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ml.chartshapes+xml"/>
  <Override PartName="/xl/charts/chart29.xml" ContentType="application/vnd.openxmlformats-officedocument.drawingml.chart+xml"/>
  <Override PartName="/xl/drawings/drawing32.xml" ContentType="application/vnd.openxmlformats-officedocument.drawingml.chartshapes+xml"/>
  <Override PartName="/xl/charts/chart30.xml" ContentType="application/vnd.openxmlformats-officedocument.drawingml.chart+xml"/>
  <Override PartName="/xl/drawings/drawing33.xml" ContentType="application/vnd.openxmlformats-officedocument.drawingml.chartshapes+xml"/>
  <Override PartName="/xl/charts/chart31.xml" ContentType="application/vnd.openxmlformats-officedocument.drawingml.chart+xml"/>
  <Override PartName="/xl/drawings/drawing34.xml" ContentType="application/vnd.openxmlformats-officedocument.drawingml.chartshapes+xml"/>
  <Override PartName="/xl/charts/chart32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drawings/drawing37.xml" ContentType="application/vnd.openxmlformats-officedocument.drawingml.chartshapes+xml"/>
  <Override PartName="/xl/charts/chart34.xml" ContentType="application/vnd.openxmlformats-officedocument.drawingml.chart+xml"/>
  <Override PartName="/xl/drawings/drawing38.xml" ContentType="application/vnd.openxmlformats-officedocument.drawingml.chartshapes+xml"/>
  <Override PartName="/xl/charts/chart35.xml" ContentType="application/vnd.openxmlformats-officedocument.drawingml.chart+xml"/>
  <Override PartName="/xl/drawings/drawing39.xml" ContentType="application/vnd.openxmlformats-officedocument.drawingml.chartshapes+xml"/>
  <Override PartName="/xl/charts/chart36.xml" ContentType="application/vnd.openxmlformats-officedocument.drawingml.chart+xml"/>
  <Override PartName="/xl/drawings/drawing40.xml" ContentType="application/vnd.openxmlformats-officedocument.drawingml.chartshapes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charts/chart38.xml" ContentType="application/vnd.openxmlformats-officedocument.drawingml.chart+xml"/>
  <Override PartName="/xl/drawings/drawing42.xml" ContentType="application/vnd.openxmlformats-officedocument.drawingml.chartshapes+xml"/>
  <Override PartName="/xl/charts/chart39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charts/chart41.xml" ContentType="application/vnd.openxmlformats-officedocument.drawingml.chart+xml"/>
  <Override PartName="/xl/drawings/drawing46.xml" ContentType="application/vnd.openxmlformats-officedocument.drawingml.chartshapes+xml"/>
  <Override PartName="/xl/charts/chart42.xml" ContentType="application/vnd.openxmlformats-officedocument.drawingml.chart+xml"/>
  <Override PartName="/xl/drawings/drawing47.xml" ContentType="application/vnd.openxmlformats-officedocument.drawingml.chartshapes+xml"/>
  <Override PartName="/xl/charts/chart43.xml" ContentType="application/vnd.openxmlformats-officedocument.drawingml.chart+xml"/>
  <Override PartName="/xl/drawings/drawing48.xml" ContentType="application/vnd.openxmlformats-officedocument.drawingml.chartshapes+xml"/>
  <Override PartName="/xl/charts/chart44.xml" ContentType="application/vnd.openxmlformats-officedocument.drawingml.chart+xml"/>
  <Override PartName="/xl/drawings/drawing49.xml" ContentType="application/vnd.openxmlformats-officedocument.drawingml.chartshapes+xml"/>
  <Override PartName="/xl/charts/chart45.xml" ContentType="application/vnd.openxmlformats-officedocument.drawingml.chart+xml"/>
  <Override PartName="/xl/drawings/drawing50.xml" ContentType="application/vnd.openxmlformats-officedocument.drawingml.chartshapes+xml"/>
  <Override PartName="/xl/charts/chart46.xml" ContentType="application/vnd.openxmlformats-officedocument.drawingml.chart+xml"/>
  <Override PartName="/xl/drawings/drawing51.xml" ContentType="application/vnd.openxmlformats-officedocument.drawingml.chartshapes+xml"/>
  <Override PartName="/xl/charts/chart47.xml" ContentType="application/vnd.openxmlformats-officedocument.drawingml.chart+xml"/>
  <Override PartName="/xl/drawings/drawing52.xml" ContentType="application/vnd.openxmlformats-officedocument.drawingml.chartshapes+xml"/>
  <Override PartName="/xl/charts/chart48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4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102.10\ueis\ESTADISTICA\INDICADORES\2025\SANITARIOS\"/>
    </mc:Choice>
  </mc:AlternateContent>
  <xr:revisionPtr revIDLastSave="0" documentId="13_ncr:1_{B9630FB6-AF5E-4587-8022-52272F7512A5}" xr6:coauthVersionLast="47" xr6:coauthVersionMax="47" xr10:uidLastSave="{00000000-0000-0000-0000-000000000000}"/>
  <bookViews>
    <workbookView xWindow="-120" yWindow="-120" windowWidth="29040" windowHeight="15720" tabRatio="836" activeTab="16" xr2:uid="{00000000-000D-0000-FFFF-FFFF00000000}"/>
  </bookViews>
  <sheets>
    <sheet name="Config" sheetId="41" r:id="rId1"/>
    <sheet name="Ene" sheetId="72" r:id="rId2"/>
    <sheet name="Feb" sheetId="73" r:id="rId3"/>
    <sheet name="Mar" sheetId="74" r:id="rId4"/>
    <sheet name="Abr" sheetId="75" r:id="rId5"/>
    <sheet name="May" sheetId="76" r:id="rId6"/>
    <sheet name="Jun" sheetId="77" r:id="rId7"/>
    <sheet name="Jul" sheetId="71" r:id="rId8"/>
    <sheet name="Ago" sheetId="78" r:id="rId9"/>
    <sheet name="Set" sheetId="79" r:id="rId10"/>
    <sheet name="Oct" sheetId="80" r:id="rId11"/>
    <sheet name="Hoja1" sheetId="102" state="hidden" r:id="rId12"/>
    <sheet name="Nov" sheetId="81" r:id="rId13"/>
    <sheet name="Dic" sheetId="82" r:id="rId14"/>
    <sheet name="ACUMULADO" sheetId="15" r:id="rId15"/>
    <sheet name="METAS" sheetId="85" r:id="rId16"/>
    <sheet name="PROMSA" sheetId="89" r:id="rId17"/>
    <sheet name="ITS-VIH" sheetId="87" r:id="rId18"/>
    <sheet name="METAXENICAS" sheetId="83" r:id="rId19"/>
    <sheet name="TBC" sheetId="84" r:id="rId20"/>
    <sheet name="ZOONOSIS" sheetId="101" r:id="rId21"/>
    <sheet name="CONSOLIDADO" sheetId="103" state="hidden" r:id="rId22"/>
    <sheet name="RANKIN" sheetId="104" r:id="rId23"/>
    <sheet name="SANITARIOS 2023" sheetId="86" state="hidden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4" hidden="1">Abr!$A$3:$BR$52</definedName>
    <definedName name="_xlnm._FilterDatabase" localSheetId="14" hidden="1">ACUMULADO!$A$3:$BR$52</definedName>
    <definedName name="_xlnm._FilterDatabase" localSheetId="8" hidden="1">Ago!$A$3:$BQ$30</definedName>
    <definedName name="_xlnm._FilterDatabase" localSheetId="13" hidden="1">Dic!$A$3:$BQ$30</definedName>
    <definedName name="_xlnm._FilterDatabase" localSheetId="1" hidden="1">Ene!$A$3:$AS$52</definedName>
    <definedName name="_xlnm._FilterDatabase" localSheetId="2" hidden="1">Feb!$A$3:$BR$52</definedName>
    <definedName name="_xlnm._FilterDatabase" localSheetId="7" hidden="1">Jul!$A$3:$BQ$30</definedName>
    <definedName name="_xlnm._FilterDatabase" localSheetId="6" hidden="1">Jun!$A$3:$BR$30</definedName>
    <definedName name="_xlnm._FilterDatabase" localSheetId="3" hidden="1">Mar!$A$3:$BR$52</definedName>
    <definedName name="_xlnm._FilterDatabase" localSheetId="5" hidden="1">May!$A$3:$BR$52</definedName>
    <definedName name="_xlnm._FilterDatabase" localSheetId="15" hidden="1">METAS!$A$3:$BS$60</definedName>
    <definedName name="_xlnm._FilterDatabase" localSheetId="12" hidden="1">Nov!$A$3:$BQ$30</definedName>
    <definedName name="_xlnm._FilterDatabase" localSheetId="10" hidden="1">Oct!$A$3:$BQ$30</definedName>
    <definedName name="_xlnm._FilterDatabase" localSheetId="23" hidden="1">'SANITARIOS 2023'!$A$3:$AW$118</definedName>
    <definedName name="_xlnm._FilterDatabase" localSheetId="9" hidden="1">Set!$A$3:$BQ$30</definedName>
    <definedName name="AA">#REF!</definedName>
    <definedName name="ALTA_BASICA_ODONTOLOGICA" localSheetId="4">Abr!#REF!</definedName>
    <definedName name="ALTA_BASICA_ODONTOLOGICA" localSheetId="8">Ago!#REF!</definedName>
    <definedName name="ALTA_BASICA_ODONTOLOGICA" localSheetId="13">Dic!#REF!</definedName>
    <definedName name="ALTA_BASICA_ODONTOLOGICA" localSheetId="1">Ene!#REF!</definedName>
    <definedName name="ALTA_BASICA_ODONTOLOGICA" localSheetId="2">Feb!#REF!</definedName>
    <definedName name="ALTA_BASICA_ODONTOLOGICA" localSheetId="7">Jul!#REF!</definedName>
    <definedName name="ALTA_BASICA_ODONTOLOGICA" localSheetId="6">Jun!#REF!</definedName>
    <definedName name="ALTA_BASICA_ODONTOLOGICA" localSheetId="3">Mar!#REF!</definedName>
    <definedName name="ALTA_BASICA_ODONTOLOGICA" localSheetId="5">May!#REF!</definedName>
    <definedName name="ALTA_BASICA_ODONTOLOGICA" localSheetId="12">Nov!#REF!</definedName>
    <definedName name="ALTA_BASICA_ODONTOLOGICA" localSheetId="10">Oct!#REF!</definedName>
    <definedName name="ALTA_BASICA_ODONTOLOGICA" localSheetId="9">Set!#REF!</definedName>
    <definedName name="ALTA_BASICA_ODONTOLOGICA" localSheetId="20">[1]ACUMULADO!#REF!</definedName>
    <definedName name="ALTA_BASICA_ODONTOLOGICA">ACUMULADO!#REF!</definedName>
    <definedName name="ANIMAL_MORDEDOR_CONTROLADO" localSheetId="4">Abr!#REF!</definedName>
    <definedName name="ANIMAL_MORDEDOR_CONTROLADO" localSheetId="8">Ago!#REF!</definedName>
    <definedName name="ANIMAL_MORDEDOR_CONTROLADO" localSheetId="13">Dic!#REF!</definedName>
    <definedName name="ANIMAL_MORDEDOR_CONTROLADO" localSheetId="1">Ene!#REF!</definedName>
    <definedName name="ANIMAL_MORDEDOR_CONTROLADO" localSheetId="2">Feb!#REF!</definedName>
    <definedName name="ANIMAL_MORDEDOR_CONTROLADO" localSheetId="7">Jul!#REF!</definedName>
    <definedName name="ANIMAL_MORDEDOR_CONTROLADO" localSheetId="6">Jun!#REF!</definedName>
    <definedName name="ANIMAL_MORDEDOR_CONTROLADO" localSheetId="3">Mar!#REF!</definedName>
    <definedName name="ANIMAL_MORDEDOR_CONTROLADO" localSheetId="5">May!#REF!</definedName>
    <definedName name="ANIMAL_MORDEDOR_CONTROLADO" localSheetId="12">Nov!#REF!</definedName>
    <definedName name="ANIMAL_MORDEDOR_CONTROLADO" localSheetId="10">Oct!#REF!</definedName>
    <definedName name="ANIMAL_MORDEDOR_CONTROLADO" localSheetId="9">Set!#REF!</definedName>
    <definedName name="ANIMAL_MORDEDOR_CONTROLADO" localSheetId="20">[1]ACUMULADO!#REF!</definedName>
    <definedName name="ANIMAL_MORDEDOR_CONTROLADO">ACUMULADO!#REF!</definedName>
    <definedName name="_xlnm.Print_Area" localSheetId="17">'ITS-VIH'!$L$1:$S$62</definedName>
    <definedName name="_xlnm.Print_Area" localSheetId="18">METAXENICAS!$L$1:$S$64</definedName>
    <definedName name="_xlnm.Print_Area" localSheetId="16">PROMSA!$L$1:$S$473</definedName>
    <definedName name="_xlnm.Print_Area" localSheetId="19">TBC!$L$1:$S$126</definedName>
    <definedName name="_xlnm.Print_Area" localSheetId="20">ZOONOSIS!$L$1:$CA$168</definedName>
    <definedName name="ATENCION_ODONTOLOGICA_PREVENTIVA" localSheetId="4">Abr!#REF!</definedName>
    <definedName name="ATENCION_ODONTOLOGICA_PREVENTIVA" localSheetId="8">Ago!#REF!</definedName>
    <definedName name="ATENCION_ODONTOLOGICA_PREVENTIVA" localSheetId="13">Dic!#REF!</definedName>
    <definedName name="ATENCION_ODONTOLOGICA_PREVENTIVA" localSheetId="1">Ene!#REF!</definedName>
    <definedName name="ATENCION_ODONTOLOGICA_PREVENTIVA" localSheetId="2">Feb!#REF!</definedName>
    <definedName name="ATENCION_ODONTOLOGICA_PREVENTIVA" localSheetId="7">Jul!#REF!</definedName>
    <definedName name="ATENCION_ODONTOLOGICA_PREVENTIVA" localSheetId="6">Jun!#REF!</definedName>
    <definedName name="ATENCION_ODONTOLOGICA_PREVENTIVA" localSheetId="3">Mar!#REF!</definedName>
    <definedName name="ATENCION_ODONTOLOGICA_PREVENTIVA" localSheetId="5">May!#REF!</definedName>
    <definedName name="ATENCION_ODONTOLOGICA_PREVENTIVA" localSheetId="12">Nov!#REF!</definedName>
    <definedName name="ATENCION_ODONTOLOGICA_PREVENTIVA" localSheetId="10">Oct!#REF!</definedName>
    <definedName name="ATENCION_ODONTOLOGICA_PREVENTIVA" localSheetId="9">Set!#REF!</definedName>
    <definedName name="ATENCION_ODONTOLOGICA_PREVENTIVA" localSheetId="20">[1]ACUMULADO!#REF!</definedName>
    <definedName name="ATENCION_ODONTOLOGICA_PREVENTIVA">ACUMULADO!#REF!</definedName>
    <definedName name="ATENCIONES_MAY_15" localSheetId="4">Abr!#REF!</definedName>
    <definedName name="ATENCIONES_MAY_15" localSheetId="8">Ago!#REF!</definedName>
    <definedName name="ATENCIONES_MAY_15" localSheetId="13">Dic!#REF!</definedName>
    <definedName name="ATENCIONES_MAY_15" localSheetId="1">Ene!#REF!</definedName>
    <definedName name="ATENCIONES_MAY_15" localSheetId="2">Feb!#REF!</definedName>
    <definedName name="ATENCIONES_MAY_15" localSheetId="7">Jul!#REF!</definedName>
    <definedName name="ATENCIONES_MAY_15" localSheetId="6">Jun!#REF!</definedName>
    <definedName name="ATENCIONES_MAY_15" localSheetId="3">Mar!#REF!</definedName>
    <definedName name="ATENCIONES_MAY_15" localSheetId="5">May!#REF!</definedName>
    <definedName name="ATENCIONES_MAY_15" localSheetId="12">Nov!#REF!</definedName>
    <definedName name="ATENCIONES_MAY_15" localSheetId="10">Oct!#REF!</definedName>
    <definedName name="ATENCIONES_MAY_15" localSheetId="9">Set!#REF!</definedName>
    <definedName name="ATENCIONES_MAY_15" localSheetId="20">[1]ACUMULADO!#REF!</definedName>
    <definedName name="ATENCIONES_MAY_15">ACUMULADO!#REF!</definedName>
    <definedName name="ATENDIDA" localSheetId="15">METAS!#REF!</definedName>
    <definedName name="ATENDIDA">#REF!</definedName>
    <definedName name="AVANCE_cONTROL" localSheetId="20">#REF!</definedName>
    <definedName name="AVANCE_cONTROL">#REF!</definedName>
    <definedName name="AVANCE_ENTOMOLOGICA" localSheetId="20">#REF!</definedName>
    <definedName name="AVANCE_ENTOMOLOGICA">#REF!</definedName>
    <definedName name="AY20." localSheetId="15">METAS!#REF!</definedName>
    <definedName name="AY20." localSheetId="20">#REF!</definedName>
    <definedName name="AY20.">#REF!</definedName>
    <definedName name="CANES_VACUNADOS" localSheetId="4">Abr!#REF!</definedName>
    <definedName name="CANES_VACUNADOS" localSheetId="8">Ago!#REF!</definedName>
    <definedName name="CANES_VACUNADOS" localSheetId="13">Dic!#REF!</definedName>
    <definedName name="CANES_VACUNADOS" localSheetId="1">Ene!#REF!</definedName>
    <definedName name="CANES_VACUNADOS" localSheetId="2">Feb!#REF!</definedName>
    <definedName name="CANES_VACUNADOS" localSheetId="7">Jul!#REF!</definedName>
    <definedName name="CANES_VACUNADOS" localSheetId="6">Jun!#REF!</definedName>
    <definedName name="CANES_VACUNADOS" localSheetId="3">Mar!#REF!</definedName>
    <definedName name="CANES_VACUNADOS" localSheetId="5">May!#REF!</definedName>
    <definedName name="CANES_VACUNADOS" localSheetId="12">Nov!#REF!</definedName>
    <definedName name="CANES_VACUNADOS" localSheetId="10">Oct!#REF!</definedName>
    <definedName name="CANES_VACUNADOS" localSheetId="9">Set!#REF!</definedName>
    <definedName name="CANES_VACUNADOS" localSheetId="20">[1]ACUMULADO!#REF!</definedName>
    <definedName name="CANES_VACUNADOS">ACUMULADO!#REF!</definedName>
    <definedName name="CAPACITACION_DOCENTES_CANCER" localSheetId="4">Abr!#REF!</definedName>
    <definedName name="CAPACITACION_DOCENTES_CANCER" localSheetId="8">Ago!#REF!</definedName>
    <definedName name="CAPACITACION_DOCENTES_CANCER" localSheetId="13">Dic!#REF!</definedName>
    <definedName name="CAPACITACION_DOCENTES_CANCER" localSheetId="1">Ene!#REF!</definedName>
    <definedName name="CAPACITACION_DOCENTES_CANCER" localSheetId="2">Feb!#REF!</definedName>
    <definedName name="CAPACITACION_DOCENTES_CANCER" localSheetId="7">Jul!#REF!</definedName>
    <definedName name="CAPACITACION_DOCENTES_CANCER" localSheetId="6">Jun!#REF!</definedName>
    <definedName name="CAPACITACION_DOCENTES_CANCER" localSheetId="3">Mar!#REF!</definedName>
    <definedName name="CAPACITACION_DOCENTES_CANCER" localSheetId="5">May!#REF!</definedName>
    <definedName name="CAPACITACION_DOCENTES_CANCER" localSheetId="12">Nov!#REF!</definedName>
    <definedName name="CAPACITACION_DOCENTES_CANCER" localSheetId="10">Oct!#REF!</definedName>
    <definedName name="CAPACITACION_DOCENTES_CANCER" localSheetId="9">Set!#REF!</definedName>
    <definedName name="CAPACITACION_DOCENTES_CANCER" localSheetId="20">[1]ACUMULADO!#REF!</definedName>
    <definedName name="CAPACITACION_DOCENTES_CANCER">ACUMULADO!#REF!</definedName>
    <definedName name="CASOS_LEISHMANIA" localSheetId="4">Abr!#REF!</definedName>
    <definedName name="CASOS_LEISHMANIA" localSheetId="8">Ago!#REF!</definedName>
    <definedName name="CASOS_LEISHMANIA" localSheetId="13">Dic!#REF!</definedName>
    <definedName name="CASOS_LEISHMANIA" localSheetId="1">Ene!#REF!</definedName>
    <definedName name="CASOS_LEISHMANIA" localSheetId="2">Feb!#REF!</definedName>
    <definedName name="CASOS_LEISHMANIA" localSheetId="7">Jul!#REF!</definedName>
    <definedName name="CASOS_LEISHMANIA" localSheetId="6">Jun!#REF!</definedName>
    <definedName name="CASOS_LEISHMANIA" localSheetId="3">Mar!#REF!</definedName>
    <definedName name="CASOS_LEISHMANIA" localSheetId="5">May!#REF!</definedName>
    <definedName name="CASOS_LEISHMANIA" localSheetId="12">Nov!#REF!</definedName>
    <definedName name="CASOS_LEISHMANIA" localSheetId="10">Oct!#REF!</definedName>
    <definedName name="CASOS_LEISHMANIA" localSheetId="9">Set!#REF!</definedName>
    <definedName name="CASOS_LEISHMANIA" localSheetId="20">#REF!</definedName>
    <definedName name="CASOS_LEISHMANIA">ACUMULADO!#REF!</definedName>
    <definedName name="CASOS_LEISHMANIASIS" localSheetId="20">#REF!</definedName>
    <definedName name="CASOS_LEISHMANIASIS">#REF!</definedName>
    <definedName name="CASOS_TBC" localSheetId="4">Abr!#REF!</definedName>
    <definedName name="CASOS_TBC" localSheetId="8">Ago!#REF!</definedName>
    <definedName name="CASOS_TBC" localSheetId="13">Dic!#REF!</definedName>
    <definedName name="CASOS_TBC" localSheetId="1">Ene!#REF!</definedName>
    <definedName name="CASOS_TBC" localSheetId="2">Feb!#REF!</definedName>
    <definedName name="CASOS_TBC" localSheetId="7">Jul!#REF!</definedName>
    <definedName name="CASOS_TBC" localSheetId="6">Jun!#REF!</definedName>
    <definedName name="CASOS_TBC" localSheetId="3">Mar!#REF!</definedName>
    <definedName name="CASOS_TBC" localSheetId="5">May!#REF!</definedName>
    <definedName name="CASOS_TBC" localSheetId="12">Nov!#REF!</definedName>
    <definedName name="CASOS_TBC" localSheetId="10">Oct!#REF!</definedName>
    <definedName name="CASOS_TBC" localSheetId="9">Set!#REF!</definedName>
    <definedName name="CASOS_TBC" localSheetId="20">[1]ACUMULADO!#REF!</definedName>
    <definedName name="CASOS_TBC">ACUMULADO!#REF!</definedName>
    <definedName name="CASOS_TBC_TAMIZADOS_VIH" localSheetId="4">Abr!#REF!</definedName>
    <definedName name="CASOS_TBC_TAMIZADOS_VIH" localSheetId="8">Ago!#REF!</definedName>
    <definedName name="CASOS_TBC_TAMIZADOS_VIH" localSheetId="13">Dic!#REF!</definedName>
    <definedName name="CASOS_TBC_TAMIZADOS_VIH" localSheetId="1">Ene!#REF!</definedName>
    <definedName name="CASOS_TBC_TAMIZADOS_VIH" localSheetId="2">Feb!#REF!</definedName>
    <definedName name="CASOS_TBC_TAMIZADOS_VIH" localSheetId="7">Jul!#REF!</definedName>
    <definedName name="CASOS_TBC_TAMIZADOS_VIH" localSheetId="6">Jun!#REF!</definedName>
    <definedName name="CASOS_TBC_TAMIZADOS_VIH" localSheetId="3">Mar!#REF!</definedName>
    <definedName name="CASOS_TBC_TAMIZADOS_VIH" localSheetId="5">May!#REF!</definedName>
    <definedName name="CASOS_TBC_TAMIZADOS_VIH" localSheetId="12">Nov!#REF!</definedName>
    <definedName name="CASOS_TBC_TAMIZADOS_VIH" localSheetId="10">Oct!#REF!</definedName>
    <definedName name="CASOS_TBC_TAMIZADOS_VIH" localSheetId="9">Set!#REF!</definedName>
    <definedName name="CASOS_TBC_TAMIZADOS_VIH" localSheetId="20">[1]ACUMULADO!#REF!</definedName>
    <definedName name="CASOS_TBC_TAMIZADOS_VIH">ACUMULADO!#REF!</definedName>
    <definedName name="CERTIFICADOS_DISCAPACIDAD" localSheetId="4">Abr!#REF!</definedName>
    <definedName name="CERTIFICADOS_DISCAPACIDAD" localSheetId="8">Ago!#REF!</definedName>
    <definedName name="CERTIFICADOS_DISCAPACIDAD" localSheetId="13">Dic!#REF!</definedName>
    <definedName name="CERTIFICADOS_DISCAPACIDAD" localSheetId="1">Ene!#REF!</definedName>
    <definedName name="CERTIFICADOS_DISCAPACIDAD" localSheetId="2">Feb!#REF!</definedName>
    <definedName name="CERTIFICADOS_DISCAPACIDAD" localSheetId="7">Jul!#REF!</definedName>
    <definedName name="CERTIFICADOS_DISCAPACIDAD" localSheetId="6">Jun!#REF!</definedName>
    <definedName name="CERTIFICADOS_DISCAPACIDAD" localSheetId="3">Mar!#REF!</definedName>
    <definedName name="CERTIFICADOS_DISCAPACIDAD" localSheetId="5">May!#REF!</definedName>
    <definedName name="CERTIFICADOS_DISCAPACIDAD" localSheetId="12">Nov!#REF!</definedName>
    <definedName name="CERTIFICADOS_DISCAPACIDAD" localSheetId="10">Oct!#REF!</definedName>
    <definedName name="CERTIFICADOS_DISCAPACIDAD" localSheetId="9">Set!#REF!</definedName>
    <definedName name="CERTIFICADOS_DISCAPACIDAD" localSheetId="20">[1]ACUMULADO!#REF!</definedName>
    <definedName name="CERTIFICADOS_DISCAPACIDAD">ACUMULADO!#REF!</definedName>
    <definedName name="CONSEJERIA_VIH_ITS" localSheetId="4">Abr!#REF!</definedName>
    <definedName name="CONSEJERIA_VIH_ITS" localSheetId="8">Ago!#REF!</definedName>
    <definedName name="CONSEJERIA_VIH_ITS" localSheetId="13">Dic!#REF!</definedName>
    <definedName name="CONSEJERIA_VIH_ITS" localSheetId="1">Ene!#REF!</definedName>
    <definedName name="CONSEJERIA_VIH_ITS" localSheetId="2">Feb!#REF!</definedName>
    <definedName name="CONSEJERIA_VIH_ITS" localSheetId="7">Jul!#REF!</definedName>
    <definedName name="CONSEJERIA_VIH_ITS" localSheetId="6">Jun!#REF!</definedName>
    <definedName name="CONSEJERIA_VIH_ITS" localSheetId="3">Mar!#REF!</definedName>
    <definedName name="CONSEJERIA_VIH_ITS" localSheetId="5">May!#REF!</definedName>
    <definedName name="CONSEJERIA_VIH_ITS" localSheetId="12">Nov!#REF!</definedName>
    <definedName name="CONSEJERIA_VIH_ITS" localSheetId="10">Oct!#REF!</definedName>
    <definedName name="CONSEJERIA_VIH_ITS" localSheetId="9">Set!#REF!</definedName>
    <definedName name="CONSEJERIA_VIH_ITS" localSheetId="20">[1]ACUMULADO!#REF!</definedName>
    <definedName name="CONSEJERIA_VIH_ITS">ACUMULADO!#REF!</definedName>
    <definedName name="CONTACTO_CENSADO" localSheetId="4">Abr!#REF!</definedName>
    <definedName name="CONTACTO_CENSADO" localSheetId="8">Ago!#REF!</definedName>
    <definedName name="CONTACTO_CENSADO" localSheetId="13">Dic!#REF!</definedName>
    <definedName name="CONTACTO_CENSADO" localSheetId="1">Ene!#REF!</definedName>
    <definedName name="CONTACTO_CENSADO" localSheetId="2">Feb!#REF!</definedName>
    <definedName name="CONTACTO_CENSADO" localSheetId="7">Jul!#REF!</definedName>
    <definedName name="CONTACTO_CENSADO" localSheetId="6">Jun!#REF!</definedName>
    <definedName name="CONTACTO_CENSADO" localSheetId="3">Mar!#REF!</definedName>
    <definedName name="CONTACTO_CENSADO" localSheetId="5">May!#REF!</definedName>
    <definedName name="CONTACTO_CENSADO" localSheetId="12">Nov!#REF!</definedName>
    <definedName name="CONTACTO_CENSADO" localSheetId="10">Oct!#REF!</definedName>
    <definedName name="CONTACTO_CENSADO" localSheetId="9">Set!#REF!</definedName>
    <definedName name="CONTACTO_CENSADO" localSheetId="20">[1]ACUMULADO!#REF!</definedName>
    <definedName name="CONTACTO_CENSADO">ACUMULADO!#REF!</definedName>
    <definedName name="CONTACTO_EXAMINADO" localSheetId="4">Abr!#REF!</definedName>
    <definedName name="CONTACTO_EXAMINADO" localSheetId="8">Ago!#REF!</definedName>
    <definedName name="CONTACTO_EXAMINADO" localSheetId="13">Dic!#REF!</definedName>
    <definedName name="CONTACTO_EXAMINADO" localSheetId="1">Ene!#REF!</definedName>
    <definedName name="CONTACTO_EXAMINADO" localSheetId="2">Feb!#REF!</definedName>
    <definedName name="CONTACTO_EXAMINADO" localSheetId="7">Jul!#REF!</definedName>
    <definedName name="CONTACTO_EXAMINADO" localSheetId="6">Jun!#REF!</definedName>
    <definedName name="CONTACTO_EXAMINADO" localSheetId="3">Mar!#REF!</definedName>
    <definedName name="CONTACTO_EXAMINADO" localSheetId="5">May!#REF!</definedName>
    <definedName name="CONTACTO_EXAMINADO" localSheetId="12">Nov!#REF!</definedName>
    <definedName name="CONTACTO_EXAMINADO" localSheetId="10">Oct!#REF!</definedName>
    <definedName name="CONTACTO_EXAMINADO" localSheetId="9">Set!#REF!</definedName>
    <definedName name="CONTACTO_EXAMINADO" localSheetId="20">[1]ACUMULADO!#REF!</definedName>
    <definedName name="CONTACTO_EXAMINADO">ACUMULADO!#REF!</definedName>
    <definedName name="CONTROLADA" localSheetId="4">Abr!#REF!</definedName>
    <definedName name="CONTROLADA" localSheetId="8">Ago!#REF!</definedName>
    <definedName name="CONTROLADA" localSheetId="13">Dic!#REF!</definedName>
    <definedName name="CONTROLADA" localSheetId="1">Ene!#REF!</definedName>
    <definedName name="CONTROLADA" localSheetId="2">Feb!#REF!</definedName>
    <definedName name="CONTROLADA" localSheetId="7">Jul!#REF!</definedName>
    <definedName name="CONTROLADA" localSheetId="6">Jun!#REF!</definedName>
    <definedName name="CONTROLADA" localSheetId="3">Mar!#REF!</definedName>
    <definedName name="CONTROLADA" localSheetId="5">May!#REF!</definedName>
    <definedName name="CONTROLADA" localSheetId="12">Nov!#REF!</definedName>
    <definedName name="CONTROLADA" localSheetId="10">Oct!#REF!</definedName>
    <definedName name="CONTROLADA" localSheetId="9">Set!#REF!</definedName>
    <definedName name="CONTROLADA" localSheetId="20">[1]ACUMULADO!#REF!</definedName>
    <definedName name="CONTROLADA">ACUMULADO!#REF!</definedName>
    <definedName name="DESPARACITACION_3_17ANIOS" localSheetId="4">Abr!#REF!</definedName>
    <definedName name="DESPARACITACION_3_17ANIOS" localSheetId="8">Ago!#REF!</definedName>
    <definedName name="DESPARACITACION_3_17ANIOS" localSheetId="13">Dic!#REF!</definedName>
    <definedName name="DESPARACITACION_3_17ANIOS" localSheetId="1">Ene!#REF!</definedName>
    <definedName name="DESPARACITACION_3_17ANIOS" localSheetId="2">Feb!#REF!</definedName>
    <definedName name="DESPARACITACION_3_17ANIOS" localSheetId="7">Jul!#REF!</definedName>
    <definedName name="DESPARACITACION_3_17ANIOS" localSheetId="6">Jun!#REF!</definedName>
    <definedName name="DESPARACITACION_3_17ANIOS" localSheetId="3">Mar!#REF!</definedName>
    <definedName name="DESPARACITACION_3_17ANIOS" localSheetId="5">May!#REF!</definedName>
    <definedName name="DESPARACITACION_3_17ANIOS" localSheetId="12">Nov!#REF!</definedName>
    <definedName name="DESPARACITACION_3_17ANIOS" localSheetId="10">Oct!#REF!</definedName>
    <definedName name="DESPARACITACION_3_17ANIOS" localSheetId="9">Set!#REF!</definedName>
    <definedName name="DESPARACITACION_3_17ANIOS" localSheetId="20">[1]ACUMULADO!#REF!</definedName>
    <definedName name="DESPARACITACION_3_17ANIOS">ACUMULADO!#REF!</definedName>
    <definedName name="ERRORES_REFRACTARIOS_3_11ANIOS" localSheetId="4">Abr!#REF!</definedName>
    <definedName name="ERRORES_REFRACTARIOS_3_11ANIOS" localSheetId="8">Ago!#REF!</definedName>
    <definedName name="ERRORES_REFRACTARIOS_3_11ANIOS" localSheetId="13">Dic!#REF!</definedName>
    <definedName name="ERRORES_REFRACTARIOS_3_11ANIOS" localSheetId="1">Ene!#REF!</definedName>
    <definedName name="ERRORES_REFRACTARIOS_3_11ANIOS" localSheetId="2">Feb!#REF!</definedName>
    <definedName name="ERRORES_REFRACTARIOS_3_11ANIOS" localSheetId="7">Jul!#REF!</definedName>
    <definedName name="ERRORES_REFRACTARIOS_3_11ANIOS" localSheetId="6">Jun!#REF!</definedName>
    <definedName name="ERRORES_REFRACTARIOS_3_11ANIOS" localSheetId="3">Mar!#REF!</definedName>
    <definedName name="ERRORES_REFRACTARIOS_3_11ANIOS" localSheetId="5">May!#REF!</definedName>
    <definedName name="ERRORES_REFRACTARIOS_3_11ANIOS" localSheetId="12">Nov!#REF!</definedName>
    <definedName name="ERRORES_REFRACTARIOS_3_11ANIOS" localSheetId="10">Oct!#REF!</definedName>
    <definedName name="ERRORES_REFRACTARIOS_3_11ANIOS" localSheetId="9">Set!#REF!</definedName>
    <definedName name="ERRORES_REFRACTARIOS_3_11ANIOS" localSheetId="20">[1]ACUMULADO!#REF!</definedName>
    <definedName name="ERRORES_REFRACTARIOS_3_11ANIOS">ACUMULADO!#REF!</definedName>
    <definedName name="ESTRATEGIA_DRIANZA" localSheetId="4">Abr!#REF!</definedName>
    <definedName name="ESTRATEGIA_DRIANZA" localSheetId="8">Ago!#REF!</definedName>
    <definedName name="ESTRATEGIA_DRIANZA" localSheetId="13">Dic!#REF!</definedName>
    <definedName name="ESTRATEGIA_DRIANZA" localSheetId="1">Ene!#REF!</definedName>
    <definedName name="ESTRATEGIA_DRIANZA" localSheetId="2">Feb!#REF!</definedName>
    <definedName name="ESTRATEGIA_DRIANZA" localSheetId="7">Jul!#REF!</definedName>
    <definedName name="ESTRATEGIA_DRIANZA" localSheetId="6">Jun!#REF!</definedName>
    <definedName name="ESTRATEGIA_DRIANZA" localSheetId="3">Mar!#REF!</definedName>
    <definedName name="ESTRATEGIA_DRIANZA" localSheetId="5">May!#REF!</definedName>
    <definedName name="ESTRATEGIA_DRIANZA" localSheetId="12">Nov!#REF!</definedName>
    <definedName name="ESTRATEGIA_DRIANZA" localSheetId="10">Oct!#REF!</definedName>
    <definedName name="ESTRATEGIA_DRIANZA" localSheetId="9">Set!#REF!</definedName>
    <definedName name="ESTRATEGIA_DRIANZA" localSheetId="20">#REF!</definedName>
    <definedName name="ESTRATEGIA_DRIANZA">ACUMULADO!#REF!</definedName>
    <definedName name="EVALUACION_ORAL_COMPLETA" localSheetId="4">Abr!#REF!</definedName>
    <definedName name="EVALUACION_ORAL_COMPLETA" localSheetId="8">Ago!#REF!</definedName>
    <definedName name="EVALUACION_ORAL_COMPLETA" localSheetId="13">Dic!#REF!</definedName>
    <definedName name="EVALUACION_ORAL_COMPLETA" localSheetId="1">Ene!#REF!</definedName>
    <definedName name="EVALUACION_ORAL_COMPLETA" localSheetId="2">Feb!#REF!</definedName>
    <definedName name="EVALUACION_ORAL_COMPLETA" localSheetId="7">Jul!#REF!</definedName>
    <definedName name="EVALUACION_ORAL_COMPLETA" localSheetId="6">Jun!#REF!</definedName>
    <definedName name="EVALUACION_ORAL_COMPLETA" localSheetId="3">Mar!#REF!</definedName>
    <definedName name="EVALUACION_ORAL_COMPLETA" localSheetId="5">May!#REF!</definedName>
    <definedName name="EVALUACION_ORAL_COMPLETA" localSheetId="12">Nov!#REF!</definedName>
    <definedName name="EVALUACION_ORAL_COMPLETA" localSheetId="10">Oct!#REF!</definedName>
    <definedName name="EVALUACION_ORAL_COMPLETA" localSheetId="9">Set!#REF!</definedName>
    <definedName name="EVALUACION_ORAL_COMPLETA" localSheetId="20">[1]ACUMULADO!#REF!</definedName>
    <definedName name="EVALUACION_ORAL_COMPLETA">ACUMULADO!#REF!</definedName>
    <definedName name="INFLUENZA_60MAS" localSheetId="4">Abr!#REF!</definedName>
    <definedName name="INFLUENZA_60MAS" localSheetId="8">Ago!#REF!</definedName>
    <definedName name="INFLUENZA_60MAS" localSheetId="13">Dic!#REF!</definedName>
    <definedName name="INFLUENZA_60MAS" localSheetId="1">Ene!#REF!</definedName>
    <definedName name="INFLUENZA_60MAS" localSheetId="2">Feb!#REF!</definedName>
    <definedName name="INFLUENZA_60MAS" localSheetId="7">Jul!#REF!</definedName>
    <definedName name="INFLUENZA_60MAS" localSheetId="6">Jun!#REF!</definedName>
    <definedName name="INFLUENZA_60MAS" localSheetId="3">Mar!#REF!</definedName>
    <definedName name="INFLUENZA_60MAS" localSheetId="5">May!#REF!</definedName>
    <definedName name="INFLUENZA_60MAS" localSheetId="12">Nov!#REF!</definedName>
    <definedName name="INFLUENZA_60MAS" localSheetId="10">Oct!#REF!</definedName>
    <definedName name="INFLUENZA_60MAS" localSheetId="9">Set!#REF!</definedName>
    <definedName name="INFLUENZA_60MAS" localSheetId="20">[1]ACUMULADO!#REF!</definedName>
    <definedName name="INFLUENZA_60MAS">ACUMULADO!#REF!</definedName>
    <definedName name="IVA" localSheetId="4">Abr!#REF!</definedName>
    <definedName name="IVA" localSheetId="8">Ago!#REF!</definedName>
    <definedName name="IVA" localSheetId="13">Dic!#REF!</definedName>
    <definedName name="IVA" localSheetId="1">Ene!#REF!</definedName>
    <definedName name="IVA" localSheetId="2">Feb!#REF!</definedName>
    <definedName name="IVA" localSheetId="7">Jul!#REF!</definedName>
    <definedName name="IVA" localSheetId="6">Jun!#REF!</definedName>
    <definedName name="IVA" localSheetId="3">Mar!#REF!</definedName>
    <definedName name="IVA" localSheetId="5">May!#REF!</definedName>
    <definedName name="IVA" localSheetId="12">Nov!#REF!</definedName>
    <definedName name="IVA" localSheetId="10">Oct!#REF!</definedName>
    <definedName name="IVA" localSheetId="9">Set!#REF!</definedName>
    <definedName name="IVA" localSheetId="20">[1]ACUMULADO!#REF!</definedName>
    <definedName name="IVA">ACUMULADO!#REF!</definedName>
    <definedName name="IVAA" localSheetId="4">Abr!#REF!</definedName>
    <definedName name="IVAA" localSheetId="8">Ago!#REF!</definedName>
    <definedName name="IVAA" localSheetId="13">Dic!#REF!</definedName>
    <definedName name="IVAA" localSheetId="1">Ene!#REF!</definedName>
    <definedName name="IVAA" localSheetId="2">Feb!#REF!</definedName>
    <definedName name="IVAA" localSheetId="7">Jul!#REF!</definedName>
    <definedName name="IVAA" localSheetId="6">Jun!#REF!</definedName>
    <definedName name="IVAA" localSheetId="3">Mar!#REF!</definedName>
    <definedName name="IVAA" localSheetId="5">May!#REF!</definedName>
    <definedName name="IVAA" localSheetId="12">Nov!#REF!</definedName>
    <definedName name="IVAA" localSheetId="10">Oct!#REF!</definedName>
    <definedName name="IVAA" localSheetId="9">Set!#REF!</definedName>
    <definedName name="IVAA" localSheetId="20">[1]ACUMULADO!#REF!</definedName>
    <definedName name="IVAA">ACUMULADO!#REF!</definedName>
    <definedName name="MAMAS" localSheetId="4">Abr!#REF!</definedName>
    <definedName name="MAMAS" localSheetId="8">Ago!#REF!</definedName>
    <definedName name="MAMAS" localSheetId="13">Dic!#REF!</definedName>
    <definedName name="MAMAS" localSheetId="1">Ene!#REF!</definedName>
    <definedName name="MAMAS" localSheetId="2">Feb!#REF!</definedName>
    <definedName name="MAMAS" localSheetId="7">Jul!#REF!</definedName>
    <definedName name="MAMAS" localSheetId="6">Jun!#REF!</definedName>
    <definedName name="MAMAS" localSheetId="3">Mar!#REF!</definedName>
    <definedName name="MAMAS" localSheetId="5">May!#REF!</definedName>
    <definedName name="MAMAS" localSheetId="12">Nov!#REF!</definedName>
    <definedName name="MAMAS" localSheetId="10">Oct!#REF!</definedName>
    <definedName name="MAMAS" localSheetId="9">Set!#REF!</definedName>
    <definedName name="MAMAS" localSheetId="20">[1]ACUMULADO!#REF!</definedName>
    <definedName name="MAMAS">ACUMULADO!#REF!</definedName>
    <definedName name="ME_GA" localSheetId="20">#REF!,#REF!</definedName>
    <definedName name="ME_GA">[2]METAS!$AT$4,[2]METAS!$AV$4:$BC$4</definedName>
    <definedName name="META_ADUL_JOVEN_CONSEJERIA_VIH_ITS" localSheetId="15">METAS!#REF!</definedName>
    <definedName name="META_ADUL_JOVEN_CONSEJERIA_VIH_ITS" localSheetId="20">#REF!</definedName>
    <definedName name="META_ADUL_JOVEN_CONSEJERIA_VIH_ITS">#REF!</definedName>
    <definedName name="META_ANIMAL_MORDEDOR_CONTROLADO" localSheetId="15">METAS!#REF!</definedName>
    <definedName name="META_ANIMAL_MORDEDOR_CONTROLADO" localSheetId="20">#REF!</definedName>
    <definedName name="META_ANIMAL_MORDEDOR_CONTROLADO">#REF!</definedName>
    <definedName name="META_ATENCION_ODONTOLOGICA_PREVENTIVA" localSheetId="15">METAS!#REF!</definedName>
    <definedName name="META_ATENCION_ODONTOLOGICA_PREVENTIVA" localSheetId="20">#REF!</definedName>
    <definedName name="META_ATENCION_ODONTOLOGICA_PREVENTIVA">#REF!</definedName>
    <definedName name="META_CANES_VACUNADOS" localSheetId="15">METAS!#REF!</definedName>
    <definedName name="META_CANES_VACUNADOS" localSheetId="20">#REF!</definedName>
    <definedName name="META_CANES_VACUNADOS">#REF!</definedName>
    <definedName name="META_CETIFICACION_DISCAPACIDAD" localSheetId="15">METAS!#REF!</definedName>
    <definedName name="META_CETIFICACION_DISCAPACIDAD" localSheetId="20">#REF!</definedName>
    <definedName name="META_CETIFICACION_DISCAPACIDAD">#REF!</definedName>
    <definedName name="META_DESPARACITACION_3_17ANIOS" localSheetId="15">METAS!#REF!</definedName>
    <definedName name="META_DESPARACITACION_3_17ANIOS" localSheetId="20">#REF!</definedName>
    <definedName name="META_DESPARACITACION_3_17ANIOS">#REF!</definedName>
    <definedName name="META_DOCENTES_CAPACITADOS_CANCER" localSheetId="15">METAS!#REF!</definedName>
    <definedName name="META_DOCENTES_CAPACITADOS_CANCER" localSheetId="20">#REF!</definedName>
    <definedName name="META_DOCENTES_CAPACITADOS_CANCER">#REF!</definedName>
    <definedName name="META_ENTOMOLOGICA" localSheetId="15">METAS!#REF!</definedName>
    <definedName name="META_ENTOMOLOGICA" localSheetId="20">#REF!</definedName>
    <definedName name="META_ENTOMOLOGICA">#REF!</definedName>
    <definedName name="META_ERRORES_REFRACTARIOS_3_11ANIOS" localSheetId="15">METAS!#REF!</definedName>
    <definedName name="META_ERRORES_REFRACTARIOS_3_11ANIOS" localSheetId="20">#REF!</definedName>
    <definedName name="META_ERRORES_REFRACTARIOS_3_11ANIOS">#REF!</definedName>
    <definedName name="META_ESTRATEGIA_DRIANZA" localSheetId="15">METAS!#REF!</definedName>
    <definedName name="META_ESTRATEGIA_DRIANZA" localSheetId="20">#REF!</definedName>
    <definedName name="META_ESTRATEGIA_DRIANZA">#REF!</definedName>
    <definedName name="META_INFLUE_60MAS" localSheetId="15">METAS!#REF!</definedName>
    <definedName name="META_INFLUE_60MAS" localSheetId="20">#REF!</definedName>
    <definedName name="META_INFLUE_60MAS">#REF!</definedName>
    <definedName name="META_IVAA" localSheetId="15">METAS!#REF!</definedName>
    <definedName name="META_IVAA" localSheetId="20">#REF!</definedName>
    <definedName name="META_IVAA">#REF!</definedName>
    <definedName name="META_MAMAS" localSheetId="15">METAS!#REF!</definedName>
    <definedName name="META_MAMAS" localSheetId="20">#REF!</definedName>
    <definedName name="META_MAMAS">#REF!</definedName>
    <definedName name="META_MUESTRA_POSITIVAS_MURCIELAGOS" localSheetId="15">METAS!#REF!</definedName>
    <definedName name="META_MUESTRA_POSITIVAS_MURCIELAGOS" localSheetId="20">#REF!</definedName>
    <definedName name="META_MUESTRA_POSITIVAS_MURCIELAGOS">#REF!</definedName>
    <definedName name="META_MUESTRAS_CANINAS_REMITIDAS" localSheetId="15">METAS!#REF!</definedName>
    <definedName name="META_MUESTRAS_CANINAS_REMITIDAS" localSheetId="20">#REF!</definedName>
    <definedName name="META_MUESTRAS_CANINAS_REMITIDAS">#REF!</definedName>
    <definedName name="META_NEUMO_60MAS" localSheetId="15">METAS!#REF!</definedName>
    <definedName name="META_NEUMO_60MAS" localSheetId="20">#REF!</definedName>
    <definedName name="META_NEUMO_60MAS">#REF!</definedName>
    <definedName name="META_PAP" localSheetId="15">METAS!#REF!</definedName>
    <definedName name="META_PAP">#REF!</definedName>
    <definedName name="META_PAREJAS_PROTEGIDAS" localSheetId="15">METAS!#REF!</definedName>
    <definedName name="META_PAREJAS_PROTEGIDAS">#REF!</definedName>
    <definedName name="META_PERSONAS_MORDIDAS" localSheetId="15">METAS!#REF!</definedName>
    <definedName name="META_PERSONAS_MORDIDAS">#REF!</definedName>
    <definedName name="META_PERSONAS_MORDIDAS_CONTROLADAS" localSheetId="15">METAS!#REF!</definedName>
    <definedName name="META_PERSONAS_MORDIDAS_CONTROLADAS">#REF!</definedName>
    <definedName name="META_PERSONAS_MORDIDAS_INICIAN_TRATAMIENTO" localSheetId="15">METAS!#REF!</definedName>
    <definedName name="META_PERSONAS_MORDIDAS_INICIAN_TRATAMIENTO">#REF!</definedName>
    <definedName name="META_PUERPERAS_CONTOLADAS" localSheetId="15">METAS!#REF!</definedName>
    <definedName name="META_PUERPERAS_CONTOLADAS">#REF!</definedName>
    <definedName name="META_RABIA_CANINA" localSheetId="15">METAS!#REF!</definedName>
    <definedName name="META_RABIA_CANINA">#REF!</definedName>
    <definedName name="META_SEGUNDA_ATEN_DONT" localSheetId="15">METAS!#REF!</definedName>
    <definedName name="META_SEGUNDA_ATEN_DONT">#REF!</definedName>
    <definedName name="META_SESION_ENTRANAMIENTO_ADOLESCENTES" localSheetId="15">METAS!#REF!</definedName>
    <definedName name="META_SESION_ENTRANAMIENTO_ADOLESCENTES" localSheetId="20">#REF!</definedName>
    <definedName name="META_SESION_ENTRANAMIENTO_ADOLESCENTES">#REF!</definedName>
    <definedName name="META_SESION_ENTRENAMIENTO_NIÑOS" localSheetId="15">METAS!#REF!</definedName>
    <definedName name="META_SESION_ENTRENAMIENTO_NIÑOS" localSheetId="20">#REF!</definedName>
    <definedName name="META_SESION_ENTRENAMIENTO_NIÑOS">#REF!</definedName>
    <definedName name="META_SRI" localSheetId="15">METAS!#REF!</definedName>
    <definedName name="META_SRI" localSheetId="20">#REF!</definedName>
    <definedName name="META_SRI">#REF!</definedName>
    <definedName name="META_SUPLE_HIERRO" localSheetId="15">METAS!#REF!</definedName>
    <definedName name="META_SUPLE_HIERRO" localSheetId="20">#REF!</definedName>
    <definedName name="META_SUPLE_HIERRO">#REF!</definedName>
    <definedName name="META_TAMIZAJE_CATARATA" localSheetId="15">METAS!#REF!</definedName>
    <definedName name="META_TAMIZAJE_CATARATA" localSheetId="20">#REF!</definedName>
    <definedName name="META_TAMIZAJE_CATARATA">#REF!</definedName>
    <definedName name="META_TAMIZAJE_DEPRE_ALVOHOL_CONDUCTA_SUICIDA" localSheetId="15">METAS!#REF!</definedName>
    <definedName name="META_TAMIZAJE_DEPRE_ALVOHOL_CONDUCTA_SUICIDA" localSheetId="20">#REF!</definedName>
    <definedName name="META_TAMIZAJE_DEPRE_ALVOHOL_CONDUCTA_SUICIDA">#REF!</definedName>
    <definedName name="META_TAMIZAJE_GLAUCOMA" localSheetId="15">METAS!#REF!</definedName>
    <definedName name="META_TAMIZAJE_GLAUCOMA" localSheetId="20">#REF!</definedName>
    <definedName name="META_TAMIZAJE_GLAUCOMA">#REF!</definedName>
    <definedName name="META_TAMIZAJE_VIF" localSheetId="15">METAS!#REF!</definedName>
    <definedName name="META_TAMIZAJE_VIF" localSheetId="20">#REF!</definedName>
    <definedName name="META_TAMIZAJE_VIF">#REF!</definedName>
    <definedName name="META_TAMIZAJE_VIF_0_17" localSheetId="15">METAS!#REF!</definedName>
    <definedName name="META_TAMIZAJE_VIF_0_17" localSheetId="20">#REF!</definedName>
    <definedName name="META_TAMIZAJE_VIF_0_17">#REF!</definedName>
    <definedName name="META_TAMIZAJE_VIH_SIFILIS" localSheetId="15">METAS!#REF!</definedName>
    <definedName name="META_TAMIZAJE_VIH_SIFILIS" localSheetId="20">#REF!</definedName>
    <definedName name="META_TAMIZAJE_VIH_SIFILIS">#REF!</definedName>
    <definedName name="META_TTO_ANSIEDAD" localSheetId="15">METAS!#REF!</definedName>
    <definedName name="META_TTO_ANSIEDAD" localSheetId="20">#REF!</definedName>
    <definedName name="META_TTO_ANSIEDAD">#REF!</definedName>
    <definedName name="META_TTO_CONDUCTA_SUICIDA" localSheetId="15">METAS!#REF!</definedName>
    <definedName name="META_TTO_CONDUCTA_SUICIDA" localSheetId="20">#REF!</definedName>
    <definedName name="META_TTO_CONDUCTA_SUICIDA">#REF!</definedName>
    <definedName name="META_TTO_DEPRESION" localSheetId="15">METAS!#REF!</definedName>
    <definedName name="META_TTO_DEPRESION" localSheetId="20">#REF!</definedName>
    <definedName name="META_TTO_DEPRESION">#REF!</definedName>
    <definedName name="META_TTO_MALTRATO_0_17" localSheetId="15">METAS!#REF!</definedName>
    <definedName name="META_TTO_MALTRATO_0_17" localSheetId="20">#REF!</definedName>
    <definedName name="META_TTO_MALTRATO_0_17">#REF!</definedName>
    <definedName name="META_TTO_TRANSTORNO_AUTISTA_0_17" localSheetId="15">METAS!#REF!</definedName>
    <definedName name="META_TTO_TRANSTORNO_AUTISTA_0_17" localSheetId="20">#REF!</definedName>
    <definedName name="META_TTO_TRANSTORNO_AUTISTA_0_17">#REF!</definedName>
    <definedName name="META_TTO_TRANSTORNOS_MENTALES_0_17" localSheetId="15">METAS!#REF!</definedName>
    <definedName name="META_TTO_TRANSTORNOS_MENTALES_0_17" localSheetId="20">#REF!</definedName>
    <definedName name="META_TTO_TRANSTORNOS_MENTALES_0_17">#REF!</definedName>
    <definedName name="META_TTO_VIF" localSheetId="15">METAS!#REF!</definedName>
    <definedName name="META_TTO_VIF" localSheetId="20">#REF!</definedName>
    <definedName name="META_TTO_VIF">#REF!</definedName>
    <definedName name="META_VALORACION_60MAS" localSheetId="15">METAS!#REF!</definedName>
    <definedName name="META_VALORACION_60MAS" localSheetId="20">#REF!</definedName>
    <definedName name="META_VALORACION_60MAS">#REF!</definedName>
    <definedName name="META_VPH_9AÑIOS" localSheetId="15">METAS!#REF!</definedName>
    <definedName name="META_VPH_9AÑIOS" localSheetId="20">#REF!</definedName>
    <definedName name="META_VPH_9AÑIOS">#REF!</definedName>
    <definedName name="MUESTRA_POSITIVAS_MURCIELAGOS" localSheetId="4">Abr!#REF!</definedName>
    <definedName name="MUESTRA_POSITIVAS_MURCIELAGOS" localSheetId="8">Ago!#REF!</definedName>
    <definedName name="MUESTRA_POSITIVAS_MURCIELAGOS" localSheetId="13">Dic!#REF!</definedName>
    <definedName name="MUESTRA_POSITIVAS_MURCIELAGOS" localSheetId="1">Ene!#REF!</definedName>
    <definedName name="MUESTRA_POSITIVAS_MURCIELAGOS" localSheetId="2">Feb!#REF!</definedName>
    <definedName name="MUESTRA_POSITIVAS_MURCIELAGOS" localSheetId="7">Jul!#REF!</definedName>
    <definedName name="MUESTRA_POSITIVAS_MURCIELAGOS" localSheetId="6">Jun!#REF!</definedName>
    <definedName name="MUESTRA_POSITIVAS_MURCIELAGOS" localSheetId="3">Mar!#REF!</definedName>
    <definedName name="MUESTRA_POSITIVAS_MURCIELAGOS" localSheetId="5">May!#REF!</definedName>
    <definedName name="MUESTRA_POSITIVAS_MURCIELAGOS" localSheetId="12">Nov!#REF!</definedName>
    <definedName name="MUESTRA_POSITIVAS_MURCIELAGOS" localSheetId="10">Oct!#REF!</definedName>
    <definedName name="MUESTRA_POSITIVAS_MURCIELAGOS" localSheetId="9">Set!#REF!</definedName>
    <definedName name="MUESTRA_POSITIVAS_MURCIELAGOS" localSheetId="20">[1]ACUMULADO!#REF!</definedName>
    <definedName name="MUESTRA_POSITIVAS_MURCIELAGOS">ACUMULADO!#REF!</definedName>
    <definedName name="MUESTRAS_CANINAS_REMITIDAS" localSheetId="4">Abr!#REF!</definedName>
    <definedName name="MUESTRAS_CANINAS_REMITIDAS" localSheetId="8">Ago!#REF!</definedName>
    <definedName name="MUESTRAS_CANINAS_REMITIDAS" localSheetId="13">Dic!#REF!</definedName>
    <definedName name="MUESTRAS_CANINAS_REMITIDAS" localSheetId="1">Ene!#REF!</definedName>
    <definedName name="MUESTRAS_CANINAS_REMITIDAS" localSheetId="2">Feb!#REF!</definedName>
    <definedName name="MUESTRAS_CANINAS_REMITIDAS" localSheetId="7">Jul!#REF!</definedName>
    <definedName name="MUESTRAS_CANINAS_REMITIDAS" localSheetId="6">Jun!#REF!</definedName>
    <definedName name="MUESTRAS_CANINAS_REMITIDAS" localSheetId="3">Mar!#REF!</definedName>
    <definedName name="MUESTRAS_CANINAS_REMITIDAS" localSheetId="5">May!#REF!</definedName>
    <definedName name="MUESTRAS_CANINAS_REMITIDAS" localSheetId="12">Nov!#REF!</definedName>
    <definedName name="MUESTRAS_CANINAS_REMITIDAS" localSheetId="10">Oct!#REF!</definedName>
    <definedName name="MUESTRAS_CANINAS_REMITIDAS" localSheetId="9">Set!#REF!</definedName>
    <definedName name="MUESTRAS_CANINAS_REMITIDAS" localSheetId="20">[1]ACUMULADO!#REF!</definedName>
    <definedName name="MUESTRAS_CANINAS_REMITIDAS">ACUMULADO!#REF!</definedName>
    <definedName name="NEUMO_60MAS" localSheetId="4">Abr!#REF!</definedName>
    <definedName name="NEUMO_60MAS" localSheetId="8">Ago!#REF!</definedName>
    <definedName name="NEUMO_60MAS" localSheetId="13">Dic!#REF!</definedName>
    <definedName name="NEUMO_60MAS" localSheetId="1">Ene!#REF!</definedName>
    <definedName name="NEUMO_60MAS" localSheetId="2">Feb!#REF!</definedName>
    <definedName name="NEUMO_60MAS" localSheetId="7">Jul!#REF!</definedName>
    <definedName name="NEUMO_60MAS" localSheetId="6">Jun!#REF!</definedName>
    <definedName name="NEUMO_60MAS" localSheetId="3">Mar!#REF!</definedName>
    <definedName name="NEUMO_60MAS" localSheetId="5">May!#REF!</definedName>
    <definedName name="NEUMO_60MAS" localSheetId="12">Nov!#REF!</definedName>
    <definedName name="NEUMO_60MAS" localSheetId="10">Oct!#REF!</definedName>
    <definedName name="NEUMO_60MAS" localSheetId="9">Set!#REF!</definedName>
    <definedName name="NEUMO_60MAS" localSheetId="20">[1]ACUMULADO!#REF!</definedName>
    <definedName name="NEUMO_60MAS">ACUMULADO!#REF!</definedName>
    <definedName name="PAP" localSheetId="4">Abr!#REF!</definedName>
    <definedName name="PAP" localSheetId="8">Ago!#REF!</definedName>
    <definedName name="PAP" localSheetId="13">Dic!#REF!</definedName>
    <definedName name="PAP" localSheetId="1">Ene!#REF!</definedName>
    <definedName name="PAP" localSheetId="2">Feb!#REF!</definedName>
    <definedName name="PAP" localSheetId="7">Jul!#REF!</definedName>
    <definedName name="PAP" localSheetId="6">Jun!#REF!</definedName>
    <definedName name="PAP" localSheetId="3">Mar!#REF!</definedName>
    <definedName name="PAP" localSheetId="5">May!#REF!</definedName>
    <definedName name="PAP" localSheetId="12">Nov!#REF!</definedName>
    <definedName name="PAP" localSheetId="10">Oct!#REF!</definedName>
    <definedName name="PAP" localSheetId="9">Set!#REF!</definedName>
    <definedName name="PAP" localSheetId="20">[1]ACUMULADO!#REF!</definedName>
    <definedName name="PAP">ACUMULADO!#REF!</definedName>
    <definedName name="PAREJAS_PROTEGIDAS" localSheetId="4">Abr!#REF!</definedName>
    <definedName name="PAREJAS_PROTEGIDAS" localSheetId="8">Ago!#REF!</definedName>
    <definedName name="PAREJAS_PROTEGIDAS" localSheetId="13">Dic!#REF!</definedName>
    <definedName name="PAREJAS_PROTEGIDAS" localSheetId="1">Ene!#REF!</definedName>
    <definedName name="PAREJAS_PROTEGIDAS" localSheetId="2">Feb!#REF!</definedName>
    <definedName name="PAREJAS_PROTEGIDAS" localSheetId="7">Jul!#REF!</definedName>
    <definedName name="PAREJAS_PROTEGIDAS" localSheetId="6">Jun!#REF!</definedName>
    <definedName name="PAREJAS_PROTEGIDAS" localSheetId="3">Mar!#REF!</definedName>
    <definedName name="PAREJAS_PROTEGIDAS" localSheetId="5">May!#REF!</definedName>
    <definedName name="PAREJAS_PROTEGIDAS" localSheetId="12">Nov!#REF!</definedName>
    <definedName name="PAREJAS_PROTEGIDAS" localSheetId="10">Oct!#REF!</definedName>
    <definedName name="PAREJAS_PROTEGIDAS" localSheetId="9">Set!#REF!</definedName>
    <definedName name="PAREJAS_PROTEGIDAS" localSheetId="20">[1]ACUMULADO!#REF!</definedName>
    <definedName name="PAREJAS_PROTEGIDAS">ACUMULADO!#REF!</definedName>
    <definedName name="PERSONAS_MORDIDAS" localSheetId="4">Abr!#REF!</definedName>
    <definedName name="PERSONAS_MORDIDAS" localSheetId="8">Ago!#REF!</definedName>
    <definedName name="PERSONAS_MORDIDAS" localSheetId="13">Dic!#REF!</definedName>
    <definedName name="PERSONAS_MORDIDAS" localSheetId="1">Ene!#REF!</definedName>
    <definedName name="PERSONAS_MORDIDAS" localSheetId="2">Feb!#REF!</definedName>
    <definedName name="PERSONAS_MORDIDAS" localSheetId="7">Jul!#REF!</definedName>
    <definedName name="PERSONAS_MORDIDAS" localSheetId="6">Jun!#REF!</definedName>
    <definedName name="PERSONAS_MORDIDAS" localSheetId="3">Mar!#REF!</definedName>
    <definedName name="PERSONAS_MORDIDAS" localSheetId="5">May!#REF!</definedName>
    <definedName name="PERSONAS_MORDIDAS" localSheetId="12">Nov!#REF!</definedName>
    <definedName name="PERSONAS_MORDIDAS" localSheetId="10">Oct!#REF!</definedName>
    <definedName name="PERSONAS_MORDIDAS" localSheetId="9">Set!#REF!</definedName>
    <definedName name="PERSONAS_MORDIDAS" localSheetId="20">[1]ACUMULADO!#REF!</definedName>
    <definedName name="PERSONAS_MORDIDAS">ACUMULADO!#REF!</definedName>
    <definedName name="PERSONAS_MORDIDAS_CONTROLADAS" localSheetId="4">Abr!#REF!</definedName>
    <definedName name="PERSONAS_MORDIDAS_CONTROLADAS" localSheetId="8">Ago!#REF!</definedName>
    <definedName name="PERSONAS_MORDIDAS_CONTROLADAS" localSheetId="13">Dic!#REF!</definedName>
    <definedName name="PERSONAS_MORDIDAS_CONTROLADAS" localSheetId="1">Ene!#REF!</definedName>
    <definedName name="PERSONAS_MORDIDAS_CONTROLADAS" localSheetId="2">Feb!#REF!</definedName>
    <definedName name="PERSONAS_MORDIDAS_CONTROLADAS" localSheetId="7">Jul!#REF!</definedName>
    <definedName name="PERSONAS_MORDIDAS_CONTROLADAS" localSheetId="6">Jun!#REF!</definedName>
    <definedName name="PERSONAS_MORDIDAS_CONTROLADAS" localSheetId="3">Mar!#REF!</definedName>
    <definedName name="PERSONAS_MORDIDAS_CONTROLADAS" localSheetId="5">May!#REF!</definedName>
    <definedName name="PERSONAS_MORDIDAS_CONTROLADAS" localSheetId="12">Nov!#REF!</definedName>
    <definedName name="PERSONAS_MORDIDAS_CONTROLADAS" localSheetId="10">Oct!#REF!</definedName>
    <definedName name="PERSONAS_MORDIDAS_CONTROLADAS" localSheetId="9">Set!#REF!</definedName>
    <definedName name="PERSONAS_MORDIDAS_CONTROLADAS" localSheetId="20">[1]ACUMULADO!#REF!</definedName>
    <definedName name="PERSONAS_MORDIDAS_CONTROLADAS">ACUMULADO!#REF!</definedName>
    <definedName name="PERSONAS_MORDIDAS_INICIAN_TRATAMIENTO" localSheetId="4">Abr!#REF!</definedName>
    <definedName name="PERSONAS_MORDIDAS_INICIAN_TRATAMIENTO" localSheetId="8">Ago!#REF!</definedName>
    <definedName name="PERSONAS_MORDIDAS_INICIAN_TRATAMIENTO" localSheetId="13">Dic!#REF!</definedName>
    <definedName name="PERSONAS_MORDIDAS_INICIAN_TRATAMIENTO" localSheetId="1">Ene!#REF!</definedName>
    <definedName name="PERSONAS_MORDIDAS_INICIAN_TRATAMIENTO" localSheetId="2">Feb!#REF!</definedName>
    <definedName name="PERSONAS_MORDIDAS_INICIAN_TRATAMIENTO" localSheetId="7">Jul!#REF!</definedName>
    <definedName name="PERSONAS_MORDIDAS_INICIAN_TRATAMIENTO" localSheetId="6">Jun!#REF!</definedName>
    <definedName name="PERSONAS_MORDIDAS_INICIAN_TRATAMIENTO" localSheetId="3">Mar!#REF!</definedName>
    <definedName name="PERSONAS_MORDIDAS_INICIAN_TRATAMIENTO" localSheetId="5">May!#REF!</definedName>
    <definedName name="PERSONAS_MORDIDAS_INICIAN_TRATAMIENTO" localSheetId="12">Nov!#REF!</definedName>
    <definedName name="PERSONAS_MORDIDAS_INICIAN_TRATAMIENTO" localSheetId="10">Oct!#REF!</definedName>
    <definedName name="PERSONAS_MORDIDAS_INICIAN_TRATAMIENTO" localSheetId="9">Set!#REF!</definedName>
    <definedName name="PERSONAS_MORDIDAS_INICIAN_TRATAMIENTO" localSheetId="20">[1]ACUMULADO!#REF!</definedName>
    <definedName name="PERSONAS_MORDIDAS_INICIAN_TRATAMIENTO">ACUMULADO!#REF!</definedName>
    <definedName name="POBLACION_TOTAL" localSheetId="15">METAS!#REF!</definedName>
    <definedName name="POBLACION_TOTAL">#REF!</definedName>
    <definedName name="Print_Area" localSheetId="17">'ITS-VIH'!$L$1:$S$62</definedName>
    <definedName name="Print_Area" localSheetId="18">METAXENICAS!$L$1:$S$64</definedName>
    <definedName name="Print_Area" localSheetId="16">PROMSA!$L$1:$S$185</definedName>
    <definedName name="Print_Area" localSheetId="19">TBC!$L$1:$S$126</definedName>
    <definedName name="PUERPERAS_CONTROLADAS" localSheetId="4">Abr!#REF!</definedName>
    <definedName name="PUERPERAS_CONTROLADAS" localSheetId="8">Ago!#REF!</definedName>
    <definedName name="PUERPERAS_CONTROLADAS" localSheetId="13">Dic!#REF!</definedName>
    <definedName name="PUERPERAS_CONTROLADAS" localSheetId="1">Ene!#REF!</definedName>
    <definedName name="PUERPERAS_CONTROLADAS" localSheetId="2">Feb!#REF!</definedName>
    <definedName name="PUERPERAS_CONTROLADAS" localSheetId="7">Jul!#REF!</definedName>
    <definedName name="PUERPERAS_CONTROLADAS" localSheetId="6">Jun!#REF!</definedName>
    <definedName name="PUERPERAS_CONTROLADAS" localSheetId="3">Mar!#REF!</definedName>
    <definedName name="PUERPERAS_CONTROLADAS" localSheetId="5">May!#REF!</definedName>
    <definedName name="PUERPERAS_CONTROLADAS" localSheetId="12">Nov!#REF!</definedName>
    <definedName name="PUERPERAS_CONTROLADAS" localSheetId="10">Oct!#REF!</definedName>
    <definedName name="PUERPERAS_CONTROLADAS" localSheetId="9">Set!#REF!</definedName>
    <definedName name="PUERPERAS_CONTROLADAS" localSheetId="20">[1]ACUMULADO!#REF!</definedName>
    <definedName name="PUERPERAS_CONTROLADAS">ACUMULADO!#REF!</definedName>
    <definedName name="RABIA_CANINA" localSheetId="4">Abr!#REF!</definedName>
    <definedName name="RABIA_CANINA" localSheetId="8">Ago!#REF!</definedName>
    <definedName name="RABIA_CANINA" localSheetId="13">Dic!#REF!</definedName>
    <definedName name="RABIA_CANINA" localSheetId="1">Ene!#REF!</definedName>
    <definedName name="RABIA_CANINA" localSheetId="2">Feb!#REF!</definedName>
    <definedName name="RABIA_CANINA" localSheetId="7">Jul!#REF!</definedName>
    <definedName name="RABIA_CANINA" localSheetId="6">Jun!#REF!</definedName>
    <definedName name="RABIA_CANINA" localSheetId="3">Mar!#REF!</definedName>
    <definedName name="RABIA_CANINA" localSheetId="5">May!#REF!</definedName>
    <definedName name="RABIA_CANINA" localSheetId="12">Nov!#REF!</definedName>
    <definedName name="RABIA_CANINA" localSheetId="10">Oct!#REF!</definedName>
    <definedName name="RABIA_CANINA" localSheetId="9">Set!#REF!</definedName>
    <definedName name="RABIA_CANINA" localSheetId="20">[1]ACUMULADO!#REF!</definedName>
    <definedName name="RABIA_CANINA">ACUMULADO!#REF!</definedName>
    <definedName name="SEGUNDA_ATEN_DONT" localSheetId="4">Abr!#REF!</definedName>
    <definedName name="SEGUNDA_ATEN_DONT" localSheetId="8">Ago!#REF!</definedName>
    <definedName name="SEGUNDA_ATEN_DONT" localSheetId="13">Dic!#REF!</definedName>
    <definedName name="SEGUNDA_ATEN_DONT" localSheetId="1">Ene!#REF!</definedName>
    <definedName name="SEGUNDA_ATEN_DONT" localSheetId="2">Feb!#REF!</definedName>
    <definedName name="SEGUNDA_ATEN_DONT" localSheetId="7">Jul!#REF!</definedName>
    <definedName name="SEGUNDA_ATEN_DONT" localSheetId="6">Jun!#REF!</definedName>
    <definedName name="SEGUNDA_ATEN_DONT" localSheetId="3">Mar!#REF!</definedName>
    <definedName name="SEGUNDA_ATEN_DONT" localSheetId="5">May!#REF!</definedName>
    <definedName name="SEGUNDA_ATEN_DONT" localSheetId="12">Nov!#REF!</definedName>
    <definedName name="SEGUNDA_ATEN_DONT" localSheetId="10">Oct!#REF!</definedName>
    <definedName name="SEGUNDA_ATEN_DONT" localSheetId="9">Set!#REF!</definedName>
    <definedName name="SEGUNDA_ATEN_DONT" localSheetId="20">[1]ACUMULADO!#REF!</definedName>
    <definedName name="SEGUNDA_ATEN_DONT">ACUMULADO!#REF!</definedName>
    <definedName name="SESION_ENTRENAMIENTO_ADOLESCENTES" localSheetId="4">Abr!#REF!</definedName>
    <definedName name="SESION_ENTRENAMIENTO_ADOLESCENTES" localSheetId="8">Ago!#REF!</definedName>
    <definedName name="SESION_ENTRENAMIENTO_ADOLESCENTES" localSheetId="13">Dic!#REF!</definedName>
    <definedName name="SESION_ENTRENAMIENTO_ADOLESCENTES" localSheetId="1">Ene!#REF!</definedName>
    <definedName name="SESION_ENTRENAMIENTO_ADOLESCENTES" localSheetId="2">Feb!#REF!</definedName>
    <definedName name="SESION_ENTRENAMIENTO_ADOLESCENTES" localSheetId="7">Jul!#REF!</definedName>
    <definedName name="SESION_ENTRENAMIENTO_ADOLESCENTES" localSheetId="6">Jun!#REF!</definedName>
    <definedName name="SESION_ENTRENAMIENTO_ADOLESCENTES" localSheetId="3">Mar!#REF!</definedName>
    <definedName name="SESION_ENTRENAMIENTO_ADOLESCENTES" localSheetId="5">May!#REF!</definedName>
    <definedName name="SESION_ENTRENAMIENTO_ADOLESCENTES" localSheetId="12">Nov!#REF!</definedName>
    <definedName name="SESION_ENTRENAMIENTO_ADOLESCENTES" localSheetId="10">Oct!#REF!</definedName>
    <definedName name="SESION_ENTRENAMIENTO_ADOLESCENTES" localSheetId="9">Set!#REF!</definedName>
    <definedName name="SESION_ENTRENAMIENTO_ADOLESCENTES" localSheetId="20">#REF!</definedName>
    <definedName name="SESION_ENTRENAMIENTO_ADOLESCENTES">ACUMULADO!#REF!</definedName>
    <definedName name="SESION_ENTRENAMIENTO_NIÑOS" localSheetId="4">Abr!#REF!</definedName>
    <definedName name="SESION_ENTRENAMIENTO_NIÑOS" localSheetId="8">Ago!#REF!</definedName>
    <definedName name="SESION_ENTRENAMIENTO_NIÑOS" localSheetId="13">Dic!#REF!</definedName>
    <definedName name="SESION_ENTRENAMIENTO_NIÑOS" localSheetId="1">Ene!#REF!</definedName>
    <definedName name="SESION_ENTRENAMIENTO_NIÑOS" localSheetId="2">Feb!#REF!</definedName>
    <definedName name="SESION_ENTRENAMIENTO_NIÑOS" localSheetId="7">Jul!#REF!</definedName>
    <definedName name="SESION_ENTRENAMIENTO_NIÑOS" localSheetId="6">Jun!#REF!</definedName>
    <definedName name="SESION_ENTRENAMIENTO_NIÑOS" localSheetId="3">Mar!#REF!</definedName>
    <definedName name="SESION_ENTRENAMIENTO_NIÑOS" localSheetId="5">May!#REF!</definedName>
    <definedName name="SESION_ENTRENAMIENTO_NIÑOS" localSheetId="12">Nov!#REF!</definedName>
    <definedName name="SESION_ENTRENAMIENTO_NIÑOS" localSheetId="10">Oct!#REF!</definedName>
    <definedName name="SESION_ENTRENAMIENTO_NIÑOS" localSheetId="9">Set!#REF!</definedName>
    <definedName name="SESION_ENTRENAMIENTO_NIÑOS" localSheetId="20">#REF!</definedName>
    <definedName name="SESION_ENTRENAMIENTO_NIÑOS">ACUMULADO!#REF!</definedName>
    <definedName name="SIFILIS_REACTIVO_GESTANTE" localSheetId="4">Abr!#REF!</definedName>
    <definedName name="SIFILIS_REACTIVO_GESTANTE" localSheetId="8">Ago!#REF!</definedName>
    <definedName name="SIFILIS_REACTIVO_GESTANTE" localSheetId="13">Dic!#REF!</definedName>
    <definedName name="SIFILIS_REACTIVO_GESTANTE" localSheetId="1">Ene!#REF!</definedName>
    <definedName name="SIFILIS_REACTIVO_GESTANTE" localSheetId="2">Feb!#REF!</definedName>
    <definedName name="SIFILIS_REACTIVO_GESTANTE" localSheetId="7">Jul!#REF!</definedName>
    <definedName name="SIFILIS_REACTIVO_GESTANTE" localSheetId="6">Jun!#REF!</definedName>
    <definedName name="SIFILIS_REACTIVO_GESTANTE" localSheetId="3">Mar!#REF!</definedName>
    <definedName name="SIFILIS_REACTIVO_GESTANTE" localSheetId="5">May!#REF!</definedName>
    <definedName name="SIFILIS_REACTIVO_GESTANTE" localSheetId="12">Nov!#REF!</definedName>
    <definedName name="SIFILIS_REACTIVO_GESTANTE" localSheetId="10">Oct!#REF!</definedName>
    <definedName name="SIFILIS_REACTIVO_GESTANTE" localSheetId="9">Set!#REF!</definedName>
    <definedName name="SIFILIS_REACTIVO_GESTANTE" localSheetId="20">[1]ACUMULADO!#REF!</definedName>
    <definedName name="SIFILIS_REACTIVO_GESTANTE">ACUMULADO!#REF!</definedName>
    <definedName name="SRI" localSheetId="4">Abr!#REF!</definedName>
    <definedName name="SRI" localSheetId="8">Ago!#REF!</definedName>
    <definedName name="SRI" localSheetId="13">Dic!#REF!</definedName>
    <definedName name="SRI" localSheetId="1">Ene!#REF!</definedName>
    <definedName name="SRI" localSheetId="2">Feb!#REF!</definedName>
    <definedName name="SRI" localSheetId="7">Jul!#REF!</definedName>
    <definedName name="SRI" localSheetId="6">Jun!#REF!</definedName>
    <definedName name="SRI" localSheetId="3">Mar!#REF!</definedName>
    <definedName name="SRI" localSheetId="5">May!#REF!</definedName>
    <definedName name="SRI" localSheetId="12">Nov!#REF!</definedName>
    <definedName name="SRI" localSheetId="10">Oct!#REF!</definedName>
    <definedName name="SRI" localSheetId="9">Set!#REF!</definedName>
    <definedName name="SRI" localSheetId="20">[1]ACUMULADO!#REF!</definedName>
    <definedName name="SRI">ACUMULADO!#REF!</definedName>
    <definedName name="SUPLEMENTADA_HIERRO" localSheetId="4">Abr!#REF!</definedName>
    <definedName name="SUPLEMENTADA_HIERRO" localSheetId="8">Ago!#REF!</definedName>
    <definedName name="SUPLEMENTADA_HIERRO" localSheetId="13">Dic!#REF!</definedName>
    <definedName name="SUPLEMENTADA_HIERRO" localSheetId="1">Ene!#REF!</definedName>
    <definedName name="SUPLEMENTADA_HIERRO" localSheetId="2">Feb!#REF!</definedName>
    <definedName name="SUPLEMENTADA_HIERRO" localSheetId="7">Jul!#REF!</definedName>
    <definedName name="SUPLEMENTADA_HIERRO" localSheetId="6">Jun!#REF!</definedName>
    <definedName name="SUPLEMENTADA_HIERRO" localSheetId="3">Mar!#REF!</definedName>
    <definedName name="SUPLEMENTADA_HIERRO" localSheetId="5">May!#REF!</definedName>
    <definedName name="SUPLEMENTADA_HIERRO" localSheetId="12">Nov!#REF!</definedName>
    <definedName name="SUPLEMENTADA_HIERRO" localSheetId="10">Oct!#REF!</definedName>
    <definedName name="SUPLEMENTADA_HIERRO" localSheetId="9">Set!#REF!</definedName>
    <definedName name="SUPLEMENTADA_HIERRO" localSheetId="20">[1]ACUMULADO!#REF!</definedName>
    <definedName name="SUPLEMENTADA_HIERRO">ACUMULADO!#REF!</definedName>
    <definedName name="TAMIZAJE_CATARATA" localSheetId="4">Abr!#REF!</definedName>
    <definedName name="TAMIZAJE_CATARATA" localSheetId="8">Ago!#REF!</definedName>
    <definedName name="TAMIZAJE_CATARATA" localSheetId="13">Dic!#REF!</definedName>
    <definedName name="TAMIZAJE_CATARATA" localSheetId="1">Ene!#REF!</definedName>
    <definedName name="TAMIZAJE_CATARATA" localSheetId="2">Feb!#REF!</definedName>
    <definedName name="TAMIZAJE_CATARATA" localSheetId="7">Jul!#REF!</definedName>
    <definedName name="TAMIZAJE_CATARATA" localSheetId="6">Jun!#REF!</definedName>
    <definedName name="TAMIZAJE_CATARATA" localSheetId="3">Mar!#REF!</definedName>
    <definedName name="TAMIZAJE_CATARATA" localSheetId="5">May!#REF!</definedName>
    <definedName name="TAMIZAJE_CATARATA" localSheetId="12">Nov!#REF!</definedName>
    <definedName name="TAMIZAJE_CATARATA" localSheetId="10">Oct!#REF!</definedName>
    <definedName name="TAMIZAJE_CATARATA" localSheetId="9">Set!#REF!</definedName>
    <definedName name="TAMIZAJE_CATARATA" localSheetId="20">[1]ACUMULADO!#REF!</definedName>
    <definedName name="TAMIZAJE_CATARATA">ACUMULADO!#REF!</definedName>
    <definedName name="TAMIZAJE_DEPRE_ALVOHOL_CONDUCTA_SUICIDA" localSheetId="4">Abr!#REF!</definedName>
    <definedName name="TAMIZAJE_DEPRE_ALVOHOL_CONDUCTA_SUICIDA" localSheetId="8">Ago!#REF!</definedName>
    <definedName name="TAMIZAJE_DEPRE_ALVOHOL_CONDUCTA_SUICIDA" localSheetId="13">Dic!#REF!</definedName>
    <definedName name="TAMIZAJE_DEPRE_ALVOHOL_CONDUCTA_SUICIDA" localSheetId="1">Ene!#REF!</definedName>
    <definedName name="TAMIZAJE_DEPRE_ALVOHOL_CONDUCTA_SUICIDA" localSheetId="2">Feb!#REF!</definedName>
    <definedName name="TAMIZAJE_DEPRE_ALVOHOL_CONDUCTA_SUICIDA" localSheetId="7">Jul!#REF!</definedName>
    <definedName name="TAMIZAJE_DEPRE_ALVOHOL_CONDUCTA_SUICIDA" localSheetId="6">Jun!#REF!</definedName>
    <definedName name="TAMIZAJE_DEPRE_ALVOHOL_CONDUCTA_SUICIDA" localSheetId="3">Mar!#REF!</definedName>
    <definedName name="TAMIZAJE_DEPRE_ALVOHOL_CONDUCTA_SUICIDA" localSheetId="5">May!#REF!</definedName>
    <definedName name="TAMIZAJE_DEPRE_ALVOHOL_CONDUCTA_SUICIDA" localSheetId="12">Nov!#REF!</definedName>
    <definedName name="TAMIZAJE_DEPRE_ALVOHOL_CONDUCTA_SUICIDA" localSheetId="10">Oct!#REF!</definedName>
    <definedName name="TAMIZAJE_DEPRE_ALVOHOL_CONDUCTA_SUICIDA" localSheetId="9">Set!#REF!</definedName>
    <definedName name="TAMIZAJE_DEPRE_ALVOHOL_CONDUCTA_SUICIDA" localSheetId="20">#REF!</definedName>
    <definedName name="TAMIZAJE_DEPRE_ALVOHOL_CONDUCTA_SUICIDA">ACUMULADO!#REF!</definedName>
    <definedName name="TAMIZAJE_GLAUCOMA" localSheetId="4">Abr!#REF!</definedName>
    <definedName name="TAMIZAJE_GLAUCOMA" localSheetId="8">Ago!#REF!</definedName>
    <definedName name="TAMIZAJE_GLAUCOMA" localSheetId="13">Dic!#REF!</definedName>
    <definedName name="TAMIZAJE_GLAUCOMA" localSheetId="1">Ene!#REF!</definedName>
    <definedName name="TAMIZAJE_GLAUCOMA" localSheetId="2">Feb!#REF!</definedName>
    <definedName name="TAMIZAJE_GLAUCOMA" localSheetId="7">Jul!#REF!</definedName>
    <definedName name="TAMIZAJE_GLAUCOMA" localSheetId="6">Jun!#REF!</definedName>
    <definedName name="TAMIZAJE_GLAUCOMA" localSheetId="3">Mar!#REF!</definedName>
    <definedName name="TAMIZAJE_GLAUCOMA" localSheetId="5">May!#REF!</definedName>
    <definedName name="TAMIZAJE_GLAUCOMA" localSheetId="12">Nov!#REF!</definedName>
    <definedName name="TAMIZAJE_GLAUCOMA" localSheetId="10">Oct!#REF!</definedName>
    <definedName name="TAMIZAJE_GLAUCOMA" localSheetId="9">Set!#REF!</definedName>
    <definedName name="TAMIZAJE_GLAUCOMA" localSheetId="20">[1]ACUMULADO!#REF!</definedName>
    <definedName name="TAMIZAJE_GLAUCOMA">ACUMULADO!#REF!</definedName>
    <definedName name="TAMIZAJE_VIF" localSheetId="4">Abr!#REF!</definedName>
    <definedName name="TAMIZAJE_VIF" localSheetId="8">Ago!#REF!</definedName>
    <definedName name="TAMIZAJE_VIF" localSheetId="13">Dic!#REF!</definedName>
    <definedName name="TAMIZAJE_VIF" localSheetId="1">Ene!#REF!</definedName>
    <definedName name="TAMIZAJE_VIF" localSheetId="2">Feb!#REF!</definedName>
    <definedName name="TAMIZAJE_VIF" localSheetId="7">Jul!#REF!</definedName>
    <definedName name="TAMIZAJE_VIF" localSheetId="6">Jun!#REF!</definedName>
    <definedName name="TAMIZAJE_VIF" localSheetId="3">Mar!#REF!</definedName>
    <definedName name="TAMIZAJE_VIF" localSheetId="5">May!#REF!</definedName>
    <definedName name="TAMIZAJE_VIF" localSheetId="12">Nov!#REF!</definedName>
    <definedName name="TAMIZAJE_VIF" localSheetId="10">Oct!#REF!</definedName>
    <definedName name="TAMIZAJE_VIF" localSheetId="9">Set!#REF!</definedName>
    <definedName name="TAMIZAJE_VIF" localSheetId="20">#REF!</definedName>
    <definedName name="TAMIZAJE_VIF">ACUMULADO!#REF!</definedName>
    <definedName name="TAMIZAJE_VIF_0_17" localSheetId="4">Abr!#REF!</definedName>
    <definedName name="TAMIZAJE_VIF_0_17" localSheetId="8">Ago!#REF!</definedName>
    <definedName name="TAMIZAJE_VIF_0_17" localSheetId="13">Dic!#REF!</definedName>
    <definedName name="TAMIZAJE_VIF_0_17" localSheetId="1">Ene!#REF!</definedName>
    <definedName name="TAMIZAJE_VIF_0_17" localSheetId="2">Feb!#REF!</definedName>
    <definedName name="TAMIZAJE_VIF_0_17" localSheetId="7">Jul!#REF!</definedName>
    <definedName name="TAMIZAJE_VIF_0_17" localSheetId="6">Jun!#REF!</definedName>
    <definedName name="TAMIZAJE_VIF_0_17" localSheetId="3">Mar!#REF!</definedName>
    <definedName name="TAMIZAJE_VIF_0_17" localSheetId="5">May!#REF!</definedName>
    <definedName name="TAMIZAJE_VIF_0_17" localSheetId="12">Nov!#REF!</definedName>
    <definedName name="TAMIZAJE_VIF_0_17" localSheetId="10">Oct!#REF!</definedName>
    <definedName name="TAMIZAJE_VIF_0_17" localSheetId="9">Set!#REF!</definedName>
    <definedName name="TAMIZAJE_VIF_0_17" localSheetId="20">#REF!</definedName>
    <definedName name="TAMIZAJE_VIF_0_17">ACUMULADO!#REF!</definedName>
    <definedName name="TAMIZAJE_VIH_ITS" localSheetId="4">Abr!#REF!</definedName>
    <definedName name="TAMIZAJE_VIH_ITS" localSheetId="8">Ago!#REF!</definedName>
    <definedName name="TAMIZAJE_VIH_ITS" localSheetId="13">Dic!#REF!</definedName>
    <definedName name="TAMIZAJE_VIH_ITS" localSheetId="1">Ene!#REF!</definedName>
    <definedName name="TAMIZAJE_VIH_ITS" localSheetId="2">Feb!#REF!</definedName>
    <definedName name="TAMIZAJE_VIH_ITS" localSheetId="7">Jul!#REF!</definedName>
    <definedName name="TAMIZAJE_VIH_ITS" localSheetId="6">Jun!#REF!</definedName>
    <definedName name="TAMIZAJE_VIH_ITS" localSheetId="3">Mar!#REF!</definedName>
    <definedName name="TAMIZAJE_VIH_ITS" localSheetId="5">May!#REF!</definedName>
    <definedName name="TAMIZAJE_VIH_ITS" localSheetId="12">Nov!#REF!</definedName>
    <definedName name="TAMIZAJE_VIH_ITS" localSheetId="10">Oct!#REF!</definedName>
    <definedName name="TAMIZAJE_VIH_ITS" localSheetId="9">Set!#REF!</definedName>
    <definedName name="TAMIZAJE_VIH_ITS" localSheetId="20">[1]ACUMULADO!#REF!</definedName>
    <definedName name="TAMIZAJE_VIH_ITS">ACUMULADO!#REF!</definedName>
    <definedName name="TITULO_GRAFICO" localSheetId="20">ZOONOSIS!$A$5</definedName>
    <definedName name="TITULO_GRAFICO">#REF!</definedName>
    <definedName name="TTO_ANSIEDAD" localSheetId="4">Abr!#REF!</definedName>
    <definedName name="TTO_ANSIEDAD" localSheetId="8">Ago!#REF!</definedName>
    <definedName name="TTO_ANSIEDAD" localSheetId="13">Dic!#REF!</definedName>
    <definedName name="TTO_ANSIEDAD" localSheetId="1">Ene!#REF!</definedName>
    <definedName name="TTO_ANSIEDAD" localSheetId="2">Feb!#REF!</definedName>
    <definedName name="TTO_ANSIEDAD" localSheetId="7">Jul!#REF!</definedName>
    <definedName name="TTO_ANSIEDAD" localSheetId="6">Jun!#REF!</definedName>
    <definedName name="TTO_ANSIEDAD" localSheetId="3">Mar!#REF!</definedName>
    <definedName name="TTO_ANSIEDAD" localSheetId="5">May!#REF!</definedName>
    <definedName name="TTO_ANSIEDAD" localSheetId="12">Nov!#REF!</definedName>
    <definedName name="TTO_ANSIEDAD" localSheetId="10">Oct!#REF!</definedName>
    <definedName name="TTO_ANSIEDAD" localSheetId="9">Set!#REF!</definedName>
    <definedName name="TTO_ANSIEDAD" localSheetId="20">#REF!</definedName>
    <definedName name="TTO_ANSIEDAD">ACUMULADO!#REF!</definedName>
    <definedName name="TTO_COMPLETO_LEIHS" localSheetId="4">Abr!#REF!</definedName>
    <definedName name="TTO_COMPLETO_LEIHS" localSheetId="8">Ago!#REF!</definedName>
    <definedName name="TTO_COMPLETO_LEIHS" localSheetId="13">Dic!#REF!</definedName>
    <definedName name="TTO_COMPLETO_LEIHS" localSheetId="1">Ene!#REF!</definedName>
    <definedName name="TTO_COMPLETO_LEIHS" localSheetId="2">Feb!#REF!</definedName>
    <definedName name="TTO_COMPLETO_LEIHS" localSheetId="7">Jul!#REF!</definedName>
    <definedName name="TTO_COMPLETO_LEIHS" localSheetId="6">Jun!#REF!</definedName>
    <definedName name="TTO_COMPLETO_LEIHS" localSheetId="3">Mar!#REF!</definedName>
    <definedName name="TTO_COMPLETO_LEIHS" localSheetId="5">May!#REF!</definedName>
    <definedName name="TTO_COMPLETO_LEIHS" localSheetId="12">Nov!#REF!</definedName>
    <definedName name="TTO_COMPLETO_LEIHS" localSheetId="10">Oct!#REF!</definedName>
    <definedName name="TTO_COMPLETO_LEIHS" localSheetId="9">Set!#REF!</definedName>
    <definedName name="TTO_COMPLETO_LEIHS" localSheetId="20">#REF!</definedName>
    <definedName name="TTO_COMPLETO_LEIHS">ACUMULADO!#REF!</definedName>
    <definedName name="TTO_CONDUCTA_SUICIDA" localSheetId="4">Abr!#REF!</definedName>
    <definedName name="TTO_CONDUCTA_SUICIDA" localSheetId="8">Ago!#REF!</definedName>
    <definedName name="TTO_CONDUCTA_SUICIDA" localSheetId="13">Dic!#REF!</definedName>
    <definedName name="TTO_CONDUCTA_SUICIDA" localSheetId="1">Ene!#REF!</definedName>
    <definedName name="TTO_CONDUCTA_SUICIDA" localSheetId="2">Feb!#REF!</definedName>
    <definedName name="TTO_CONDUCTA_SUICIDA" localSheetId="7">Jul!#REF!</definedName>
    <definedName name="TTO_CONDUCTA_SUICIDA" localSheetId="6">Jun!#REF!</definedName>
    <definedName name="TTO_CONDUCTA_SUICIDA" localSheetId="3">Mar!#REF!</definedName>
    <definedName name="TTO_CONDUCTA_SUICIDA" localSheetId="5">May!#REF!</definedName>
    <definedName name="TTO_CONDUCTA_SUICIDA" localSheetId="12">Nov!#REF!</definedName>
    <definedName name="TTO_CONDUCTA_SUICIDA" localSheetId="10">Oct!#REF!</definedName>
    <definedName name="TTO_CONDUCTA_SUICIDA" localSheetId="9">Set!#REF!</definedName>
    <definedName name="TTO_CONDUCTA_SUICIDA" localSheetId="20">#REF!</definedName>
    <definedName name="TTO_CONDUCTA_SUICIDA">ACUMULADO!#REF!</definedName>
    <definedName name="TTO_DEPRESION" localSheetId="4">Abr!#REF!</definedName>
    <definedName name="TTO_DEPRESION" localSheetId="8">Ago!#REF!</definedName>
    <definedName name="TTO_DEPRESION" localSheetId="13">Dic!#REF!</definedName>
    <definedName name="TTO_DEPRESION" localSheetId="1">Ene!#REF!</definedName>
    <definedName name="TTO_DEPRESION" localSheetId="2">Feb!#REF!</definedName>
    <definedName name="TTO_DEPRESION" localSheetId="7">Jul!#REF!</definedName>
    <definedName name="TTO_DEPRESION" localSheetId="6">Jun!#REF!</definedName>
    <definedName name="TTO_DEPRESION" localSheetId="3">Mar!#REF!</definedName>
    <definedName name="TTO_DEPRESION" localSheetId="5">May!#REF!</definedName>
    <definedName name="TTO_DEPRESION" localSheetId="12">Nov!#REF!</definedName>
    <definedName name="TTO_DEPRESION" localSheetId="10">Oct!#REF!</definedName>
    <definedName name="TTO_DEPRESION" localSheetId="9">Set!#REF!</definedName>
    <definedName name="TTO_DEPRESION" localSheetId="20">#REF!</definedName>
    <definedName name="TTO_DEPRESION">ACUMULADO!#REF!</definedName>
    <definedName name="TTO_MALTRATO_0_17" localSheetId="4">Abr!#REF!</definedName>
    <definedName name="TTO_MALTRATO_0_17" localSheetId="8">Ago!#REF!</definedName>
    <definedName name="TTO_MALTRATO_0_17" localSheetId="13">Dic!#REF!</definedName>
    <definedName name="TTO_MALTRATO_0_17" localSheetId="1">Ene!#REF!</definedName>
    <definedName name="TTO_MALTRATO_0_17" localSheetId="2">Feb!#REF!</definedName>
    <definedName name="TTO_MALTRATO_0_17" localSheetId="7">Jul!#REF!</definedName>
    <definedName name="TTO_MALTRATO_0_17" localSheetId="6">Jun!#REF!</definedName>
    <definedName name="TTO_MALTRATO_0_17" localSheetId="3">Mar!#REF!</definedName>
    <definedName name="TTO_MALTRATO_0_17" localSheetId="5">May!#REF!</definedName>
    <definedName name="TTO_MALTRATO_0_17" localSheetId="12">Nov!#REF!</definedName>
    <definedName name="TTO_MALTRATO_0_17" localSheetId="10">Oct!#REF!</definedName>
    <definedName name="TTO_MALTRATO_0_17" localSheetId="9">Set!#REF!</definedName>
    <definedName name="TTO_MALTRATO_0_17" localSheetId="20">#REF!</definedName>
    <definedName name="TTO_MALTRATO_0_17">ACUMULADO!#REF!</definedName>
    <definedName name="TTO_SIFILIS_GESTANTE" localSheetId="4">Abr!#REF!</definedName>
    <definedName name="TTO_SIFILIS_GESTANTE" localSheetId="8">Ago!#REF!</definedName>
    <definedName name="TTO_SIFILIS_GESTANTE" localSheetId="13">Dic!#REF!</definedName>
    <definedName name="TTO_SIFILIS_GESTANTE" localSheetId="1">Ene!#REF!</definedName>
    <definedName name="TTO_SIFILIS_GESTANTE" localSheetId="2">Feb!#REF!</definedName>
    <definedName name="TTO_SIFILIS_GESTANTE" localSheetId="7">Jul!#REF!</definedName>
    <definedName name="TTO_SIFILIS_GESTANTE" localSheetId="6">Jun!#REF!</definedName>
    <definedName name="TTO_SIFILIS_GESTANTE" localSheetId="3">Mar!#REF!</definedName>
    <definedName name="TTO_SIFILIS_GESTANTE" localSheetId="5">May!#REF!</definedName>
    <definedName name="TTO_SIFILIS_GESTANTE" localSheetId="12">Nov!#REF!</definedName>
    <definedName name="TTO_SIFILIS_GESTANTE" localSheetId="10">Oct!#REF!</definedName>
    <definedName name="TTO_SIFILIS_GESTANTE" localSheetId="9">Set!#REF!</definedName>
    <definedName name="TTO_SIFILIS_GESTANTE" localSheetId="20">[1]ACUMULADO!#REF!</definedName>
    <definedName name="TTO_SIFILIS_GESTANTE">ACUMULADO!#REF!</definedName>
    <definedName name="TTO_TRANSTORNO_AUTISTA_0_17" localSheetId="4">Abr!#REF!</definedName>
    <definedName name="TTO_TRANSTORNO_AUTISTA_0_17" localSheetId="8">Ago!#REF!</definedName>
    <definedName name="TTO_TRANSTORNO_AUTISTA_0_17" localSheetId="13">Dic!#REF!</definedName>
    <definedName name="TTO_TRANSTORNO_AUTISTA_0_17" localSheetId="1">Ene!#REF!</definedName>
    <definedName name="TTO_TRANSTORNO_AUTISTA_0_17" localSheetId="2">Feb!#REF!</definedName>
    <definedName name="TTO_TRANSTORNO_AUTISTA_0_17" localSheetId="7">Jul!#REF!</definedName>
    <definedName name="TTO_TRANSTORNO_AUTISTA_0_17" localSheetId="6">Jun!#REF!</definedName>
    <definedName name="TTO_TRANSTORNO_AUTISTA_0_17" localSheetId="3">Mar!#REF!</definedName>
    <definedName name="TTO_TRANSTORNO_AUTISTA_0_17" localSheetId="5">May!#REF!</definedName>
    <definedName name="TTO_TRANSTORNO_AUTISTA_0_17" localSheetId="12">Nov!#REF!</definedName>
    <definedName name="TTO_TRANSTORNO_AUTISTA_0_17" localSheetId="10">Oct!#REF!</definedName>
    <definedName name="TTO_TRANSTORNO_AUTISTA_0_17" localSheetId="9">Set!#REF!</definedName>
    <definedName name="TTO_TRANSTORNO_AUTISTA_0_17" localSheetId="20">#REF!</definedName>
    <definedName name="TTO_TRANSTORNO_AUTISTA_0_17">ACUMULADO!#REF!</definedName>
    <definedName name="TTO_TRANSTORNOS_MENTALES_0_17" localSheetId="4">Abr!#REF!</definedName>
    <definedName name="TTO_TRANSTORNOS_MENTALES_0_17" localSheetId="8">Ago!#REF!</definedName>
    <definedName name="TTO_TRANSTORNOS_MENTALES_0_17" localSheetId="13">Dic!#REF!</definedName>
    <definedName name="TTO_TRANSTORNOS_MENTALES_0_17" localSheetId="1">Ene!#REF!</definedName>
    <definedName name="TTO_TRANSTORNOS_MENTALES_0_17" localSheetId="2">Feb!#REF!</definedName>
    <definedName name="TTO_TRANSTORNOS_MENTALES_0_17" localSheetId="7">Jul!#REF!</definedName>
    <definedName name="TTO_TRANSTORNOS_MENTALES_0_17" localSheetId="6">Jun!#REF!</definedName>
    <definedName name="TTO_TRANSTORNOS_MENTALES_0_17" localSheetId="3">Mar!#REF!</definedName>
    <definedName name="TTO_TRANSTORNOS_MENTALES_0_17" localSheetId="5">May!#REF!</definedName>
    <definedName name="TTO_TRANSTORNOS_MENTALES_0_17" localSheetId="12">Nov!#REF!</definedName>
    <definedName name="TTO_TRANSTORNOS_MENTALES_0_17" localSheetId="10">Oct!#REF!</definedName>
    <definedName name="TTO_TRANSTORNOS_MENTALES_0_17" localSheetId="9">Set!#REF!</definedName>
    <definedName name="TTO_TRANSTORNOS_MENTALES_0_17" localSheetId="20">#REF!</definedName>
    <definedName name="TTO_TRANSTORNOS_MENTALES_0_17">ACUMULADO!#REF!</definedName>
    <definedName name="TTO_VIF" localSheetId="4">Abr!#REF!</definedName>
    <definedName name="TTO_VIF" localSheetId="8">Ago!#REF!</definedName>
    <definedName name="TTO_VIF" localSheetId="13">Dic!#REF!</definedName>
    <definedName name="TTO_VIF" localSheetId="1">Ene!#REF!</definedName>
    <definedName name="TTO_VIF" localSheetId="2">Feb!#REF!</definedName>
    <definedName name="TTO_VIF" localSheetId="7">Jul!#REF!</definedName>
    <definedName name="TTO_VIF" localSheetId="6">Jun!#REF!</definedName>
    <definedName name="TTO_VIF" localSheetId="3">Mar!#REF!</definedName>
    <definedName name="TTO_VIF" localSheetId="5">May!#REF!</definedName>
    <definedName name="TTO_VIF" localSheetId="12">Nov!#REF!</definedName>
    <definedName name="TTO_VIF" localSheetId="10">Oct!#REF!</definedName>
    <definedName name="TTO_VIF" localSheetId="9">Set!#REF!</definedName>
    <definedName name="TTO_VIF" localSheetId="20">#REF!</definedName>
    <definedName name="TTO_VIF">ACUMULADO!#REF!</definedName>
    <definedName name="VALORACION_CLINICA_60MAS" localSheetId="4">Abr!#REF!</definedName>
    <definedName name="VALORACION_CLINICA_60MAS" localSheetId="8">Ago!#REF!</definedName>
    <definedName name="VALORACION_CLINICA_60MAS" localSheetId="13">Dic!#REF!</definedName>
    <definedName name="VALORACION_CLINICA_60MAS" localSheetId="1">Ene!#REF!</definedName>
    <definedName name="VALORACION_CLINICA_60MAS" localSheetId="2">Feb!#REF!</definedName>
    <definedName name="VALORACION_CLINICA_60MAS" localSheetId="7">Jul!#REF!</definedName>
    <definedName name="VALORACION_CLINICA_60MAS" localSheetId="6">Jun!#REF!</definedName>
    <definedName name="VALORACION_CLINICA_60MAS" localSheetId="3">Mar!#REF!</definedName>
    <definedName name="VALORACION_CLINICA_60MAS" localSheetId="5">May!#REF!</definedName>
    <definedName name="VALORACION_CLINICA_60MAS" localSheetId="12">Nov!#REF!</definedName>
    <definedName name="VALORACION_CLINICA_60MAS" localSheetId="10">Oct!#REF!</definedName>
    <definedName name="VALORACION_CLINICA_60MAS" localSheetId="9">Set!#REF!</definedName>
    <definedName name="VALORACION_CLINICA_60MAS" localSheetId="20">[1]ACUMULADO!#REF!</definedName>
    <definedName name="VALORACION_CLINICA_60MAS">ACUMULADO!#REF!</definedName>
    <definedName name="VIH_REACTIVO" localSheetId="4">Abr!#REF!</definedName>
    <definedName name="VIH_REACTIVO" localSheetId="8">Ago!#REF!</definedName>
    <definedName name="VIH_REACTIVO" localSheetId="13">Dic!#REF!</definedName>
    <definedName name="VIH_REACTIVO" localSheetId="1">Ene!#REF!</definedName>
    <definedName name="VIH_REACTIVO" localSheetId="2">Feb!#REF!</definedName>
    <definedName name="VIH_REACTIVO" localSheetId="7">Jul!#REF!</definedName>
    <definedName name="VIH_REACTIVO" localSheetId="6">Jun!#REF!</definedName>
    <definedName name="VIH_REACTIVO" localSheetId="3">Mar!#REF!</definedName>
    <definedName name="VIH_REACTIVO" localSheetId="5">May!#REF!</definedName>
    <definedName name="VIH_REACTIVO" localSheetId="12">Nov!#REF!</definedName>
    <definedName name="VIH_REACTIVO" localSheetId="10">Oct!#REF!</definedName>
    <definedName name="VIH_REACTIVO" localSheetId="9">Set!#REF!</definedName>
    <definedName name="VIH_REACTIVO" localSheetId="20">[1]ACUMULADO!#REF!</definedName>
    <definedName name="VIH_REACTIVO">ACUMULADO!#REF!</definedName>
    <definedName name="VPH_9ANIOS" localSheetId="4">Abr!#REF!</definedName>
    <definedName name="VPH_9ANIOS" localSheetId="8">Ago!#REF!</definedName>
    <definedName name="VPH_9ANIOS" localSheetId="13">Dic!#REF!</definedName>
    <definedName name="VPH_9ANIOS" localSheetId="1">Ene!#REF!</definedName>
    <definedName name="VPH_9ANIOS" localSheetId="2">Feb!#REF!</definedName>
    <definedName name="VPH_9ANIOS" localSheetId="7">Jul!#REF!</definedName>
    <definedName name="VPH_9ANIOS" localSheetId="6">Jun!#REF!</definedName>
    <definedName name="VPH_9ANIOS" localSheetId="3">Mar!#REF!</definedName>
    <definedName name="VPH_9ANIOS" localSheetId="5">May!#REF!</definedName>
    <definedName name="VPH_9ANIOS" localSheetId="12">Nov!#REF!</definedName>
    <definedName name="VPH_9ANIOS" localSheetId="10">Oct!#REF!</definedName>
    <definedName name="VPH_9ANIOS" localSheetId="9">Set!#REF!</definedName>
    <definedName name="VPH_9ANIOS" localSheetId="20">[1]ACUMULADO!#REF!</definedName>
    <definedName name="VPH_9ANIOS">ACUMULADO!#REF!</definedName>
    <definedName name="ZOONOSIS">[3]ACUMULADO!#REF!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103" l="1"/>
  <c r="C6" i="104" s="1"/>
  <c r="D6" i="104"/>
  <c r="E6" i="104"/>
  <c r="F6" i="104"/>
  <c r="G6" i="104"/>
  <c r="H6" i="104"/>
  <c r="I6" i="104"/>
  <c r="J6" i="104"/>
  <c r="K6" i="104"/>
  <c r="L6" i="104"/>
  <c r="A6" i="104"/>
  <c r="B6" i="104"/>
  <c r="D21" i="103"/>
  <c r="E21" i="103"/>
  <c r="F21" i="103"/>
  <c r="G21" i="103"/>
  <c r="H21" i="103"/>
  <c r="I21" i="103"/>
  <c r="J21" i="103"/>
  <c r="K21" i="103"/>
  <c r="L21" i="103"/>
  <c r="M21" i="103"/>
  <c r="N21" i="103"/>
  <c r="D22" i="103"/>
  <c r="E22" i="103"/>
  <c r="F22" i="103"/>
  <c r="G22" i="103"/>
  <c r="H22" i="103"/>
  <c r="I22" i="103"/>
  <c r="J22" i="103"/>
  <c r="K22" i="103"/>
  <c r="L22" i="103"/>
  <c r="M22" i="103"/>
  <c r="N22" i="103"/>
  <c r="D23" i="103"/>
  <c r="E23" i="103"/>
  <c r="F23" i="103"/>
  <c r="G23" i="103"/>
  <c r="H23" i="103"/>
  <c r="I23" i="103"/>
  <c r="J23" i="103"/>
  <c r="K23" i="103"/>
  <c r="L23" i="103"/>
  <c r="M23" i="103"/>
  <c r="N23" i="103"/>
  <c r="D24" i="103"/>
  <c r="E24" i="103"/>
  <c r="F24" i="103"/>
  <c r="G24" i="103"/>
  <c r="H24" i="103"/>
  <c r="I24" i="103"/>
  <c r="J24" i="103"/>
  <c r="K24" i="103"/>
  <c r="L24" i="103"/>
  <c r="M24" i="103"/>
  <c r="N24" i="103"/>
  <c r="D25" i="103"/>
  <c r="E25" i="103"/>
  <c r="F25" i="103"/>
  <c r="G25" i="103"/>
  <c r="H25" i="103"/>
  <c r="I25" i="103"/>
  <c r="J25" i="103"/>
  <c r="K25" i="103"/>
  <c r="L25" i="103"/>
  <c r="M25" i="103"/>
  <c r="N25" i="103"/>
  <c r="D26" i="103"/>
  <c r="E26" i="103"/>
  <c r="F26" i="103"/>
  <c r="G26" i="103"/>
  <c r="H26" i="103"/>
  <c r="I26" i="103"/>
  <c r="J26" i="103"/>
  <c r="K26" i="103"/>
  <c r="L26" i="103"/>
  <c r="M26" i="103"/>
  <c r="N26" i="103"/>
  <c r="D27" i="103"/>
  <c r="E27" i="103"/>
  <c r="F27" i="103"/>
  <c r="G27" i="103"/>
  <c r="H27" i="103"/>
  <c r="I27" i="103"/>
  <c r="J27" i="103"/>
  <c r="K27" i="103"/>
  <c r="L27" i="103"/>
  <c r="M27" i="103"/>
  <c r="N27" i="103"/>
  <c r="D28" i="103"/>
  <c r="E28" i="103"/>
  <c r="F28" i="103"/>
  <c r="G28" i="103"/>
  <c r="H28" i="103"/>
  <c r="I28" i="103"/>
  <c r="J28" i="103"/>
  <c r="K28" i="103"/>
  <c r="L28" i="103"/>
  <c r="M28" i="103"/>
  <c r="N28" i="103"/>
  <c r="D29" i="103"/>
  <c r="E29" i="103"/>
  <c r="F29" i="103"/>
  <c r="G29" i="103"/>
  <c r="H29" i="103"/>
  <c r="I29" i="103"/>
  <c r="J29" i="103"/>
  <c r="K29" i="103"/>
  <c r="L29" i="103"/>
  <c r="M29" i="103"/>
  <c r="N29" i="103"/>
  <c r="D30" i="103"/>
  <c r="E30" i="103"/>
  <c r="F30" i="103"/>
  <c r="G30" i="103"/>
  <c r="H30" i="103"/>
  <c r="I30" i="103"/>
  <c r="J30" i="103"/>
  <c r="K30" i="103"/>
  <c r="L30" i="103"/>
  <c r="M30" i="103"/>
  <c r="N30" i="103"/>
  <c r="D31" i="103"/>
  <c r="E31" i="103"/>
  <c r="F31" i="103"/>
  <c r="G31" i="103"/>
  <c r="H31" i="103"/>
  <c r="I31" i="103"/>
  <c r="J31" i="103"/>
  <c r="K31" i="103"/>
  <c r="L31" i="103"/>
  <c r="M31" i="103"/>
  <c r="N31" i="103"/>
  <c r="D32" i="103"/>
  <c r="E32" i="103"/>
  <c r="F32" i="103"/>
  <c r="G32" i="103"/>
  <c r="H32" i="103"/>
  <c r="I32" i="103"/>
  <c r="J32" i="103"/>
  <c r="K32" i="103"/>
  <c r="L32" i="103"/>
  <c r="M32" i="103"/>
  <c r="N32" i="103"/>
  <c r="D33" i="103"/>
  <c r="E33" i="103"/>
  <c r="F33" i="103"/>
  <c r="G33" i="103"/>
  <c r="H33" i="103"/>
  <c r="I33" i="103"/>
  <c r="J33" i="103"/>
  <c r="K33" i="103"/>
  <c r="L33" i="103"/>
  <c r="M33" i="103"/>
  <c r="N33" i="103"/>
  <c r="D34" i="103"/>
  <c r="E34" i="103"/>
  <c r="F34" i="103"/>
  <c r="G34" i="103"/>
  <c r="H34" i="103"/>
  <c r="I34" i="103"/>
  <c r="J34" i="103"/>
  <c r="K34" i="103"/>
  <c r="L34" i="103"/>
  <c r="M34" i="103"/>
  <c r="N34" i="103"/>
  <c r="D35" i="103"/>
  <c r="E35" i="103"/>
  <c r="F35" i="103"/>
  <c r="G35" i="103"/>
  <c r="H35" i="103"/>
  <c r="I35" i="103"/>
  <c r="J35" i="103"/>
  <c r="K35" i="103"/>
  <c r="L35" i="103"/>
  <c r="M35" i="103"/>
  <c r="N35" i="103"/>
  <c r="D36" i="103"/>
  <c r="E36" i="103"/>
  <c r="F36" i="103"/>
  <c r="G36" i="103"/>
  <c r="H36" i="103"/>
  <c r="I36" i="103"/>
  <c r="J36" i="103"/>
  <c r="K36" i="103"/>
  <c r="L36" i="103"/>
  <c r="M36" i="103"/>
  <c r="N36" i="103"/>
  <c r="D37" i="103"/>
  <c r="E37" i="103"/>
  <c r="F37" i="103"/>
  <c r="G37" i="103"/>
  <c r="H37" i="103"/>
  <c r="I37" i="103"/>
  <c r="J37" i="103"/>
  <c r="K37" i="103"/>
  <c r="L37" i="103"/>
  <c r="M37" i="103"/>
  <c r="N37" i="103"/>
  <c r="D38" i="103"/>
  <c r="E38" i="103"/>
  <c r="F38" i="103"/>
  <c r="G38" i="103"/>
  <c r="H38" i="103"/>
  <c r="I38" i="103"/>
  <c r="J38" i="103"/>
  <c r="K38" i="103"/>
  <c r="L38" i="103"/>
  <c r="M38" i="103"/>
  <c r="N38" i="103"/>
  <c r="D39" i="103"/>
  <c r="E39" i="103"/>
  <c r="F39" i="103"/>
  <c r="G39" i="103"/>
  <c r="H39" i="103"/>
  <c r="I39" i="103"/>
  <c r="J39" i="103"/>
  <c r="K39" i="103"/>
  <c r="L39" i="103"/>
  <c r="M39" i="103"/>
  <c r="N39" i="103"/>
  <c r="D20" i="103"/>
  <c r="E20" i="103"/>
  <c r="F20" i="103"/>
  <c r="G20" i="103"/>
  <c r="H20" i="103"/>
  <c r="I20" i="103"/>
  <c r="J20" i="103"/>
  <c r="K20" i="103"/>
  <c r="L20" i="103"/>
  <c r="M20" i="103"/>
  <c r="N20" i="103"/>
  <c r="D19" i="103"/>
  <c r="S16" i="103"/>
  <c r="T16" i="103"/>
  <c r="R7" i="103"/>
  <c r="V7" i="103"/>
  <c r="O7" i="103"/>
  <c r="B25" i="84"/>
  <c r="N16" i="103"/>
  <c r="M16" i="103"/>
  <c r="X16" i="103" s="1"/>
  <c r="L16" i="103"/>
  <c r="W16" i="103" s="1"/>
  <c r="K16" i="103"/>
  <c r="V16" i="103" s="1"/>
  <c r="J16" i="103"/>
  <c r="U16" i="103" s="1"/>
  <c r="I16" i="103"/>
  <c r="H16" i="103"/>
  <c r="G16" i="103"/>
  <c r="R16" i="103" s="1"/>
  <c r="F16" i="103"/>
  <c r="Q16" i="103" s="1"/>
  <c r="E16" i="103"/>
  <c r="P16" i="103" s="1"/>
  <c r="D16" i="103"/>
  <c r="O16" i="103" s="1"/>
  <c r="E15" i="103"/>
  <c r="P15" i="103" s="1"/>
  <c r="AL16" i="103"/>
  <c r="AK16" i="103"/>
  <c r="AL6" i="103"/>
  <c r="AK6" i="103"/>
  <c r="D7" i="103"/>
  <c r="E7" i="103"/>
  <c r="P7" i="103" s="1"/>
  <c r="F7" i="103"/>
  <c r="Q7" i="103" s="1"/>
  <c r="G7" i="103"/>
  <c r="H7" i="103"/>
  <c r="S7" i="103" s="1"/>
  <c r="I7" i="103"/>
  <c r="T7" i="103" s="1"/>
  <c r="J7" i="103"/>
  <c r="U7" i="103" s="1"/>
  <c r="K7" i="103"/>
  <c r="L7" i="103"/>
  <c r="W7" i="103" s="1"/>
  <c r="M7" i="103"/>
  <c r="X7" i="103" s="1"/>
  <c r="N7" i="103"/>
  <c r="AW7" i="103" s="1"/>
  <c r="Z7" i="103"/>
  <c r="AA7" i="103"/>
  <c r="AB7" i="103"/>
  <c r="AO7" i="103" s="1"/>
  <c r="AC7" i="103"/>
  <c r="AD7" i="103"/>
  <c r="AE7" i="103"/>
  <c r="AF7" i="103"/>
  <c r="AG7" i="103"/>
  <c r="AH7" i="103"/>
  <c r="AI7" i="103"/>
  <c r="AV7" i="103" s="1"/>
  <c r="AJ7" i="103"/>
  <c r="AK7" i="103"/>
  <c r="AL7" i="103"/>
  <c r="AM7" i="103"/>
  <c r="AN7" i="103"/>
  <c r="AP7" i="103"/>
  <c r="AQ7" i="103"/>
  <c r="AR7" i="103"/>
  <c r="AS7" i="103"/>
  <c r="AU7" i="103"/>
  <c r="B9" i="103"/>
  <c r="B7" i="103"/>
  <c r="AK10" i="103"/>
  <c r="AL10" i="103"/>
  <c r="Y16" i="103" l="1"/>
  <c r="Y7" i="103"/>
  <c r="AT7" i="103"/>
  <c r="V64" i="87"/>
  <c r="BA36" i="74"/>
  <c r="BA37" i="74"/>
  <c r="BA38" i="74"/>
  <c r="BA39" i="74"/>
  <c r="BA40" i="74"/>
  <c r="BA41" i="74"/>
  <c r="BA42" i="74"/>
  <c r="BA43" i="74"/>
  <c r="BA44" i="74"/>
  <c r="BA29" i="74"/>
  <c r="BA30" i="74"/>
  <c r="BA31" i="74"/>
  <c r="BA32" i="74"/>
  <c r="BA33" i="74"/>
  <c r="BA34" i="74"/>
  <c r="BA35" i="74"/>
  <c r="BA5" i="74"/>
  <c r="BA6" i="74"/>
  <c r="BA7" i="74"/>
  <c r="BA8" i="74"/>
  <c r="BA9" i="74"/>
  <c r="BA10" i="74"/>
  <c r="BA11" i="74"/>
  <c r="BA12" i="74"/>
  <c r="BA13" i="74"/>
  <c r="BA14" i="74"/>
  <c r="BA15" i="74"/>
  <c r="BA16" i="74"/>
  <c r="BA17" i="74"/>
  <c r="BA18" i="74"/>
  <c r="BA19" i="74"/>
  <c r="BA20" i="74"/>
  <c r="BA21" i="74"/>
  <c r="BA22" i="74"/>
  <c r="BA23" i="74"/>
  <c r="BA24" i="74"/>
  <c r="BA25" i="74"/>
  <c r="BA26" i="74"/>
  <c r="BA27" i="74"/>
  <c r="BA28" i="74"/>
  <c r="BA4" i="74"/>
  <c r="AZ11" i="74"/>
  <c r="AY11" i="74"/>
  <c r="AX11" i="74"/>
  <c r="AW11" i="74"/>
  <c r="AU11" i="74"/>
  <c r="BE11" i="73"/>
  <c r="BE11" i="72"/>
  <c r="AZ11" i="72"/>
  <c r="BA11" i="72"/>
  <c r="BD11" i="74"/>
  <c r="D11" i="15"/>
  <c r="AU11" i="15" s="1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F9" i="84"/>
  <c r="F10" i="84" s="1"/>
  <c r="F11" i="84" s="1"/>
  <c r="F12" i="84" s="1"/>
  <c r="F13" i="84" s="1"/>
  <c r="F14" i="84" s="1"/>
  <c r="F15" i="84" s="1"/>
  <c r="F16" i="84" s="1"/>
  <c r="F8" i="84"/>
  <c r="BC11" i="15" l="1"/>
  <c r="BA11" i="15"/>
  <c r="AZ11" i="15"/>
  <c r="AW11" i="15"/>
  <c r="BE11" i="74"/>
  <c r="A65" i="84"/>
  <c r="V65" i="84" s="1"/>
  <c r="A76" i="84"/>
  <c r="A75" i="84"/>
  <c r="A74" i="84"/>
  <c r="A73" i="84"/>
  <c r="A72" i="84"/>
  <c r="A71" i="84"/>
  <c r="A70" i="84"/>
  <c r="A69" i="84"/>
  <c r="A68" i="84"/>
  <c r="E67" i="84"/>
  <c r="E68" i="84" s="1"/>
  <c r="E69" i="84" s="1"/>
  <c r="E70" i="84" s="1"/>
  <c r="E71" i="84" s="1"/>
  <c r="E72" i="84" s="1"/>
  <c r="E73" i="84" s="1"/>
  <c r="E74" i="84" s="1"/>
  <c r="E75" i="84" s="1"/>
  <c r="E76" i="84" s="1"/>
  <c r="A67" i="84"/>
  <c r="B17" i="72" l="1"/>
  <c r="B18" i="72"/>
  <c r="B19" i="72"/>
  <c r="B20" i="72"/>
  <c r="B21" i="72"/>
  <c r="B16" i="72"/>
  <c r="B11" i="72"/>
  <c r="B12" i="72"/>
  <c r="B13" i="72"/>
  <c r="B14" i="72"/>
  <c r="B15" i="72"/>
  <c r="B10" i="72"/>
  <c r="AV19" i="85" l="1"/>
  <c r="AW19" i="85"/>
  <c r="AX19" i="85"/>
  <c r="AY19" i="85"/>
  <c r="AZ19" i="85"/>
  <c r="BA19" i="85"/>
  <c r="BB19" i="85"/>
  <c r="BC19" i="85"/>
  <c r="BD19" i="85"/>
  <c r="BE19" i="85"/>
  <c r="AV20" i="85"/>
  <c r="AW20" i="85"/>
  <c r="AX20" i="85"/>
  <c r="AY20" i="85"/>
  <c r="AZ20" i="85"/>
  <c r="BA20" i="85"/>
  <c r="BB20" i="85"/>
  <c r="BC20" i="85"/>
  <c r="BD20" i="85"/>
  <c r="BE20" i="85"/>
  <c r="AV21" i="85"/>
  <c r="AW21" i="85"/>
  <c r="AX21" i="85"/>
  <c r="AY21" i="85"/>
  <c r="AZ21" i="85"/>
  <c r="BA21" i="85"/>
  <c r="BB21" i="85"/>
  <c r="BC21" i="85"/>
  <c r="BD21" i="85"/>
  <c r="BE21" i="85"/>
  <c r="AV22" i="85"/>
  <c r="AW22" i="85"/>
  <c r="AX22" i="85"/>
  <c r="AY22" i="85"/>
  <c r="AZ22" i="85"/>
  <c r="BA22" i="85"/>
  <c r="BB22" i="85"/>
  <c r="BC22" i="85"/>
  <c r="BD22" i="85"/>
  <c r="BE22" i="85"/>
  <c r="AV23" i="85"/>
  <c r="AW23" i="85"/>
  <c r="AX23" i="85"/>
  <c r="AY23" i="85"/>
  <c r="AZ23" i="85"/>
  <c r="BA23" i="85"/>
  <c r="BB23" i="85"/>
  <c r="BC23" i="85"/>
  <c r="BD23" i="85"/>
  <c r="BE23" i="85"/>
  <c r="AV24" i="85"/>
  <c r="AW24" i="85"/>
  <c r="AX24" i="85"/>
  <c r="AY24" i="85"/>
  <c r="AZ24" i="85"/>
  <c r="BA24" i="85"/>
  <c r="BB24" i="85"/>
  <c r="BC24" i="85"/>
  <c r="BD24" i="85"/>
  <c r="BE24" i="85"/>
  <c r="AV25" i="85"/>
  <c r="AW25" i="85"/>
  <c r="AX25" i="85"/>
  <c r="AY25" i="85"/>
  <c r="AZ25" i="85"/>
  <c r="BA25" i="85"/>
  <c r="BB25" i="85"/>
  <c r="BC25" i="85"/>
  <c r="BD25" i="85"/>
  <c r="BE25" i="85"/>
  <c r="AV26" i="85"/>
  <c r="AW26" i="85"/>
  <c r="AX26" i="85"/>
  <c r="AY26" i="85"/>
  <c r="AZ26" i="85"/>
  <c r="BA26" i="85"/>
  <c r="BB26" i="85"/>
  <c r="BC26" i="85"/>
  <c r="BD26" i="85"/>
  <c r="BE26" i="85"/>
  <c r="AV27" i="85"/>
  <c r="AW27" i="85"/>
  <c r="AX27" i="85"/>
  <c r="AY27" i="85"/>
  <c r="AZ27" i="85"/>
  <c r="BA27" i="85"/>
  <c r="BB27" i="85"/>
  <c r="BC27" i="85"/>
  <c r="BD27" i="85"/>
  <c r="BE27" i="85"/>
  <c r="AV28" i="85"/>
  <c r="AW28" i="85"/>
  <c r="AX28" i="85"/>
  <c r="AY28" i="85"/>
  <c r="AZ28" i="85"/>
  <c r="BA28" i="85"/>
  <c r="BB28" i="85"/>
  <c r="BC28" i="85"/>
  <c r="BD28" i="85"/>
  <c r="BE28" i="85"/>
  <c r="AV29" i="85"/>
  <c r="AW29" i="85"/>
  <c r="AX29" i="85"/>
  <c r="AY29" i="85"/>
  <c r="AZ29" i="85"/>
  <c r="BA29" i="85"/>
  <c r="BB29" i="85"/>
  <c r="BC29" i="85"/>
  <c r="BD29" i="85"/>
  <c r="BE29" i="85"/>
  <c r="AV30" i="85"/>
  <c r="AW30" i="85"/>
  <c r="AX30" i="85"/>
  <c r="AY30" i="85"/>
  <c r="AZ30" i="85"/>
  <c r="BA30" i="85"/>
  <c r="BB30" i="85"/>
  <c r="BC30" i="85"/>
  <c r="BD30" i="85"/>
  <c r="BE30" i="85"/>
  <c r="AV31" i="85"/>
  <c r="AW31" i="85"/>
  <c r="AX31" i="85"/>
  <c r="AY31" i="85"/>
  <c r="AZ31" i="85"/>
  <c r="BA31" i="85"/>
  <c r="BB31" i="85"/>
  <c r="BC31" i="85"/>
  <c r="BD31" i="85"/>
  <c r="BE31" i="85"/>
  <c r="AV32" i="85"/>
  <c r="AW32" i="85"/>
  <c r="AX32" i="85"/>
  <c r="AY32" i="85"/>
  <c r="AZ32" i="85"/>
  <c r="BA32" i="85"/>
  <c r="BB32" i="85"/>
  <c r="BC32" i="85"/>
  <c r="BD32" i="85"/>
  <c r="BE32" i="85"/>
  <c r="AV33" i="85"/>
  <c r="AW33" i="85"/>
  <c r="AX33" i="85"/>
  <c r="AY33" i="85"/>
  <c r="AZ33" i="85"/>
  <c r="BA33" i="85"/>
  <c r="BB33" i="85"/>
  <c r="BC33" i="85"/>
  <c r="BD33" i="85"/>
  <c r="BE33" i="85"/>
  <c r="AV34" i="85"/>
  <c r="AW34" i="85"/>
  <c r="AX34" i="85"/>
  <c r="AY34" i="85"/>
  <c r="AZ34" i="85"/>
  <c r="BA34" i="85"/>
  <c r="BB34" i="85"/>
  <c r="BC34" i="85"/>
  <c r="BD34" i="85"/>
  <c r="BE34" i="85"/>
  <c r="AV35" i="85"/>
  <c r="AW35" i="85"/>
  <c r="AX35" i="85"/>
  <c r="AY35" i="85"/>
  <c r="AZ35" i="85"/>
  <c r="BA35" i="85"/>
  <c r="BB35" i="85"/>
  <c r="BC35" i="85"/>
  <c r="BD35" i="85"/>
  <c r="BE35" i="85"/>
  <c r="AV36" i="85"/>
  <c r="AW36" i="85"/>
  <c r="AX36" i="85"/>
  <c r="AY36" i="85"/>
  <c r="AZ36" i="85"/>
  <c r="BA36" i="85"/>
  <c r="BB36" i="85"/>
  <c r="BC36" i="85"/>
  <c r="BD36" i="85"/>
  <c r="BE36" i="85"/>
  <c r="AV37" i="85"/>
  <c r="AW37" i="85"/>
  <c r="AX37" i="85"/>
  <c r="AY37" i="85"/>
  <c r="AZ37" i="85"/>
  <c r="BA37" i="85"/>
  <c r="BB37" i="85"/>
  <c r="BC37" i="85"/>
  <c r="BD37" i="85"/>
  <c r="BE37" i="85"/>
  <c r="AV38" i="85"/>
  <c r="AW38" i="85"/>
  <c r="AX38" i="85"/>
  <c r="AY38" i="85"/>
  <c r="AZ38" i="85"/>
  <c r="BA38" i="85"/>
  <c r="BB38" i="85"/>
  <c r="BC38" i="85"/>
  <c r="BD38" i="85"/>
  <c r="BE38" i="85"/>
  <c r="AV39" i="85"/>
  <c r="AW39" i="85"/>
  <c r="AX39" i="85"/>
  <c r="AY39" i="85"/>
  <c r="AZ39" i="85"/>
  <c r="BA39" i="85"/>
  <c r="BB39" i="85"/>
  <c r="BC39" i="85"/>
  <c r="BD39" i="85"/>
  <c r="BE39" i="85"/>
  <c r="AV40" i="85"/>
  <c r="AW40" i="85"/>
  <c r="AX40" i="85"/>
  <c r="AY40" i="85"/>
  <c r="AZ40" i="85"/>
  <c r="BA40" i="85"/>
  <c r="BB40" i="85"/>
  <c r="BC40" i="85"/>
  <c r="BD40" i="85"/>
  <c r="BE40" i="85"/>
  <c r="AV41" i="85"/>
  <c r="AW41" i="85"/>
  <c r="AX41" i="85"/>
  <c r="AY41" i="85"/>
  <c r="AZ41" i="85"/>
  <c r="BA41" i="85"/>
  <c r="BB41" i="85"/>
  <c r="BC41" i="85"/>
  <c r="BD41" i="85"/>
  <c r="BE41" i="85"/>
  <c r="AV42" i="85"/>
  <c r="AW42" i="85"/>
  <c r="AX42" i="85"/>
  <c r="AY42" i="85"/>
  <c r="AZ42" i="85"/>
  <c r="BA42" i="85"/>
  <c r="BB42" i="85"/>
  <c r="BC42" i="85"/>
  <c r="BD42" i="85"/>
  <c r="BE42" i="85"/>
  <c r="AV43" i="85"/>
  <c r="AW43" i="85"/>
  <c r="AX43" i="85"/>
  <c r="AY43" i="85"/>
  <c r="AZ43" i="85"/>
  <c r="BA43" i="85"/>
  <c r="BB43" i="85"/>
  <c r="BC43" i="85"/>
  <c r="BD43" i="85"/>
  <c r="BE43" i="85"/>
  <c r="AV44" i="85"/>
  <c r="AW44" i="85"/>
  <c r="AX44" i="85"/>
  <c r="AY44" i="85"/>
  <c r="AZ44" i="85"/>
  <c r="BA44" i="85"/>
  <c r="BB44" i="85"/>
  <c r="BC44" i="85"/>
  <c r="BD44" i="85"/>
  <c r="BE44" i="85"/>
  <c r="AV45" i="85"/>
  <c r="AW45" i="85"/>
  <c r="AX45" i="85"/>
  <c r="AY45" i="85"/>
  <c r="AZ45" i="85"/>
  <c r="BA45" i="85"/>
  <c r="BB45" i="85"/>
  <c r="BC45" i="85"/>
  <c r="BD45" i="85"/>
  <c r="BE45" i="85"/>
  <c r="AV46" i="85"/>
  <c r="AW46" i="85"/>
  <c r="AX46" i="85"/>
  <c r="AY46" i="85"/>
  <c r="AZ46" i="85"/>
  <c r="BA46" i="85"/>
  <c r="BB46" i="85"/>
  <c r="BC46" i="85"/>
  <c r="BD46" i="85"/>
  <c r="BE46" i="85"/>
  <c r="AV47" i="85"/>
  <c r="AW47" i="85"/>
  <c r="AX47" i="85"/>
  <c r="AY47" i="85"/>
  <c r="AZ47" i="85"/>
  <c r="BA47" i="85"/>
  <c r="BB47" i="85"/>
  <c r="BC47" i="85"/>
  <c r="BD47" i="85"/>
  <c r="BE47" i="85"/>
  <c r="AV48" i="85"/>
  <c r="AW48" i="85"/>
  <c r="AX48" i="85"/>
  <c r="AY48" i="85"/>
  <c r="AZ48" i="85"/>
  <c r="BA48" i="85"/>
  <c r="BB48" i="85"/>
  <c r="BC48" i="85"/>
  <c r="BD48" i="85"/>
  <c r="BE48" i="85"/>
  <c r="AV49" i="85"/>
  <c r="AW49" i="85"/>
  <c r="AX49" i="85"/>
  <c r="AY49" i="85"/>
  <c r="AZ49" i="85"/>
  <c r="BA49" i="85"/>
  <c r="BB49" i="85"/>
  <c r="BC49" i="85"/>
  <c r="BD49" i="85"/>
  <c r="BE49" i="85"/>
  <c r="AV50" i="85"/>
  <c r="AW50" i="85"/>
  <c r="AX50" i="85"/>
  <c r="AY50" i="85"/>
  <c r="AZ50" i="85"/>
  <c r="BA50" i="85"/>
  <c r="BB50" i="85"/>
  <c r="BC50" i="85"/>
  <c r="BD50" i="85"/>
  <c r="BE50" i="85"/>
  <c r="AV51" i="85"/>
  <c r="AW51" i="85"/>
  <c r="AX51" i="85"/>
  <c r="AY51" i="85"/>
  <c r="AZ51" i="85"/>
  <c r="BA51" i="85"/>
  <c r="BB51" i="85"/>
  <c r="BC51" i="85"/>
  <c r="BD51" i="85"/>
  <c r="BE51" i="85"/>
  <c r="AV52" i="85"/>
  <c r="AW52" i="85"/>
  <c r="AX52" i="85"/>
  <c r="AY52" i="85"/>
  <c r="AZ52" i="85"/>
  <c r="BA52" i="85"/>
  <c r="BB52" i="85"/>
  <c r="BC52" i="85"/>
  <c r="BD52" i="85"/>
  <c r="BE52" i="85"/>
  <c r="AV5" i="85"/>
  <c r="AW5" i="85"/>
  <c r="AX5" i="85"/>
  <c r="AY5" i="85"/>
  <c r="AZ5" i="85"/>
  <c r="BA5" i="85"/>
  <c r="BB5" i="85"/>
  <c r="BC5" i="85"/>
  <c r="BD5" i="85"/>
  <c r="BE5" i="85"/>
  <c r="AV6" i="85"/>
  <c r="AW6" i="85"/>
  <c r="AX6" i="85"/>
  <c r="AY6" i="85"/>
  <c r="AZ6" i="85"/>
  <c r="BA6" i="85"/>
  <c r="BB6" i="85"/>
  <c r="BC6" i="85"/>
  <c r="BD6" i="85"/>
  <c r="BE6" i="85"/>
  <c r="AV7" i="85"/>
  <c r="AW7" i="85"/>
  <c r="AX7" i="85"/>
  <c r="AY7" i="85"/>
  <c r="AZ7" i="85"/>
  <c r="BA7" i="85"/>
  <c r="BB7" i="85"/>
  <c r="BC7" i="85"/>
  <c r="BD7" i="85"/>
  <c r="BE7" i="85"/>
  <c r="AV8" i="85"/>
  <c r="AW8" i="85"/>
  <c r="AX8" i="85"/>
  <c r="AY8" i="85"/>
  <c r="AZ8" i="85"/>
  <c r="BA8" i="85"/>
  <c r="BB8" i="85"/>
  <c r="BC8" i="85"/>
  <c r="BD8" i="85"/>
  <c r="BE8" i="85"/>
  <c r="AV9" i="85"/>
  <c r="AW9" i="85"/>
  <c r="AX9" i="85"/>
  <c r="AY9" i="85"/>
  <c r="AZ9" i="85"/>
  <c r="BA9" i="85"/>
  <c r="BB9" i="85"/>
  <c r="BC9" i="85"/>
  <c r="BD9" i="85"/>
  <c r="BE9" i="85"/>
  <c r="AV10" i="85"/>
  <c r="AW10" i="85"/>
  <c r="AX10" i="85"/>
  <c r="AY10" i="85"/>
  <c r="AZ10" i="85"/>
  <c r="BA10" i="85"/>
  <c r="BB10" i="85"/>
  <c r="BC10" i="85"/>
  <c r="BD10" i="85"/>
  <c r="BE10" i="85"/>
  <c r="AV11" i="85"/>
  <c r="AW11" i="85"/>
  <c r="AX11" i="85"/>
  <c r="AY11" i="85"/>
  <c r="AZ11" i="85"/>
  <c r="BA11" i="85"/>
  <c r="BB11" i="85"/>
  <c r="BC11" i="85"/>
  <c r="BD11" i="85"/>
  <c r="BE11" i="85"/>
  <c r="AV13" i="85"/>
  <c r="AW13" i="85"/>
  <c r="AX13" i="85"/>
  <c r="AY13" i="85"/>
  <c r="AZ13" i="85"/>
  <c r="BA13" i="85"/>
  <c r="BB13" i="85"/>
  <c r="BC13" i="85"/>
  <c r="BD13" i="85"/>
  <c r="BE13" i="85"/>
  <c r="AV14" i="85"/>
  <c r="AW14" i="85"/>
  <c r="AX14" i="85"/>
  <c r="AY14" i="85"/>
  <c r="AZ14" i="85"/>
  <c r="BA14" i="85"/>
  <c r="BB14" i="85"/>
  <c r="BC14" i="85"/>
  <c r="BD14" i="85"/>
  <c r="BE14" i="85"/>
  <c r="AV15" i="85"/>
  <c r="AW15" i="85"/>
  <c r="AX15" i="85"/>
  <c r="AY15" i="85"/>
  <c r="AZ15" i="85"/>
  <c r="BA15" i="85"/>
  <c r="BB15" i="85"/>
  <c r="BC15" i="85"/>
  <c r="BD15" i="85"/>
  <c r="BE15" i="85"/>
  <c r="AV16" i="85"/>
  <c r="AW16" i="85"/>
  <c r="AX16" i="85"/>
  <c r="AY16" i="85"/>
  <c r="AZ16" i="85"/>
  <c r="BA16" i="85"/>
  <c r="BB16" i="85"/>
  <c r="BC16" i="85"/>
  <c r="BD16" i="85"/>
  <c r="BE16" i="85"/>
  <c r="AV17" i="85"/>
  <c r="AW17" i="85"/>
  <c r="AX17" i="85"/>
  <c r="AY17" i="85"/>
  <c r="AZ17" i="85"/>
  <c r="BA17" i="85"/>
  <c r="BB17" i="85"/>
  <c r="BC17" i="85"/>
  <c r="BD17" i="85"/>
  <c r="BE17" i="85"/>
  <c r="AV18" i="85"/>
  <c r="AW18" i="85"/>
  <c r="AX18" i="85"/>
  <c r="AY18" i="85"/>
  <c r="AZ18" i="85"/>
  <c r="BA18" i="85"/>
  <c r="BB18" i="85"/>
  <c r="BC18" i="85"/>
  <c r="BD18" i="85"/>
  <c r="BE18" i="85"/>
  <c r="AW4" i="85"/>
  <c r="D38" i="15" l="1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D8" i="15"/>
  <c r="AU8" i="15" s="1"/>
  <c r="E8" i="15"/>
  <c r="AV8" i="15" s="1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AS8" i="15"/>
  <c r="BB8" i="15" l="1"/>
  <c r="D75" i="83" s="1"/>
  <c r="AX8" i="15"/>
  <c r="D71" i="83" s="1"/>
  <c r="BD8" i="15"/>
  <c r="D77" i="83" s="1"/>
  <c r="AZ8" i="15"/>
  <c r="D73" i="83" s="1"/>
  <c r="AW8" i="15"/>
  <c r="D70" i="83" s="1"/>
  <c r="BC8" i="15"/>
  <c r="D76" i="83" s="1"/>
  <c r="AY8" i="15"/>
  <c r="D72" i="83" s="1"/>
  <c r="BA8" i="15"/>
  <c r="D74" i="83" s="1"/>
  <c r="AT17" i="15"/>
  <c r="AT20" i="15"/>
  <c r="AT16" i="15"/>
  <c r="AT19" i="15"/>
  <c r="AT18" i="15"/>
  <c r="D69" i="83"/>
  <c r="AT11" i="15"/>
  <c r="AT10" i="15"/>
  <c r="AT13" i="15"/>
  <c r="AT14" i="15"/>
  <c r="AT12" i="15"/>
  <c r="AT15" i="15"/>
  <c r="A455" i="89"/>
  <c r="A434" i="89"/>
  <c r="A413" i="89"/>
  <c r="A393" i="89"/>
  <c r="A373" i="89"/>
  <c r="A353" i="89"/>
  <c r="A331" i="89"/>
  <c r="A311" i="89"/>
  <c r="A291" i="89"/>
  <c r="A270" i="89"/>
  <c r="A249" i="89"/>
  <c r="A229" i="89"/>
  <c r="A209" i="89"/>
  <c r="A189" i="89"/>
  <c r="A167" i="89"/>
  <c r="A147" i="89"/>
  <c r="A127" i="89"/>
  <c r="A106" i="89"/>
  <c r="A85" i="89"/>
  <c r="A65" i="89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B43" i="73"/>
  <c r="B44" i="73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23" i="76"/>
  <c r="B24" i="76"/>
  <c r="B25" i="76"/>
  <c r="B26" i="76"/>
  <c r="B27" i="76"/>
  <c r="B28" i="76"/>
  <c r="B29" i="76"/>
  <c r="B30" i="76"/>
  <c r="B31" i="76"/>
  <c r="B32" i="76"/>
  <c r="B33" i="76"/>
  <c r="B34" i="76"/>
  <c r="B35" i="76"/>
  <c r="B36" i="76"/>
  <c r="B37" i="76"/>
  <c r="B38" i="76"/>
  <c r="B39" i="76"/>
  <c r="B40" i="76"/>
  <c r="B41" i="76"/>
  <c r="B42" i="76"/>
  <c r="B43" i="76"/>
  <c r="B44" i="76"/>
  <c r="B23" i="77"/>
  <c r="B24" i="77"/>
  <c r="B25" i="77"/>
  <c r="B26" i="77"/>
  <c r="B27" i="77"/>
  <c r="B28" i="77"/>
  <c r="B29" i="77"/>
  <c r="B30" i="77"/>
  <c r="B31" i="77"/>
  <c r="B32" i="77"/>
  <c r="B33" i="77"/>
  <c r="B34" i="77"/>
  <c r="B35" i="77"/>
  <c r="B36" i="77"/>
  <c r="B37" i="77"/>
  <c r="B38" i="77"/>
  <c r="B39" i="77"/>
  <c r="B40" i="77"/>
  <c r="B41" i="77"/>
  <c r="B42" i="77"/>
  <c r="B43" i="77"/>
  <c r="B44" i="77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B43" i="71"/>
  <c r="B44" i="71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B38" i="78"/>
  <c r="B39" i="78"/>
  <c r="B40" i="78"/>
  <c r="B41" i="78"/>
  <c r="B42" i="78"/>
  <c r="B43" i="78"/>
  <c r="B44" i="78"/>
  <c r="B23" i="79"/>
  <c r="B24" i="79"/>
  <c r="B25" i="79"/>
  <c r="B26" i="79"/>
  <c r="B27" i="79"/>
  <c r="B28" i="79"/>
  <c r="B29" i="79"/>
  <c r="B30" i="79"/>
  <c r="B31" i="79"/>
  <c r="B32" i="79"/>
  <c r="B33" i="79"/>
  <c r="B34" i="79"/>
  <c r="B35" i="79"/>
  <c r="B36" i="79"/>
  <c r="B37" i="79"/>
  <c r="B38" i="79"/>
  <c r="B39" i="79"/>
  <c r="B40" i="79"/>
  <c r="B41" i="79"/>
  <c r="B42" i="79"/>
  <c r="B43" i="79"/>
  <c r="B44" i="79"/>
  <c r="B23" i="80"/>
  <c r="B24" i="80"/>
  <c r="B25" i="80"/>
  <c r="B26" i="80"/>
  <c r="B27" i="80"/>
  <c r="B28" i="80"/>
  <c r="B29" i="80"/>
  <c r="B30" i="80"/>
  <c r="B31" i="80"/>
  <c r="B32" i="80"/>
  <c r="B33" i="80"/>
  <c r="B34" i="80"/>
  <c r="B35" i="80"/>
  <c r="B36" i="80"/>
  <c r="B37" i="80"/>
  <c r="B38" i="80"/>
  <c r="B39" i="80"/>
  <c r="B40" i="80"/>
  <c r="B41" i="80"/>
  <c r="B42" i="80"/>
  <c r="B43" i="80"/>
  <c r="B44" i="80"/>
  <c r="B23" i="81"/>
  <c r="B24" i="81"/>
  <c r="B25" i="81"/>
  <c r="B26" i="81"/>
  <c r="B27" i="81"/>
  <c r="B28" i="81"/>
  <c r="B29" i="81"/>
  <c r="B30" i="81"/>
  <c r="B31" i="81"/>
  <c r="B32" i="81"/>
  <c r="B33" i="81"/>
  <c r="B34" i="81"/>
  <c r="B35" i="81"/>
  <c r="B36" i="81"/>
  <c r="B37" i="81"/>
  <c r="B38" i="81"/>
  <c r="B39" i="81"/>
  <c r="B40" i="81"/>
  <c r="B41" i="81"/>
  <c r="B42" i="81"/>
  <c r="B43" i="81"/>
  <c r="B44" i="81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43" i="82"/>
  <c r="B44" i="8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E8" i="15" l="1"/>
  <c r="BF52" i="85"/>
  <c r="E68" i="87"/>
  <c r="E67" i="87"/>
  <c r="A65" i="87"/>
  <c r="A67" i="87" l="1"/>
  <c r="AU20" i="73"/>
  <c r="AV20" i="73"/>
  <c r="AW20" i="73"/>
  <c r="AX20" i="73"/>
  <c r="AY20" i="73"/>
  <c r="AZ20" i="73"/>
  <c r="BA20" i="73"/>
  <c r="BB20" i="73"/>
  <c r="BC20" i="73"/>
  <c r="BD20" i="73"/>
  <c r="AU20" i="74"/>
  <c r="AV20" i="74"/>
  <c r="AW20" i="74"/>
  <c r="AX20" i="74"/>
  <c r="AY20" i="74"/>
  <c r="AZ20" i="74"/>
  <c r="BB20" i="74"/>
  <c r="BC20" i="74"/>
  <c r="BD20" i="74"/>
  <c r="AU20" i="75"/>
  <c r="AV20" i="75"/>
  <c r="AW20" i="75"/>
  <c r="AX20" i="75"/>
  <c r="AY20" i="75"/>
  <c r="AZ20" i="75"/>
  <c r="BA20" i="75"/>
  <c r="BB20" i="75"/>
  <c r="BC20" i="75"/>
  <c r="BD20" i="75"/>
  <c r="AU20" i="76"/>
  <c r="AV20" i="76"/>
  <c r="AW20" i="76"/>
  <c r="AX20" i="76"/>
  <c r="AY20" i="76"/>
  <c r="AZ20" i="76"/>
  <c r="BA20" i="76"/>
  <c r="BB20" i="76"/>
  <c r="BC20" i="76"/>
  <c r="BD20" i="76"/>
  <c r="AU20" i="77"/>
  <c r="AV20" i="77"/>
  <c r="AW20" i="77"/>
  <c r="AX20" i="77"/>
  <c r="AY20" i="77"/>
  <c r="AZ20" i="77"/>
  <c r="BA20" i="77"/>
  <c r="BB20" i="77"/>
  <c r="BC20" i="77"/>
  <c r="BD20" i="77"/>
  <c r="AU20" i="71"/>
  <c r="AV20" i="71"/>
  <c r="AW20" i="71"/>
  <c r="AX20" i="71"/>
  <c r="AY20" i="71"/>
  <c r="AZ20" i="71"/>
  <c r="BA20" i="71"/>
  <c r="BB20" i="71"/>
  <c r="BC20" i="71"/>
  <c r="AU20" i="78"/>
  <c r="AV20" i="78"/>
  <c r="AW20" i="78"/>
  <c r="AX20" i="78"/>
  <c r="AY20" i="78"/>
  <c r="AZ20" i="78"/>
  <c r="BA20" i="78"/>
  <c r="BB20" i="78"/>
  <c r="BC20" i="78"/>
  <c r="AU20" i="79"/>
  <c r="AV20" i="79"/>
  <c r="AW20" i="79"/>
  <c r="AX20" i="79"/>
  <c r="AY20" i="79"/>
  <c r="AZ20" i="79"/>
  <c r="BA20" i="79"/>
  <c r="BB20" i="79"/>
  <c r="BC20" i="79"/>
  <c r="AU20" i="80"/>
  <c r="AV20" i="80"/>
  <c r="AW20" i="80"/>
  <c r="AX20" i="80"/>
  <c r="AY20" i="80"/>
  <c r="AZ20" i="80"/>
  <c r="BA20" i="80"/>
  <c r="BB20" i="80"/>
  <c r="BC20" i="80"/>
  <c r="AU20" i="81"/>
  <c r="AV20" i="81"/>
  <c r="AW20" i="81"/>
  <c r="AX20" i="81"/>
  <c r="AY20" i="81"/>
  <c r="AZ20" i="81"/>
  <c r="BA20" i="81"/>
  <c r="BB20" i="81"/>
  <c r="BC20" i="81"/>
  <c r="AU20" i="82"/>
  <c r="AV20" i="82"/>
  <c r="AW20" i="82"/>
  <c r="AX20" i="82"/>
  <c r="AY20" i="82"/>
  <c r="AZ20" i="82"/>
  <c r="BA20" i="82"/>
  <c r="BB20" i="82"/>
  <c r="BC20" i="82"/>
  <c r="AU20" i="72"/>
  <c r="AV20" i="72"/>
  <c r="AW20" i="72"/>
  <c r="AX20" i="72"/>
  <c r="AY20" i="72"/>
  <c r="AZ20" i="72"/>
  <c r="BA20" i="72"/>
  <c r="BB20" i="72"/>
  <c r="BC20" i="72"/>
  <c r="BD20" i="72"/>
  <c r="AU20" i="15"/>
  <c r="AV20" i="15"/>
  <c r="AU21" i="15"/>
  <c r="D76" i="87" s="1"/>
  <c r="AV21" i="15"/>
  <c r="A5" i="75"/>
  <c r="A6" i="75"/>
  <c r="A7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5" i="76"/>
  <c r="A6" i="76"/>
  <c r="A7" i="76"/>
  <c r="A8" i="76"/>
  <c r="A9" i="76"/>
  <c r="A10" i="76"/>
  <c r="A11" i="76"/>
  <c r="A12" i="76"/>
  <c r="A13" i="76"/>
  <c r="A14" i="76"/>
  <c r="A15" i="76"/>
  <c r="A16" i="76"/>
  <c r="A17" i="76"/>
  <c r="A18" i="76"/>
  <c r="A19" i="76"/>
  <c r="A20" i="76"/>
  <c r="A21" i="76"/>
  <c r="A22" i="76"/>
  <c r="A23" i="76"/>
  <c r="A24" i="76"/>
  <c r="A25" i="76"/>
  <c r="A26" i="76"/>
  <c r="A27" i="76"/>
  <c r="A28" i="76"/>
  <c r="A29" i="76"/>
  <c r="A30" i="76"/>
  <c r="A31" i="76"/>
  <c r="A32" i="76"/>
  <c r="A33" i="76"/>
  <c r="A34" i="76"/>
  <c r="A35" i="76"/>
  <c r="A36" i="76"/>
  <c r="A37" i="76"/>
  <c r="A38" i="76"/>
  <c r="A39" i="76"/>
  <c r="A40" i="76"/>
  <c r="A41" i="76"/>
  <c r="A42" i="76"/>
  <c r="A43" i="76"/>
  <c r="A44" i="76"/>
  <c r="A5" i="77"/>
  <c r="A6" i="77"/>
  <c r="A7" i="77"/>
  <c r="A8" i="77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5" i="79"/>
  <c r="A6" i="79"/>
  <c r="A7" i="79"/>
  <c r="A8" i="79"/>
  <c r="A9" i="79"/>
  <c r="A10" i="79"/>
  <c r="A11" i="79"/>
  <c r="A12" i="79"/>
  <c r="A13" i="79"/>
  <c r="A14" i="79"/>
  <c r="A15" i="79"/>
  <c r="A16" i="79"/>
  <c r="A17" i="79"/>
  <c r="A17" i="80" s="1"/>
  <c r="A17" i="81" s="1"/>
  <c r="A18" i="79"/>
  <c r="A18" i="80" s="1"/>
  <c r="A18" i="81" s="1"/>
  <c r="A19" i="79"/>
  <c r="A19" i="80" s="1"/>
  <c r="A19" i="81" s="1"/>
  <c r="A20" i="79"/>
  <c r="A21" i="79"/>
  <c r="A21" i="80" s="1"/>
  <c r="A21" i="81" s="1"/>
  <c r="A22" i="79"/>
  <c r="A23" i="79"/>
  <c r="A23" i="80" s="1"/>
  <c r="A23" i="81" s="1"/>
  <c r="A24" i="79"/>
  <c r="A25" i="79"/>
  <c r="A25" i="80" s="1"/>
  <c r="A25" i="81" s="1"/>
  <c r="A26" i="79"/>
  <c r="A26" i="80" s="1"/>
  <c r="A26" i="81" s="1"/>
  <c r="A27" i="79"/>
  <c r="A27" i="80" s="1"/>
  <c r="A27" i="81" s="1"/>
  <c r="A28" i="79"/>
  <c r="A29" i="79"/>
  <c r="A29" i="80" s="1"/>
  <c r="A29" i="81" s="1"/>
  <c r="A30" i="79"/>
  <c r="A31" i="79"/>
  <c r="A31" i="80" s="1"/>
  <c r="A31" i="81" s="1"/>
  <c r="A32" i="79"/>
  <c r="A33" i="79"/>
  <c r="A33" i="80" s="1"/>
  <c r="A33" i="81" s="1"/>
  <c r="A34" i="79"/>
  <c r="A34" i="80" s="1"/>
  <c r="A34" i="81" s="1"/>
  <c r="A35" i="79"/>
  <c r="A35" i="80" s="1"/>
  <c r="A35" i="81" s="1"/>
  <c r="A36" i="79"/>
  <c r="A37" i="79"/>
  <c r="A38" i="79"/>
  <c r="A39" i="79"/>
  <c r="A39" i="80" s="1"/>
  <c r="A39" i="81" s="1"/>
  <c r="A40" i="79"/>
  <c r="A40" i="80" s="1"/>
  <c r="A40" i="81" s="1"/>
  <c r="A41" i="79"/>
  <c r="A41" i="80" s="1"/>
  <c r="A41" i="81" s="1"/>
  <c r="A42" i="79"/>
  <c r="A42" i="80" s="1"/>
  <c r="A42" i="81" s="1"/>
  <c r="A43" i="79"/>
  <c r="A43" i="80" s="1"/>
  <c r="A43" i="81" s="1"/>
  <c r="A44" i="79"/>
  <c r="A5" i="80"/>
  <c r="A6" i="80"/>
  <c r="A7" i="80"/>
  <c r="A7" i="81" s="1"/>
  <c r="A8" i="80"/>
  <c r="A8" i="81" s="1"/>
  <c r="A9" i="80"/>
  <c r="A9" i="81" s="1"/>
  <c r="A10" i="80"/>
  <c r="A10" i="81" s="1"/>
  <c r="A11" i="80"/>
  <c r="A11" i="81" s="1"/>
  <c r="A12" i="80"/>
  <c r="A13" i="80"/>
  <c r="A14" i="80"/>
  <c r="A15" i="80"/>
  <c r="A15" i="81" s="1"/>
  <c r="A16" i="80"/>
  <c r="A20" i="80"/>
  <c r="A20" i="81" s="1"/>
  <c r="A22" i="80"/>
  <c r="A24" i="80"/>
  <c r="A24" i="81" s="1"/>
  <c r="A28" i="80"/>
  <c r="A28" i="81" s="1"/>
  <c r="A30" i="80"/>
  <c r="A30" i="81" s="1"/>
  <c r="A32" i="80"/>
  <c r="A32" i="81" s="1"/>
  <c r="A36" i="80"/>
  <c r="A36" i="81" s="1"/>
  <c r="A37" i="80"/>
  <c r="A38" i="80"/>
  <c r="A44" i="80"/>
  <c r="A44" i="81" s="1"/>
  <c r="A5" i="81"/>
  <c r="A6" i="81"/>
  <c r="A12" i="81"/>
  <c r="A13" i="81"/>
  <c r="A14" i="81"/>
  <c r="A16" i="81"/>
  <c r="A22" i="81"/>
  <c r="A37" i="81"/>
  <c r="A38" i="81"/>
  <c r="BE20" i="75" l="1"/>
  <c r="BE20" i="74"/>
  <c r="AX20" i="15"/>
  <c r="B69" i="87" s="1"/>
  <c r="BE20" i="73"/>
  <c r="BD20" i="80"/>
  <c r="AX21" i="15"/>
  <c r="D69" i="87" s="1"/>
  <c r="AY20" i="15"/>
  <c r="B70" i="87" s="1"/>
  <c r="BD20" i="82"/>
  <c r="BD20" i="71"/>
  <c r="BE20" i="76"/>
  <c r="BE20" i="72"/>
  <c r="BE20" i="77"/>
  <c r="BD20" i="78"/>
  <c r="BD20" i="81"/>
  <c r="BD20" i="79"/>
  <c r="BA21" i="15"/>
  <c r="D72" i="87" s="1"/>
  <c r="BC21" i="15"/>
  <c r="D74" i="87" s="1"/>
  <c r="AW21" i="15"/>
  <c r="AZ20" i="15"/>
  <c r="B71" i="87" s="1"/>
  <c r="BB21" i="15"/>
  <c r="D73" i="87" s="1"/>
  <c r="AY21" i="15"/>
  <c r="D70" i="87" s="1"/>
  <c r="BC20" i="15"/>
  <c r="B74" i="87" s="1"/>
  <c r="AW20" i="15"/>
  <c r="B68" i="87" s="1"/>
  <c r="BA20" i="15"/>
  <c r="B72" i="87" s="1"/>
  <c r="BD21" i="15"/>
  <c r="D75" i="87" s="1"/>
  <c r="B76" i="87"/>
  <c r="G76" i="87" s="1"/>
  <c r="BB20" i="15"/>
  <c r="B73" i="87" s="1"/>
  <c r="AZ21" i="15"/>
  <c r="D71" i="87" s="1"/>
  <c r="BD20" i="15"/>
  <c r="B75" i="87" s="1"/>
  <c r="E69" i="87"/>
  <c r="E70" i="87" s="1"/>
  <c r="E71" i="87" s="1"/>
  <c r="E72" i="87" s="1"/>
  <c r="E73" i="87" s="1"/>
  <c r="C67" i="87"/>
  <c r="H76" i="87" l="1"/>
  <c r="I76" i="87"/>
  <c r="J76" i="87"/>
  <c r="G71" i="87"/>
  <c r="G73" i="87"/>
  <c r="G69" i="87"/>
  <c r="G70" i="87"/>
  <c r="G74" i="87"/>
  <c r="G75" i="87"/>
  <c r="G72" i="87"/>
  <c r="B67" i="87"/>
  <c r="BE21" i="15"/>
  <c r="D68" i="87"/>
  <c r="G68" i="87" s="1"/>
  <c r="BE20" i="15"/>
  <c r="E75" i="87"/>
  <c r="E76" i="87" s="1"/>
  <c r="E74" i="87"/>
  <c r="H70" i="87" l="1"/>
  <c r="J70" i="87"/>
  <c r="I70" i="87"/>
  <c r="J75" i="87"/>
  <c r="H75" i="87"/>
  <c r="I75" i="87"/>
  <c r="J74" i="87"/>
  <c r="I74" i="87"/>
  <c r="H74" i="87"/>
  <c r="H69" i="87"/>
  <c r="I69" i="87"/>
  <c r="J69" i="87"/>
  <c r="H68" i="87"/>
  <c r="I68" i="87"/>
  <c r="J68" i="87"/>
  <c r="J73" i="87"/>
  <c r="I73" i="87"/>
  <c r="H73" i="87"/>
  <c r="I71" i="87"/>
  <c r="H71" i="87"/>
  <c r="J71" i="87"/>
  <c r="I72" i="87"/>
  <c r="J72" i="87"/>
  <c r="H72" i="87"/>
  <c r="D67" i="87"/>
  <c r="G67" i="87" s="1"/>
  <c r="B69" i="83"/>
  <c r="C69" i="83" s="1"/>
  <c r="A66" i="83"/>
  <c r="V66" i="83" s="1"/>
  <c r="A68" i="83"/>
  <c r="AU8" i="73"/>
  <c r="AV8" i="73"/>
  <c r="AW8" i="73"/>
  <c r="AX8" i="73"/>
  <c r="AY8" i="73"/>
  <c r="AZ8" i="73"/>
  <c r="BA8" i="73"/>
  <c r="BB8" i="73"/>
  <c r="BC8" i="73"/>
  <c r="BD8" i="73"/>
  <c r="AU8" i="74"/>
  <c r="AV8" i="74"/>
  <c r="AW8" i="74"/>
  <c r="AX8" i="74"/>
  <c r="AY8" i="74"/>
  <c r="AZ8" i="74"/>
  <c r="BB8" i="74"/>
  <c r="BC8" i="74"/>
  <c r="BD8" i="74"/>
  <c r="AU8" i="75"/>
  <c r="AV8" i="75"/>
  <c r="AW8" i="75"/>
  <c r="AX8" i="75"/>
  <c r="AY8" i="75"/>
  <c r="AZ8" i="75"/>
  <c r="BA8" i="75"/>
  <c r="BB8" i="75"/>
  <c r="BC8" i="75"/>
  <c r="BD8" i="75"/>
  <c r="AU8" i="76"/>
  <c r="AV8" i="76"/>
  <c r="AW8" i="76"/>
  <c r="AX8" i="76"/>
  <c r="AY8" i="76"/>
  <c r="AZ8" i="76"/>
  <c r="BA8" i="76"/>
  <c r="BB8" i="76"/>
  <c r="BC8" i="76"/>
  <c r="BD8" i="76"/>
  <c r="AU8" i="77"/>
  <c r="AV8" i="77"/>
  <c r="AW8" i="77"/>
  <c r="AX8" i="77"/>
  <c r="AY8" i="77"/>
  <c r="AZ8" i="77"/>
  <c r="BA8" i="77"/>
  <c r="BB8" i="77"/>
  <c r="BC8" i="77"/>
  <c r="BD8" i="77"/>
  <c r="AU8" i="71"/>
  <c r="AV8" i="71"/>
  <c r="AW8" i="71"/>
  <c r="AX8" i="71"/>
  <c r="AY8" i="71"/>
  <c r="AZ8" i="71"/>
  <c r="BA8" i="71"/>
  <c r="BB8" i="71"/>
  <c r="BC8" i="71"/>
  <c r="AU8" i="78"/>
  <c r="AV8" i="78"/>
  <c r="AW8" i="78"/>
  <c r="AX8" i="78"/>
  <c r="AY8" i="78"/>
  <c r="AZ8" i="78"/>
  <c r="BA8" i="78"/>
  <c r="BB8" i="78"/>
  <c r="BC8" i="78"/>
  <c r="AU8" i="79"/>
  <c r="AV8" i="79"/>
  <c r="AW8" i="79"/>
  <c r="AX8" i="79"/>
  <c r="AY8" i="79"/>
  <c r="AZ8" i="79"/>
  <c r="BA8" i="79"/>
  <c r="BB8" i="79"/>
  <c r="BC8" i="79"/>
  <c r="AU8" i="80"/>
  <c r="AV8" i="80"/>
  <c r="AW8" i="80"/>
  <c r="AX8" i="80"/>
  <c r="AY8" i="80"/>
  <c r="AZ8" i="80"/>
  <c r="BA8" i="80"/>
  <c r="BB8" i="80"/>
  <c r="BC8" i="80"/>
  <c r="AU8" i="81"/>
  <c r="AV8" i="81"/>
  <c r="AW8" i="81"/>
  <c r="AX8" i="81"/>
  <c r="AY8" i="81"/>
  <c r="AZ8" i="81"/>
  <c r="BA8" i="81"/>
  <c r="BB8" i="81"/>
  <c r="BC8" i="81"/>
  <c r="AU8" i="82"/>
  <c r="AV8" i="82"/>
  <c r="AW8" i="82"/>
  <c r="AX8" i="82"/>
  <c r="AY8" i="82"/>
  <c r="AZ8" i="82"/>
  <c r="BA8" i="82"/>
  <c r="BB8" i="82"/>
  <c r="BC8" i="82"/>
  <c r="AU8" i="72"/>
  <c r="AV8" i="72"/>
  <c r="AW8" i="72"/>
  <c r="AX8" i="72"/>
  <c r="AY8" i="72"/>
  <c r="AZ8" i="72"/>
  <c r="BA8" i="72"/>
  <c r="BB8" i="72"/>
  <c r="BC8" i="72"/>
  <c r="BD8" i="72"/>
  <c r="B70" i="83"/>
  <c r="C70" i="83" s="1"/>
  <c r="B71" i="83"/>
  <c r="C71" i="83" s="1"/>
  <c r="B72" i="83"/>
  <c r="C72" i="83" s="1"/>
  <c r="B73" i="83"/>
  <c r="C73" i="83" s="1"/>
  <c r="B74" i="83"/>
  <c r="C74" i="83" s="1"/>
  <c r="B75" i="83"/>
  <c r="C75" i="83" s="1"/>
  <c r="B76" i="83"/>
  <c r="B77" i="83"/>
  <c r="C77" i="83" s="1"/>
  <c r="H67" i="87" l="1"/>
  <c r="J67" i="87"/>
  <c r="I67" i="87"/>
  <c r="BE8" i="74"/>
  <c r="BD8" i="80"/>
  <c r="BF8" i="85"/>
  <c r="BD8" i="81"/>
  <c r="BD8" i="78"/>
  <c r="BE8" i="76"/>
  <c r="BD8" i="79"/>
  <c r="BE8" i="75"/>
  <c r="BD8" i="82"/>
  <c r="BE8" i="73"/>
  <c r="BE8" i="72"/>
  <c r="BD8" i="71"/>
  <c r="BE8" i="77"/>
  <c r="B68" i="83"/>
  <c r="C76" i="83"/>
  <c r="C68" i="83" s="1"/>
  <c r="AT8" i="15"/>
  <c r="BC53" i="82" l="1"/>
  <c r="BC52" i="82"/>
  <c r="BC51" i="82"/>
  <c r="BC50" i="82"/>
  <c r="BC49" i="82"/>
  <c r="BC48" i="82"/>
  <c r="BC47" i="82"/>
  <c r="BC46" i="82"/>
  <c r="BC45" i="82"/>
  <c r="BC44" i="82"/>
  <c r="BC43" i="82"/>
  <c r="BC42" i="82"/>
  <c r="BC41" i="82"/>
  <c r="BC40" i="82"/>
  <c r="BC39" i="82"/>
  <c r="BC38" i="82"/>
  <c r="BC37" i="82"/>
  <c r="BC36" i="82"/>
  <c r="BC35" i="82"/>
  <c r="BC34" i="82"/>
  <c r="BC33" i="82"/>
  <c r="BC32" i="82"/>
  <c r="BC31" i="82"/>
  <c r="BC30" i="82"/>
  <c r="BC29" i="82"/>
  <c r="BC28" i="82"/>
  <c r="BC27" i="82"/>
  <c r="BC26" i="82"/>
  <c r="BC25" i="82"/>
  <c r="BC24" i="82"/>
  <c r="BC23" i="82"/>
  <c r="BC22" i="82"/>
  <c r="BC21" i="82"/>
  <c r="BC19" i="82"/>
  <c r="BC18" i="82"/>
  <c r="BC17" i="82"/>
  <c r="BC16" i="82"/>
  <c r="BC15" i="82"/>
  <c r="BC14" i="82"/>
  <c r="BC13" i="82"/>
  <c r="BC12" i="82"/>
  <c r="BC11" i="82"/>
  <c r="BC10" i="82"/>
  <c r="BC7" i="82"/>
  <c r="BC6" i="82"/>
  <c r="BC5" i="82"/>
  <c r="BC4" i="82"/>
  <c r="BD9" i="82"/>
  <c r="AZ5" i="81"/>
  <c r="AZ6" i="81"/>
  <c r="AZ7" i="81"/>
  <c r="AZ9" i="81"/>
  <c r="BD9" i="81" s="1"/>
  <c r="AZ10" i="81"/>
  <c r="AZ11" i="81"/>
  <c r="AZ12" i="81"/>
  <c r="AZ13" i="81"/>
  <c r="AZ14" i="81"/>
  <c r="AZ15" i="81"/>
  <c r="AZ16" i="81"/>
  <c r="AZ17" i="81"/>
  <c r="AZ18" i="81"/>
  <c r="AZ19" i="81"/>
  <c r="AZ21" i="81"/>
  <c r="AZ22" i="81"/>
  <c r="AZ23" i="81"/>
  <c r="AZ24" i="81"/>
  <c r="AZ25" i="81"/>
  <c r="AZ26" i="81"/>
  <c r="AZ27" i="81"/>
  <c r="AZ28" i="81"/>
  <c r="AZ29" i="81"/>
  <c r="AZ30" i="81"/>
  <c r="AZ31" i="81"/>
  <c r="AZ32" i="81"/>
  <c r="AZ33" i="81"/>
  <c r="AZ34" i="81"/>
  <c r="AZ35" i="81"/>
  <c r="AZ36" i="81"/>
  <c r="AZ37" i="81"/>
  <c r="AZ38" i="81"/>
  <c r="AZ39" i="81"/>
  <c r="AZ40" i="81"/>
  <c r="AZ41" i="81"/>
  <c r="AZ42" i="81"/>
  <c r="AZ43" i="81"/>
  <c r="AZ44" i="81"/>
  <c r="AZ45" i="81"/>
  <c r="AZ46" i="81"/>
  <c r="AZ47" i="81"/>
  <c r="AZ48" i="81"/>
  <c r="AZ49" i="81"/>
  <c r="AZ50" i="81"/>
  <c r="AZ51" i="81"/>
  <c r="AZ52" i="81"/>
  <c r="AZ53" i="81"/>
  <c r="AZ4" i="81"/>
  <c r="AW4" i="80"/>
  <c r="AV4" i="80"/>
  <c r="AY4" i="80"/>
  <c r="BB4" i="80"/>
  <c r="AZ27" i="80"/>
  <c r="AZ28" i="80"/>
  <c r="AZ29" i="80"/>
  <c r="AZ30" i="80"/>
  <c r="AZ31" i="80"/>
  <c r="AZ32" i="80"/>
  <c r="AZ33" i="80"/>
  <c r="AZ34" i="80"/>
  <c r="AZ35" i="80"/>
  <c r="AZ36" i="80"/>
  <c r="AZ37" i="80"/>
  <c r="AZ38" i="80"/>
  <c r="AZ39" i="80"/>
  <c r="AZ40" i="80"/>
  <c r="AZ41" i="80"/>
  <c r="AZ42" i="80"/>
  <c r="AZ43" i="80"/>
  <c r="AZ44" i="80"/>
  <c r="AZ45" i="80"/>
  <c r="AZ46" i="80"/>
  <c r="AZ47" i="80"/>
  <c r="AZ48" i="80"/>
  <c r="AZ49" i="80"/>
  <c r="AZ50" i="80"/>
  <c r="AZ51" i="80"/>
  <c r="AZ52" i="80"/>
  <c r="AZ53" i="80"/>
  <c r="AZ5" i="80"/>
  <c r="AZ6" i="80"/>
  <c r="AZ7" i="80"/>
  <c r="AZ9" i="80"/>
  <c r="BD9" i="80" s="1"/>
  <c r="AZ10" i="80"/>
  <c r="AZ11" i="80"/>
  <c r="AZ12" i="80"/>
  <c r="AZ13" i="80"/>
  <c r="AZ14" i="80"/>
  <c r="AZ15" i="80"/>
  <c r="AZ16" i="80"/>
  <c r="AZ17" i="80"/>
  <c r="AZ18" i="80"/>
  <c r="AZ19" i="80"/>
  <c r="AZ21" i="80"/>
  <c r="AZ22" i="80"/>
  <c r="AZ23" i="80"/>
  <c r="AZ24" i="80"/>
  <c r="AZ25" i="80"/>
  <c r="AZ26" i="80"/>
  <c r="AZ4" i="80"/>
  <c r="BC4" i="80"/>
  <c r="BD9" i="79" l="1"/>
  <c r="AU5" i="78"/>
  <c r="AV5" i="78"/>
  <c r="AW5" i="78"/>
  <c r="AX5" i="78"/>
  <c r="AY5" i="78"/>
  <c r="AZ5" i="78"/>
  <c r="BA5" i="78"/>
  <c r="BB5" i="78"/>
  <c r="BC5" i="78"/>
  <c r="AU6" i="78"/>
  <c r="AV6" i="78"/>
  <c r="AW6" i="78"/>
  <c r="AX6" i="78"/>
  <c r="AY6" i="78"/>
  <c r="AZ6" i="78"/>
  <c r="BA6" i="78"/>
  <c r="BB6" i="78"/>
  <c r="BC6" i="78"/>
  <c r="AU7" i="78"/>
  <c r="AV7" i="78"/>
  <c r="AW7" i="78"/>
  <c r="AX7" i="78"/>
  <c r="AY7" i="78"/>
  <c r="AZ7" i="78"/>
  <c r="BA7" i="78"/>
  <c r="BB7" i="78"/>
  <c r="BC7" i="78"/>
  <c r="AU9" i="78"/>
  <c r="AV9" i="78"/>
  <c r="AW9" i="78"/>
  <c r="AX9" i="78"/>
  <c r="AY9" i="78"/>
  <c r="AZ9" i="78"/>
  <c r="BA9" i="78"/>
  <c r="BB9" i="78"/>
  <c r="BC9" i="78"/>
  <c r="AU10" i="78"/>
  <c r="AV10" i="78"/>
  <c r="AW10" i="78"/>
  <c r="AX10" i="78"/>
  <c r="AY10" i="78"/>
  <c r="AZ10" i="78"/>
  <c r="BA10" i="78"/>
  <c r="BB10" i="78"/>
  <c r="BC10" i="78"/>
  <c r="AU11" i="78"/>
  <c r="AV11" i="78"/>
  <c r="AW11" i="78"/>
  <c r="AX11" i="78"/>
  <c r="AY11" i="78"/>
  <c r="AZ11" i="78"/>
  <c r="BA11" i="78"/>
  <c r="BB11" i="78"/>
  <c r="BC11" i="78"/>
  <c r="AU12" i="78"/>
  <c r="AV12" i="78"/>
  <c r="AW12" i="78"/>
  <c r="AX12" i="78"/>
  <c r="AY12" i="78"/>
  <c r="AZ12" i="78"/>
  <c r="BA12" i="78"/>
  <c r="BB12" i="78"/>
  <c r="BC12" i="78"/>
  <c r="AU13" i="78"/>
  <c r="AV13" i="78"/>
  <c r="AW13" i="78"/>
  <c r="AX13" i="78"/>
  <c r="AY13" i="78"/>
  <c r="AZ13" i="78"/>
  <c r="BA13" i="78"/>
  <c r="BB13" i="78"/>
  <c r="BC13" i="78"/>
  <c r="AU14" i="78"/>
  <c r="AV14" i="78"/>
  <c r="AW14" i="78"/>
  <c r="AX14" i="78"/>
  <c r="AY14" i="78"/>
  <c r="AZ14" i="78"/>
  <c r="BA14" i="78"/>
  <c r="BB14" i="78"/>
  <c r="BC14" i="78"/>
  <c r="AU15" i="78"/>
  <c r="AV15" i="78"/>
  <c r="AW15" i="78"/>
  <c r="AX15" i="78"/>
  <c r="AY15" i="78"/>
  <c r="AZ15" i="78"/>
  <c r="BA15" i="78"/>
  <c r="BB15" i="78"/>
  <c r="BC15" i="78"/>
  <c r="AU16" i="78"/>
  <c r="AV16" i="78"/>
  <c r="AW16" i="78"/>
  <c r="AX16" i="78"/>
  <c r="AY16" i="78"/>
  <c r="AZ16" i="78"/>
  <c r="BA16" i="78"/>
  <c r="BB16" i="78"/>
  <c r="BC16" i="78"/>
  <c r="AU17" i="78"/>
  <c r="AV17" i="78"/>
  <c r="AW17" i="78"/>
  <c r="AX17" i="78"/>
  <c r="AY17" i="78"/>
  <c r="AZ17" i="78"/>
  <c r="BA17" i="78"/>
  <c r="BB17" i="78"/>
  <c r="BC17" i="78"/>
  <c r="AU18" i="78"/>
  <c r="AV18" i="78"/>
  <c r="AW18" i="78"/>
  <c r="AX18" i="78"/>
  <c r="AY18" i="78"/>
  <c r="AZ18" i="78"/>
  <c r="BA18" i="78"/>
  <c r="BB18" i="78"/>
  <c r="BC18" i="78"/>
  <c r="AU19" i="78"/>
  <c r="AV19" i="78"/>
  <c r="AW19" i="78"/>
  <c r="AX19" i="78"/>
  <c r="AY19" i="78"/>
  <c r="AZ19" i="78"/>
  <c r="BA19" i="78"/>
  <c r="BB19" i="78"/>
  <c r="BC19" i="78"/>
  <c r="AU21" i="78"/>
  <c r="AV21" i="78"/>
  <c r="AW21" i="78"/>
  <c r="AX21" i="78"/>
  <c r="AY21" i="78"/>
  <c r="AZ21" i="78"/>
  <c r="BA21" i="78"/>
  <c r="BB21" i="78"/>
  <c r="BC21" i="78"/>
  <c r="AU22" i="78"/>
  <c r="AV22" i="78"/>
  <c r="AW22" i="78"/>
  <c r="AX22" i="78"/>
  <c r="AY22" i="78"/>
  <c r="AZ22" i="78"/>
  <c r="BA22" i="78"/>
  <c r="BB22" i="78"/>
  <c r="BC22" i="78"/>
  <c r="AU23" i="78"/>
  <c r="AV23" i="78"/>
  <c r="AW23" i="78"/>
  <c r="AX23" i="78"/>
  <c r="AY23" i="78"/>
  <c r="AZ23" i="78"/>
  <c r="BA23" i="78"/>
  <c r="BB23" i="78"/>
  <c r="BC23" i="78"/>
  <c r="AU24" i="78"/>
  <c r="AV24" i="78"/>
  <c r="AW24" i="78"/>
  <c r="AX24" i="78"/>
  <c r="AY24" i="78"/>
  <c r="AZ24" i="78"/>
  <c r="BA24" i="78"/>
  <c r="BB24" i="78"/>
  <c r="BC24" i="78"/>
  <c r="AU25" i="78"/>
  <c r="AV25" i="78"/>
  <c r="AW25" i="78"/>
  <c r="AX25" i="78"/>
  <c r="AY25" i="78"/>
  <c r="AZ25" i="78"/>
  <c r="BA25" i="78"/>
  <c r="BB25" i="78"/>
  <c r="BC25" i="78"/>
  <c r="AU26" i="78"/>
  <c r="AV26" i="78"/>
  <c r="AW26" i="78"/>
  <c r="AX26" i="78"/>
  <c r="AY26" i="78"/>
  <c r="AZ26" i="78"/>
  <c r="BA26" i="78"/>
  <c r="BB26" i="78"/>
  <c r="BC26" i="78"/>
  <c r="AU27" i="78"/>
  <c r="AV27" i="78"/>
  <c r="AW27" i="78"/>
  <c r="AX27" i="78"/>
  <c r="AY27" i="78"/>
  <c r="AZ27" i="78"/>
  <c r="BA27" i="78"/>
  <c r="BB27" i="78"/>
  <c r="BC27" i="78"/>
  <c r="AU28" i="78"/>
  <c r="AV28" i="78"/>
  <c r="AW28" i="78"/>
  <c r="AX28" i="78"/>
  <c r="AY28" i="78"/>
  <c r="AZ28" i="78"/>
  <c r="BA28" i="78"/>
  <c r="BB28" i="78"/>
  <c r="BC28" i="78"/>
  <c r="AU29" i="78"/>
  <c r="AV29" i="78"/>
  <c r="AW29" i="78"/>
  <c r="AX29" i="78"/>
  <c r="AY29" i="78"/>
  <c r="AZ29" i="78"/>
  <c r="BA29" i="78"/>
  <c r="BB29" i="78"/>
  <c r="BC29" i="78"/>
  <c r="AU30" i="78"/>
  <c r="AV30" i="78"/>
  <c r="AW30" i="78"/>
  <c r="AX30" i="78"/>
  <c r="AY30" i="78"/>
  <c r="AZ30" i="78"/>
  <c r="BA30" i="78"/>
  <c r="BB30" i="78"/>
  <c r="BC30" i="78"/>
  <c r="AU31" i="78"/>
  <c r="AV31" i="78"/>
  <c r="AW31" i="78"/>
  <c r="AX31" i="78"/>
  <c r="AY31" i="78"/>
  <c r="AZ31" i="78"/>
  <c r="BA31" i="78"/>
  <c r="BB31" i="78"/>
  <c r="BC31" i="78"/>
  <c r="AU32" i="78"/>
  <c r="AV32" i="78"/>
  <c r="AW32" i="78"/>
  <c r="AX32" i="78"/>
  <c r="AY32" i="78"/>
  <c r="AZ32" i="78"/>
  <c r="BA32" i="78"/>
  <c r="BB32" i="78"/>
  <c r="BC32" i="78"/>
  <c r="AU33" i="78"/>
  <c r="AV33" i="78"/>
  <c r="AW33" i="78"/>
  <c r="AX33" i="78"/>
  <c r="AY33" i="78"/>
  <c r="AZ33" i="78"/>
  <c r="BA33" i="78"/>
  <c r="BB33" i="78"/>
  <c r="BC33" i="78"/>
  <c r="AU34" i="78"/>
  <c r="AV34" i="78"/>
  <c r="AW34" i="78"/>
  <c r="AX34" i="78"/>
  <c r="AY34" i="78"/>
  <c r="AZ34" i="78"/>
  <c r="BA34" i="78"/>
  <c r="BB34" i="78"/>
  <c r="BC34" i="78"/>
  <c r="AU35" i="78"/>
  <c r="AV35" i="78"/>
  <c r="AW35" i="78"/>
  <c r="AX35" i="78"/>
  <c r="AY35" i="78"/>
  <c r="AZ35" i="78"/>
  <c r="BA35" i="78"/>
  <c r="BB35" i="78"/>
  <c r="BC35" i="78"/>
  <c r="AU36" i="78"/>
  <c r="AV36" i="78"/>
  <c r="AW36" i="78"/>
  <c r="AX36" i="78"/>
  <c r="AY36" i="78"/>
  <c r="AZ36" i="78"/>
  <c r="BA36" i="78"/>
  <c r="BB36" i="78"/>
  <c r="BC36" i="78"/>
  <c r="AU37" i="78"/>
  <c r="AV37" i="78"/>
  <c r="AW37" i="78"/>
  <c r="AX37" i="78"/>
  <c r="AY37" i="78"/>
  <c r="AZ37" i="78"/>
  <c r="BA37" i="78"/>
  <c r="BB37" i="78"/>
  <c r="BC37" i="78"/>
  <c r="AU38" i="78"/>
  <c r="AV38" i="78"/>
  <c r="AW38" i="78"/>
  <c r="AX38" i="78"/>
  <c r="AY38" i="78"/>
  <c r="AZ38" i="78"/>
  <c r="BA38" i="78"/>
  <c r="BB38" i="78"/>
  <c r="BC38" i="78"/>
  <c r="AU39" i="78"/>
  <c r="AV39" i="78"/>
  <c r="AW39" i="78"/>
  <c r="AX39" i="78"/>
  <c r="AY39" i="78"/>
  <c r="AZ39" i="78"/>
  <c r="BA39" i="78"/>
  <c r="BB39" i="78"/>
  <c r="BC39" i="78"/>
  <c r="AU40" i="78"/>
  <c r="AV40" i="78"/>
  <c r="AW40" i="78"/>
  <c r="AX40" i="78"/>
  <c r="AY40" i="78"/>
  <c r="AZ40" i="78"/>
  <c r="BA40" i="78"/>
  <c r="BB40" i="78"/>
  <c r="BC40" i="78"/>
  <c r="AU41" i="78"/>
  <c r="AV41" i="78"/>
  <c r="AW41" i="78"/>
  <c r="AX41" i="78"/>
  <c r="AY41" i="78"/>
  <c r="AZ41" i="78"/>
  <c r="BA41" i="78"/>
  <c r="BB41" i="78"/>
  <c r="BC41" i="78"/>
  <c r="AU42" i="78"/>
  <c r="AV42" i="78"/>
  <c r="AW42" i="78"/>
  <c r="AX42" i="78"/>
  <c r="AY42" i="78"/>
  <c r="AZ42" i="78"/>
  <c r="BA42" i="78"/>
  <c r="BB42" i="78"/>
  <c r="BC42" i="78"/>
  <c r="AU43" i="78"/>
  <c r="AV43" i="78"/>
  <c r="AW43" i="78"/>
  <c r="AX43" i="78"/>
  <c r="AY43" i="78"/>
  <c r="AZ43" i="78"/>
  <c r="BA43" i="78"/>
  <c r="BB43" i="78"/>
  <c r="BC43" i="78"/>
  <c r="AU44" i="78"/>
  <c r="AV44" i="78"/>
  <c r="AW44" i="78"/>
  <c r="AX44" i="78"/>
  <c r="AY44" i="78"/>
  <c r="AZ44" i="78"/>
  <c r="BA44" i="78"/>
  <c r="BB44" i="78"/>
  <c r="BC44" i="78"/>
  <c r="AU45" i="78"/>
  <c r="AV45" i="78"/>
  <c r="AW45" i="78"/>
  <c r="AX45" i="78"/>
  <c r="AY45" i="78"/>
  <c r="AZ45" i="78"/>
  <c r="BA45" i="78"/>
  <c r="BB45" i="78"/>
  <c r="BC45" i="78"/>
  <c r="AU46" i="78"/>
  <c r="AV46" i="78"/>
  <c r="AW46" i="78"/>
  <c r="AX46" i="78"/>
  <c r="AY46" i="78"/>
  <c r="AZ46" i="78"/>
  <c r="BA46" i="78"/>
  <c r="BB46" i="78"/>
  <c r="BC46" i="78"/>
  <c r="AU47" i="78"/>
  <c r="AV47" i="78"/>
  <c r="AW47" i="78"/>
  <c r="AX47" i="78"/>
  <c r="AY47" i="78"/>
  <c r="AZ47" i="78"/>
  <c r="BA47" i="78"/>
  <c r="BB47" i="78"/>
  <c r="BC47" i="78"/>
  <c r="AU48" i="78"/>
  <c r="AV48" i="78"/>
  <c r="AW48" i="78"/>
  <c r="AX48" i="78"/>
  <c r="AY48" i="78"/>
  <c r="AZ48" i="78"/>
  <c r="BA48" i="78"/>
  <c r="BB48" i="78"/>
  <c r="BC48" i="78"/>
  <c r="AU49" i="78"/>
  <c r="AV49" i="78"/>
  <c r="AW49" i="78"/>
  <c r="AX49" i="78"/>
  <c r="AY49" i="78"/>
  <c r="AZ49" i="78"/>
  <c r="BA49" i="78"/>
  <c r="BB49" i="78"/>
  <c r="BC49" i="78"/>
  <c r="AU50" i="78"/>
  <c r="AV50" i="78"/>
  <c r="AW50" i="78"/>
  <c r="AX50" i="78"/>
  <c r="AY50" i="78"/>
  <c r="AZ50" i="78"/>
  <c r="BA50" i="78"/>
  <c r="BB50" i="78"/>
  <c r="BC50" i="78"/>
  <c r="AU51" i="78"/>
  <c r="AV51" i="78"/>
  <c r="AW51" i="78"/>
  <c r="AX51" i="78"/>
  <c r="AY51" i="78"/>
  <c r="AZ51" i="78"/>
  <c r="BA51" i="78"/>
  <c r="BB51" i="78"/>
  <c r="BC51" i="78"/>
  <c r="AU52" i="78"/>
  <c r="AV52" i="78"/>
  <c r="AW52" i="78"/>
  <c r="AX52" i="78"/>
  <c r="AY52" i="78"/>
  <c r="AZ52" i="78"/>
  <c r="BA52" i="78"/>
  <c r="BB52" i="78"/>
  <c r="BC52" i="78"/>
  <c r="AU53" i="78"/>
  <c r="AV53" i="78"/>
  <c r="AW53" i="78"/>
  <c r="AX53" i="78"/>
  <c r="AY53" i="78"/>
  <c r="AZ53" i="78"/>
  <c r="BA53" i="78"/>
  <c r="BB53" i="78"/>
  <c r="BC53" i="78"/>
  <c r="BC4" i="78"/>
  <c r="BB4" i="78"/>
  <c r="BA4" i="78"/>
  <c r="AZ4" i="78"/>
  <c r="AW4" i="78"/>
  <c r="AV4" i="78"/>
  <c r="AU4" i="78"/>
  <c r="AU9" i="71"/>
  <c r="AV9" i="71"/>
  <c r="AW9" i="71"/>
  <c r="AX9" i="71"/>
  <c r="AY9" i="71"/>
  <c r="AZ9" i="71"/>
  <c r="BA9" i="71"/>
  <c r="BB9" i="71"/>
  <c r="BC9" i="71"/>
  <c r="BD48" i="78" l="1"/>
  <c r="BD46" i="78"/>
  <c r="BD42" i="78"/>
  <c r="BD30" i="78"/>
  <c r="BD22" i="78"/>
  <c r="BD38" i="78"/>
  <c r="BD34" i="78"/>
  <c r="BD13" i="78"/>
  <c r="BD26" i="78"/>
  <c r="BD9" i="78"/>
  <c r="BD5" i="78"/>
  <c r="BD17" i="78"/>
  <c r="BD28" i="78"/>
  <c r="BD44" i="78"/>
  <c r="BD33" i="78"/>
  <c r="BD25" i="78"/>
  <c r="BD23" i="78"/>
  <c r="BD11" i="78"/>
  <c r="BD9" i="71"/>
  <c r="BD39" i="78"/>
  <c r="BD24" i="78"/>
  <c r="BD12" i="78"/>
  <c r="BD36" i="78"/>
  <c r="BD16" i="78"/>
  <c r="BD14" i="78"/>
  <c r="BD37" i="78"/>
  <c r="BD31" i="78"/>
  <c r="BD15" i="78"/>
  <c r="BD45" i="78"/>
  <c r="BD40" i="78"/>
  <c r="BD29" i="78"/>
  <c r="BD27" i="78"/>
  <c r="BD18" i="78"/>
  <c r="BD6" i="78"/>
  <c r="BD41" i="78"/>
  <c r="BD35" i="78"/>
  <c r="BD19" i="78"/>
  <c r="BD7" i="78"/>
  <c r="BD43" i="78"/>
  <c r="BD32" i="78"/>
  <c r="BD21" i="78"/>
  <c r="BD10" i="78"/>
  <c r="BD49" i="78"/>
  <c r="BD47" i="78"/>
  <c r="BD50" i="78"/>
  <c r="BD52" i="78"/>
  <c r="BD53" i="78"/>
  <c r="BD51" i="78"/>
  <c r="I6" i="84"/>
  <c r="A47" i="104" l="1"/>
  <c r="A39" i="104"/>
  <c r="A40" i="104"/>
  <c r="A41" i="104"/>
  <c r="A42" i="104"/>
  <c r="A43" i="104"/>
  <c r="A44" i="104"/>
  <c r="A45" i="104"/>
  <c r="A46" i="104"/>
  <c r="A30" i="104"/>
  <c r="A31" i="104"/>
  <c r="A32" i="104"/>
  <c r="A33" i="104"/>
  <c r="A34" i="104"/>
  <c r="A35" i="104"/>
  <c r="A36" i="104"/>
  <c r="A37" i="104"/>
  <c r="A38" i="104"/>
  <c r="A4" i="104"/>
  <c r="A5" i="104"/>
  <c r="A7" i="104"/>
  <c r="A8" i="104"/>
  <c r="A9" i="104"/>
  <c r="B9" i="104"/>
  <c r="A10" i="104"/>
  <c r="A11" i="104"/>
  <c r="A12" i="104"/>
  <c r="A13" i="104"/>
  <c r="A14" i="104"/>
  <c r="A15" i="104"/>
  <c r="A16" i="104"/>
  <c r="A17" i="104"/>
  <c r="A18" i="104"/>
  <c r="A19" i="104"/>
  <c r="A20" i="104"/>
  <c r="A21" i="104"/>
  <c r="A22" i="104"/>
  <c r="A23" i="104"/>
  <c r="A24" i="104"/>
  <c r="A25" i="104"/>
  <c r="A26" i="104"/>
  <c r="A27" i="104"/>
  <c r="A28" i="104"/>
  <c r="A29" i="104"/>
  <c r="A3" i="104"/>
  <c r="BC4" i="71"/>
  <c r="BB4" i="71"/>
  <c r="BA4" i="71"/>
  <c r="AZ4" i="71"/>
  <c r="AY4" i="71"/>
  <c r="AX4" i="71"/>
  <c r="AW4" i="71"/>
  <c r="AV4" i="71"/>
  <c r="AU4" i="71"/>
  <c r="AU4" i="72"/>
  <c r="AV4" i="72"/>
  <c r="AW4" i="72"/>
  <c r="AX4" i="72"/>
  <c r="AU5" i="72"/>
  <c r="AV5" i="72"/>
  <c r="AW5" i="72"/>
  <c r="AX5" i="72"/>
  <c r="AU6" i="72"/>
  <c r="AV6" i="72"/>
  <c r="AW6" i="72"/>
  <c r="AX6" i="72"/>
  <c r="AU7" i="72"/>
  <c r="AV7" i="72"/>
  <c r="AW7" i="72"/>
  <c r="AX7" i="72"/>
  <c r="AU9" i="72"/>
  <c r="AV9" i="72"/>
  <c r="AW9" i="72"/>
  <c r="AX9" i="72"/>
  <c r="AU10" i="72"/>
  <c r="AV10" i="72"/>
  <c r="AW10" i="72"/>
  <c r="AX10" i="72"/>
  <c r="AU11" i="72"/>
  <c r="AV11" i="72"/>
  <c r="AW11" i="72"/>
  <c r="AX11" i="72"/>
  <c r="AU12" i="72"/>
  <c r="AV12" i="72"/>
  <c r="AW12" i="72"/>
  <c r="AX12" i="72"/>
  <c r="AU13" i="72"/>
  <c r="AV13" i="72"/>
  <c r="AW13" i="72"/>
  <c r="AX13" i="72"/>
  <c r="AU14" i="72"/>
  <c r="AV14" i="72"/>
  <c r="AW14" i="72"/>
  <c r="AX14" i="72"/>
  <c r="AU15" i="72"/>
  <c r="AV15" i="72"/>
  <c r="AW15" i="72"/>
  <c r="AX15" i="72"/>
  <c r="AU16" i="72"/>
  <c r="AV16" i="72"/>
  <c r="AW16" i="72"/>
  <c r="AX16" i="72"/>
  <c r="AU17" i="72"/>
  <c r="AV17" i="72"/>
  <c r="AW17" i="72"/>
  <c r="AX17" i="72"/>
  <c r="AU18" i="72"/>
  <c r="AV18" i="72"/>
  <c r="AW18" i="72"/>
  <c r="AX18" i="72"/>
  <c r="AU19" i="72"/>
  <c r="AV19" i="72"/>
  <c r="AW19" i="72"/>
  <c r="AX19" i="72"/>
  <c r="AU21" i="72"/>
  <c r="AV21" i="72"/>
  <c r="AW21" i="72"/>
  <c r="AX21" i="72"/>
  <c r="AU22" i="72"/>
  <c r="AV22" i="72"/>
  <c r="AW22" i="72"/>
  <c r="AX22" i="72"/>
  <c r="AU23" i="72"/>
  <c r="AV23" i="72"/>
  <c r="AW23" i="72"/>
  <c r="AX23" i="72"/>
  <c r="AU24" i="72"/>
  <c r="AV24" i="72"/>
  <c r="AW24" i="72"/>
  <c r="AX24" i="72"/>
  <c r="AU25" i="72"/>
  <c r="AV25" i="72"/>
  <c r="AW25" i="72"/>
  <c r="AX25" i="72"/>
  <c r="AU26" i="72"/>
  <c r="AV26" i="72"/>
  <c r="AW26" i="72"/>
  <c r="AX26" i="72"/>
  <c r="AU27" i="72"/>
  <c r="AV27" i="72"/>
  <c r="AW27" i="72"/>
  <c r="AX27" i="72"/>
  <c r="AU28" i="72"/>
  <c r="AV28" i="72"/>
  <c r="AW28" i="72"/>
  <c r="AX28" i="72"/>
  <c r="AU29" i="72"/>
  <c r="AV29" i="72"/>
  <c r="AW29" i="72"/>
  <c r="AX29" i="72"/>
  <c r="AU30" i="72"/>
  <c r="AV30" i="72"/>
  <c r="AW30" i="72"/>
  <c r="AX30" i="72"/>
  <c r="AU31" i="72"/>
  <c r="AV31" i="72"/>
  <c r="AW31" i="72"/>
  <c r="AX31" i="72"/>
  <c r="AU32" i="72"/>
  <c r="AV32" i="72"/>
  <c r="AW32" i="72"/>
  <c r="AX32" i="72"/>
  <c r="AU33" i="72"/>
  <c r="AV33" i="72"/>
  <c r="AW33" i="72"/>
  <c r="AX33" i="72"/>
  <c r="AU34" i="72"/>
  <c r="AV34" i="72"/>
  <c r="AW34" i="72"/>
  <c r="AX34" i="72"/>
  <c r="AU35" i="72"/>
  <c r="AV35" i="72"/>
  <c r="AW35" i="72"/>
  <c r="AX35" i="72"/>
  <c r="AU36" i="72"/>
  <c r="AV36" i="72"/>
  <c r="AW36" i="72"/>
  <c r="AX36" i="72"/>
  <c r="AU37" i="72"/>
  <c r="AV37" i="72"/>
  <c r="AW37" i="72"/>
  <c r="AX37" i="72"/>
  <c r="AU38" i="72"/>
  <c r="AV38" i="72"/>
  <c r="AW38" i="72"/>
  <c r="AX38" i="72"/>
  <c r="AU39" i="72"/>
  <c r="AV39" i="72"/>
  <c r="AW39" i="72"/>
  <c r="AX39" i="72"/>
  <c r="AU40" i="72"/>
  <c r="AV40" i="72"/>
  <c r="AW40" i="72"/>
  <c r="AX40" i="72"/>
  <c r="AU41" i="72"/>
  <c r="AV41" i="72"/>
  <c r="AW41" i="72"/>
  <c r="AX41" i="72"/>
  <c r="AU42" i="72"/>
  <c r="AV42" i="72"/>
  <c r="AW42" i="72"/>
  <c r="AX42" i="72"/>
  <c r="AU43" i="72"/>
  <c r="AV43" i="72"/>
  <c r="AW43" i="72"/>
  <c r="AX43" i="72"/>
  <c r="AU44" i="72"/>
  <c r="AV44" i="72"/>
  <c r="AW44" i="72"/>
  <c r="AX44" i="72"/>
  <c r="BD53" i="77"/>
  <c r="BC53" i="77"/>
  <c r="BB53" i="77"/>
  <c r="BA53" i="77"/>
  <c r="AZ53" i="77"/>
  <c r="AY53" i="77"/>
  <c r="AX53" i="77"/>
  <c r="AW53" i="77"/>
  <c r="AV53" i="77"/>
  <c r="AU53" i="77"/>
  <c r="BD52" i="77"/>
  <c r="BC52" i="77"/>
  <c r="BB52" i="77"/>
  <c r="BA52" i="77"/>
  <c r="AZ52" i="77"/>
  <c r="AY52" i="77"/>
  <c r="AX52" i="77"/>
  <c r="AW52" i="77"/>
  <c r="AV52" i="77"/>
  <c r="AU52" i="77"/>
  <c r="BD51" i="77"/>
  <c r="BC51" i="77"/>
  <c r="BB51" i="77"/>
  <c r="BA51" i="77"/>
  <c r="AZ51" i="77"/>
  <c r="AY51" i="77"/>
  <c r="AX51" i="77"/>
  <c r="AW51" i="77"/>
  <c r="AV51" i="77"/>
  <c r="AU51" i="77"/>
  <c r="BD50" i="77"/>
  <c r="BC50" i="77"/>
  <c r="BB50" i="77"/>
  <c r="BA50" i="77"/>
  <c r="AZ50" i="77"/>
  <c r="AY50" i="77"/>
  <c r="AX50" i="77"/>
  <c r="AW50" i="77"/>
  <c r="AV50" i="77"/>
  <c r="AU50" i="77"/>
  <c r="BD49" i="77"/>
  <c r="BC49" i="77"/>
  <c r="BB49" i="77"/>
  <c r="BA49" i="77"/>
  <c r="AZ49" i="77"/>
  <c r="AY49" i="77"/>
  <c r="AX49" i="77"/>
  <c r="AW49" i="77"/>
  <c r="AV49" i="77"/>
  <c r="AU49" i="77"/>
  <c r="BD48" i="77"/>
  <c r="BC48" i="77"/>
  <c r="BB48" i="77"/>
  <c r="BA48" i="77"/>
  <c r="AZ48" i="77"/>
  <c r="AY48" i="77"/>
  <c r="AX48" i="77"/>
  <c r="AW48" i="77"/>
  <c r="AV48" i="77"/>
  <c r="AU48" i="77"/>
  <c r="BD47" i="77"/>
  <c r="BC47" i="77"/>
  <c r="BB47" i="77"/>
  <c r="BA47" i="77"/>
  <c r="AZ47" i="77"/>
  <c r="AY47" i="77"/>
  <c r="AX47" i="77"/>
  <c r="AW47" i="77"/>
  <c r="AV47" i="77"/>
  <c r="AU47" i="77"/>
  <c r="BD46" i="77"/>
  <c r="BC46" i="77"/>
  <c r="BB46" i="77"/>
  <c r="BA46" i="77"/>
  <c r="AZ46" i="77"/>
  <c r="AY46" i="77"/>
  <c r="AX46" i="77"/>
  <c r="AW46" i="77"/>
  <c r="AV46" i="77"/>
  <c r="AU46" i="77"/>
  <c r="BD45" i="77"/>
  <c r="BC45" i="77"/>
  <c r="BB45" i="77"/>
  <c r="BA45" i="77"/>
  <c r="AZ45" i="77"/>
  <c r="AY45" i="77"/>
  <c r="AX45" i="77"/>
  <c r="AW45" i="77"/>
  <c r="AV45" i="77"/>
  <c r="AU45" i="77"/>
  <c r="BD44" i="77"/>
  <c r="BC44" i="77"/>
  <c r="BB44" i="77"/>
  <c r="BA44" i="77"/>
  <c r="AZ44" i="77"/>
  <c r="AY44" i="77"/>
  <c r="AX44" i="77"/>
  <c r="AW44" i="77"/>
  <c r="AV44" i="77"/>
  <c r="AU44" i="77"/>
  <c r="BD43" i="77"/>
  <c r="BC43" i="77"/>
  <c r="BB43" i="77"/>
  <c r="BA43" i="77"/>
  <c r="AZ43" i="77"/>
  <c r="AY43" i="77"/>
  <c r="AX43" i="77"/>
  <c r="AW43" i="77"/>
  <c r="AV43" i="77"/>
  <c r="AU43" i="77"/>
  <c r="BD42" i="77"/>
  <c r="BC42" i="77"/>
  <c r="BB42" i="77"/>
  <c r="BA42" i="77"/>
  <c r="AZ42" i="77"/>
  <c r="AY42" i="77"/>
  <c r="AX42" i="77"/>
  <c r="AW42" i="77"/>
  <c r="AV42" i="77"/>
  <c r="AU42" i="77"/>
  <c r="BD41" i="77"/>
  <c r="BC41" i="77"/>
  <c r="BB41" i="77"/>
  <c r="BA41" i="77"/>
  <c r="AZ41" i="77"/>
  <c r="AY41" i="77"/>
  <c r="AX41" i="77"/>
  <c r="AW41" i="77"/>
  <c r="AV41" i="77"/>
  <c r="AU41" i="77"/>
  <c r="BD40" i="77"/>
  <c r="BC40" i="77"/>
  <c r="BB40" i="77"/>
  <c r="BA40" i="77"/>
  <c r="AZ40" i="77"/>
  <c r="AY40" i="77"/>
  <c r="AX40" i="77"/>
  <c r="AW40" i="77"/>
  <c r="AV40" i="77"/>
  <c r="AU40" i="77"/>
  <c r="BD39" i="77"/>
  <c r="BC39" i="77"/>
  <c r="BB39" i="77"/>
  <c r="BA39" i="77"/>
  <c r="AZ39" i="77"/>
  <c r="AY39" i="77"/>
  <c r="AX39" i="77"/>
  <c r="AW39" i="77"/>
  <c r="AV39" i="77"/>
  <c r="AU39" i="77"/>
  <c r="BD38" i="77"/>
  <c r="BC38" i="77"/>
  <c r="BB38" i="77"/>
  <c r="BA38" i="77"/>
  <c r="AZ38" i="77"/>
  <c r="AY38" i="77"/>
  <c r="AX38" i="77"/>
  <c r="AW38" i="77"/>
  <c r="AV38" i="77"/>
  <c r="AU38" i="77"/>
  <c r="BD37" i="77"/>
  <c r="BC37" i="77"/>
  <c r="BB37" i="77"/>
  <c r="BA37" i="77"/>
  <c r="AZ37" i="77"/>
  <c r="AY37" i="77"/>
  <c r="AX37" i="77"/>
  <c r="AW37" i="77"/>
  <c r="AV37" i="77"/>
  <c r="AU37" i="77"/>
  <c r="BD36" i="77"/>
  <c r="BC36" i="77"/>
  <c r="BB36" i="77"/>
  <c r="BA36" i="77"/>
  <c r="AZ36" i="77"/>
  <c r="AY36" i="77"/>
  <c r="AX36" i="77"/>
  <c r="AW36" i="77"/>
  <c r="AV36" i="77"/>
  <c r="AU36" i="77"/>
  <c r="BD35" i="77"/>
  <c r="BC35" i="77"/>
  <c r="BB35" i="77"/>
  <c r="BA35" i="77"/>
  <c r="AZ35" i="77"/>
  <c r="AY35" i="77"/>
  <c r="AX35" i="77"/>
  <c r="AW35" i="77"/>
  <c r="AV35" i="77"/>
  <c r="AU35" i="77"/>
  <c r="BD34" i="77"/>
  <c r="BC34" i="77"/>
  <c r="BB34" i="77"/>
  <c r="BA34" i="77"/>
  <c r="AZ34" i="77"/>
  <c r="AY34" i="77"/>
  <c r="AX34" i="77"/>
  <c r="AW34" i="77"/>
  <c r="AV34" i="77"/>
  <c r="AU34" i="77"/>
  <c r="BD33" i="77"/>
  <c r="BC33" i="77"/>
  <c r="BB33" i="77"/>
  <c r="BA33" i="77"/>
  <c r="AZ33" i="77"/>
  <c r="AY33" i="77"/>
  <c r="AX33" i="77"/>
  <c r="AW33" i="77"/>
  <c r="AV33" i="77"/>
  <c r="AU33" i="77"/>
  <c r="BD32" i="77"/>
  <c r="BC32" i="77"/>
  <c r="BB32" i="77"/>
  <c r="BA32" i="77"/>
  <c r="AZ32" i="77"/>
  <c r="AY32" i="77"/>
  <c r="AX32" i="77"/>
  <c r="AW32" i="77"/>
  <c r="AV32" i="77"/>
  <c r="AU32" i="77"/>
  <c r="BD31" i="77"/>
  <c r="BC31" i="77"/>
  <c r="BB31" i="77"/>
  <c r="BA31" i="77"/>
  <c r="AZ31" i="77"/>
  <c r="AY31" i="77"/>
  <c r="AX31" i="77"/>
  <c r="AW31" i="77"/>
  <c r="AV31" i="77"/>
  <c r="AU31" i="77"/>
  <c r="BD30" i="77"/>
  <c r="BC30" i="77"/>
  <c r="BB30" i="77"/>
  <c r="BA30" i="77"/>
  <c r="AZ30" i="77"/>
  <c r="AY30" i="77"/>
  <c r="AX30" i="77"/>
  <c r="AW30" i="77"/>
  <c r="AV30" i="77"/>
  <c r="AU30" i="77"/>
  <c r="BD29" i="77"/>
  <c r="BC29" i="77"/>
  <c r="BB29" i="77"/>
  <c r="BA29" i="77"/>
  <c r="AZ29" i="77"/>
  <c r="AY29" i="77"/>
  <c r="AX29" i="77"/>
  <c r="AW29" i="77"/>
  <c r="AV29" i="77"/>
  <c r="AU29" i="77"/>
  <c r="BD28" i="77"/>
  <c r="BC28" i="77"/>
  <c r="BB28" i="77"/>
  <c r="BA28" i="77"/>
  <c r="AZ28" i="77"/>
  <c r="AY28" i="77"/>
  <c r="AX28" i="77"/>
  <c r="AW28" i="77"/>
  <c r="AV28" i="77"/>
  <c r="AU28" i="77"/>
  <c r="BD27" i="77"/>
  <c r="BC27" i="77"/>
  <c r="BB27" i="77"/>
  <c r="BA27" i="77"/>
  <c r="AZ27" i="77"/>
  <c r="AY27" i="77"/>
  <c r="AX27" i="77"/>
  <c r="AW27" i="77"/>
  <c r="AV27" i="77"/>
  <c r="AU27" i="77"/>
  <c r="BD26" i="77"/>
  <c r="BC26" i="77"/>
  <c r="BB26" i="77"/>
  <c r="BA26" i="77"/>
  <c r="AZ26" i="77"/>
  <c r="AY26" i="77"/>
  <c r="AX26" i="77"/>
  <c r="AW26" i="77"/>
  <c r="AV26" i="77"/>
  <c r="AU26" i="77"/>
  <c r="BD25" i="77"/>
  <c r="BC25" i="77"/>
  <c r="BB25" i="77"/>
  <c r="BA25" i="77"/>
  <c r="AZ25" i="77"/>
  <c r="AY25" i="77"/>
  <c r="AX25" i="77"/>
  <c r="AW25" i="77"/>
  <c r="AV25" i="77"/>
  <c r="AU25" i="77"/>
  <c r="BD24" i="77"/>
  <c r="BC24" i="77"/>
  <c r="BB24" i="77"/>
  <c r="BA24" i="77"/>
  <c r="AZ24" i="77"/>
  <c r="AY24" i="77"/>
  <c r="AX24" i="77"/>
  <c r="AW24" i="77"/>
  <c r="AV24" i="77"/>
  <c r="AU24" i="77"/>
  <c r="BD23" i="77"/>
  <c r="BC23" i="77"/>
  <c r="BB23" i="77"/>
  <c r="BA23" i="77"/>
  <c r="AZ23" i="77"/>
  <c r="AY23" i="77"/>
  <c r="AX23" i="77"/>
  <c r="AW23" i="77"/>
  <c r="AV23" i="77"/>
  <c r="AU23" i="77"/>
  <c r="BD22" i="77"/>
  <c r="BC22" i="77"/>
  <c r="BB22" i="77"/>
  <c r="BA22" i="77"/>
  <c r="AZ22" i="77"/>
  <c r="AY22" i="77"/>
  <c r="AX22" i="77"/>
  <c r="AW22" i="77"/>
  <c r="AV22" i="77"/>
  <c r="AU22" i="77"/>
  <c r="BD21" i="77"/>
  <c r="BC21" i="77"/>
  <c r="BB21" i="77"/>
  <c r="BA21" i="77"/>
  <c r="AZ21" i="77"/>
  <c r="AY21" i="77"/>
  <c r="AX21" i="77"/>
  <c r="AW21" i="77"/>
  <c r="AV21" i="77"/>
  <c r="AU21" i="77"/>
  <c r="BD19" i="77"/>
  <c r="BC19" i="77"/>
  <c r="BB19" i="77"/>
  <c r="BA19" i="77"/>
  <c r="AZ19" i="77"/>
  <c r="AY19" i="77"/>
  <c r="AX19" i="77"/>
  <c r="AW19" i="77"/>
  <c r="AV19" i="77"/>
  <c r="AU19" i="77"/>
  <c r="BD18" i="77"/>
  <c r="BC18" i="77"/>
  <c r="BB18" i="77"/>
  <c r="BA18" i="77"/>
  <c r="AZ18" i="77"/>
  <c r="AY18" i="77"/>
  <c r="AX18" i="77"/>
  <c r="AW18" i="77"/>
  <c r="AV18" i="77"/>
  <c r="AU18" i="77"/>
  <c r="BD17" i="77"/>
  <c r="BC17" i="77"/>
  <c r="BB17" i="77"/>
  <c r="BA17" i="77"/>
  <c r="AZ17" i="77"/>
  <c r="AY17" i="77"/>
  <c r="AX17" i="77"/>
  <c r="AW17" i="77"/>
  <c r="AV17" i="77"/>
  <c r="AU17" i="77"/>
  <c r="BD16" i="77"/>
  <c r="BC16" i="77"/>
  <c r="BB16" i="77"/>
  <c r="BA16" i="77"/>
  <c r="AZ16" i="77"/>
  <c r="AY16" i="77"/>
  <c r="AX16" i="77"/>
  <c r="AW16" i="77"/>
  <c r="AV16" i="77"/>
  <c r="AU16" i="77"/>
  <c r="BD15" i="77"/>
  <c r="BC15" i="77"/>
  <c r="BB15" i="77"/>
  <c r="BA15" i="77"/>
  <c r="AZ15" i="77"/>
  <c r="AY15" i="77"/>
  <c r="AX15" i="77"/>
  <c r="AW15" i="77"/>
  <c r="AV15" i="77"/>
  <c r="AU15" i="77"/>
  <c r="BD14" i="77"/>
  <c r="BC14" i="77"/>
  <c r="BB14" i="77"/>
  <c r="BA14" i="77"/>
  <c r="AZ14" i="77"/>
  <c r="AY14" i="77"/>
  <c r="AX14" i="77"/>
  <c r="AW14" i="77"/>
  <c r="AV14" i="77"/>
  <c r="AU14" i="77"/>
  <c r="BD13" i="77"/>
  <c r="BC13" i="77"/>
  <c r="BB13" i="77"/>
  <c r="BA13" i="77"/>
  <c r="AZ13" i="77"/>
  <c r="AY13" i="77"/>
  <c r="AX13" i="77"/>
  <c r="AW13" i="77"/>
  <c r="AV13" i="77"/>
  <c r="AU13" i="77"/>
  <c r="BD12" i="77"/>
  <c r="BC12" i="77"/>
  <c r="BB12" i="77"/>
  <c r="BA12" i="77"/>
  <c r="AZ12" i="77"/>
  <c r="AY12" i="77"/>
  <c r="AX12" i="77"/>
  <c r="AW12" i="77"/>
  <c r="AV12" i="77"/>
  <c r="AU12" i="77"/>
  <c r="BD11" i="77"/>
  <c r="BC11" i="77"/>
  <c r="BB11" i="77"/>
  <c r="BA11" i="77"/>
  <c r="AZ11" i="77"/>
  <c r="AY11" i="77"/>
  <c r="AX11" i="77"/>
  <c r="AW11" i="77"/>
  <c r="AV11" i="77"/>
  <c r="AU11" i="77"/>
  <c r="BD10" i="77"/>
  <c r="BC10" i="77"/>
  <c r="BB10" i="77"/>
  <c r="BA10" i="77"/>
  <c r="AZ10" i="77"/>
  <c r="AY10" i="77"/>
  <c r="AX10" i="77"/>
  <c r="AW10" i="77"/>
  <c r="AV10" i="77"/>
  <c r="AU10" i="77"/>
  <c r="BD9" i="77"/>
  <c r="BC9" i="77"/>
  <c r="BB9" i="77"/>
  <c r="BA9" i="77"/>
  <c r="AZ9" i="77"/>
  <c r="AY9" i="77"/>
  <c r="AX9" i="77"/>
  <c r="AW9" i="77"/>
  <c r="AV9" i="77"/>
  <c r="AU9" i="77"/>
  <c r="BD7" i="77"/>
  <c r="BC7" i="77"/>
  <c r="BB7" i="77"/>
  <c r="BA7" i="77"/>
  <c r="AZ7" i="77"/>
  <c r="AY7" i="77"/>
  <c r="AX7" i="77"/>
  <c r="AW7" i="77"/>
  <c r="AV7" i="77"/>
  <c r="AU7" i="77"/>
  <c r="BD6" i="77"/>
  <c r="BC6" i="77"/>
  <c r="BB6" i="77"/>
  <c r="BA6" i="77"/>
  <c r="AZ6" i="77"/>
  <c r="AY6" i="77"/>
  <c r="AX6" i="77"/>
  <c r="AW6" i="77"/>
  <c r="AV6" i="77"/>
  <c r="AU6" i="77"/>
  <c r="BD5" i="77"/>
  <c r="BC5" i="77"/>
  <c r="BB5" i="77"/>
  <c r="BA5" i="77"/>
  <c r="AZ5" i="77"/>
  <c r="AY5" i="77"/>
  <c r="AX5" i="77"/>
  <c r="AW5" i="77"/>
  <c r="AV5" i="77"/>
  <c r="AU5" i="77"/>
  <c r="BD4" i="77"/>
  <c r="BC4" i="77"/>
  <c r="BB4" i="77"/>
  <c r="BA4" i="77"/>
  <c r="AZ4" i="77"/>
  <c r="AY4" i="77"/>
  <c r="AX4" i="77"/>
  <c r="AW4" i="77"/>
  <c r="AV4" i="77"/>
  <c r="AU4" i="77"/>
  <c r="BE3" i="77"/>
  <c r="BD3" i="77"/>
  <c r="BC3" i="77"/>
  <c r="BB3" i="77"/>
  <c r="BA3" i="77"/>
  <c r="AZ3" i="77"/>
  <c r="AY3" i="77"/>
  <c r="AX3" i="77"/>
  <c r="AW3" i="77"/>
  <c r="AU3" i="77"/>
  <c r="BD53" i="76"/>
  <c r="BC53" i="76"/>
  <c r="BB53" i="76"/>
  <c r="BA53" i="76"/>
  <c r="AZ53" i="76"/>
  <c r="AY53" i="76"/>
  <c r="AX53" i="76"/>
  <c r="AW53" i="76"/>
  <c r="AV53" i="76"/>
  <c r="AU53" i="76"/>
  <c r="BD52" i="76"/>
  <c r="BC52" i="76"/>
  <c r="BB52" i="76"/>
  <c r="BA52" i="76"/>
  <c r="AZ52" i="76"/>
  <c r="AY52" i="76"/>
  <c r="AX52" i="76"/>
  <c r="AW52" i="76"/>
  <c r="AV52" i="76"/>
  <c r="AU52" i="76"/>
  <c r="BD51" i="76"/>
  <c r="BC51" i="76"/>
  <c r="BB51" i="76"/>
  <c r="BA51" i="76"/>
  <c r="AZ51" i="76"/>
  <c r="AY51" i="76"/>
  <c r="AX51" i="76"/>
  <c r="AW51" i="76"/>
  <c r="AV51" i="76"/>
  <c r="AU51" i="76"/>
  <c r="BD50" i="76"/>
  <c r="BC50" i="76"/>
  <c r="BB50" i="76"/>
  <c r="BA50" i="76"/>
  <c r="AZ50" i="76"/>
  <c r="AY50" i="76"/>
  <c r="AX50" i="76"/>
  <c r="AW50" i="76"/>
  <c r="AV50" i="76"/>
  <c r="AU50" i="76"/>
  <c r="BD49" i="76"/>
  <c r="BC49" i="76"/>
  <c r="BB49" i="76"/>
  <c r="BA49" i="76"/>
  <c r="AZ49" i="76"/>
  <c r="AY49" i="76"/>
  <c r="AX49" i="76"/>
  <c r="AW49" i="76"/>
  <c r="AV49" i="76"/>
  <c r="AU49" i="76"/>
  <c r="BD48" i="76"/>
  <c r="BC48" i="76"/>
  <c r="BB48" i="76"/>
  <c r="BA48" i="76"/>
  <c r="AZ48" i="76"/>
  <c r="AY48" i="76"/>
  <c r="AX48" i="76"/>
  <c r="AW48" i="76"/>
  <c r="AV48" i="76"/>
  <c r="AU48" i="76"/>
  <c r="BD47" i="76"/>
  <c r="BC47" i="76"/>
  <c r="BB47" i="76"/>
  <c r="BA47" i="76"/>
  <c r="AZ47" i="76"/>
  <c r="AY47" i="76"/>
  <c r="AX47" i="76"/>
  <c r="AW47" i="76"/>
  <c r="AV47" i="76"/>
  <c r="AU47" i="76"/>
  <c r="BD46" i="76"/>
  <c r="BC46" i="76"/>
  <c r="BB46" i="76"/>
  <c r="BA46" i="76"/>
  <c r="AZ46" i="76"/>
  <c r="AY46" i="76"/>
  <c r="AX46" i="76"/>
  <c r="AW46" i="76"/>
  <c r="AV46" i="76"/>
  <c r="AU46" i="76"/>
  <c r="BD45" i="76"/>
  <c r="BC45" i="76"/>
  <c r="BB45" i="76"/>
  <c r="BA45" i="76"/>
  <c r="AZ45" i="76"/>
  <c r="AY45" i="76"/>
  <c r="AX45" i="76"/>
  <c r="AW45" i="76"/>
  <c r="AV45" i="76"/>
  <c r="AU45" i="76"/>
  <c r="BD44" i="76"/>
  <c r="BC44" i="76"/>
  <c r="BB44" i="76"/>
  <c r="BA44" i="76"/>
  <c r="AZ44" i="76"/>
  <c r="AY44" i="76"/>
  <c r="AX44" i="76"/>
  <c r="AW44" i="76"/>
  <c r="AV44" i="76"/>
  <c r="AU44" i="76"/>
  <c r="BD43" i="76"/>
  <c r="BC43" i="76"/>
  <c r="BB43" i="76"/>
  <c r="BA43" i="76"/>
  <c r="AZ43" i="76"/>
  <c r="AY43" i="76"/>
  <c r="AX43" i="76"/>
  <c r="AW43" i="76"/>
  <c r="AV43" i="76"/>
  <c r="AU43" i="76"/>
  <c r="BD42" i="76"/>
  <c r="BC42" i="76"/>
  <c r="BB42" i="76"/>
  <c r="BA42" i="76"/>
  <c r="AZ42" i="76"/>
  <c r="AY42" i="76"/>
  <c r="AX42" i="76"/>
  <c r="AW42" i="76"/>
  <c r="AV42" i="76"/>
  <c r="AU42" i="76"/>
  <c r="BD41" i="76"/>
  <c r="BC41" i="76"/>
  <c r="BB41" i="76"/>
  <c r="BA41" i="76"/>
  <c r="AZ41" i="76"/>
  <c r="AY41" i="76"/>
  <c r="AX41" i="76"/>
  <c r="AW41" i="76"/>
  <c r="AV41" i="76"/>
  <c r="AU41" i="76"/>
  <c r="BD40" i="76"/>
  <c r="BC40" i="76"/>
  <c r="BB40" i="76"/>
  <c r="BA40" i="76"/>
  <c r="AZ40" i="76"/>
  <c r="AY40" i="76"/>
  <c r="AX40" i="76"/>
  <c r="AW40" i="76"/>
  <c r="AV40" i="76"/>
  <c r="AU40" i="76"/>
  <c r="BD39" i="76"/>
  <c r="BC39" i="76"/>
  <c r="BB39" i="76"/>
  <c r="BA39" i="76"/>
  <c r="AZ39" i="76"/>
  <c r="AY39" i="76"/>
  <c r="AX39" i="76"/>
  <c r="AW39" i="76"/>
  <c r="AV39" i="76"/>
  <c r="AU39" i="76"/>
  <c r="BD38" i="76"/>
  <c r="BC38" i="76"/>
  <c r="BB38" i="76"/>
  <c r="BA38" i="76"/>
  <c r="AZ38" i="76"/>
  <c r="AY38" i="76"/>
  <c r="AX38" i="76"/>
  <c r="AW38" i="76"/>
  <c r="AV38" i="76"/>
  <c r="AU38" i="76"/>
  <c r="BD37" i="76"/>
  <c r="BC37" i="76"/>
  <c r="BB37" i="76"/>
  <c r="BA37" i="76"/>
  <c r="AZ37" i="76"/>
  <c r="AY37" i="76"/>
  <c r="AX37" i="76"/>
  <c r="AW37" i="76"/>
  <c r="AV37" i="76"/>
  <c r="AU37" i="76"/>
  <c r="BD36" i="76"/>
  <c r="BC36" i="76"/>
  <c r="BB36" i="76"/>
  <c r="BA36" i="76"/>
  <c r="AZ36" i="76"/>
  <c r="AY36" i="76"/>
  <c r="AX36" i="76"/>
  <c r="AW36" i="76"/>
  <c r="AV36" i="76"/>
  <c r="AU36" i="76"/>
  <c r="BD35" i="76"/>
  <c r="BC35" i="76"/>
  <c r="BB35" i="76"/>
  <c r="BA35" i="76"/>
  <c r="AZ35" i="76"/>
  <c r="AY35" i="76"/>
  <c r="AX35" i="76"/>
  <c r="AW35" i="76"/>
  <c r="AV35" i="76"/>
  <c r="AU35" i="76"/>
  <c r="BD34" i="76"/>
  <c r="BC34" i="76"/>
  <c r="BB34" i="76"/>
  <c r="BA34" i="76"/>
  <c r="AZ34" i="76"/>
  <c r="AY34" i="76"/>
  <c r="AX34" i="76"/>
  <c r="AW34" i="76"/>
  <c r="AV34" i="76"/>
  <c r="AU34" i="76"/>
  <c r="BD33" i="76"/>
  <c r="BC33" i="76"/>
  <c r="BB33" i="76"/>
  <c r="BA33" i="76"/>
  <c r="AZ33" i="76"/>
  <c r="AY33" i="76"/>
  <c r="AX33" i="76"/>
  <c r="AW33" i="76"/>
  <c r="AV33" i="76"/>
  <c r="AU33" i="76"/>
  <c r="BD32" i="76"/>
  <c r="BC32" i="76"/>
  <c r="BB32" i="76"/>
  <c r="BA32" i="76"/>
  <c r="AZ32" i="76"/>
  <c r="AY32" i="76"/>
  <c r="AX32" i="76"/>
  <c r="AW32" i="76"/>
  <c r="AV32" i="76"/>
  <c r="AU32" i="76"/>
  <c r="BD31" i="76"/>
  <c r="BC31" i="76"/>
  <c r="BB31" i="76"/>
  <c r="BA31" i="76"/>
  <c r="AZ31" i="76"/>
  <c r="AY31" i="76"/>
  <c r="AX31" i="76"/>
  <c r="AW31" i="76"/>
  <c r="AV31" i="76"/>
  <c r="AU31" i="76"/>
  <c r="BD30" i="76"/>
  <c r="BC30" i="76"/>
  <c r="BB30" i="76"/>
  <c r="BA30" i="76"/>
  <c r="AZ30" i="76"/>
  <c r="AY30" i="76"/>
  <c r="AX30" i="76"/>
  <c r="AW30" i="76"/>
  <c r="AV30" i="76"/>
  <c r="AU30" i="76"/>
  <c r="BD29" i="76"/>
  <c r="BC29" i="76"/>
  <c r="BB29" i="76"/>
  <c r="BA29" i="76"/>
  <c r="AZ29" i="76"/>
  <c r="AY29" i="76"/>
  <c r="AX29" i="76"/>
  <c r="AW29" i="76"/>
  <c r="AV29" i="76"/>
  <c r="AU29" i="76"/>
  <c r="BD28" i="76"/>
  <c r="BC28" i="76"/>
  <c r="BB28" i="76"/>
  <c r="BA28" i="76"/>
  <c r="AZ28" i="76"/>
  <c r="AY28" i="76"/>
  <c r="AX28" i="76"/>
  <c r="AW28" i="76"/>
  <c r="AV28" i="76"/>
  <c r="AU28" i="76"/>
  <c r="BD27" i="76"/>
  <c r="BC27" i="76"/>
  <c r="BB27" i="76"/>
  <c r="BA27" i="76"/>
  <c r="AZ27" i="76"/>
  <c r="AY27" i="76"/>
  <c r="AX27" i="76"/>
  <c r="AW27" i="76"/>
  <c r="AV27" i="76"/>
  <c r="AU27" i="76"/>
  <c r="BD26" i="76"/>
  <c r="BC26" i="76"/>
  <c r="BB26" i="76"/>
  <c r="BA26" i="76"/>
  <c r="AZ26" i="76"/>
  <c r="AY26" i="76"/>
  <c r="AX26" i="76"/>
  <c r="AW26" i="76"/>
  <c r="AV26" i="76"/>
  <c r="AU26" i="76"/>
  <c r="BD25" i="76"/>
  <c r="BC25" i="76"/>
  <c r="BB25" i="76"/>
  <c r="BA25" i="76"/>
  <c r="AZ25" i="76"/>
  <c r="AY25" i="76"/>
  <c r="AX25" i="76"/>
  <c r="AW25" i="76"/>
  <c r="AV25" i="76"/>
  <c r="AU25" i="76"/>
  <c r="BD24" i="76"/>
  <c r="BC24" i="76"/>
  <c r="BB24" i="76"/>
  <c r="BA24" i="76"/>
  <c r="AZ24" i="76"/>
  <c r="AY24" i="76"/>
  <c r="AX24" i="76"/>
  <c r="AW24" i="76"/>
  <c r="AV24" i="76"/>
  <c r="AU24" i="76"/>
  <c r="BD23" i="76"/>
  <c r="BC23" i="76"/>
  <c r="BB23" i="76"/>
  <c r="BA23" i="76"/>
  <c r="AZ23" i="76"/>
  <c r="AY23" i="76"/>
  <c r="AX23" i="76"/>
  <c r="AW23" i="76"/>
  <c r="AV23" i="76"/>
  <c r="AU23" i="76"/>
  <c r="BD22" i="76"/>
  <c r="BC22" i="76"/>
  <c r="BB22" i="76"/>
  <c r="BA22" i="76"/>
  <c r="AZ22" i="76"/>
  <c r="AY22" i="76"/>
  <c r="AX22" i="76"/>
  <c r="AW22" i="76"/>
  <c r="AV22" i="76"/>
  <c r="AU22" i="76"/>
  <c r="BD21" i="76"/>
  <c r="BC21" i="76"/>
  <c r="BB21" i="76"/>
  <c r="BA21" i="76"/>
  <c r="AZ21" i="76"/>
  <c r="AY21" i="76"/>
  <c r="AX21" i="76"/>
  <c r="AW21" i="76"/>
  <c r="AV21" i="76"/>
  <c r="AU21" i="76"/>
  <c r="BD19" i="76"/>
  <c r="BC19" i="76"/>
  <c r="BB19" i="76"/>
  <c r="BA19" i="76"/>
  <c r="AZ19" i="76"/>
  <c r="AY19" i="76"/>
  <c r="AX19" i="76"/>
  <c r="AW19" i="76"/>
  <c r="AV19" i="76"/>
  <c r="AU19" i="76"/>
  <c r="BD18" i="76"/>
  <c r="BC18" i="76"/>
  <c r="BB18" i="76"/>
  <c r="BA18" i="76"/>
  <c r="AZ18" i="76"/>
  <c r="AY18" i="76"/>
  <c r="AX18" i="76"/>
  <c r="AW18" i="76"/>
  <c r="AV18" i="76"/>
  <c r="AU18" i="76"/>
  <c r="BD17" i="76"/>
  <c r="BC17" i="76"/>
  <c r="BB17" i="76"/>
  <c r="BA17" i="76"/>
  <c r="AZ17" i="76"/>
  <c r="AY17" i="76"/>
  <c r="AX17" i="76"/>
  <c r="AW17" i="76"/>
  <c r="AV17" i="76"/>
  <c r="AU17" i="76"/>
  <c r="BD16" i="76"/>
  <c r="BC16" i="76"/>
  <c r="BB16" i="76"/>
  <c r="BA16" i="76"/>
  <c r="AZ16" i="76"/>
  <c r="AY16" i="76"/>
  <c r="AX16" i="76"/>
  <c r="AW16" i="76"/>
  <c r="AV16" i="76"/>
  <c r="AU16" i="76"/>
  <c r="BD15" i="76"/>
  <c r="BC15" i="76"/>
  <c r="BB15" i="76"/>
  <c r="BA15" i="76"/>
  <c r="AZ15" i="76"/>
  <c r="AY15" i="76"/>
  <c r="AX15" i="76"/>
  <c r="AW15" i="76"/>
  <c r="AV15" i="76"/>
  <c r="AU15" i="76"/>
  <c r="BD14" i="76"/>
  <c r="BC14" i="76"/>
  <c r="BB14" i="76"/>
  <c r="BA14" i="76"/>
  <c r="AZ14" i="76"/>
  <c r="AY14" i="76"/>
  <c r="AX14" i="76"/>
  <c r="AW14" i="76"/>
  <c r="AV14" i="76"/>
  <c r="AU14" i="76"/>
  <c r="BD13" i="76"/>
  <c r="BC13" i="76"/>
  <c r="BB13" i="76"/>
  <c r="BA13" i="76"/>
  <c r="AZ13" i="76"/>
  <c r="AY13" i="76"/>
  <c r="AX13" i="76"/>
  <c r="AW13" i="76"/>
  <c r="AV13" i="76"/>
  <c r="AU13" i="76"/>
  <c r="BD12" i="76"/>
  <c r="BC12" i="76"/>
  <c r="BB12" i="76"/>
  <c r="BA12" i="76"/>
  <c r="AZ12" i="76"/>
  <c r="AY12" i="76"/>
  <c r="AX12" i="76"/>
  <c r="AW12" i="76"/>
  <c r="AV12" i="76"/>
  <c r="AU12" i="76"/>
  <c r="BD11" i="76"/>
  <c r="BC11" i="76"/>
  <c r="BB11" i="76"/>
  <c r="BA11" i="76"/>
  <c r="AZ11" i="76"/>
  <c r="AY11" i="76"/>
  <c r="AX11" i="76"/>
  <c r="AW11" i="76"/>
  <c r="AV11" i="76"/>
  <c r="AU11" i="76"/>
  <c r="BD10" i="76"/>
  <c r="BC10" i="76"/>
  <c r="BB10" i="76"/>
  <c r="BA10" i="76"/>
  <c r="AZ10" i="76"/>
  <c r="AY10" i="76"/>
  <c r="AX10" i="76"/>
  <c r="AW10" i="76"/>
  <c r="AV10" i="76"/>
  <c r="AU10" i="76"/>
  <c r="BD9" i="76"/>
  <c r="BC9" i="76"/>
  <c r="BB9" i="76"/>
  <c r="BA9" i="76"/>
  <c r="AZ9" i="76"/>
  <c r="AY9" i="76"/>
  <c r="AX9" i="76"/>
  <c r="AW9" i="76"/>
  <c r="AV9" i="76"/>
  <c r="AU9" i="76"/>
  <c r="BD7" i="76"/>
  <c r="BC7" i="76"/>
  <c r="BB7" i="76"/>
  <c r="BA7" i="76"/>
  <c r="AZ7" i="76"/>
  <c r="AY7" i="76"/>
  <c r="AX7" i="76"/>
  <c r="AW7" i="76"/>
  <c r="AV7" i="76"/>
  <c r="AU7" i="76"/>
  <c r="BD6" i="76"/>
  <c r="BC6" i="76"/>
  <c r="BB6" i="76"/>
  <c r="BA6" i="76"/>
  <c r="AZ6" i="76"/>
  <c r="AY6" i="76"/>
  <c r="AX6" i="76"/>
  <c r="AW6" i="76"/>
  <c r="AV6" i="76"/>
  <c r="AU6" i="76"/>
  <c r="BD5" i="76"/>
  <c r="BC5" i="76"/>
  <c r="BB5" i="76"/>
  <c r="BA5" i="76"/>
  <c r="AZ5" i="76"/>
  <c r="AY5" i="76"/>
  <c r="AX5" i="76"/>
  <c r="AW5" i="76"/>
  <c r="AV5" i="76"/>
  <c r="AU5" i="76"/>
  <c r="BD4" i="76"/>
  <c r="BC4" i="76"/>
  <c r="BB4" i="76"/>
  <c r="BA4" i="76"/>
  <c r="AZ4" i="76"/>
  <c r="AY4" i="76"/>
  <c r="AX4" i="76"/>
  <c r="AW4" i="76"/>
  <c r="AV4" i="76"/>
  <c r="AU4" i="76"/>
  <c r="BE3" i="76"/>
  <c r="BD3" i="76"/>
  <c r="BC3" i="76"/>
  <c r="BB3" i="76"/>
  <c r="BA3" i="76"/>
  <c r="AZ3" i="76"/>
  <c r="AY3" i="76"/>
  <c r="AX3" i="76"/>
  <c r="AW3" i="76"/>
  <c r="AU3" i="76"/>
  <c r="BE48" i="76" l="1"/>
  <c r="BE49" i="76"/>
  <c r="BE4" i="77"/>
  <c r="BD4" i="71"/>
  <c r="BE53" i="77"/>
  <c r="BE46" i="77"/>
  <c r="BE10" i="77"/>
  <c r="BE14" i="77"/>
  <c r="BE18" i="77"/>
  <c r="BE23" i="77"/>
  <c r="BE27" i="77"/>
  <c r="BE39" i="77"/>
  <c r="BE43" i="77"/>
  <c r="BE4" i="76"/>
  <c r="BE41" i="76"/>
  <c r="BE10" i="76"/>
  <c r="BE14" i="76"/>
  <c r="BE23" i="76"/>
  <c r="BE31" i="76"/>
  <c r="BE39" i="76"/>
  <c r="BE6" i="76"/>
  <c r="BE11" i="76"/>
  <c r="BE15" i="76"/>
  <c r="BE18" i="76"/>
  <c r="BE19" i="76"/>
  <c r="BE24" i="76"/>
  <c r="BE27" i="76"/>
  <c r="BE28" i="76"/>
  <c r="BE32" i="76"/>
  <c r="BE35" i="76"/>
  <c r="BE36" i="76"/>
  <c r="BE40" i="76"/>
  <c r="BE43" i="76"/>
  <c r="BE44" i="76"/>
  <c r="BE47" i="76"/>
  <c r="BE50" i="76"/>
  <c r="BE51" i="76"/>
  <c r="BE45" i="77"/>
  <c r="BE48" i="77"/>
  <c r="BE49" i="77"/>
  <c r="BE7" i="76"/>
  <c r="BE17" i="76"/>
  <c r="BE12" i="76"/>
  <c r="BE16" i="76"/>
  <c r="BE21" i="76"/>
  <c r="BE25" i="76"/>
  <c r="BE29" i="76"/>
  <c r="BE33" i="76"/>
  <c r="BE37" i="76"/>
  <c r="BE31" i="77"/>
  <c r="BE35" i="77"/>
  <c r="BE50" i="77"/>
  <c r="BE9" i="76"/>
  <c r="BE47" i="77"/>
  <c r="BE52" i="77"/>
  <c r="BE5" i="76"/>
  <c r="BE13" i="76"/>
  <c r="BE22" i="76"/>
  <c r="BE26" i="76"/>
  <c r="BE30" i="76"/>
  <c r="BE34" i="76"/>
  <c r="BE38" i="76"/>
  <c r="BE42" i="76"/>
  <c r="BE53" i="76"/>
  <c r="BE51" i="77"/>
  <c r="BE52" i="76"/>
  <c r="BE46" i="76"/>
  <c r="BE45" i="76"/>
  <c r="BE6" i="77"/>
  <c r="BE24" i="77"/>
  <c r="BE40" i="77"/>
  <c r="BE15" i="77"/>
  <c r="BE32" i="77"/>
  <c r="BE5" i="77"/>
  <c r="BE7" i="77"/>
  <c r="BE9" i="77"/>
  <c r="BE12" i="77"/>
  <c r="BE13" i="77"/>
  <c r="BE16" i="77"/>
  <c r="BE17" i="77"/>
  <c r="BE22" i="77"/>
  <c r="BE26" i="77"/>
  <c r="BE30" i="77"/>
  <c r="BE33" i="77"/>
  <c r="BE34" i="77"/>
  <c r="BE37" i="77"/>
  <c r="BE38" i="77"/>
  <c r="BE41" i="77"/>
  <c r="BE42" i="77"/>
  <c r="BE11" i="77"/>
  <c r="BE19" i="77"/>
  <c r="BE28" i="77"/>
  <c r="BE36" i="77"/>
  <c r="BE44" i="77"/>
  <c r="BE21" i="77"/>
  <c r="BE25" i="77"/>
  <c r="BE29" i="77"/>
  <c r="W134" i="84" l="1"/>
  <c r="A120" i="84"/>
  <c r="A119" i="84"/>
  <c r="A118" i="84"/>
  <c r="A117" i="84"/>
  <c r="A116" i="84"/>
  <c r="A115" i="84"/>
  <c r="A114" i="84"/>
  <c r="A113" i="84"/>
  <c r="G112" i="84"/>
  <c r="G113" i="84" s="1"/>
  <c r="G114" i="84" s="1"/>
  <c r="A112" i="84"/>
  <c r="C111" i="84"/>
  <c r="A111" i="84"/>
  <c r="V133" i="84"/>
  <c r="D136" i="84"/>
  <c r="D137" i="84" s="1"/>
  <c r="D138" i="84" s="1"/>
  <c r="D139" i="84" s="1"/>
  <c r="D140" i="84" s="1"/>
  <c r="D141" i="84" s="1"/>
  <c r="D142" i="84" s="1"/>
  <c r="D143" i="84" s="1"/>
  <c r="D144" i="84" s="1"/>
  <c r="A135" i="84"/>
  <c r="G115" i="84" l="1"/>
  <c r="G116" i="84" l="1"/>
  <c r="G117" i="84" l="1"/>
  <c r="G118" i="84" l="1"/>
  <c r="G119" i="84" l="1"/>
  <c r="G120" i="84" l="1"/>
  <c r="AL15" i="103" l="1"/>
  <c r="AK15" i="103"/>
  <c r="AL12" i="103" l="1"/>
  <c r="AK12" i="103"/>
  <c r="AL11" i="103"/>
  <c r="AK11" i="103"/>
  <c r="C10" i="103"/>
  <c r="C9" i="104" s="1"/>
  <c r="AL4" i="103"/>
  <c r="AK4" i="103"/>
  <c r="D48" i="103"/>
  <c r="E48" i="103"/>
  <c r="F48" i="103"/>
  <c r="G48" i="103"/>
  <c r="H48" i="103"/>
  <c r="I48" i="103"/>
  <c r="J48" i="103"/>
  <c r="K48" i="103"/>
  <c r="L48" i="103"/>
  <c r="M48" i="103"/>
  <c r="N48" i="103"/>
  <c r="E2" i="104"/>
  <c r="E49" i="104" s="1"/>
  <c r="F2" i="104"/>
  <c r="F49" i="104" s="1"/>
  <c r="G2" i="104"/>
  <c r="G49" i="104" s="1"/>
  <c r="H2" i="104"/>
  <c r="H49" i="104" s="1"/>
  <c r="I2" i="104"/>
  <c r="I49" i="104" s="1"/>
  <c r="J2" i="104"/>
  <c r="J49" i="104" s="1"/>
  <c r="K2" i="104"/>
  <c r="K49" i="104" s="1"/>
  <c r="D2" i="104"/>
  <c r="D49" i="104" s="1"/>
  <c r="B2" i="104"/>
  <c r="B4" i="103"/>
  <c r="B3" i="104" s="1"/>
  <c r="C4" i="103"/>
  <c r="C3" i="104" s="1"/>
  <c r="B5" i="103"/>
  <c r="B4" i="104" s="1"/>
  <c r="C5" i="103"/>
  <c r="C4" i="104" s="1"/>
  <c r="B6" i="103"/>
  <c r="B5" i="104" s="1"/>
  <c r="C6" i="103"/>
  <c r="C5" i="104" s="1"/>
  <c r="B8" i="103"/>
  <c r="B7" i="104" s="1"/>
  <c r="C8" i="103"/>
  <c r="C7" i="104" s="1"/>
  <c r="B8" i="104"/>
  <c r="C9" i="103"/>
  <c r="C8" i="104" s="1"/>
  <c r="B11" i="103"/>
  <c r="B10" i="104" s="1"/>
  <c r="C11" i="103"/>
  <c r="C10" i="104" s="1"/>
  <c r="B12" i="103"/>
  <c r="B11" i="104" s="1"/>
  <c r="C12" i="103"/>
  <c r="C11" i="104" s="1"/>
  <c r="B13" i="103"/>
  <c r="B12" i="104" s="1"/>
  <c r="C13" i="103"/>
  <c r="C12" i="104" s="1"/>
  <c r="B14" i="103"/>
  <c r="B13" i="104" s="1"/>
  <c r="C14" i="103"/>
  <c r="C13" i="104" s="1"/>
  <c r="B15" i="103"/>
  <c r="B14" i="104" s="1"/>
  <c r="C15" i="103"/>
  <c r="C14" i="104" s="1"/>
  <c r="B16" i="103"/>
  <c r="B15" i="104" s="1"/>
  <c r="C16" i="103"/>
  <c r="C15" i="104" s="1"/>
  <c r="B17" i="103"/>
  <c r="B16" i="104" s="1"/>
  <c r="C16" i="104"/>
  <c r="B18" i="103"/>
  <c r="B17" i="104" s="1"/>
  <c r="C17" i="104"/>
  <c r="B19" i="103"/>
  <c r="B18" i="104" s="1"/>
  <c r="C18" i="104"/>
  <c r="B20" i="103"/>
  <c r="B19" i="104" s="1"/>
  <c r="C19" i="104"/>
  <c r="B21" i="103"/>
  <c r="B20" i="104" s="1"/>
  <c r="C20" i="104"/>
  <c r="B22" i="103"/>
  <c r="B21" i="104" s="1"/>
  <c r="C21" i="104"/>
  <c r="B23" i="103"/>
  <c r="B22" i="104" s="1"/>
  <c r="C22" i="104"/>
  <c r="B24" i="103"/>
  <c r="B23" i="104" s="1"/>
  <c r="C23" i="104"/>
  <c r="B25" i="103"/>
  <c r="B24" i="104" s="1"/>
  <c r="C24" i="104"/>
  <c r="B26" i="103"/>
  <c r="B25" i="104" s="1"/>
  <c r="C25" i="104"/>
  <c r="B27" i="103"/>
  <c r="B26" i="104" s="1"/>
  <c r="C26" i="104"/>
  <c r="B28" i="103"/>
  <c r="B27" i="104" s="1"/>
  <c r="C27" i="104"/>
  <c r="B29" i="103"/>
  <c r="B28" i="104" s="1"/>
  <c r="C28" i="104"/>
  <c r="B30" i="103"/>
  <c r="B29" i="104" s="1"/>
  <c r="C29" i="104"/>
  <c r="B31" i="103"/>
  <c r="B30" i="104" s="1"/>
  <c r="C30" i="104"/>
  <c r="B32" i="103"/>
  <c r="B31" i="104" s="1"/>
  <c r="C31" i="104"/>
  <c r="B33" i="103"/>
  <c r="B32" i="104" s="1"/>
  <c r="C32" i="104"/>
  <c r="B34" i="103"/>
  <c r="B33" i="104" s="1"/>
  <c r="C33" i="104"/>
  <c r="B35" i="103"/>
  <c r="B34" i="104" s="1"/>
  <c r="C34" i="104"/>
  <c r="B36" i="103"/>
  <c r="B35" i="104" s="1"/>
  <c r="C35" i="104"/>
  <c r="B37" i="103"/>
  <c r="B36" i="104" s="1"/>
  <c r="C36" i="104"/>
  <c r="B38" i="103"/>
  <c r="B37" i="104" s="1"/>
  <c r="C37" i="104"/>
  <c r="B39" i="103"/>
  <c r="B38" i="104" s="1"/>
  <c r="C38" i="104"/>
  <c r="X3" i="103"/>
  <c r="AI3" i="103" s="1"/>
  <c r="AV3" i="103" s="1"/>
  <c r="W3" i="103"/>
  <c r="AH3" i="103" s="1"/>
  <c r="AU3" i="103" s="1"/>
  <c r="V3" i="103"/>
  <c r="AG3" i="103" s="1"/>
  <c r="AT3" i="103" s="1"/>
  <c r="U3" i="103"/>
  <c r="AF3" i="103" s="1"/>
  <c r="AS3" i="103" s="1"/>
  <c r="T3" i="103"/>
  <c r="AE3" i="103" s="1"/>
  <c r="AR3" i="103" s="1"/>
  <c r="S3" i="103"/>
  <c r="AD3" i="103" s="1"/>
  <c r="AQ3" i="103" s="1"/>
  <c r="R3" i="103"/>
  <c r="AC3" i="103" s="1"/>
  <c r="AP3" i="103" s="1"/>
  <c r="Q3" i="103"/>
  <c r="AB3" i="103" s="1"/>
  <c r="AO3" i="103" s="1"/>
  <c r="P3" i="103"/>
  <c r="AA3" i="103" s="1"/>
  <c r="AN3" i="103" s="1"/>
  <c r="O3" i="103"/>
  <c r="Z3" i="103" s="1"/>
  <c r="AM3" i="103" s="1"/>
  <c r="N3" i="103"/>
  <c r="C2" i="103"/>
  <c r="C2" i="104" s="1"/>
  <c r="A2" i="103"/>
  <c r="A2" i="104" s="1"/>
  <c r="AU9" i="75"/>
  <c r="AV9" i="75"/>
  <c r="AW9" i="75"/>
  <c r="AX9" i="75"/>
  <c r="AY9" i="75"/>
  <c r="AZ9" i="75"/>
  <c r="BA9" i="75"/>
  <c r="BB9" i="75"/>
  <c r="BC9" i="75"/>
  <c r="BD9" i="75"/>
  <c r="AU9" i="74"/>
  <c r="AV9" i="74"/>
  <c r="AW9" i="74"/>
  <c r="AX9" i="74"/>
  <c r="AY9" i="74"/>
  <c r="AZ9" i="74"/>
  <c r="BB9" i="74"/>
  <c r="BC9" i="74"/>
  <c r="BD9" i="74"/>
  <c r="U48" i="103" l="1"/>
  <c r="AS48" i="103"/>
  <c r="T48" i="103"/>
  <c r="AR48" i="103"/>
  <c r="S48" i="103"/>
  <c r="AQ48" i="103"/>
  <c r="R48" i="103"/>
  <c r="AP48" i="103"/>
  <c r="Y48" i="103"/>
  <c r="AW48" i="103"/>
  <c r="Q48" i="103"/>
  <c r="AO48" i="103"/>
  <c r="X48" i="103"/>
  <c r="AV48" i="103"/>
  <c r="P48" i="103"/>
  <c r="AN48" i="103"/>
  <c r="W48" i="103"/>
  <c r="AU48" i="103"/>
  <c r="O48" i="103"/>
  <c r="AM48" i="103"/>
  <c r="V48" i="103"/>
  <c r="AT48" i="103"/>
  <c r="BE9" i="74"/>
  <c r="Y3" i="103"/>
  <c r="AJ3" i="103" s="1"/>
  <c r="AW3" i="103" s="1"/>
  <c r="L2" i="104"/>
  <c r="L49" i="104" s="1"/>
  <c r="BE9" i="75"/>
  <c r="BD10" i="72" l="1"/>
  <c r="BC10" i="72"/>
  <c r="BB10" i="72"/>
  <c r="BA10" i="72"/>
  <c r="AZ10" i="72"/>
  <c r="AY10" i="72"/>
  <c r="A45" i="75" l="1"/>
  <c r="A45" i="76" s="1"/>
  <c r="A46" i="75"/>
  <c r="A46" i="77" s="1"/>
  <c r="A47" i="75"/>
  <c r="A47" i="76" s="1"/>
  <c r="A48" i="75"/>
  <c r="A48" i="76" s="1"/>
  <c r="A49" i="75"/>
  <c r="A49" i="76" s="1"/>
  <c r="A50" i="75"/>
  <c r="A50" i="76" s="1"/>
  <c r="A51" i="75"/>
  <c r="A51" i="77" s="1"/>
  <c r="A52" i="75"/>
  <c r="A52" i="76" s="1"/>
  <c r="A53" i="75"/>
  <c r="A53" i="76" s="1"/>
  <c r="A45" i="79"/>
  <c r="A45" i="80" s="1"/>
  <c r="A45" i="81" s="1"/>
  <c r="A46" i="79"/>
  <c r="A46" i="80" s="1"/>
  <c r="A46" i="81" s="1"/>
  <c r="A47" i="79"/>
  <c r="A47" i="80" s="1"/>
  <c r="A47" i="81" s="1"/>
  <c r="A48" i="79"/>
  <c r="A48" i="80" s="1"/>
  <c r="A48" i="81" s="1"/>
  <c r="A49" i="79"/>
  <c r="A49" i="80" s="1"/>
  <c r="A49" i="81" s="1"/>
  <c r="A50" i="79"/>
  <c r="A50" i="80" s="1"/>
  <c r="A50" i="81" s="1"/>
  <c r="A51" i="79"/>
  <c r="A51" i="80" s="1"/>
  <c r="A51" i="81" s="1"/>
  <c r="A52" i="79"/>
  <c r="A52" i="80" s="1"/>
  <c r="A52" i="81" s="1"/>
  <c r="A53" i="79"/>
  <c r="A53" i="80" s="1"/>
  <c r="A53" i="81" s="1"/>
  <c r="B183" i="101"/>
  <c r="C183" i="101" s="1"/>
  <c r="B182" i="101"/>
  <c r="C182" i="101" s="1"/>
  <c r="B181" i="101"/>
  <c r="C181" i="101" s="1"/>
  <c r="B180" i="101"/>
  <c r="C180" i="101" s="1"/>
  <c r="B179" i="101"/>
  <c r="B178" i="101"/>
  <c r="C178" i="101" s="1"/>
  <c r="B177" i="101"/>
  <c r="C177" i="101" s="1"/>
  <c r="B176" i="101"/>
  <c r="C176" i="101" s="1"/>
  <c r="B175" i="101"/>
  <c r="C175" i="101" s="1"/>
  <c r="B53" i="15"/>
  <c r="B48" i="103" s="1"/>
  <c r="B47" i="104" s="1"/>
  <c r="C53" i="15"/>
  <c r="C48" i="103" s="1"/>
  <c r="C47" i="104" s="1"/>
  <c r="D53" i="15"/>
  <c r="AU53" i="15" s="1"/>
  <c r="E53" i="15"/>
  <c r="AV53" i="15" s="1"/>
  <c r="AA48" i="103" s="1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U53" i="74"/>
  <c r="AV53" i="74"/>
  <c r="AW53" i="74"/>
  <c r="AX53" i="74"/>
  <c r="AY53" i="74"/>
  <c r="AZ53" i="74"/>
  <c r="BA53" i="74"/>
  <c r="BB53" i="74"/>
  <c r="BC53" i="74"/>
  <c r="BD53" i="74"/>
  <c r="AU53" i="75"/>
  <c r="AV53" i="75"/>
  <c r="AW53" i="75"/>
  <c r="AX53" i="75"/>
  <c r="AY53" i="75"/>
  <c r="AZ53" i="75"/>
  <c r="BA53" i="75"/>
  <c r="BB53" i="75"/>
  <c r="BC53" i="75"/>
  <c r="BD53" i="75"/>
  <c r="AU53" i="71"/>
  <c r="AV53" i="71"/>
  <c r="AW53" i="71"/>
  <c r="AX53" i="71"/>
  <c r="AY53" i="71"/>
  <c r="AZ53" i="71"/>
  <c r="BA53" i="71"/>
  <c r="BB53" i="71"/>
  <c r="BC53" i="71"/>
  <c r="AU53" i="79"/>
  <c r="AV53" i="79"/>
  <c r="AW53" i="79"/>
  <c r="AX53" i="79"/>
  <c r="AY53" i="79"/>
  <c r="AZ53" i="79"/>
  <c r="BA53" i="79"/>
  <c r="BB53" i="79"/>
  <c r="BC53" i="79"/>
  <c r="AU53" i="80"/>
  <c r="AV53" i="80"/>
  <c r="AW53" i="80"/>
  <c r="AX53" i="80"/>
  <c r="AY53" i="80"/>
  <c r="BA53" i="80"/>
  <c r="BB53" i="80"/>
  <c r="BC53" i="80"/>
  <c r="AU53" i="81"/>
  <c r="AV53" i="81"/>
  <c r="AW53" i="81"/>
  <c r="AX53" i="81"/>
  <c r="AY53" i="81"/>
  <c r="BA53" i="81"/>
  <c r="BB53" i="81"/>
  <c r="BC53" i="81"/>
  <c r="AU53" i="82"/>
  <c r="AV53" i="82"/>
  <c r="AW53" i="82"/>
  <c r="AX53" i="82"/>
  <c r="AY53" i="82"/>
  <c r="AZ53" i="82"/>
  <c r="BA53" i="82"/>
  <c r="BB53" i="82"/>
  <c r="AU53" i="73"/>
  <c r="AV53" i="73"/>
  <c r="AW53" i="73"/>
  <c r="AX53" i="73"/>
  <c r="AY53" i="73"/>
  <c r="AZ53" i="73"/>
  <c r="BA53" i="73"/>
  <c r="BB53" i="73"/>
  <c r="BC53" i="73"/>
  <c r="BD53" i="73"/>
  <c r="B53" i="74"/>
  <c r="C53" i="74"/>
  <c r="B53" i="75"/>
  <c r="C53" i="75"/>
  <c r="B53" i="76"/>
  <c r="C53" i="76"/>
  <c r="B53" i="77"/>
  <c r="C53" i="77"/>
  <c r="B53" i="71"/>
  <c r="C53" i="71"/>
  <c r="B53" i="78"/>
  <c r="C53" i="78"/>
  <c r="B53" i="79"/>
  <c r="C53" i="79"/>
  <c r="B53" i="80"/>
  <c r="C53" i="80"/>
  <c r="B53" i="81"/>
  <c r="C53" i="81"/>
  <c r="B53" i="82"/>
  <c r="C53" i="82"/>
  <c r="B53" i="73"/>
  <c r="C53" i="73"/>
  <c r="B45" i="73"/>
  <c r="AU53" i="72"/>
  <c r="AV53" i="72"/>
  <c r="AW53" i="72"/>
  <c r="AX53" i="72"/>
  <c r="AY53" i="72"/>
  <c r="AZ53" i="72"/>
  <c r="BA53" i="72"/>
  <c r="BB53" i="72"/>
  <c r="BC53" i="72"/>
  <c r="BD53" i="72"/>
  <c r="B46" i="72"/>
  <c r="B47" i="72"/>
  <c r="B48" i="72"/>
  <c r="B49" i="72"/>
  <c r="B50" i="72"/>
  <c r="B51" i="72"/>
  <c r="B52" i="72"/>
  <c r="B53" i="72"/>
  <c r="B45" i="72"/>
  <c r="A47" i="77" l="1"/>
  <c r="A46" i="76"/>
  <c r="BD53" i="82"/>
  <c r="BD53" i="81"/>
  <c r="BD53" i="80"/>
  <c r="BD53" i="71"/>
  <c r="D175" i="101"/>
  <c r="G175" i="101" s="1"/>
  <c r="Z48" i="103"/>
  <c r="A45" i="77"/>
  <c r="A50" i="77"/>
  <c r="A49" i="77"/>
  <c r="A53" i="77"/>
  <c r="A48" i="77"/>
  <c r="A51" i="76"/>
  <c r="A52" i="77"/>
  <c r="BB53" i="15"/>
  <c r="BE53" i="72"/>
  <c r="BD53" i="79"/>
  <c r="BE53" i="74"/>
  <c r="BC53" i="15"/>
  <c r="BE53" i="75"/>
  <c r="AW53" i="15"/>
  <c r="BD53" i="15"/>
  <c r="AX53" i="15"/>
  <c r="BA53" i="15"/>
  <c r="AZ53" i="15"/>
  <c r="AY53" i="15"/>
  <c r="AT53" i="15"/>
  <c r="BE53" i="73"/>
  <c r="B174" i="101"/>
  <c r="C179" i="101"/>
  <c r="C174" i="101" s="1"/>
  <c r="D177" i="101" l="1"/>
  <c r="G177" i="101" s="1"/>
  <c r="AC48" i="103"/>
  <c r="D178" i="101"/>
  <c r="G178" i="101" s="1"/>
  <c r="AD48" i="103"/>
  <c r="D176" i="101"/>
  <c r="G176" i="101" s="1"/>
  <c r="AB48" i="103"/>
  <c r="D179" i="101"/>
  <c r="G179" i="101" s="1"/>
  <c r="AE48" i="103"/>
  <c r="D180" i="101"/>
  <c r="G180" i="101" s="1"/>
  <c r="AF48" i="103"/>
  <c r="D181" i="101"/>
  <c r="G181" i="101" s="1"/>
  <c r="AG48" i="103"/>
  <c r="D182" i="101"/>
  <c r="G182" i="101" s="1"/>
  <c r="AH48" i="103"/>
  <c r="D183" i="101"/>
  <c r="G183" i="101" s="1"/>
  <c r="AI48" i="103"/>
  <c r="BE53" i="15"/>
  <c r="D174" i="101" l="1"/>
  <c r="G174" i="101" s="1"/>
  <c r="BF53" i="15"/>
  <c r="AJ48" i="103"/>
  <c r="BD4" i="74"/>
  <c r="BD5" i="74"/>
  <c r="BD6" i="74"/>
  <c r="BD7" i="74"/>
  <c r="BD10" i="74"/>
  <c r="BD12" i="74"/>
  <c r="BD13" i="74"/>
  <c r="BD14" i="74"/>
  <c r="BD15" i="74"/>
  <c r="BD16" i="74"/>
  <c r="BD17" i="74"/>
  <c r="BD18" i="74"/>
  <c r="BD19" i="74"/>
  <c r="BD21" i="74"/>
  <c r="BD22" i="74"/>
  <c r="BD23" i="74"/>
  <c r="BD24" i="74"/>
  <c r="BD25" i="74"/>
  <c r="BD26" i="74"/>
  <c r="BD27" i="74"/>
  <c r="BD28" i="74"/>
  <c r="BD29" i="74"/>
  <c r="BD30" i="74"/>
  <c r="BD31" i="74"/>
  <c r="BD32" i="74"/>
  <c r="BD33" i="74"/>
  <c r="BD34" i="74"/>
  <c r="BD35" i="74"/>
  <c r="BD36" i="74"/>
  <c r="BD37" i="74"/>
  <c r="BD38" i="74"/>
  <c r="BD39" i="74"/>
  <c r="BD40" i="74"/>
  <c r="BD41" i="74"/>
  <c r="BD42" i="74"/>
  <c r="BD43" i="74"/>
  <c r="BD44" i="74"/>
  <c r="BD5" i="75"/>
  <c r="BD6" i="75"/>
  <c r="BD7" i="75"/>
  <c r="BD10" i="75"/>
  <c r="BD11" i="75"/>
  <c r="BD12" i="75"/>
  <c r="BD13" i="75"/>
  <c r="BD14" i="75"/>
  <c r="BD15" i="75"/>
  <c r="BD16" i="75"/>
  <c r="BD17" i="75"/>
  <c r="BD18" i="75"/>
  <c r="BD19" i="75"/>
  <c r="BD21" i="75"/>
  <c r="BD22" i="75"/>
  <c r="BD23" i="75"/>
  <c r="BD24" i="75"/>
  <c r="BD25" i="75"/>
  <c r="BD26" i="75"/>
  <c r="BD27" i="75"/>
  <c r="BD28" i="75"/>
  <c r="BD29" i="75"/>
  <c r="BD30" i="75"/>
  <c r="BD31" i="75"/>
  <c r="BD32" i="75"/>
  <c r="BD33" i="75"/>
  <c r="BD34" i="75"/>
  <c r="BD35" i="75"/>
  <c r="BD36" i="75"/>
  <c r="BD37" i="75"/>
  <c r="BD38" i="75"/>
  <c r="BD39" i="75"/>
  <c r="BD40" i="75"/>
  <c r="BD41" i="75"/>
  <c r="BD42" i="75"/>
  <c r="BD43" i="75"/>
  <c r="BD44" i="75"/>
  <c r="BD5" i="73"/>
  <c r="BD6" i="73"/>
  <c r="BD7" i="73"/>
  <c r="BD9" i="73"/>
  <c r="BD10" i="73"/>
  <c r="BD11" i="73"/>
  <c r="BD12" i="73"/>
  <c r="BD13" i="73"/>
  <c r="BD14" i="73"/>
  <c r="BD15" i="73"/>
  <c r="BD16" i="73"/>
  <c r="BD17" i="73"/>
  <c r="BD18" i="73"/>
  <c r="BD19" i="73"/>
  <c r="BD21" i="73"/>
  <c r="BD22" i="73"/>
  <c r="BD23" i="73"/>
  <c r="BD24" i="73"/>
  <c r="BD25" i="73"/>
  <c r="BD26" i="73"/>
  <c r="BD27" i="73"/>
  <c r="BD28" i="73"/>
  <c r="BD29" i="73"/>
  <c r="BD30" i="73"/>
  <c r="BD31" i="73"/>
  <c r="BD32" i="73"/>
  <c r="BD33" i="73"/>
  <c r="BD34" i="73"/>
  <c r="BD35" i="73"/>
  <c r="BD36" i="73"/>
  <c r="BD37" i="73"/>
  <c r="BD38" i="73"/>
  <c r="BD39" i="73"/>
  <c r="BD40" i="73"/>
  <c r="BD41" i="73"/>
  <c r="BD42" i="73"/>
  <c r="BD43" i="73"/>
  <c r="BD44" i="73"/>
  <c r="BD4" i="75"/>
  <c r="BD4" i="73"/>
  <c r="C52" i="82"/>
  <c r="B52" i="82"/>
  <c r="C51" i="82"/>
  <c r="B51" i="82"/>
  <c r="C50" i="82"/>
  <c r="B50" i="82"/>
  <c r="C49" i="82"/>
  <c r="B49" i="82"/>
  <c r="C48" i="82"/>
  <c r="B48" i="82"/>
  <c r="C47" i="82"/>
  <c r="B47" i="82"/>
  <c r="C46" i="82"/>
  <c r="B46" i="82"/>
  <c r="C45" i="82"/>
  <c r="B45" i="82"/>
  <c r="B22" i="82"/>
  <c r="B19" i="82"/>
  <c r="B18" i="82"/>
  <c r="B13" i="82"/>
  <c r="B12" i="82"/>
  <c r="B10" i="82"/>
  <c r="C52" i="81"/>
  <c r="B52" i="81"/>
  <c r="C51" i="81"/>
  <c r="B51" i="81"/>
  <c r="C50" i="81"/>
  <c r="B50" i="81"/>
  <c r="C49" i="81"/>
  <c r="B49" i="81"/>
  <c r="C48" i="81"/>
  <c r="B48" i="81"/>
  <c r="C47" i="81"/>
  <c r="B47" i="81"/>
  <c r="C46" i="81"/>
  <c r="B46" i="81"/>
  <c r="C45" i="81"/>
  <c r="B45" i="81"/>
  <c r="B22" i="81"/>
  <c r="B19" i="81"/>
  <c r="B18" i="81"/>
  <c r="B13" i="81"/>
  <c r="B12" i="81"/>
  <c r="B10" i="81"/>
  <c r="C52" i="80"/>
  <c r="B52" i="80"/>
  <c r="C51" i="80"/>
  <c r="B51" i="80"/>
  <c r="C50" i="80"/>
  <c r="B50" i="80"/>
  <c r="C49" i="80"/>
  <c r="B49" i="80"/>
  <c r="C48" i="80"/>
  <c r="B48" i="80"/>
  <c r="C47" i="80"/>
  <c r="B47" i="80"/>
  <c r="C46" i="80"/>
  <c r="B46" i="80"/>
  <c r="C45" i="80"/>
  <c r="B45" i="80"/>
  <c r="B22" i="80"/>
  <c r="B19" i="80"/>
  <c r="B18" i="80"/>
  <c r="B13" i="80"/>
  <c r="B12" i="80"/>
  <c r="B10" i="80"/>
  <c r="C52" i="79"/>
  <c r="B52" i="79"/>
  <c r="C51" i="79"/>
  <c r="B51" i="79"/>
  <c r="C50" i="79"/>
  <c r="B50" i="79"/>
  <c r="C49" i="79"/>
  <c r="B49" i="79"/>
  <c r="C48" i="79"/>
  <c r="B48" i="79"/>
  <c r="C47" i="79"/>
  <c r="B47" i="79"/>
  <c r="C46" i="79"/>
  <c r="B46" i="79"/>
  <c r="C45" i="79"/>
  <c r="B45" i="79"/>
  <c r="B22" i="79"/>
  <c r="B19" i="79"/>
  <c r="B18" i="79"/>
  <c r="B13" i="79"/>
  <c r="B12" i="79"/>
  <c r="B10" i="79"/>
  <c r="C52" i="78"/>
  <c r="B52" i="78"/>
  <c r="C51" i="78"/>
  <c r="B51" i="78"/>
  <c r="C50" i="78"/>
  <c r="B50" i="78"/>
  <c r="C49" i="78"/>
  <c r="B49" i="78"/>
  <c r="C48" i="78"/>
  <c r="B48" i="78"/>
  <c r="C47" i="78"/>
  <c r="B47" i="78"/>
  <c r="C46" i="78"/>
  <c r="B46" i="78"/>
  <c r="C45" i="78"/>
  <c r="B45" i="78"/>
  <c r="B22" i="78"/>
  <c r="B19" i="78"/>
  <c r="B18" i="78"/>
  <c r="B13" i="78"/>
  <c r="B12" i="78"/>
  <c r="B10" i="78"/>
  <c r="C52" i="71"/>
  <c r="B52" i="71"/>
  <c r="C51" i="71"/>
  <c r="B51" i="71"/>
  <c r="C50" i="71"/>
  <c r="B50" i="71"/>
  <c r="C49" i="71"/>
  <c r="B49" i="71"/>
  <c r="C48" i="71"/>
  <c r="B48" i="71"/>
  <c r="C47" i="71"/>
  <c r="B47" i="71"/>
  <c r="C46" i="71"/>
  <c r="B46" i="71"/>
  <c r="C45" i="71"/>
  <c r="B45" i="71"/>
  <c r="B22" i="71"/>
  <c r="B19" i="71"/>
  <c r="B18" i="71"/>
  <c r="B13" i="71"/>
  <c r="B12" i="71"/>
  <c r="B10" i="71"/>
  <c r="C52" i="77"/>
  <c r="B52" i="77"/>
  <c r="C51" i="77"/>
  <c r="B51" i="77"/>
  <c r="C50" i="77"/>
  <c r="B50" i="77"/>
  <c r="C49" i="77"/>
  <c r="B49" i="77"/>
  <c r="C48" i="77"/>
  <c r="B48" i="77"/>
  <c r="C47" i="77"/>
  <c r="B47" i="77"/>
  <c r="C46" i="77"/>
  <c r="B46" i="77"/>
  <c r="C45" i="77"/>
  <c r="B45" i="77"/>
  <c r="B22" i="77"/>
  <c r="B19" i="77"/>
  <c r="B18" i="77"/>
  <c r="B13" i="77"/>
  <c r="B12" i="77"/>
  <c r="B10" i="77"/>
  <c r="C52" i="76"/>
  <c r="B52" i="76"/>
  <c r="C51" i="76"/>
  <c r="B51" i="76"/>
  <c r="C50" i="76"/>
  <c r="B50" i="76"/>
  <c r="C49" i="76"/>
  <c r="B49" i="76"/>
  <c r="C48" i="76"/>
  <c r="B48" i="76"/>
  <c r="C47" i="76"/>
  <c r="B47" i="76"/>
  <c r="C46" i="76"/>
  <c r="B46" i="76"/>
  <c r="C45" i="76"/>
  <c r="B45" i="76"/>
  <c r="B22" i="76"/>
  <c r="B19" i="76"/>
  <c r="B18" i="76"/>
  <c r="B13" i="76"/>
  <c r="B12" i="76"/>
  <c r="B10" i="76"/>
  <c r="C52" i="75"/>
  <c r="B52" i="75"/>
  <c r="C51" i="75"/>
  <c r="B51" i="75"/>
  <c r="C50" i="75"/>
  <c r="B50" i="75"/>
  <c r="C49" i="75"/>
  <c r="B49" i="75"/>
  <c r="C48" i="75"/>
  <c r="B48" i="75"/>
  <c r="C47" i="75"/>
  <c r="B47" i="75"/>
  <c r="C46" i="75"/>
  <c r="B46" i="75"/>
  <c r="C45" i="75"/>
  <c r="B45" i="75"/>
  <c r="B22" i="75"/>
  <c r="B19" i="75"/>
  <c r="B18" i="75"/>
  <c r="B13" i="75"/>
  <c r="B12" i="75"/>
  <c r="B10" i="75"/>
  <c r="C52" i="74"/>
  <c r="B52" i="74"/>
  <c r="C51" i="74"/>
  <c r="B51" i="74"/>
  <c r="C50" i="74"/>
  <c r="B50" i="74"/>
  <c r="C49" i="74"/>
  <c r="B49" i="74"/>
  <c r="C48" i="74"/>
  <c r="B48" i="74"/>
  <c r="C47" i="74"/>
  <c r="B47" i="74"/>
  <c r="C46" i="74"/>
  <c r="B46" i="74"/>
  <c r="C45" i="74"/>
  <c r="B45" i="74"/>
  <c r="B22" i="74"/>
  <c r="B19" i="74"/>
  <c r="B18" i="74"/>
  <c r="B13" i="74"/>
  <c r="B12" i="74"/>
  <c r="B10" i="74"/>
  <c r="B18" i="73"/>
  <c r="B19" i="73"/>
  <c r="B12" i="73"/>
  <c r="B13" i="73"/>
  <c r="B10" i="73"/>
  <c r="BD5" i="72"/>
  <c r="BD6" i="72"/>
  <c r="BD7" i="72"/>
  <c r="BD9" i="72"/>
  <c r="BD11" i="72"/>
  <c r="BD12" i="72"/>
  <c r="BD13" i="72"/>
  <c r="BD14" i="72"/>
  <c r="BD15" i="72"/>
  <c r="BD16" i="72"/>
  <c r="BD17" i="72"/>
  <c r="BD18" i="72"/>
  <c r="BD19" i="72"/>
  <c r="BD21" i="72"/>
  <c r="BD22" i="72"/>
  <c r="BD23" i="72"/>
  <c r="BD24" i="72"/>
  <c r="BD25" i="72"/>
  <c r="BD26" i="72"/>
  <c r="BD27" i="72"/>
  <c r="BD28" i="72"/>
  <c r="BD29" i="72"/>
  <c r="BD4" i="72"/>
  <c r="B17" i="71"/>
  <c r="B16" i="80"/>
  <c r="B17" i="76" l="1"/>
  <c r="B16" i="76"/>
  <c r="B16" i="77"/>
  <c r="B16" i="74"/>
  <c r="B16" i="81"/>
  <c r="B17" i="74"/>
  <c r="B17" i="80"/>
  <c r="B16" i="78"/>
  <c r="B17" i="73"/>
  <c r="B17" i="78"/>
  <c r="B17" i="81"/>
  <c r="B17" i="77"/>
  <c r="B16" i="79"/>
  <c r="B16" i="75"/>
  <c r="B17" i="79"/>
  <c r="B16" i="82"/>
  <c r="B17" i="75"/>
  <c r="B16" i="71"/>
  <c r="B17" i="82"/>
  <c r="B16" i="73"/>
  <c r="A26" i="83"/>
  <c r="A5" i="83"/>
  <c r="B9" i="72"/>
  <c r="B5" i="72"/>
  <c r="B4" i="72"/>
  <c r="AY28" i="72"/>
  <c r="AZ28" i="72"/>
  <c r="BA28" i="72"/>
  <c r="BB28" i="72"/>
  <c r="BC28" i="72"/>
  <c r="AY29" i="72"/>
  <c r="AZ29" i="72"/>
  <c r="BA29" i="72"/>
  <c r="BB29" i="72"/>
  <c r="BC29" i="72"/>
  <c r="AY30" i="72"/>
  <c r="AZ30" i="72"/>
  <c r="BA30" i="72"/>
  <c r="BB30" i="72"/>
  <c r="BC30" i="72"/>
  <c r="BD30" i="72"/>
  <c r="AY31" i="72"/>
  <c r="AZ31" i="72"/>
  <c r="BA31" i="72"/>
  <c r="BB31" i="72"/>
  <c r="BC31" i="72"/>
  <c r="BD31" i="72"/>
  <c r="AY32" i="72"/>
  <c r="AZ32" i="72"/>
  <c r="BA32" i="72"/>
  <c r="BB32" i="72"/>
  <c r="BC32" i="72"/>
  <c r="BD32" i="72"/>
  <c r="AY33" i="72"/>
  <c r="AZ33" i="72"/>
  <c r="BA33" i="72"/>
  <c r="BB33" i="72"/>
  <c r="BC33" i="72"/>
  <c r="BD33" i="72"/>
  <c r="AY34" i="72"/>
  <c r="AZ34" i="72"/>
  <c r="BA34" i="72"/>
  <c r="BB34" i="72"/>
  <c r="BC34" i="72"/>
  <c r="BD34" i="72"/>
  <c r="AY35" i="72"/>
  <c r="AZ35" i="72"/>
  <c r="BA35" i="72"/>
  <c r="BB35" i="72"/>
  <c r="BC35" i="72"/>
  <c r="BD35" i="72"/>
  <c r="AY36" i="72"/>
  <c r="AZ36" i="72"/>
  <c r="BA36" i="72"/>
  <c r="BB36" i="72"/>
  <c r="BC36" i="72"/>
  <c r="BD36" i="72"/>
  <c r="AY37" i="72"/>
  <c r="AZ37" i="72"/>
  <c r="BA37" i="72"/>
  <c r="BB37" i="72"/>
  <c r="BC37" i="72"/>
  <c r="BD37" i="72"/>
  <c r="AY38" i="72"/>
  <c r="AZ38" i="72"/>
  <c r="BA38" i="72"/>
  <c r="BB38" i="72"/>
  <c r="BC38" i="72"/>
  <c r="BD38" i="72"/>
  <c r="AY39" i="72"/>
  <c r="AZ39" i="72"/>
  <c r="BA39" i="72"/>
  <c r="BB39" i="72"/>
  <c r="BC39" i="72"/>
  <c r="BD39" i="72"/>
  <c r="AY40" i="72"/>
  <c r="AZ40" i="72"/>
  <c r="BA40" i="72"/>
  <c r="BB40" i="72"/>
  <c r="BC40" i="72"/>
  <c r="BD40" i="72"/>
  <c r="AY41" i="72"/>
  <c r="AZ41" i="72"/>
  <c r="BA41" i="72"/>
  <c r="BB41" i="72"/>
  <c r="BC41" i="72"/>
  <c r="BD41" i="72"/>
  <c r="AY42" i="72"/>
  <c r="AZ42" i="72"/>
  <c r="BA42" i="72"/>
  <c r="BB42" i="72"/>
  <c r="BC42" i="72"/>
  <c r="BD42" i="72"/>
  <c r="AY43" i="72"/>
  <c r="AZ43" i="72"/>
  <c r="BA43" i="72"/>
  <c r="BB43" i="72"/>
  <c r="BC43" i="72"/>
  <c r="BD43" i="72"/>
  <c r="AY44" i="72"/>
  <c r="AZ44" i="72"/>
  <c r="BA44" i="72"/>
  <c r="BB44" i="72"/>
  <c r="BC44" i="72"/>
  <c r="BD44" i="72"/>
  <c r="AU45" i="72"/>
  <c r="AV45" i="72"/>
  <c r="AW45" i="72"/>
  <c r="AX45" i="72"/>
  <c r="AY45" i="72"/>
  <c r="AZ45" i="72"/>
  <c r="BA45" i="72"/>
  <c r="BB45" i="72"/>
  <c r="BC45" i="72"/>
  <c r="BD45" i="72"/>
  <c r="AU46" i="72"/>
  <c r="AV46" i="72"/>
  <c r="AW46" i="72"/>
  <c r="AX46" i="72"/>
  <c r="AY46" i="72"/>
  <c r="AZ46" i="72"/>
  <c r="BA46" i="72"/>
  <c r="BB46" i="72"/>
  <c r="BC46" i="72"/>
  <c r="BD46" i="72"/>
  <c r="AU47" i="72"/>
  <c r="AV47" i="72"/>
  <c r="AW47" i="72"/>
  <c r="AX47" i="72"/>
  <c r="AY47" i="72"/>
  <c r="AZ47" i="72"/>
  <c r="BA47" i="72"/>
  <c r="BB47" i="72"/>
  <c r="BC47" i="72"/>
  <c r="BD47" i="72"/>
  <c r="AU48" i="72"/>
  <c r="AV48" i="72"/>
  <c r="AW48" i="72"/>
  <c r="AX48" i="72"/>
  <c r="AY48" i="72"/>
  <c r="AZ48" i="72"/>
  <c r="BA48" i="72"/>
  <c r="BB48" i="72"/>
  <c r="BC48" i="72"/>
  <c r="BD48" i="72"/>
  <c r="AU49" i="72"/>
  <c r="AV49" i="72"/>
  <c r="AW49" i="72"/>
  <c r="AX49" i="72"/>
  <c r="AY49" i="72"/>
  <c r="AZ49" i="72"/>
  <c r="BA49" i="72"/>
  <c r="BB49" i="72"/>
  <c r="BC49" i="72"/>
  <c r="BD49" i="72"/>
  <c r="AU50" i="72"/>
  <c r="AV50" i="72"/>
  <c r="AW50" i="72"/>
  <c r="AX50" i="72"/>
  <c r="AY50" i="72"/>
  <c r="AZ50" i="72"/>
  <c r="BA50" i="72"/>
  <c r="BB50" i="72"/>
  <c r="BC50" i="72"/>
  <c r="BD50" i="72"/>
  <c r="AU51" i="72"/>
  <c r="AV51" i="72"/>
  <c r="AW51" i="72"/>
  <c r="AX51" i="72"/>
  <c r="AY51" i="72"/>
  <c r="AZ51" i="72"/>
  <c r="BA51" i="72"/>
  <c r="BB51" i="72"/>
  <c r="BC51" i="72"/>
  <c r="BD51" i="72"/>
  <c r="AU52" i="72"/>
  <c r="AV52" i="72"/>
  <c r="AW52" i="72"/>
  <c r="AX52" i="72"/>
  <c r="AY52" i="72"/>
  <c r="AZ52" i="72"/>
  <c r="BA52" i="72"/>
  <c r="BB52" i="72"/>
  <c r="BC52" i="72"/>
  <c r="BD52" i="72"/>
  <c r="AY5" i="72"/>
  <c r="AZ5" i="72"/>
  <c r="BA5" i="72"/>
  <c r="BB5" i="72"/>
  <c r="BC5" i="72"/>
  <c r="AY6" i="72"/>
  <c r="AZ6" i="72"/>
  <c r="BA6" i="72"/>
  <c r="BB6" i="72"/>
  <c r="BC6" i="72"/>
  <c r="AY7" i="72"/>
  <c r="AZ7" i="72"/>
  <c r="BA7" i="72"/>
  <c r="BB7" i="72"/>
  <c r="BC7" i="72"/>
  <c r="AY9" i="72"/>
  <c r="AZ9" i="72"/>
  <c r="BA9" i="72"/>
  <c r="BB9" i="72"/>
  <c r="BC9" i="72"/>
  <c r="AY11" i="72"/>
  <c r="BB11" i="72"/>
  <c r="BC11" i="72"/>
  <c r="AY12" i="72"/>
  <c r="AZ12" i="72"/>
  <c r="BA12" i="72"/>
  <c r="BB12" i="72"/>
  <c r="BC12" i="72"/>
  <c r="AY13" i="72"/>
  <c r="AZ13" i="72"/>
  <c r="BA13" i="72"/>
  <c r="BB13" i="72"/>
  <c r="BC13" i="72"/>
  <c r="AY14" i="72"/>
  <c r="AZ14" i="72"/>
  <c r="BA14" i="72"/>
  <c r="BB14" i="72"/>
  <c r="BC14" i="72"/>
  <c r="AY15" i="72"/>
  <c r="AZ15" i="72"/>
  <c r="BA15" i="72"/>
  <c r="BB15" i="72"/>
  <c r="BC15" i="72"/>
  <c r="AY16" i="72"/>
  <c r="AZ16" i="72"/>
  <c r="BA16" i="72"/>
  <c r="BB16" i="72"/>
  <c r="BC16" i="72"/>
  <c r="AY17" i="72"/>
  <c r="AZ17" i="72"/>
  <c r="BA17" i="72"/>
  <c r="BB17" i="72"/>
  <c r="BC17" i="72"/>
  <c r="AY18" i="72"/>
  <c r="AZ18" i="72"/>
  <c r="BA18" i="72"/>
  <c r="BB18" i="72"/>
  <c r="BC18" i="72"/>
  <c r="AY19" i="72"/>
  <c r="AZ19" i="72"/>
  <c r="BA19" i="72"/>
  <c r="BB19" i="72"/>
  <c r="BC19" i="72"/>
  <c r="AY21" i="72"/>
  <c r="AZ21" i="72"/>
  <c r="BA21" i="72"/>
  <c r="BB21" i="72"/>
  <c r="BC21" i="72"/>
  <c r="AY22" i="72"/>
  <c r="AZ22" i="72"/>
  <c r="BA22" i="72"/>
  <c r="BB22" i="72"/>
  <c r="BC22" i="72"/>
  <c r="AY23" i="72"/>
  <c r="AZ23" i="72"/>
  <c r="BA23" i="72"/>
  <c r="BB23" i="72"/>
  <c r="BC23" i="72"/>
  <c r="AY24" i="72"/>
  <c r="AZ24" i="72"/>
  <c r="BA24" i="72"/>
  <c r="BB24" i="72"/>
  <c r="BC24" i="72"/>
  <c r="AY25" i="72"/>
  <c r="AZ25" i="72"/>
  <c r="BA25" i="72"/>
  <c r="BB25" i="72"/>
  <c r="BC25" i="72"/>
  <c r="AY26" i="72"/>
  <c r="AZ26" i="72"/>
  <c r="BA26" i="72"/>
  <c r="BB26" i="72"/>
  <c r="BC26" i="72"/>
  <c r="AY27" i="72"/>
  <c r="AZ27" i="72"/>
  <c r="BA27" i="72"/>
  <c r="BB27" i="72"/>
  <c r="BC27" i="72"/>
  <c r="BC4" i="72"/>
  <c r="BB4" i="72"/>
  <c r="BA4" i="72"/>
  <c r="AZ4" i="72"/>
  <c r="AY4" i="72"/>
  <c r="C52" i="73"/>
  <c r="B52" i="73"/>
  <c r="C51" i="73"/>
  <c r="B51" i="73"/>
  <c r="C50" i="73"/>
  <c r="B50" i="73"/>
  <c r="C49" i="73"/>
  <c r="B49" i="73"/>
  <c r="C48" i="73"/>
  <c r="B48" i="73"/>
  <c r="C47" i="73"/>
  <c r="B47" i="73"/>
  <c r="C46" i="73"/>
  <c r="B46" i="73"/>
  <c r="C45" i="73"/>
  <c r="AU9" i="73"/>
  <c r="AV9" i="73"/>
  <c r="AW9" i="73"/>
  <c r="AX9" i="73"/>
  <c r="AY9" i="73"/>
  <c r="AZ9" i="73"/>
  <c r="BA9" i="73"/>
  <c r="BB9" i="73"/>
  <c r="BC9" i="73"/>
  <c r="BE36" i="72" l="1"/>
  <c r="BE35" i="72"/>
  <c r="BE44" i="72"/>
  <c r="BE41" i="72"/>
  <c r="BE40" i="72"/>
  <c r="BE32" i="72"/>
  <c r="BE39" i="72"/>
  <c r="BE38" i="72"/>
  <c r="BE43" i="72"/>
  <c r="BE37" i="72"/>
  <c r="BE42" i="72"/>
  <c r="BE34" i="72"/>
  <c r="BE33" i="72"/>
  <c r="B9" i="71"/>
  <c r="B9" i="82"/>
  <c r="B9" i="75"/>
  <c r="B9" i="74"/>
  <c r="B9" i="76"/>
  <c r="B9" i="79"/>
  <c r="B9" i="73"/>
  <c r="B9" i="77"/>
  <c r="B9" i="81"/>
  <c r="B9" i="78"/>
  <c r="B9" i="80"/>
  <c r="B11" i="79"/>
  <c r="B11" i="73"/>
  <c r="B11" i="80"/>
  <c r="B11" i="77"/>
  <c r="B11" i="81"/>
  <c r="B11" i="74"/>
  <c r="B11" i="71"/>
  <c r="B11" i="82"/>
  <c r="B11" i="78"/>
  <c r="B11" i="76"/>
  <c r="B11" i="75"/>
  <c r="B4" i="81"/>
  <c r="B4" i="74"/>
  <c r="B4" i="78"/>
  <c r="B4" i="82"/>
  <c r="B4" i="76"/>
  <c r="B4" i="80"/>
  <c r="B4" i="73"/>
  <c r="B4" i="71"/>
  <c r="B4" i="75"/>
  <c r="B4" i="79"/>
  <c r="B4" i="77"/>
  <c r="B14" i="78"/>
  <c r="B14" i="79"/>
  <c r="B14" i="76"/>
  <c r="B14" i="75"/>
  <c r="B14" i="77"/>
  <c r="B14" i="80"/>
  <c r="B14" i="71"/>
  <c r="B14" i="81"/>
  <c r="B14" i="82"/>
  <c r="B14" i="73"/>
  <c r="B14" i="74"/>
  <c r="B5" i="78"/>
  <c r="B5" i="75"/>
  <c r="B5" i="81"/>
  <c r="B5" i="76"/>
  <c r="B5" i="79"/>
  <c r="B5" i="74"/>
  <c r="B5" i="80"/>
  <c r="B5" i="77"/>
  <c r="B5" i="73"/>
  <c r="B5" i="71"/>
  <c r="B5" i="82"/>
  <c r="B15" i="76"/>
  <c r="B15" i="77"/>
  <c r="B15" i="73"/>
  <c r="B15" i="80"/>
  <c r="B15" i="81"/>
  <c r="B15" i="71"/>
  <c r="B15" i="74"/>
  <c r="B15" i="82"/>
  <c r="B15" i="75"/>
  <c r="B15" i="78"/>
  <c r="B15" i="79"/>
  <c r="BE52" i="72"/>
  <c r="BE47" i="72"/>
  <c r="BE48" i="72"/>
  <c r="BE46" i="72"/>
  <c r="BE51" i="72"/>
  <c r="BE49" i="72"/>
  <c r="BE50" i="72"/>
  <c r="BE45" i="72"/>
  <c r="BE9" i="72"/>
  <c r="BE9" i="73"/>
  <c r="A87" i="83"/>
  <c r="V87" i="83" s="1"/>
  <c r="A89" i="83"/>
  <c r="AU9" i="15"/>
  <c r="Z8" i="103" s="1"/>
  <c r="AV9" i="15"/>
  <c r="AA8" i="103" s="1"/>
  <c r="E8" i="103"/>
  <c r="V454" i="89"/>
  <c r="V433" i="89"/>
  <c r="V413" i="89"/>
  <c r="V393" i="89"/>
  <c r="V372" i="89"/>
  <c r="V353" i="89"/>
  <c r="V331" i="89"/>
  <c r="V311" i="89"/>
  <c r="V290" i="89"/>
  <c r="V269" i="89"/>
  <c r="V249" i="89"/>
  <c r="V229" i="89"/>
  <c r="V208" i="89"/>
  <c r="A355" i="89"/>
  <c r="A333" i="89"/>
  <c r="A313" i="89"/>
  <c r="A293" i="89"/>
  <c r="A272" i="89"/>
  <c r="A251" i="89"/>
  <c r="A231" i="89"/>
  <c r="A211" i="89"/>
  <c r="A457" i="89"/>
  <c r="A436" i="89"/>
  <c r="A415" i="89"/>
  <c r="A395" i="89"/>
  <c r="A375" i="89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AS5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AO6" i="15"/>
  <c r="AP6" i="15"/>
  <c r="AQ6" i="15"/>
  <c r="AR6" i="15"/>
  <c r="AS6" i="15"/>
  <c r="D7" i="15"/>
  <c r="E7" i="15"/>
  <c r="AV7" i="15" s="1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AS7" i="15"/>
  <c r="AV10" i="15"/>
  <c r="E10" i="103" s="1"/>
  <c r="P10" i="103" s="1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S4" i="15"/>
  <c r="BB4" i="85"/>
  <c r="AZ7" i="15" l="1"/>
  <c r="AW7" i="15"/>
  <c r="BA7" i="15"/>
  <c r="AT7" i="15"/>
  <c r="AU7" i="15"/>
  <c r="BB7" i="15"/>
  <c r="AY7" i="15"/>
  <c r="BD7" i="15"/>
  <c r="AT6" i="15"/>
  <c r="BC7" i="15"/>
  <c r="AX7" i="15"/>
  <c r="AW24" i="15"/>
  <c r="AY11" i="15"/>
  <c r="BD11" i="15"/>
  <c r="P8" i="103"/>
  <c r="AN8" i="103"/>
  <c r="B95" i="83"/>
  <c r="C95" i="83" s="1"/>
  <c r="J8" i="103"/>
  <c r="B94" i="83"/>
  <c r="C94" i="83" s="1"/>
  <c r="I8" i="103"/>
  <c r="B93" i="83"/>
  <c r="C93" i="83" s="1"/>
  <c r="H8" i="103"/>
  <c r="B92" i="83"/>
  <c r="C92" i="83" s="1"/>
  <c r="G8" i="103"/>
  <c r="B91" i="83"/>
  <c r="C91" i="83" s="1"/>
  <c r="F8" i="103"/>
  <c r="B98" i="83"/>
  <c r="C98" i="83" s="1"/>
  <c r="M8" i="103"/>
  <c r="B97" i="83"/>
  <c r="C97" i="83" s="1"/>
  <c r="L8" i="103"/>
  <c r="B90" i="83"/>
  <c r="C90" i="83" s="1"/>
  <c r="D8" i="103"/>
  <c r="B96" i="83"/>
  <c r="C96" i="83" s="1"/>
  <c r="K8" i="103"/>
  <c r="BD4" i="15"/>
  <c r="M4" i="103" s="1"/>
  <c r="X4" i="103" s="1"/>
  <c r="BD6" i="15"/>
  <c r="AI5" i="103" s="1"/>
  <c r="D90" i="83"/>
  <c r="BF9" i="85"/>
  <c r="N8" i="103" s="1"/>
  <c r="BD9" i="15"/>
  <c r="AX9" i="15"/>
  <c r="BB9" i="15"/>
  <c r="AZ9" i="15"/>
  <c r="BA9" i="15"/>
  <c r="AY9" i="15"/>
  <c r="AT9" i="15"/>
  <c r="BC9" i="15"/>
  <c r="AW9" i="15"/>
  <c r="B109" i="89"/>
  <c r="B110" i="89"/>
  <c r="B111" i="89"/>
  <c r="B112" i="89"/>
  <c r="B113" i="89"/>
  <c r="B114" i="89"/>
  <c r="B115" i="89"/>
  <c r="B116" i="89"/>
  <c r="B117" i="89"/>
  <c r="B131" i="89"/>
  <c r="B132" i="89"/>
  <c r="B133" i="89"/>
  <c r="B134" i="89"/>
  <c r="B135" i="89"/>
  <c r="B136" i="89"/>
  <c r="B137" i="89"/>
  <c r="B138" i="89"/>
  <c r="B151" i="89"/>
  <c r="B152" i="89"/>
  <c r="B153" i="89"/>
  <c r="B154" i="89"/>
  <c r="B155" i="89"/>
  <c r="B156" i="89"/>
  <c r="B157" i="89"/>
  <c r="B158" i="89"/>
  <c r="B377" i="89"/>
  <c r="B378" i="89"/>
  <c r="B379" i="89"/>
  <c r="B380" i="89"/>
  <c r="B381" i="89"/>
  <c r="B382" i="89"/>
  <c r="B383" i="89"/>
  <c r="B384" i="89"/>
  <c r="B396" i="89"/>
  <c r="B397" i="89"/>
  <c r="B398" i="89"/>
  <c r="B399" i="89"/>
  <c r="B400" i="89"/>
  <c r="B401" i="89"/>
  <c r="B402" i="89"/>
  <c r="B403" i="89"/>
  <c r="B404" i="89"/>
  <c r="B170" i="89"/>
  <c r="B171" i="89"/>
  <c r="B172" i="89"/>
  <c r="B173" i="89"/>
  <c r="B174" i="89"/>
  <c r="B175" i="89"/>
  <c r="B176" i="89"/>
  <c r="B177" i="89"/>
  <c r="B178" i="89"/>
  <c r="B193" i="89"/>
  <c r="B194" i="89"/>
  <c r="B195" i="89"/>
  <c r="B196" i="89"/>
  <c r="B197" i="89"/>
  <c r="B198" i="89"/>
  <c r="B199" i="89"/>
  <c r="B200" i="89"/>
  <c r="B458" i="89"/>
  <c r="B459" i="89"/>
  <c r="B460" i="89"/>
  <c r="B461" i="89"/>
  <c r="B462" i="89"/>
  <c r="B463" i="89"/>
  <c r="B464" i="89"/>
  <c r="B465" i="89"/>
  <c r="B466" i="89"/>
  <c r="B212" i="89"/>
  <c r="B213" i="89"/>
  <c r="B214" i="89"/>
  <c r="B215" i="89"/>
  <c r="B216" i="89"/>
  <c r="B217" i="89"/>
  <c r="B218" i="89"/>
  <c r="B219" i="89"/>
  <c r="B220" i="89"/>
  <c r="B416" i="89"/>
  <c r="B417" i="89"/>
  <c r="B418" i="89"/>
  <c r="B419" i="89"/>
  <c r="B420" i="89"/>
  <c r="B421" i="89"/>
  <c r="B422" i="89"/>
  <c r="B423" i="89"/>
  <c r="B424" i="89"/>
  <c r="B437" i="89"/>
  <c r="B438" i="89"/>
  <c r="B439" i="89"/>
  <c r="B440" i="89"/>
  <c r="B441" i="89"/>
  <c r="B442" i="89"/>
  <c r="B443" i="89"/>
  <c r="B444" i="89"/>
  <c r="B445" i="89"/>
  <c r="B232" i="89"/>
  <c r="B233" i="89"/>
  <c r="B234" i="89"/>
  <c r="B235" i="89"/>
  <c r="B236" i="89"/>
  <c r="B238" i="89"/>
  <c r="B239" i="89"/>
  <c r="B240" i="89"/>
  <c r="B252" i="89"/>
  <c r="B253" i="89"/>
  <c r="B254" i="89"/>
  <c r="B255" i="89"/>
  <c r="B256" i="89"/>
  <c r="B257" i="89"/>
  <c r="B258" i="89"/>
  <c r="B259" i="89"/>
  <c r="B260" i="89"/>
  <c r="B273" i="89"/>
  <c r="B274" i="89"/>
  <c r="B275" i="89"/>
  <c r="B276" i="89"/>
  <c r="B277" i="89"/>
  <c r="B278" i="89"/>
  <c r="B279" i="89"/>
  <c r="B280" i="89"/>
  <c r="B281" i="89"/>
  <c r="B294" i="89"/>
  <c r="B295" i="89"/>
  <c r="B296" i="89"/>
  <c r="B297" i="89"/>
  <c r="B298" i="89"/>
  <c r="B299" i="89"/>
  <c r="B300" i="89"/>
  <c r="B301" i="89"/>
  <c r="B302" i="89"/>
  <c r="B314" i="89"/>
  <c r="B315" i="89"/>
  <c r="B316" i="89"/>
  <c r="B317" i="89"/>
  <c r="B318" i="89"/>
  <c r="B320" i="89"/>
  <c r="B321" i="89"/>
  <c r="B322" i="89"/>
  <c r="BA4" i="85"/>
  <c r="AH45" i="15"/>
  <c r="AH46" i="15"/>
  <c r="AH47" i="15"/>
  <c r="AH48" i="15"/>
  <c r="AH49" i="15"/>
  <c r="AH50" i="15"/>
  <c r="AH51" i="15"/>
  <c r="AH52" i="15"/>
  <c r="O29" i="103" l="1"/>
  <c r="B150" i="89"/>
  <c r="O28" i="103"/>
  <c r="B130" i="89"/>
  <c r="O30" i="103"/>
  <c r="B376" i="89"/>
  <c r="B319" i="89"/>
  <c r="C319" i="89" s="1"/>
  <c r="B237" i="89"/>
  <c r="O34" i="103"/>
  <c r="B192" i="89"/>
  <c r="G90" i="83"/>
  <c r="P37" i="103"/>
  <c r="AN37" i="103"/>
  <c r="P33" i="103"/>
  <c r="AN33" i="103"/>
  <c r="P29" i="103"/>
  <c r="AN29" i="103"/>
  <c r="P25" i="103"/>
  <c r="AN25" i="103"/>
  <c r="X8" i="103"/>
  <c r="T8" i="103"/>
  <c r="Q36" i="103"/>
  <c r="P36" i="103"/>
  <c r="AN36" i="103"/>
  <c r="P32" i="103"/>
  <c r="AN32" i="103"/>
  <c r="P28" i="103"/>
  <c r="AN28" i="103"/>
  <c r="Q8" i="103"/>
  <c r="U8" i="103"/>
  <c r="P39" i="103"/>
  <c r="AN39" i="103"/>
  <c r="P35" i="103"/>
  <c r="AN35" i="103"/>
  <c r="P31" i="103"/>
  <c r="AN31" i="103"/>
  <c r="P27" i="103"/>
  <c r="AN27" i="103"/>
  <c r="O8" i="103"/>
  <c r="AM8" i="103"/>
  <c r="R8" i="103"/>
  <c r="O35" i="103"/>
  <c r="AM35" i="103"/>
  <c r="Y8" i="103"/>
  <c r="P38" i="103"/>
  <c r="AN38" i="103"/>
  <c r="P34" i="103"/>
  <c r="AN34" i="103"/>
  <c r="P30" i="103"/>
  <c r="AN30" i="103"/>
  <c r="P26" i="103"/>
  <c r="AN26" i="103"/>
  <c r="S8" i="103"/>
  <c r="AM28" i="103"/>
  <c r="AM34" i="103"/>
  <c r="AM30" i="103"/>
  <c r="B89" i="83"/>
  <c r="C399" i="89"/>
  <c r="C299" i="89"/>
  <c r="C217" i="89"/>
  <c r="C462" i="89"/>
  <c r="C443" i="89"/>
  <c r="C424" i="89"/>
  <c r="C398" i="89"/>
  <c r="C380" i="89"/>
  <c r="C316" i="89"/>
  <c r="C298" i="89"/>
  <c r="C279" i="89"/>
  <c r="C260" i="89"/>
  <c r="C234" i="89"/>
  <c r="C216" i="89"/>
  <c r="C198" i="89"/>
  <c r="C178" i="89"/>
  <c r="D94" i="83"/>
  <c r="G94" i="83" s="1"/>
  <c r="AE8" i="103"/>
  <c r="AR8" i="103" s="1"/>
  <c r="C417" i="89"/>
  <c r="C235" i="89"/>
  <c r="C192" i="89"/>
  <c r="C461" i="89"/>
  <c r="C442" i="89"/>
  <c r="C423" i="89"/>
  <c r="C416" i="89"/>
  <c r="C379" i="89"/>
  <c r="C315" i="89"/>
  <c r="C297" i="89"/>
  <c r="C278" i="89"/>
  <c r="C259" i="89"/>
  <c r="C233" i="89"/>
  <c r="C215" i="89"/>
  <c r="C197" i="89"/>
  <c r="C177" i="89"/>
  <c r="C170" i="89"/>
  <c r="D96" i="83"/>
  <c r="G96" i="83" s="1"/>
  <c r="AG8" i="103"/>
  <c r="AT8" i="103" s="1"/>
  <c r="D95" i="83"/>
  <c r="G95" i="83" s="1"/>
  <c r="AF8" i="103"/>
  <c r="AS8" i="103" s="1"/>
  <c r="C460" i="89"/>
  <c r="C441" i="89"/>
  <c r="C422" i="89"/>
  <c r="C404" i="89"/>
  <c r="C378" i="89"/>
  <c r="C322" i="89"/>
  <c r="C296" i="89"/>
  <c r="C277" i="89"/>
  <c r="C258" i="89"/>
  <c r="C240" i="89"/>
  <c r="C214" i="89"/>
  <c r="C196" i="89"/>
  <c r="C176" i="89"/>
  <c r="D92" i="83"/>
  <c r="G92" i="83" s="1"/>
  <c r="AC8" i="103"/>
  <c r="AP8" i="103" s="1"/>
  <c r="C463" i="89"/>
  <c r="W8" i="103"/>
  <c r="C459" i="89"/>
  <c r="C440" i="89"/>
  <c r="C421" i="89"/>
  <c r="C403" i="89"/>
  <c r="C396" i="89"/>
  <c r="C377" i="89"/>
  <c r="C321" i="89"/>
  <c r="C314" i="89"/>
  <c r="C295" i="89"/>
  <c r="C276" i="89"/>
  <c r="C257" i="89"/>
  <c r="C239" i="89"/>
  <c r="C213" i="89"/>
  <c r="C195" i="89"/>
  <c r="C175" i="89"/>
  <c r="D91" i="83"/>
  <c r="G91" i="83" s="1"/>
  <c r="AB8" i="103"/>
  <c r="AO8" i="103" s="1"/>
  <c r="D98" i="83"/>
  <c r="G98" i="83" s="1"/>
  <c r="AI8" i="103"/>
  <c r="AV8" i="103" s="1"/>
  <c r="V8" i="103"/>
  <c r="C381" i="89"/>
  <c r="C280" i="89"/>
  <c r="C199" i="89"/>
  <c r="C466" i="89"/>
  <c r="C439" i="89"/>
  <c r="C420" i="89"/>
  <c r="C402" i="89"/>
  <c r="C384" i="89"/>
  <c r="C320" i="89"/>
  <c r="C302" i="89"/>
  <c r="C275" i="89"/>
  <c r="C256" i="89"/>
  <c r="C238" i="89"/>
  <c r="C220" i="89"/>
  <c r="C194" i="89"/>
  <c r="C174" i="89"/>
  <c r="D97" i="83"/>
  <c r="G97" i="83" s="1"/>
  <c r="AH8" i="103"/>
  <c r="AU8" i="103" s="1"/>
  <c r="C437" i="89"/>
  <c r="C317" i="89"/>
  <c r="C171" i="89"/>
  <c r="C465" i="89"/>
  <c r="C458" i="89"/>
  <c r="C438" i="89"/>
  <c r="C419" i="89"/>
  <c r="C401" i="89"/>
  <c r="C383" i="89"/>
  <c r="C301" i="89"/>
  <c r="C294" i="89"/>
  <c r="C274" i="89"/>
  <c r="C255" i="89"/>
  <c r="C237" i="89"/>
  <c r="C219" i="89"/>
  <c r="C212" i="89"/>
  <c r="C193" i="89"/>
  <c r="C173" i="89"/>
  <c r="C444" i="89"/>
  <c r="C253" i="89"/>
  <c r="C464" i="89"/>
  <c r="C445" i="89"/>
  <c r="C418" i="89"/>
  <c r="C400" i="89"/>
  <c r="C382" i="89"/>
  <c r="C318" i="89"/>
  <c r="C300" i="89"/>
  <c r="C281" i="89"/>
  <c r="C254" i="89"/>
  <c r="C236" i="89"/>
  <c r="C218" i="89"/>
  <c r="C200" i="89"/>
  <c r="C172" i="89"/>
  <c r="D93" i="83"/>
  <c r="G93" i="83" s="1"/>
  <c r="AD8" i="103"/>
  <c r="AQ8" i="103" s="1"/>
  <c r="BE9" i="15"/>
  <c r="C89" i="83"/>
  <c r="BF29" i="85"/>
  <c r="BF34" i="85"/>
  <c r="BF31" i="85"/>
  <c r="C397" i="89"/>
  <c r="BF27" i="85"/>
  <c r="BF38" i="85"/>
  <c r="BF35" i="85"/>
  <c r="BF26" i="85"/>
  <c r="BF39" i="85"/>
  <c r="BF42" i="85"/>
  <c r="BF30" i="85"/>
  <c r="BF25" i="85"/>
  <c r="BF32" i="85"/>
  <c r="BF28" i="85"/>
  <c r="BF33" i="85"/>
  <c r="BF40" i="85"/>
  <c r="BF41" i="85"/>
  <c r="B22" i="73"/>
  <c r="B22" i="72"/>
  <c r="AY5" i="15"/>
  <c r="AD4" i="103" s="1"/>
  <c r="BA5" i="15"/>
  <c r="AF4" i="103" s="1"/>
  <c r="BC5" i="15"/>
  <c r="AH4" i="103" s="1"/>
  <c r="AU5" i="15"/>
  <c r="Z4" i="103" s="1"/>
  <c r="AV5" i="15"/>
  <c r="AA4" i="103" s="1"/>
  <c r="AX5" i="15"/>
  <c r="AC4" i="103" s="1"/>
  <c r="AU6" i="15"/>
  <c r="Z5" i="103" s="1"/>
  <c r="BA6" i="15"/>
  <c r="AF5" i="103" s="1"/>
  <c r="BB6" i="15"/>
  <c r="AG5" i="103" s="1"/>
  <c r="AV6" i="15"/>
  <c r="AA5" i="103" s="1"/>
  <c r="AX6" i="15"/>
  <c r="AC5" i="103" s="1"/>
  <c r="AA6" i="103"/>
  <c r="AZ10" i="15"/>
  <c r="I10" i="103" s="1"/>
  <c r="T10" i="103" s="1"/>
  <c r="AU10" i="15"/>
  <c r="D10" i="103" s="1"/>
  <c r="O10" i="103" s="1"/>
  <c r="AX11" i="15"/>
  <c r="AV11" i="15"/>
  <c r="AX12" i="15"/>
  <c r="AZ12" i="15"/>
  <c r="BC12" i="15"/>
  <c r="AU12" i="15"/>
  <c r="AV12" i="15"/>
  <c r="AA11" i="103" s="1"/>
  <c r="AX13" i="15"/>
  <c r="D70" i="84" s="1"/>
  <c r="AY13" i="15"/>
  <c r="D71" i="84" s="1"/>
  <c r="BD13" i="15"/>
  <c r="D76" i="84" s="1"/>
  <c r="AU13" i="15"/>
  <c r="D68" i="84" s="1"/>
  <c r="AV13" i="15"/>
  <c r="AU14" i="15"/>
  <c r="Z12" i="103" s="1"/>
  <c r="AV14" i="15"/>
  <c r="AA12" i="103" s="1"/>
  <c r="AV15" i="15"/>
  <c r="AX15" i="15"/>
  <c r="BA15" i="15"/>
  <c r="BB15" i="15"/>
  <c r="BD15" i="15"/>
  <c r="AU15" i="15"/>
  <c r="AZ16" i="15"/>
  <c r="AE13" i="103" s="1"/>
  <c r="AU16" i="15"/>
  <c r="Z13" i="103" s="1"/>
  <c r="AV16" i="15"/>
  <c r="AA13" i="103" s="1"/>
  <c r="AX16" i="15"/>
  <c r="AC13" i="103" s="1"/>
  <c r="BB16" i="15"/>
  <c r="AG13" i="103" s="1"/>
  <c r="BB17" i="15"/>
  <c r="AG14" i="103" s="1"/>
  <c r="AU17" i="15"/>
  <c r="Z14" i="103" s="1"/>
  <c r="AV17" i="15"/>
  <c r="AA14" i="103" s="1"/>
  <c r="AX17" i="15"/>
  <c r="AC14" i="103" s="1"/>
  <c r="AU18" i="15"/>
  <c r="D15" i="103" s="1"/>
  <c r="O15" i="103" s="1"/>
  <c r="AX18" i="15"/>
  <c r="G15" i="103" s="1"/>
  <c r="R15" i="103" s="1"/>
  <c r="AV18" i="15"/>
  <c r="BB19" i="15"/>
  <c r="AG15" i="103" s="1"/>
  <c r="AU19" i="15"/>
  <c r="Z15" i="103" s="1"/>
  <c r="AV19" i="15"/>
  <c r="AA15" i="103" s="1"/>
  <c r="AY19" i="15"/>
  <c r="AD15" i="103" s="1"/>
  <c r="AA16" i="103"/>
  <c r="AG16" i="103"/>
  <c r="AH16" i="103"/>
  <c r="Z16" i="103"/>
  <c r="AX22" i="15"/>
  <c r="AC17" i="103" s="1"/>
  <c r="BD22" i="15"/>
  <c r="AI17" i="103" s="1"/>
  <c r="AU22" i="15"/>
  <c r="Z17" i="103" s="1"/>
  <c r="AV22" i="15"/>
  <c r="AA17" i="103" s="1"/>
  <c r="AV23" i="15"/>
  <c r="AA18" i="103" s="1"/>
  <c r="BB23" i="15"/>
  <c r="AG18" i="103" s="1"/>
  <c r="BC23" i="15"/>
  <c r="AH18" i="103" s="1"/>
  <c r="AU23" i="15"/>
  <c r="Z18" i="103" s="1"/>
  <c r="AX24" i="15"/>
  <c r="AC19" i="103" s="1"/>
  <c r="BA24" i="15"/>
  <c r="AF19" i="103" s="1"/>
  <c r="BB24" i="15"/>
  <c r="AG19" i="103" s="1"/>
  <c r="BD24" i="15"/>
  <c r="AI19" i="103" s="1"/>
  <c r="AU24" i="15"/>
  <c r="Z19" i="103" s="1"/>
  <c r="AV24" i="15"/>
  <c r="AA19" i="103" s="1"/>
  <c r="AU25" i="15"/>
  <c r="Z20" i="103" s="1"/>
  <c r="BA25" i="15"/>
  <c r="AF20" i="103" s="1"/>
  <c r="BB25" i="15"/>
  <c r="AG20" i="103" s="1"/>
  <c r="AV25" i="15"/>
  <c r="AA20" i="103" s="1"/>
  <c r="AY26" i="15"/>
  <c r="BB26" i="15"/>
  <c r="AU26" i="15"/>
  <c r="Z21" i="103" s="1"/>
  <c r="AV26" i="15"/>
  <c r="AA21" i="103" s="1"/>
  <c r="AU27" i="15"/>
  <c r="Z22" i="103" s="1"/>
  <c r="AV27" i="15"/>
  <c r="AA22" i="103" s="1"/>
  <c r="AZ27" i="15"/>
  <c r="AU28" i="15"/>
  <c r="Z23" i="103" s="1"/>
  <c r="AV28" i="15"/>
  <c r="AA23" i="103" s="1"/>
  <c r="AV29" i="15"/>
  <c r="AA24" i="103" s="1"/>
  <c r="AX29" i="15"/>
  <c r="BA29" i="15"/>
  <c r="BB29" i="15"/>
  <c r="AU29" i="15"/>
  <c r="Z24" i="103" s="1"/>
  <c r="AU30" i="15"/>
  <c r="Z25" i="103" s="1"/>
  <c r="AV30" i="15"/>
  <c r="AA25" i="103" s="1"/>
  <c r="BB30" i="15"/>
  <c r="BB31" i="15"/>
  <c r="AU31" i="15"/>
  <c r="Z26" i="103" s="1"/>
  <c r="AV31" i="15"/>
  <c r="AA26" i="103" s="1"/>
  <c r="AX32" i="15"/>
  <c r="AY32" i="15"/>
  <c r="AU32" i="15"/>
  <c r="Z27" i="103" s="1"/>
  <c r="AV32" i="15"/>
  <c r="AA27" i="103" s="1"/>
  <c r="BB32" i="15"/>
  <c r="AV33" i="15"/>
  <c r="AA28" i="103" s="1"/>
  <c r="BA33" i="15"/>
  <c r="AU33" i="15"/>
  <c r="Z28" i="103" s="1"/>
  <c r="BB33" i="15"/>
  <c r="BB34" i="15"/>
  <c r="BC34" i="15"/>
  <c r="AU34" i="15"/>
  <c r="Z29" i="103" s="1"/>
  <c r="AV34" i="15"/>
  <c r="AA29" i="103" s="1"/>
  <c r="AV35" i="15"/>
  <c r="AA30" i="103" s="1"/>
  <c r="AX35" i="15"/>
  <c r="AZ35" i="15"/>
  <c r="BC35" i="15"/>
  <c r="AU35" i="15"/>
  <c r="Z30" i="103" s="1"/>
  <c r="AU36" i="15"/>
  <c r="Z31" i="103" s="1"/>
  <c r="AX36" i="15"/>
  <c r="AY36" i="15"/>
  <c r="AV36" i="15"/>
  <c r="AA31" i="103" s="1"/>
  <c r="AV37" i="15"/>
  <c r="AA32" i="103" s="1"/>
  <c r="AY37" i="15"/>
  <c r="BC37" i="15"/>
  <c r="AU37" i="15"/>
  <c r="Z32" i="103" s="1"/>
  <c r="AZ37" i="15"/>
  <c r="AV38" i="15"/>
  <c r="AA33" i="103" s="1"/>
  <c r="AX38" i="15"/>
  <c r="AY38" i="15"/>
  <c r="BB38" i="15"/>
  <c r="AU38" i="15"/>
  <c r="Z33" i="103" s="1"/>
  <c r="AU39" i="15"/>
  <c r="Z34" i="103" s="1"/>
  <c r="AV39" i="15"/>
  <c r="AA34" i="103" s="1"/>
  <c r="AX39" i="15"/>
  <c r="AY39" i="15"/>
  <c r="AZ39" i="15"/>
  <c r="BB39" i="15"/>
  <c r="AV40" i="15"/>
  <c r="AA35" i="103" s="1"/>
  <c r="AY40" i="15"/>
  <c r="BB40" i="15"/>
  <c r="AU40" i="15"/>
  <c r="Z35" i="103" s="1"/>
  <c r="AU41" i="15"/>
  <c r="Z36" i="103" s="1"/>
  <c r="AV41" i="15"/>
  <c r="AA36" i="103" s="1"/>
  <c r="AX41" i="15"/>
  <c r="AZ41" i="15"/>
  <c r="BA41" i="15"/>
  <c r="AU42" i="15"/>
  <c r="Z37" i="103" s="1"/>
  <c r="AV42" i="15"/>
  <c r="AA37" i="103" s="1"/>
  <c r="BA42" i="15"/>
  <c r="BB42" i="15"/>
  <c r="AU43" i="15"/>
  <c r="Z38" i="103" s="1"/>
  <c r="AV43" i="15"/>
  <c r="AA38" i="103" s="1"/>
  <c r="AX43" i="15"/>
  <c r="AZ43" i="15"/>
  <c r="BA43" i="15"/>
  <c r="BB43" i="15"/>
  <c r="BC43" i="15"/>
  <c r="AU44" i="15"/>
  <c r="Z39" i="103" s="1"/>
  <c r="AV44" i="15"/>
  <c r="AA39" i="103" s="1"/>
  <c r="BA44" i="15"/>
  <c r="BD44" i="15"/>
  <c r="AY44" i="15"/>
  <c r="AU34" i="73"/>
  <c r="AV34" i="73"/>
  <c r="AW34" i="73"/>
  <c r="AX34" i="73"/>
  <c r="AY34" i="73"/>
  <c r="AZ34" i="73"/>
  <c r="BA34" i="73"/>
  <c r="BB34" i="73"/>
  <c r="BC34" i="73"/>
  <c r="AU35" i="73"/>
  <c r="AV35" i="73"/>
  <c r="AW35" i="73"/>
  <c r="AX35" i="73"/>
  <c r="AY35" i="73"/>
  <c r="AZ35" i="73"/>
  <c r="BA35" i="73"/>
  <c r="BB35" i="73"/>
  <c r="BC35" i="73"/>
  <c r="AU36" i="73"/>
  <c r="AV36" i="73"/>
  <c r="AW36" i="73"/>
  <c r="AX36" i="73"/>
  <c r="AY36" i="73"/>
  <c r="AZ36" i="73"/>
  <c r="BA36" i="73"/>
  <c r="BB36" i="73"/>
  <c r="BC36" i="73"/>
  <c r="AU37" i="73"/>
  <c r="AV37" i="73"/>
  <c r="AW37" i="73"/>
  <c r="AX37" i="73"/>
  <c r="AY37" i="73"/>
  <c r="AZ37" i="73"/>
  <c r="BA37" i="73"/>
  <c r="BB37" i="73"/>
  <c r="BC37" i="73"/>
  <c r="AU38" i="73"/>
  <c r="AV38" i="73"/>
  <c r="AW38" i="73"/>
  <c r="AX38" i="73"/>
  <c r="AY38" i="73"/>
  <c r="AZ38" i="73"/>
  <c r="BA38" i="73"/>
  <c r="BB38" i="73"/>
  <c r="BC38" i="73"/>
  <c r="AU39" i="73"/>
  <c r="AV39" i="73"/>
  <c r="AW39" i="73"/>
  <c r="AX39" i="73"/>
  <c r="AY39" i="73"/>
  <c r="AZ39" i="73"/>
  <c r="BA39" i="73"/>
  <c r="BB39" i="73"/>
  <c r="BC39" i="73"/>
  <c r="AU40" i="73"/>
  <c r="AV40" i="73"/>
  <c r="AW40" i="73"/>
  <c r="AX40" i="73"/>
  <c r="AY40" i="73"/>
  <c r="AZ40" i="73"/>
  <c r="BA40" i="73"/>
  <c r="BB40" i="73"/>
  <c r="BC40" i="73"/>
  <c r="AU41" i="73"/>
  <c r="AV41" i="73"/>
  <c r="AW41" i="73"/>
  <c r="AX41" i="73"/>
  <c r="AY41" i="73"/>
  <c r="AZ41" i="73"/>
  <c r="BA41" i="73"/>
  <c r="BB41" i="73"/>
  <c r="BC41" i="73"/>
  <c r="AU42" i="73"/>
  <c r="AV42" i="73"/>
  <c r="AW42" i="73"/>
  <c r="AX42" i="73"/>
  <c r="AY42" i="73"/>
  <c r="AZ42" i="73"/>
  <c r="BA42" i="73"/>
  <c r="BB42" i="73"/>
  <c r="BC42" i="73"/>
  <c r="AU43" i="73"/>
  <c r="AV43" i="73"/>
  <c r="AW43" i="73"/>
  <c r="AX43" i="73"/>
  <c r="AY43" i="73"/>
  <c r="AZ43" i="73"/>
  <c r="BA43" i="73"/>
  <c r="BB43" i="73"/>
  <c r="BC43" i="73"/>
  <c r="AU44" i="73"/>
  <c r="AV44" i="73"/>
  <c r="AW44" i="73"/>
  <c r="AX44" i="73"/>
  <c r="AY44" i="73"/>
  <c r="AZ44" i="73"/>
  <c r="BA44" i="73"/>
  <c r="BB44" i="73"/>
  <c r="BC44" i="73"/>
  <c r="AU34" i="74"/>
  <c r="AV34" i="74"/>
  <c r="AW34" i="74"/>
  <c r="AX34" i="74"/>
  <c r="AY34" i="74"/>
  <c r="AZ34" i="74"/>
  <c r="BB34" i="74"/>
  <c r="BC34" i="74"/>
  <c r="AU35" i="74"/>
  <c r="AV35" i="74"/>
  <c r="AW35" i="74"/>
  <c r="AX35" i="74"/>
  <c r="AY35" i="74"/>
  <c r="AZ35" i="74"/>
  <c r="BB35" i="74"/>
  <c r="BC35" i="74"/>
  <c r="AU36" i="74"/>
  <c r="AV36" i="74"/>
  <c r="AW36" i="74"/>
  <c r="AX36" i="74"/>
  <c r="AY36" i="74"/>
  <c r="AZ36" i="74"/>
  <c r="BB36" i="74"/>
  <c r="BC36" i="74"/>
  <c r="AU37" i="74"/>
  <c r="AV37" i="74"/>
  <c r="AW37" i="74"/>
  <c r="AX37" i="74"/>
  <c r="AY37" i="74"/>
  <c r="AZ37" i="74"/>
  <c r="BB37" i="74"/>
  <c r="BC37" i="74"/>
  <c r="AU38" i="74"/>
  <c r="AV38" i="74"/>
  <c r="AW38" i="74"/>
  <c r="AX38" i="74"/>
  <c r="AY38" i="74"/>
  <c r="AZ38" i="74"/>
  <c r="BB38" i="74"/>
  <c r="BC38" i="74"/>
  <c r="AU39" i="74"/>
  <c r="AV39" i="74"/>
  <c r="AW39" i="74"/>
  <c r="AX39" i="74"/>
  <c r="AY39" i="74"/>
  <c r="AZ39" i="74"/>
  <c r="BB39" i="74"/>
  <c r="BC39" i="74"/>
  <c r="AU40" i="74"/>
  <c r="AV40" i="74"/>
  <c r="AW40" i="74"/>
  <c r="AX40" i="74"/>
  <c r="AY40" i="74"/>
  <c r="AZ40" i="74"/>
  <c r="BB40" i="74"/>
  <c r="BC40" i="74"/>
  <c r="AU41" i="74"/>
  <c r="AV41" i="74"/>
  <c r="AW41" i="74"/>
  <c r="AX41" i="74"/>
  <c r="AY41" i="74"/>
  <c r="AZ41" i="74"/>
  <c r="BB41" i="74"/>
  <c r="BC41" i="74"/>
  <c r="AU42" i="74"/>
  <c r="AV42" i="74"/>
  <c r="AW42" i="74"/>
  <c r="AX42" i="74"/>
  <c r="AY42" i="74"/>
  <c r="AZ42" i="74"/>
  <c r="BB42" i="74"/>
  <c r="BC42" i="74"/>
  <c r="AU43" i="74"/>
  <c r="AV43" i="74"/>
  <c r="AW43" i="74"/>
  <c r="AX43" i="74"/>
  <c r="AY43" i="74"/>
  <c r="AZ43" i="74"/>
  <c r="BB43" i="74"/>
  <c r="BC43" i="74"/>
  <c r="AU44" i="74"/>
  <c r="AV44" i="74"/>
  <c r="AW44" i="74"/>
  <c r="AX44" i="74"/>
  <c r="AY44" i="74"/>
  <c r="AZ44" i="74"/>
  <c r="BB44" i="74"/>
  <c r="BC44" i="74"/>
  <c r="AU34" i="75"/>
  <c r="AV34" i="75"/>
  <c r="AW34" i="75"/>
  <c r="AX34" i="75"/>
  <c r="AY34" i="75"/>
  <c r="AZ34" i="75"/>
  <c r="BA34" i="75"/>
  <c r="BB34" i="75"/>
  <c r="BC34" i="75"/>
  <c r="AU35" i="75"/>
  <c r="AV35" i="75"/>
  <c r="AW35" i="75"/>
  <c r="AX35" i="75"/>
  <c r="AY35" i="75"/>
  <c r="AZ35" i="75"/>
  <c r="BA35" i="75"/>
  <c r="BB35" i="75"/>
  <c r="BC35" i="75"/>
  <c r="AU36" i="75"/>
  <c r="AV36" i="75"/>
  <c r="AW36" i="75"/>
  <c r="AX36" i="75"/>
  <c r="AY36" i="75"/>
  <c r="AZ36" i="75"/>
  <c r="BA36" i="75"/>
  <c r="BB36" i="75"/>
  <c r="BC36" i="75"/>
  <c r="AU37" i="75"/>
  <c r="AV37" i="75"/>
  <c r="AW37" i="75"/>
  <c r="AX37" i="75"/>
  <c r="AY37" i="75"/>
  <c r="AZ37" i="75"/>
  <c r="BA37" i="75"/>
  <c r="BB37" i="75"/>
  <c r="BC37" i="75"/>
  <c r="AU38" i="75"/>
  <c r="AV38" i="75"/>
  <c r="AW38" i="75"/>
  <c r="AX38" i="75"/>
  <c r="AY38" i="75"/>
  <c r="AZ38" i="75"/>
  <c r="BA38" i="75"/>
  <c r="BB38" i="75"/>
  <c r="BC38" i="75"/>
  <c r="AU39" i="75"/>
  <c r="AV39" i="75"/>
  <c r="AW39" i="75"/>
  <c r="AX39" i="75"/>
  <c r="AY39" i="75"/>
  <c r="AZ39" i="75"/>
  <c r="BA39" i="75"/>
  <c r="BB39" i="75"/>
  <c r="BC39" i="75"/>
  <c r="AU40" i="75"/>
  <c r="AV40" i="75"/>
  <c r="AW40" i="75"/>
  <c r="AX40" i="75"/>
  <c r="AY40" i="75"/>
  <c r="AZ40" i="75"/>
  <c r="BA40" i="75"/>
  <c r="BB40" i="75"/>
  <c r="BC40" i="75"/>
  <c r="AU41" i="75"/>
  <c r="AV41" i="75"/>
  <c r="AW41" i="75"/>
  <c r="AX41" i="75"/>
  <c r="AY41" i="75"/>
  <c r="AZ41" i="75"/>
  <c r="BA41" i="75"/>
  <c r="BB41" i="75"/>
  <c r="BC41" i="75"/>
  <c r="AU42" i="75"/>
  <c r="AV42" i="75"/>
  <c r="AW42" i="75"/>
  <c r="AX42" i="75"/>
  <c r="AY42" i="75"/>
  <c r="AZ42" i="75"/>
  <c r="BA42" i="75"/>
  <c r="BB42" i="75"/>
  <c r="BC42" i="75"/>
  <c r="AU43" i="75"/>
  <c r="AV43" i="75"/>
  <c r="AW43" i="75"/>
  <c r="AX43" i="75"/>
  <c r="AY43" i="75"/>
  <c r="AZ43" i="75"/>
  <c r="BA43" i="75"/>
  <c r="BB43" i="75"/>
  <c r="BC43" i="75"/>
  <c r="AU44" i="75"/>
  <c r="AV44" i="75"/>
  <c r="AW44" i="75"/>
  <c r="AX44" i="75"/>
  <c r="AY44" i="75"/>
  <c r="AZ44" i="75"/>
  <c r="BA44" i="75"/>
  <c r="BB44" i="75"/>
  <c r="BC44" i="75"/>
  <c r="AU34" i="71"/>
  <c r="AV34" i="71"/>
  <c r="AW34" i="71"/>
  <c r="AX34" i="71"/>
  <c r="AY34" i="71"/>
  <c r="AZ34" i="71"/>
  <c r="BA34" i="71"/>
  <c r="BB34" i="71"/>
  <c r="BC34" i="71"/>
  <c r="AU35" i="71"/>
  <c r="AV35" i="71"/>
  <c r="AW35" i="71"/>
  <c r="AX35" i="71"/>
  <c r="AY35" i="71"/>
  <c r="AZ35" i="71"/>
  <c r="BA35" i="71"/>
  <c r="BB35" i="71"/>
  <c r="BC35" i="71"/>
  <c r="AU36" i="71"/>
  <c r="AV36" i="71"/>
  <c r="AW36" i="71"/>
  <c r="AX36" i="71"/>
  <c r="AY36" i="71"/>
  <c r="AZ36" i="71"/>
  <c r="BA36" i="71"/>
  <c r="BB36" i="71"/>
  <c r="BC36" i="71"/>
  <c r="AU37" i="71"/>
  <c r="AV37" i="71"/>
  <c r="AW37" i="71"/>
  <c r="AX37" i="71"/>
  <c r="AY37" i="71"/>
  <c r="AZ37" i="71"/>
  <c r="BA37" i="71"/>
  <c r="BB37" i="71"/>
  <c r="BC37" i="71"/>
  <c r="AU38" i="71"/>
  <c r="AV38" i="71"/>
  <c r="AW38" i="71"/>
  <c r="AX38" i="71"/>
  <c r="AY38" i="71"/>
  <c r="AZ38" i="71"/>
  <c r="BA38" i="71"/>
  <c r="BB38" i="71"/>
  <c r="BC38" i="71"/>
  <c r="AU39" i="71"/>
  <c r="AV39" i="71"/>
  <c r="AW39" i="71"/>
  <c r="AX39" i="71"/>
  <c r="AY39" i="71"/>
  <c r="AZ39" i="71"/>
  <c r="BA39" i="71"/>
  <c r="BB39" i="71"/>
  <c r="BC39" i="71"/>
  <c r="AU40" i="71"/>
  <c r="AV40" i="71"/>
  <c r="AW40" i="71"/>
  <c r="AX40" i="71"/>
  <c r="AY40" i="71"/>
  <c r="AZ40" i="71"/>
  <c r="BA40" i="71"/>
  <c r="BB40" i="71"/>
  <c r="BC40" i="71"/>
  <c r="AU41" i="71"/>
  <c r="AV41" i="71"/>
  <c r="AW41" i="71"/>
  <c r="AX41" i="71"/>
  <c r="AY41" i="71"/>
  <c r="AZ41" i="71"/>
  <c r="BA41" i="71"/>
  <c r="BB41" i="71"/>
  <c r="BC41" i="71"/>
  <c r="AU42" i="71"/>
  <c r="AV42" i="71"/>
  <c r="AW42" i="71"/>
  <c r="AX42" i="71"/>
  <c r="AY42" i="71"/>
  <c r="AZ42" i="71"/>
  <c r="BA42" i="71"/>
  <c r="BB42" i="71"/>
  <c r="BC42" i="71"/>
  <c r="AU43" i="71"/>
  <c r="AV43" i="71"/>
  <c r="AW43" i="71"/>
  <c r="AX43" i="71"/>
  <c r="AY43" i="71"/>
  <c r="AZ43" i="71"/>
  <c r="BA43" i="71"/>
  <c r="BB43" i="71"/>
  <c r="BC43" i="71"/>
  <c r="AU44" i="71"/>
  <c r="AV44" i="71"/>
  <c r="AW44" i="71"/>
  <c r="AX44" i="71"/>
  <c r="AY44" i="71"/>
  <c r="AZ44" i="71"/>
  <c r="BA44" i="71"/>
  <c r="BB44" i="71"/>
  <c r="BC44" i="71"/>
  <c r="AU34" i="79"/>
  <c r="AV34" i="79"/>
  <c r="AW34" i="79"/>
  <c r="AX34" i="79"/>
  <c r="AY34" i="79"/>
  <c r="AZ34" i="79"/>
  <c r="BA34" i="79"/>
  <c r="BB34" i="79"/>
  <c r="BC34" i="79"/>
  <c r="AU35" i="79"/>
  <c r="AV35" i="79"/>
  <c r="AW35" i="79"/>
  <c r="AX35" i="79"/>
  <c r="AY35" i="79"/>
  <c r="AZ35" i="79"/>
  <c r="BA35" i="79"/>
  <c r="BB35" i="79"/>
  <c r="BC35" i="79"/>
  <c r="AU36" i="79"/>
  <c r="AV36" i="79"/>
  <c r="AW36" i="79"/>
  <c r="AX36" i="79"/>
  <c r="AY36" i="79"/>
  <c r="AZ36" i="79"/>
  <c r="BA36" i="79"/>
  <c r="BB36" i="79"/>
  <c r="BC36" i="79"/>
  <c r="AU37" i="79"/>
  <c r="AV37" i="79"/>
  <c r="AW37" i="79"/>
  <c r="AX37" i="79"/>
  <c r="AY37" i="79"/>
  <c r="AZ37" i="79"/>
  <c r="BA37" i="79"/>
  <c r="BB37" i="79"/>
  <c r="BC37" i="79"/>
  <c r="AU38" i="79"/>
  <c r="AV38" i="79"/>
  <c r="AW38" i="79"/>
  <c r="AX38" i="79"/>
  <c r="AY38" i="79"/>
  <c r="AZ38" i="79"/>
  <c r="BA38" i="79"/>
  <c r="BB38" i="79"/>
  <c r="BC38" i="79"/>
  <c r="AU39" i="79"/>
  <c r="AV39" i="79"/>
  <c r="AW39" i="79"/>
  <c r="AX39" i="79"/>
  <c r="AY39" i="79"/>
  <c r="AZ39" i="79"/>
  <c r="BA39" i="79"/>
  <c r="BB39" i="79"/>
  <c r="BC39" i="79"/>
  <c r="AU40" i="79"/>
  <c r="AV40" i="79"/>
  <c r="AW40" i="79"/>
  <c r="AX40" i="79"/>
  <c r="AY40" i="79"/>
  <c r="AZ40" i="79"/>
  <c r="BA40" i="79"/>
  <c r="BB40" i="79"/>
  <c r="BC40" i="79"/>
  <c r="AU41" i="79"/>
  <c r="AV41" i="79"/>
  <c r="AW41" i="79"/>
  <c r="AX41" i="79"/>
  <c r="AY41" i="79"/>
  <c r="AZ41" i="79"/>
  <c r="BA41" i="79"/>
  <c r="BB41" i="79"/>
  <c r="BC41" i="79"/>
  <c r="AU42" i="79"/>
  <c r="AV42" i="79"/>
  <c r="AW42" i="79"/>
  <c r="AX42" i="79"/>
  <c r="AY42" i="79"/>
  <c r="AZ42" i="79"/>
  <c r="BA42" i="79"/>
  <c r="BB42" i="79"/>
  <c r="BC42" i="79"/>
  <c r="AU43" i="79"/>
  <c r="AV43" i="79"/>
  <c r="AW43" i="79"/>
  <c r="AX43" i="79"/>
  <c r="AY43" i="79"/>
  <c r="AZ43" i="79"/>
  <c r="BA43" i="79"/>
  <c r="BB43" i="79"/>
  <c r="BC43" i="79"/>
  <c r="AU44" i="79"/>
  <c r="AV44" i="79"/>
  <c r="AW44" i="79"/>
  <c r="AX44" i="79"/>
  <c r="AY44" i="79"/>
  <c r="AZ44" i="79"/>
  <c r="BA44" i="79"/>
  <c r="BB44" i="79"/>
  <c r="BC44" i="79"/>
  <c r="AU34" i="80"/>
  <c r="AV34" i="80"/>
  <c r="AW34" i="80"/>
  <c r="AX34" i="80"/>
  <c r="AY34" i="80"/>
  <c r="BA34" i="80"/>
  <c r="BB34" i="80"/>
  <c r="BC34" i="80"/>
  <c r="AU35" i="80"/>
  <c r="AV35" i="80"/>
  <c r="AW35" i="80"/>
  <c r="AX35" i="80"/>
  <c r="AY35" i="80"/>
  <c r="BA35" i="80"/>
  <c r="BB35" i="80"/>
  <c r="BC35" i="80"/>
  <c r="AU36" i="80"/>
  <c r="AV36" i="80"/>
  <c r="AW36" i="80"/>
  <c r="AX36" i="80"/>
  <c r="AY36" i="80"/>
  <c r="BA36" i="80"/>
  <c r="BB36" i="80"/>
  <c r="BC36" i="80"/>
  <c r="AU37" i="80"/>
  <c r="AV37" i="80"/>
  <c r="AW37" i="80"/>
  <c r="AX37" i="80"/>
  <c r="AY37" i="80"/>
  <c r="BA37" i="80"/>
  <c r="BB37" i="80"/>
  <c r="BC37" i="80"/>
  <c r="AU38" i="80"/>
  <c r="AV38" i="80"/>
  <c r="AW38" i="80"/>
  <c r="AX38" i="80"/>
  <c r="AY38" i="80"/>
  <c r="BA38" i="80"/>
  <c r="BB38" i="80"/>
  <c r="BC38" i="80"/>
  <c r="AU39" i="80"/>
  <c r="AV39" i="80"/>
  <c r="AW39" i="80"/>
  <c r="AX39" i="80"/>
  <c r="AY39" i="80"/>
  <c r="BA39" i="80"/>
  <c r="BB39" i="80"/>
  <c r="BC39" i="80"/>
  <c r="AU40" i="80"/>
  <c r="AV40" i="80"/>
  <c r="AW40" i="80"/>
  <c r="AX40" i="80"/>
  <c r="AY40" i="80"/>
  <c r="BA40" i="80"/>
  <c r="BB40" i="80"/>
  <c r="BC40" i="80"/>
  <c r="AU41" i="80"/>
  <c r="AV41" i="80"/>
  <c r="AW41" i="80"/>
  <c r="AX41" i="80"/>
  <c r="AY41" i="80"/>
  <c r="BA41" i="80"/>
  <c r="BB41" i="80"/>
  <c r="BC41" i="80"/>
  <c r="AU42" i="80"/>
  <c r="AV42" i="80"/>
  <c r="AW42" i="80"/>
  <c r="AX42" i="80"/>
  <c r="AY42" i="80"/>
  <c r="BA42" i="80"/>
  <c r="BB42" i="80"/>
  <c r="BC42" i="80"/>
  <c r="AU43" i="80"/>
  <c r="AV43" i="80"/>
  <c r="AW43" i="80"/>
  <c r="AX43" i="80"/>
  <c r="AY43" i="80"/>
  <c r="BA43" i="80"/>
  <c r="BB43" i="80"/>
  <c r="BC43" i="80"/>
  <c r="AU44" i="80"/>
  <c r="AV44" i="80"/>
  <c r="AW44" i="80"/>
  <c r="AX44" i="80"/>
  <c r="AY44" i="80"/>
  <c r="BA44" i="80"/>
  <c r="BB44" i="80"/>
  <c r="BC44" i="80"/>
  <c r="AU34" i="81"/>
  <c r="AV34" i="81"/>
  <c r="AW34" i="81"/>
  <c r="AX34" i="81"/>
  <c r="AY34" i="81"/>
  <c r="BA34" i="81"/>
  <c r="BB34" i="81"/>
  <c r="BC34" i="81"/>
  <c r="AU35" i="81"/>
  <c r="AV35" i="81"/>
  <c r="AW35" i="81"/>
  <c r="AX35" i="81"/>
  <c r="AY35" i="81"/>
  <c r="BA35" i="81"/>
  <c r="BB35" i="81"/>
  <c r="BC35" i="81"/>
  <c r="AU36" i="81"/>
  <c r="AV36" i="81"/>
  <c r="AW36" i="81"/>
  <c r="AX36" i="81"/>
  <c r="AY36" i="81"/>
  <c r="BA36" i="81"/>
  <c r="BB36" i="81"/>
  <c r="BC36" i="81"/>
  <c r="AU37" i="81"/>
  <c r="AV37" i="81"/>
  <c r="AW37" i="81"/>
  <c r="AX37" i="81"/>
  <c r="AY37" i="81"/>
  <c r="BA37" i="81"/>
  <c r="BB37" i="81"/>
  <c r="BC37" i="81"/>
  <c r="AU38" i="81"/>
  <c r="AV38" i="81"/>
  <c r="AW38" i="81"/>
  <c r="AX38" i="81"/>
  <c r="AY38" i="81"/>
  <c r="BA38" i="81"/>
  <c r="BB38" i="81"/>
  <c r="BC38" i="81"/>
  <c r="AU39" i="81"/>
  <c r="AV39" i="81"/>
  <c r="AW39" i="81"/>
  <c r="AX39" i="81"/>
  <c r="AY39" i="81"/>
  <c r="BA39" i="81"/>
  <c r="BB39" i="81"/>
  <c r="BC39" i="81"/>
  <c r="AU40" i="81"/>
  <c r="AV40" i="81"/>
  <c r="AW40" i="81"/>
  <c r="AX40" i="81"/>
  <c r="AY40" i="81"/>
  <c r="BA40" i="81"/>
  <c r="BB40" i="81"/>
  <c r="BC40" i="81"/>
  <c r="AU41" i="81"/>
  <c r="AV41" i="81"/>
  <c r="AW41" i="81"/>
  <c r="AX41" i="81"/>
  <c r="AY41" i="81"/>
  <c r="BA41" i="81"/>
  <c r="BB41" i="81"/>
  <c r="BC41" i="81"/>
  <c r="AU42" i="81"/>
  <c r="AV42" i="81"/>
  <c r="AW42" i="81"/>
  <c r="AX42" i="81"/>
  <c r="AY42" i="81"/>
  <c r="BA42" i="81"/>
  <c r="BB42" i="81"/>
  <c r="BC42" i="81"/>
  <c r="AU43" i="81"/>
  <c r="AV43" i="81"/>
  <c r="AW43" i="81"/>
  <c r="AX43" i="81"/>
  <c r="AY43" i="81"/>
  <c r="BA43" i="81"/>
  <c r="BB43" i="81"/>
  <c r="BC43" i="81"/>
  <c r="AU44" i="81"/>
  <c r="AV44" i="81"/>
  <c r="AW44" i="81"/>
  <c r="AX44" i="81"/>
  <c r="AY44" i="81"/>
  <c r="BA44" i="81"/>
  <c r="BB44" i="81"/>
  <c r="BC44" i="81"/>
  <c r="AU34" i="82"/>
  <c r="AV34" i="82"/>
  <c r="AW34" i="82"/>
  <c r="AX34" i="82"/>
  <c r="AY34" i="82"/>
  <c r="AZ34" i="82"/>
  <c r="BA34" i="82"/>
  <c r="BB34" i="82"/>
  <c r="AU35" i="82"/>
  <c r="AV35" i="82"/>
  <c r="AW35" i="82"/>
  <c r="AX35" i="82"/>
  <c r="AY35" i="82"/>
  <c r="AZ35" i="82"/>
  <c r="BA35" i="82"/>
  <c r="BB35" i="82"/>
  <c r="AU36" i="82"/>
  <c r="AV36" i="82"/>
  <c r="AW36" i="82"/>
  <c r="AX36" i="82"/>
  <c r="AY36" i="82"/>
  <c r="AZ36" i="82"/>
  <c r="BA36" i="82"/>
  <c r="BB36" i="82"/>
  <c r="AU37" i="82"/>
  <c r="AV37" i="82"/>
  <c r="AW37" i="82"/>
  <c r="AX37" i="82"/>
  <c r="AY37" i="82"/>
  <c r="AZ37" i="82"/>
  <c r="BA37" i="82"/>
  <c r="BB37" i="82"/>
  <c r="AU38" i="82"/>
  <c r="AV38" i="82"/>
  <c r="AW38" i="82"/>
  <c r="AX38" i="82"/>
  <c r="AY38" i="82"/>
  <c r="AZ38" i="82"/>
  <c r="BA38" i="82"/>
  <c r="BB38" i="82"/>
  <c r="AU39" i="82"/>
  <c r="AV39" i="82"/>
  <c r="AW39" i="82"/>
  <c r="AX39" i="82"/>
  <c r="AY39" i="82"/>
  <c r="AZ39" i="82"/>
  <c r="BA39" i="82"/>
  <c r="BB39" i="82"/>
  <c r="AU40" i="82"/>
  <c r="AV40" i="82"/>
  <c r="AW40" i="82"/>
  <c r="AX40" i="82"/>
  <c r="AY40" i="82"/>
  <c r="AZ40" i="82"/>
  <c r="BA40" i="82"/>
  <c r="BB40" i="82"/>
  <c r="AU41" i="82"/>
  <c r="AV41" i="82"/>
  <c r="AW41" i="82"/>
  <c r="AX41" i="82"/>
  <c r="AY41" i="82"/>
  <c r="AZ41" i="82"/>
  <c r="BA41" i="82"/>
  <c r="BB41" i="82"/>
  <c r="AU42" i="82"/>
  <c r="AV42" i="82"/>
  <c r="AW42" i="82"/>
  <c r="AX42" i="82"/>
  <c r="AY42" i="82"/>
  <c r="AZ42" i="82"/>
  <c r="BA42" i="82"/>
  <c r="BB42" i="82"/>
  <c r="AU43" i="82"/>
  <c r="AV43" i="82"/>
  <c r="AW43" i="82"/>
  <c r="AX43" i="82"/>
  <c r="AY43" i="82"/>
  <c r="AZ43" i="82"/>
  <c r="BA43" i="82"/>
  <c r="BB43" i="82"/>
  <c r="AU44" i="82"/>
  <c r="AV44" i="82"/>
  <c r="AW44" i="82"/>
  <c r="AX44" i="82"/>
  <c r="AY44" i="82"/>
  <c r="AZ44" i="82"/>
  <c r="BA44" i="82"/>
  <c r="BB44" i="82"/>
  <c r="AE11" i="103" l="1"/>
  <c r="B72" i="84"/>
  <c r="AC11" i="103"/>
  <c r="B70" i="84"/>
  <c r="AH11" i="103"/>
  <c r="B75" i="84"/>
  <c r="Z11" i="103"/>
  <c r="B68" i="84"/>
  <c r="AM29" i="103"/>
  <c r="AC6" i="103"/>
  <c r="G71" i="83"/>
  <c r="Z6" i="103"/>
  <c r="AD6" i="103"/>
  <c r="G72" i="83"/>
  <c r="BD44" i="82"/>
  <c r="BD43" i="82"/>
  <c r="BD42" i="82"/>
  <c r="BD41" i="82"/>
  <c r="BD40" i="82"/>
  <c r="BD39" i="82"/>
  <c r="BD38" i="82"/>
  <c r="BD37" i="82"/>
  <c r="BD36" i="82"/>
  <c r="BD35" i="82"/>
  <c r="BD34" i="82"/>
  <c r="BD41" i="79"/>
  <c r="BD43" i="80"/>
  <c r="BD39" i="80"/>
  <c r="BD34" i="80"/>
  <c r="BD44" i="80"/>
  <c r="BD41" i="80"/>
  <c r="BD40" i="80"/>
  <c r="BD35" i="80"/>
  <c r="BD36" i="80"/>
  <c r="BD42" i="80"/>
  <c r="BD37" i="80"/>
  <c r="BD38" i="80"/>
  <c r="BD44" i="81"/>
  <c r="BD43" i="81"/>
  <c r="BD42" i="81"/>
  <c r="BD41" i="81"/>
  <c r="BD40" i="81"/>
  <c r="BD39" i="81"/>
  <c r="BD38" i="81"/>
  <c r="BD37" i="81"/>
  <c r="BD36" i="81"/>
  <c r="BD35" i="81"/>
  <c r="BD34" i="81"/>
  <c r="BD40" i="79"/>
  <c r="BD39" i="79"/>
  <c r="BD38" i="79"/>
  <c r="BD37" i="79"/>
  <c r="BD44" i="79"/>
  <c r="BD36" i="79"/>
  <c r="BD43" i="79"/>
  <c r="BD35" i="79"/>
  <c r="BD42" i="79"/>
  <c r="BD34" i="79"/>
  <c r="S34" i="103"/>
  <c r="Y33" i="103"/>
  <c r="Y31" i="103"/>
  <c r="Y30" i="103"/>
  <c r="Y36" i="103"/>
  <c r="T28" i="103"/>
  <c r="T32" i="103"/>
  <c r="T36" i="103"/>
  <c r="W38" i="103"/>
  <c r="Q26" i="103"/>
  <c r="S29" i="103"/>
  <c r="U32" i="103"/>
  <c r="U36" i="103"/>
  <c r="W39" i="103"/>
  <c r="O38" i="103"/>
  <c r="AM38" i="103"/>
  <c r="R26" i="103"/>
  <c r="R30" i="103"/>
  <c r="R34" i="103"/>
  <c r="R38" i="103"/>
  <c r="U35" i="103"/>
  <c r="R27" i="103"/>
  <c r="R31" i="103"/>
  <c r="R35" i="103"/>
  <c r="R39" i="103"/>
  <c r="AP39" i="103"/>
  <c r="S27" i="103"/>
  <c r="S31" i="103"/>
  <c r="U34" i="103"/>
  <c r="U38" i="103"/>
  <c r="Q37" i="103"/>
  <c r="T27" i="103"/>
  <c r="T31" i="103"/>
  <c r="T35" i="103"/>
  <c r="T39" i="103"/>
  <c r="S36" i="103"/>
  <c r="Q27" i="103"/>
  <c r="Y39" i="103"/>
  <c r="W28" i="103"/>
  <c r="O32" i="103"/>
  <c r="AM32" i="103"/>
  <c r="Q35" i="103"/>
  <c r="S38" i="103"/>
  <c r="Y37" i="103"/>
  <c r="R25" i="103"/>
  <c r="R29" i="103"/>
  <c r="R33" i="103"/>
  <c r="R37" i="103"/>
  <c r="O27" i="103"/>
  <c r="AM27" i="103"/>
  <c r="Q30" i="103"/>
  <c r="S33" i="103"/>
  <c r="S37" i="103"/>
  <c r="X27" i="103"/>
  <c r="X31" i="103"/>
  <c r="X35" i="103"/>
  <c r="X39" i="103"/>
  <c r="AV39" i="103"/>
  <c r="X28" i="103"/>
  <c r="X32" i="103"/>
  <c r="X36" i="103"/>
  <c r="AV36" i="103"/>
  <c r="O25" i="103"/>
  <c r="AM25" i="103"/>
  <c r="Q28" i="103"/>
  <c r="Q32" i="103"/>
  <c r="S35" i="103"/>
  <c r="S39" i="103"/>
  <c r="AQ39" i="103"/>
  <c r="O26" i="103"/>
  <c r="AM26" i="103"/>
  <c r="R28" i="103"/>
  <c r="R32" i="103"/>
  <c r="R36" i="103"/>
  <c r="AP36" i="103"/>
  <c r="AN15" i="103"/>
  <c r="Y26" i="103"/>
  <c r="Y28" i="103"/>
  <c r="U25" i="103"/>
  <c r="U29" i="103"/>
  <c r="W32" i="103"/>
  <c r="O36" i="103"/>
  <c r="AM36" i="103"/>
  <c r="Q39" i="103"/>
  <c r="AP15" i="103"/>
  <c r="Y25" i="103"/>
  <c r="Y29" i="103"/>
  <c r="X26" i="103"/>
  <c r="X30" i="103"/>
  <c r="X34" i="103"/>
  <c r="X38" i="103"/>
  <c r="Q29" i="103"/>
  <c r="W27" i="103"/>
  <c r="O31" i="103"/>
  <c r="AM31" i="103"/>
  <c r="Q34" i="103"/>
  <c r="Q38" i="103"/>
  <c r="Q25" i="103"/>
  <c r="V28" i="103"/>
  <c r="V32" i="103"/>
  <c r="V36" i="103"/>
  <c r="W26" i="103"/>
  <c r="V25" i="103"/>
  <c r="V29" i="103"/>
  <c r="V33" i="103"/>
  <c r="V37" i="103"/>
  <c r="W25" i="103"/>
  <c r="W29" i="103"/>
  <c r="O33" i="103"/>
  <c r="AM33" i="103"/>
  <c r="O37" i="103"/>
  <c r="AM37" i="103"/>
  <c r="S28" i="103"/>
  <c r="X25" i="103"/>
  <c r="X29" i="103"/>
  <c r="X33" i="103"/>
  <c r="X37" i="103"/>
  <c r="U27" i="103"/>
  <c r="U37" i="103"/>
  <c r="AM15" i="103"/>
  <c r="Y38" i="103"/>
  <c r="Y34" i="103"/>
  <c r="S26" i="103"/>
  <c r="S30" i="103"/>
  <c r="U33" i="103"/>
  <c r="W36" i="103"/>
  <c r="Y27" i="103"/>
  <c r="Q31" i="103"/>
  <c r="Y32" i="103"/>
  <c r="Y35" i="103"/>
  <c r="V27" i="103"/>
  <c r="V31" i="103"/>
  <c r="V35" i="103"/>
  <c r="V39" i="103"/>
  <c r="W34" i="103"/>
  <c r="S25" i="103"/>
  <c r="U28" i="103"/>
  <c r="W31" i="103"/>
  <c r="W35" i="103"/>
  <c r="O39" i="103"/>
  <c r="AM39" i="103"/>
  <c r="S32" i="103"/>
  <c r="T25" i="103"/>
  <c r="T29" i="103"/>
  <c r="T33" i="103"/>
  <c r="T37" i="103"/>
  <c r="W30" i="103"/>
  <c r="U39" i="103"/>
  <c r="T26" i="103"/>
  <c r="T30" i="103"/>
  <c r="T34" i="103"/>
  <c r="T38" i="103"/>
  <c r="U26" i="103"/>
  <c r="U30" i="103"/>
  <c r="W33" i="103"/>
  <c r="W37" i="103"/>
  <c r="Q33" i="103"/>
  <c r="V26" i="103"/>
  <c r="V30" i="103"/>
  <c r="V34" i="103"/>
  <c r="V38" i="103"/>
  <c r="U31" i="103"/>
  <c r="BD43" i="71"/>
  <c r="BD35" i="71"/>
  <c r="J11" i="103"/>
  <c r="U11" i="103" s="1"/>
  <c r="J12" i="103"/>
  <c r="U12" i="103" s="1"/>
  <c r="E12" i="103"/>
  <c r="E11" i="103"/>
  <c r="K11" i="103"/>
  <c r="V11" i="103" s="1"/>
  <c r="K12" i="103"/>
  <c r="V12" i="103" s="1"/>
  <c r="G12" i="103"/>
  <c r="G11" i="103"/>
  <c r="C136" i="84"/>
  <c r="D12" i="103"/>
  <c r="D11" i="103"/>
  <c r="M12" i="103"/>
  <c r="X12" i="103" s="1"/>
  <c r="M11" i="103"/>
  <c r="X11" i="103" s="1"/>
  <c r="BD41" i="71"/>
  <c r="BD40" i="71"/>
  <c r="BD39" i="71"/>
  <c r="BD42" i="71"/>
  <c r="BD38" i="71"/>
  <c r="B436" i="89"/>
  <c r="BD37" i="71"/>
  <c r="BD34" i="71"/>
  <c r="BD44" i="71"/>
  <c r="BD36" i="71"/>
  <c r="E112" i="84"/>
  <c r="C144" i="84"/>
  <c r="E120" i="84"/>
  <c r="C142" i="84"/>
  <c r="E118" i="84"/>
  <c r="C141" i="84"/>
  <c r="E117" i="84"/>
  <c r="C138" i="84"/>
  <c r="E114" i="84"/>
  <c r="G70" i="84" s="1"/>
  <c r="B169" i="89"/>
  <c r="C415" i="89"/>
  <c r="C211" i="89"/>
  <c r="C191" i="89"/>
  <c r="C436" i="89"/>
  <c r="C169" i="89"/>
  <c r="C313" i="89"/>
  <c r="C293" i="89"/>
  <c r="C457" i="89"/>
  <c r="D422" i="89"/>
  <c r="G422" i="89" s="1"/>
  <c r="AG37" i="103"/>
  <c r="AT37" i="103" s="1"/>
  <c r="D358" i="89"/>
  <c r="AC34" i="103"/>
  <c r="AP34" i="103" s="1"/>
  <c r="D113" i="89"/>
  <c r="AE22" i="103"/>
  <c r="Z9" i="103"/>
  <c r="Z10" i="103"/>
  <c r="AM10" i="103" s="1"/>
  <c r="D318" i="89"/>
  <c r="G318" i="89" s="1"/>
  <c r="AE32" i="103"/>
  <c r="AR32" i="103" s="1"/>
  <c r="D259" i="89"/>
  <c r="G259" i="89" s="1"/>
  <c r="AH29" i="103"/>
  <c r="AU29" i="103" s="1"/>
  <c r="D444" i="89"/>
  <c r="G444" i="89" s="1"/>
  <c r="AH38" i="103"/>
  <c r="AU38" i="103" s="1"/>
  <c r="D421" i="89"/>
  <c r="G421" i="89" s="1"/>
  <c r="AF37" i="103"/>
  <c r="AS37" i="103" s="1"/>
  <c r="D258" i="89"/>
  <c r="G258" i="89" s="1"/>
  <c r="AG29" i="103"/>
  <c r="AT29" i="103" s="1"/>
  <c r="D215" i="89"/>
  <c r="G215" i="89" s="1"/>
  <c r="AD27" i="103"/>
  <c r="AQ27" i="103" s="1"/>
  <c r="AI10" i="103"/>
  <c r="AI9" i="103"/>
  <c r="B415" i="89"/>
  <c r="D443" i="89"/>
  <c r="G443" i="89" s="1"/>
  <c r="AG38" i="103"/>
  <c r="AT38" i="103" s="1"/>
  <c r="D382" i="89"/>
  <c r="G382" i="89" s="1"/>
  <c r="AG35" i="103"/>
  <c r="AT35" i="103" s="1"/>
  <c r="D321" i="89"/>
  <c r="G321" i="89" s="1"/>
  <c r="AH32" i="103"/>
  <c r="AU32" i="103" s="1"/>
  <c r="D280" i="89"/>
  <c r="G280" i="89" s="1"/>
  <c r="AH30" i="103"/>
  <c r="AU30" i="103" s="1"/>
  <c r="D238" i="89"/>
  <c r="G238" i="89" s="1"/>
  <c r="AG28" i="103"/>
  <c r="AT28" i="103" s="1"/>
  <c r="D214" i="89"/>
  <c r="G214" i="89" s="1"/>
  <c r="AC27" i="103"/>
  <c r="AP27" i="103" s="1"/>
  <c r="D156" i="89"/>
  <c r="AG24" i="103"/>
  <c r="AC9" i="103"/>
  <c r="AC10" i="103"/>
  <c r="B313" i="89"/>
  <c r="B457" i="89"/>
  <c r="D89" i="83"/>
  <c r="G89" i="83" s="1"/>
  <c r="D442" i="89"/>
  <c r="G442" i="89" s="1"/>
  <c r="AF38" i="103"/>
  <c r="AS38" i="103" s="1"/>
  <c r="D379" i="89"/>
  <c r="G379" i="89" s="1"/>
  <c r="AD35" i="103"/>
  <c r="AQ35" i="103" s="1"/>
  <c r="D317" i="89"/>
  <c r="G317" i="89" s="1"/>
  <c r="AD32" i="103"/>
  <c r="AQ32" i="103" s="1"/>
  <c r="D155" i="89"/>
  <c r="AF24" i="103"/>
  <c r="D461" i="89"/>
  <c r="G461" i="89" s="1"/>
  <c r="AD39" i="103"/>
  <c r="D441" i="89"/>
  <c r="G441" i="89" s="1"/>
  <c r="AE38" i="103"/>
  <c r="AR38" i="103" s="1"/>
  <c r="D401" i="89"/>
  <c r="G401" i="89" s="1"/>
  <c r="AF36" i="103"/>
  <c r="AS36" i="103" s="1"/>
  <c r="D340" i="89"/>
  <c r="AG33" i="103"/>
  <c r="AT33" i="103" s="1"/>
  <c r="D275" i="89"/>
  <c r="G275" i="89" s="1"/>
  <c r="AC30" i="103"/>
  <c r="AP30" i="103" s="1"/>
  <c r="D237" i="89"/>
  <c r="G237" i="89" s="1"/>
  <c r="AF28" i="103"/>
  <c r="AS28" i="103" s="1"/>
  <c r="D152" i="89"/>
  <c r="AC24" i="103"/>
  <c r="B293" i="89"/>
  <c r="BF9" i="15"/>
  <c r="AJ8" i="103"/>
  <c r="AW8" i="103" s="1"/>
  <c r="D277" i="89"/>
  <c r="G277" i="89" s="1"/>
  <c r="AE30" i="103"/>
  <c r="AR30" i="103" s="1"/>
  <c r="D466" i="89"/>
  <c r="G466" i="89" s="1"/>
  <c r="AI39" i="103"/>
  <c r="D439" i="89"/>
  <c r="G439" i="89" s="1"/>
  <c r="AC38" i="103"/>
  <c r="AP38" i="103" s="1"/>
  <c r="D400" i="89"/>
  <c r="G400" i="89" s="1"/>
  <c r="AE36" i="103"/>
  <c r="AR36" i="103" s="1"/>
  <c r="D362" i="89"/>
  <c r="AG34" i="103"/>
  <c r="AT34" i="103" s="1"/>
  <c r="D337" i="89"/>
  <c r="AD33" i="103"/>
  <c r="AQ33" i="103" s="1"/>
  <c r="D198" i="89"/>
  <c r="G198" i="89" s="1"/>
  <c r="AG26" i="103"/>
  <c r="AT26" i="103" s="1"/>
  <c r="D94" i="89"/>
  <c r="AG21" i="103"/>
  <c r="B211" i="89"/>
  <c r="B191" i="89"/>
  <c r="D463" i="89"/>
  <c r="G463" i="89" s="1"/>
  <c r="AF39" i="103"/>
  <c r="AS39" i="103" s="1"/>
  <c r="D398" i="89"/>
  <c r="G398" i="89" s="1"/>
  <c r="AC36" i="103"/>
  <c r="D360" i="89"/>
  <c r="AE34" i="103"/>
  <c r="AR34" i="103" s="1"/>
  <c r="D336" i="89"/>
  <c r="AC33" i="103"/>
  <c r="AP33" i="103" s="1"/>
  <c r="D297" i="89"/>
  <c r="G297" i="89" s="1"/>
  <c r="AD31" i="103"/>
  <c r="AQ31" i="103" s="1"/>
  <c r="D218" i="89"/>
  <c r="G218" i="89" s="1"/>
  <c r="AG27" i="103"/>
  <c r="AT27" i="103" s="1"/>
  <c r="D176" i="89"/>
  <c r="G176" i="89" s="1"/>
  <c r="AG25" i="103"/>
  <c r="AT25" i="103" s="1"/>
  <c r="D91" i="89"/>
  <c r="AD21" i="103"/>
  <c r="D359" i="89"/>
  <c r="AD34" i="103"/>
  <c r="AQ34" i="103" s="1"/>
  <c r="D296" i="89"/>
  <c r="G296" i="89" s="1"/>
  <c r="AC31" i="103"/>
  <c r="AP31" i="103" s="1"/>
  <c r="AA10" i="103"/>
  <c r="AN10" i="103" s="1"/>
  <c r="AA9" i="103"/>
  <c r="C395" i="89"/>
  <c r="BE37" i="73"/>
  <c r="BE36" i="73"/>
  <c r="BE35" i="73"/>
  <c r="BE34" i="73"/>
  <c r="BE44" i="73"/>
  <c r="BE42" i="73"/>
  <c r="BE39" i="73"/>
  <c r="BE41" i="73"/>
  <c r="BE40" i="73"/>
  <c r="BE38" i="73"/>
  <c r="BE43" i="73"/>
  <c r="BE41" i="75"/>
  <c r="BE37" i="74"/>
  <c r="BE40" i="75"/>
  <c r="BE44" i="74"/>
  <c r="BE36" i="74"/>
  <c r="D437" i="89"/>
  <c r="G437" i="89" s="1"/>
  <c r="D252" i="89"/>
  <c r="G252" i="89" s="1"/>
  <c r="D130" i="89"/>
  <c r="BE39" i="75"/>
  <c r="BE43" i="74"/>
  <c r="BE35" i="74"/>
  <c r="D458" i="89"/>
  <c r="G458" i="89" s="1"/>
  <c r="D396" i="89"/>
  <c r="G396" i="89" s="1"/>
  <c r="D294" i="89"/>
  <c r="G294" i="89" s="1"/>
  <c r="D212" i="89"/>
  <c r="G212" i="89" s="1"/>
  <c r="D170" i="89"/>
  <c r="G170" i="89" s="1"/>
  <c r="BE38" i="75"/>
  <c r="BE42" i="74"/>
  <c r="BE34" i="74"/>
  <c r="D376" i="89"/>
  <c r="G376" i="89" s="1"/>
  <c r="D314" i="89"/>
  <c r="G314" i="89" s="1"/>
  <c r="D273" i="89"/>
  <c r="G273" i="89" s="1"/>
  <c r="D150" i="89"/>
  <c r="BE37" i="75"/>
  <c r="BE41" i="74"/>
  <c r="D356" i="89"/>
  <c r="D109" i="89"/>
  <c r="BE44" i="75"/>
  <c r="BE36" i="75"/>
  <c r="BE40" i="74"/>
  <c r="D416" i="89"/>
  <c r="G416" i="89" s="1"/>
  <c r="D334" i="89"/>
  <c r="D232" i="89"/>
  <c r="G232" i="89" s="1"/>
  <c r="BE43" i="75"/>
  <c r="BE35" i="75"/>
  <c r="BE39" i="74"/>
  <c r="D192" i="89"/>
  <c r="G192" i="89" s="1"/>
  <c r="D88" i="89"/>
  <c r="BE42" i="75"/>
  <c r="BE34" i="75"/>
  <c r="BE38" i="74"/>
  <c r="B395" i="89"/>
  <c r="C273" i="89"/>
  <c r="C272" i="89" s="1"/>
  <c r="B272" i="89"/>
  <c r="C232" i="89"/>
  <c r="C231" i="89" s="1"/>
  <c r="B231" i="89"/>
  <c r="C252" i="89"/>
  <c r="C251" i="89" s="1"/>
  <c r="B251" i="89"/>
  <c r="C376" i="89"/>
  <c r="C375" i="89" s="1"/>
  <c r="B375" i="89"/>
  <c r="BA23" i="15"/>
  <c r="AF18" i="103" s="1"/>
  <c r="BA12" i="15"/>
  <c r="BD40" i="15"/>
  <c r="BA40" i="15"/>
  <c r="BA37" i="15"/>
  <c r="BC36" i="15"/>
  <c r="AZ36" i="15"/>
  <c r="BA26" i="15"/>
  <c r="AX26" i="15"/>
  <c r="AX23" i="15"/>
  <c r="AC18" i="103" s="1"/>
  <c r="AY17" i="15"/>
  <c r="AD14" i="103" s="1"/>
  <c r="BC6" i="15"/>
  <c r="AH5" i="103" s="1"/>
  <c r="BC39" i="15"/>
  <c r="AX40" i="15"/>
  <c r="AX37" i="15"/>
  <c r="BD34" i="15"/>
  <c r="BA34" i="15"/>
  <c r="AX34" i="15"/>
  <c r="BD30" i="15"/>
  <c r="BA30" i="15"/>
  <c r="AX30" i="15"/>
  <c r="BB28" i="15"/>
  <c r="AY27" i="15"/>
  <c r="AY24" i="15"/>
  <c r="AD19" i="103" s="1"/>
  <c r="AZ23" i="15"/>
  <c r="AE18" i="103" s="1"/>
  <c r="BB22" i="15"/>
  <c r="AG17" i="103" s="1"/>
  <c r="BB18" i="15"/>
  <c r="K15" i="103" s="1"/>
  <c r="V15" i="103" s="1"/>
  <c r="BA16" i="15"/>
  <c r="AF13" i="103" s="1"/>
  <c r="BB14" i="15"/>
  <c r="AG12" i="103" s="1"/>
  <c r="BB41" i="15"/>
  <c r="AY30" i="15"/>
  <c r="AY35" i="15"/>
  <c r="BC33" i="15"/>
  <c r="AZ33" i="15"/>
  <c r="AY31" i="15"/>
  <c r="BC29" i="15"/>
  <c r="AZ29" i="15"/>
  <c r="AZ25" i="15"/>
  <c r="AE20" i="103" s="1"/>
  <c r="AF16" i="103"/>
  <c r="BC15" i="15"/>
  <c r="AZ15" i="15"/>
  <c r="BB11" i="15"/>
  <c r="BE11" i="15" s="1"/>
  <c r="AX10" i="15"/>
  <c r="G10" i="103" s="1"/>
  <c r="R10" i="103" s="1"/>
  <c r="AZ6" i="15"/>
  <c r="AE5" i="103" s="1"/>
  <c r="AX19" i="15"/>
  <c r="AC15" i="103" s="1"/>
  <c r="AY16" i="15"/>
  <c r="AD13" i="103" s="1"/>
  <c r="BB36" i="15"/>
  <c r="BA27" i="15"/>
  <c r="AX27" i="15"/>
  <c r="BA17" i="15"/>
  <c r="AF14" i="103" s="1"/>
  <c r="BA13" i="15"/>
  <c r="D73" i="84" s="1"/>
  <c r="BA10" i="15"/>
  <c r="J10" i="103" s="1"/>
  <c r="U10" i="103" s="1"/>
  <c r="BA19" i="15"/>
  <c r="AF15" i="103" s="1"/>
  <c r="BC40" i="15"/>
  <c r="AZ40" i="15"/>
  <c r="BA38" i="15"/>
  <c r="BA35" i="15"/>
  <c r="BA31" i="15"/>
  <c r="AY28" i="15"/>
  <c r="AY22" i="15"/>
  <c r="AD17" i="103" s="1"/>
  <c r="BD5" i="15"/>
  <c r="AI4" i="103" s="1"/>
  <c r="BB37" i="15"/>
  <c r="AZ34" i="15"/>
  <c r="AX31" i="15"/>
  <c r="AX28" i="15"/>
  <c r="AX14" i="15"/>
  <c r="AC12" i="103" s="1"/>
  <c r="AX42" i="15"/>
  <c r="BD28" i="15"/>
  <c r="BA28" i="15"/>
  <c r="BA18" i="15"/>
  <c r="J15" i="103" s="1"/>
  <c r="U15" i="103" s="1"/>
  <c r="BA14" i="15"/>
  <c r="AF12" i="103" s="1"/>
  <c r="BB12" i="15"/>
  <c r="AY34" i="15"/>
  <c r="BD19" i="15"/>
  <c r="AI15" i="103" s="1"/>
  <c r="AZ14" i="15"/>
  <c r="AE12" i="103" s="1"/>
  <c r="BB5" i="15"/>
  <c r="AG4" i="103" s="1"/>
  <c r="BD32" i="15"/>
  <c r="BA32" i="15"/>
  <c r="BA22" i="15"/>
  <c r="AF17" i="103" s="1"/>
  <c r="AX33" i="15"/>
  <c r="AY42" i="15"/>
  <c r="BA39" i="15"/>
  <c r="BD36" i="15"/>
  <c r="BA36" i="15"/>
  <c r="AY33" i="15"/>
  <c r="AZ31" i="15"/>
  <c r="AY29" i="15"/>
  <c r="BB27" i="15"/>
  <c r="AX25" i="15"/>
  <c r="AC20" i="103" s="1"/>
  <c r="AY15" i="15"/>
  <c r="AX44" i="15"/>
  <c r="BD42" i="15"/>
  <c r="BB35" i="15"/>
  <c r="BC25" i="15"/>
  <c r="AH20" i="103" s="1"/>
  <c r="BB10" i="15"/>
  <c r="K10" i="103" s="1"/>
  <c r="V10" i="103" s="1"/>
  <c r="BC41" i="15"/>
  <c r="BD26" i="15"/>
  <c r="BC17" i="15"/>
  <c r="AH14" i="103" s="1"/>
  <c r="AZ17" i="15"/>
  <c r="AE14" i="103" s="1"/>
  <c r="BD10" i="15"/>
  <c r="M10" i="103" s="1"/>
  <c r="X10" i="103" s="1"/>
  <c r="BC31" i="15"/>
  <c r="BC18" i="15"/>
  <c r="L15" i="103" s="1"/>
  <c r="W15" i="103" s="1"/>
  <c r="BB13" i="15"/>
  <c r="D74" i="84" s="1"/>
  <c r="BD12" i="15"/>
  <c r="AY10" i="15"/>
  <c r="H10" i="103" s="1"/>
  <c r="S10" i="103" s="1"/>
  <c r="AY6" i="15"/>
  <c r="AD5" i="103" s="1"/>
  <c r="BC44" i="15"/>
  <c r="AZ44" i="15"/>
  <c r="AT44" i="15"/>
  <c r="BC27" i="15"/>
  <c r="AY12" i="15"/>
  <c r="BC42" i="15"/>
  <c r="AZ42" i="15"/>
  <c r="AT42" i="15"/>
  <c r="AT40" i="15"/>
  <c r="BC38" i="15"/>
  <c r="AZ38" i="15"/>
  <c r="AT38" i="15"/>
  <c r="BC24" i="15"/>
  <c r="AH19" i="103" s="1"/>
  <c r="AZ24" i="15"/>
  <c r="AE19" i="103" s="1"/>
  <c r="AT24" i="15"/>
  <c r="BC22" i="15"/>
  <c r="AH17" i="103" s="1"/>
  <c r="AZ22" i="15"/>
  <c r="AE17" i="103" s="1"/>
  <c r="AT22" i="15"/>
  <c r="BC19" i="15"/>
  <c r="AH15" i="103" s="1"/>
  <c r="AZ19" i="15"/>
  <c r="AE15" i="103" s="1"/>
  <c r="BD14" i="15"/>
  <c r="AI12" i="103" s="1"/>
  <c r="AT36" i="15"/>
  <c r="AT34" i="15"/>
  <c r="BC26" i="15"/>
  <c r="AZ26" i="15"/>
  <c r="AT26" i="15"/>
  <c r="BD16" i="15"/>
  <c r="AI13" i="103" s="1"/>
  <c r="AY14" i="15"/>
  <c r="AD12" i="103" s="1"/>
  <c r="BC10" i="15"/>
  <c r="L10" i="103" s="1"/>
  <c r="W10" i="103" s="1"/>
  <c r="BC32" i="15"/>
  <c r="AZ32" i="15"/>
  <c r="AT32" i="15"/>
  <c r="BC30" i="15"/>
  <c r="AZ30" i="15"/>
  <c r="AT30" i="15"/>
  <c r="BC28" i="15"/>
  <c r="AZ28" i="15"/>
  <c r="AT28" i="15"/>
  <c r="BB44" i="15"/>
  <c r="BD18" i="15"/>
  <c r="M15" i="103" s="1"/>
  <c r="X15" i="103" s="1"/>
  <c r="BD23" i="15"/>
  <c r="AI18" i="103" s="1"/>
  <c r="AI16" i="103"/>
  <c r="AY18" i="15"/>
  <c r="H15" i="103" s="1"/>
  <c r="S15" i="103" s="1"/>
  <c r="BD17" i="15"/>
  <c r="AI14" i="103" s="1"/>
  <c r="AZ5" i="15"/>
  <c r="AE4" i="103" s="1"/>
  <c r="AT5" i="15"/>
  <c r="AY43" i="15"/>
  <c r="AT43" i="15"/>
  <c r="BD41" i="15"/>
  <c r="AY41" i="15"/>
  <c r="AT41" i="15"/>
  <c r="BD39" i="15"/>
  <c r="AT39" i="15"/>
  <c r="BD37" i="15"/>
  <c r="BD35" i="15"/>
  <c r="BD25" i="15"/>
  <c r="AI20" i="103" s="1"/>
  <c r="AY23" i="15"/>
  <c r="AD18" i="103" s="1"/>
  <c r="AT23" i="15"/>
  <c r="AT21" i="15"/>
  <c r="BC16" i="15"/>
  <c r="AH13" i="103" s="1"/>
  <c r="BC14" i="15"/>
  <c r="AH12" i="103" s="1"/>
  <c r="AT37" i="15"/>
  <c r="AT35" i="15"/>
  <c r="BD33" i="15"/>
  <c r="BD31" i="15"/>
  <c r="BD29" i="15"/>
  <c r="BD27" i="15"/>
  <c r="AY25" i="15"/>
  <c r="AD20" i="103" s="1"/>
  <c r="AT25" i="15"/>
  <c r="BD43" i="15"/>
  <c r="BD38" i="15"/>
  <c r="AT33" i="15"/>
  <c r="AT31" i="15"/>
  <c r="AT29" i="15"/>
  <c r="AT27" i="15"/>
  <c r="AZ18" i="15"/>
  <c r="I15" i="103" s="1"/>
  <c r="T15" i="103" s="1"/>
  <c r="BC13" i="15"/>
  <c r="D75" i="84" s="1"/>
  <c r="AZ13" i="15"/>
  <c r="D72" i="84" s="1"/>
  <c r="AW44" i="15"/>
  <c r="AW42" i="15"/>
  <c r="AW40" i="15"/>
  <c r="AW38" i="15"/>
  <c r="AW36" i="15"/>
  <c r="AW34" i="15"/>
  <c r="AW32" i="15"/>
  <c r="AW30" i="15"/>
  <c r="AW28" i="15"/>
  <c r="AW26" i="15"/>
  <c r="AB19" i="103"/>
  <c r="AW22" i="15"/>
  <c r="AB17" i="103" s="1"/>
  <c r="AW19" i="15"/>
  <c r="AB15" i="103" s="1"/>
  <c r="AW17" i="15"/>
  <c r="AB14" i="103" s="1"/>
  <c r="AW15" i="15"/>
  <c r="AW13" i="15"/>
  <c r="D69" i="84" s="1"/>
  <c r="AW5" i="15"/>
  <c r="AB4" i="103" s="1"/>
  <c r="AW43" i="15"/>
  <c r="AW41" i="15"/>
  <c r="AW39" i="15"/>
  <c r="AW37" i="15"/>
  <c r="AW35" i="15"/>
  <c r="AW33" i="15"/>
  <c r="AW31" i="15"/>
  <c r="AW29" i="15"/>
  <c r="AW27" i="15"/>
  <c r="AW25" i="15"/>
  <c r="AB20" i="103" s="1"/>
  <c r="AW23" i="15"/>
  <c r="AB18" i="103" s="1"/>
  <c r="AB16" i="103"/>
  <c r="AW18" i="15"/>
  <c r="AW16" i="15"/>
  <c r="AB13" i="103" s="1"/>
  <c r="AW14" i="15"/>
  <c r="AB12" i="103" s="1"/>
  <c r="AW12" i="15"/>
  <c r="AW10" i="15"/>
  <c r="F10" i="103" s="1"/>
  <c r="Q10" i="103" s="1"/>
  <c r="Y10" i="103" s="1"/>
  <c r="AW6" i="15"/>
  <c r="AB5" i="103" s="1"/>
  <c r="AM11" i="103" l="1"/>
  <c r="O11" i="103"/>
  <c r="AN12" i="103"/>
  <c r="P12" i="103"/>
  <c r="AM12" i="103"/>
  <c r="O12" i="103"/>
  <c r="AN11" i="103"/>
  <c r="P11" i="103"/>
  <c r="AP11" i="103"/>
  <c r="R11" i="103"/>
  <c r="AP12" i="103"/>
  <c r="R12" i="103"/>
  <c r="AB11" i="103"/>
  <c r="B69" i="84"/>
  <c r="AI11" i="103"/>
  <c r="B76" i="84"/>
  <c r="G76" i="84" s="1"/>
  <c r="AG11" i="103"/>
  <c r="B74" i="84"/>
  <c r="G74" i="84" s="1"/>
  <c r="AD11" i="103"/>
  <c r="B71" i="84"/>
  <c r="AF11" i="103"/>
  <c r="AS11" i="103" s="1"/>
  <c r="B73" i="84"/>
  <c r="D67" i="84"/>
  <c r="G73" i="84"/>
  <c r="B47" i="84"/>
  <c r="F15" i="103"/>
  <c r="Q15" i="103" s="1"/>
  <c r="Y15" i="103" s="1"/>
  <c r="B49" i="87"/>
  <c r="AH6" i="103"/>
  <c r="G76" i="83"/>
  <c r="AG6" i="103"/>
  <c r="G75" i="83"/>
  <c r="AB6" i="103"/>
  <c r="G70" i="83"/>
  <c r="G69" i="83"/>
  <c r="AI6" i="103"/>
  <c r="G77" i="83"/>
  <c r="AF6" i="103"/>
  <c r="G74" i="83"/>
  <c r="AE6" i="103"/>
  <c r="G73" i="83"/>
  <c r="E14" i="104"/>
  <c r="AV11" i="103"/>
  <c r="AV12" i="103"/>
  <c r="AT11" i="103"/>
  <c r="AR15" i="103"/>
  <c r="G14" i="104" s="1"/>
  <c r="AQ15" i="103"/>
  <c r="F14" i="104" s="1"/>
  <c r="AV15" i="103"/>
  <c r="K14" i="104" s="1"/>
  <c r="AV4" i="103"/>
  <c r="K3" i="104" s="1"/>
  <c r="AS12" i="103"/>
  <c r="AS15" i="103"/>
  <c r="H14" i="104" s="1"/>
  <c r="AP10" i="103"/>
  <c r="E9" i="104" s="1"/>
  <c r="AU15" i="103"/>
  <c r="J14" i="104" s="1"/>
  <c r="AV10" i="103"/>
  <c r="K9" i="104" s="1"/>
  <c r="AT15" i="103"/>
  <c r="I14" i="104" s="1"/>
  <c r="AT12" i="103"/>
  <c r="I12" i="103"/>
  <c r="I11" i="103"/>
  <c r="L11" i="103"/>
  <c r="L12" i="103"/>
  <c r="C137" i="84"/>
  <c r="F12" i="103"/>
  <c r="F11" i="103"/>
  <c r="H12" i="103"/>
  <c r="H11" i="103"/>
  <c r="C140" i="84"/>
  <c r="E116" i="84"/>
  <c r="G72" i="84" s="1"/>
  <c r="C143" i="84"/>
  <c r="E119" i="84"/>
  <c r="G75" i="84" s="1"/>
  <c r="E113" i="84"/>
  <c r="G69" i="84" s="1"/>
  <c r="C139" i="84"/>
  <c r="E115" i="84"/>
  <c r="D153" i="89"/>
  <c r="AD24" i="103"/>
  <c r="D357" i="89"/>
  <c r="AB34" i="103"/>
  <c r="AO34" i="103" s="1"/>
  <c r="D377" i="89"/>
  <c r="G377" i="89" s="1"/>
  <c r="AB35" i="103"/>
  <c r="AO35" i="103" s="1"/>
  <c r="D445" i="89"/>
  <c r="G445" i="89" s="1"/>
  <c r="AI38" i="103"/>
  <c r="AV38" i="103" s="1"/>
  <c r="D200" i="89"/>
  <c r="G200" i="89" s="1"/>
  <c r="AI26" i="103"/>
  <c r="AV26" i="103" s="1"/>
  <c r="D279" i="89"/>
  <c r="G279" i="89" s="1"/>
  <c r="AG30" i="103"/>
  <c r="AT30" i="103" s="1"/>
  <c r="D196" i="89"/>
  <c r="G196" i="89" s="1"/>
  <c r="AE26" i="103"/>
  <c r="AR26" i="103" s="1"/>
  <c r="D138" i="89"/>
  <c r="AI23" i="103"/>
  <c r="D132" i="89"/>
  <c r="AC23" i="103"/>
  <c r="D197" i="89"/>
  <c r="G197" i="89" s="1"/>
  <c r="AF26" i="103"/>
  <c r="AS26" i="103" s="1"/>
  <c r="D300" i="89"/>
  <c r="G300" i="89" s="1"/>
  <c r="AG31" i="103"/>
  <c r="AT31" i="103" s="1"/>
  <c r="AG10" i="103"/>
  <c r="AG9" i="103"/>
  <c r="D236" i="89"/>
  <c r="G236" i="89" s="1"/>
  <c r="AE28" i="103"/>
  <c r="AR28" i="103" s="1"/>
  <c r="D178" i="89"/>
  <c r="G178" i="89" s="1"/>
  <c r="AI25" i="103"/>
  <c r="AV25" i="103" s="1"/>
  <c r="D301" i="89"/>
  <c r="G301" i="89" s="1"/>
  <c r="AH31" i="103"/>
  <c r="AU31" i="103" s="1"/>
  <c r="D322" i="89"/>
  <c r="G322" i="89" s="1"/>
  <c r="AI32" i="103"/>
  <c r="AV32" i="103" s="1"/>
  <c r="D135" i="89"/>
  <c r="AF23" i="103"/>
  <c r="D114" i="89"/>
  <c r="AF22" i="103"/>
  <c r="D298" i="89"/>
  <c r="G298" i="89" s="1"/>
  <c r="AE31" i="103"/>
  <c r="AR31" i="103" s="1"/>
  <c r="D397" i="89"/>
  <c r="G397" i="89" s="1"/>
  <c r="AB36" i="103"/>
  <c r="AO36" i="103" s="1"/>
  <c r="D89" i="89"/>
  <c r="AB21" i="103"/>
  <c r="D417" i="89"/>
  <c r="G417" i="89" s="1"/>
  <c r="AB37" i="103"/>
  <c r="AO37" i="103" s="1"/>
  <c r="D240" i="89"/>
  <c r="G240" i="89" s="1"/>
  <c r="AI28" i="103"/>
  <c r="AV28" i="103" s="1"/>
  <c r="D364" i="89"/>
  <c r="AI34" i="103"/>
  <c r="AV34" i="103" s="1"/>
  <c r="D216" i="89"/>
  <c r="G216" i="89" s="1"/>
  <c r="AE27" i="103"/>
  <c r="AR27" i="103" s="1"/>
  <c r="D199" i="89"/>
  <c r="G199" i="89" s="1"/>
  <c r="AH26" i="103"/>
  <c r="AU26" i="103" s="1"/>
  <c r="D424" i="89"/>
  <c r="G424" i="89" s="1"/>
  <c r="AI37" i="103"/>
  <c r="AV37" i="103" s="1"/>
  <c r="D235" i="89"/>
  <c r="G235" i="89" s="1"/>
  <c r="AD28" i="103"/>
  <c r="AQ28" i="103" s="1"/>
  <c r="D217" i="89"/>
  <c r="G217" i="89" s="1"/>
  <c r="AF27" i="103"/>
  <c r="AS27" i="103" s="1"/>
  <c r="D194" i="89"/>
  <c r="G194" i="89" s="1"/>
  <c r="AC26" i="103"/>
  <c r="AP26" i="103" s="1"/>
  <c r="D278" i="89"/>
  <c r="G278" i="89" s="1"/>
  <c r="AF30" i="103"/>
  <c r="AS30" i="103" s="1"/>
  <c r="D239" i="89"/>
  <c r="G239" i="89" s="1"/>
  <c r="AH28" i="103"/>
  <c r="AU28" i="103" s="1"/>
  <c r="D254" i="89"/>
  <c r="G254" i="89" s="1"/>
  <c r="AC29" i="103"/>
  <c r="AP29" i="103" s="1"/>
  <c r="D363" i="89"/>
  <c r="AH34" i="103"/>
  <c r="AU34" i="103" s="1"/>
  <c r="D319" i="89"/>
  <c r="G319" i="89" s="1"/>
  <c r="AF32" i="103"/>
  <c r="AS32" i="103" s="1"/>
  <c r="D335" i="89"/>
  <c r="AB33" i="103"/>
  <c r="AO33" i="103" s="1"/>
  <c r="D177" i="89"/>
  <c r="G177" i="89" s="1"/>
  <c r="AH25" i="103"/>
  <c r="AU25" i="103" s="1"/>
  <c r="D195" i="89"/>
  <c r="G195" i="89" s="1"/>
  <c r="AD26" i="103"/>
  <c r="AQ26" i="103" s="1"/>
  <c r="D110" i="89"/>
  <c r="AB22" i="103"/>
  <c r="D438" i="89"/>
  <c r="G438" i="89" s="1"/>
  <c r="AB38" i="103"/>
  <c r="AO38" i="103" s="1"/>
  <c r="AB10" i="103"/>
  <c r="AB9" i="103"/>
  <c r="D131" i="89"/>
  <c r="AB23" i="103"/>
  <c r="D459" i="89"/>
  <c r="G459" i="89" s="1"/>
  <c r="AB39" i="103"/>
  <c r="AO39" i="103" s="1"/>
  <c r="AD16" i="103"/>
  <c r="D219" i="89"/>
  <c r="G219" i="89" s="1"/>
  <c r="AH27" i="103"/>
  <c r="AU27" i="103" s="1"/>
  <c r="D92" i="89"/>
  <c r="AE21" i="103"/>
  <c r="D338" i="89"/>
  <c r="AE33" i="103"/>
  <c r="AR33" i="103" s="1"/>
  <c r="D116" i="89"/>
  <c r="AH22" i="103"/>
  <c r="D460" i="89"/>
  <c r="G460" i="89" s="1"/>
  <c r="AC39" i="103"/>
  <c r="D299" i="89"/>
  <c r="G299" i="89" s="1"/>
  <c r="AF31" i="103"/>
  <c r="AS31" i="103" s="1"/>
  <c r="D220" i="89"/>
  <c r="G220" i="89" s="1"/>
  <c r="AI27" i="103"/>
  <c r="AV27" i="103" s="1"/>
  <c r="D255" i="89"/>
  <c r="G255" i="89" s="1"/>
  <c r="AD29" i="103"/>
  <c r="AQ29" i="103" s="1"/>
  <c r="D256" i="89"/>
  <c r="G256" i="89" s="1"/>
  <c r="AE29" i="103"/>
  <c r="AR29" i="103" s="1"/>
  <c r="D339" i="89"/>
  <c r="AF33" i="103"/>
  <c r="AS33" i="103" s="1"/>
  <c r="D276" i="89"/>
  <c r="G276" i="89" s="1"/>
  <c r="AD30" i="103"/>
  <c r="AQ30" i="103" s="1"/>
  <c r="D257" i="89"/>
  <c r="G257" i="89" s="1"/>
  <c r="AF29" i="103"/>
  <c r="AS29" i="103" s="1"/>
  <c r="D381" i="89"/>
  <c r="G381" i="89" s="1"/>
  <c r="AF35" i="103"/>
  <c r="AS35" i="103" s="1"/>
  <c r="AF10" i="103"/>
  <c r="AS10" i="103" s="1"/>
  <c r="AF9" i="103"/>
  <c r="D133" i="89"/>
  <c r="AD23" i="103"/>
  <c r="D175" i="89"/>
  <c r="G175" i="89" s="1"/>
  <c r="AF25" i="103"/>
  <c r="AS25" i="103" s="1"/>
  <c r="D151" i="89"/>
  <c r="AB24" i="103"/>
  <c r="D171" i="89"/>
  <c r="G171" i="89" s="1"/>
  <c r="AB25" i="103"/>
  <c r="AO25" i="103" s="1"/>
  <c r="D134" i="89"/>
  <c r="AE23" i="103"/>
  <c r="D95" i="89"/>
  <c r="AH21" i="103"/>
  <c r="D341" i="89"/>
  <c r="AH33" i="103"/>
  <c r="AU33" i="103" s="1"/>
  <c r="D380" i="89"/>
  <c r="G380" i="89" s="1"/>
  <c r="AE35" i="103"/>
  <c r="AR35" i="103" s="1"/>
  <c r="D193" i="89"/>
  <c r="G193" i="89" s="1"/>
  <c r="AB26" i="103"/>
  <c r="AO26" i="103" s="1"/>
  <c r="D213" i="89"/>
  <c r="G213" i="89" s="1"/>
  <c r="AB27" i="103"/>
  <c r="AO27" i="103" s="1"/>
  <c r="D404" i="89"/>
  <c r="G404" i="89" s="1"/>
  <c r="AI36" i="103"/>
  <c r="D137" i="89"/>
  <c r="AH23" i="103"/>
  <c r="D462" i="89"/>
  <c r="G462" i="89" s="1"/>
  <c r="AE39" i="103"/>
  <c r="AR39" i="103" s="1"/>
  <c r="D96" i="89"/>
  <c r="AI21" i="103"/>
  <c r="D361" i="89"/>
  <c r="AF34" i="103"/>
  <c r="AS34" i="103" s="1"/>
  <c r="D418" i="89"/>
  <c r="G418" i="89" s="1"/>
  <c r="AC37" i="103"/>
  <c r="AP37" i="103" s="1"/>
  <c r="D383" i="89"/>
  <c r="G383" i="89" s="1"/>
  <c r="AH35" i="103"/>
  <c r="AU35" i="103" s="1"/>
  <c r="D173" i="89"/>
  <c r="G173" i="89" s="1"/>
  <c r="AD25" i="103"/>
  <c r="AQ25" i="103" s="1"/>
  <c r="D112" i="89"/>
  <c r="AD22" i="103"/>
  <c r="D316" i="89"/>
  <c r="G316" i="89" s="1"/>
  <c r="AC32" i="103"/>
  <c r="AP32" i="103" s="1"/>
  <c r="D315" i="89"/>
  <c r="G315" i="89" s="1"/>
  <c r="AB32" i="103"/>
  <c r="AO32" i="103" s="1"/>
  <c r="D342" i="89"/>
  <c r="AI33" i="103"/>
  <c r="AV33" i="103" s="1"/>
  <c r="D423" i="89"/>
  <c r="G423" i="89" s="1"/>
  <c r="AH37" i="103"/>
  <c r="AU37" i="103" s="1"/>
  <c r="D399" i="89"/>
  <c r="G399" i="89" s="1"/>
  <c r="AD36" i="103"/>
  <c r="AQ36" i="103" s="1"/>
  <c r="D302" i="89"/>
  <c r="G302" i="89" s="1"/>
  <c r="AI31" i="103"/>
  <c r="AV31" i="103" s="1"/>
  <c r="D320" i="89"/>
  <c r="G320" i="89" s="1"/>
  <c r="AG32" i="103"/>
  <c r="AT32" i="103" s="1"/>
  <c r="D233" i="89"/>
  <c r="G233" i="89" s="1"/>
  <c r="AB28" i="103"/>
  <c r="AO28" i="103" s="1"/>
  <c r="D253" i="89"/>
  <c r="G253" i="89" s="1"/>
  <c r="AB29" i="103"/>
  <c r="AO29" i="103" s="1"/>
  <c r="AE10" i="103"/>
  <c r="AE9" i="103"/>
  <c r="D464" i="89"/>
  <c r="G464" i="89" s="1"/>
  <c r="AG39" i="103"/>
  <c r="AT39" i="103" s="1"/>
  <c r="D465" i="89"/>
  <c r="G465" i="89" s="1"/>
  <c r="AH39" i="103"/>
  <c r="AU39" i="103" s="1"/>
  <c r="D403" i="89"/>
  <c r="G403" i="89" s="1"/>
  <c r="AH36" i="103"/>
  <c r="AU36" i="103" s="1"/>
  <c r="D419" i="89"/>
  <c r="G419" i="89" s="1"/>
  <c r="AD37" i="103"/>
  <c r="AQ37" i="103" s="1"/>
  <c r="AE16" i="103"/>
  <c r="AC16" i="103"/>
  <c r="D154" i="89"/>
  <c r="AE24" i="103"/>
  <c r="D402" i="89"/>
  <c r="G402" i="89" s="1"/>
  <c r="AG36" i="103"/>
  <c r="AT36" i="103" s="1"/>
  <c r="D136" i="89"/>
  <c r="AG23" i="103"/>
  <c r="D378" i="89"/>
  <c r="G378" i="89" s="1"/>
  <c r="AC35" i="103"/>
  <c r="AP35" i="103" s="1"/>
  <c r="D90" i="89"/>
  <c r="AC21" i="103"/>
  <c r="D158" i="89"/>
  <c r="AI24" i="103"/>
  <c r="D260" i="89"/>
  <c r="G260" i="89" s="1"/>
  <c r="AI29" i="103"/>
  <c r="AV29" i="103" s="1"/>
  <c r="D384" i="89"/>
  <c r="G384" i="89" s="1"/>
  <c r="AI35" i="103"/>
  <c r="AV35" i="103" s="1"/>
  <c r="D274" i="89"/>
  <c r="AB30" i="103"/>
  <c r="AO30" i="103" s="1"/>
  <c r="D295" i="89"/>
  <c r="G295" i="89" s="1"/>
  <c r="AB31" i="103"/>
  <c r="AO31" i="103" s="1"/>
  <c r="D117" i="89"/>
  <c r="AI22" i="103"/>
  <c r="AH10" i="103"/>
  <c r="AH9" i="103"/>
  <c r="D281" i="89"/>
  <c r="G281" i="89" s="1"/>
  <c r="AI30" i="103"/>
  <c r="AV30" i="103" s="1"/>
  <c r="D440" i="89"/>
  <c r="G440" i="89" s="1"/>
  <c r="AD38" i="103"/>
  <c r="AQ38" i="103" s="1"/>
  <c r="D174" i="89"/>
  <c r="G174" i="89" s="1"/>
  <c r="AE25" i="103"/>
  <c r="AR25" i="103" s="1"/>
  <c r="D420" i="89"/>
  <c r="G420" i="89" s="1"/>
  <c r="AE37" i="103"/>
  <c r="AR37" i="103" s="1"/>
  <c r="D115" i="89"/>
  <c r="AG22" i="103"/>
  <c r="D234" i="89"/>
  <c r="G234" i="89" s="1"/>
  <c r="AC28" i="103"/>
  <c r="AP28" i="103" s="1"/>
  <c r="AD10" i="103"/>
  <c r="AQ10" i="103" s="1"/>
  <c r="AD9" i="103"/>
  <c r="D111" i="89"/>
  <c r="AC22" i="103"/>
  <c r="D157" i="89"/>
  <c r="AH24" i="103"/>
  <c r="D172" i="89"/>
  <c r="G172" i="89" s="1"/>
  <c r="AC25" i="103"/>
  <c r="AP25" i="103" s="1"/>
  <c r="D93" i="89"/>
  <c r="AF21" i="103"/>
  <c r="BE16" i="15"/>
  <c r="AJ13" i="103" s="1"/>
  <c r="BE17" i="15"/>
  <c r="AJ14" i="103" s="1"/>
  <c r="BE18" i="15"/>
  <c r="N15" i="103" s="1"/>
  <c r="BE24" i="15"/>
  <c r="AJ19" i="103" s="1"/>
  <c r="BE19" i="15"/>
  <c r="AJ15" i="103" s="1"/>
  <c r="BE14" i="15"/>
  <c r="AJ12" i="103" s="1"/>
  <c r="AJ16" i="103"/>
  <c r="BE25" i="15"/>
  <c r="AJ20" i="103" s="1"/>
  <c r="BE15" i="15"/>
  <c r="BE12" i="15"/>
  <c r="AJ11" i="103" s="1"/>
  <c r="BE22" i="15"/>
  <c r="AJ17" i="103" s="1"/>
  <c r="BE23" i="15"/>
  <c r="AJ18" i="103" s="1"/>
  <c r="BE5" i="15"/>
  <c r="AJ4" i="103" s="1"/>
  <c r="BE6" i="15"/>
  <c r="AJ5" i="103" s="1"/>
  <c r="BE7" i="15"/>
  <c r="AJ6" i="103" s="1"/>
  <c r="BE13" i="15"/>
  <c r="BE10" i="15"/>
  <c r="BE33" i="15"/>
  <c r="AJ28" i="103" s="1"/>
  <c r="AW28" i="103" s="1"/>
  <c r="BE32" i="15"/>
  <c r="AJ27" i="103" s="1"/>
  <c r="AW27" i="103" s="1"/>
  <c r="BE34" i="15"/>
  <c r="BE26" i="15"/>
  <c r="AJ21" i="103" s="1"/>
  <c r="BE37" i="15"/>
  <c r="BE38" i="15"/>
  <c r="BE27" i="15"/>
  <c r="AJ22" i="103" s="1"/>
  <c r="BE36" i="15"/>
  <c r="BE43" i="15"/>
  <c r="BE31" i="15"/>
  <c r="AJ26" i="103" s="1"/>
  <c r="AW26" i="103" s="1"/>
  <c r="BE40" i="15"/>
  <c r="BE42" i="15"/>
  <c r="BE39" i="15"/>
  <c r="BE41" i="15"/>
  <c r="BE35" i="15"/>
  <c r="BE29" i="15"/>
  <c r="AJ24" i="103" s="1"/>
  <c r="BE30" i="15"/>
  <c r="AJ25" i="103" s="1"/>
  <c r="AW25" i="103" s="1"/>
  <c r="BE44" i="15"/>
  <c r="BE28" i="15"/>
  <c r="AJ23" i="103" s="1"/>
  <c r="AQ11" i="103" l="1"/>
  <c r="S11" i="103"/>
  <c r="AR12" i="103"/>
  <c r="T12" i="103"/>
  <c r="AO11" i="103"/>
  <c r="Q11" i="103"/>
  <c r="Q12" i="103"/>
  <c r="Y12" i="103" s="1"/>
  <c r="AO12" i="103"/>
  <c r="AQ12" i="103"/>
  <c r="S12" i="103"/>
  <c r="AU12" i="103"/>
  <c r="W12" i="103"/>
  <c r="AU11" i="103"/>
  <c r="W11" i="103"/>
  <c r="Y11" i="103" s="1"/>
  <c r="AR11" i="103"/>
  <c r="T11" i="103"/>
  <c r="G71" i="84"/>
  <c r="B67" i="84"/>
  <c r="G67" i="84" s="1"/>
  <c r="G68" i="84"/>
  <c r="AO15" i="103"/>
  <c r="D14" i="104" s="1"/>
  <c r="D68" i="83"/>
  <c r="G68" i="83" s="1"/>
  <c r="AU10" i="103"/>
  <c r="J9" i="104" s="1"/>
  <c r="AW15" i="103"/>
  <c r="L14" i="104" s="1"/>
  <c r="H9" i="104"/>
  <c r="AR10" i="103"/>
  <c r="G9" i="104" s="1"/>
  <c r="AT10" i="103"/>
  <c r="I9" i="104" s="1"/>
  <c r="AO10" i="103"/>
  <c r="D9" i="104" s="1"/>
  <c r="F9" i="104"/>
  <c r="N12" i="103"/>
  <c r="AW12" i="103" s="1"/>
  <c r="N11" i="103"/>
  <c r="AW11" i="103" s="1"/>
  <c r="I11" i="104"/>
  <c r="I10" i="104"/>
  <c r="K10" i="104"/>
  <c r="C135" i="84"/>
  <c r="E111" i="84"/>
  <c r="D272" i="89"/>
  <c r="G272" i="89" s="1"/>
  <c r="D231" i="89"/>
  <c r="G231" i="89" s="1"/>
  <c r="D169" i="89"/>
  <c r="D211" i="89"/>
  <c r="G211" i="89" s="1"/>
  <c r="D375" i="89"/>
  <c r="G375" i="89" s="1"/>
  <c r="D457" i="89"/>
  <c r="G457" i="89" s="1"/>
  <c r="D251" i="89"/>
  <c r="G251" i="89" s="1"/>
  <c r="E11" i="104"/>
  <c r="G274" i="89"/>
  <c r="D191" i="89"/>
  <c r="BF35" i="15"/>
  <c r="AJ30" i="103"/>
  <c r="AW30" i="103" s="1"/>
  <c r="BF43" i="15"/>
  <c r="AJ38" i="103"/>
  <c r="AW38" i="103" s="1"/>
  <c r="H10" i="104"/>
  <c r="BF36" i="15"/>
  <c r="AJ31" i="103"/>
  <c r="AW31" i="103" s="1"/>
  <c r="E10" i="104"/>
  <c r="N10" i="103"/>
  <c r="BF44" i="15"/>
  <c r="AJ39" i="103"/>
  <c r="AW39" i="103" s="1"/>
  <c r="BF41" i="15"/>
  <c r="AJ36" i="103"/>
  <c r="AW36" i="103" s="1"/>
  <c r="D313" i="89"/>
  <c r="G313" i="89" s="1"/>
  <c r="BF39" i="15"/>
  <c r="AJ34" i="103"/>
  <c r="AW34" i="103" s="1"/>
  <c r="BF38" i="15"/>
  <c r="AJ33" i="103"/>
  <c r="AW33" i="103" s="1"/>
  <c r="D395" i="89"/>
  <c r="G395" i="89" s="1"/>
  <c r="D415" i="89"/>
  <c r="G415" i="89" s="1"/>
  <c r="BF42" i="15"/>
  <c r="AJ37" i="103"/>
  <c r="AW37" i="103" s="1"/>
  <c r="BF37" i="15"/>
  <c r="AJ32" i="103"/>
  <c r="AW32" i="103" s="1"/>
  <c r="K11" i="104"/>
  <c r="D355" i="89"/>
  <c r="D436" i="89"/>
  <c r="G436" i="89" s="1"/>
  <c r="D333" i="89"/>
  <c r="D293" i="89"/>
  <c r="G293" i="89" s="1"/>
  <c r="BF40" i="15"/>
  <c r="AJ35" i="103"/>
  <c r="AW35" i="103" s="1"/>
  <c r="H11" i="104"/>
  <c r="BF34" i="15"/>
  <c r="AJ29" i="103"/>
  <c r="AW29" i="103" s="1"/>
  <c r="AJ10" i="103"/>
  <c r="AJ9" i="103"/>
  <c r="AU45" i="82"/>
  <c r="AV45" i="82"/>
  <c r="AW45" i="82"/>
  <c r="AX45" i="82"/>
  <c r="AY45" i="82"/>
  <c r="AZ45" i="82"/>
  <c r="BA45" i="82"/>
  <c r="BB45" i="82"/>
  <c r="AU46" i="82"/>
  <c r="AV46" i="82"/>
  <c r="AW46" i="82"/>
  <c r="AX46" i="82"/>
  <c r="AY46" i="82"/>
  <c r="AZ46" i="82"/>
  <c r="BA46" i="82"/>
  <c r="BB46" i="82"/>
  <c r="AU47" i="82"/>
  <c r="AV47" i="82"/>
  <c r="AW47" i="82"/>
  <c r="AX47" i="82"/>
  <c r="AY47" i="82"/>
  <c r="AZ47" i="82"/>
  <c r="BA47" i="82"/>
  <c r="BB47" i="82"/>
  <c r="AU48" i="82"/>
  <c r="AV48" i="82"/>
  <c r="AW48" i="82"/>
  <c r="AX48" i="82"/>
  <c r="AY48" i="82"/>
  <c r="AZ48" i="82"/>
  <c r="BA48" i="82"/>
  <c r="BB48" i="82"/>
  <c r="AU49" i="82"/>
  <c r="AV49" i="82"/>
  <c r="AW49" i="82"/>
  <c r="AX49" i="82"/>
  <c r="AY49" i="82"/>
  <c r="AZ49" i="82"/>
  <c r="BA49" i="82"/>
  <c r="BB49" i="82"/>
  <c r="AU50" i="82"/>
  <c r="AV50" i="82"/>
  <c r="AW50" i="82"/>
  <c r="AX50" i="82"/>
  <c r="AY50" i="82"/>
  <c r="AZ50" i="82"/>
  <c r="BA50" i="82"/>
  <c r="BB50" i="82"/>
  <c r="AU51" i="82"/>
  <c r="AV51" i="82"/>
  <c r="AW51" i="82"/>
  <c r="AX51" i="82"/>
  <c r="AY51" i="82"/>
  <c r="AZ51" i="82"/>
  <c r="BA51" i="82"/>
  <c r="BB51" i="82"/>
  <c r="AU52" i="82"/>
  <c r="AV52" i="82"/>
  <c r="AW52" i="82"/>
  <c r="AX52" i="82"/>
  <c r="AY52" i="82"/>
  <c r="AZ52" i="82"/>
  <c r="BA52" i="82"/>
  <c r="BB52" i="82"/>
  <c r="BC52" i="81"/>
  <c r="BB52" i="81"/>
  <c r="BA52" i="81"/>
  <c r="AY52" i="81"/>
  <c r="AX52" i="81"/>
  <c r="AW52" i="81"/>
  <c r="AV52" i="81"/>
  <c r="AU52" i="81"/>
  <c r="BC51" i="81"/>
  <c r="BB51" i="81"/>
  <c r="BA51" i="81"/>
  <c r="AY51" i="81"/>
  <c r="AX51" i="81"/>
  <c r="AW51" i="81"/>
  <c r="AV51" i="81"/>
  <c r="AU51" i="81"/>
  <c r="BC50" i="81"/>
  <c r="BB50" i="81"/>
  <c r="BA50" i="81"/>
  <c r="AY50" i="81"/>
  <c r="AX50" i="81"/>
  <c r="AW50" i="81"/>
  <c r="AV50" i="81"/>
  <c r="AU50" i="81"/>
  <c r="BC49" i="81"/>
  <c r="BB49" i="81"/>
  <c r="BA49" i="81"/>
  <c r="AY49" i="81"/>
  <c r="AX49" i="81"/>
  <c r="AW49" i="81"/>
  <c r="AV49" i="81"/>
  <c r="AU49" i="81"/>
  <c r="BC48" i="81"/>
  <c r="BB48" i="81"/>
  <c r="BA48" i="81"/>
  <c r="AY48" i="81"/>
  <c r="AX48" i="81"/>
  <c r="AW48" i="81"/>
  <c r="AV48" i="81"/>
  <c r="AU48" i="81"/>
  <c r="BC47" i="81"/>
  <c r="BB47" i="81"/>
  <c r="BA47" i="81"/>
  <c r="AY47" i="81"/>
  <c r="AX47" i="81"/>
  <c r="AW47" i="81"/>
  <c r="AV47" i="81"/>
  <c r="AU47" i="81"/>
  <c r="BC46" i="81"/>
  <c r="BB46" i="81"/>
  <c r="BA46" i="81"/>
  <c r="AY46" i="81"/>
  <c r="AX46" i="81"/>
  <c r="AW46" i="81"/>
  <c r="AV46" i="81"/>
  <c r="AU46" i="81"/>
  <c r="BC45" i="81"/>
  <c r="BB45" i="81"/>
  <c r="BA45" i="81"/>
  <c r="AY45" i="81"/>
  <c r="AX45" i="81"/>
  <c r="AW45" i="81"/>
  <c r="AV45" i="81"/>
  <c r="AU45" i="81"/>
  <c r="BC33" i="81"/>
  <c r="BB33" i="81"/>
  <c r="BA33" i="81"/>
  <c r="AY33" i="81"/>
  <c r="AX33" i="81"/>
  <c r="AW33" i="81"/>
  <c r="AV33" i="81"/>
  <c r="AU33" i="81"/>
  <c r="BC32" i="81"/>
  <c r="BB32" i="81"/>
  <c r="BA32" i="81"/>
  <c r="AY32" i="81"/>
  <c r="AX32" i="81"/>
  <c r="AW32" i="81"/>
  <c r="AV32" i="81"/>
  <c r="AU32" i="81"/>
  <c r="BC31" i="81"/>
  <c r="BB31" i="81"/>
  <c r="BA31" i="81"/>
  <c r="AY31" i="81"/>
  <c r="AX31" i="81"/>
  <c r="AW31" i="81"/>
  <c r="AV31" i="81"/>
  <c r="AU31" i="81"/>
  <c r="BC30" i="81"/>
  <c r="BB30" i="81"/>
  <c r="BA30" i="81"/>
  <c r="AY30" i="81"/>
  <c r="AX30" i="81"/>
  <c r="AW30" i="81"/>
  <c r="AV30" i="81"/>
  <c r="AU30" i="81"/>
  <c r="BC29" i="81"/>
  <c r="BB29" i="81"/>
  <c r="BA29" i="81"/>
  <c r="AY29" i="81"/>
  <c r="AX29" i="81"/>
  <c r="AW29" i="81"/>
  <c r="AV29" i="81"/>
  <c r="AU29" i="81"/>
  <c r="BC28" i="81"/>
  <c r="BB28" i="81"/>
  <c r="BA28" i="81"/>
  <c r="AY28" i="81"/>
  <c r="AX28" i="81"/>
  <c r="AW28" i="81"/>
  <c r="AV28" i="81"/>
  <c r="AU28" i="81"/>
  <c r="BC27" i="81"/>
  <c r="BB27" i="81"/>
  <c r="BA27" i="81"/>
  <c r="AY27" i="81"/>
  <c r="AX27" i="81"/>
  <c r="AW27" i="81"/>
  <c r="AV27" i="81"/>
  <c r="AU27" i="81"/>
  <c r="BC26" i="81"/>
  <c r="BB26" i="81"/>
  <c r="BA26" i="81"/>
  <c r="AY26" i="81"/>
  <c r="AX26" i="81"/>
  <c r="AW26" i="81"/>
  <c r="AV26" i="81"/>
  <c r="AU26" i="81"/>
  <c r="BC25" i="81"/>
  <c r="BB25" i="81"/>
  <c r="BA25" i="81"/>
  <c r="AY25" i="81"/>
  <c r="AX25" i="81"/>
  <c r="AW25" i="81"/>
  <c r="AV25" i="81"/>
  <c r="AU25" i="81"/>
  <c r="BC24" i="81"/>
  <c r="BB24" i="81"/>
  <c r="BA24" i="81"/>
  <c r="AY24" i="81"/>
  <c r="AX24" i="81"/>
  <c r="AW24" i="81"/>
  <c r="AV24" i="81"/>
  <c r="AU24" i="81"/>
  <c r="BC23" i="81"/>
  <c r="BB23" i="81"/>
  <c r="BA23" i="81"/>
  <c r="AY23" i="81"/>
  <c r="AX23" i="81"/>
  <c r="AW23" i="81"/>
  <c r="AV23" i="81"/>
  <c r="AU23" i="81"/>
  <c r="BC22" i="81"/>
  <c r="BB22" i="81"/>
  <c r="BA22" i="81"/>
  <c r="AY22" i="81"/>
  <c r="AX22" i="81"/>
  <c r="AW22" i="81"/>
  <c r="AV22" i="81"/>
  <c r="AU22" i="81"/>
  <c r="BC21" i="81"/>
  <c r="BB21" i="81"/>
  <c r="BA21" i="81"/>
  <c r="AY21" i="81"/>
  <c r="AX21" i="81"/>
  <c r="AW21" i="81"/>
  <c r="AV21" i="81"/>
  <c r="AU21" i="81"/>
  <c r="BC19" i="81"/>
  <c r="BB19" i="81"/>
  <c r="BA19" i="81"/>
  <c r="AY19" i="81"/>
  <c r="AX19" i="81"/>
  <c r="AW19" i="81"/>
  <c r="AV19" i="81"/>
  <c r="AU19" i="81"/>
  <c r="BC18" i="81"/>
  <c r="BB18" i="81"/>
  <c r="BA18" i="81"/>
  <c r="AY18" i="81"/>
  <c r="AX18" i="81"/>
  <c r="AW18" i="81"/>
  <c r="AV18" i="81"/>
  <c r="AU18" i="81"/>
  <c r="BC17" i="81"/>
  <c r="BB17" i="81"/>
  <c r="BA17" i="81"/>
  <c r="AY17" i="81"/>
  <c r="AX17" i="81"/>
  <c r="AW17" i="81"/>
  <c r="AV17" i="81"/>
  <c r="AU17" i="81"/>
  <c r="BC16" i="81"/>
  <c r="BB16" i="81"/>
  <c r="BA16" i="81"/>
  <c r="AY16" i="81"/>
  <c r="AX16" i="81"/>
  <c r="AW16" i="81"/>
  <c r="AV16" i="81"/>
  <c r="AU16" i="81"/>
  <c r="BC15" i="81"/>
  <c r="BB15" i="81"/>
  <c r="BA15" i="81"/>
  <c r="AY15" i="81"/>
  <c r="AX15" i="81"/>
  <c r="AW15" i="81"/>
  <c r="AV15" i="81"/>
  <c r="AU15" i="81"/>
  <c r="BC14" i="81"/>
  <c r="BB14" i="81"/>
  <c r="BA14" i="81"/>
  <c r="AY14" i="81"/>
  <c r="AX14" i="81"/>
  <c r="AW14" i="81"/>
  <c r="AV14" i="81"/>
  <c r="AU14" i="81"/>
  <c r="BC13" i="81"/>
  <c r="BB13" i="81"/>
  <c r="BA13" i="81"/>
  <c r="AY13" i="81"/>
  <c r="AX13" i="81"/>
  <c r="AW13" i="81"/>
  <c r="AV13" i="81"/>
  <c r="AU13" i="81"/>
  <c r="BC12" i="81"/>
  <c r="BB12" i="81"/>
  <c r="BA12" i="81"/>
  <c r="AY12" i="81"/>
  <c r="AX12" i="81"/>
  <c r="AW12" i="81"/>
  <c r="AV12" i="81"/>
  <c r="AU12" i="81"/>
  <c r="BC11" i="81"/>
  <c r="BB11" i="81"/>
  <c r="BA11" i="81"/>
  <c r="AY11" i="81"/>
  <c r="AX11" i="81"/>
  <c r="AW11" i="81"/>
  <c r="AV11" i="81"/>
  <c r="AU11" i="81"/>
  <c r="BC10" i="81"/>
  <c r="BB10" i="81"/>
  <c r="BA10" i="81"/>
  <c r="AY10" i="81"/>
  <c r="AX10" i="81"/>
  <c r="AW10" i="81"/>
  <c r="AV10" i="81"/>
  <c r="AU10" i="81"/>
  <c r="BC7" i="81"/>
  <c r="BB7" i="81"/>
  <c r="BA7" i="81"/>
  <c r="AY7" i="81"/>
  <c r="AX7" i="81"/>
  <c r="AW7" i="81"/>
  <c r="AV7" i="81"/>
  <c r="AU7" i="81"/>
  <c r="BC6" i="81"/>
  <c r="BB6" i="81"/>
  <c r="BA6" i="81"/>
  <c r="AY6" i="81"/>
  <c r="AX6" i="81"/>
  <c r="AW6" i="81"/>
  <c r="AV6" i="81"/>
  <c r="AU6" i="81"/>
  <c r="BC5" i="81"/>
  <c r="BB5" i="81"/>
  <c r="BA5" i="81"/>
  <c r="AY5" i="81"/>
  <c r="AX5" i="81"/>
  <c r="AW5" i="81"/>
  <c r="AV5" i="81"/>
  <c r="AU5" i="81"/>
  <c r="BC4" i="81"/>
  <c r="BB4" i="81"/>
  <c r="BA4" i="81"/>
  <c r="AY4" i="81"/>
  <c r="AX4" i="81"/>
  <c r="AW4" i="81"/>
  <c r="AV4" i="81"/>
  <c r="AU4" i="81"/>
  <c r="BD52" i="82" l="1"/>
  <c r="BD47" i="82"/>
  <c r="BD50" i="82"/>
  <c r="BD48" i="82"/>
  <c r="BD45" i="82"/>
  <c r="BD49" i="82"/>
  <c r="BD51" i="82"/>
  <c r="BD46" i="82"/>
  <c r="BD45" i="81"/>
  <c r="BD46" i="81"/>
  <c r="BD47" i="81"/>
  <c r="BD48" i="81"/>
  <c r="BD49" i="81"/>
  <c r="BD51" i="81"/>
  <c r="BD52" i="81"/>
  <c r="BD50" i="81"/>
  <c r="BD6" i="81"/>
  <c r="BD7" i="81"/>
  <c r="BD10" i="81"/>
  <c r="BD11" i="81"/>
  <c r="BD12" i="81"/>
  <c r="BD13" i="81"/>
  <c r="BD14" i="81"/>
  <c r="BD15" i="81"/>
  <c r="BD16" i="81"/>
  <c r="BD17" i="81"/>
  <c r="BD18" i="81"/>
  <c r="BD19" i="81"/>
  <c r="BD21" i="81"/>
  <c r="BD22" i="81"/>
  <c r="BD23" i="81"/>
  <c r="BD24" i="81"/>
  <c r="BD25" i="81"/>
  <c r="BD26" i="81"/>
  <c r="BD27" i="81"/>
  <c r="BD28" i="81"/>
  <c r="BD29" i="81"/>
  <c r="BD30" i="81"/>
  <c r="BD31" i="81"/>
  <c r="BD32" i="81"/>
  <c r="BD33" i="81"/>
  <c r="BD5" i="81"/>
  <c r="BD4" i="81"/>
  <c r="AW10" i="103"/>
  <c r="L9" i="104" s="1"/>
  <c r="G11" i="104"/>
  <c r="F10" i="104"/>
  <c r="D11" i="104"/>
  <c r="J11" i="104"/>
  <c r="F11" i="104"/>
  <c r="G10" i="104"/>
  <c r="D10" i="104"/>
  <c r="J10" i="104"/>
  <c r="BC52" i="80"/>
  <c r="BB52" i="80"/>
  <c r="BA52" i="80"/>
  <c r="AY52" i="80"/>
  <c r="AX52" i="80"/>
  <c r="AW52" i="80"/>
  <c r="AV52" i="80"/>
  <c r="AU52" i="80"/>
  <c r="BC51" i="80"/>
  <c r="BB51" i="80"/>
  <c r="BA51" i="80"/>
  <c r="AY51" i="80"/>
  <c r="AX51" i="80"/>
  <c r="AW51" i="80"/>
  <c r="AV51" i="80"/>
  <c r="AU51" i="80"/>
  <c r="BC50" i="80"/>
  <c r="BB50" i="80"/>
  <c r="BA50" i="80"/>
  <c r="AY50" i="80"/>
  <c r="AX50" i="80"/>
  <c r="AW50" i="80"/>
  <c r="AV50" i="80"/>
  <c r="AU50" i="80"/>
  <c r="BC49" i="80"/>
  <c r="BB49" i="80"/>
  <c r="BA49" i="80"/>
  <c r="AY49" i="80"/>
  <c r="AX49" i="80"/>
  <c r="AW49" i="80"/>
  <c r="AV49" i="80"/>
  <c r="AU49" i="80"/>
  <c r="BC48" i="80"/>
  <c r="BB48" i="80"/>
  <c r="BA48" i="80"/>
  <c r="AY48" i="80"/>
  <c r="AX48" i="80"/>
  <c r="AW48" i="80"/>
  <c r="AV48" i="80"/>
  <c r="AU48" i="80"/>
  <c r="BC47" i="80"/>
  <c r="BB47" i="80"/>
  <c r="BA47" i="80"/>
  <c r="AY47" i="80"/>
  <c r="AX47" i="80"/>
  <c r="AW47" i="80"/>
  <c r="AV47" i="80"/>
  <c r="AU47" i="80"/>
  <c r="BC46" i="80"/>
  <c r="BB46" i="80"/>
  <c r="BA46" i="80"/>
  <c r="AY46" i="80"/>
  <c r="AX46" i="80"/>
  <c r="AW46" i="80"/>
  <c r="AV46" i="80"/>
  <c r="AU46" i="80"/>
  <c r="BC45" i="80"/>
  <c r="BB45" i="80"/>
  <c r="BA45" i="80"/>
  <c r="AY45" i="80"/>
  <c r="AX45" i="80"/>
  <c r="AW45" i="80"/>
  <c r="AV45" i="80"/>
  <c r="AU45" i="80"/>
  <c r="BC33" i="80"/>
  <c r="BB33" i="80"/>
  <c r="BA33" i="80"/>
  <c r="AY33" i="80"/>
  <c r="AX33" i="80"/>
  <c r="AW33" i="80"/>
  <c r="AV33" i="80"/>
  <c r="AU33" i="80"/>
  <c r="BC32" i="80"/>
  <c r="BB32" i="80"/>
  <c r="BA32" i="80"/>
  <c r="AY32" i="80"/>
  <c r="AX32" i="80"/>
  <c r="AW32" i="80"/>
  <c r="AV32" i="80"/>
  <c r="AU32" i="80"/>
  <c r="BC31" i="80"/>
  <c r="BB31" i="80"/>
  <c r="BA31" i="80"/>
  <c r="AY31" i="80"/>
  <c r="AX31" i="80"/>
  <c r="AW31" i="80"/>
  <c r="AV31" i="80"/>
  <c r="AU31" i="80"/>
  <c r="BC30" i="80"/>
  <c r="BB30" i="80"/>
  <c r="BA30" i="80"/>
  <c r="AY30" i="80"/>
  <c r="AX30" i="80"/>
  <c r="AW30" i="80"/>
  <c r="AV30" i="80"/>
  <c r="AU30" i="80"/>
  <c r="BC29" i="80"/>
  <c r="BB29" i="80"/>
  <c r="BA29" i="80"/>
  <c r="AY29" i="80"/>
  <c r="AX29" i="80"/>
  <c r="AW29" i="80"/>
  <c r="AV29" i="80"/>
  <c r="AU29" i="80"/>
  <c r="BC28" i="80"/>
  <c r="BB28" i="80"/>
  <c r="BA28" i="80"/>
  <c r="AY28" i="80"/>
  <c r="AX28" i="80"/>
  <c r="AW28" i="80"/>
  <c r="AV28" i="80"/>
  <c r="AU28" i="80"/>
  <c r="BC27" i="80"/>
  <c r="BB27" i="80"/>
  <c r="BA27" i="80"/>
  <c r="AY27" i="80"/>
  <c r="AX27" i="80"/>
  <c r="AW27" i="80"/>
  <c r="AV27" i="80"/>
  <c r="AU27" i="80"/>
  <c r="BC26" i="80"/>
  <c r="BB26" i="80"/>
  <c r="BA26" i="80"/>
  <c r="AY26" i="80"/>
  <c r="AX26" i="80"/>
  <c r="AW26" i="80"/>
  <c r="AV26" i="80"/>
  <c r="AU26" i="80"/>
  <c r="BC25" i="80"/>
  <c r="BB25" i="80"/>
  <c r="BA25" i="80"/>
  <c r="AY25" i="80"/>
  <c r="AX25" i="80"/>
  <c r="AW25" i="80"/>
  <c r="AV25" i="80"/>
  <c r="AU25" i="80"/>
  <c r="BC24" i="80"/>
  <c r="BB24" i="80"/>
  <c r="BA24" i="80"/>
  <c r="AY24" i="80"/>
  <c r="AX24" i="80"/>
  <c r="AW24" i="80"/>
  <c r="AV24" i="80"/>
  <c r="AU24" i="80"/>
  <c r="BC23" i="80"/>
  <c r="BB23" i="80"/>
  <c r="BA23" i="80"/>
  <c r="AY23" i="80"/>
  <c r="AX23" i="80"/>
  <c r="AW23" i="80"/>
  <c r="AV23" i="80"/>
  <c r="AU23" i="80"/>
  <c r="BC22" i="80"/>
  <c r="BB22" i="80"/>
  <c r="BA22" i="80"/>
  <c r="AY22" i="80"/>
  <c r="AX22" i="80"/>
  <c r="AW22" i="80"/>
  <c r="AV22" i="80"/>
  <c r="AU22" i="80"/>
  <c r="BC21" i="80"/>
  <c r="BB21" i="80"/>
  <c r="BA21" i="80"/>
  <c r="AY21" i="80"/>
  <c r="AX21" i="80"/>
  <c r="AW21" i="80"/>
  <c r="AV21" i="80"/>
  <c r="AU21" i="80"/>
  <c r="BC19" i="80"/>
  <c r="BB19" i="80"/>
  <c r="BA19" i="80"/>
  <c r="AY19" i="80"/>
  <c r="AX19" i="80"/>
  <c r="AW19" i="80"/>
  <c r="AV19" i="80"/>
  <c r="AU19" i="80"/>
  <c r="BC18" i="80"/>
  <c r="BB18" i="80"/>
  <c r="BA18" i="80"/>
  <c r="AY18" i="80"/>
  <c r="AX18" i="80"/>
  <c r="AW18" i="80"/>
  <c r="AV18" i="80"/>
  <c r="AU18" i="80"/>
  <c r="BC17" i="80"/>
  <c r="BB17" i="80"/>
  <c r="BA17" i="80"/>
  <c r="AY17" i="80"/>
  <c r="AX17" i="80"/>
  <c r="AW17" i="80"/>
  <c r="AV17" i="80"/>
  <c r="AU17" i="80"/>
  <c r="BC16" i="80"/>
  <c r="BB16" i="80"/>
  <c r="BA16" i="80"/>
  <c r="AY16" i="80"/>
  <c r="AX16" i="80"/>
  <c r="AW16" i="80"/>
  <c r="AV16" i="80"/>
  <c r="AU16" i="80"/>
  <c r="BC15" i="80"/>
  <c r="BB15" i="80"/>
  <c r="BA15" i="80"/>
  <c r="AY15" i="80"/>
  <c r="AX15" i="80"/>
  <c r="AW15" i="80"/>
  <c r="AV15" i="80"/>
  <c r="AU15" i="80"/>
  <c r="BC14" i="80"/>
  <c r="BB14" i="80"/>
  <c r="BA14" i="80"/>
  <c r="AY14" i="80"/>
  <c r="AX14" i="80"/>
  <c r="AW14" i="80"/>
  <c r="AV14" i="80"/>
  <c r="AU14" i="80"/>
  <c r="BC13" i="80"/>
  <c r="BB13" i="80"/>
  <c r="BA13" i="80"/>
  <c r="AY13" i="80"/>
  <c r="AX13" i="80"/>
  <c r="AW13" i="80"/>
  <c r="AV13" i="80"/>
  <c r="AU13" i="80"/>
  <c r="BC12" i="80"/>
  <c r="BB12" i="80"/>
  <c r="BA12" i="80"/>
  <c r="AY12" i="80"/>
  <c r="AX12" i="80"/>
  <c r="AW12" i="80"/>
  <c r="AV12" i="80"/>
  <c r="AU12" i="80"/>
  <c r="BC11" i="80"/>
  <c r="BB11" i="80"/>
  <c r="BA11" i="80"/>
  <c r="AY11" i="80"/>
  <c r="AX11" i="80"/>
  <c r="AW11" i="80"/>
  <c r="AV11" i="80"/>
  <c r="AU11" i="80"/>
  <c r="BC10" i="80"/>
  <c r="BB10" i="80"/>
  <c r="BA10" i="80"/>
  <c r="AY10" i="80"/>
  <c r="AX10" i="80"/>
  <c r="AW10" i="80"/>
  <c r="AV10" i="80"/>
  <c r="AU10" i="80"/>
  <c r="BC7" i="80"/>
  <c r="BB7" i="80"/>
  <c r="BA7" i="80"/>
  <c r="AY7" i="80"/>
  <c r="AX7" i="80"/>
  <c r="AW7" i="80"/>
  <c r="AV7" i="80"/>
  <c r="AU7" i="80"/>
  <c r="BC6" i="80"/>
  <c r="BB6" i="80"/>
  <c r="BA6" i="80"/>
  <c r="AY6" i="80"/>
  <c r="AX6" i="80"/>
  <c r="AW6" i="80"/>
  <c r="AV6" i="80"/>
  <c r="AU6" i="80"/>
  <c r="BC5" i="80"/>
  <c r="BB5" i="80"/>
  <c r="BA5" i="80"/>
  <c r="AY5" i="80"/>
  <c r="AX5" i="80"/>
  <c r="AW5" i="80"/>
  <c r="AV5" i="80"/>
  <c r="AU5" i="80"/>
  <c r="BA4" i="80"/>
  <c r="AX4" i="80"/>
  <c r="AU4" i="80"/>
  <c r="AU45" i="79"/>
  <c r="AV45" i="79"/>
  <c r="AW45" i="79"/>
  <c r="AX45" i="79"/>
  <c r="AY45" i="79"/>
  <c r="AZ45" i="79"/>
  <c r="BA45" i="79"/>
  <c r="BB45" i="79"/>
  <c r="BC45" i="79"/>
  <c r="AU46" i="79"/>
  <c r="AV46" i="79"/>
  <c r="AW46" i="79"/>
  <c r="AX46" i="79"/>
  <c r="AY46" i="79"/>
  <c r="AZ46" i="79"/>
  <c r="BA46" i="79"/>
  <c r="BB46" i="79"/>
  <c r="BC46" i="79"/>
  <c r="AU47" i="79"/>
  <c r="AV47" i="79"/>
  <c r="AW47" i="79"/>
  <c r="AX47" i="79"/>
  <c r="AY47" i="79"/>
  <c r="AZ47" i="79"/>
  <c r="BA47" i="79"/>
  <c r="BB47" i="79"/>
  <c r="BC47" i="79"/>
  <c r="AU48" i="79"/>
  <c r="AV48" i="79"/>
  <c r="AW48" i="79"/>
  <c r="AX48" i="79"/>
  <c r="AY48" i="79"/>
  <c r="AZ48" i="79"/>
  <c r="BA48" i="79"/>
  <c r="BB48" i="79"/>
  <c r="BC48" i="79"/>
  <c r="AU49" i="79"/>
  <c r="AV49" i="79"/>
  <c r="AW49" i="79"/>
  <c r="AX49" i="79"/>
  <c r="AY49" i="79"/>
  <c r="AZ49" i="79"/>
  <c r="BA49" i="79"/>
  <c r="BB49" i="79"/>
  <c r="BC49" i="79"/>
  <c r="AU50" i="79"/>
  <c r="AV50" i="79"/>
  <c r="AW50" i="79"/>
  <c r="AX50" i="79"/>
  <c r="AY50" i="79"/>
  <c r="AZ50" i="79"/>
  <c r="BA50" i="79"/>
  <c r="BB50" i="79"/>
  <c r="BC50" i="79"/>
  <c r="AU51" i="79"/>
  <c r="AV51" i="79"/>
  <c r="AW51" i="79"/>
  <c r="AX51" i="79"/>
  <c r="AY51" i="79"/>
  <c r="AZ51" i="79"/>
  <c r="BA51" i="79"/>
  <c r="BB51" i="79"/>
  <c r="BC51" i="79"/>
  <c r="AU52" i="79"/>
  <c r="AV52" i="79"/>
  <c r="AW52" i="79"/>
  <c r="AX52" i="79"/>
  <c r="AY52" i="79"/>
  <c r="AZ52" i="79"/>
  <c r="BA52" i="79"/>
  <c r="BB52" i="79"/>
  <c r="BC52" i="79"/>
  <c r="A4" i="79"/>
  <c r="A4" i="80" s="1"/>
  <c r="A4" i="81" s="1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I45" i="15"/>
  <c r="AJ45" i="15"/>
  <c r="AK45" i="15"/>
  <c r="AL45" i="15"/>
  <c r="AM45" i="15"/>
  <c r="AN45" i="15"/>
  <c r="AO45" i="15"/>
  <c r="AP45" i="15"/>
  <c r="AQ45" i="15"/>
  <c r="AR45" i="15"/>
  <c r="AS45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I46" i="15"/>
  <c r="AJ46" i="15"/>
  <c r="AK46" i="15"/>
  <c r="AL46" i="15"/>
  <c r="AM46" i="15"/>
  <c r="AN46" i="15"/>
  <c r="AO46" i="15"/>
  <c r="AP46" i="15"/>
  <c r="AQ46" i="15"/>
  <c r="AR46" i="15"/>
  <c r="AS46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I47" i="15"/>
  <c r="AJ47" i="15"/>
  <c r="AK47" i="15"/>
  <c r="AL47" i="15"/>
  <c r="AM47" i="15"/>
  <c r="AN47" i="15"/>
  <c r="AO47" i="15"/>
  <c r="AP47" i="15"/>
  <c r="AQ47" i="15"/>
  <c r="AR47" i="15"/>
  <c r="AS47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I48" i="15"/>
  <c r="AJ48" i="15"/>
  <c r="AK48" i="15"/>
  <c r="AL48" i="15"/>
  <c r="AM48" i="15"/>
  <c r="AN48" i="15"/>
  <c r="AO48" i="15"/>
  <c r="AP48" i="15"/>
  <c r="AQ48" i="15"/>
  <c r="AR48" i="15"/>
  <c r="AS48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I49" i="15"/>
  <c r="AJ49" i="15"/>
  <c r="AK49" i="15"/>
  <c r="AL49" i="15"/>
  <c r="AM49" i="15"/>
  <c r="AN49" i="15"/>
  <c r="AO49" i="15"/>
  <c r="AP49" i="15"/>
  <c r="AQ49" i="15"/>
  <c r="AR49" i="15"/>
  <c r="AS49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I50" i="15"/>
  <c r="AJ50" i="15"/>
  <c r="AK50" i="15"/>
  <c r="AL50" i="15"/>
  <c r="AM50" i="15"/>
  <c r="AN50" i="15"/>
  <c r="AO50" i="15"/>
  <c r="AP50" i="15"/>
  <c r="AQ50" i="15"/>
  <c r="AR50" i="15"/>
  <c r="AS50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I51" i="15"/>
  <c r="AJ51" i="15"/>
  <c r="AK51" i="15"/>
  <c r="AL51" i="15"/>
  <c r="AM51" i="15"/>
  <c r="AN51" i="15"/>
  <c r="AO51" i="15"/>
  <c r="AP51" i="15"/>
  <c r="AQ51" i="15"/>
  <c r="AR51" i="15"/>
  <c r="AS51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I52" i="15"/>
  <c r="AJ52" i="15"/>
  <c r="AK52" i="15"/>
  <c r="AL52" i="15"/>
  <c r="AM52" i="15"/>
  <c r="AN52" i="15"/>
  <c r="AO52" i="15"/>
  <c r="AP52" i="15"/>
  <c r="AQ52" i="15"/>
  <c r="AR52" i="15"/>
  <c r="AS52" i="15"/>
  <c r="D46" i="15"/>
  <c r="D47" i="15"/>
  <c r="D48" i="15"/>
  <c r="D49" i="15"/>
  <c r="D50" i="15"/>
  <c r="D51" i="15"/>
  <c r="D52" i="15"/>
  <c r="D45" i="15"/>
  <c r="BD4" i="80" l="1"/>
  <c r="BD5" i="80"/>
  <c r="BD6" i="80"/>
  <c r="BD7" i="80"/>
  <c r="BD10" i="80"/>
  <c r="BD11" i="80"/>
  <c r="BD12" i="80"/>
  <c r="BD13" i="80"/>
  <c r="BD14" i="80"/>
  <c r="BD16" i="80"/>
  <c r="BD17" i="80"/>
  <c r="BD18" i="80"/>
  <c r="BD19" i="80"/>
  <c r="BD21" i="80"/>
  <c r="BD22" i="80"/>
  <c r="BD23" i="80"/>
  <c r="BD24" i="80"/>
  <c r="BD25" i="80"/>
  <c r="BD26" i="80"/>
  <c r="BD27" i="80"/>
  <c r="BD28" i="80"/>
  <c r="BD29" i="80"/>
  <c r="BD30" i="80"/>
  <c r="BD31" i="80"/>
  <c r="BD32" i="80"/>
  <c r="BD33" i="80"/>
  <c r="BD45" i="80"/>
  <c r="BD46" i="80"/>
  <c r="BD47" i="80"/>
  <c r="BD48" i="80"/>
  <c r="BD49" i="80"/>
  <c r="BD50" i="80"/>
  <c r="BD51" i="80"/>
  <c r="BD52" i="80"/>
  <c r="BD46" i="79"/>
  <c r="BD15" i="80"/>
  <c r="BD47" i="79"/>
  <c r="BD45" i="79"/>
  <c r="L10" i="104"/>
  <c r="L11" i="104"/>
  <c r="BA49" i="15"/>
  <c r="AF44" i="103" s="1"/>
  <c r="BA52" i="15"/>
  <c r="AF47" i="103" s="1"/>
  <c r="BA46" i="15"/>
  <c r="AF41" i="103" s="1"/>
  <c r="BA45" i="15"/>
  <c r="AF40" i="103" s="1"/>
  <c r="BA51" i="15"/>
  <c r="AF46" i="103" s="1"/>
  <c r="BA48" i="15"/>
  <c r="AF43" i="103" s="1"/>
  <c r="BA50" i="15"/>
  <c r="AF45" i="103" s="1"/>
  <c r="BA47" i="15"/>
  <c r="AF42" i="103" s="1"/>
  <c r="BD51" i="79"/>
  <c r="BD52" i="79"/>
  <c r="BD49" i="79"/>
  <c r="BD48" i="79"/>
  <c r="BD50" i="79"/>
  <c r="AU5" i="73" l="1"/>
  <c r="AV5" i="73"/>
  <c r="AW5" i="73"/>
  <c r="AX5" i="73"/>
  <c r="AY5" i="73"/>
  <c r="AZ5" i="73"/>
  <c r="BA5" i="73"/>
  <c r="BB5" i="73"/>
  <c r="BC5" i="73"/>
  <c r="AU6" i="73"/>
  <c r="AV6" i="73"/>
  <c r="AW6" i="73"/>
  <c r="AX6" i="73"/>
  <c r="AY6" i="73"/>
  <c r="AZ6" i="73"/>
  <c r="BA6" i="73"/>
  <c r="BB6" i="73"/>
  <c r="BC6" i="73"/>
  <c r="AU7" i="73"/>
  <c r="AV7" i="73"/>
  <c r="AW7" i="73"/>
  <c r="AX7" i="73"/>
  <c r="AY7" i="73"/>
  <c r="AZ7" i="73"/>
  <c r="BA7" i="73"/>
  <c r="BB7" i="73"/>
  <c r="BC7" i="73"/>
  <c r="AU10" i="73"/>
  <c r="AV10" i="73"/>
  <c r="AW10" i="73"/>
  <c r="AX10" i="73"/>
  <c r="AY10" i="73"/>
  <c r="AZ10" i="73"/>
  <c r="BA10" i="73"/>
  <c r="BB10" i="73"/>
  <c r="BC10" i="73"/>
  <c r="AU11" i="73"/>
  <c r="AV11" i="73"/>
  <c r="AW11" i="73"/>
  <c r="AX11" i="73"/>
  <c r="AY11" i="73"/>
  <c r="AZ11" i="73"/>
  <c r="BA11" i="73"/>
  <c r="BB11" i="73"/>
  <c r="BC11" i="73"/>
  <c r="AU12" i="73"/>
  <c r="AV12" i="73"/>
  <c r="AW12" i="73"/>
  <c r="AX12" i="73"/>
  <c r="AY12" i="73"/>
  <c r="AZ12" i="73"/>
  <c r="BA12" i="73"/>
  <c r="BB12" i="73"/>
  <c r="BC12" i="73"/>
  <c r="AU13" i="73"/>
  <c r="AV13" i="73"/>
  <c r="AW13" i="73"/>
  <c r="AX13" i="73"/>
  <c r="AY13" i="73"/>
  <c r="AZ13" i="73"/>
  <c r="BA13" i="73"/>
  <c r="BB13" i="73"/>
  <c r="BC13" i="73"/>
  <c r="AU14" i="73"/>
  <c r="AV14" i="73"/>
  <c r="AW14" i="73"/>
  <c r="AX14" i="73"/>
  <c r="AY14" i="73"/>
  <c r="AZ14" i="73"/>
  <c r="BA14" i="73"/>
  <c r="BB14" i="73"/>
  <c r="BC14" i="73"/>
  <c r="AU15" i="73"/>
  <c r="AV15" i="73"/>
  <c r="AW15" i="73"/>
  <c r="AX15" i="73"/>
  <c r="AY15" i="73"/>
  <c r="AZ15" i="73"/>
  <c r="BA15" i="73"/>
  <c r="BB15" i="73"/>
  <c r="BC15" i="73"/>
  <c r="AU16" i="73"/>
  <c r="AV16" i="73"/>
  <c r="AW16" i="73"/>
  <c r="AX16" i="73"/>
  <c r="AY16" i="73"/>
  <c r="AZ16" i="73"/>
  <c r="BA16" i="73"/>
  <c r="BB16" i="73"/>
  <c r="BC16" i="73"/>
  <c r="AU17" i="73"/>
  <c r="AV17" i="73"/>
  <c r="AW17" i="73"/>
  <c r="AX17" i="73"/>
  <c r="AY17" i="73"/>
  <c r="AZ17" i="73"/>
  <c r="BA17" i="73"/>
  <c r="BB17" i="73"/>
  <c r="BC17" i="73"/>
  <c r="AU18" i="73"/>
  <c r="AV18" i="73"/>
  <c r="AW18" i="73"/>
  <c r="AX18" i="73"/>
  <c r="AY18" i="73"/>
  <c r="AZ18" i="73"/>
  <c r="BA18" i="73"/>
  <c r="BB18" i="73"/>
  <c r="BC18" i="73"/>
  <c r="AU19" i="73"/>
  <c r="AV19" i="73"/>
  <c r="AW19" i="73"/>
  <c r="AX19" i="73"/>
  <c r="AY19" i="73"/>
  <c r="AZ19" i="73"/>
  <c r="BA19" i="73"/>
  <c r="BB19" i="73"/>
  <c r="BC19" i="73"/>
  <c r="AU21" i="73"/>
  <c r="AV21" i="73"/>
  <c r="AW21" i="73"/>
  <c r="AX21" i="73"/>
  <c r="AY21" i="73"/>
  <c r="AZ21" i="73"/>
  <c r="BA21" i="73"/>
  <c r="BB21" i="73"/>
  <c r="BC21" i="73"/>
  <c r="AU22" i="73"/>
  <c r="AV22" i="73"/>
  <c r="AW22" i="73"/>
  <c r="AX22" i="73"/>
  <c r="AY22" i="73"/>
  <c r="AZ22" i="73"/>
  <c r="BA22" i="73"/>
  <c r="BB22" i="73"/>
  <c r="BC22" i="73"/>
  <c r="AU23" i="73"/>
  <c r="AV23" i="73"/>
  <c r="AW23" i="73"/>
  <c r="AX23" i="73"/>
  <c r="AY23" i="73"/>
  <c r="AZ23" i="73"/>
  <c r="BA23" i="73"/>
  <c r="BB23" i="73"/>
  <c r="BC23" i="73"/>
  <c r="AU24" i="73"/>
  <c r="AV24" i="73"/>
  <c r="AW24" i="73"/>
  <c r="AX24" i="73"/>
  <c r="AY24" i="73"/>
  <c r="AZ24" i="73"/>
  <c r="BA24" i="73"/>
  <c r="BB24" i="73"/>
  <c r="BC24" i="73"/>
  <c r="AU25" i="73"/>
  <c r="AV25" i="73"/>
  <c r="AW25" i="73"/>
  <c r="AX25" i="73"/>
  <c r="AY25" i="73"/>
  <c r="AZ25" i="73"/>
  <c r="BA25" i="73"/>
  <c r="BB25" i="73"/>
  <c r="BC25" i="73"/>
  <c r="AU26" i="73"/>
  <c r="AV26" i="73"/>
  <c r="AW26" i="73"/>
  <c r="AX26" i="73"/>
  <c r="AY26" i="73"/>
  <c r="AZ26" i="73"/>
  <c r="BA26" i="73"/>
  <c r="BB26" i="73"/>
  <c r="BC26" i="73"/>
  <c r="AU27" i="73"/>
  <c r="AV27" i="73"/>
  <c r="AW27" i="73"/>
  <c r="AX27" i="73"/>
  <c r="AY27" i="73"/>
  <c r="AZ27" i="73"/>
  <c r="BA27" i="73"/>
  <c r="BB27" i="73"/>
  <c r="BC27" i="73"/>
  <c r="AU28" i="73"/>
  <c r="AV28" i="73"/>
  <c r="AW28" i="73"/>
  <c r="AX28" i="73"/>
  <c r="AY28" i="73"/>
  <c r="AZ28" i="73"/>
  <c r="BA28" i="73"/>
  <c r="BB28" i="73"/>
  <c r="BC28" i="73"/>
  <c r="AU29" i="73"/>
  <c r="AV29" i="73"/>
  <c r="AW29" i="73"/>
  <c r="AX29" i="73"/>
  <c r="AY29" i="73"/>
  <c r="AZ29" i="73"/>
  <c r="BA29" i="73"/>
  <c r="BB29" i="73"/>
  <c r="BC29" i="73"/>
  <c r="AU30" i="73"/>
  <c r="AV30" i="73"/>
  <c r="AW30" i="73"/>
  <c r="AX30" i="73"/>
  <c r="AY30" i="73"/>
  <c r="AZ30" i="73"/>
  <c r="BA30" i="73"/>
  <c r="BB30" i="73"/>
  <c r="BC30" i="73"/>
  <c r="AU31" i="73"/>
  <c r="AV31" i="73"/>
  <c r="AW31" i="73"/>
  <c r="AX31" i="73"/>
  <c r="AY31" i="73"/>
  <c r="AZ31" i="73"/>
  <c r="BA31" i="73"/>
  <c r="BB31" i="73"/>
  <c r="BC31" i="73"/>
  <c r="AU32" i="73"/>
  <c r="AV32" i="73"/>
  <c r="AW32" i="73"/>
  <c r="AX32" i="73"/>
  <c r="AY32" i="73"/>
  <c r="AZ32" i="73"/>
  <c r="BA32" i="73"/>
  <c r="BB32" i="73"/>
  <c r="BC32" i="73"/>
  <c r="AU33" i="73"/>
  <c r="AV33" i="73"/>
  <c r="AW33" i="73"/>
  <c r="AX33" i="73"/>
  <c r="AY33" i="73"/>
  <c r="AZ33" i="73"/>
  <c r="BA33" i="73"/>
  <c r="BB33" i="73"/>
  <c r="BC33" i="73"/>
  <c r="AU5" i="74"/>
  <c r="AV5" i="74"/>
  <c r="AW5" i="74"/>
  <c r="AX5" i="74"/>
  <c r="AY5" i="74"/>
  <c r="AZ5" i="74"/>
  <c r="BB5" i="74"/>
  <c r="BC5" i="74"/>
  <c r="AU6" i="74"/>
  <c r="AV6" i="74"/>
  <c r="AW6" i="74"/>
  <c r="AX6" i="74"/>
  <c r="AY6" i="74"/>
  <c r="AZ6" i="74"/>
  <c r="BB6" i="74"/>
  <c r="BC6" i="74"/>
  <c r="AU7" i="74"/>
  <c r="AV7" i="74"/>
  <c r="AW7" i="74"/>
  <c r="AX7" i="74"/>
  <c r="AY7" i="74"/>
  <c r="AZ7" i="74"/>
  <c r="BB7" i="74"/>
  <c r="BC7" i="74"/>
  <c r="AU10" i="74"/>
  <c r="AV10" i="74"/>
  <c r="AW10" i="74"/>
  <c r="AX10" i="74"/>
  <c r="AY10" i="74"/>
  <c r="AZ10" i="74"/>
  <c r="BB10" i="74"/>
  <c r="BC10" i="74"/>
  <c r="AV11" i="74"/>
  <c r="BB11" i="74"/>
  <c r="BC11" i="74"/>
  <c r="AU12" i="74"/>
  <c r="AV12" i="74"/>
  <c r="AW12" i="74"/>
  <c r="AX12" i="74"/>
  <c r="AY12" i="74"/>
  <c r="AZ12" i="74"/>
  <c r="BB12" i="74"/>
  <c r="BC12" i="74"/>
  <c r="AU13" i="74"/>
  <c r="AV13" i="74"/>
  <c r="AW13" i="74"/>
  <c r="AX13" i="74"/>
  <c r="AY13" i="74"/>
  <c r="AZ13" i="74"/>
  <c r="BB13" i="74"/>
  <c r="BC13" i="74"/>
  <c r="AU14" i="74"/>
  <c r="AV14" i="74"/>
  <c r="AW14" i="74"/>
  <c r="AX14" i="74"/>
  <c r="AY14" i="74"/>
  <c r="AZ14" i="74"/>
  <c r="BB14" i="74"/>
  <c r="BC14" i="74"/>
  <c r="AU15" i="74"/>
  <c r="AV15" i="74"/>
  <c r="AW15" i="74"/>
  <c r="AX15" i="74"/>
  <c r="AY15" i="74"/>
  <c r="AZ15" i="74"/>
  <c r="BB15" i="74"/>
  <c r="BC15" i="74"/>
  <c r="AU16" i="74"/>
  <c r="AV16" i="74"/>
  <c r="AW16" i="74"/>
  <c r="AX16" i="74"/>
  <c r="AY16" i="74"/>
  <c r="AZ16" i="74"/>
  <c r="BB16" i="74"/>
  <c r="BC16" i="74"/>
  <c r="AU17" i="74"/>
  <c r="AV17" i="74"/>
  <c r="AW17" i="74"/>
  <c r="AX17" i="74"/>
  <c r="AY17" i="74"/>
  <c r="AZ17" i="74"/>
  <c r="BB17" i="74"/>
  <c r="BC17" i="74"/>
  <c r="AU18" i="74"/>
  <c r="AV18" i="74"/>
  <c r="AW18" i="74"/>
  <c r="AX18" i="74"/>
  <c r="AY18" i="74"/>
  <c r="AZ18" i="74"/>
  <c r="BB18" i="74"/>
  <c r="BC18" i="74"/>
  <c r="AU19" i="74"/>
  <c r="AV19" i="74"/>
  <c r="AW19" i="74"/>
  <c r="AX19" i="74"/>
  <c r="AY19" i="74"/>
  <c r="AZ19" i="74"/>
  <c r="BB19" i="74"/>
  <c r="BC19" i="74"/>
  <c r="AU21" i="74"/>
  <c r="AV21" i="74"/>
  <c r="AW21" i="74"/>
  <c r="AX21" i="74"/>
  <c r="AY21" i="74"/>
  <c r="AZ21" i="74"/>
  <c r="BB21" i="74"/>
  <c r="BC21" i="74"/>
  <c r="AU22" i="74"/>
  <c r="AV22" i="74"/>
  <c r="AW22" i="74"/>
  <c r="AX22" i="74"/>
  <c r="AY22" i="74"/>
  <c r="AZ22" i="74"/>
  <c r="BB22" i="74"/>
  <c r="BC22" i="74"/>
  <c r="AU23" i="74"/>
  <c r="AV23" i="74"/>
  <c r="AW23" i="74"/>
  <c r="AX23" i="74"/>
  <c r="AY23" i="74"/>
  <c r="AZ23" i="74"/>
  <c r="BB23" i="74"/>
  <c r="BC23" i="74"/>
  <c r="AU24" i="74"/>
  <c r="AV24" i="74"/>
  <c r="AW24" i="74"/>
  <c r="AX24" i="74"/>
  <c r="AY24" i="74"/>
  <c r="AZ24" i="74"/>
  <c r="BB24" i="74"/>
  <c r="BC24" i="74"/>
  <c r="AU25" i="74"/>
  <c r="AV25" i="74"/>
  <c r="AW25" i="74"/>
  <c r="AX25" i="74"/>
  <c r="AY25" i="74"/>
  <c r="AZ25" i="74"/>
  <c r="BB25" i="74"/>
  <c r="BC25" i="74"/>
  <c r="AU26" i="74"/>
  <c r="AV26" i="74"/>
  <c r="AW26" i="74"/>
  <c r="AX26" i="74"/>
  <c r="AY26" i="74"/>
  <c r="AZ26" i="74"/>
  <c r="BB26" i="74"/>
  <c r="BC26" i="74"/>
  <c r="AU27" i="74"/>
  <c r="AV27" i="74"/>
  <c r="AW27" i="74"/>
  <c r="AX27" i="74"/>
  <c r="AY27" i="74"/>
  <c r="AZ27" i="74"/>
  <c r="BB27" i="74"/>
  <c r="BC27" i="74"/>
  <c r="AU28" i="74"/>
  <c r="AV28" i="74"/>
  <c r="AW28" i="74"/>
  <c r="AX28" i="74"/>
  <c r="AY28" i="74"/>
  <c r="AZ28" i="74"/>
  <c r="BB28" i="74"/>
  <c r="BC28" i="74"/>
  <c r="AU29" i="74"/>
  <c r="AV29" i="74"/>
  <c r="AW29" i="74"/>
  <c r="AX29" i="74"/>
  <c r="AY29" i="74"/>
  <c r="AZ29" i="74"/>
  <c r="BB29" i="74"/>
  <c r="BC29" i="74"/>
  <c r="AU30" i="74"/>
  <c r="AV30" i="74"/>
  <c r="AW30" i="74"/>
  <c r="AX30" i="74"/>
  <c r="AY30" i="74"/>
  <c r="AZ30" i="74"/>
  <c r="BB30" i="74"/>
  <c r="BC30" i="74"/>
  <c r="AU31" i="74"/>
  <c r="AV31" i="74"/>
  <c r="AW31" i="74"/>
  <c r="AX31" i="74"/>
  <c r="AY31" i="74"/>
  <c r="AZ31" i="74"/>
  <c r="BB31" i="74"/>
  <c r="BC31" i="74"/>
  <c r="AU32" i="74"/>
  <c r="AV32" i="74"/>
  <c r="AW32" i="74"/>
  <c r="AX32" i="74"/>
  <c r="AY32" i="74"/>
  <c r="AZ32" i="74"/>
  <c r="BB32" i="74"/>
  <c r="BC32" i="74"/>
  <c r="AU33" i="74"/>
  <c r="AV33" i="74"/>
  <c r="AW33" i="74"/>
  <c r="AX33" i="74"/>
  <c r="AY33" i="74"/>
  <c r="AZ33" i="74"/>
  <c r="BB33" i="74"/>
  <c r="BC33" i="74"/>
  <c r="AU5" i="75"/>
  <c r="AV5" i="75"/>
  <c r="AW5" i="75"/>
  <c r="AX5" i="75"/>
  <c r="AY5" i="75"/>
  <c r="AZ5" i="75"/>
  <c r="BA5" i="75"/>
  <c r="BB5" i="75"/>
  <c r="BC5" i="75"/>
  <c r="AU6" i="75"/>
  <c r="AV6" i="75"/>
  <c r="AW6" i="75"/>
  <c r="AX6" i="75"/>
  <c r="AY6" i="75"/>
  <c r="AZ6" i="75"/>
  <c r="BA6" i="75"/>
  <c r="BB6" i="75"/>
  <c r="BC6" i="75"/>
  <c r="AU7" i="75"/>
  <c r="AV7" i="75"/>
  <c r="AW7" i="75"/>
  <c r="AX7" i="75"/>
  <c r="AY7" i="75"/>
  <c r="AZ7" i="75"/>
  <c r="BA7" i="75"/>
  <c r="BB7" i="75"/>
  <c r="BC7" i="75"/>
  <c r="AU10" i="75"/>
  <c r="AV10" i="75"/>
  <c r="AW10" i="75"/>
  <c r="AX10" i="75"/>
  <c r="AY10" i="75"/>
  <c r="AZ10" i="75"/>
  <c r="BA10" i="75"/>
  <c r="BB10" i="75"/>
  <c r="BC10" i="75"/>
  <c r="AU11" i="75"/>
  <c r="AV11" i="75"/>
  <c r="AW11" i="75"/>
  <c r="AX11" i="75"/>
  <c r="AY11" i="75"/>
  <c r="AZ11" i="75"/>
  <c r="BA11" i="75"/>
  <c r="BB11" i="75"/>
  <c r="BC11" i="75"/>
  <c r="AU12" i="75"/>
  <c r="AV12" i="75"/>
  <c r="AW12" i="75"/>
  <c r="AX12" i="75"/>
  <c r="AY12" i="75"/>
  <c r="AZ12" i="75"/>
  <c r="BA12" i="75"/>
  <c r="BB12" i="75"/>
  <c r="BC12" i="75"/>
  <c r="AU13" i="75"/>
  <c r="AV13" i="75"/>
  <c r="AW13" i="75"/>
  <c r="AX13" i="75"/>
  <c r="AY13" i="75"/>
  <c r="AZ13" i="75"/>
  <c r="BA13" i="75"/>
  <c r="BB13" i="75"/>
  <c r="BC13" i="75"/>
  <c r="AU14" i="75"/>
  <c r="AV14" i="75"/>
  <c r="AW14" i="75"/>
  <c r="AX14" i="75"/>
  <c r="AY14" i="75"/>
  <c r="AZ14" i="75"/>
  <c r="BA14" i="75"/>
  <c r="BB14" i="75"/>
  <c r="BC14" i="75"/>
  <c r="AU15" i="75"/>
  <c r="AV15" i="75"/>
  <c r="AW15" i="75"/>
  <c r="AX15" i="75"/>
  <c r="AY15" i="75"/>
  <c r="AZ15" i="75"/>
  <c r="BA15" i="75"/>
  <c r="BB15" i="75"/>
  <c r="BC15" i="75"/>
  <c r="AU16" i="75"/>
  <c r="AV16" i="75"/>
  <c r="AW16" i="75"/>
  <c r="AX16" i="75"/>
  <c r="AY16" i="75"/>
  <c r="AZ16" i="75"/>
  <c r="BA16" i="75"/>
  <c r="BB16" i="75"/>
  <c r="BC16" i="75"/>
  <c r="AU17" i="75"/>
  <c r="AV17" i="75"/>
  <c r="AW17" i="75"/>
  <c r="AX17" i="75"/>
  <c r="AY17" i="75"/>
  <c r="AZ17" i="75"/>
  <c r="BA17" i="75"/>
  <c r="BB17" i="75"/>
  <c r="BC17" i="75"/>
  <c r="AU18" i="75"/>
  <c r="AV18" i="75"/>
  <c r="AW18" i="75"/>
  <c r="AX18" i="75"/>
  <c r="AY18" i="75"/>
  <c r="AZ18" i="75"/>
  <c r="BA18" i="75"/>
  <c r="BB18" i="75"/>
  <c r="BC18" i="75"/>
  <c r="AU19" i="75"/>
  <c r="AV19" i="75"/>
  <c r="AW19" i="75"/>
  <c r="AX19" i="75"/>
  <c r="AY19" i="75"/>
  <c r="AZ19" i="75"/>
  <c r="BA19" i="75"/>
  <c r="BB19" i="75"/>
  <c r="BC19" i="75"/>
  <c r="AU21" i="75"/>
  <c r="AV21" i="75"/>
  <c r="AW21" i="75"/>
  <c r="AX21" i="75"/>
  <c r="AY21" i="75"/>
  <c r="AZ21" i="75"/>
  <c r="BA21" i="75"/>
  <c r="BB21" i="75"/>
  <c r="BC21" i="75"/>
  <c r="AU22" i="75"/>
  <c r="AV22" i="75"/>
  <c r="AW22" i="75"/>
  <c r="AX22" i="75"/>
  <c r="AY22" i="75"/>
  <c r="AZ22" i="75"/>
  <c r="BA22" i="75"/>
  <c r="BB22" i="75"/>
  <c r="BC22" i="75"/>
  <c r="AU23" i="75"/>
  <c r="AV23" i="75"/>
  <c r="AW23" i="75"/>
  <c r="AX23" i="75"/>
  <c r="AY23" i="75"/>
  <c r="AZ23" i="75"/>
  <c r="BA23" i="75"/>
  <c r="BB23" i="75"/>
  <c r="BC23" i="75"/>
  <c r="AU24" i="75"/>
  <c r="AV24" i="75"/>
  <c r="AW24" i="75"/>
  <c r="AX24" i="75"/>
  <c r="AY24" i="75"/>
  <c r="AZ24" i="75"/>
  <c r="BA24" i="75"/>
  <c r="BB24" i="75"/>
  <c r="BC24" i="75"/>
  <c r="AU25" i="75"/>
  <c r="AV25" i="75"/>
  <c r="AW25" i="75"/>
  <c r="AX25" i="75"/>
  <c r="AY25" i="75"/>
  <c r="AZ25" i="75"/>
  <c r="BA25" i="75"/>
  <c r="BB25" i="75"/>
  <c r="BC25" i="75"/>
  <c r="AU26" i="75"/>
  <c r="AV26" i="75"/>
  <c r="AW26" i="75"/>
  <c r="AX26" i="75"/>
  <c r="AY26" i="75"/>
  <c r="AZ26" i="75"/>
  <c r="BA26" i="75"/>
  <c r="BB26" i="75"/>
  <c r="BC26" i="75"/>
  <c r="AU27" i="75"/>
  <c r="AV27" i="75"/>
  <c r="AW27" i="75"/>
  <c r="AX27" i="75"/>
  <c r="AY27" i="75"/>
  <c r="AZ27" i="75"/>
  <c r="BA27" i="75"/>
  <c r="BB27" i="75"/>
  <c r="BC27" i="75"/>
  <c r="AU28" i="75"/>
  <c r="AV28" i="75"/>
  <c r="AW28" i="75"/>
  <c r="AX28" i="75"/>
  <c r="AY28" i="75"/>
  <c r="AZ28" i="75"/>
  <c r="BA28" i="75"/>
  <c r="BB28" i="75"/>
  <c r="BC28" i="75"/>
  <c r="AU29" i="75"/>
  <c r="AV29" i="75"/>
  <c r="AW29" i="75"/>
  <c r="AX29" i="75"/>
  <c r="AY29" i="75"/>
  <c r="AZ29" i="75"/>
  <c r="BA29" i="75"/>
  <c r="BB29" i="75"/>
  <c r="BC29" i="75"/>
  <c r="AU30" i="75"/>
  <c r="AV30" i="75"/>
  <c r="AW30" i="75"/>
  <c r="AX30" i="75"/>
  <c r="AY30" i="75"/>
  <c r="AZ30" i="75"/>
  <c r="BA30" i="75"/>
  <c r="BB30" i="75"/>
  <c r="BC30" i="75"/>
  <c r="AU31" i="75"/>
  <c r="AV31" i="75"/>
  <c r="AW31" i="75"/>
  <c r="AX31" i="75"/>
  <c r="AY31" i="75"/>
  <c r="AZ31" i="75"/>
  <c r="BA31" i="75"/>
  <c r="BB31" i="75"/>
  <c r="BC31" i="75"/>
  <c r="AU32" i="75"/>
  <c r="AV32" i="75"/>
  <c r="AW32" i="75"/>
  <c r="AX32" i="75"/>
  <c r="AY32" i="75"/>
  <c r="AZ32" i="75"/>
  <c r="BA32" i="75"/>
  <c r="BB32" i="75"/>
  <c r="BC32" i="75"/>
  <c r="AU33" i="75"/>
  <c r="AV33" i="75"/>
  <c r="AW33" i="75"/>
  <c r="AX33" i="75"/>
  <c r="AY33" i="75"/>
  <c r="AZ33" i="75"/>
  <c r="BA33" i="75"/>
  <c r="BB33" i="75"/>
  <c r="BC33" i="75"/>
  <c r="AU5" i="71"/>
  <c r="AV5" i="71"/>
  <c r="AW5" i="71"/>
  <c r="AX5" i="71"/>
  <c r="AY5" i="71"/>
  <c r="AZ5" i="71"/>
  <c r="BA5" i="71"/>
  <c r="BB5" i="71"/>
  <c r="BC5" i="71"/>
  <c r="AU6" i="71"/>
  <c r="AV6" i="71"/>
  <c r="AW6" i="71"/>
  <c r="AX6" i="71"/>
  <c r="AY6" i="71"/>
  <c r="AZ6" i="71"/>
  <c r="BA6" i="71"/>
  <c r="BB6" i="71"/>
  <c r="BC6" i="71"/>
  <c r="AU7" i="71"/>
  <c r="AV7" i="71"/>
  <c r="AW7" i="71"/>
  <c r="AX7" i="71"/>
  <c r="AY7" i="71"/>
  <c r="AZ7" i="71"/>
  <c r="BA7" i="71"/>
  <c r="BB7" i="71"/>
  <c r="BC7" i="71"/>
  <c r="AU10" i="71"/>
  <c r="AV10" i="71"/>
  <c r="AW10" i="71"/>
  <c r="AX10" i="71"/>
  <c r="AY10" i="71"/>
  <c r="AZ10" i="71"/>
  <c r="BA10" i="71"/>
  <c r="BB10" i="71"/>
  <c r="BC10" i="71"/>
  <c r="AU11" i="71"/>
  <c r="AV11" i="71"/>
  <c r="AW11" i="71"/>
  <c r="AX11" i="71"/>
  <c r="AY11" i="71"/>
  <c r="AZ11" i="71"/>
  <c r="BA11" i="71"/>
  <c r="BB11" i="71"/>
  <c r="BC11" i="71"/>
  <c r="AU12" i="71"/>
  <c r="AV12" i="71"/>
  <c r="AW12" i="71"/>
  <c r="AX12" i="71"/>
  <c r="AY12" i="71"/>
  <c r="AZ12" i="71"/>
  <c r="BA12" i="71"/>
  <c r="BB12" i="71"/>
  <c r="BC12" i="71"/>
  <c r="AU13" i="71"/>
  <c r="AV13" i="71"/>
  <c r="AW13" i="71"/>
  <c r="AX13" i="71"/>
  <c r="AY13" i="71"/>
  <c r="AZ13" i="71"/>
  <c r="BA13" i="71"/>
  <c r="BB13" i="71"/>
  <c r="BC13" i="71"/>
  <c r="AU14" i="71"/>
  <c r="AV14" i="71"/>
  <c r="AW14" i="71"/>
  <c r="AX14" i="71"/>
  <c r="AY14" i="71"/>
  <c r="AZ14" i="71"/>
  <c r="BA14" i="71"/>
  <c r="BB14" i="71"/>
  <c r="BC14" i="71"/>
  <c r="AU15" i="71"/>
  <c r="AV15" i="71"/>
  <c r="AW15" i="71"/>
  <c r="AX15" i="71"/>
  <c r="AY15" i="71"/>
  <c r="AZ15" i="71"/>
  <c r="BA15" i="71"/>
  <c r="BB15" i="71"/>
  <c r="BC15" i="71"/>
  <c r="AU16" i="71"/>
  <c r="AV16" i="71"/>
  <c r="AW16" i="71"/>
  <c r="AX16" i="71"/>
  <c r="AY16" i="71"/>
  <c r="AZ16" i="71"/>
  <c r="BA16" i="71"/>
  <c r="BB16" i="71"/>
  <c r="BC16" i="71"/>
  <c r="AU17" i="71"/>
  <c r="AV17" i="71"/>
  <c r="AW17" i="71"/>
  <c r="AX17" i="71"/>
  <c r="AY17" i="71"/>
  <c r="AZ17" i="71"/>
  <c r="BA17" i="71"/>
  <c r="BB17" i="71"/>
  <c r="BC17" i="71"/>
  <c r="AU18" i="71"/>
  <c r="AV18" i="71"/>
  <c r="AW18" i="71"/>
  <c r="AX18" i="71"/>
  <c r="AY18" i="71"/>
  <c r="AZ18" i="71"/>
  <c r="BA18" i="71"/>
  <c r="BB18" i="71"/>
  <c r="BC18" i="71"/>
  <c r="AU19" i="71"/>
  <c r="AV19" i="71"/>
  <c r="AW19" i="71"/>
  <c r="AX19" i="71"/>
  <c r="AY19" i="71"/>
  <c r="AZ19" i="71"/>
  <c r="BA19" i="71"/>
  <c r="BB19" i="71"/>
  <c r="BC19" i="71"/>
  <c r="AU21" i="71"/>
  <c r="AV21" i="71"/>
  <c r="AW21" i="71"/>
  <c r="AX21" i="71"/>
  <c r="AY21" i="71"/>
  <c r="AZ21" i="71"/>
  <c r="BA21" i="71"/>
  <c r="BB21" i="71"/>
  <c r="BC21" i="71"/>
  <c r="AU22" i="71"/>
  <c r="AV22" i="71"/>
  <c r="AW22" i="71"/>
  <c r="AX22" i="71"/>
  <c r="AY22" i="71"/>
  <c r="AZ22" i="71"/>
  <c r="BA22" i="71"/>
  <c r="BB22" i="71"/>
  <c r="BC22" i="71"/>
  <c r="AU23" i="71"/>
  <c r="AV23" i="71"/>
  <c r="AW23" i="71"/>
  <c r="AX23" i="71"/>
  <c r="AY23" i="71"/>
  <c r="AZ23" i="71"/>
  <c r="BA23" i="71"/>
  <c r="BB23" i="71"/>
  <c r="BC23" i="71"/>
  <c r="AU24" i="71"/>
  <c r="AV24" i="71"/>
  <c r="AW24" i="71"/>
  <c r="AX24" i="71"/>
  <c r="AY24" i="71"/>
  <c r="AZ24" i="71"/>
  <c r="BA24" i="71"/>
  <c r="BB24" i="71"/>
  <c r="BC24" i="71"/>
  <c r="AU25" i="71"/>
  <c r="AV25" i="71"/>
  <c r="AW25" i="71"/>
  <c r="AX25" i="71"/>
  <c r="AY25" i="71"/>
  <c r="AZ25" i="71"/>
  <c r="BA25" i="71"/>
  <c r="BB25" i="71"/>
  <c r="BC25" i="71"/>
  <c r="AU26" i="71"/>
  <c r="AV26" i="71"/>
  <c r="AW26" i="71"/>
  <c r="AX26" i="71"/>
  <c r="AY26" i="71"/>
  <c r="AZ26" i="71"/>
  <c r="BA26" i="71"/>
  <c r="BB26" i="71"/>
  <c r="BC26" i="71"/>
  <c r="AU27" i="71"/>
  <c r="AV27" i="71"/>
  <c r="AW27" i="71"/>
  <c r="AX27" i="71"/>
  <c r="AY27" i="71"/>
  <c r="AZ27" i="71"/>
  <c r="BA27" i="71"/>
  <c r="BB27" i="71"/>
  <c r="BC27" i="71"/>
  <c r="AU28" i="71"/>
  <c r="AV28" i="71"/>
  <c r="AW28" i="71"/>
  <c r="AX28" i="71"/>
  <c r="AY28" i="71"/>
  <c r="AZ28" i="71"/>
  <c r="BA28" i="71"/>
  <c r="BB28" i="71"/>
  <c r="BC28" i="71"/>
  <c r="AU29" i="71"/>
  <c r="AV29" i="71"/>
  <c r="AW29" i="71"/>
  <c r="AX29" i="71"/>
  <c r="AY29" i="71"/>
  <c r="AZ29" i="71"/>
  <c r="BA29" i="71"/>
  <c r="BB29" i="71"/>
  <c r="BC29" i="71"/>
  <c r="AU30" i="71"/>
  <c r="AV30" i="71"/>
  <c r="AW30" i="71"/>
  <c r="AX30" i="71"/>
  <c r="AY30" i="71"/>
  <c r="AZ30" i="71"/>
  <c r="BA30" i="71"/>
  <c r="BB30" i="71"/>
  <c r="BC30" i="71"/>
  <c r="AU31" i="71"/>
  <c r="AV31" i="71"/>
  <c r="AW31" i="71"/>
  <c r="AX31" i="71"/>
  <c r="AY31" i="71"/>
  <c r="AZ31" i="71"/>
  <c r="BA31" i="71"/>
  <c r="BB31" i="71"/>
  <c r="BC31" i="71"/>
  <c r="AU32" i="71"/>
  <c r="AV32" i="71"/>
  <c r="AW32" i="71"/>
  <c r="AX32" i="71"/>
  <c r="AY32" i="71"/>
  <c r="AZ32" i="71"/>
  <c r="BA32" i="71"/>
  <c r="BB32" i="71"/>
  <c r="BC32" i="71"/>
  <c r="AU33" i="71"/>
  <c r="AV33" i="71"/>
  <c r="AW33" i="71"/>
  <c r="AX33" i="71"/>
  <c r="AY33" i="71"/>
  <c r="AZ33" i="71"/>
  <c r="BA33" i="71"/>
  <c r="BB33" i="71"/>
  <c r="BC33" i="71"/>
  <c r="BD5" i="71" l="1"/>
  <c r="BD24" i="71"/>
  <c r="BD29" i="71"/>
  <c r="BD21" i="71"/>
  <c r="BD28" i="71"/>
  <c r="BD19" i="71"/>
  <c r="BD33" i="71"/>
  <c r="BD25" i="71"/>
  <c r="BD16" i="71"/>
  <c r="BD6" i="71"/>
  <c r="BD32" i="71"/>
  <c r="BD30" i="71"/>
  <c r="BD22" i="71"/>
  <c r="BD13" i="71"/>
  <c r="BD23" i="71"/>
  <c r="BD12" i="71"/>
  <c r="BD11" i="71"/>
  <c r="BD31" i="71"/>
  <c r="BD18" i="71"/>
  <c r="BD15" i="71"/>
  <c r="BD10" i="71"/>
  <c r="BD14" i="71"/>
  <c r="BD27" i="71"/>
  <c r="BD26" i="71"/>
  <c r="BD17" i="71"/>
  <c r="BD7" i="71"/>
  <c r="BE27" i="75"/>
  <c r="BE18" i="75"/>
  <c r="BE10" i="75"/>
  <c r="BE29" i="74"/>
  <c r="BE21" i="74"/>
  <c r="BE12" i="74"/>
  <c r="BE26" i="75"/>
  <c r="BE17" i="75"/>
  <c r="BE7" i="75"/>
  <c r="BE28" i="74"/>
  <c r="BE19" i="74"/>
  <c r="BE25" i="75"/>
  <c r="BE16" i="75"/>
  <c r="BE18" i="74"/>
  <c r="BE32" i="75"/>
  <c r="BE24" i="75"/>
  <c r="BE15" i="75"/>
  <c r="BE5" i="75"/>
  <c r="BE26" i="74"/>
  <c r="BE17" i="74"/>
  <c r="BE7" i="74"/>
  <c r="BE10" i="74"/>
  <c r="BE31" i="75"/>
  <c r="BE23" i="75"/>
  <c r="BE14" i="75"/>
  <c r="BE33" i="74"/>
  <c r="BE25" i="74"/>
  <c r="BE16" i="74"/>
  <c r="BE6" i="74"/>
  <c r="BE6" i="75"/>
  <c r="BE30" i="75"/>
  <c r="BE22" i="75"/>
  <c r="BE13" i="75"/>
  <c r="BE32" i="74"/>
  <c r="BE24" i="74"/>
  <c r="BE15" i="74"/>
  <c r="BE5" i="74"/>
  <c r="BE33" i="75"/>
  <c r="BE27" i="74"/>
  <c r="BE29" i="75"/>
  <c r="BE21" i="75"/>
  <c r="BE12" i="75"/>
  <c r="BE31" i="74"/>
  <c r="BE23" i="74"/>
  <c r="BE14" i="74"/>
  <c r="BE28" i="75"/>
  <c r="BE19" i="75"/>
  <c r="BE11" i="75"/>
  <c r="BE30" i="74"/>
  <c r="BE22" i="74"/>
  <c r="BE13" i="74"/>
  <c r="AU45" i="71"/>
  <c r="AV45" i="71"/>
  <c r="AW45" i="71"/>
  <c r="AX45" i="71"/>
  <c r="AY45" i="71"/>
  <c r="AZ45" i="71"/>
  <c r="BA45" i="71"/>
  <c r="BB45" i="71"/>
  <c r="BC45" i="71"/>
  <c r="AU46" i="71"/>
  <c r="AV46" i="71"/>
  <c r="AW46" i="71"/>
  <c r="AX46" i="71"/>
  <c r="AY46" i="71"/>
  <c r="AZ46" i="71"/>
  <c r="BA46" i="71"/>
  <c r="BB46" i="71"/>
  <c r="BC46" i="71"/>
  <c r="AU47" i="71"/>
  <c r="AV47" i="71"/>
  <c r="AW47" i="71"/>
  <c r="AX47" i="71"/>
  <c r="AY47" i="71"/>
  <c r="AZ47" i="71"/>
  <c r="BA47" i="71"/>
  <c r="BB47" i="71"/>
  <c r="BC47" i="71"/>
  <c r="AU48" i="71"/>
  <c r="AV48" i="71"/>
  <c r="AW48" i="71"/>
  <c r="AX48" i="71"/>
  <c r="AY48" i="71"/>
  <c r="AZ48" i="71"/>
  <c r="BA48" i="71"/>
  <c r="BB48" i="71"/>
  <c r="BC48" i="71"/>
  <c r="AU49" i="71"/>
  <c r="AV49" i="71"/>
  <c r="AW49" i="71"/>
  <c r="AX49" i="71"/>
  <c r="AY49" i="71"/>
  <c r="AZ49" i="71"/>
  <c r="BA49" i="71"/>
  <c r="BB49" i="71"/>
  <c r="BC49" i="71"/>
  <c r="AU50" i="71"/>
  <c r="AV50" i="71"/>
  <c r="AW50" i="71"/>
  <c r="AX50" i="71"/>
  <c r="AY50" i="71"/>
  <c r="AZ50" i="71"/>
  <c r="BA50" i="71"/>
  <c r="BB50" i="71"/>
  <c r="BC50" i="71"/>
  <c r="AU51" i="71"/>
  <c r="AV51" i="71"/>
  <c r="AW51" i="71"/>
  <c r="AX51" i="71"/>
  <c r="AY51" i="71"/>
  <c r="AZ51" i="71"/>
  <c r="BA51" i="71"/>
  <c r="BB51" i="71"/>
  <c r="BC51" i="71"/>
  <c r="AU52" i="71"/>
  <c r="AV52" i="71"/>
  <c r="AW52" i="71"/>
  <c r="AX52" i="71"/>
  <c r="AY52" i="71"/>
  <c r="AZ52" i="71"/>
  <c r="BA52" i="71"/>
  <c r="BB52" i="71"/>
  <c r="BC52" i="71"/>
  <c r="AU4" i="75"/>
  <c r="AV4" i="75"/>
  <c r="AW4" i="75"/>
  <c r="AX4" i="75"/>
  <c r="AY4" i="75"/>
  <c r="AZ4" i="75"/>
  <c r="BA4" i="75"/>
  <c r="BB4" i="75"/>
  <c r="BC4" i="75"/>
  <c r="BD50" i="71" l="1"/>
  <c r="BD51" i="71"/>
  <c r="BD47" i="71"/>
  <c r="BD46" i="71"/>
  <c r="BD49" i="71"/>
  <c r="BD45" i="71"/>
  <c r="BD52" i="71"/>
  <c r="BD48" i="71"/>
  <c r="A35" i="101"/>
  <c r="A56" i="101" s="1"/>
  <c r="A78" i="101" s="1"/>
  <c r="A97" i="101" s="1"/>
  <c r="A119" i="101" s="1"/>
  <c r="A139" i="101" s="1"/>
  <c r="A161" i="101" s="1"/>
  <c r="A183" i="101" s="1"/>
  <c r="A34" i="101"/>
  <c r="A55" i="101" s="1"/>
  <c r="A77" i="101" s="1"/>
  <c r="A96" i="101" s="1"/>
  <c r="A118" i="101" s="1"/>
  <c r="A138" i="101" s="1"/>
  <c r="A160" i="101" s="1"/>
  <c r="A182" i="101" s="1"/>
  <c r="A33" i="101"/>
  <c r="A54" i="101" s="1"/>
  <c r="A76" i="101" s="1"/>
  <c r="A95" i="101" s="1"/>
  <c r="A117" i="101" s="1"/>
  <c r="A137" i="101" s="1"/>
  <c r="A159" i="101" s="1"/>
  <c r="A181" i="101" s="1"/>
  <c r="A32" i="101"/>
  <c r="A53" i="101" s="1"/>
  <c r="A75" i="101" s="1"/>
  <c r="A94" i="101" s="1"/>
  <c r="A116" i="101" s="1"/>
  <c r="A136" i="101" s="1"/>
  <c r="A158" i="101" s="1"/>
  <c r="A180" i="101" s="1"/>
  <c r="A31" i="101"/>
  <c r="A52" i="101" s="1"/>
  <c r="A74" i="101" s="1"/>
  <c r="A93" i="101" s="1"/>
  <c r="A115" i="101" s="1"/>
  <c r="A135" i="101" s="1"/>
  <c r="A157" i="101" s="1"/>
  <c r="A179" i="101" s="1"/>
  <c r="A30" i="101"/>
  <c r="A51" i="101" s="1"/>
  <c r="A73" i="101" s="1"/>
  <c r="A92" i="101" s="1"/>
  <c r="A114" i="101" s="1"/>
  <c r="A134" i="101" s="1"/>
  <c r="A156" i="101" s="1"/>
  <c r="A178" i="101" s="1"/>
  <c r="A29" i="101"/>
  <c r="A50" i="101" s="1"/>
  <c r="A72" i="101" s="1"/>
  <c r="A91" i="101" s="1"/>
  <c r="A113" i="101" s="1"/>
  <c r="A133" i="101" s="1"/>
  <c r="A155" i="101" s="1"/>
  <c r="A177" i="101" s="1"/>
  <c r="A28" i="101"/>
  <c r="A49" i="101" s="1"/>
  <c r="A71" i="101" s="1"/>
  <c r="A90" i="101" s="1"/>
  <c r="A112" i="101" s="1"/>
  <c r="A132" i="101" s="1"/>
  <c r="A154" i="101" s="1"/>
  <c r="A176" i="101" s="1"/>
  <c r="A27" i="101"/>
  <c r="A48" i="101" s="1"/>
  <c r="A70" i="101" s="1"/>
  <c r="A89" i="101" s="1"/>
  <c r="A111" i="101" s="1"/>
  <c r="A131" i="101" s="1"/>
  <c r="A153" i="101" s="1"/>
  <c r="A175" i="101" s="1"/>
  <c r="H4" i="101"/>
  <c r="F4" i="101"/>
  <c r="D4" i="101"/>
  <c r="B4" i="101"/>
  <c r="H3" i="101"/>
  <c r="F3" i="101"/>
  <c r="AU45" i="73"/>
  <c r="AV45" i="73"/>
  <c r="AW45" i="73"/>
  <c r="AX45" i="73"/>
  <c r="AY45" i="73"/>
  <c r="AZ45" i="73"/>
  <c r="BA45" i="73"/>
  <c r="BB45" i="73"/>
  <c r="BC45" i="73"/>
  <c r="BD45" i="73"/>
  <c r="AU46" i="73"/>
  <c r="AV46" i="73"/>
  <c r="AW46" i="73"/>
  <c r="AX46" i="73"/>
  <c r="AY46" i="73"/>
  <c r="AZ46" i="73"/>
  <c r="BA46" i="73"/>
  <c r="BB46" i="73"/>
  <c r="BC46" i="73"/>
  <c r="BD46" i="73"/>
  <c r="AU47" i="73"/>
  <c r="AV47" i="73"/>
  <c r="AW47" i="73"/>
  <c r="AX47" i="73"/>
  <c r="AY47" i="73"/>
  <c r="AZ47" i="73"/>
  <c r="BA47" i="73"/>
  <c r="BB47" i="73"/>
  <c r="BC47" i="73"/>
  <c r="BD47" i="73"/>
  <c r="AU48" i="73"/>
  <c r="AV48" i="73"/>
  <c r="AW48" i="73"/>
  <c r="AX48" i="73"/>
  <c r="AY48" i="73"/>
  <c r="AZ48" i="73"/>
  <c r="BA48" i="73"/>
  <c r="BB48" i="73"/>
  <c r="BC48" i="73"/>
  <c r="BD48" i="73"/>
  <c r="AU49" i="73"/>
  <c r="AV49" i="73"/>
  <c r="AW49" i="73"/>
  <c r="AX49" i="73"/>
  <c r="AY49" i="73"/>
  <c r="AZ49" i="73"/>
  <c r="BA49" i="73"/>
  <c r="BB49" i="73"/>
  <c r="BC49" i="73"/>
  <c r="BD49" i="73"/>
  <c r="AU50" i="73"/>
  <c r="AV50" i="73"/>
  <c r="AW50" i="73"/>
  <c r="AX50" i="73"/>
  <c r="AY50" i="73"/>
  <c r="AZ50" i="73"/>
  <c r="BA50" i="73"/>
  <c r="BB50" i="73"/>
  <c r="BC50" i="73"/>
  <c r="BD50" i="73"/>
  <c r="AU51" i="73"/>
  <c r="AV51" i="73"/>
  <c r="AW51" i="73"/>
  <c r="AX51" i="73"/>
  <c r="AY51" i="73"/>
  <c r="AZ51" i="73"/>
  <c r="BA51" i="73"/>
  <c r="BB51" i="73"/>
  <c r="BC51" i="73"/>
  <c r="BD51" i="73"/>
  <c r="AU52" i="73"/>
  <c r="AV52" i="73"/>
  <c r="AW52" i="73"/>
  <c r="AX52" i="73"/>
  <c r="AY52" i="73"/>
  <c r="AZ52" i="73"/>
  <c r="BA52" i="73"/>
  <c r="BB52" i="73"/>
  <c r="BC52" i="73"/>
  <c r="BD52" i="73"/>
  <c r="AU45" i="74"/>
  <c r="AV45" i="74"/>
  <c r="AW45" i="74"/>
  <c r="AX45" i="74"/>
  <c r="AY45" i="74"/>
  <c r="AZ45" i="74"/>
  <c r="BA45" i="74"/>
  <c r="BB45" i="74"/>
  <c r="BC45" i="74"/>
  <c r="BD45" i="74"/>
  <c r="AU46" i="74"/>
  <c r="AV46" i="74"/>
  <c r="AW46" i="74"/>
  <c r="AX46" i="74"/>
  <c r="AY46" i="74"/>
  <c r="AZ46" i="74"/>
  <c r="BA46" i="74"/>
  <c r="BB46" i="74"/>
  <c r="BC46" i="74"/>
  <c r="BD46" i="74"/>
  <c r="AU47" i="74"/>
  <c r="AV47" i="74"/>
  <c r="AW47" i="74"/>
  <c r="AX47" i="74"/>
  <c r="AY47" i="74"/>
  <c r="AZ47" i="74"/>
  <c r="BA47" i="74"/>
  <c r="BB47" i="74"/>
  <c r="BC47" i="74"/>
  <c r="BD47" i="74"/>
  <c r="AU48" i="74"/>
  <c r="AV48" i="74"/>
  <c r="AW48" i="74"/>
  <c r="AX48" i="74"/>
  <c r="AY48" i="74"/>
  <c r="AZ48" i="74"/>
  <c r="BA48" i="74"/>
  <c r="BB48" i="74"/>
  <c r="BC48" i="74"/>
  <c r="BD48" i="74"/>
  <c r="AU49" i="74"/>
  <c r="AV49" i="74"/>
  <c r="AW49" i="74"/>
  <c r="AX49" i="74"/>
  <c r="AY49" i="74"/>
  <c r="AZ49" i="74"/>
  <c r="BA49" i="74"/>
  <c r="BB49" i="74"/>
  <c r="BC49" i="74"/>
  <c r="BD49" i="74"/>
  <c r="AU50" i="74"/>
  <c r="AV50" i="74"/>
  <c r="AW50" i="74"/>
  <c r="AX50" i="74"/>
  <c r="AY50" i="74"/>
  <c r="AZ50" i="74"/>
  <c r="BA50" i="74"/>
  <c r="BB50" i="74"/>
  <c r="BC50" i="74"/>
  <c r="BD50" i="74"/>
  <c r="AU51" i="74"/>
  <c r="AV51" i="74"/>
  <c r="AW51" i="74"/>
  <c r="AX51" i="74"/>
  <c r="AY51" i="74"/>
  <c r="AZ51" i="74"/>
  <c r="BA51" i="74"/>
  <c r="BB51" i="74"/>
  <c r="BC51" i="74"/>
  <c r="BD51" i="74"/>
  <c r="AU52" i="74"/>
  <c r="AV52" i="74"/>
  <c r="AW52" i="74"/>
  <c r="AX52" i="74"/>
  <c r="AY52" i="74"/>
  <c r="AZ52" i="74"/>
  <c r="BA52" i="74"/>
  <c r="BB52" i="74"/>
  <c r="BC52" i="74"/>
  <c r="BD52" i="74"/>
  <c r="AU45" i="75"/>
  <c r="AV45" i="75"/>
  <c r="AW45" i="75"/>
  <c r="AX45" i="75"/>
  <c r="AY45" i="75"/>
  <c r="AZ45" i="75"/>
  <c r="BA45" i="75"/>
  <c r="BB45" i="75"/>
  <c r="BC45" i="75"/>
  <c r="BD45" i="75"/>
  <c r="AU46" i="75"/>
  <c r="AV46" i="75"/>
  <c r="AW46" i="75"/>
  <c r="AX46" i="75"/>
  <c r="AY46" i="75"/>
  <c r="AZ46" i="75"/>
  <c r="BA46" i="75"/>
  <c r="BB46" i="75"/>
  <c r="BC46" i="75"/>
  <c r="BD46" i="75"/>
  <c r="AU47" i="75"/>
  <c r="AV47" i="75"/>
  <c r="AW47" i="75"/>
  <c r="AX47" i="75"/>
  <c r="AY47" i="75"/>
  <c r="AZ47" i="75"/>
  <c r="BA47" i="75"/>
  <c r="BB47" i="75"/>
  <c r="BC47" i="75"/>
  <c r="BD47" i="75"/>
  <c r="AU48" i="75"/>
  <c r="AV48" i="75"/>
  <c r="AW48" i="75"/>
  <c r="AX48" i="75"/>
  <c r="AY48" i="75"/>
  <c r="AZ48" i="75"/>
  <c r="BA48" i="75"/>
  <c r="BB48" i="75"/>
  <c r="BC48" i="75"/>
  <c r="BD48" i="75"/>
  <c r="AU49" i="75"/>
  <c r="AV49" i="75"/>
  <c r="AW49" i="75"/>
  <c r="AX49" i="75"/>
  <c r="AY49" i="75"/>
  <c r="AZ49" i="75"/>
  <c r="BA49" i="75"/>
  <c r="BB49" i="75"/>
  <c r="BC49" i="75"/>
  <c r="BD49" i="75"/>
  <c r="AU50" i="75"/>
  <c r="AV50" i="75"/>
  <c r="AW50" i="75"/>
  <c r="AX50" i="75"/>
  <c r="AY50" i="75"/>
  <c r="AZ50" i="75"/>
  <c r="BA50" i="75"/>
  <c r="BB50" i="75"/>
  <c r="BC50" i="75"/>
  <c r="BD50" i="75"/>
  <c r="AU51" i="75"/>
  <c r="AV51" i="75"/>
  <c r="AW51" i="75"/>
  <c r="AX51" i="75"/>
  <c r="AY51" i="75"/>
  <c r="AZ51" i="75"/>
  <c r="BA51" i="75"/>
  <c r="BB51" i="75"/>
  <c r="BC51" i="75"/>
  <c r="BD51" i="75"/>
  <c r="AU52" i="75"/>
  <c r="AV52" i="75"/>
  <c r="AW52" i="75"/>
  <c r="AX52" i="75"/>
  <c r="AY52" i="75"/>
  <c r="AZ52" i="75"/>
  <c r="BA52" i="75"/>
  <c r="BB52" i="75"/>
  <c r="BC52" i="75"/>
  <c r="BD52" i="75"/>
  <c r="E40" i="103"/>
  <c r="D41" i="103"/>
  <c r="E41" i="103"/>
  <c r="E42" i="103"/>
  <c r="E43" i="103"/>
  <c r="E44" i="103"/>
  <c r="D45" i="103"/>
  <c r="E45" i="103"/>
  <c r="E46" i="103"/>
  <c r="E47" i="103"/>
  <c r="G47" i="103"/>
  <c r="B45" i="15"/>
  <c r="B40" i="103" s="1"/>
  <c r="B39" i="104" s="1"/>
  <c r="C45" i="15"/>
  <c r="C40" i="103" s="1"/>
  <c r="C39" i="104" s="1"/>
  <c r="B46" i="15"/>
  <c r="B41" i="103" s="1"/>
  <c r="B40" i="104" s="1"/>
  <c r="C46" i="15"/>
  <c r="C41" i="103" s="1"/>
  <c r="C40" i="104" s="1"/>
  <c r="B47" i="15"/>
  <c r="B42" i="103" s="1"/>
  <c r="B41" i="104" s="1"/>
  <c r="C47" i="15"/>
  <c r="C42" i="103" s="1"/>
  <c r="C41" i="104" s="1"/>
  <c r="B48" i="15"/>
  <c r="B43" i="103" s="1"/>
  <c r="B42" i="104" s="1"/>
  <c r="C48" i="15"/>
  <c r="C43" i="103" s="1"/>
  <c r="C42" i="104" s="1"/>
  <c r="B49" i="15"/>
  <c r="B44" i="103" s="1"/>
  <c r="B43" i="104" s="1"/>
  <c r="C49" i="15"/>
  <c r="C44" i="103" s="1"/>
  <c r="C43" i="104" s="1"/>
  <c r="B50" i="15"/>
  <c r="B45" i="103" s="1"/>
  <c r="B44" i="104" s="1"/>
  <c r="C50" i="15"/>
  <c r="C45" i="103" s="1"/>
  <c r="C44" i="104" s="1"/>
  <c r="B51" i="15"/>
  <c r="B46" i="103" s="1"/>
  <c r="B45" i="104" s="1"/>
  <c r="C51" i="15"/>
  <c r="C46" i="103" s="1"/>
  <c r="C45" i="104" s="1"/>
  <c r="B52" i="15"/>
  <c r="B47" i="103" s="1"/>
  <c r="B46" i="104" s="1"/>
  <c r="C52" i="15"/>
  <c r="C47" i="103" s="1"/>
  <c r="C46" i="104" s="1"/>
  <c r="P47" i="103" l="1"/>
  <c r="AN47" i="103"/>
  <c r="P43" i="103"/>
  <c r="AN43" i="103"/>
  <c r="P46" i="103"/>
  <c r="AN46" i="103"/>
  <c r="P42" i="103"/>
  <c r="AN42" i="103"/>
  <c r="P45" i="103"/>
  <c r="AN45" i="103"/>
  <c r="P41" i="103"/>
  <c r="AN41" i="103"/>
  <c r="O45" i="103"/>
  <c r="AM45" i="103"/>
  <c r="O41" i="103"/>
  <c r="AM41" i="103"/>
  <c r="R47" i="103"/>
  <c r="P44" i="103"/>
  <c r="AN44" i="103"/>
  <c r="P40" i="103"/>
  <c r="AN40" i="103"/>
  <c r="B154" i="101"/>
  <c r="C154" i="101" s="1"/>
  <c r="F47" i="103"/>
  <c r="B96" i="101"/>
  <c r="C96" i="101" s="1"/>
  <c r="L44" i="103"/>
  <c r="B51" i="101"/>
  <c r="C51" i="101" s="1"/>
  <c r="H42" i="103"/>
  <c r="B133" i="101"/>
  <c r="C133" i="101" s="1"/>
  <c r="G46" i="103"/>
  <c r="B31" i="101"/>
  <c r="C31" i="101" s="1"/>
  <c r="I41" i="103"/>
  <c r="B160" i="101"/>
  <c r="C160" i="101" s="1"/>
  <c r="L47" i="103"/>
  <c r="B153" i="101"/>
  <c r="C153" i="101" s="1"/>
  <c r="D47" i="103"/>
  <c r="B132" i="101"/>
  <c r="C132" i="101" s="1"/>
  <c r="F46" i="103"/>
  <c r="B114" i="101"/>
  <c r="C114" i="101" s="1"/>
  <c r="H45" i="103"/>
  <c r="B94" i="101"/>
  <c r="C94" i="101" s="1"/>
  <c r="J44" i="103"/>
  <c r="AS44" i="103" s="1"/>
  <c r="B77" i="101"/>
  <c r="C77" i="101" s="1"/>
  <c r="L43" i="103"/>
  <c r="B70" i="101"/>
  <c r="C70" i="101" s="1"/>
  <c r="D43" i="103"/>
  <c r="B49" i="101"/>
  <c r="C49" i="101" s="1"/>
  <c r="F42" i="103"/>
  <c r="B30" i="101"/>
  <c r="C30" i="101" s="1"/>
  <c r="H41" i="103"/>
  <c r="B14" i="101"/>
  <c r="C14" i="101" s="1"/>
  <c r="J40" i="103"/>
  <c r="AS40" i="103" s="1"/>
  <c r="B134" i="101"/>
  <c r="C134" i="101" s="1"/>
  <c r="H46" i="103"/>
  <c r="B89" i="101"/>
  <c r="C89" i="101" s="1"/>
  <c r="D44" i="103"/>
  <c r="B9" i="101"/>
  <c r="C9" i="101" s="1"/>
  <c r="D40" i="103"/>
  <c r="B159" i="101"/>
  <c r="C159" i="101" s="1"/>
  <c r="K47" i="103"/>
  <c r="B139" i="101"/>
  <c r="C139" i="101" s="1"/>
  <c r="M46" i="103"/>
  <c r="B113" i="101"/>
  <c r="C113" i="101" s="1"/>
  <c r="G45" i="103"/>
  <c r="B93" i="101"/>
  <c r="C93" i="101" s="1"/>
  <c r="I44" i="103"/>
  <c r="B76" i="101"/>
  <c r="C76" i="101" s="1"/>
  <c r="K43" i="103"/>
  <c r="B56" i="101"/>
  <c r="C56" i="101" s="1"/>
  <c r="M42" i="103"/>
  <c r="B29" i="101"/>
  <c r="C29" i="101" s="1"/>
  <c r="G41" i="103"/>
  <c r="B13" i="101"/>
  <c r="C13" i="101" s="1"/>
  <c r="I40" i="103"/>
  <c r="B32" i="101"/>
  <c r="C32" i="101" s="1"/>
  <c r="J41" i="103"/>
  <c r="AS41" i="103" s="1"/>
  <c r="B161" i="101"/>
  <c r="C161" i="101" s="1"/>
  <c r="M47" i="103"/>
  <c r="B95" i="101"/>
  <c r="C95" i="101" s="1"/>
  <c r="K44" i="103"/>
  <c r="B50" i="101"/>
  <c r="C50" i="101" s="1"/>
  <c r="G42" i="103"/>
  <c r="B158" i="101"/>
  <c r="C158" i="101" s="1"/>
  <c r="J47" i="103"/>
  <c r="AS47" i="103" s="1"/>
  <c r="B138" i="101"/>
  <c r="C138" i="101" s="1"/>
  <c r="L46" i="103"/>
  <c r="B131" i="101"/>
  <c r="C131" i="101" s="1"/>
  <c r="D46" i="103"/>
  <c r="B112" i="101"/>
  <c r="C112" i="101" s="1"/>
  <c r="F45" i="103"/>
  <c r="B92" i="101"/>
  <c r="C92" i="101" s="1"/>
  <c r="H44" i="103"/>
  <c r="B75" i="101"/>
  <c r="C75" i="101" s="1"/>
  <c r="J43" i="103"/>
  <c r="AS43" i="103" s="1"/>
  <c r="B55" i="101"/>
  <c r="C55" i="101" s="1"/>
  <c r="L42" i="103"/>
  <c r="B48" i="101"/>
  <c r="C48" i="101" s="1"/>
  <c r="D42" i="103"/>
  <c r="B28" i="101"/>
  <c r="C28" i="101" s="1"/>
  <c r="F41" i="103"/>
  <c r="B12" i="101"/>
  <c r="C12" i="101" s="1"/>
  <c r="H40" i="103"/>
  <c r="B157" i="101"/>
  <c r="C157" i="101" s="1"/>
  <c r="I47" i="103"/>
  <c r="B137" i="101"/>
  <c r="C137" i="101" s="1"/>
  <c r="K46" i="103"/>
  <c r="B119" i="101"/>
  <c r="C119" i="101" s="1"/>
  <c r="M45" i="103"/>
  <c r="B91" i="101"/>
  <c r="C91" i="101" s="1"/>
  <c r="G44" i="103"/>
  <c r="B74" i="101"/>
  <c r="C74" i="101" s="1"/>
  <c r="I43" i="103"/>
  <c r="B54" i="101"/>
  <c r="C54" i="101" s="1"/>
  <c r="K42" i="103"/>
  <c r="B35" i="101"/>
  <c r="C35" i="101" s="1"/>
  <c r="M41" i="103"/>
  <c r="B11" i="101"/>
  <c r="C11" i="101" s="1"/>
  <c r="G40" i="103"/>
  <c r="B116" i="101"/>
  <c r="C116" i="101" s="1"/>
  <c r="J45" i="103"/>
  <c r="AS45" i="103" s="1"/>
  <c r="B71" i="101"/>
  <c r="C71" i="101" s="1"/>
  <c r="F43" i="103"/>
  <c r="B16" i="101"/>
  <c r="C16" i="101" s="1"/>
  <c r="L40" i="103"/>
  <c r="B115" i="101"/>
  <c r="C115" i="101" s="1"/>
  <c r="I45" i="103"/>
  <c r="B15" i="101"/>
  <c r="C15" i="101" s="1"/>
  <c r="K40" i="103"/>
  <c r="B156" i="101"/>
  <c r="C156" i="101" s="1"/>
  <c r="H47" i="103"/>
  <c r="B136" i="101"/>
  <c r="C136" i="101" s="1"/>
  <c r="J46" i="103"/>
  <c r="AS46" i="103" s="1"/>
  <c r="B118" i="101"/>
  <c r="C118" i="101" s="1"/>
  <c r="L45" i="103"/>
  <c r="B90" i="101"/>
  <c r="C90" i="101" s="1"/>
  <c r="F44" i="103"/>
  <c r="B73" i="101"/>
  <c r="C73" i="101" s="1"/>
  <c r="H43" i="103"/>
  <c r="B53" i="101"/>
  <c r="C53" i="101" s="1"/>
  <c r="J42" i="103"/>
  <c r="AS42" i="103" s="1"/>
  <c r="B34" i="101"/>
  <c r="C34" i="101" s="1"/>
  <c r="L41" i="103"/>
  <c r="B10" i="101"/>
  <c r="C10" i="101" s="1"/>
  <c r="F40" i="103"/>
  <c r="B78" i="101"/>
  <c r="C78" i="101" s="1"/>
  <c r="M43" i="103"/>
  <c r="B135" i="101"/>
  <c r="C135" i="101" s="1"/>
  <c r="I46" i="103"/>
  <c r="B117" i="101"/>
  <c r="C117" i="101" s="1"/>
  <c r="K45" i="103"/>
  <c r="B97" i="101"/>
  <c r="C97" i="101" s="1"/>
  <c r="M44" i="103"/>
  <c r="B72" i="101"/>
  <c r="C72" i="101" s="1"/>
  <c r="G43" i="103"/>
  <c r="B52" i="101"/>
  <c r="C52" i="101" s="1"/>
  <c r="I42" i="103"/>
  <c r="B33" i="101"/>
  <c r="C33" i="101" s="1"/>
  <c r="K41" i="103"/>
  <c r="B17" i="101"/>
  <c r="C17" i="101" s="1"/>
  <c r="M40" i="103"/>
  <c r="BE51" i="75"/>
  <c r="BE47" i="75"/>
  <c r="BE50" i="75"/>
  <c r="BE46" i="75"/>
  <c r="BE49" i="75"/>
  <c r="BE45" i="75"/>
  <c r="BE52" i="75"/>
  <c r="BE48" i="75"/>
  <c r="BF51" i="85"/>
  <c r="N47" i="103" s="1"/>
  <c r="BF47" i="85"/>
  <c r="N43" i="103" s="1"/>
  <c r="BE48" i="73"/>
  <c r="BE48" i="74"/>
  <c r="BE52" i="74"/>
  <c r="BE49" i="73"/>
  <c r="BE52" i="73"/>
  <c r="AV45" i="15"/>
  <c r="AA40" i="103" s="1"/>
  <c r="BC45" i="15"/>
  <c r="BE49" i="74"/>
  <c r="BE50" i="73"/>
  <c r="BF48" i="85"/>
  <c r="N44" i="103" s="1"/>
  <c r="BE51" i="73"/>
  <c r="BE50" i="74"/>
  <c r="B155" i="101"/>
  <c r="C155" i="101" s="1"/>
  <c r="BE51" i="74"/>
  <c r="BE45" i="73"/>
  <c r="BF49" i="85"/>
  <c r="N45" i="103" s="1"/>
  <c r="BE45" i="74"/>
  <c r="BE46" i="73"/>
  <c r="BF50" i="85"/>
  <c r="N46" i="103" s="1"/>
  <c r="BF44" i="85"/>
  <c r="N40" i="103" s="1"/>
  <c r="BE47" i="73"/>
  <c r="BE46" i="74"/>
  <c r="BF45" i="85"/>
  <c r="N41" i="103" s="1"/>
  <c r="BE47" i="74"/>
  <c r="B27" i="101"/>
  <c r="C27" i="101" s="1"/>
  <c r="B111" i="101"/>
  <c r="BF46" i="85"/>
  <c r="N42" i="103" s="1"/>
  <c r="AX45" i="15"/>
  <c r="AY45" i="15"/>
  <c r="X40" i="103" l="1"/>
  <c r="Q40" i="103"/>
  <c r="T47" i="103"/>
  <c r="O46" i="103"/>
  <c r="AM46" i="103"/>
  <c r="O44" i="103"/>
  <c r="AM44" i="103"/>
  <c r="Q47" i="103"/>
  <c r="R41" i="103"/>
  <c r="Y40" i="103"/>
  <c r="V41" i="103"/>
  <c r="V45" i="103"/>
  <c r="W41" i="103"/>
  <c r="W45" i="103"/>
  <c r="T45" i="103"/>
  <c r="R40" i="103"/>
  <c r="R44" i="103"/>
  <c r="S40" i="103"/>
  <c r="W46" i="103"/>
  <c r="X47" i="103"/>
  <c r="X42" i="103"/>
  <c r="X46" i="103"/>
  <c r="S46" i="103"/>
  <c r="O43" i="103"/>
  <c r="AM43" i="103"/>
  <c r="Q46" i="103"/>
  <c r="R46" i="103"/>
  <c r="Y46" i="103"/>
  <c r="Y42" i="103"/>
  <c r="Y44" i="103"/>
  <c r="T42" i="103"/>
  <c r="T46" i="103"/>
  <c r="W40" i="103"/>
  <c r="X41" i="103"/>
  <c r="X45" i="103"/>
  <c r="Q41" i="103"/>
  <c r="S44" i="103"/>
  <c r="V43" i="103"/>
  <c r="V47" i="103"/>
  <c r="W43" i="103"/>
  <c r="O47" i="103"/>
  <c r="AM47" i="103"/>
  <c r="S42" i="103"/>
  <c r="X44" i="103"/>
  <c r="T43" i="103"/>
  <c r="W42" i="103"/>
  <c r="R45" i="103"/>
  <c r="Q42" i="103"/>
  <c r="S45" i="103"/>
  <c r="V40" i="103"/>
  <c r="V44" i="103"/>
  <c r="T41" i="103"/>
  <c r="Y45" i="103"/>
  <c r="Y43" i="103"/>
  <c r="R43" i="103"/>
  <c r="AP43" i="103"/>
  <c r="X43" i="103"/>
  <c r="S43" i="103"/>
  <c r="S47" i="103"/>
  <c r="Q43" i="103"/>
  <c r="V42" i="103"/>
  <c r="V46" i="103"/>
  <c r="O42" i="103"/>
  <c r="AM42" i="103"/>
  <c r="Q45" i="103"/>
  <c r="R42" i="103"/>
  <c r="T40" i="103"/>
  <c r="T44" i="103"/>
  <c r="O40" i="103"/>
  <c r="AM40" i="103"/>
  <c r="S41" i="103"/>
  <c r="W47" i="103"/>
  <c r="W44" i="103"/>
  <c r="Q44" i="103"/>
  <c r="Y41" i="103"/>
  <c r="Y47" i="103"/>
  <c r="C69" i="101"/>
  <c r="C130" i="101"/>
  <c r="C88" i="101"/>
  <c r="B8" i="101"/>
  <c r="B110" i="101"/>
  <c r="B47" i="101"/>
  <c r="B88" i="101"/>
  <c r="C26" i="101"/>
  <c r="C47" i="101"/>
  <c r="B69" i="101"/>
  <c r="B130" i="101"/>
  <c r="C152" i="101"/>
  <c r="D11" i="101"/>
  <c r="G11" i="101" s="1"/>
  <c r="AC40" i="103"/>
  <c r="AP40" i="103" s="1"/>
  <c r="U42" i="103"/>
  <c r="U46" i="103"/>
  <c r="U47" i="103"/>
  <c r="U41" i="103"/>
  <c r="U40" i="103"/>
  <c r="D16" i="101"/>
  <c r="G16" i="101" s="1"/>
  <c r="AH40" i="103"/>
  <c r="AU40" i="103" s="1"/>
  <c r="U43" i="103"/>
  <c r="U44" i="103"/>
  <c r="D12" i="101"/>
  <c r="G12" i="101" s="1"/>
  <c r="AD40" i="103"/>
  <c r="AQ40" i="103" s="1"/>
  <c r="U45" i="103"/>
  <c r="C111" i="101"/>
  <c r="C110" i="101" s="1"/>
  <c r="B26" i="101"/>
  <c r="B152" i="101"/>
  <c r="AX46" i="15"/>
  <c r="AZ45" i="15"/>
  <c r="AV47" i="15"/>
  <c r="AA42" i="103" s="1"/>
  <c r="AU46" i="15"/>
  <c r="Z41" i="103" s="1"/>
  <c r="BB45" i="15"/>
  <c r="AV46" i="15"/>
  <c r="AA41" i="103" s="1"/>
  <c r="BD46" i="15"/>
  <c r="AZ46" i="15"/>
  <c r="BD45" i="15"/>
  <c r="AT45" i="15"/>
  <c r="AU45" i="15"/>
  <c r="Z40" i="103" s="1"/>
  <c r="C8" i="101"/>
  <c r="D15" i="101" l="1"/>
  <c r="G15" i="101" s="1"/>
  <c r="AG40" i="103"/>
  <c r="AT40" i="103" s="1"/>
  <c r="D35" i="101"/>
  <c r="G35" i="101" s="1"/>
  <c r="AI41" i="103"/>
  <c r="AV41" i="103" s="1"/>
  <c r="D13" i="101"/>
  <c r="G13" i="101" s="1"/>
  <c r="AE40" i="103"/>
  <c r="AR40" i="103" s="1"/>
  <c r="D17" i="101"/>
  <c r="G17" i="101" s="1"/>
  <c r="AI40" i="103"/>
  <c r="AV40" i="103" s="1"/>
  <c r="D29" i="101"/>
  <c r="G29" i="101" s="1"/>
  <c r="AC41" i="103"/>
  <c r="AP41" i="103" s="1"/>
  <c r="D31" i="101"/>
  <c r="G31" i="101" s="1"/>
  <c r="AE41" i="103"/>
  <c r="AR41" i="103" s="1"/>
  <c r="D27" i="101"/>
  <c r="G27" i="101" s="1"/>
  <c r="D9" i="101"/>
  <c r="G9" i="101" s="1"/>
  <c r="D53" i="101"/>
  <c r="G53" i="101" s="1"/>
  <c r="AZ47" i="15"/>
  <c r="AW45" i="15"/>
  <c r="AU47" i="15"/>
  <c r="Z42" i="103" s="1"/>
  <c r="BB46" i="15"/>
  <c r="AY48" i="15"/>
  <c r="BC46" i="15"/>
  <c r="AV48" i="15"/>
  <c r="AA43" i="103" s="1"/>
  <c r="AT46" i="15"/>
  <c r="D14" i="101"/>
  <c r="G14" i="101" s="1"/>
  <c r="AY47" i="15"/>
  <c r="AU48" i="15"/>
  <c r="Z43" i="103" s="1"/>
  <c r="BD47" i="15"/>
  <c r="AY46" i="15"/>
  <c r="AX47" i="15"/>
  <c r="D34" i="101" l="1"/>
  <c r="G34" i="101" s="1"/>
  <c r="AH41" i="103"/>
  <c r="AU41" i="103" s="1"/>
  <c r="D30" i="101"/>
  <c r="G30" i="101" s="1"/>
  <c r="AD41" i="103"/>
  <c r="AQ41" i="103" s="1"/>
  <c r="D73" i="101"/>
  <c r="G73" i="101" s="1"/>
  <c r="AD43" i="103"/>
  <c r="AQ43" i="103" s="1"/>
  <c r="D56" i="101"/>
  <c r="G56" i="101" s="1"/>
  <c r="AI42" i="103"/>
  <c r="AV42" i="103" s="1"/>
  <c r="D33" i="101"/>
  <c r="G33" i="101" s="1"/>
  <c r="AG41" i="103"/>
  <c r="AT41" i="103" s="1"/>
  <c r="D52" i="101"/>
  <c r="G52" i="101" s="1"/>
  <c r="AE42" i="103"/>
  <c r="AR42" i="103" s="1"/>
  <c r="D50" i="101"/>
  <c r="G50" i="101" s="1"/>
  <c r="AC42" i="103"/>
  <c r="AP42" i="103" s="1"/>
  <c r="D51" i="101"/>
  <c r="G51" i="101" s="1"/>
  <c r="AD42" i="103"/>
  <c r="AQ42" i="103" s="1"/>
  <c r="BE45" i="15"/>
  <c r="AJ40" i="103" s="1"/>
  <c r="AW40" i="103" s="1"/>
  <c r="AB40" i="103"/>
  <c r="AO40" i="103" s="1"/>
  <c r="AU51" i="15"/>
  <c r="Z46" i="103" s="1"/>
  <c r="D48" i="101"/>
  <c r="D70" i="101"/>
  <c r="D32" i="101"/>
  <c r="G32" i="101" s="1"/>
  <c r="AV49" i="15"/>
  <c r="AA44" i="103" s="1"/>
  <c r="BC47" i="15"/>
  <c r="D10" i="101"/>
  <c r="AU50" i="15"/>
  <c r="Z45" i="103" s="1"/>
  <c r="AW46" i="15"/>
  <c r="AU49" i="15"/>
  <c r="Z44" i="103" s="1"/>
  <c r="BD48" i="15"/>
  <c r="AZ48" i="15"/>
  <c r="AX48" i="15"/>
  <c r="BB47" i="15"/>
  <c r="BF45" i="15" l="1"/>
  <c r="D72" i="101"/>
  <c r="G72" i="101" s="1"/>
  <c r="AC43" i="103"/>
  <c r="D74" i="101"/>
  <c r="G74" i="101" s="1"/>
  <c r="AE43" i="103"/>
  <c r="AR43" i="103" s="1"/>
  <c r="D78" i="101"/>
  <c r="G78" i="101" s="1"/>
  <c r="AI43" i="103"/>
  <c r="AV43" i="103" s="1"/>
  <c r="BE46" i="15"/>
  <c r="AJ41" i="103" s="1"/>
  <c r="AW41" i="103" s="1"/>
  <c r="AB41" i="103"/>
  <c r="AO41" i="103" s="1"/>
  <c r="D55" i="101"/>
  <c r="G55" i="101" s="1"/>
  <c r="AH42" i="103"/>
  <c r="AU42" i="103" s="1"/>
  <c r="D54" i="101"/>
  <c r="G54" i="101" s="1"/>
  <c r="AG42" i="103"/>
  <c r="AT42" i="103" s="1"/>
  <c r="D75" i="101"/>
  <c r="G75" i="101" s="1"/>
  <c r="BC48" i="15"/>
  <c r="AV50" i="15"/>
  <c r="AA45" i="103" s="1"/>
  <c r="BB48" i="15"/>
  <c r="D131" i="101"/>
  <c r="AT48" i="15"/>
  <c r="AX49" i="15"/>
  <c r="AX50" i="15"/>
  <c r="D89" i="101"/>
  <c r="AY50" i="15"/>
  <c r="AZ51" i="15"/>
  <c r="AV52" i="15"/>
  <c r="AA47" i="103" s="1"/>
  <c r="G48" i="101"/>
  <c r="AY49" i="15"/>
  <c r="BD49" i="15"/>
  <c r="D28" i="101"/>
  <c r="AZ49" i="15"/>
  <c r="AW48" i="15"/>
  <c r="AB43" i="103" s="1"/>
  <c r="AO43" i="103" s="1"/>
  <c r="G70" i="101"/>
  <c r="BB50" i="15"/>
  <c r="AT47" i="15"/>
  <c r="AU52" i="15"/>
  <c r="Z47" i="103" s="1"/>
  <c r="D111" i="101"/>
  <c r="G111" i="101" s="1"/>
  <c r="G10" i="101"/>
  <c r="D8" i="101"/>
  <c r="G8" i="101" s="1"/>
  <c r="AW47" i="15"/>
  <c r="BF46" i="15" l="1"/>
  <c r="D76" i="101"/>
  <c r="G76" i="101" s="1"/>
  <c r="AG43" i="103"/>
  <c r="AT43" i="103" s="1"/>
  <c r="D135" i="101"/>
  <c r="G135" i="101" s="1"/>
  <c r="AE46" i="103"/>
  <c r="AR46" i="103" s="1"/>
  <c r="D93" i="101"/>
  <c r="G93" i="101" s="1"/>
  <c r="AE44" i="103"/>
  <c r="AR44" i="103" s="1"/>
  <c r="D114" i="101"/>
  <c r="G114" i="101" s="1"/>
  <c r="AD45" i="103"/>
  <c r="AQ45" i="103" s="1"/>
  <c r="D77" i="101"/>
  <c r="G77" i="101" s="1"/>
  <c r="AH43" i="103"/>
  <c r="AU43" i="103" s="1"/>
  <c r="BE47" i="15"/>
  <c r="AJ42" i="103" s="1"/>
  <c r="AW42" i="103" s="1"/>
  <c r="AB42" i="103"/>
  <c r="AO42" i="103" s="1"/>
  <c r="D113" i="101"/>
  <c r="G113" i="101" s="1"/>
  <c r="AC45" i="103"/>
  <c r="AP45" i="103" s="1"/>
  <c r="D91" i="101"/>
  <c r="G91" i="101" s="1"/>
  <c r="AC44" i="103"/>
  <c r="AP44" i="103" s="1"/>
  <c r="D92" i="101"/>
  <c r="G92" i="101" s="1"/>
  <c r="AD44" i="103"/>
  <c r="AQ44" i="103" s="1"/>
  <c r="D97" i="101"/>
  <c r="G97" i="101" s="1"/>
  <c r="AI44" i="103"/>
  <c r="AV44" i="103" s="1"/>
  <c r="D117" i="101"/>
  <c r="G117" i="101" s="1"/>
  <c r="AG45" i="103"/>
  <c r="AT45" i="103" s="1"/>
  <c r="BE48" i="15"/>
  <c r="D49" i="101"/>
  <c r="D71" i="101"/>
  <c r="D94" i="101"/>
  <c r="G94" i="101" s="1"/>
  <c r="BB51" i="15"/>
  <c r="AZ52" i="15"/>
  <c r="G131" i="101"/>
  <c r="BC52" i="15"/>
  <c r="BC49" i="15"/>
  <c r="D153" i="101"/>
  <c r="BC50" i="15"/>
  <c r="D116" i="101"/>
  <c r="G116" i="101" s="1"/>
  <c r="G28" i="101"/>
  <c r="D26" i="101"/>
  <c r="G26" i="101" s="1"/>
  <c r="AZ50" i="15"/>
  <c r="AW49" i="15"/>
  <c r="AB44" i="103" s="1"/>
  <c r="AO44" i="103" s="1"/>
  <c r="AT49" i="15"/>
  <c r="AW51" i="15"/>
  <c r="AV51" i="15"/>
  <c r="AA46" i="103" s="1"/>
  <c r="AX51" i="15"/>
  <c r="AY52" i="15"/>
  <c r="BD50" i="15"/>
  <c r="AY51" i="15"/>
  <c r="G89" i="101"/>
  <c r="AX52" i="15"/>
  <c r="BB52" i="15"/>
  <c r="BB49" i="15"/>
  <c r="BC51" i="15"/>
  <c r="D160" i="101" l="1"/>
  <c r="G160" i="101" s="1"/>
  <c r="AH47" i="103"/>
  <c r="AU47" i="103" s="1"/>
  <c r="D115" i="101"/>
  <c r="G115" i="101" s="1"/>
  <c r="AE45" i="103"/>
  <c r="AR45" i="103" s="1"/>
  <c r="BF48" i="15"/>
  <c r="AJ43" i="103"/>
  <c r="AW43" i="103" s="1"/>
  <c r="D157" i="101"/>
  <c r="G157" i="101" s="1"/>
  <c r="AE47" i="103"/>
  <c r="AR47" i="103" s="1"/>
  <c r="D156" i="101"/>
  <c r="G156" i="101" s="1"/>
  <c r="AD47" i="103"/>
  <c r="AQ47" i="103" s="1"/>
  <c r="D137" i="101"/>
  <c r="G137" i="101" s="1"/>
  <c r="AG46" i="103"/>
  <c r="AT46" i="103" s="1"/>
  <c r="D119" i="101"/>
  <c r="G119" i="101" s="1"/>
  <c r="AI45" i="103"/>
  <c r="AV45" i="103" s="1"/>
  <c r="D134" i="101"/>
  <c r="G134" i="101" s="1"/>
  <c r="AD46" i="103"/>
  <c r="AQ46" i="103" s="1"/>
  <c r="D118" i="101"/>
  <c r="G118" i="101" s="1"/>
  <c r="AH45" i="103"/>
  <c r="AU45" i="103" s="1"/>
  <c r="D133" i="101"/>
  <c r="G133" i="101" s="1"/>
  <c r="AC46" i="103"/>
  <c r="AP46" i="103" s="1"/>
  <c r="D95" i="101"/>
  <c r="G95" i="101" s="1"/>
  <c r="AG44" i="103"/>
  <c r="AT44" i="103" s="1"/>
  <c r="D132" i="101"/>
  <c r="G132" i="101" s="1"/>
  <c r="AB46" i="103"/>
  <c r="AO46" i="103" s="1"/>
  <c r="D138" i="101"/>
  <c r="G138" i="101" s="1"/>
  <c r="AH46" i="103"/>
  <c r="AU46" i="103" s="1"/>
  <c r="D159" i="101"/>
  <c r="G159" i="101" s="1"/>
  <c r="AG47" i="103"/>
  <c r="AT47" i="103" s="1"/>
  <c r="D155" i="101"/>
  <c r="G155" i="101" s="1"/>
  <c r="AC47" i="103"/>
  <c r="AP47" i="103" s="1"/>
  <c r="D96" i="101"/>
  <c r="G96" i="101" s="1"/>
  <c r="AH44" i="103"/>
  <c r="AU44" i="103" s="1"/>
  <c r="BF47" i="15"/>
  <c r="BE49" i="15"/>
  <c r="D90" i="101"/>
  <c r="G153" i="101"/>
  <c r="G71" i="101"/>
  <c r="D69" i="101"/>
  <c r="G69" i="101" s="1"/>
  <c r="BD52" i="15"/>
  <c r="BD51" i="15"/>
  <c r="D136" i="101"/>
  <c r="G136" i="101" s="1"/>
  <c r="AT50" i="15"/>
  <c r="AW50" i="15"/>
  <c r="G49" i="101"/>
  <c r="D47" i="101"/>
  <c r="G47" i="101" s="1"/>
  <c r="AT51" i="15"/>
  <c r="D158" i="101"/>
  <c r="G158" i="101" s="1"/>
  <c r="D161" i="101" l="1"/>
  <c r="G161" i="101" s="1"/>
  <c r="AI47" i="103"/>
  <c r="AV47" i="103" s="1"/>
  <c r="BE50" i="15"/>
  <c r="AJ45" i="103" s="1"/>
  <c r="AW45" i="103" s="1"/>
  <c r="AB45" i="103"/>
  <c r="AO45" i="103" s="1"/>
  <c r="BF49" i="15"/>
  <c r="AJ44" i="103"/>
  <c r="AW44" i="103" s="1"/>
  <c r="D139" i="101"/>
  <c r="G139" i="101" s="1"/>
  <c r="AI46" i="103"/>
  <c r="AV46" i="103" s="1"/>
  <c r="BE51" i="15"/>
  <c r="D112" i="101"/>
  <c r="G112" i="101" s="1"/>
  <c r="G90" i="101"/>
  <c r="D88" i="101"/>
  <c r="G88" i="101" s="1"/>
  <c r="AW52" i="15"/>
  <c r="AT52" i="15"/>
  <c r="BE3" i="75"/>
  <c r="BD3" i="75"/>
  <c r="BC3" i="75"/>
  <c r="BB3" i="75"/>
  <c r="BA3" i="75"/>
  <c r="AZ3" i="75"/>
  <c r="AY3" i="75"/>
  <c r="AX3" i="75"/>
  <c r="AW3" i="75"/>
  <c r="AU3" i="75"/>
  <c r="A4" i="75"/>
  <c r="BF50" i="15" l="1"/>
  <c r="BE52" i="15"/>
  <c r="AJ47" i="103" s="1"/>
  <c r="AW47" i="103" s="1"/>
  <c r="AB47" i="103"/>
  <c r="AO47" i="103" s="1"/>
  <c r="D130" i="101"/>
  <c r="G130" i="101" s="1"/>
  <c r="BF51" i="15"/>
  <c r="AJ46" i="103"/>
  <c r="AW46" i="103" s="1"/>
  <c r="A4" i="76"/>
  <c r="A4" i="77"/>
  <c r="D154" i="101"/>
  <c r="D110" i="101"/>
  <c r="G110" i="101" s="1"/>
  <c r="BE4" i="75"/>
  <c r="BF52" i="15" l="1"/>
  <c r="G154" i="101"/>
  <c r="D152" i="101"/>
  <c r="G152" i="101" s="1"/>
  <c r="D4" i="15" l="1"/>
  <c r="F7" i="83" l="1"/>
  <c r="V4" i="89"/>
  <c r="V3" i="89"/>
  <c r="AV4" i="74" l="1"/>
  <c r="AV4" i="73"/>
  <c r="E5" i="103" l="1"/>
  <c r="E6" i="103"/>
  <c r="E9" i="103"/>
  <c r="E13" i="103"/>
  <c r="E14" i="103"/>
  <c r="E17" i="103"/>
  <c r="AN17" i="103" s="1"/>
  <c r="E18" i="103"/>
  <c r="AN18" i="103" s="1"/>
  <c r="E19" i="103"/>
  <c r="AN19" i="103" s="1"/>
  <c r="AN20" i="103"/>
  <c r="AN21" i="103"/>
  <c r="AN22" i="103"/>
  <c r="AN23" i="103"/>
  <c r="AN24" i="103"/>
  <c r="AN16" i="103"/>
  <c r="AN13" i="103" l="1"/>
  <c r="P13" i="103"/>
  <c r="AN14" i="103"/>
  <c r="P14" i="103"/>
  <c r="AN9" i="103"/>
  <c r="P9" i="103"/>
  <c r="AN6" i="103"/>
  <c r="P6" i="103"/>
  <c r="AN5" i="103"/>
  <c r="P5" i="103"/>
  <c r="P21" i="103"/>
  <c r="P20" i="103"/>
  <c r="P22" i="103"/>
  <c r="P19" i="103"/>
  <c r="P18" i="103"/>
  <c r="P17" i="103"/>
  <c r="P24" i="103"/>
  <c r="P23" i="103"/>
  <c r="BB16" i="82"/>
  <c r="BA16" i="82"/>
  <c r="AZ16" i="82"/>
  <c r="AY16" i="82"/>
  <c r="AX16" i="82"/>
  <c r="AW16" i="82"/>
  <c r="AV16" i="82"/>
  <c r="AU16" i="82"/>
  <c r="BC16" i="79"/>
  <c r="BB16" i="79"/>
  <c r="BA16" i="79"/>
  <c r="AZ16" i="79"/>
  <c r="AY16" i="79"/>
  <c r="AX16" i="79"/>
  <c r="AW16" i="79"/>
  <c r="AV16" i="79"/>
  <c r="AU16" i="79"/>
  <c r="A45" i="87"/>
  <c r="E89" i="84"/>
  <c r="E46" i="84"/>
  <c r="BA4" i="15"/>
  <c r="J4" i="103" s="1"/>
  <c r="AS4" i="103" l="1"/>
  <c r="U4" i="103"/>
  <c r="BD16" i="82"/>
  <c r="BD16" i="79"/>
  <c r="H3" i="104"/>
  <c r="AT4" i="15"/>
  <c r="D48" i="89"/>
  <c r="D90" i="84"/>
  <c r="D27" i="89"/>
  <c r="D47" i="84"/>
  <c r="AV4" i="15"/>
  <c r="E4" i="103" s="1"/>
  <c r="D68" i="89"/>
  <c r="D8" i="87"/>
  <c r="BF19" i="85"/>
  <c r="D14" i="87"/>
  <c r="D30" i="89"/>
  <c r="D32" i="89"/>
  <c r="D69" i="89"/>
  <c r="D52" i="89"/>
  <c r="D29" i="89"/>
  <c r="D54" i="89"/>
  <c r="D35" i="89"/>
  <c r="D71" i="89"/>
  <c r="D70" i="89"/>
  <c r="D34" i="89"/>
  <c r="D51" i="89"/>
  <c r="D49" i="89"/>
  <c r="D31" i="89"/>
  <c r="D56" i="89"/>
  <c r="D53" i="89"/>
  <c r="D33" i="89"/>
  <c r="D72" i="89"/>
  <c r="D50" i="89"/>
  <c r="BE16" i="73"/>
  <c r="D10" i="87"/>
  <c r="D73" i="89"/>
  <c r="D74" i="89"/>
  <c r="D13" i="87"/>
  <c r="D55" i="89"/>
  <c r="BE16" i="72"/>
  <c r="D11" i="87"/>
  <c r="D16" i="87"/>
  <c r="D12" i="87"/>
  <c r="D15" i="87"/>
  <c r="D9" i="87"/>
  <c r="D28" i="89"/>
  <c r="AU31" i="79"/>
  <c r="AV31" i="79"/>
  <c r="AW31" i="79"/>
  <c r="AX31" i="79"/>
  <c r="AY31" i="79"/>
  <c r="AZ31" i="79"/>
  <c r="BA31" i="79"/>
  <c r="BB31" i="79"/>
  <c r="BC31" i="79"/>
  <c r="AU32" i="79"/>
  <c r="AV32" i="79"/>
  <c r="AW32" i="79"/>
  <c r="AX32" i="79"/>
  <c r="AY32" i="79"/>
  <c r="AZ32" i="79"/>
  <c r="BA32" i="79"/>
  <c r="BB32" i="79"/>
  <c r="BC32" i="79"/>
  <c r="AU33" i="79"/>
  <c r="AV33" i="79"/>
  <c r="AW33" i="79"/>
  <c r="AX33" i="79"/>
  <c r="AY33" i="79"/>
  <c r="AZ33" i="79"/>
  <c r="BA33" i="79"/>
  <c r="BB33" i="79"/>
  <c r="BC33" i="79"/>
  <c r="AU31" i="82"/>
  <c r="AV31" i="82"/>
  <c r="AW31" i="82"/>
  <c r="AX31" i="82"/>
  <c r="AY31" i="82"/>
  <c r="AZ31" i="82"/>
  <c r="BA31" i="82"/>
  <c r="BB31" i="82"/>
  <c r="AU32" i="82"/>
  <c r="AV32" i="82"/>
  <c r="AW32" i="82"/>
  <c r="AX32" i="82"/>
  <c r="AY32" i="82"/>
  <c r="AZ32" i="82"/>
  <c r="BA32" i="82"/>
  <c r="BB32" i="82"/>
  <c r="AU33" i="82"/>
  <c r="AV33" i="82"/>
  <c r="AW33" i="82"/>
  <c r="AX33" i="82"/>
  <c r="AY33" i="82"/>
  <c r="AZ33" i="82"/>
  <c r="BA33" i="82"/>
  <c r="BB33" i="82"/>
  <c r="A191" i="89"/>
  <c r="V189" i="89"/>
  <c r="V147" i="89"/>
  <c r="AN4" i="103" l="1"/>
  <c r="P4" i="103"/>
  <c r="BD33" i="82"/>
  <c r="BD32" i="82"/>
  <c r="BD31" i="82"/>
  <c r="BD33" i="79"/>
  <c r="BD32" i="79"/>
  <c r="BD31" i="79"/>
  <c r="D47" i="89"/>
  <c r="BF12" i="15"/>
  <c r="G191" i="89"/>
  <c r="BF10" i="15"/>
  <c r="BF7" i="15"/>
  <c r="BF15" i="15"/>
  <c r="BF14" i="15"/>
  <c r="BF33" i="15"/>
  <c r="BF6" i="15"/>
  <c r="BF27" i="15"/>
  <c r="BF32" i="15"/>
  <c r="BF21" i="15"/>
  <c r="BF28" i="15"/>
  <c r="BF24" i="15"/>
  <c r="BF22" i="15"/>
  <c r="BF25" i="15"/>
  <c r="BF13" i="15"/>
  <c r="BF18" i="15"/>
  <c r="BF23" i="15"/>
  <c r="BF5" i="15"/>
  <c r="BF26" i="15"/>
  <c r="BF29" i="15"/>
  <c r="BF17" i="15"/>
  <c r="BF19" i="15"/>
  <c r="BF30" i="15"/>
  <c r="BF31" i="15"/>
  <c r="BE31" i="73"/>
  <c r="BF11" i="15"/>
  <c r="BF16" i="15"/>
  <c r="BE31" i="72"/>
  <c r="BE33" i="73"/>
  <c r="BE32" i="73"/>
  <c r="V65" i="89"/>
  <c r="A45" i="89"/>
  <c r="V44" i="89" s="1"/>
  <c r="A24" i="89"/>
  <c r="A5" i="89"/>
  <c r="V6" i="89" s="1"/>
  <c r="G169" i="89" l="1"/>
  <c r="A169" i="89"/>
  <c r="V167" i="89"/>
  <c r="A149" i="89"/>
  <c r="A129" i="89"/>
  <c r="V126" i="89"/>
  <c r="A108" i="89"/>
  <c r="V105" i="89"/>
  <c r="A87" i="89"/>
  <c r="V85" i="89"/>
  <c r="A67" i="89"/>
  <c r="A47" i="89"/>
  <c r="A26" i="89"/>
  <c r="V24" i="89"/>
  <c r="A7" i="89"/>
  <c r="I3" i="89"/>
  <c r="H3" i="89"/>
  <c r="V1" i="89"/>
  <c r="E47" i="87"/>
  <c r="A24" i="87"/>
  <c r="A7" i="87" l="1"/>
  <c r="A5" i="87"/>
  <c r="V6" i="87" s="1"/>
  <c r="A87" i="84"/>
  <c r="A44" i="84"/>
  <c r="V22" i="84"/>
  <c r="A47" i="87"/>
  <c r="V44" i="87"/>
  <c r="A26" i="87"/>
  <c r="V24" i="87"/>
  <c r="V4" i="87"/>
  <c r="V3" i="87"/>
  <c r="I3" i="87"/>
  <c r="H3" i="87"/>
  <c r="V1" i="87"/>
  <c r="A24" i="84"/>
  <c r="B114" i="84"/>
  <c r="I114" i="84" s="1"/>
  <c r="I66" i="87" l="1"/>
  <c r="H66" i="87"/>
  <c r="I46" i="87"/>
  <c r="H46" i="87"/>
  <c r="J46" i="87"/>
  <c r="J66" i="87"/>
  <c r="B139" i="84"/>
  <c r="E139" i="84" s="1"/>
  <c r="B115" i="84"/>
  <c r="I115" i="84" s="1"/>
  <c r="B142" i="84"/>
  <c r="E142" i="84" s="1"/>
  <c r="B118" i="84"/>
  <c r="I118" i="84" s="1"/>
  <c r="B141" i="84"/>
  <c r="E141" i="84" s="1"/>
  <c r="F141" i="84" s="1"/>
  <c r="B117" i="84"/>
  <c r="I117" i="84" s="1"/>
  <c r="B140" i="84"/>
  <c r="E140" i="84" s="1"/>
  <c r="B116" i="84"/>
  <c r="I116" i="84" s="1"/>
  <c r="B136" i="84"/>
  <c r="E136" i="84" s="1"/>
  <c r="B112" i="84"/>
  <c r="B144" i="84"/>
  <c r="E144" i="84" s="1"/>
  <c r="B120" i="84"/>
  <c r="I120" i="84" s="1"/>
  <c r="B137" i="84"/>
  <c r="E137" i="84" s="1"/>
  <c r="B113" i="84"/>
  <c r="I113" i="84" s="1"/>
  <c r="B143" i="84"/>
  <c r="E143" i="84" s="1"/>
  <c r="B119" i="84"/>
  <c r="I119" i="84" s="1"/>
  <c r="AP16" i="103"/>
  <c r="B138" i="84"/>
  <c r="E138" i="84" s="1"/>
  <c r="AQ16" i="103"/>
  <c r="AR16" i="103"/>
  <c r="AM16" i="103"/>
  <c r="AS16" i="103"/>
  <c r="AV16" i="103"/>
  <c r="AO16" i="103"/>
  <c r="AU16" i="103"/>
  <c r="AT16" i="103"/>
  <c r="BF43" i="85"/>
  <c r="AW16" i="103" s="1"/>
  <c r="D50" i="84"/>
  <c r="D48" i="84"/>
  <c r="D55" i="84"/>
  <c r="D53" i="84"/>
  <c r="D52" i="84"/>
  <c r="D49" i="84"/>
  <c r="D51" i="84"/>
  <c r="D54" i="84"/>
  <c r="A109" i="84"/>
  <c r="G141" i="84" l="1"/>
  <c r="H141" i="84"/>
  <c r="I141" i="84"/>
  <c r="J141" i="84"/>
  <c r="B135" i="84"/>
  <c r="E135" i="84" s="1"/>
  <c r="F135" i="84" s="1"/>
  <c r="J144" i="84"/>
  <c r="G144" i="84"/>
  <c r="H144" i="84"/>
  <c r="I144" i="84"/>
  <c r="F142" i="84"/>
  <c r="G142" i="84"/>
  <c r="H142" i="84"/>
  <c r="I142" i="84"/>
  <c r="J142" i="84"/>
  <c r="G140" i="84"/>
  <c r="H140" i="84"/>
  <c r="I140" i="84"/>
  <c r="J140" i="84"/>
  <c r="H138" i="84"/>
  <c r="I138" i="84"/>
  <c r="J138" i="84"/>
  <c r="G138" i="84"/>
  <c r="F143" i="84"/>
  <c r="G143" i="84"/>
  <c r="H143" i="84"/>
  <c r="I143" i="84"/>
  <c r="J143" i="84"/>
  <c r="F139" i="84"/>
  <c r="G139" i="84"/>
  <c r="H139" i="84"/>
  <c r="I139" i="84"/>
  <c r="J139" i="84"/>
  <c r="J137" i="84"/>
  <c r="I137" i="84"/>
  <c r="H137" i="84"/>
  <c r="G137" i="84"/>
  <c r="I136" i="84"/>
  <c r="H136" i="84"/>
  <c r="J136" i="84"/>
  <c r="G136" i="84"/>
  <c r="F144" i="84"/>
  <c r="F137" i="84"/>
  <c r="F140" i="84"/>
  <c r="B111" i="84"/>
  <c r="I111" i="84" s="1"/>
  <c r="I112" i="84"/>
  <c r="F138" i="84"/>
  <c r="F136" i="84"/>
  <c r="J6" i="84"/>
  <c r="H6" i="84"/>
  <c r="A5" i="84"/>
  <c r="A45" i="83"/>
  <c r="H44" i="86"/>
  <c r="AV12" i="86"/>
  <c r="AU12" i="86"/>
  <c r="AT12" i="86"/>
  <c r="AS12" i="86"/>
  <c r="AR12" i="86"/>
  <c r="AQ12" i="86"/>
  <c r="AP12" i="86"/>
  <c r="AO12" i="86"/>
  <c r="AN12" i="86"/>
  <c r="AM12" i="86"/>
  <c r="AL12" i="86"/>
  <c r="AK12" i="86"/>
  <c r="AJ12" i="86"/>
  <c r="AI12" i="86"/>
  <c r="AH12" i="86"/>
  <c r="AG12" i="86"/>
  <c r="AF12" i="86"/>
  <c r="AE12" i="86"/>
  <c r="AD12" i="86"/>
  <c r="AC12" i="86"/>
  <c r="AB12" i="86"/>
  <c r="AA12" i="86"/>
  <c r="Z12" i="86"/>
  <c r="Y12" i="86"/>
  <c r="X12" i="86"/>
  <c r="W12" i="86"/>
  <c r="V12" i="86"/>
  <c r="U12" i="86"/>
  <c r="T12" i="86"/>
  <c r="S12" i="86"/>
  <c r="R12" i="86"/>
  <c r="Q12" i="86"/>
  <c r="P12" i="86"/>
  <c r="O12" i="86"/>
  <c r="N12" i="86"/>
  <c r="M12" i="86"/>
  <c r="L12" i="86"/>
  <c r="K12" i="86"/>
  <c r="J12" i="86"/>
  <c r="AV11" i="86"/>
  <c r="AU11" i="86"/>
  <c r="AT11" i="86"/>
  <c r="AS11" i="86"/>
  <c r="AR11" i="86"/>
  <c r="AQ11" i="86"/>
  <c r="AP11" i="86"/>
  <c r="AO11" i="86"/>
  <c r="AN11" i="86"/>
  <c r="AM11" i="86"/>
  <c r="AL11" i="86"/>
  <c r="AK11" i="86"/>
  <c r="AJ11" i="86"/>
  <c r="AI11" i="86"/>
  <c r="AH11" i="86"/>
  <c r="AG11" i="86"/>
  <c r="AF11" i="86"/>
  <c r="AE11" i="86"/>
  <c r="AD11" i="86"/>
  <c r="AC11" i="86"/>
  <c r="AB11" i="86"/>
  <c r="AA11" i="86"/>
  <c r="Z11" i="86"/>
  <c r="Y11" i="86"/>
  <c r="X11" i="86"/>
  <c r="W11" i="86"/>
  <c r="V11" i="86"/>
  <c r="U11" i="86"/>
  <c r="T11" i="86"/>
  <c r="S11" i="86"/>
  <c r="R11" i="86"/>
  <c r="Q11" i="86"/>
  <c r="P11" i="86"/>
  <c r="O11" i="86"/>
  <c r="N11" i="86"/>
  <c r="M11" i="86"/>
  <c r="L11" i="86"/>
  <c r="K11" i="86"/>
  <c r="J11" i="86"/>
  <c r="AV9" i="86"/>
  <c r="AU9" i="86"/>
  <c r="AT9" i="86"/>
  <c r="AS9" i="86"/>
  <c r="AR9" i="86"/>
  <c r="AQ9" i="86"/>
  <c r="AP9" i="86"/>
  <c r="AO9" i="86"/>
  <c r="AN9" i="86"/>
  <c r="AM9" i="86"/>
  <c r="AL9" i="86"/>
  <c r="AK9" i="86"/>
  <c r="AJ9" i="86"/>
  <c r="AI9" i="86"/>
  <c r="AH9" i="86"/>
  <c r="AG9" i="86"/>
  <c r="AF9" i="86"/>
  <c r="AE9" i="86"/>
  <c r="AD9" i="86"/>
  <c r="AC9" i="86"/>
  <c r="AB9" i="86"/>
  <c r="AA9" i="86"/>
  <c r="Z9" i="86"/>
  <c r="Y9" i="86"/>
  <c r="X9" i="86"/>
  <c r="W9" i="86"/>
  <c r="V9" i="86"/>
  <c r="U9" i="86"/>
  <c r="T9" i="86"/>
  <c r="S9" i="86"/>
  <c r="R9" i="86"/>
  <c r="Q9" i="86"/>
  <c r="P9" i="86"/>
  <c r="O9" i="86"/>
  <c r="N9" i="86"/>
  <c r="M9" i="86"/>
  <c r="L9" i="86"/>
  <c r="K9" i="86"/>
  <c r="J9" i="86"/>
  <c r="J135" i="84" l="1"/>
  <c r="G135" i="84"/>
  <c r="I135" i="84"/>
  <c r="H135" i="84"/>
  <c r="B96" i="89"/>
  <c r="B95" i="89"/>
  <c r="B94" i="89"/>
  <c r="B93" i="89"/>
  <c r="B92" i="89"/>
  <c r="B91" i="89"/>
  <c r="B90" i="89"/>
  <c r="B89" i="89"/>
  <c r="B88" i="89"/>
  <c r="B76" i="89"/>
  <c r="B75" i="89"/>
  <c r="B74" i="89"/>
  <c r="B73" i="89"/>
  <c r="B72" i="89"/>
  <c r="B71" i="89"/>
  <c r="B70" i="89"/>
  <c r="B69" i="89"/>
  <c r="B68" i="89"/>
  <c r="B364" i="89"/>
  <c r="B363" i="89"/>
  <c r="B362" i="89"/>
  <c r="B361" i="89"/>
  <c r="B360" i="89"/>
  <c r="B359" i="89"/>
  <c r="B358" i="89"/>
  <c r="B356" i="89"/>
  <c r="B342" i="89"/>
  <c r="B341" i="89"/>
  <c r="B340" i="89"/>
  <c r="B339" i="89"/>
  <c r="B338" i="89"/>
  <c r="B337" i="89"/>
  <c r="B336" i="89"/>
  <c r="B335" i="89"/>
  <c r="B334" i="89"/>
  <c r="B56" i="89"/>
  <c r="B55" i="89"/>
  <c r="B54" i="89"/>
  <c r="B53" i="89"/>
  <c r="B52" i="89"/>
  <c r="B51" i="89"/>
  <c r="B50" i="89"/>
  <c r="B49" i="89"/>
  <c r="BE4" i="85"/>
  <c r="BD4" i="85"/>
  <c r="BC4" i="85"/>
  <c r="AZ4" i="85"/>
  <c r="AY4" i="85"/>
  <c r="AX4" i="85"/>
  <c r="AV4" i="85"/>
  <c r="BF3" i="85"/>
  <c r="B2" i="85"/>
  <c r="A89" i="84"/>
  <c r="V87" i="84"/>
  <c r="A46" i="84"/>
  <c r="V44" i="84"/>
  <c r="V108" i="84"/>
  <c r="A7" i="84"/>
  <c r="V6" i="84"/>
  <c r="V4" i="84"/>
  <c r="V3" i="84"/>
  <c r="I3" i="84"/>
  <c r="H3" i="84"/>
  <c r="V1" i="84"/>
  <c r="A47" i="83"/>
  <c r="V45" i="83"/>
  <c r="A28" i="83"/>
  <c r="V23" i="83"/>
  <c r="C7" i="83"/>
  <c r="A7" i="83"/>
  <c r="V6" i="83"/>
  <c r="V4" i="83"/>
  <c r="V3" i="83"/>
  <c r="I3" i="83"/>
  <c r="J6" i="83" s="1"/>
  <c r="H3" i="83"/>
  <c r="V1" i="83"/>
  <c r="BC30" i="79"/>
  <c r="BB30" i="79"/>
  <c r="BA30" i="79"/>
  <c r="AZ30" i="79"/>
  <c r="AY30" i="79"/>
  <c r="AX30" i="79"/>
  <c r="AW30" i="79"/>
  <c r="AV30" i="79"/>
  <c r="AU30" i="79"/>
  <c r="BC29" i="79"/>
  <c r="BB29" i="79"/>
  <c r="BA29" i="79"/>
  <c r="AZ29" i="79"/>
  <c r="AY29" i="79"/>
  <c r="AX29" i="79"/>
  <c r="AW29" i="79"/>
  <c r="AV29" i="79"/>
  <c r="AU29" i="79"/>
  <c r="BC28" i="79"/>
  <c r="BB28" i="79"/>
  <c r="BA28" i="79"/>
  <c r="AZ28" i="79"/>
  <c r="AY28" i="79"/>
  <c r="AX28" i="79"/>
  <c r="AW28" i="79"/>
  <c r="AV28" i="79"/>
  <c r="AU28" i="79"/>
  <c r="BC27" i="79"/>
  <c r="BB27" i="79"/>
  <c r="BA27" i="79"/>
  <c r="AZ27" i="79"/>
  <c r="AY27" i="79"/>
  <c r="AX27" i="79"/>
  <c r="AW27" i="79"/>
  <c r="AV27" i="79"/>
  <c r="AU27" i="79"/>
  <c r="BC26" i="79"/>
  <c r="BB26" i="79"/>
  <c r="BA26" i="79"/>
  <c r="AZ26" i="79"/>
  <c r="AY26" i="79"/>
  <c r="AX26" i="79"/>
  <c r="AW26" i="79"/>
  <c r="AV26" i="79"/>
  <c r="AU26" i="79"/>
  <c r="BC25" i="79"/>
  <c r="BB25" i="79"/>
  <c r="BA25" i="79"/>
  <c r="AZ25" i="79"/>
  <c r="AY25" i="79"/>
  <c r="AX25" i="79"/>
  <c r="AW25" i="79"/>
  <c r="AV25" i="79"/>
  <c r="AU25" i="79"/>
  <c r="BC24" i="79"/>
  <c r="BB24" i="79"/>
  <c r="BA24" i="79"/>
  <c r="AZ24" i="79"/>
  <c r="AY24" i="79"/>
  <c r="AX24" i="79"/>
  <c r="AW24" i="79"/>
  <c r="AV24" i="79"/>
  <c r="AU24" i="79"/>
  <c r="BC23" i="79"/>
  <c r="BB23" i="79"/>
  <c r="BA23" i="79"/>
  <c r="AZ23" i="79"/>
  <c r="AY23" i="79"/>
  <c r="AX23" i="79"/>
  <c r="AW23" i="79"/>
  <c r="AV23" i="79"/>
  <c r="AU23" i="79"/>
  <c r="BC22" i="79"/>
  <c r="BB22" i="79"/>
  <c r="BA22" i="79"/>
  <c r="AZ22" i="79"/>
  <c r="AY22" i="79"/>
  <c r="AX22" i="79"/>
  <c r="AW22" i="79"/>
  <c r="AV22" i="79"/>
  <c r="AU22" i="79"/>
  <c r="BC21" i="79"/>
  <c r="BB21" i="79"/>
  <c r="BA21" i="79"/>
  <c r="AZ21" i="79"/>
  <c r="AY21" i="79"/>
  <c r="AX21" i="79"/>
  <c r="AW21" i="79"/>
  <c r="AV21" i="79"/>
  <c r="AU21" i="79"/>
  <c r="BC19" i="79"/>
  <c r="BB19" i="79"/>
  <c r="BA19" i="79"/>
  <c r="AZ19" i="79"/>
  <c r="AY19" i="79"/>
  <c r="AX19" i="79"/>
  <c r="AW19" i="79"/>
  <c r="AV19" i="79"/>
  <c r="AU19" i="79"/>
  <c r="BC18" i="79"/>
  <c r="BB18" i="79"/>
  <c r="BA18" i="79"/>
  <c r="AZ18" i="79"/>
  <c r="AY18" i="79"/>
  <c r="AX18" i="79"/>
  <c r="AW18" i="79"/>
  <c r="AV18" i="79"/>
  <c r="AU18" i="79"/>
  <c r="BC17" i="79"/>
  <c r="BB17" i="79"/>
  <c r="BA17" i="79"/>
  <c r="AZ17" i="79"/>
  <c r="AY17" i="79"/>
  <c r="AX17" i="79"/>
  <c r="AW17" i="79"/>
  <c r="AV17" i="79"/>
  <c r="AU17" i="79"/>
  <c r="BC15" i="79"/>
  <c r="BB15" i="79"/>
  <c r="BA15" i="79"/>
  <c r="AZ15" i="79"/>
  <c r="AY15" i="79"/>
  <c r="AX15" i="79"/>
  <c r="AW15" i="79"/>
  <c r="AV15" i="79"/>
  <c r="AU15" i="79"/>
  <c r="BC14" i="79"/>
  <c r="BB14" i="79"/>
  <c r="BA14" i="79"/>
  <c r="AZ14" i="79"/>
  <c r="AY14" i="79"/>
  <c r="AX14" i="79"/>
  <c r="AW14" i="79"/>
  <c r="AV14" i="79"/>
  <c r="AU14" i="79"/>
  <c r="BC13" i="79"/>
  <c r="BB13" i="79"/>
  <c r="BA13" i="79"/>
  <c r="AZ13" i="79"/>
  <c r="AY13" i="79"/>
  <c r="AX13" i="79"/>
  <c r="AW13" i="79"/>
  <c r="AV13" i="79"/>
  <c r="AU13" i="79"/>
  <c r="BC12" i="79"/>
  <c r="BB12" i="79"/>
  <c r="BA12" i="79"/>
  <c r="AZ12" i="79"/>
  <c r="AY12" i="79"/>
  <c r="AX12" i="79"/>
  <c r="AW12" i="79"/>
  <c r="AV12" i="79"/>
  <c r="AU12" i="79"/>
  <c r="BC11" i="79"/>
  <c r="BB11" i="79"/>
  <c r="BA11" i="79"/>
  <c r="AZ11" i="79"/>
  <c r="AY11" i="79"/>
  <c r="AX11" i="79"/>
  <c r="AW11" i="79"/>
  <c r="AV11" i="79"/>
  <c r="AU11" i="79"/>
  <c r="BC10" i="79"/>
  <c r="BB10" i="79"/>
  <c r="BA10" i="79"/>
  <c r="AZ10" i="79"/>
  <c r="AY10" i="79"/>
  <c r="AX10" i="79"/>
  <c r="AW10" i="79"/>
  <c r="AV10" i="79"/>
  <c r="AU10" i="79"/>
  <c r="BC7" i="79"/>
  <c r="BB7" i="79"/>
  <c r="BA7" i="79"/>
  <c r="AZ7" i="79"/>
  <c r="AY7" i="79"/>
  <c r="AX7" i="79"/>
  <c r="AW7" i="79"/>
  <c r="AV7" i="79"/>
  <c r="AU7" i="79"/>
  <c r="BC6" i="79"/>
  <c r="BB6" i="79"/>
  <c r="BA6" i="79"/>
  <c r="AZ6" i="79"/>
  <c r="AY6" i="79"/>
  <c r="AX6" i="79"/>
  <c r="AW6" i="79"/>
  <c r="AV6" i="79"/>
  <c r="AU6" i="79"/>
  <c r="BC5" i="79"/>
  <c r="BB5" i="79"/>
  <c r="BA5" i="79"/>
  <c r="AZ5" i="79"/>
  <c r="AY5" i="79"/>
  <c r="AX5" i="79"/>
  <c r="AW5" i="79"/>
  <c r="AV5" i="79"/>
  <c r="AU5" i="79"/>
  <c r="BC4" i="79"/>
  <c r="BB4" i="79"/>
  <c r="BA4" i="79"/>
  <c r="AZ4" i="79"/>
  <c r="AY4" i="79"/>
  <c r="AX4" i="79"/>
  <c r="AW4" i="79"/>
  <c r="AV4" i="79"/>
  <c r="AU4" i="79"/>
  <c r="BC3" i="79"/>
  <c r="BB3" i="79"/>
  <c r="BA3" i="79"/>
  <c r="AZ3" i="79"/>
  <c r="AY3" i="79"/>
  <c r="AX3" i="79"/>
  <c r="AW3" i="79"/>
  <c r="AV3" i="79"/>
  <c r="AU3" i="79"/>
  <c r="BC4" i="73"/>
  <c r="BB4" i="73"/>
  <c r="BA4" i="73"/>
  <c r="AZ4" i="73"/>
  <c r="AY4" i="73"/>
  <c r="AX4" i="73"/>
  <c r="AW4" i="73"/>
  <c r="AU4" i="73"/>
  <c r="BE3" i="73"/>
  <c r="BD3" i="73"/>
  <c r="BC3" i="73"/>
  <c r="BB3" i="73"/>
  <c r="BA3" i="73"/>
  <c r="AZ3" i="73"/>
  <c r="AY3" i="73"/>
  <c r="AX3" i="73"/>
  <c r="AW3" i="73"/>
  <c r="AU3" i="73"/>
  <c r="AX4" i="78"/>
  <c r="AY4" i="78"/>
  <c r="I66" i="84" l="1"/>
  <c r="H66" i="84"/>
  <c r="I76" i="84"/>
  <c r="H76" i="84"/>
  <c r="I73" i="84"/>
  <c r="H73" i="84"/>
  <c r="I70" i="84"/>
  <c r="H70" i="84"/>
  <c r="I74" i="84"/>
  <c r="H74" i="84"/>
  <c r="H71" i="84"/>
  <c r="I71" i="84"/>
  <c r="I75" i="84"/>
  <c r="H75" i="84"/>
  <c r="I72" i="84"/>
  <c r="I69" i="84"/>
  <c r="H72" i="84"/>
  <c r="H69" i="84"/>
  <c r="I68" i="84"/>
  <c r="H68" i="84"/>
  <c r="I67" i="84"/>
  <c r="H67" i="84"/>
  <c r="J66" i="84"/>
  <c r="J76" i="84"/>
  <c r="J73" i="84"/>
  <c r="J70" i="84"/>
  <c r="J74" i="84"/>
  <c r="J75" i="84"/>
  <c r="J71" i="84"/>
  <c r="J72" i="84"/>
  <c r="J69" i="84"/>
  <c r="J68" i="84"/>
  <c r="J67" i="84"/>
  <c r="C342" i="89"/>
  <c r="G342" i="89"/>
  <c r="C335" i="89"/>
  <c r="G335" i="89"/>
  <c r="C336" i="89"/>
  <c r="G336" i="89"/>
  <c r="AO21" i="103"/>
  <c r="B357" i="89"/>
  <c r="B355" i="89" s="1"/>
  <c r="G355" i="89" s="1"/>
  <c r="C356" i="89"/>
  <c r="G356" i="89"/>
  <c r="C337" i="89"/>
  <c r="G337" i="89"/>
  <c r="C358" i="89"/>
  <c r="G358" i="89"/>
  <c r="C338" i="89"/>
  <c r="G338" i="89"/>
  <c r="C359" i="89"/>
  <c r="G359" i="89"/>
  <c r="C363" i="89"/>
  <c r="G363" i="89"/>
  <c r="C339" i="89"/>
  <c r="G339" i="89"/>
  <c r="C360" i="89"/>
  <c r="G360" i="89"/>
  <c r="C334" i="89"/>
  <c r="B333" i="89"/>
  <c r="G333" i="89" s="1"/>
  <c r="G334" i="89"/>
  <c r="C364" i="89"/>
  <c r="G364" i="89"/>
  <c r="C340" i="89"/>
  <c r="G340" i="89"/>
  <c r="C361" i="89"/>
  <c r="G361" i="89"/>
  <c r="C341" i="89"/>
  <c r="G341" i="89"/>
  <c r="C362" i="89"/>
  <c r="G362" i="89"/>
  <c r="BD11" i="79"/>
  <c r="BD29" i="79"/>
  <c r="BD4" i="78"/>
  <c r="BD12" i="79"/>
  <c r="BD22" i="79"/>
  <c r="BD30" i="79"/>
  <c r="BD21" i="79"/>
  <c r="BD13" i="79"/>
  <c r="BD23" i="79"/>
  <c r="BD4" i="79"/>
  <c r="BD14" i="79"/>
  <c r="BD24" i="79"/>
  <c r="BD5" i="79"/>
  <c r="BD15" i="79"/>
  <c r="BD25" i="79"/>
  <c r="BD6" i="79"/>
  <c r="BD17" i="79"/>
  <c r="BD26" i="79"/>
  <c r="BD7" i="79"/>
  <c r="BD18" i="79"/>
  <c r="BD27" i="79"/>
  <c r="BD10" i="79"/>
  <c r="BD19" i="79"/>
  <c r="BD28" i="79"/>
  <c r="H45" i="84"/>
  <c r="H88" i="84"/>
  <c r="I45" i="84"/>
  <c r="I6" i="83"/>
  <c r="H6" i="83"/>
  <c r="B31" i="83"/>
  <c r="C31" i="83" s="1"/>
  <c r="G5" i="103"/>
  <c r="B49" i="83"/>
  <c r="C49" i="83" s="1"/>
  <c r="F6" i="103"/>
  <c r="C25" i="84"/>
  <c r="D9" i="103"/>
  <c r="B33" i="84"/>
  <c r="C33" i="84" s="1"/>
  <c r="M9" i="103"/>
  <c r="B12" i="87"/>
  <c r="C12" i="87" s="1"/>
  <c r="I13" i="103"/>
  <c r="B30" i="87"/>
  <c r="C30" i="87" s="1"/>
  <c r="H14" i="103"/>
  <c r="B9" i="89"/>
  <c r="C9" i="89" s="1"/>
  <c r="F17" i="103"/>
  <c r="AO17" i="103" s="1"/>
  <c r="B27" i="89"/>
  <c r="D18" i="103"/>
  <c r="AM18" i="103" s="1"/>
  <c r="B35" i="89"/>
  <c r="G35" i="89" s="1"/>
  <c r="M18" i="103"/>
  <c r="AV18" i="103" s="1"/>
  <c r="G55" i="89"/>
  <c r="L19" i="103"/>
  <c r="AU19" i="103" s="1"/>
  <c r="G74" i="89"/>
  <c r="AT20" i="103"/>
  <c r="C93" i="89"/>
  <c r="AS21" i="103"/>
  <c r="C113" i="89"/>
  <c r="AR22" i="103"/>
  <c r="C133" i="89"/>
  <c r="AQ23" i="103"/>
  <c r="C152" i="89"/>
  <c r="AP24" i="103"/>
  <c r="B32" i="83"/>
  <c r="C32" i="83" s="1"/>
  <c r="H5" i="103"/>
  <c r="B50" i="83"/>
  <c r="C50" i="83" s="1"/>
  <c r="G6" i="103"/>
  <c r="B26" i="84"/>
  <c r="C26" i="84" s="1"/>
  <c r="F9" i="103"/>
  <c r="B13" i="87"/>
  <c r="C13" i="87" s="1"/>
  <c r="J13" i="103"/>
  <c r="B31" i="87"/>
  <c r="C31" i="87" s="1"/>
  <c r="I14" i="103"/>
  <c r="B10" i="89"/>
  <c r="C10" i="89" s="1"/>
  <c r="G17" i="103"/>
  <c r="AP17" i="103" s="1"/>
  <c r="B28" i="89"/>
  <c r="C28" i="89" s="1"/>
  <c r="F18" i="103"/>
  <c r="AO18" i="103" s="1"/>
  <c r="B48" i="89"/>
  <c r="G48" i="89" s="1"/>
  <c r="AM19" i="103"/>
  <c r="G56" i="89"/>
  <c r="M19" i="103"/>
  <c r="AV19" i="103" s="1"/>
  <c r="C75" i="89"/>
  <c r="AU20" i="103"/>
  <c r="C94" i="89"/>
  <c r="AT21" i="103"/>
  <c r="C114" i="89"/>
  <c r="AS22" i="103"/>
  <c r="C134" i="89"/>
  <c r="AR23" i="103"/>
  <c r="C153" i="89"/>
  <c r="AQ24" i="103"/>
  <c r="B33" i="83"/>
  <c r="C33" i="83" s="1"/>
  <c r="I5" i="103"/>
  <c r="B51" i="83"/>
  <c r="C51" i="83" s="1"/>
  <c r="H6" i="103"/>
  <c r="B27" i="84"/>
  <c r="C27" i="84" s="1"/>
  <c r="G9" i="103"/>
  <c r="B14" i="87"/>
  <c r="C14" i="87" s="1"/>
  <c r="K13" i="103"/>
  <c r="B32" i="87"/>
  <c r="C32" i="87" s="1"/>
  <c r="J14" i="103"/>
  <c r="B11" i="89"/>
  <c r="C11" i="89" s="1"/>
  <c r="H17" i="103"/>
  <c r="AQ17" i="103" s="1"/>
  <c r="B29" i="89"/>
  <c r="C29" i="89" s="1"/>
  <c r="G18" i="103"/>
  <c r="AP18" i="103" s="1"/>
  <c r="G49" i="89"/>
  <c r="F19" i="103"/>
  <c r="AO19" i="103" s="1"/>
  <c r="G68" i="89"/>
  <c r="AM20" i="103"/>
  <c r="C76" i="89"/>
  <c r="AV20" i="103"/>
  <c r="C95" i="89"/>
  <c r="AU21" i="103"/>
  <c r="C115" i="89"/>
  <c r="AT22" i="103"/>
  <c r="C135" i="89"/>
  <c r="AS23" i="103"/>
  <c r="C154" i="89"/>
  <c r="AR24" i="103"/>
  <c r="B34" i="83"/>
  <c r="C34" i="83" s="1"/>
  <c r="J5" i="103"/>
  <c r="B52" i="83"/>
  <c r="C52" i="83" s="1"/>
  <c r="I6" i="103"/>
  <c r="B28" i="84"/>
  <c r="C28" i="84" s="1"/>
  <c r="H9" i="103"/>
  <c r="B15" i="87"/>
  <c r="C15" i="87" s="1"/>
  <c r="L13" i="103"/>
  <c r="B33" i="87"/>
  <c r="C33" i="87" s="1"/>
  <c r="K14" i="103"/>
  <c r="B12" i="89"/>
  <c r="C12" i="89" s="1"/>
  <c r="I17" i="103"/>
  <c r="AR17" i="103" s="1"/>
  <c r="B30" i="89"/>
  <c r="C30" i="89" s="1"/>
  <c r="H18" i="103"/>
  <c r="AQ18" i="103" s="1"/>
  <c r="G50" i="89"/>
  <c r="G19" i="103"/>
  <c r="AP19" i="103" s="1"/>
  <c r="G69" i="89"/>
  <c r="AO20" i="103"/>
  <c r="C88" i="89"/>
  <c r="AM21" i="103"/>
  <c r="C96" i="89"/>
  <c r="AV21" i="103"/>
  <c r="C116" i="89"/>
  <c r="AU22" i="103"/>
  <c r="C136" i="89"/>
  <c r="AT23" i="103"/>
  <c r="C155" i="89"/>
  <c r="AS24" i="103"/>
  <c r="B35" i="83"/>
  <c r="C35" i="83" s="1"/>
  <c r="K5" i="103"/>
  <c r="B53" i="83"/>
  <c r="C53" i="83" s="1"/>
  <c r="J6" i="103"/>
  <c r="B29" i="84"/>
  <c r="C29" i="84" s="1"/>
  <c r="I9" i="103"/>
  <c r="B8" i="87"/>
  <c r="C8" i="87" s="1"/>
  <c r="D13" i="103"/>
  <c r="B16" i="87"/>
  <c r="C16" i="87" s="1"/>
  <c r="M13" i="103"/>
  <c r="B34" i="87"/>
  <c r="C34" i="87" s="1"/>
  <c r="L14" i="103"/>
  <c r="B13" i="89"/>
  <c r="C13" i="89" s="1"/>
  <c r="J17" i="103"/>
  <c r="AS17" i="103" s="1"/>
  <c r="B31" i="89"/>
  <c r="C31" i="89" s="1"/>
  <c r="I18" i="103"/>
  <c r="AR18" i="103" s="1"/>
  <c r="C51" i="89"/>
  <c r="H19" i="103"/>
  <c r="AQ19" i="103" s="1"/>
  <c r="G70" i="89"/>
  <c r="AP20" i="103"/>
  <c r="C109" i="89"/>
  <c r="AM22" i="103"/>
  <c r="C117" i="89"/>
  <c r="AV22" i="103"/>
  <c r="C137" i="89"/>
  <c r="AU23" i="103"/>
  <c r="C156" i="89"/>
  <c r="AT24" i="103"/>
  <c r="B36" i="83"/>
  <c r="C36" i="83" s="1"/>
  <c r="L5" i="103"/>
  <c r="B54" i="83"/>
  <c r="C54" i="83" s="1"/>
  <c r="K6" i="103"/>
  <c r="B30" i="84"/>
  <c r="C30" i="84" s="1"/>
  <c r="J9" i="103"/>
  <c r="B9" i="87"/>
  <c r="C9" i="87" s="1"/>
  <c r="F13" i="103"/>
  <c r="B27" i="87"/>
  <c r="C27" i="87" s="1"/>
  <c r="D14" i="103"/>
  <c r="B35" i="87"/>
  <c r="C35" i="87" s="1"/>
  <c r="M14" i="103"/>
  <c r="B14" i="89"/>
  <c r="C14" i="89" s="1"/>
  <c r="K17" i="103"/>
  <c r="AT17" i="103" s="1"/>
  <c r="B32" i="89"/>
  <c r="C32" i="89" s="1"/>
  <c r="J18" i="103"/>
  <c r="AS18" i="103" s="1"/>
  <c r="G52" i="89"/>
  <c r="I19" i="103"/>
  <c r="AR19" i="103" s="1"/>
  <c r="G71" i="89"/>
  <c r="AQ20" i="103"/>
  <c r="C90" i="89"/>
  <c r="AP21" i="103"/>
  <c r="C110" i="89"/>
  <c r="AO22" i="103"/>
  <c r="C130" i="89"/>
  <c r="AM23" i="103"/>
  <c r="C138" i="89"/>
  <c r="AV23" i="103"/>
  <c r="C157" i="89"/>
  <c r="AU24" i="103"/>
  <c r="B29" i="83"/>
  <c r="C29" i="83" s="1"/>
  <c r="D5" i="103"/>
  <c r="B37" i="83"/>
  <c r="C37" i="83" s="1"/>
  <c r="M5" i="103"/>
  <c r="B55" i="83"/>
  <c r="C55" i="83" s="1"/>
  <c r="L6" i="103"/>
  <c r="B31" i="84"/>
  <c r="C31" i="84" s="1"/>
  <c r="K9" i="103"/>
  <c r="B10" i="87"/>
  <c r="C10" i="87" s="1"/>
  <c r="G13" i="103"/>
  <c r="B28" i="87"/>
  <c r="C28" i="87" s="1"/>
  <c r="F14" i="103"/>
  <c r="B15" i="89"/>
  <c r="C15" i="89" s="1"/>
  <c r="L17" i="103"/>
  <c r="AU17" i="103" s="1"/>
  <c r="B33" i="89"/>
  <c r="C33" i="89" s="1"/>
  <c r="K18" i="103"/>
  <c r="AT18" i="103" s="1"/>
  <c r="G53" i="89"/>
  <c r="J19" i="103"/>
  <c r="AS19" i="103" s="1"/>
  <c r="G72" i="89"/>
  <c r="AR20" i="103"/>
  <c r="C91" i="89"/>
  <c r="AQ21" i="103"/>
  <c r="C111" i="89"/>
  <c r="AP22" i="103"/>
  <c r="C131" i="89"/>
  <c r="AO23" i="103"/>
  <c r="C150" i="89"/>
  <c r="AM24" i="103"/>
  <c r="C158" i="89"/>
  <c r="AV24" i="103"/>
  <c r="B30" i="83"/>
  <c r="C30" i="83" s="1"/>
  <c r="F5" i="103"/>
  <c r="B48" i="83"/>
  <c r="C48" i="83" s="1"/>
  <c r="D6" i="103"/>
  <c r="B56" i="83"/>
  <c r="C56" i="83" s="1"/>
  <c r="M6" i="103"/>
  <c r="B32" i="84"/>
  <c r="C32" i="84" s="1"/>
  <c r="L9" i="103"/>
  <c r="B11" i="87"/>
  <c r="C11" i="87" s="1"/>
  <c r="H13" i="103"/>
  <c r="B29" i="87"/>
  <c r="C29" i="87" s="1"/>
  <c r="G14" i="103"/>
  <c r="B8" i="89"/>
  <c r="C8" i="89" s="1"/>
  <c r="D17" i="103"/>
  <c r="AM17" i="103" s="1"/>
  <c r="B16" i="89"/>
  <c r="C16" i="89" s="1"/>
  <c r="M17" i="103"/>
  <c r="AV17" i="103" s="1"/>
  <c r="B34" i="89"/>
  <c r="G34" i="89" s="1"/>
  <c r="L18" i="103"/>
  <c r="AU18" i="103" s="1"/>
  <c r="G54" i="89"/>
  <c r="K19" i="103"/>
  <c r="AT19" i="103" s="1"/>
  <c r="G73" i="89"/>
  <c r="AS20" i="103"/>
  <c r="C92" i="89"/>
  <c r="AR21" i="103"/>
  <c r="C112" i="89"/>
  <c r="AQ22" i="103"/>
  <c r="C132" i="89"/>
  <c r="AP23" i="103"/>
  <c r="C151" i="89"/>
  <c r="AO24" i="103"/>
  <c r="BE4" i="73"/>
  <c r="I88" i="84"/>
  <c r="J88" i="84"/>
  <c r="J45" i="84"/>
  <c r="C27" i="89"/>
  <c r="C49" i="89"/>
  <c r="BF37" i="85"/>
  <c r="AW21" i="103" s="1"/>
  <c r="C89" i="89"/>
  <c r="BE5" i="73"/>
  <c r="BE19" i="73"/>
  <c r="BF21" i="85"/>
  <c r="N18" i="103" s="1"/>
  <c r="AW18" i="103" s="1"/>
  <c r="BF15" i="85"/>
  <c r="N13" i="103" s="1"/>
  <c r="AW13" i="103" s="1"/>
  <c r="BF20" i="85"/>
  <c r="N17" i="103" s="1"/>
  <c r="AW17" i="103" s="1"/>
  <c r="BF36" i="85"/>
  <c r="AW20" i="103" s="1"/>
  <c r="AW24" i="103"/>
  <c r="BF22" i="85"/>
  <c r="N19" i="103" s="1"/>
  <c r="AW19" i="103" s="1"/>
  <c r="BF24" i="85"/>
  <c r="AW23" i="103" s="1"/>
  <c r="BF23" i="85"/>
  <c r="AW22" i="103" s="1"/>
  <c r="BF10" i="85"/>
  <c r="N9" i="103" s="1"/>
  <c r="AW9" i="103" s="1"/>
  <c r="BF7" i="85"/>
  <c r="N6" i="103" s="1"/>
  <c r="AW6" i="103" s="1"/>
  <c r="BF14" i="85"/>
  <c r="BF6" i="85"/>
  <c r="N5" i="103" s="1"/>
  <c r="AW5" i="103" s="1"/>
  <c r="BF13" i="85"/>
  <c r="BF17" i="85"/>
  <c r="BF11" i="85"/>
  <c r="BF16" i="85"/>
  <c r="N14" i="103" s="1"/>
  <c r="AW14" i="103" s="1"/>
  <c r="BF4" i="85"/>
  <c r="BE13" i="73"/>
  <c r="BE12" i="73"/>
  <c r="BE26" i="73"/>
  <c r="BE10" i="73"/>
  <c r="BE15" i="73"/>
  <c r="BE24" i="73"/>
  <c r="BE28" i="73"/>
  <c r="BE14" i="73"/>
  <c r="BE23" i="73"/>
  <c r="BE27" i="73"/>
  <c r="BE7" i="73"/>
  <c r="BE25" i="73"/>
  <c r="BE17" i="73"/>
  <c r="BE6" i="73"/>
  <c r="BE30" i="73"/>
  <c r="BE22" i="73"/>
  <c r="BE18" i="73"/>
  <c r="BE21" i="73"/>
  <c r="BE29" i="73"/>
  <c r="BB30" i="82"/>
  <c r="BA30" i="82"/>
  <c r="AZ30" i="82"/>
  <c r="AY30" i="82"/>
  <c r="AX30" i="82"/>
  <c r="AW30" i="82"/>
  <c r="AV30" i="82"/>
  <c r="AU30" i="82"/>
  <c r="BB29" i="82"/>
  <c r="BA29" i="82"/>
  <c r="AZ29" i="82"/>
  <c r="AY29" i="82"/>
  <c r="AX29" i="82"/>
  <c r="AW29" i="82"/>
  <c r="AV29" i="82"/>
  <c r="AU29" i="82"/>
  <c r="BB28" i="82"/>
  <c r="BA28" i="82"/>
  <c r="AZ28" i="82"/>
  <c r="AY28" i="82"/>
  <c r="AX28" i="82"/>
  <c r="AW28" i="82"/>
  <c r="AV28" i="82"/>
  <c r="AU28" i="82"/>
  <c r="BB27" i="82"/>
  <c r="BA27" i="82"/>
  <c r="AZ27" i="82"/>
  <c r="AY27" i="82"/>
  <c r="AX27" i="82"/>
  <c r="AW27" i="82"/>
  <c r="AV27" i="82"/>
  <c r="AU27" i="82"/>
  <c r="BB26" i="82"/>
  <c r="BA26" i="82"/>
  <c r="AZ26" i="82"/>
  <c r="AY26" i="82"/>
  <c r="AX26" i="82"/>
  <c r="AW26" i="82"/>
  <c r="AV26" i="82"/>
  <c r="AU26" i="82"/>
  <c r="BB25" i="82"/>
  <c r="BA25" i="82"/>
  <c r="AZ25" i="82"/>
  <c r="AY25" i="82"/>
  <c r="AX25" i="82"/>
  <c r="AW25" i="82"/>
  <c r="AV25" i="82"/>
  <c r="AU25" i="82"/>
  <c r="BB24" i="82"/>
  <c r="BA24" i="82"/>
  <c r="AZ24" i="82"/>
  <c r="AY24" i="82"/>
  <c r="AX24" i="82"/>
  <c r="AW24" i="82"/>
  <c r="AV24" i="82"/>
  <c r="AU24" i="82"/>
  <c r="BB23" i="82"/>
  <c r="BA23" i="82"/>
  <c r="AZ23" i="82"/>
  <c r="AY23" i="82"/>
  <c r="AX23" i="82"/>
  <c r="AW23" i="82"/>
  <c r="AV23" i="82"/>
  <c r="AU23" i="82"/>
  <c r="BB22" i="82"/>
  <c r="BA22" i="82"/>
  <c r="AZ22" i="82"/>
  <c r="AY22" i="82"/>
  <c r="AX22" i="82"/>
  <c r="AW22" i="82"/>
  <c r="AV22" i="82"/>
  <c r="AU22" i="82"/>
  <c r="BB21" i="82"/>
  <c r="BA21" i="82"/>
  <c r="AZ21" i="82"/>
  <c r="AY21" i="82"/>
  <c r="AX21" i="82"/>
  <c r="AW21" i="82"/>
  <c r="AV21" i="82"/>
  <c r="AU21" i="82"/>
  <c r="BB19" i="82"/>
  <c r="BA19" i="82"/>
  <c r="AZ19" i="82"/>
  <c r="AY19" i="82"/>
  <c r="AX19" i="82"/>
  <c r="AW19" i="82"/>
  <c r="AV19" i="82"/>
  <c r="AU19" i="82"/>
  <c r="BB18" i="82"/>
  <c r="BA18" i="82"/>
  <c r="AZ18" i="82"/>
  <c r="AY18" i="82"/>
  <c r="AX18" i="82"/>
  <c r="AW18" i="82"/>
  <c r="AV18" i="82"/>
  <c r="AU18" i="82"/>
  <c r="BB17" i="82"/>
  <c r="BA17" i="82"/>
  <c r="AZ17" i="82"/>
  <c r="AY17" i="82"/>
  <c r="AX17" i="82"/>
  <c r="AW17" i="82"/>
  <c r="AV17" i="82"/>
  <c r="AU17" i="82"/>
  <c r="BB15" i="82"/>
  <c r="BA15" i="82"/>
  <c r="AZ15" i="82"/>
  <c r="AY15" i="82"/>
  <c r="AX15" i="82"/>
  <c r="AW15" i="82"/>
  <c r="AV15" i="82"/>
  <c r="AU15" i="82"/>
  <c r="BB14" i="82"/>
  <c r="BA14" i="82"/>
  <c r="AZ14" i="82"/>
  <c r="AY14" i="82"/>
  <c r="AX14" i="82"/>
  <c r="AW14" i="82"/>
  <c r="AV14" i="82"/>
  <c r="AU14" i="82"/>
  <c r="BB13" i="82"/>
  <c r="BA13" i="82"/>
  <c r="AZ13" i="82"/>
  <c r="AY13" i="82"/>
  <c r="AX13" i="82"/>
  <c r="AW13" i="82"/>
  <c r="AV13" i="82"/>
  <c r="AU13" i="82"/>
  <c r="BB12" i="82"/>
  <c r="BA12" i="82"/>
  <c r="AZ12" i="82"/>
  <c r="AY12" i="82"/>
  <c r="AX12" i="82"/>
  <c r="AW12" i="82"/>
  <c r="AV12" i="82"/>
  <c r="AU12" i="82"/>
  <c r="BB11" i="82"/>
  <c r="BA11" i="82"/>
  <c r="AZ11" i="82"/>
  <c r="AY11" i="82"/>
  <c r="AX11" i="82"/>
  <c r="AW11" i="82"/>
  <c r="AV11" i="82"/>
  <c r="AU11" i="82"/>
  <c r="BB10" i="82"/>
  <c r="BA10" i="82"/>
  <c r="AZ10" i="82"/>
  <c r="AY10" i="82"/>
  <c r="AX10" i="82"/>
  <c r="AW10" i="82"/>
  <c r="AV10" i="82"/>
  <c r="AU10" i="82"/>
  <c r="BB7" i="82"/>
  <c r="BA7" i="82"/>
  <c r="AZ7" i="82"/>
  <c r="AY7" i="82"/>
  <c r="AX7" i="82"/>
  <c r="AW7" i="82"/>
  <c r="AV7" i="82"/>
  <c r="AU7" i="82"/>
  <c r="BB6" i="82"/>
  <c r="BA6" i="82"/>
  <c r="AZ6" i="82"/>
  <c r="AY6" i="82"/>
  <c r="AX6" i="82"/>
  <c r="AW6" i="82"/>
  <c r="AV6" i="82"/>
  <c r="AU6" i="82"/>
  <c r="BB5" i="82"/>
  <c r="BA5" i="82"/>
  <c r="AZ5" i="82"/>
  <c r="AY5" i="82"/>
  <c r="AX5" i="82"/>
  <c r="AW5" i="82"/>
  <c r="AV5" i="82"/>
  <c r="AU5" i="82"/>
  <c r="BB4" i="82"/>
  <c r="BA4" i="82"/>
  <c r="AZ4" i="82"/>
  <c r="AY4" i="82"/>
  <c r="AX4" i="82"/>
  <c r="AW4" i="82"/>
  <c r="AV4" i="82"/>
  <c r="AU4" i="82"/>
  <c r="BD3" i="82"/>
  <c r="BC3" i="82"/>
  <c r="BB3" i="82"/>
  <c r="BA3" i="82"/>
  <c r="AZ3" i="82"/>
  <c r="AY3" i="82"/>
  <c r="AX3" i="82"/>
  <c r="AW3" i="82"/>
  <c r="AV3" i="82"/>
  <c r="AU3" i="82"/>
  <c r="B2" i="82"/>
  <c r="BD3" i="81"/>
  <c r="BC3" i="81"/>
  <c r="BB3" i="81"/>
  <c r="BA3" i="81"/>
  <c r="AZ3" i="81"/>
  <c r="AY3" i="81"/>
  <c r="AX3" i="81"/>
  <c r="AW3" i="81"/>
  <c r="AV3" i="81"/>
  <c r="AU3" i="81"/>
  <c r="B2" i="81"/>
  <c r="BD3" i="80"/>
  <c r="BC3" i="80"/>
  <c r="BB3" i="80"/>
  <c r="BA3" i="80"/>
  <c r="AZ3" i="80"/>
  <c r="AY3" i="80"/>
  <c r="AX3" i="80"/>
  <c r="AW3" i="80"/>
  <c r="AV3" i="80"/>
  <c r="AU3" i="80"/>
  <c r="B2" i="80"/>
  <c r="BD3" i="79"/>
  <c r="B2" i="79"/>
  <c r="BD3" i="78"/>
  <c r="BC3" i="78"/>
  <c r="BB3" i="78"/>
  <c r="BA3" i="78"/>
  <c r="AZ3" i="78"/>
  <c r="AY3" i="78"/>
  <c r="AX3" i="78"/>
  <c r="AW3" i="78"/>
  <c r="AV3" i="78"/>
  <c r="AU3" i="78"/>
  <c r="B2" i="78"/>
  <c r="B2" i="77"/>
  <c r="B2" i="76"/>
  <c r="B2" i="75"/>
  <c r="BC4" i="74"/>
  <c r="BB4" i="74"/>
  <c r="AZ4" i="74"/>
  <c r="AY4" i="74"/>
  <c r="AX4" i="74"/>
  <c r="AW4" i="74"/>
  <c r="AU4" i="74"/>
  <c r="BE3" i="74"/>
  <c r="BD3" i="74"/>
  <c r="BC3" i="74"/>
  <c r="BB3" i="74"/>
  <c r="BA3" i="74"/>
  <c r="AZ3" i="74"/>
  <c r="AY3" i="74"/>
  <c r="AX3" i="74"/>
  <c r="AW3" i="74"/>
  <c r="AU3" i="74"/>
  <c r="B2" i="74"/>
  <c r="BE3" i="72"/>
  <c r="BD3" i="72"/>
  <c r="BC3" i="72"/>
  <c r="BB3" i="72"/>
  <c r="BA3" i="72"/>
  <c r="AZ3" i="72"/>
  <c r="AY3" i="72"/>
  <c r="AX3" i="72"/>
  <c r="AW3" i="72"/>
  <c r="AU3" i="72"/>
  <c r="B2" i="72"/>
  <c r="BD3" i="71"/>
  <c r="BC3" i="71"/>
  <c r="BB3" i="71"/>
  <c r="BA3" i="71"/>
  <c r="AZ3" i="71"/>
  <c r="AY3" i="71"/>
  <c r="AX3" i="71"/>
  <c r="AW3" i="71"/>
  <c r="AV3" i="71"/>
  <c r="AU3" i="71"/>
  <c r="B2" i="71"/>
  <c r="AW4" i="15"/>
  <c r="G136" i="89"/>
  <c r="G134" i="89"/>
  <c r="G111" i="89"/>
  <c r="G95" i="89"/>
  <c r="G90" i="89"/>
  <c r="D76" i="89"/>
  <c r="D75" i="89"/>
  <c r="D16" i="89"/>
  <c r="D15" i="89"/>
  <c r="D14" i="89"/>
  <c r="G14" i="89" s="1"/>
  <c r="D13" i="89"/>
  <c r="D12" i="89"/>
  <c r="D11" i="89"/>
  <c r="D10" i="89"/>
  <c r="D9" i="89"/>
  <c r="D8" i="89"/>
  <c r="D56" i="87"/>
  <c r="D55" i="87"/>
  <c r="D54" i="87"/>
  <c r="D53" i="87"/>
  <c r="D52" i="87"/>
  <c r="D51" i="87"/>
  <c r="D50" i="87"/>
  <c r="D49" i="87"/>
  <c r="D48" i="87"/>
  <c r="B56" i="87"/>
  <c r="B55" i="87"/>
  <c r="B54" i="87"/>
  <c r="B53" i="87"/>
  <c r="B52" i="87"/>
  <c r="B51" i="87"/>
  <c r="B50" i="87"/>
  <c r="B48" i="87"/>
  <c r="D16" i="83"/>
  <c r="D15" i="83"/>
  <c r="D14" i="83"/>
  <c r="D13" i="83"/>
  <c r="D12" i="83"/>
  <c r="D11" i="83"/>
  <c r="D10" i="83"/>
  <c r="D9" i="83"/>
  <c r="D8" i="83"/>
  <c r="B16" i="83"/>
  <c r="BC4" i="15"/>
  <c r="BB4" i="15"/>
  <c r="AZ4" i="15"/>
  <c r="AY4" i="15"/>
  <c r="AX4" i="15"/>
  <c r="AU4" i="15"/>
  <c r="AQ13" i="103" l="1"/>
  <c r="S13" i="103"/>
  <c r="AT9" i="103"/>
  <c r="V9" i="103"/>
  <c r="AV13" i="103"/>
  <c r="X13" i="103"/>
  <c r="AO5" i="103"/>
  <c r="Q5" i="103"/>
  <c r="AS9" i="103"/>
  <c r="U9" i="103"/>
  <c r="AS14" i="103"/>
  <c r="U14" i="103"/>
  <c r="Q6" i="103"/>
  <c r="AO6" i="103"/>
  <c r="AO9" i="103"/>
  <c r="Q9" i="103"/>
  <c r="AU9" i="103"/>
  <c r="W9" i="103"/>
  <c r="AU6" i="103"/>
  <c r="W6" i="103"/>
  <c r="AV14" i="103"/>
  <c r="X14" i="103"/>
  <c r="AT6" i="103"/>
  <c r="V6" i="103"/>
  <c r="AM13" i="103"/>
  <c r="O13" i="103"/>
  <c r="AR6" i="103"/>
  <c r="T6" i="103"/>
  <c r="AT13" i="103"/>
  <c r="V13" i="103"/>
  <c r="AP6" i="103"/>
  <c r="R6" i="103"/>
  <c r="AR13" i="103"/>
  <c r="T13" i="103"/>
  <c r="AP5" i="103"/>
  <c r="R5" i="103"/>
  <c r="AR5" i="103"/>
  <c r="T5" i="103"/>
  <c r="AQ9" i="103"/>
  <c r="S9" i="103"/>
  <c r="AV6" i="103"/>
  <c r="X6" i="103"/>
  <c r="AO14" i="103"/>
  <c r="Q14" i="103"/>
  <c r="AV5" i="103"/>
  <c r="X5" i="103"/>
  <c r="AM14" i="103"/>
  <c r="O14" i="103"/>
  <c r="AU5" i="103"/>
  <c r="W5" i="103"/>
  <c r="AR9" i="103"/>
  <c r="T9" i="103"/>
  <c r="AT14" i="103"/>
  <c r="V14" i="103"/>
  <c r="AS5" i="103"/>
  <c r="U5" i="103"/>
  <c r="AP9" i="103"/>
  <c r="R9" i="103"/>
  <c r="AR14" i="103"/>
  <c r="T14" i="103"/>
  <c r="AQ5" i="103"/>
  <c r="S5" i="103"/>
  <c r="AV9" i="103"/>
  <c r="X9" i="103"/>
  <c r="AT5" i="103"/>
  <c r="V5" i="103"/>
  <c r="AQ14" i="103"/>
  <c r="S14" i="103"/>
  <c r="AP14" i="103"/>
  <c r="R14" i="103"/>
  <c r="AM6" i="103"/>
  <c r="O6" i="103"/>
  <c r="AP13" i="103"/>
  <c r="R13" i="103"/>
  <c r="AM5" i="103"/>
  <c r="O5" i="103"/>
  <c r="Y5" i="103" s="1"/>
  <c r="AO13" i="103"/>
  <c r="Q13" i="103"/>
  <c r="AU14" i="103"/>
  <c r="W14" i="103"/>
  <c r="AS6" i="103"/>
  <c r="U6" i="103"/>
  <c r="AU13" i="103"/>
  <c r="W13" i="103"/>
  <c r="AQ6" i="103"/>
  <c r="S6" i="103"/>
  <c r="AS13" i="103"/>
  <c r="U13" i="103"/>
  <c r="O9" i="103"/>
  <c r="AM9" i="103"/>
  <c r="C47" i="83"/>
  <c r="Q21" i="103"/>
  <c r="G9" i="89"/>
  <c r="C333" i="89"/>
  <c r="C357" i="89"/>
  <c r="C355" i="89" s="1"/>
  <c r="G357" i="89"/>
  <c r="G93" i="89"/>
  <c r="G11" i="89"/>
  <c r="C48" i="89"/>
  <c r="C74" i="89"/>
  <c r="G76" i="89"/>
  <c r="G116" i="89"/>
  <c r="G114" i="89"/>
  <c r="G112" i="89"/>
  <c r="G137" i="89"/>
  <c r="G13" i="89"/>
  <c r="BD4" i="82"/>
  <c r="BD5" i="82"/>
  <c r="BD6" i="82"/>
  <c r="BD7" i="82"/>
  <c r="BD10" i="82"/>
  <c r="BD11" i="82"/>
  <c r="BD12" i="82"/>
  <c r="BD13" i="82"/>
  <c r="BD14" i="82"/>
  <c r="BD15" i="82"/>
  <c r="BD17" i="82"/>
  <c r="BD18" i="82"/>
  <c r="BD19" i="82"/>
  <c r="BD21" i="82"/>
  <c r="BD22" i="82"/>
  <c r="BD23" i="82"/>
  <c r="BD24" i="82"/>
  <c r="BD25" i="82"/>
  <c r="BD26" i="82"/>
  <c r="BD27" i="82"/>
  <c r="BD28" i="82"/>
  <c r="BD29" i="82"/>
  <c r="BD30" i="82"/>
  <c r="G12" i="89"/>
  <c r="G131" i="89"/>
  <c r="G132" i="89"/>
  <c r="C56" i="89"/>
  <c r="G110" i="89"/>
  <c r="C50" i="89"/>
  <c r="B26" i="89"/>
  <c r="G115" i="89"/>
  <c r="C73" i="89"/>
  <c r="G75" i="89"/>
  <c r="G113" i="89"/>
  <c r="G14" i="87"/>
  <c r="C35" i="89"/>
  <c r="G153" i="89"/>
  <c r="G10" i="89"/>
  <c r="B28" i="83"/>
  <c r="C24" i="84"/>
  <c r="B47" i="83"/>
  <c r="G91" i="89"/>
  <c r="C71" i="89"/>
  <c r="G133" i="89"/>
  <c r="G92" i="89"/>
  <c r="C34" i="89"/>
  <c r="B26" i="87"/>
  <c r="B108" i="89"/>
  <c r="C55" i="89"/>
  <c r="G135" i="89"/>
  <c r="G15" i="89"/>
  <c r="G94" i="89"/>
  <c r="B129" i="89"/>
  <c r="C68" i="89"/>
  <c r="G51" i="89"/>
  <c r="G16" i="89"/>
  <c r="B47" i="89"/>
  <c r="G47" i="89" s="1"/>
  <c r="B149" i="89"/>
  <c r="G96" i="89"/>
  <c r="G117" i="89"/>
  <c r="G138" i="89"/>
  <c r="C54" i="89"/>
  <c r="C53" i="89"/>
  <c r="C70" i="89"/>
  <c r="C28" i="83"/>
  <c r="C129" i="89"/>
  <c r="C7" i="89"/>
  <c r="C149" i="89"/>
  <c r="C26" i="87"/>
  <c r="C108" i="89"/>
  <c r="C72" i="89"/>
  <c r="R23" i="103"/>
  <c r="V19" i="103"/>
  <c r="Q23" i="103"/>
  <c r="U19" i="103"/>
  <c r="Q22" i="103"/>
  <c r="U18" i="103"/>
  <c r="V24" i="103"/>
  <c r="U17" i="103"/>
  <c r="V23" i="103"/>
  <c r="Q20" i="103"/>
  <c r="W21" i="103"/>
  <c r="R18" i="103"/>
  <c r="T23" i="103"/>
  <c r="X19" i="103"/>
  <c r="U21" i="103"/>
  <c r="O18" i="103"/>
  <c r="Y18" i="103"/>
  <c r="Y22" i="103"/>
  <c r="B7" i="87"/>
  <c r="C69" i="89"/>
  <c r="S22" i="103"/>
  <c r="W18" i="103"/>
  <c r="R22" i="103"/>
  <c r="V18" i="103"/>
  <c r="W24" i="103"/>
  <c r="R21" i="103"/>
  <c r="V17" i="103"/>
  <c r="W23" i="103"/>
  <c r="R20" i="103"/>
  <c r="W22" i="103"/>
  <c r="R19" i="103"/>
  <c r="T24" i="103"/>
  <c r="X20" i="103"/>
  <c r="S17" i="103"/>
  <c r="U22" i="103"/>
  <c r="O19" i="103"/>
  <c r="R24" i="103"/>
  <c r="V20" i="103"/>
  <c r="Q17" i="103"/>
  <c r="B9" i="83"/>
  <c r="G9" i="83" s="1"/>
  <c r="F4" i="103"/>
  <c r="Y23" i="103"/>
  <c r="B15" i="83"/>
  <c r="G15" i="83" s="1"/>
  <c r="L4" i="103"/>
  <c r="B8" i="83"/>
  <c r="G8" i="83" s="1"/>
  <c r="D4" i="103"/>
  <c r="Y19" i="103"/>
  <c r="B24" i="84"/>
  <c r="B67" i="89"/>
  <c r="Y21" i="103"/>
  <c r="T21" i="103"/>
  <c r="X17" i="103"/>
  <c r="X24" i="103"/>
  <c r="S21" i="103"/>
  <c r="W17" i="103"/>
  <c r="X23" i="103"/>
  <c r="S20" i="103"/>
  <c r="X22" i="103"/>
  <c r="S19" i="103"/>
  <c r="X21" i="103"/>
  <c r="S18" i="103"/>
  <c r="U23" i="103"/>
  <c r="O20" i="103"/>
  <c r="V21" i="103"/>
  <c r="Q18" i="103"/>
  <c r="S23" i="103"/>
  <c r="W19" i="103"/>
  <c r="B10" i="83"/>
  <c r="G10" i="83" s="1"/>
  <c r="G4" i="103"/>
  <c r="Y24" i="103"/>
  <c r="B11" i="83"/>
  <c r="G11" i="83" s="1"/>
  <c r="H4" i="103"/>
  <c r="Y20" i="103"/>
  <c r="C52" i="89"/>
  <c r="Q24" i="103"/>
  <c r="U20" i="103"/>
  <c r="O17" i="103"/>
  <c r="O24" i="103"/>
  <c r="T20" i="103"/>
  <c r="O23" i="103"/>
  <c r="T19" i="103"/>
  <c r="O22" i="103"/>
  <c r="T18" i="103"/>
  <c r="U24" i="103"/>
  <c r="O21" i="103"/>
  <c r="T17" i="103"/>
  <c r="V22" i="103"/>
  <c r="Q19" i="103"/>
  <c r="S24" i="103"/>
  <c r="W20" i="103"/>
  <c r="R17" i="103"/>
  <c r="T22" i="103"/>
  <c r="X18" i="103"/>
  <c r="B14" i="83"/>
  <c r="G14" i="83" s="1"/>
  <c r="K4" i="103"/>
  <c r="B12" i="83"/>
  <c r="G12" i="83" s="1"/>
  <c r="I4" i="103"/>
  <c r="Y17" i="103"/>
  <c r="B7" i="89"/>
  <c r="BE4" i="74"/>
  <c r="BE4" i="72"/>
  <c r="B13" i="83"/>
  <c r="C87" i="89"/>
  <c r="B87" i="89"/>
  <c r="G89" i="89"/>
  <c r="C7" i="87"/>
  <c r="D67" i="89"/>
  <c r="BE14" i="72"/>
  <c r="BE15" i="72"/>
  <c r="BE18" i="72"/>
  <c r="BE19" i="72"/>
  <c r="BE21" i="72"/>
  <c r="BE24" i="72"/>
  <c r="BE25" i="72"/>
  <c r="BE26" i="72"/>
  <c r="BE28" i="72"/>
  <c r="BE30" i="72"/>
  <c r="G156" i="89"/>
  <c r="B47" i="87"/>
  <c r="G109" i="89"/>
  <c r="D108" i="89"/>
  <c r="D34" i="87"/>
  <c r="G34" i="87" s="1"/>
  <c r="G157" i="89"/>
  <c r="G15" i="87"/>
  <c r="D27" i="87"/>
  <c r="G8" i="89"/>
  <c r="D7" i="89"/>
  <c r="D87" i="89"/>
  <c r="G88" i="89"/>
  <c r="G28" i="89"/>
  <c r="D28" i="87"/>
  <c r="G28" i="87" s="1"/>
  <c r="D29" i="87"/>
  <c r="G29" i="87" s="1"/>
  <c r="G29" i="89"/>
  <c r="G150" i="89"/>
  <c r="D30" i="87"/>
  <c r="G30" i="87" s="1"/>
  <c r="G30" i="89"/>
  <c r="G155" i="89"/>
  <c r="G13" i="87"/>
  <c r="G158" i="89"/>
  <c r="G16" i="87"/>
  <c r="G151" i="89"/>
  <c r="G9" i="87"/>
  <c r="D31" i="87"/>
  <c r="G31" i="87" s="1"/>
  <c r="G31" i="89"/>
  <c r="G154" i="89"/>
  <c r="G12" i="87"/>
  <c r="G10" i="87"/>
  <c r="G32" i="89"/>
  <c r="D32" i="87"/>
  <c r="G32" i="87" s="1"/>
  <c r="D35" i="87"/>
  <c r="G35" i="87" s="1"/>
  <c r="G11" i="87"/>
  <c r="D33" i="87"/>
  <c r="G33" i="87" s="1"/>
  <c r="G33" i="89"/>
  <c r="G48" i="87"/>
  <c r="G130" i="89"/>
  <c r="D129" i="89"/>
  <c r="D97" i="84"/>
  <c r="D98" i="84"/>
  <c r="B93" i="84"/>
  <c r="B94" i="84"/>
  <c r="G16" i="83"/>
  <c r="D92" i="84"/>
  <c r="B95" i="84"/>
  <c r="D93" i="84"/>
  <c r="B96" i="84"/>
  <c r="D96" i="84"/>
  <c r="B92" i="84"/>
  <c r="D94" i="84"/>
  <c r="B97" i="84"/>
  <c r="D91" i="84"/>
  <c r="D95" i="84"/>
  <c r="D50" i="83"/>
  <c r="G50" i="83" s="1"/>
  <c r="G53" i="87"/>
  <c r="B13" i="84"/>
  <c r="D33" i="84"/>
  <c r="G33" i="84" s="1"/>
  <c r="D16" i="84"/>
  <c r="D30" i="83"/>
  <c r="G30" i="83" s="1"/>
  <c r="D52" i="83"/>
  <c r="G52" i="83" s="1"/>
  <c r="G55" i="87"/>
  <c r="B15" i="84"/>
  <c r="D29" i="83"/>
  <c r="D51" i="83"/>
  <c r="G51" i="83" s="1"/>
  <c r="G54" i="87"/>
  <c r="B14" i="84"/>
  <c r="D31" i="83"/>
  <c r="G31" i="83" s="1"/>
  <c r="D53" i="83"/>
  <c r="G53" i="83" s="1"/>
  <c r="G56" i="87"/>
  <c r="B16" i="84"/>
  <c r="D32" i="83"/>
  <c r="G32" i="83" s="1"/>
  <c r="D54" i="83"/>
  <c r="G54" i="83" s="1"/>
  <c r="D25" i="84"/>
  <c r="G25" i="84" s="1"/>
  <c r="D8" i="84"/>
  <c r="D55" i="83"/>
  <c r="G55" i="83" s="1"/>
  <c r="D34" i="83"/>
  <c r="G34" i="83" s="1"/>
  <c r="D56" i="83"/>
  <c r="G56" i="83" s="1"/>
  <c r="D27" i="84"/>
  <c r="G27" i="84" s="1"/>
  <c r="D10" i="84"/>
  <c r="D26" i="84"/>
  <c r="G26" i="84" s="1"/>
  <c r="D9" i="84"/>
  <c r="D35" i="83"/>
  <c r="G35" i="83" s="1"/>
  <c r="D28" i="84"/>
  <c r="G28" i="84" s="1"/>
  <c r="D11" i="84"/>
  <c r="D36" i="83"/>
  <c r="G36" i="83" s="1"/>
  <c r="G49" i="87"/>
  <c r="B9" i="84"/>
  <c r="D29" i="84"/>
  <c r="G29" i="84" s="1"/>
  <c r="D12" i="84"/>
  <c r="D33" i="83"/>
  <c r="G33" i="83" s="1"/>
  <c r="B8" i="84"/>
  <c r="D37" i="83"/>
  <c r="G37" i="83" s="1"/>
  <c r="B10" i="84"/>
  <c r="D30" i="84"/>
  <c r="G30" i="84" s="1"/>
  <c r="D13" i="84"/>
  <c r="D48" i="83"/>
  <c r="G51" i="87"/>
  <c r="B11" i="84"/>
  <c r="D31" i="84"/>
  <c r="G31" i="84" s="1"/>
  <c r="D14" i="84"/>
  <c r="D49" i="83"/>
  <c r="G49" i="83" s="1"/>
  <c r="G52" i="87"/>
  <c r="B12" i="84"/>
  <c r="D32" i="84"/>
  <c r="G32" i="84" s="1"/>
  <c r="D15" i="84"/>
  <c r="D7" i="83"/>
  <c r="BE10" i="72"/>
  <c r="BE7" i="72"/>
  <c r="BE17" i="72"/>
  <c r="BE23" i="72"/>
  <c r="BE6" i="72"/>
  <c r="BE27" i="72"/>
  <c r="BE22" i="72"/>
  <c r="BE29" i="72"/>
  <c r="BE5" i="72"/>
  <c r="BE12" i="72"/>
  <c r="BE13" i="72"/>
  <c r="BE4" i="15"/>
  <c r="AM4" i="103" l="1"/>
  <c r="O4" i="103"/>
  <c r="AT4" i="103"/>
  <c r="V4" i="103"/>
  <c r="AP4" i="103"/>
  <c r="E3" i="104" s="1"/>
  <c r="R4" i="103"/>
  <c r="AU4" i="103"/>
  <c r="J3" i="104" s="1"/>
  <c r="W4" i="103"/>
  <c r="Y14" i="103"/>
  <c r="Y6" i="103"/>
  <c r="AR4" i="103"/>
  <c r="T4" i="103"/>
  <c r="AO4" i="103"/>
  <c r="Q4" i="103"/>
  <c r="Y13" i="103"/>
  <c r="AQ4" i="103"/>
  <c r="F3" i="104" s="1"/>
  <c r="S4" i="103"/>
  <c r="Y9" i="103"/>
  <c r="D28" i="83"/>
  <c r="G108" i="89"/>
  <c r="G67" i="89"/>
  <c r="C47" i="89"/>
  <c r="C67" i="89"/>
  <c r="C26" i="89"/>
  <c r="G129" i="89"/>
  <c r="I49" i="87"/>
  <c r="H49" i="87"/>
  <c r="I11" i="83"/>
  <c r="H11" i="83"/>
  <c r="H8" i="83"/>
  <c r="I8" i="83"/>
  <c r="I52" i="87"/>
  <c r="H52" i="87"/>
  <c r="I53" i="87"/>
  <c r="H53" i="87"/>
  <c r="H56" i="87"/>
  <c r="I56" i="87"/>
  <c r="H55" i="87"/>
  <c r="I55" i="87"/>
  <c r="H12" i="83"/>
  <c r="I12" i="83"/>
  <c r="I48" i="87"/>
  <c r="H48" i="87"/>
  <c r="I16" i="83"/>
  <c r="H16" i="83"/>
  <c r="I10" i="83"/>
  <c r="H10" i="83"/>
  <c r="H9" i="83"/>
  <c r="I9" i="83"/>
  <c r="I15" i="83"/>
  <c r="H15" i="83"/>
  <c r="H51" i="87"/>
  <c r="I51" i="87"/>
  <c r="I54" i="87"/>
  <c r="H54" i="87"/>
  <c r="I14" i="83"/>
  <c r="H14" i="83"/>
  <c r="BF4" i="15"/>
  <c r="N4" i="103"/>
  <c r="J52" i="87"/>
  <c r="J48" i="87"/>
  <c r="I3" i="104"/>
  <c r="J49" i="87"/>
  <c r="J53" i="87"/>
  <c r="G3" i="104"/>
  <c r="J51" i="87"/>
  <c r="J56" i="87"/>
  <c r="J55" i="87"/>
  <c r="J54" i="87"/>
  <c r="G7" i="89"/>
  <c r="B7" i="83"/>
  <c r="G7" i="83" s="1"/>
  <c r="D3" i="104"/>
  <c r="G48" i="83"/>
  <c r="D47" i="83"/>
  <c r="G47" i="83" s="1"/>
  <c r="J8" i="83"/>
  <c r="B7" i="84"/>
  <c r="B91" i="84"/>
  <c r="G91" i="84" s="1"/>
  <c r="G87" i="89"/>
  <c r="G8" i="84"/>
  <c r="G11" i="84"/>
  <c r="G13" i="83"/>
  <c r="B55" i="84"/>
  <c r="G55" i="84" s="1"/>
  <c r="B98" i="84"/>
  <c r="G98" i="84" s="1"/>
  <c r="B90" i="84"/>
  <c r="G90" i="84" s="1"/>
  <c r="G47" i="84"/>
  <c r="G14" i="84"/>
  <c r="J12" i="83"/>
  <c r="J15" i="83"/>
  <c r="J14" i="83"/>
  <c r="J9" i="83"/>
  <c r="J10" i="83"/>
  <c r="J16" i="83"/>
  <c r="J11" i="83"/>
  <c r="G9" i="84"/>
  <c r="D7" i="87"/>
  <c r="G7" i="87" s="1"/>
  <c r="G8" i="87"/>
  <c r="D149" i="89"/>
  <c r="G149" i="89" s="1"/>
  <c r="G152" i="89"/>
  <c r="D26" i="89"/>
  <c r="G26" i="89" s="1"/>
  <c r="G27" i="89"/>
  <c r="G15" i="84"/>
  <c r="B51" i="84"/>
  <c r="G51" i="84" s="1"/>
  <c r="G95" i="84"/>
  <c r="B52" i="84"/>
  <c r="G52" i="84" s="1"/>
  <c r="G96" i="84"/>
  <c r="B49" i="84"/>
  <c r="G49" i="84" s="1"/>
  <c r="G93" i="84"/>
  <c r="G97" i="84"/>
  <c r="B53" i="84"/>
  <c r="G53" i="84" s="1"/>
  <c r="B50" i="84"/>
  <c r="G50" i="84" s="1"/>
  <c r="G94" i="84"/>
  <c r="B48" i="84"/>
  <c r="G48" i="84" s="1"/>
  <c r="G92" i="84"/>
  <c r="B54" i="84"/>
  <c r="G54" i="84" s="1"/>
  <c r="G13" i="84"/>
  <c r="G16" i="84"/>
  <c r="D47" i="87"/>
  <c r="G47" i="87" s="1"/>
  <c r="G50" i="87"/>
  <c r="D24" i="84"/>
  <c r="G24" i="84" s="1"/>
  <c r="D89" i="84"/>
  <c r="G10" i="84"/>
  <c r="D26" i="87"/>
  <c r="G26" i="87" s="1"/>
  <c r="G27" i="87"/>
  <c r="D46" i="84"/>
  <c r="G12" i="84"/>
  <c r="G29" i="83"/>
  <c r="G28" i="83"/>
  <c r="D7" i="84"/>
  <c r="AW4" i="103" l="1"/>
  <c r="Y4" i="103"/>
  <c r="H9" i="84"/>
  <c r="I9" i="84"/>
  <c r="J9" i="84"/>
  <c r="I14" i="84"/>
  <c r="J14" i="84"/>
  <c r="H14" i="84"/>
  <c r="H15" i="84"/>
  <c r="I15" i="84"/>
  <c r="J15" i="84"/>
  <c r="H13" i="84"/>
  <c r="I13" i="84"/>
  <c r="J13" i="84"/>
  <c r="J11" i="84"/>
  <c r="H11" i="84"/>
  <c r="I11" i="84"/>
  <c r="H8" i="84"/>
  <c r="I8" i="84"/>
  <c r="J8" i="84"/>
  <c r="H12" i="84"/>
  <c r="I12" i="84"/>
  <c r="J12" i="84"/>
  <c r="H10" i="84"/>
  <c r="I10" i="84"/>
  <c r="J10" i="84"/>
  <c r="H16" i="84"/>
  <c r="J16" i="84"/>
  <c r="I16" i="84"/>
  <c r="H50" i="84"/>
  <c r="I50" i="84"/>
  <c r="H53" i="84"/>
  <c r="I53" i="84"/>
  <c r="H47" i="84"/>
  <c r="I47" i="84"/>
  <c r="I91" i="84"/>
  <c r="H91" i="84"/>
  <c r="H97" i="84"/>
  <c r="I97" i="84"/>
  <c r="H93" i="84"/>
  <c r="I93" i="84"/>
  <c r="H98" i="84"/>
  <c r="I98" i="84"/>
  <c r="I54" i="84"/>
  <c r="H54" i="84"/>
  <c r="H55" i="84"/>
  <c r="I55" i="84"/>
  <c r="I47" i="87"/>
  <c r="H47" i="87"/>
  <c r="I7" i="83"/>
  <c r="H7" i="83"/>
  <c r="I49" i="84"/>
  <c r="H49" i="84"/>
  <c r="I92" i="84"/>
  <c r="H92" i="84"/>
  <c r="I96" i="84"/>
  <c r="H96" i="84"/>
  <c r="H13" i="83"/>
  <c r="I13" i="83"/>
  <c r="I51" i="84"/>
  <c r="H51" i="84"/>
  <c r="I90" i="84"/>
  <c r="H90" i="84"/>
  <c r="H48" i="84"/>
  <c r="I48" i="84"/>
  <c r="I52" i="84"/>
  <c r="H52" i="84"/>
  <c r="I50" i="87"/>
  <c r="H50" i="87"/>
  <c r="I94" i="84"/>
  <c r="H94" i="84"/>
  <c r="I95" i="84"/>
  <c r="H95" i="84"/>
  <c r="J7" i="83"/>
  <c r="J50" i="87"/>
  <c r="J47" i="87"/>
  <c r="L3" i="104"/>
  <c r="J13" i="83"/>
  <c r="J55" i="84"/>
  <c r="B89" i="84"/>
  <c r="G89" i="84" s="1"/>
  <c r="J93" i="84"/>
  <c r="J97" i="84"/>
  <c r="J54" i="84"/>
  <c r="J49" i="84"/>
  <c r="J98" i="84"/>
  <c r="J96" i="84"/>
  <c r="J52" i="84"/>
  <c r="J95" i="84"/>
  <c r="J94" i="84"/>
  <c r="J51" i="84"/>
  <c r="J92" i="84"/>
  <c r="J91" i="84"/>
  <c r="J48" i="84"/>
  <c r="J47" i="84"/>
  <c r="J90" i="84"/>
  <c r="J50" i="84"/>
  <c r="J53" i="84"/>
  <c r="G7" i="84"/>
  <c r="B46" i="84"/>
  <c r="G46" i="84" s="1"/>
  <c r="I7" i="84" l="1"/>
  <c r="H7" i="84"/>
  <c r="J7" i="84"/>
  <c r="I89" i="84"/>
  <c r="H89" i="84"/>
  <c r="I46" i="84"/>
  <c r="H46" i="84"/>
  <c r="J46" i="84"/>
  <c r="J89" i="84"/>
  <c r="C15" i="41"/>
  <c r="B17" i="41" l="1"/>
  <c r="B18" i="41"/>
  <c r="B19" i="41"/>
  <c r="B20" i="41"/>
  <c r="B21" i="41"/>
  <c r="B22" i="41"/>
  <c r="B23" i="41"/>
  <c r="B24" i="41"/>
  <c r="B16" i="41"/>
  <c r="A142" i="84" l="1"/>
  <c r="A73" i="87"/>
  <c r="A75" i="83"/>
  <c r="A141" i="84"/>
  <c r="A72" i="87"/>
  <c r="A74" i="83"/>
  <c r="A140" i="84"/>
  <c r="A71" i="87"/>
  <c r="A73" i="83"/>
  <c r="A139" i="84"/>
  <c r="A70" i="87"/>
  <c r="A72" i="83"/>
  <c r="A144" i="84"/>
  <c r="A75" i="87"/>
  <c r="A77" i="83"/>
  <c r="A138" i="84"/>
  <c r="A69" i="87"/>
  <c r="A71" i="83"/>
  <c r="A143" i="84"/>
  <c r="A74" i="87"/>
  <c r="A76" i="83"/>
  <c r="A136" i="84"/>
  <c r="A76" i="87"/>
  <c r="A69" i="83"/>
  <c r="A137" i="84"/>
  <c r="A68" i="87"/>
  <c r="A70" i="83"/>
  <c r="A273" i="89"/>
  <c r="A437" i="89"/>
  <c r="A334" i="89"/>
  <c r="A252" i="89"/>
  <c r="A416" i="89"/>
  <c r="A90" i="83"/>
  <c r="A314" i="89"/>
  <c r="A232" i="89"/>
  <c r="A396" i="89"/>
  <c r="A294" i="89"/>
  <c r="A356" i="89"/>
  <c r="A212" i="89"/>
  <c r="A458" i="89"/>
  <c r="A376" i="89"/>
  <c r="A281" i="89"/>
  <c r="A445" i="89"/>
  <c r="A342" i="89"/>
  <c r="A260" i="89"/>
  <c r="A424" i="89"/>
  <c r="A98" i="83"/>
  <c r="A322" i="89"/>
  <c r="A240" i="89"/>
  <c r="A404" i="89"/>
  <c r="A364" i="89"/>
  <c r="A302" i="89"/>
  <c r="A220" i="89"/>
  <c r="A466" i="89"/>
  <c r="A384" i="89"/>
  <c r="A363" i="89"/>
  <c r="A280" i="89"/>
  <c r="A444" i="89"/>
  <c r="A341" i="89"/>
  <c r="A383" i="89"/>
  <c r="A259" i="89"/>
  <c r="A423" i="89"/>
  <c r="A97" i="83"/>
  <c r="A321" i="89"/>
  <c r="A219" i="89"/>
  <c r="A239" i="89"/>
  <c r="A403" i="89"/>
  <c r="A465" i="89"/>
  <c r="A301" i="89"/>
  <c r="A218" i="89"/>
  <c r="A464" i="89"/>
  <c r="A382" i="89"/>
  <c r="A362" i="89"/>
  <c r="A279" i="89"/>
  <c r="A443" i="89"/>
  <c r="A340" i="89"/>
  <c r="A258" i="89"/>
  <c r="A422" i="89"/>
  <c r="A300" i="89"/>
  <c r="A96" i="83"/>
  <c r="A320" i="89"/>
  <c r="A238" i="89"/>
  <c r="A402" i="89"/>
  <c r="A299" i="89"/>
  <c r="A237" i="89"/>
  <c r="A217" i="89"/>
  <c r="A463" i="89"/>
  <c r="A381" i="89"/>
  <c r="A361" i="89"/>
  <c r="A278" i="89"/>
  <c r="A442" i="89"/>
  <c r="A339" i="89"/>
  <c r="A401" i="89"/>
  <c r="A257" i="89"/>
  <c r="A421" i="89"/>
  <c r="A95" i="83"/>
  <c r="A319" i="89"/>
  <c r="A236" i="89"/>
  <c r="A400" i="89"/>
  <c r="A298" i="89"/>
  <c r="A216" i="89"/>
  <c r="A462" i="89"/>
  <c r="A380" i="89"/>
  <c r="A318" i="89"/>
  <c r="A360" i="89"/>
  <c r="A94" i="83"/>
  <c r="A277" i="89"/>
  <c r="A441" i="89"/>
  <c r="A338" i="89"/>
  <c r="A256" i="89"/>
  <c r="A420" i="89"/>
  <c r="A93" i="83"/>
  <c r="A317" i="89"/>
  <c r="A235" i="89"/>
  <c r="A399" i="89"/>
  <c r="A297" i="89"/>
  <c r="A215" i="89"/>
  <c r="A461" i="89"/>
  <c r="A379" i="89"/>
  <c r="A419" i="89"/>
  <c r="A359" i="89"/>
  <c r="A276" i="89"/>
  <c r="A440" i="89"/>
  <c r="A255" i="89"/>
  <c r="A337" i="89"/>
  <c r="A254" i="89"/>
  <c r="A418" i="89"/>
  <c r="A92" i="83"/>
  <c r="A316" i="89"/>
  <c r="A336" i="89"/>
  <c r="A234" i="89"/>
  <c r="A398" i="89"/>
  <c r="A296" i="89"/>
  <c r="A214" i="89"/>
  <c r="A460" i="89"/>
  <c r="A378" i="89"/>
  <c r="A358" i="89"/>
  <c r="A275" i="89"/>
  <c r="A439" i="89"/>
  <c r="A335" i="89"/>
  <c r="A253" i="89"/>
  <c r="A417" i="89"/>
  <c r="A274" i="89"/>
  <c r="A91" i="83"/>
  <c r="A315" i="89"/>
  <c r="A233" i="89"/>
  <c r="A397" i="89"/>
  <c r="A295" i="89"/>
  <c r="A438" i="89"/>
  <c r="A213" i="89"/>
  <c r="A459" i="89"/>
  <c r="A377" i="89"/>
  <c r="A357" i="89"/>
  <c r="C23" i="41"/>
  <c r="A199" i="89"/>
  <c r="A55" i="89"/>
  <c r="A157" i="89"/>
  <c r="A95" i="89"/>
  <c r="A75" i="89"/>
  <c r="A177" i="89"/>
  <c r="A137" i="89"/>
  <c r="A116" i="89"/>
  <c r="A15" i="89"/>
  <c r="A34" i="89"/>
  <c r="A32" i="84"/>
  <c r="A55" i="87"/>
  <c r="A34" i="87"/>
  <c r="A15" i="87"/>
  <c r="A55" i="83"/>
  <c r="A36" i="83"/>
  <c r="A15" i="83"/>
  <c r="A15" i="84"/>
  <c r="A54" i="84"/>
  <c r="A97" i="84"/>
  <c r="C24" i="41"/>
  <c r="A200" i="89"/>
  <c r="A178" i="89"/>
  <c r="A138" i="89"/>
  <c r="A117" i="89"/>
  <c r="A16" i="89"/>
  <c r="A158" i="89"/>
  <c r="A96" i="89"/>
  <c r="A76" i="89"/>
  <c r="A56" i="89"/>
  <c r="A35" i="89"/>
  <c r="A33" i="84"/>
  <c r="A16" i="87"/>
  <c r="A56" i="87"/>
  <c r="A35" i="87"/>
  <c r="A56" i="83"/>
  <c r="A37" i="83"/>
  <c r="A16" i="83"/>
  <c r="A16" i="84"/>
  <c r="A55" i="84"/>
  <c r="A98" i="84"/>
  <c r="C21" i="41"/>
  <c r="A197" i="89"/>
  <c r="A32" i="89"/>
  <c r="A13" i="89"/>
  <c r="A53" i="89"/>
  <c r="A175" i="89"/>
  <c r="A135" i="89"/>
  <c r="A114" i="89"/>
  <c r="A155" i="89"/>
  <c r="A93" i="89"/>
  <c r="A73" i="89"/>
  <c r="A32" i="87"/>
  <c r="A53" i="87"/>
  <c r="A30" i="84"/>
  <c r="A13" i="87"/>
  <c r="A95" i="84"/>
  <c r="A52" i="84"/>
  <c r="A53" i="83"/>
  <c r="A13" i="83"/>
  <c r="A34" i="83"/>
  <c r="A13" i="84"/>
  <c r="C18" i="41"/>
  <c r="A194" i="89"/>
  <c r="A29" i="89"/>
  <c r="A10" i="89"/>
  <c r="A50" i="89"/>
  <c r="A90" i="89"/>
  <c r="A172" i="89"/>
  <c r="A132" i="89"/>
  <c r="A111" i="89"/>
  <c r="A152" i="89"/>
  <c r="A70" i="89"/>
  <c r="A10" i="87"/>
  <c r="A29" i="87"/>
  <c r="A50" i="87"/>
  <c r="A27" i="84"/>
  <c r="A31" i="83"/>
  <c r="A10" i="84"/>
  <c r="A49" i="84"/>
  <c r="A92" i="84"/>
  <c r="A50" i="83"/>
  <c r="A10" i="83"/>
  <c r="C16" i="41"/>
  <c r="A192" i="89"/>
  <c r="A27" i="89"/>
  <c r="A8" i="89"/>
  <c r="A48" i="89"/>
  <c r="A130" i="89"/>
  <c r="A150" i="89"/>
  <c r="A109" i="89"/>
  <c r="A88" i="89"/>
  <c r="A170" i="89"/>
  <c r="A68" i="89"/>
  <c r="A8" i="87"/>
  <c r="A27" i="87"/>
  <c r="A48" i="87"/>
  <c r="A25" i="84"/>
  <c r="A48" i="83"/>
  <c r="A29" i="83"/>
  <c r="A8" i="83"/>
  <c r="A8" i="84"/>
  <c r="A47" i="84"/>
  <c r="A90" i="84"/>
  <c r="C22" i="41"/>
  <c r="A198" i="89"/>
  <c r="A176" i="89"/>
  <c r="A136" i="89"/>
  <c r="A115" i="89"/>
  <c r="A54" i="89"/>
  <c r="A156" i="89"/>
  <c r="A94" i="89"/>
  <c r="A74" i="89"/>
  <c r="A33" i="89"/>
  <c r="A14" i="89"/>
  <c r="A54" i="87"/>
  <c r="A33" i="87"/>
  <c r="A31" i="84"/>
  <c r="A14" i="87"/>
  <c r="A54" i="83"/>
  <c r="A14" i="83"/>
  <c r="A35" i="83"/>
  <c r="A14" i="84"/>
  <c r="A53" i="84"/>
  <c r="A96" i="84"/>
  <c r="C20" i="41"/>
  <c r="A196" i="89"/>
  <c r="A31" i="89"/>
  <c r="A12" i="89"/>
  <c r="A52" i="89"/>
  <c r="A174" i="89"/>
  <c r="A134" i="89"/>
  <c r="A113" i="89"/>
  <c r="A154" i="89"/>
  <c r="A92" i="89"/>
  <c r="A72" i="89"/>
  <c r="A12" i="87"/>
  <c r="A31" i="87"/>
  <c r="A52" i="87"/>
  <c r="A29" i="84"/>
  <c r="A51" i="84"/>
  <c r="A94" i="84"/>
  <c r="A52" i="83"/>
  <c r="A12" i="83"/>
  <c r="A33" i="83"/>
  <c r="A12" i="84"/>
  <c r="C19" i="41"/>
  <c r="A195" i="89"/>
  <c r="A30" i="89"/>
  <c r="A11" i="89"/>
  <c r="A153" i="89"/>
  <c r="A91" i="89"/>
  <c r="A51" i="89"/>
  <c r="A173" i="89"/>
  <c r="A133" i="89"/>
  <c r="A112" i="89"/>
  <c r="A71" i="89"/>
  <c r="A11" i="87"/>
  <c r="A30" i="87"/>
  <c r="A51" i="87"/>
  <c r="A28" i="84"/>
  <c r="A11" i="84"/>
  <c r="A50" i="84"/>
  <c r="A93" i="84"/>
  <c r="A51" i="83"/>
  <c r="A11" i="83"/>
  <c r="A32" i="83"/>
  <c r="C17" i="41"/>
  <c r="A193" i="89"/>
  <c r="A89" i="89"/>
  <c r="A131" i="89"/>
  <c r="A151" i="89"/>
  <c r="A49" i="89"/>
  <c r="A28" i="89"/>
  <c r="A9" i="89"/>
  <c r="A110" i="89"/>
  <c r="A171" i="89"/>
  <c r="A69" i="89"/>
  <c r="A28" i="87"/>
  <c r="A9" i="87"/>
  <c r="A26" i="84"/>
  <c r="A49" i="87"/>
  <c r="A9" i="83"/>
  <c r="A30" i="83"/>
  <c r="A9" i="84"/>
  <c r="A48" i="84"/>
  <c r="A91" i="84"/>
  <c r="A49" i="83"/>
  <c r="AU3" i="15"/>
  <c r="BB3" i="15"/>
  <c r="AW3" i="15"/>
  <c r="BA3" i="15"/>
  <c r="AX3" i="15"/>
  <c r="AY3" i="15"/>
  <c r="AZ3" i="15"/>
  <c r="BC3" i="15"/>
  <c r="BD3" i="15"/>
  <c r="BE3" i="15"/>
  <c r="B2" i="15"/>
  <c r="D12" i="41"/>
  <c r="C8" i="41"/>
  <c r="A171" i="101" l="1"/>
  <c r="A44" i="101"/>
  <c r="A107" i="101"/>
  <c r="A149" i="101"/>
  <c r="A85" i="101"/>
  <c r="A23" i="101"/>
  <c r="A127" i="101"/>
  <c r="A66" i="101"/>
  <c r="A5" i="101"/>
  <c r="V2" i="89"/>
  <c r="V2" i="87"/>
  <c r="V2" i="84"/>
  <c r="V66" i="84" s="1"/>
  <c r="V2" i="83"/>
  <c r="Q50" i="41"/>
  <c r="C9" i="41"/>
  <c r="V45" i="87" l="1"/>
  <c r="V65" i="87"/>
  <c r="Q3" i="41"/>
  <c r="J44" i="83" s="1"/>
  <c r="O3" i="41"/>
  <c r="H44" i="83" s="1"/>
  <c r="G3" i="41"/>
  <c r="E47" i="83"/>
  <c r="E68" i="83"/>
  <c r="E69" i="83" s="1"/>
  <c r="E70" i="83" s="1"/>
  <c r="E71" i="83" s="1"/>
  <c r="E72" i="83" s="1"/>
  <c r="E73" i="83" s="1"/>
  <c r="E74" i="83" s="1"/>
  <c r="E75" i="83" s="1"/>
  <c r="E76" i="83" s="1"/>
  <c r="E77" i="83" s="1"/>
  <c r="V88" i="83"/>
  <c r="V67" i="83"/>
  <c r="V132" i="84"/>
  <c r="W133" i="84"/>
  <c r="E174" i="101"/>
  <c r="E175" i="101" s="1"/>
  <c r="E176" i="101" s="1"/>
  <c r="E177" i="101" s="1"/>
  <c r="E178" i="101" s="1"/>
  <c r="E179" i="101" s="1"/>
  <c r="E180" i="101" s="1"/>
  <c r="E181" i="101" s="1"/>
  <c r="E182" i="101" s="1"/>
  <c r="E183" i="101" s="1"/>
  <c r="E89" i="83"/>
  <c r="E90" i="83" s="1"/>
  <c r="E91" i="83" s="1"/>
  <c r="E92" i="83" s="1"/>
  <c r="E93" i="83" s="1"/>
  <c r="E94" i="83" s="1"/>
  <c r="E95" i="83" s="1"/>
  <c r="E96" i="83" s="1"/>
  <c r="E97" i="83" s="1"/>
  <c r="E98" i="83" s="1"/>
  <c r="E395" i="89"/>
  <c r="E396" i="89" s="1"/>
  <c r="E397" i="89" s="1"/>
  <c r="E398" i="89" s="1"/>
  <c r="E399" i="89" s="1"/>
  <c r="E400" i="89" s="1"/>
  <c r="E401" i="89" s="1"/>
  <c r="E402" i="89" s="1"/>
  <c r="E403" i="89" s="1"/>
  <c r="E404" i="89" s="1"/>
  <c r="E333" i="89"/>
  <c r="E334" i="89" s="1"/>
  <c r="E335" i="89" s="1"/>
  <c r="E336" i="89" s="1"/>
  <c r="E337" i="89" s="1"/>
  <c r="E338" i="89" s="1"/>
  <c r="E339" i="89" s="1"/>
  <c r="E340" i="89" s="1"/>
  <c r="E341" i="89" s="1"/>
  <c r="E342" i="89" s="1"/>
  <c r="E191" i="89"/>
  <c r="E192" i="89" s="1"/>
  <c r="E193" i="89" s="1"/>
  <c r="E194" i="89" s="1"/>
  <c r="E195" i="89" s="1"/>
  <c r="E196" i="89" s="1"/>
  <c r="E197" i="89" s="1"/>
  <c r="E198" i="89" s="1"/>
  <c r="E199" i="89" s="1"/>
  <c r="E200" i="89" s="1"/>
  <c r="E251" i="89"/>
  <c r="E252" i="89" s="1"/>
  <c r="E253" i="89" s="1"/>
  <c r="E254" i="89" s="1"/>
  <c r="E255" i="89" s="1"/>
  <c r="E256" i="89" s="1"/>
  <c r="E257" i="89" s="1"/>
  <c r="E258" i="89" s="1"/>
  <c r="E259" i="89" s="1"/>
  <c r="E260" i="89" s="1"/>
  <c r="E375" i="89"/>
  <c r="E376" i="89" s="1"/>
  <c r="E377" i="89" s="1"/>
  <c r="E378" i="89" s="1"/>
  <c r="E379" i="89" s="1"/>
  <c r="E380" i="89" s="1"/>
  <c r="E381" i="89" s="1"/>
  <c r="E382" i="89" s="1"/>
  <c r="E383" i="89" s="1"/>
  <c r="E384" i="89" s="1"/>
  <c r="E231" i="89"/>
  <c r="E232" i="89" s="1"/>
  <c r="E233" i="89" s="1"/>
  <c r="E234" i="89" s="1"/>
  <c r="E235" i="89" s="1"/>
  <c r="E236" i="89" s="1"/>
  <c r="E237" i="89" s="1"/>
  <c r="E238" i="89" s="1"/>
  <c r="E239" i="89" s="1"/>
  <c r="E240" i="89" s="1"/>
  <c r="E169" i="89"/>
  <c r="E170" i="89" s="1"/>
  <c r="E171" i="89" s="1"/>
  <c r="E172" i="89" s="1"/>
  <c r="E173" i="89" s="1"/>
  <c r="E174" i="89" s="1"/>
  <c r="E175" i="89" s="1"/>
  <c r="E176" i="89" s="1"/>
  <c r="E177" i="89" s="1"/>
  <c r="E178" i="89" s="1"/>
  <c r="E293" i="89"/>
  <c r="E294" i="89" s="1"/>
  <c r="E295" i="89" s="1"/>
  <c r="E296" i="89" s="1"/>
  <c r="E297" i="89" s="1"/>
  <c r="E298" i="89" s="1"/>
  <c r="E299" i="89" s="1"/>
  <c r="E300" i="89" s="1"/>
  <c r="E301" i="89" s="1"/>
  <c r="E302" i="89" s="1"/>
  <c r="E272" i="89"/>
  <c r="E273" i="89" s="1"/>
  <c r="E274" i="89" s="1"/>
  <c r="E275" i="89" s="1"/>
  <c r="E276" i="89" s="1"/>
  <c r="E277" i="89" s="1"/>
  <c r="E278" i="89" s="1"/>
  <c r="E279" i="89" s="1"/>
  <c r="E280" i="89" s="1"/>
  <c r="E281" i="89" s="1"/>
  <c r="E313" i="89"/>
  <c r="E314" i="89" s="1"/>
  <c r="E315" i="89" s="1"/>
  <c r="E316" i="89" s="1"/>
  <c r="E317" i="89" s="1"/>
  <c r="E318" i="89" s="1"/>
  <c r="E319" i="89" s="1"/>
  <c r="E320" i="89" s="1"/>
  <c r="E321" i="89" s="1"/>
  <c r="E322" i="89" s="1"/>
  <c r="E355" i="89"/>
  <c r="E356" i="89" s="1"/>
  <c r="E357" i="89" s="1"/>
  <c r="E358" i="89" s="1"/>
  <c r="E359" i="89" s="1"/>
  <c r="E360" i="89" s="1"/>
  <c r="E361" i="89" s="1"/>
  <c r="E362" i="89" s="1"/>
  <c r="E363" i="89" s="1"/>
  <c r="E364" i="89" s="1"/>
  <c r="E211" i="89"/>
  <c r="E212" i="89" s="1"/>
  <c r="E213" i="89" s="1"/>
  <c r="E214" i="89" s="1"/>
  <c r="E215" i="89" s="1"/>
  <c r="E216" i="89" s="1"/>
  <c r="E217" i="89" s="1"/>
  <c r="E218" i="89" s="1"/>
  <c r="E219" i="89" s="1"/>
  <c r="E220" i="89" s="1"/>
  <c r="E47" i="89"/>
  <c r="E48" i="89" s="1"/>
  <c r="E49" i="89" s="1"/>
  <c r="E50" i="89" s="1"/>
  <c r="E51" i="89" s="1"/>
  <c r="E52" i="89" s="1"/>
  <c r="E53" i="89" s="1"/>
  <c r="E54" i="89" s="1"/>
  <c r="E55" i="89" s="1"/>
  <c r="E56" i="89" s="1"/>
  <c r="E415" i="89"/>
  <c r="E416" i="89" s="1"/>
  <c r="E417" i="89" s="1"/>
  <c r="E418" i="89" s="1"/>
  <c r="E419" i="89" s="1"/>
  <c r="E420" i="89" s="1"/>
  <c r="E421" i="89" s="1"/>
  <c r="E422" i="89" s="1"/>
  <c r="E423" i="89" s="1"/>
  <c r="E424" i="89" s="1"/>
  <c r="E67" i="89"/>
  <c r="E68" i="89" s="1"/>
  <c r="E69" i="89" s="1"/>
  <c r="E70" i="89" s="1"/>
  <c r="E71" i="89" s="1"/>
  <c r="E72" i="89" s="1"/>
  <c r="E73" i="89" s="1"/>
  <c r="E74" i="89" s="1"/>
  <c r="E75" i="89" s="1"/>
  <c r="E76" i="89" s="1"/>
  <c r="E436" i="89"/>
  <c r="E437" i="89" s="1"/>
  <c r="E438" i="89" s="1"/>
  <c r="E439" i="89" s="1"/>
  <c r="E440" i="89" s="1"/>
  <c r="E441" i="89" s="1"/>
  <c r="E442" i="89" s="1"/>
  <c r="E443" i="89" s="1"/>
  <c r="E444" i="89" s="1"/>
  <c r="E445" i="89" s="1"/>
  <c r="E457" i="89"/>
  <c r="E458" i="89" s="1"/>
  <c r="E459" i="89" s="1"/>
  <c r="E460" i="89" s="1"/>
  <c r="E461" i="89" s="1"/>
  <c r="E462" i="89" s="1"/>
  <c r="E463" i="89" s="1"/>
  <c r="E464" i="89" s="1"/>
  <c r="E465" i="89" s="1"/>
  <c r="E466" i="89" s="1"/>
  <c r="V291" i="89"/>
  <c r="V209" i="89"/>
  <c r="V354" i="89"/>
  <c r="V312" i="89"/>
  <c r="V250" i="89"/>
  <c r="V230" i="89"/>
  <c r="V332" i="89"/>
  <c r="V270" i="89"/>
  <c r="V414" i="89"/>
  <c r="V394" i="89"/>
  <c r="V434" i="89"/>
  <c r="V373" i="89"/>
  <c r="V455" i="89"/>
  <c r="E26" i="101"/>
  <c r="E27" i="101" s="1"/>
  <c r="E28" i="101" s="1"/>
  <c r="E29" i="101" s="1"/>
  <c r="E30" i="101" s="1"/>
  <c r="E31" i="101" s="1"/>
  <c r="E32" i="101" s="1"/>
  <c r="E33" i="101" s="1"/>
  <c r="E34" i="101" s="1"/>
  <c r="E35" i="101" s="1"/>
  <c r="E130" i="101"/>
  <c r="E131" i="101" s="1"/>
  <c r="E132" i="101" s="1"/>
  <c r="E133" i="101" s="1"/>
  <c r="E134" i="101" s="1"/>
  <c r="E135" i="101" s="1"/>
  <c r="E136" i="101" s="1"/>
  <c r="E137" i="101" s="1"/>
  <c r="E138" i="101" s="1"/>
  <c r="E139" i="101" s="1"/>
  <c r="E152" i="101"/>
  <c r="E153" i="101" s="1"/>
  <c r="E154" i="101" s="1"/>
  <c r="E155" i="101" s="1"/>
  <c r="E156" i="101" s="1"/>
  <c r="E157" i="101" s="1"/>
  <c r="E158" i="101" s="1"/>
  <c r="E159" i="101" s="1"/>
  <c r="E160" i="101" s="1"/>
  <c r="E161" i="101" s="1"/>
  <c r="E110" i="101"/>
  <c r="E111" i="101" s="1"/>
  <c r="E112" i="101" s="1"/>
  <c r="E113" i="101" s="1"/>
  <c r="E114" i="101" s="1"/>
  <c r="E115" i="101" s="1"/>
  <c r="E116" i="101" s="1"/>
  <c r="E117" i="101" s="1"/>
  <c r="E118" i="101" s="1"/>
  <c r="E119" i="101" s="1"/>
  <c r="E69" i="101"/>
  <c r="E70" i="101" s="1"/>
  <c r="E71" i="101" s="1"/>
  <c r="E72" i="101" s="1"/>
  <c r="E73" i="101" s="1"/>
  <c r="E74" i="101" s="1"/>
  <c r="E75" i="101" s="1"/>
  <c r="E76" i="101" s="1"/>
  <c r="E77" i="101" s="1"/>
  <c r="E78" i="101" s="1"/>
  <c r="E47" i="101"/>
  <c r="E48" i="101" s="1"/>
  <c r="E49" i="101" s="1"/>
  <c r="E50" i="101" s="1"/>
  <c r="E51" i="101" s="1"/>
  <c r="E52" i="101" s="1"/>
  <c r="E53" i="101" s="1"/>
  <c r="E54" i="101" s="1"/>
  <c r="E55" i="101" s="1"/>
  <c r="E56" i="101" s="1"/>
  <c r="E8" i="101"/>
  <c r="E9" i="101" s="1"/>
  <c r="E10" i="101" s="1"/>
  <c r="E11" i="101" s="1"/>
  <c r="E12" i="101" s="1"/>
  <c r="E13" i="101" s="1"/>
  <c r="E14" i="101" s="1"/>
  <c r="E15" i="101" s="1"/>
  <c r="E16" i="101" s="1"/>
  <c r="E17" i="101" s="1"/>
  <c r="E88" i="101"/>
  <c r="E89" i="101" s="1"/>
  <c r="E90" i="101" s="1"/>
  <c r="E91" i="101" s="1"/>
  <c r="E92" i="101" s="1"/>
  <c r="E93" i="101" s="1"/>
  <c r="E94" i="101" s="1"/>
  <c r="E95" i="101" s="1"/>
  <c r="E96" i="101" s="1"/>
  <c r="E97" i="101" s="1"/>
  <c r="E149" i="89"/>
  <c r="E7" i="89"/>
  <c r="E8" i="89" s="1"/>
  <c r="E9" i="89" s="1"/>
  <c r="E10" i="89" s="1"/>
  <c r="E11" i="89" s="1"/>
  <c r="E12" i="89" s="1"/>
  <c r="E13" i="89" s="1"/>
  <c r="E14" i="89" s="1"/>
  <c r="E87" i="89"/>
  <c r="E88" i="89" s="1"/>
  <c r="E89" i="89" s="1"/>
  <c r="E90" i="89" s="1"/>
  <c r="E91" i="89" s="1"/>
  <c r="E92" i="89" s="1"/>
  <c r="E93" i="89" s="1"/>
  <c r="E94" i="89" s="1"/>
  <c r="E95" i="89" s="1"/>
  <c r="E96" i="89" s="1"/>
  <c r="E26" i="89"/>
  <c r="E27" i="89" s="1"/>
  <c r="E28" i="89" s="1"/>
  <c r="E29" i="89" s="1"/>
  <c r="E30" i="89" s="1"/>
  <c r="E31" i="89" s="1"/>
  <c r="E32" i="89" s="1"/>
  <c r="E33" i="89" s="1"/>
  <c r="E34" i="89" s="1"/>
  <c r="E35" i="89" s="1"/>
  <c r="E129" i="89"/>
  <c r="E130" i="89" s="1"/>
  <c r="E131" i="89" s="1"/>
  <c r="E132" i="89" s="1"/>
  <c r="E133" i="89" s="1"/>
  <c r="E134" i="89" s="1"/>
  <c r="E135" i="89" s="1"/>
  <c r="E136" i="89" s="1"/>
  <c r="E137" i="89" s="1"/>
  <c r="E138" i="89" s="1"/>
  <c r="E108" i="89"/>
  <c r="E109" i="89" s="1"/>
  <c r="E110" i="89" s="1"/>
  <c r="E111" i="89" s="1"/>
  <c r="E112" i="89" s="1"/>
  <c r="E113" i="89" s="1"/>
  <c r="E114" i="89" s="1"/>
  <c r="E7" i="87"/>
  <c r="E8" i="87" s="1"/>
  <c r="E9" i="87" s="1"/>
  <c r="E10" i="87" s="1"/>
  <c r="E11" i="87" s="1"/>
  <c r="E12" i="87" s="1"/>
  <c r="E13" i="87" s="1"/>
  <c r="E14" i="87" s="1"/>
  <c r="V148" i="89"/>
  <c r="V45" i="89"/>
  <c r="V66" i="89"/>
  <c r="V7" i="89"/>
  <c r="V86" i="89"/>
  <c r="V106" i="89"/>
  <c r="V168" i="89"/>
  <c r="V190" i="89"/>
  <c r="V127" i="89"/>
  <c r="V25" i="89"/>
  <c r="V46" i="83"/>
  <c r="V24" i="83"/>
  <c r="V7" i="83"/>
  <c r="V109" i="84"/>
  <c r="V45" i="84"/>
  <c r="V23" i="84"/>
  <c r="V7" i="84"/>
  <c r="V88" i="84"/>
  <c r="E48" i="87"/>
  <c r="E49" i="87" s="1"/>
  <c r="E50" i="87" s="1"/>
  <c r="E51" i="87" s="1"/>
  <c r="E52" i="87" s="1"/>
  <c r="E53" i="87" s="1"/>
  <c r="E54" i="87" s="1"/>
  <c r="E55" i="87" s="1"/>
  <c r="E56" i="87" s="1"/>
  <c r="E24" i="84"/>
  <c r="E25" i="84" s="1"/>
  <c r="E26" i="84" s="1"/>
  <c r="E27" i="84" s="1"/>
  <c r="E28" i="84" s="1"/>
  <c r="E29" i="84" s="1"/>
  <c r="E30" i="84" s="1"/>
  <c r="E31" i="84" s="1"/>
  <c r="E32" i="84" s="1"/>
  <c r="E33" i="84" s="1"/>
  <c r="E26" i="87"/>
  <c r="E27" i="87" s="1"/>
  <c r="E28" i="87" s="1"/>
  <c r="E29" i="87" s="1"/>
  <c r="E30" i="87" s="1"/>
  <c r="E31" i="87" s="1"/>
  <c r="E32" i="87" s="1"/>
  <c r="E33" i="87" s="1"/>
  <c r="E34" i="87" s="1"/>
  <c r="E35" i="87" s="1"/>
  <c r="F8" i="83"/>
  <c r="F9" i="83" s="1"/>
  <c r="F10" i="83" s="1"/>
  <c r="F11" i="83" s="1"/>
  <c r="F12" i="83" s="1"/>
  <c r="F13" i="83" s="1"/>
  <c r="F14" i="83" s="1"/>
  <c r="E90" i="84"/>
  <c r="E91" i="84" s="1"/>
  <c r="E92" i="84" s="1"/>
  <c r="E93" i="84" s="1"/>
  <c r="E94" i="84" s="1"/>
  <c r="E95" i="84" s="1"/>
  <c r="E96" i="84" s="1"/>
  <c r="E97" i="84" s="1"/>
  <c r="E98" i="84" s="1"/>
  <c r="E47" i="84"/>
  <c r="E48" i="84" s="1"/>
  <c r="E49" i="84" s="1"/>
  <c r="E50" i="84" s="1"/>
  <c r="E51" i="84" s="1"/>
  <c r="E52" i="84" s="1"/>
  <c r="E53" i="84" s="1"/>
  <c r="E54" i="84" s="1"/>
  <c r="E55" i="84" s="1"/>
  <c r="E28" i="83"/>
  <c r="E29" i="83" s="1"/>
  <c r="E30" i="83" s="1"/>
  <c r="E31" i="83" s="1"/>
  <c r="E32" i="83" s="1"/>
  <c r="E33" i="83" s="1"/>
  <c r="E34" i="83" s="1"/>
  <c r="E35" i="83" s="1"/>
  <c r="E36" i="83" s="1"/>
  <c r="E37" i="83" s="1"/>
  <c r="E48" i="83"/>
  <c r="E49" i="83" s="1"/>
  <c r="E50" i="83" s="1"/>
  <c r="E51" i="83" s="1"/>
  <c r="E52" i="83" s="1"/>
  <c r="E53" i="83" s="1"/>
  <c r="E54" i="83" s="1"/>
  <c r="E55" i="83" s="1"/>
  <c r="E56" i="83" s="1"/>
  <c r="V25" i="87"/>
  <c r="V7" i="87"/>
  <c r="I3" i="41"/>
  <c r="I46" i="83" l="1"/>
  <c r="H46" i="83"/>
  <c r="H50" i="83"/>
  <c r="H53" i="83"/>
  <c r="I51" i="83"/>
  <c r="I53" i="83"/>
  <c r="H51" i="83"/>
  <c r="I49" i="83"/>
  <c r="I54" i="83"/>
  <c r="H49" i="83"/>
  <c r="I52" i="83"/>
  <c r="H54" i="83"/>
  <c r="I56" i="83"/>
  <c r="H52" i="83"/>
  <c r="I50" i="83"/>
  <c r="H56" i="83"/>
  <c r="I55" i="83"/>
  <c r="H55" i="83"/>
  <c r="I47" i="83"/>
  <c r="H47" i="83"/>
  <c r="I48" i="83"/>
  <c r="H48" i="83"/>
  <c r="J46" i="83"/>
  <c r="J51" i="83"/>
  <c r="J53" i="83"/>
  <c r="J49" i="83"/>
  <c r="J52" i="83"/>
  <c r="J54" i="83"/>
  <c r="J55" i="83"/>
  <c r="J50" i="83"/>
  <c r="J56" i="83"/>
  <c r="J47" i="83"/>
  <c r="J48" i="83"/>
  <c r="AL9" i="103"/>
  <c r="AL17" i="103"/>
  <c r="AL21" i="103"/>
  <c r="AL25" i="103"/>
  <c r="AL29" i="103"/>
  <c r="AL33" i="103"/>
  <c r="AL37" i="103"/>
  <c r="AL40" i="103"/>
  <c r="AL44" i="103"/>
  <c r="AL48" i="103"/>
  <c r="AL5" i="103"/>
  <c r="AL13" i="103"/>
  <c r="AL18" i="103"/>
  <c r="AL22" i="103"/>
  <c r="AL26" i="103"/>
  <c r="AL30" i="103"/>
  <c r="AL34" i="103"/>
  <c r="AL38" i="103"/>
  <c r="AL41" i="103"/>
  <c r="AL45" i="103"/>
  <c r="AL14" i="103"/>
  <c r="AL19" i="103"/>
  <c r="AL23" i="103"/>
  <c r="AL27" i="103"/>
  <c r="AL31" i="103"/>
  <c r="AL35" i="103"/>
  <c r="AL39" i="103"/>
  <c r="AL42" i="103"/>
  <c r="AL46" i="103"/>
  <c r="AL8" i="103"/>
  <c r="AL20" i="103"/>
  <c r="AL43" i="103"/>
  <c r="AL24" i="103"/>
  <c r="AL47" i="103"/>
  <c r="AL28" i="103"/>
  <c r="AL32" i="103"/>
  <c r="AL36" i="103"/>
  <c r="AK9" i="103"/>
  <c r="AK17" i="103"/>
  <c r="AK21" i="103"/>
  <c r="AK25" i="103"/>
  <c r="AK29" i="103"/>
  <c r="AK33" i="103"/>
  <c r="AK37" i="103"/>
  <c r="AK40" i="103"/>
  <c r="AK44" i="103"/>
  <c r="AK48" i="103"/>
  <c r="AK5" i="103"/>
  <c r="AK13" i="103"/>
  <c r="AK18" i="103"/>
  <c r="AK22" i="103"/>
  <c r="AK26" i="103"/>
  <c r="AK30" i="103"/>
  <c r="AK34" i="103"/>
  <c r="AK38" i="103"/>
  <c r="AK41" i="103"/>
  <c r="AK45" i="103"/>
  <c r="AK14" i="103"/>
  <c r="AK19" i="103"/>
  <c r="AK23" i="103"/>
  <c r="AK27" i="103"/>
  <c r="AK31" i="103"/>
  <c r="AK35" i="103"/>
  <c r="AK39" i="103"/>
  <c r="AK42" i="103"/>
  <c r="AK46" i="103"/>
  <c r="AK8" i="103"/>
  <c r="AK20" i="103"/>
  <c r="AK24" i="103"/>
  <c r="AK28" i="103"/>
  <c r="AK32" i="103"/>
  <c r="AK36" i="103"/>
  <c r="AK43" i="103"/>
  <c r="AK47" i="103"/>
  <c r="B3" i="101"/>
  <c r="D3" i="101"/>
  <c r="J70" i="101" s="1"/>
  <c r="E15" i="87"/>
  <c r="E16" i="87" s="1"/>
  <c r="E115" i="89"/>
  <c r="E116" i="89" s="1"/>
  <c r="E117" i="89" s="1"/>
  <c r="F15" i="83"/>
  <c r="F16" i="83" s="1"/>
  <c r="F3" i="89"/>
  <c r="E15" i="89"/>
  <c r="E16" i="89" s="1"/>
  <c r="E3" i="89"/>
  <c r="E150" i="89"/>
  <c r="E151" i="89" s="1"/>
  <c r="E152" i="89" s="1"/>
  <c r="E153" i="89" s="1"/>
  <c r="E154" i="89" s="1"/>
  <c r="E155" i="89" s="1"/>
  <c r="E156" i="89" s="1"/>
  <c r="E157" i="89" s="1"/>
  <c r="E158" i="89" s="1"/>
  <c r="E3" i="87"/>
  <c r="E3" i="84"/>
  <c r="E3" i="83"/>
  <c r="F3" i="87"/>
  <c r="F3" i="84"/>
  <c r="F3" i="83"/>
  <c r="J14" i="87" l="1"/>
  <c r="J28" i="83"/>
  <c r="J67" i="83"/>
  <c r="J75" i="83"/>
  <c r="J69" i="83"/>
  <c r="J77" i="83"/>
  <c r="J74" i="83"/>
  <c r="J73" i="83"/>
  <c r="J70" i="83"/>
  <c r="J76" i="83"/>
  <c r="J72" i="83"/>
  <c r="J71" i="83"/>
  <c r="J68" i="83"/>
  <c r="H67" i="83"/>
  <c r="I67" i="83"/>
  <c r="I71" i="83"/>
  <c r="H70" i="83"/>
  <c r="I75" i="83"/>
  <c r="I69" i="83"/>
  <c r="I70" i="83"/>
  <c r="I72" i="83"/>
  <c r="H69" i="83"/>
  <c r="H75" i="83"/>
  <c r="I73" i="83"/>
  <c r="I77" i="83"/>
  <c r="H73" i="83"/>
  <c r="I74" i="83"/>
  <c r="H77" i="83"/>
  <c r="H74" i="83"/>
  <c r="I76" i="83"/>
  <c r="H72" i="83"/>
  <c r="H71" i="83"/>
  <c r="H76" i="83"/>
  <c r="H68" i="83"/>
  <c r="I68" i="83"/>
  <c r="F34" i="104"/>
  <c r="I34" i="104"/>
  <c r="E34" i="104"/>
  <c r="K34" i="104"/>
  <c r="J34" i="104"/>
  <c r="H34" i="104"/>
  <c r="D34" i="104"/>
  <c r="G34" i="104"/>
  <c r="L34" i="104"/>
  <c r="E15" i="104"/>
  <c r="G15" i="104"/>
  <c r="D15" i="104"/>
  <c r="F15" i="104"/>
  <c r="H15" i="104"/>
  <c r="J15" i="104"/>
  <c r="K15" i="104"/>
  <c r="L15" i="104"/>
  <c r="I15" i="104"/>
  <c r="E32" i="104"/>
  <c r="F32" i="104"/>
  <c r="I32" i="104"/>
  <c r="D32" i="104"/>
  <c r="K32" i="104"/>
  <c r="J32" i="104"/>
  <c r="G32" i="104"/>
  <c r="H32" i="104"/>
  <c r="L32" i="104"/>
  <c r="H46" i="104"/>
  <c r="E46" i="104"/>
  <c r="F46" i="104"/>
  <c r="G46" i="104"/>
  <c r="J46" i="104"/>
  <c r="I46" i="104"/>
  <c r="K46" i="104"/>
  <c r="L46" i="104"/>
  <c r="D46" i="104"/>
  <c r="E23" i="104"/>
  <c r="L23" i="104"/>
  <c r="D23" i="104"/>
  <c r="K23" i="104"/>
  <c r="I23" i="104"/>
  <c r="F23" i="104"/>
  <c r="J23" i="104"/>
  <c r="G23" i="104"/>
  <c r="H23" i="104"/>
  <c r="K38" i="104"/>
  <c r="H38" i="104"/>
  <c r="F38" i="104"/>
  <c r="E38" i="104"/>
  <c r="D38" i="104"/>
  <c r="G38" i="104"/>
  <c r="I38" i="104"/>
  <c r="J38" i="104"/>
  <c r="L38" i="104"/>
  <c r="H44" i="104"/>
  <c r="I44" i="104"/>
  <c r="E44" i="104"/>
  <c r="F44" i="104"/>
  <c r="J44" i="104"/>
  <c r="K44" i="104"/>
  <c r="G44" i="104"/>
  <c r="D44" i="104"/>
  <c r="L44" i="104"/>
  <c r="D21" i="104"/>
  <c r="K21" i="104"/>
  <c r="L21" i="104"/>
  <c r="G21" i="104"/>
  <c r="F21" i="104"/>
  <c r="H21" i="104"/>
  <c r="I21" i="104"/>
  <c r="E21" i="104"/>
  <c r="J21" i="104"/>
  <c r="D17" i="104"/>
  <c r="J17" i="104"/>
  <c r="F17" i="104"/>
  <c r="L17" i="104"/>
  <c r="K17" i="104"/>
  <c r="E17" i="104"/>
  <c r="H17" i="104"/>
  <c r="G17" i="104"/>
  <c r="I17" i="104"/>
  <c r="F7" i="104"/>
  <c r="D7" i="104"/>
  <c r="I7" i="104"/>
  <c r="K7" i="104"/>
  <c r="J7" i="104"/>
  <c r="E7" i="104"/>
  <c r="H7" i="104"/>
  <c r="G7" i="104"/>
  <c r="L7" i="104"/>
  <c r="I26" i="104"/>
  <c r="E26" i="104"/>
  <c r="F26" i="104"/>
  <c r="D26" i="104"/>
  <c r="L26" i="104"/>
  <c r="J26" i="104"/>
  <c r="G26" i="104"/>
  <c r="K26" i="104"/>
  <c r="H26" i="104"/>
  <c r="L4" i="104"/>
  <c r="E4" i="104"/>
  <c r="K4" i="104"/>
  <c r="I4" i="104"/>
  <c r="D4" i="104"/>
  <c r="H4" i="104"/>
  <c r="F4" i="104"/>
  <c r="J4" i="104"/>
  <c r="G4" i="104"/>
  <c r="J28" i="104"/>
  <c r="I28" i="104"/>
  <c r="D28" i="104"/>
  <c r="H28" i="104"/>
  <c r="E28" i="104"/>
  <c r="F28" i="104"/>
  <c r="G28" i="104"/>
  <c r="K28" i="104"/>
  <c r="L28" i="104"/>
  <c r="H42" i="104"/>
  <c r="F42" i="104"/>
  <c r="K42" i="104"/>
  <c r="G42" i="104"/>
  <c r="E42" i="104"/>
  <c r="D42" i="104"/>
  <c r="J42" i="104"/>
  <c r="I42" i="104"/>
  <c r="L42" i="104"/>
  <c r="H40" i="104"/>
  <c r="G40" i="104"/>
  <c r="K40" i="104"/>
  <c r="E40" i="104"/>
  <c r="F40" i="104"/>
  <c r="I40" i="104"/>
  <c r="J40" i="104"/>
  <c r="D40" i="104"/>
  <c r="L40" i="104"/>
  <c r="H45" i="104"/>
  <c r="G45" i="104"/>
  <c r="J45" i="104"/>
  <c r="D45" i="104"/>
  <c r="E45" i="104"/>
  <c r="F45" i="104"/>
  <c r="I45" i="104"/>
  <c r="K45" i="104"/>
  <c r="L45" i="104"/>
  <c r="E22" i="104"/>
  <c r="L22" i="104"/>
  <c r="D22" i="104"/>
  <c r="H22" i="104"/>
  <c r="I22" i="104"/>
  <c r="K22" i="104"/>
  <c r="F22" i="104"/>
  <c r="J22" i="104"/>
  <c r="G22" i="104"/>
  <c r="J37" i="104"/>
  <c r="E37" i="104"/>
  <c r="I37" i="104"/>
  <c r="G37" i="104"/>
  <c r="H37" i="104"/>
  <c r="K37" i="104"/>
  <c r="F37" i="104"/>
  <c r="D37" i="104"/>
  <c r="L37" i="104"/>
  <c r="J47" i="104"/>
  <c r="D47" i="104"/>
  <c r="F47" i="104"/>
  <c r="G47" i="104"/>
  <c r="H47" i="104"/>
  <c r="E47" i="104"/>
  <c r="K47" i="104"/>
  <c r="I47" i="104"/>
  <c r="L47" i="104"/>
  <c r="I24" i="104"/>
  <c r="K24" i="104"/>
  <c r="F24" i="104"/>
  <c r="E24" i="104"/>
  <c r="H24" i="104"/>
  <c r="J24" i="104"/>
  <c r="L24" i="104"/>
  <c r="G24" i="104"/>
  <c r="D24" i="104"/>
  <c r="H19" i="104"/>
  <c r="K19" i="104"/>
  <c r="L19" i="104"/>
  <c r="I19" i="104"/>
  <c r="J19" i="104"/>
  <c r="D19" i="104"/>
  <c r="E19" i="104"/>
  <c r="G19" i="104"/>
  <c r="F19" i="104"/>
  <c r="H12" i="104"/>
  <c r="L12" i="104"/>
  <c r="F12" i="104"/>
  <c r="J12" i="104"/>
  <c r="E12" i="104"/>
  <c r="D12" i="104"/>
  <c r="G12" i="104"/>
  <c r="I12" i="104"/>
  <c r="K12" i="104"/>
  <c r="E35" i="104"/>
  <c r="G35" i="104"/>
  <c r="H35" i="104"/>
  <c r="K35" i="104"/>
  <c r="J35" i="104"/>
  <c r="F35" i="104"/>
  <c r="I35" i="104"/>
  <c r="D35" i="104"/>
  <c r="L35" i="104"/>
  <c r="H41" i="104"/>
  <c r="G41" i="104"/>
  <c r="F41" i="104"/>
  <c r="K41" i="104"/>
  <c r="E41" i="104"/>
  <c r="I41" i="104"/>
  <c r="J41" i="104"/>
  <c r="D41" i="104"/>
  <c r="L41" i="104"/>
  <c r="K18" i="104"/>
  <c r="D18" i="104"/>
  <c r="L18" i="104"/>
  <c r="H18" i="104"/>
  <c r="E18" i="104"/>
  <c r="I18" i="104"/>
  <c r="G18" i="104"/>
  <c r="J18" i="104"/>
  <c r="F18" i="104"/>
  <c r="E33" i="104"/>
  <c r="F33" i="104"/>
  <c r="I33" i="104"/>
  <c r="G33" i="104"/>
  <c r="H33" i="104"/>
  <c r="J33" i="104"/>
  <c r="K33" i="104"/>
  <c r="D33" i="104"/>
  <c r="L33" i="104"/>
  <c r="H43" i="104"/>
  <c r="D43" i="104"/>
  <c r="F43" i="104"/>
  <c r="G43" i="104"/>
  <c r="E43" i="104"/>
  <c r="K43" i="104"/>
  <c r="I43" i="104"/>
  <c r="J43" i="104"/>
  <c r="L43" i="104"/>
  <c r="D20" i="104"/>
  <c r="I20" i="104"/>
  <c r="H20" i="104"/>
  <c r="G20" i="104"/>
  <c r="K20" i="104"/>
  <c r="J20" i="104"/>
  <c r="F20" i="104"/>
  <c r="E20" i="104"/>
  <c r="L20" i="104"/>
  <c r="J31" i="104"/>
  <c r="F31" i="104"/>
  <c r="G31" i="104"/>
  <c r="I31" i="104"/>
  <c r="K31" i="104"/>
  <c r="E31" i="104"/>
  <c r="H31" i="104"/>
  <c r="D31" i="104"/>
  <c r="L31" i="104"/>
  <c r="I13" i="104"/>
  <c r="D13" i="104"/>
  <c r="L13" i="104"/>
  <c r="G13" i="104"/>
  <c r="F13" i="104"/>
  <c r="J13" i="104"/>
  <c r="E13" i="104"/>
  <c r="H13" i="104"/>
  <c r="K13" i="104"/>
  <c r="J29" i="104"/>
  <c r="G29" i="104"/>
  <c r="E29" i="104"/>
  <c r="K29" i="104"/>
  <c r="H29" i="104"/>
  <c r="D29" i="104"/>
  <c r="I29" i="104"/>
  <c r="F29" i="104"/>
  <c r="L29" i="104"/>
  <c r="F39" i="104"/>
  <c r="H39" i="104"/>
  <c r="J39" i="104"/>
  <c r="E39" i="104"/>
  <c r="I39" i="104"/>
  <c r="K39" i="104"/>
  <c r="G39" i="104"/>
  <c r="L39" i="104"/>
  <c r="D39" i="104"/>
  <c r="E16" i="104"/>
  <c r="G16" i="104"/>
  <c r="K16" i="104"/>
  <c r="F16" i="104"/>
  <c r="J16" i="104"/>
  <c r="L16" i="104"/>
  <c r="H16" i="104"/>
  <c r="I16" i="104"/>
  <c r="D16" i="104"/>
  <c r="H36" i="104"/>
  <c r="I36" i="104"/>
  <c r="D36" i="104"/>
  <c r="E36" i="104"/>
  <c r="G36" i="104"/>
  <c r="K36" i="104"/>
  <c r="F36" i="104"/>
  <c r="J36" i="104"/>
  <c r="L36" i="104"/>
  <c r="E30" i="104"/>
  <c r="F30" i="104"/>
  <c r="I30" i="104"/>
  <c r="K30" i="104"/>
  <c r="D30" i="104"/>
  <c r="J30" i="104"/>
  <c r="G30" i="104"/>
  <c r="H30" i="104"/>
  <c r="L30" i="104"/>
  <c r="I27" i="104"/>
  <c r="H27" i="104"/>
  <c r="E27" i="104"/>
  <c r="F27" i="104"/>
  <c r="J27" i="104"/>
  <c r="D27" i="104"/>
  <c r="K27" i="104"/>
  <c r="L27" i="104"/>
  <c r="G27" i="104"/>
  <c r="K5" i="104"/>
  <c r="L5" i="104"/>
  <c r="F5" i="104"/>
  <c r="E5" i="104"/>
  <c r="I5" i="104"/>
  <c r="J5" i="104"/>
  <c r="D5" i="104"/>
  <c r="G5" i="104"/>
  <c r="H5" i="104"/>
  <c r="I25" i="104"/>
  <c r="J25" i="104"/>
  <c r="H25" i="104"/>
  <c r="F25" i="104"/>
  <c r="E25" i="104"/>
  <c r="D25" i="104"/>
  <c r="K25" i="104"/>
  <c r="L25" i="104"/>
  <c r="G25" i="104"/>
  <c r="D8" i="104"/>
  <c r="I8" i="104"/>
  <c r="K8" i="104"/>
  <c r="L8" i="104"/>
  <c r="F8" i="104"/>
  <c r="G8" i="104"/>
  <c r="E8" i="104"/>
  <c r="J8" i="104"/>
  <c r="H8" i="104"/>
  <c r="H312" i="89"/>
  <c r="H148" i="89"/>
  <c r="H456" i="89"/>
  <c r="H292" i="89"/>
  <c r="H128" i="89"/>
  <c r="H46" i="89"/>
  <c r="H435" i="89"/>
  <c r="H271" i="89"/>
  <c r="H107" i="89"/>
  <c r="H25" i="89"/>
  <c r="H414" i="89"/>
  <c r="H250" i="89"/>
  <c r="H86" i="89"/>
  <c r="H6" i="89"/>
  <c r="H394" i="89"/>
  <c r="H230" i="89"/>
  <c r="H66" i="89"/>
  <c r="H374" i="89"/>
  <c r="H210" i="89"/>
  <c r="H354" i="89"/>
  <c r="H190" i="89"/>
  <c r="H332" i="89"/>
  <c r="H168" i="89"/>
  <c r="H318" i="89"/>
  <c r="I170" i="89"/>
  <c r="I280" i="89"/>
  <c r="I336" i="89"/>
  <c r="I214" i="89"/>
  <c r="H232" i="89"/>
  <c r="H277" i="89"/>
  <c r="I422" i="89"/>
  <c r="I359" i="89"/>
  <c r="I259" i="89"/>
  <c r="I416" i="89"/>
  <c r="I439" i="89"/>
  <c r="I215" i="89"/>
  <c r="I318" i="89"/>
  <c r="H170" i="89"/>
  <c r="H280" i="89"/>
  <c r="H336" i="89"/>
  <c r="I401" i="89"/>
  <c r="H214" i="89"/>
  <c r="I232" i="89"/>
  <c r="I277" i="89"/>
  <c r="H422" i="89"/>
  <c r="H359" i="89"/>
  <c r="H259" i="89"/>
  <c r="H416" i="89"/>
  <c r="H439" i="89"/>
  <c r="H215" i="89"/>
  <c r="H321" i="89"/>
  <c r="H317" i="89"/>
  <c r="H444" i="89"/>
  <c r="I337" i="89"/>
  <c r="I442" i="89"/>
  <c r="I376" i="89"/>
  <c r="H401" i="89"/>
  <c r="H396" i="89"/>
  <c r="I176" i="89"/>
  <c r="I382" i="89"/>
  <c r="I458" i="89"/>
  <c r="I237" i="89"/>
  <c r="H192" i="89"/>
  <c r="I238" i="89"/>
  <c r="H273" i="89"/>
  <c r="I275" i="89"/>
  <c r="H296" i="89"/>
  <c r="H198" i="89"/>
  <c r="H337" i="89"/>
  <c r="H442" i="89"/>
  <c r="H376" i="89"/>
  <c r="I294" i="89"/>
  <c r="I358" i="89"/>
  <c r="I396" i="89"/>
  <c r="H176" i="89"/>
  <c r="H382" i="89"/>
  <c r="H458" i="89"/>
  <c r="H237" i="89"/>
  <c r="I192" i="89"/>
  <c r="H238" i="89"/>
  <c r="I273" i="89"/>
  <c r="H275" i="89"/>
  <c r="H356" i="89"/>
  <c r="H466" i="89"/>
  <c r="I258" i="89"/>
  <c r="I212" i="89"/>
  <c r="I297" i="89"/>
  <c r="H294" i="89"/>
  <c r="H358" i="89"/>
  <c r="I252" i="89"/>
  <c r="H360" i="89"/>
  <c r="H437" i="89"/>
  <c r="H441" i="89"/>
  <c r="I334" i="89"/>
  <c r="I218" i="89"/>
  <c r="I443" i="89"/>
  <c r="H463" i="89"/>
  <c r="I461" i="89"/>
  <c r="I356" i="89"/>
  <c r="I466" i="89"/>
  <c r="H258" i="89"/>
  <c r="H212" i="89"/>
  <c r="H297" i="89"/>
  <c r="I362" i="89"/>
  <c r="H252" i="89"/>
  <c r="I360" i="89"/>
  <c r="I437" i="89"/>
  <c r="I441" i="89"/>
  <c r="H334" i="89"/>
  <c r="H218" i="89"/>
  <c r="H443" i="89"/>
  <c r="I463" i="89"/>
  <c r="H461" i="89"/>
  <c r="I314" i="89"/>
  <c r="I400" i="89"/>
  <c r="H379" i="89"/>
  <c r="H314" i="89"/>
  <c r="I340" i="89"/>
  <c r="I321" i="89"/>
  <c r="H362" i="89"/>
  <c r="I296" i="89"/>
  <c r="H421" i="89"/>
  <c r="H400" i="89"/>
  <c r="I317" i="89"/>
  <c r="I398" i="89"/>
  <c r="I444" i="89"/>
  <c r="I198" i="89"/>
  <c r="I379" i="89"/>
  <c r="H340" i="89"/>
  <c r="I421" i="89"/>
  <c r="H398" i="89"/>
  <c r="H298" i="89"/>
  <c r="H339" i="89"/>
  <c r="H175" i="89"/>
  <c r="I423" i="89"/>
  <c r="I177" i="89"/>
  <c r="I301" i="89"/>
  <c r="H462" i="89"/>
  <c r="I276" i="89"/>
  <c r="I199" i="89"/>
  <c r="I234" i="89"/>
  <c r="H342" i="89"/>
  <c r="I377" i="89"/>
  <c r="H404" i="89"/>
  <c r="H217" i="89"/>
  <c r="H403" i="89"/>
  <c r="I315" i="89"/>
  <c r="I216" i="89"/>
  <c r="I178" i="89"/>
  <c r="I357" i="89"/>
  <c r="H383" i="89"/>
  <c r="I298" i="89"/>
  <c r="I339" i="89"/>
  <c r="I175" i="89"/>
  <c r="H423" i="89"/>
  <c r="H177" i="89"/>
  <c r="H301" i="89"/>
  <c r="I462" i="89"/>
  <c r="H276" i="89"/>
  <c r="H199" i="89"/>
  <c r="H234" i="89"/>
  <c r="I342" i="89"/>
  <c r="H377" i="89"/>
  <c r="I404" i="89"/>
  <c r="I217" i="89"/>
  <c r="I253" i="89"/>
  <c r="I173" i="89"/>
  <c r="H240" i="89"/>
  <c r="I197" i="89"/>
  <c r="I200" i="89"/>
  <c r="I364" i="89"/>
  <c r="H357" i="89"/>
  <c r="I194" i="89"/>
  <c r="H236" i="89"/>
  <c r="H281" i="89"/>
  <c r="H220" i="89"/>
  <c r="H384" i="89"/>
  <c r="I464" i="89"/>
  <c r="I316" i="89"/>
  <c r="I255" i="89"/>
  <c r="H256" i="89"/>
  <c r="H438" i="89"/>
  <c r="H193" i="89"/>
  <c r="I419" i="89"/>
  <c r="I300" i="89"/>
  <c r="H174" i="89"/>
  <c r="I460" i="89"/>
  <c r="H253" i="89"/>
  <c r="H173" i="89"/>
  <c r="I240" i="89"/>
  <c r="H197" i="89"/>
  <c r="H219" i="89"/>
  <c r="I257" i="89"/>
  <c r="I424" i="89"/>
  <c r="H417" i="89"/>
  <c r="H440" i="89"/>
  <c r="H171" i="89"/>
  <c r="H235" i="89"/>
  <c r="H254" i="89"/>
  <c r="I403" i="89"/>
  <c r="H194" i="89"/>
  <c r="I236" i="89"/>
  <c r="I281" i="89"/>
  <c r="I220" i="89"/>
  <c r="I384" i="89"/>
  <c r="H464" i="89"/>
  <c r="H316" i="89"/>
  <c r="H255" i="89"/>
  <c r="I256" i="89"/>
  <c r="I438" i="89"/>
  <c r="I193" i="89"/>
  <c r="H419" i="89"/>
  <c r="H300" i="89"/>
  <c r="I174" i="89"/>
  <c r="H460" i="89"/>
  <c r="I172" i="89"/>
  <c r="H302" i="89"/>
  <c r="I195" i="89"/>
  <c r="H397" i="89"/>
  <c r="I279" i="89"/>
  <c r="I465" i="89"/>
  <c r="I361" i="89"/>
  <c r="I295" i="89"/>
  <c r="I319" i="89"/>
  <c r="H233" i="89"/>
  <c r="I418" i="89"/>
  <c r="H445" i="89"/>
  <c r="I341" i="89"/>
  <c r="H299" i="89"/>
  <c r="I363" i="89"/>
  <c r="H260" i="89"/>
  <c r="I320" i="89"/>
  <c r="I335" i="89"/>
  <c r="H196" i="89"/>
  <c r="H380" i="89"/>
  <c r="I459" i="89"/>
  <c r="H172" i="89"/>
  <c r="I302" i="89"/>
  <c r="H195" i="89"/>
  <c r="I397" i="89"/>
  <c r="H279" i="89"/>
  <c r="H216" i="89"/>
  <c r="H465" i="89"/>
  <c r="H361" i="89"/>
  <c r="H295" i="89"/>
  <c r="H319" i="89"/>
  <c r="I233" i="89"/>
  <c r="H418" i="89"/>
  <c r="I445" i="89"/>
  <c r="H341" i="89"/>
  <c r="I299" i="89"/>
  <c r="H363" i="89"/>
  <c r="I260" i="89"/>
  <c r="H320" i="89"/>
  <c r="H335" i="89"/>
  <c r="I196" i="89"/>
  <c r="I380" i="89"/>
  <c r="H459" i="89"/>
  <c r="I239" i="89"/>
  <c r="I402" i="89"/>
  <c r="I399" i="89"/>
  <c r="I278" i="89"/>
  <c r="H322" i="89"/>
  <c r="H213" i="89"/>
  <c r="H178" i="89"/>
  <c r="I383" i="89"/>
  <c r="H200" i="89"/>
  <c r="I219" i="89"/>
  <c r="I213" i="89"/>
  <c r="H257" i="89"/>
  <c r="H424" i="89"/>
  <c r="I378" i="89"/>
  <c r="I417" i="89"/>
  <c r="I440" i="89"/>
  <c r="H420" i="89"/>
  <c r="I171" i="89"/>
  <c r="H338" i="89"/>
  <c r="I235" i="89"/>
  <c r="H364" i="89"/>
  <c r="H381" i="89"/>
  <c r="I254" i="89"/>
  <c r="H239" i="89"/>
  <c r="H402" i="89"/>
  <c r="H399" i="89"/>
  <c r="H278" i="89"/>
  <c r="I322" i="89"/>
  <c r="H378" i="89"/>
  <c r="I420" i="89"/>
  <c r="I338" i="89"/>
  <c r="I381" i="89"/>
  <c r="H315" i="89"/>
  <c r="I231" i="89"/>
  <c r="I457" i="89"/>
  <c r="I274" i="89"/>
  <c r="H231" i="89"/>
  <c r="H457" i="89"/>
  <c r="H395" i="89"/>
  <c r="I355" i="89"/>
  <c r="I436" i="89"/>
  <c r="I272" i="89"/>
  <c r="I375" i="89"/>
  <c r="I333" i="89"/>
  <c r="H355" i="89"/>
  <c r="H436" i="89"/>
  <c r="H272" i="89"/>
  <c r="H375" i="89"/>
  <c r="H333" i="89"/>
  <c r="H211" i="89"/>
  <c r="I313" i="89"/>
  <c r="I415" i="89"/>
  <c r="I293" i="89"/>
  <c r="H313" i="89"/>
  <c r="H415" i="89"/>
  <c r="H293" i="89"/>
  <c r="I251" i="89"/>
  <c r="H274" i="89"/>
  <c r="I395" i="89"/>
  <c r="I211" i="89"/>
  <c r="H251" i="89"/>
  <c r="I191" i="89"/>
  <c r="H191" i="89"/>
  <c r="I169" i="89"/>
  <c r="H169" i="89"/>
  <c r="I131" i="89"/>
  <c r="H73" i="89"/>
  <c r="I76" i="89"/>
  <c r="H90" i="89"/>
  <c r="H53" i="89"/>
  <c r="I153" i="89"/>
  <c r="I74" i="89"/>
  <c r="I112" i="89"/>
  <c r="H131" i="89"/>
  <c r="H72" i="89"/>
  <c r="I71" i="89"/>
  <c r="H113" i="89"/>
  <c r="I114" i="89"/>
  <c r="H69" i="89"/>
  <c r="H68" i="89"/>
  <c r="H153" i="89"/>
  <c r="H74" i="89"/>
  <c r="I132" i="89"/>
  <c r="I72" i="89"/>
  <c r="H71" i="89"/>
  <c r="I113" i="89"/>
  <c r="H114" i="89"/>
  <c r="I69" i="89"/>
  <c r="I68" i="89"/>
  <c r="I115" i="89"/>
  <c r="I116" i="89"/>
  <c r="I70" i="89"/>
  <c r="I95" i="89"/>
  <c r="H93" i="89"/>
  <c r="H132" i="89"/>
  <c r="I52" i="89"/>
  <c r="I55" i="89"/>
  <c r="H134" i="89"/>
  <c r="I56" i="89"/>
  <c r="I111" i="89"/>
  <c r="H115" i="89"/>
  <c r="H116" i="89"/>
  <c r="H70" i="89"/>
  <c r="H95" i="89"/>
  <c r="I49" i="89"/>
  <c r="I50" i="89"/>
  <c r="H52" i="89"/>
  <c r="H55" i="89"/>
  <c r="I134" i="89"/>
  <c r="H56" i="89"/>
  <c r="H111" i="89"/>
  <c r="I136" i="89"/>
  <c r="I137" i="89"/>
  <c r="H50" i="89"/>
  <c r="I75" i="89"/>
  <c r="H49" i="89"/>
  <c r="H112" i="89"/>
  <c r="H54" i="89"/>
  <c r="I110" i="89"/>
  <c r="I93" i="89"/>
  <c r="I48" i="89"/>
  <c r="H110" i="89"/>
  <c r="H137" i="89"/>
  <c r="I73" i="89"/>
  <c r="H76" i="89"/>
  <c r="I90" i="89"/>
  <c r="I53" i="89"/>
  <c r="H48" i="89"/>
  <c r="I54" i="89"/>
  <c r="H136" i="89"/>
  <c r="H75" i="89"/>
  <c r="I156" i="89"/>
  <c r="I133" i="89"/>
  <c r="H151" i="89"/>
  <c r="H154" i="89"/>
  <c r="I135" i="89"/>
  <c r="H67" i="89"/>
  <c r="H156" i="89"/>
  <c r="H133" i="89"/>
  <c r="I151" i="89"/>
  <c r="I154" i="89"/>
  <c r="I89" i="89"/>
  <c r="I91" i="89"/>
  <c r="H158" i="89"/>
  <c r="I155" i="89"/>
  <c r="I94" i="89"/>
  <c r="H138" i="89"/>
  <c r="H130" i="89"/>
  <c r="I92" i="89"/>
  <c r="H89" i="89"/>
  <c r="H91" i="89"/>
  <c r="I158" i="89"/>
  <c r="H155" i="89"/>
  <c r="H94" i="89"/>
  <c r="I138" i="89"/>
  <c r="I150" i="89"/>
  <c r="H117" i="89"/>
  <c r="I129" i="89"/>
  <c r="H96" i="89"/>
  <c r="I88" i="89"/>
  <c r="H109" i="89"/>
  <c r="H51" i="89"/>
  <c r="I47" i="89"/>
  <c r="I117" i="89"/>
  <c r="H129" i="89"/>
  <c r="I96" i="89"/>
  <c r="H88" i="89"/>
  <c r="I109" i="89"/>
  <c r="I51" i="89"/>
  <c r="H157" i="89"/>
  <c r="H150" i="89"/>
  <c r="H135" i="89"/>
  <c r="H47" i="89"/>
  <c r="I130" i="89"/>
  <c r="I157" i="89"/>
  <c r="I67" i="89"/>
  <c r="I108" i="89"/>
  <c r="H92" i="89"/>
  <c r="H108" i="89"/>
  <c r="I87" i="89"/>
  <c r="H87" i="89"/>
  <c r="I152" i="89"/>
  <c r="I149" i="89"/>
  <c r="H152" i="89"/>
  <c r="H149" i="89"/>
  <c r="H27" i="83"/>
  <c r="I88" i="83"/>
  <c r="H88" i="83"/>
  <c r="I27" i="83"/>
  <c r="I90" i="83"/>
  <c r="H90" i="83"/>
  <c r="I91" i="83"/>
  <c r="I92" i="83"/>
  <c r="H91" i="83"/>
  <c r="I94" i="83"/>
  <c r="H94" i="83"/>
  <c r="I97" i="83"/>
  <c r="I93" i="83"/>
  <c r="H97" i="83"/>
  <c r="H93" i="83"/>
  <c r="H95" i="83"/>
  <c r="I98" i="83"/>
  <c r="H96" i="83"/>
  <c r="I95" i="83"/>
  <c r="H98" i="83"/>
  <c r="I96" i="83"/>
  <c r="H92" i="83"/>
  <c r="H89" i="83"/>
  <c r="I89" i="83"/>
  <c r="H34" i="83"/>
  <c r="I35" i="83"/>
  <c r="I34" i="83"/>
  <c r="H35" i="83"/>
  <c r="I32" i="83"/>
  <c r="H31" i="83"/>
  <c r="H37" i="83"/>
  <c r="H32" i="83"/>
  <c r="I31" i="83"/>
  <c r="H33" i="83"/>
  <c r="H30" i="83"/>
  <c r="I30" i="83"/>
  <c r="H36" i="83"/>
  <c r="I36" i="83"/>
  <c r="I37" i="83"/>
  <c r="I33" i="83"/>
  <c r="H28" i="83"/>
  <c r="I28" i="83"/>
  <c r="H29" i="83"/>
  <c r="I29" i="83"/>
  <c r="H23" i="84"/>
  <c r="I26" i="84"/>
  <c r="I27" i="84"/>
  <c r="H33" i="84"/>
  <c r="H26" i="84"/>
  <c r="H27" i="84"/>
  <c r="I33" i="84"/>
  <c r="H30" i="84"/>
  <c r="I31" i="84"/>
  <c r="H32" i="84"/>
  <c r="I30" i="84"/>
  <c r="H31" i="84"/>
  <c r="H29" i="84"/>
  <c r="I28" i="84"/>
  <c r="I25" i="84"/>
  <c r="I29" i="84"/>
  <c r="H28" i="84"/>
  <c r="H25" i="84"/>
  <c r="I32" i="84"/>
  <c r="I24" i="84"/>
  <c r="H24" i="84"/>
  <c r="H25" i="87"/>
  <c r="H6" i="87"/>
  <c r="H14" i="87"/>
  <c r="I14" i="87"/>
  <c r="I29" i="87"/>
  <c r="I10" i="87"/>
  <c r="I12" i="87"/>
  <c r="H15" i="87"/>
  <c r="H29" i="87"/>
  <c r="H10" i="87"/>
  <c r="H12" i="87"/>
  <c r="I15" i="87"/>
  <c r="H32" i="87"/>
  <c r="I35" i="87"/>
  <c r="I13" i="87"/>
  <c r="I33" i="87"/>
  <c r="H11" i="87"/>
  <c r="H35" i="87"/>
  <c r="H13" i="87"/>
  <c r="H33" i="87"/>
  <c r="I11" i="87"/>
  <c r="I9" i="87"/>
  <c r="I28" i="87"/>
  <c r="H16" i="87"/>
  <c r="H34" i="87"/>
  <c r="H31" i="87"/>
  <c r="I30" i="87"/>
  <c r="H9" i="87"/>
  <c r="H28" i="87"/>
  <c r="I16" i="87"/>
  <c r="I34" i="87"/>
  <c r="I31" i="87"/>
  <c r="I32" i="87"/>
  <c r="H30" i="87"/>
  <c r="I7" i="87"/>
  <c r="H8" i="87"/>
  <c r="H7" i="87"/>
  <c r="I26" i="87"/>
  <c r="I27" i="87"/>
  <c r="H26" i="87"/>
  <c r="H27" i="87"/>
  <c r="I8" i="87"/>
  <c r="H16" i="89"/>
  <c r="I10" i="89"/>
  <c r="I13" i="89"/>
  <c r="I16" i="89"/>
  <c r="H10" i="89"/>
  <c r="H13" i="89"/>
  <c r="I9" i="89"/>
  <c r="I11" i="89"/>
  <c r="H9" i="89"/>
  <c r="H11" i="89"/>
  <c r="I34" i="89"/>
  <c r="I12" i="89"/>
  <c r="H14" i="89"/>
  <c r="H34" i="89"/>
  <c r="H12" i="89"/>
  <c r="H35" i="89"/>
  <c r="H15" i="89"/>
  <c r="I14" i="89"/>
  <c r="I35" i="89"/>
  <c r="I15" i="89"/>
  <c r="I33" i="89"/>
  <c r="I8" i="89"/>
  <c r="H33" i="89"/>
  <c r="H8" i="89"/>
  <c r="H30" i="89"/>
  <c r="I28" i="89"/>
  <c r="I32" i="89"/>
  <c r="H28" i="89"/>
  <c r="H32" i="89"/>
  <c r="H31" i="89"/>
  <c r="H29" i="89"/>
  <c r="I31" i="89"/>
  <c r="I29" i="89"/>
  <c r="I30" i="89"/>
  <c r="I27" i="89"/>
  <c r="H27" i="89"/>
  <c r="I7" i="89"/>
  <c r="H7" i="89"/>
  <c r="I26" i="89"/>
  <c r="H26" i="89"/>
  <c r="J130" i="101"/>
  <c r="J152" i="101"/>
  <c r="J113" i="101"/>
  <c r="J173" i="101"/>
  <c r="J176" i="101"/>
  <c r="J175" i="101"/>
  <c r="J181" i="101"/>
  <c r="J183" i="101"/>
  <c r="J178" i="101"/>
  <c r="J182" i="101"/>
  <c r="J177" i="101"/>
  <c r="J179" i="101"/>
  <c r="J180" i="101"/>
  <c r="J174" i="101"/>
  <c r="H87" i="101"/>
  <c r="I173" i="101"/>
  <c r="H173" i="101"/>
  <c r="H175" i="101"/>
  <c r="H176" i="101"/>
  <c r="I175" i="101"/>
  <c r="I176" i="101"/>
  <c r="H180" i="101"/>
  <c r="I179" i="101"/>
  <c r="I178" i="101"/>
  <c r="H177" i="101"/>
  <c r="I183" i="101"/>
  <c r="I181" i="101"/>
  <c r="I177" i="101"/>
  <c r="I180" i="101"/>
  <c r="I182" i="101"/>
  <c r="H182" i="101"/>
  <c r="H179" i="101"/>
  <c r="H178" i="101"/>
  <c r="H181" i="101"/>
  <c r="H183" i="101"/>
  <c r="I174" i="101"/>
  <c r="H174" i="101"/>
  <c r="J88" i="83"/>
  <c r="J91" i="83"/>
  <c r="J93" i="83"/>
  <c r="J95" i="83"/>
  <c r="J97" i="83"/>
  <c r="J98" i="83"/>
  <c r="J92" i="83"/>
  <c r="J94" i="83"/>
  <c r="J96" i="83"/>
  <c r="J89" i="83"/>
  <c r="J90" i="83"/>
  <c r="I394" i="89"/>
  <c r="I332" i="89"/>
  <c r="I190" i="89"/>
  <c r="I46" i="89"/>
  <c r="I374" i="89"/>
  <c r="I230" i="89"/>
  <c r="I168" i="89"/>
  <c r="I354" i="89"/>
  <c r="I210" i="89"/>
  <c r="I66" i="89"/>
  <c r="J394" i="89"/>
  <c r="J332" i="89"/>
  <c r="J190" i="89"/>
  <c r="J46" i="89"/>
  <c r="J374" i="89"/>
  <c r="J230" i="89"/>
  <c r="J168" i="89"/>
  <c r="J354" i="89"/>
  <c r="J210" i="89"/>
  <c r="J66" i="89"/>
  <c r="J337" i="89"/>
  <c r="J218" i="89"/>
  <c r="J238" i="89"/>
  <c r="J198" i="89"/>
  <c r="J401" i="89"/>
  <c r="J382" i="89"/>
  <c r="J362" i="89"/>
  <c r="J176" i="89"/>
  <c r="J340" i="89"/>
  <c r="J358" i="89"/>
  <c r="J336" i="89"/>
  <c r="J379" i="89"/>
  <c r="J360" i="89"/>
  <c r="J232" i="89"/>
  <c r="J215" i="89"/>
  <c r="J398" i="89"/>
  <c r="J237" i="89"/>
  <c r="J400" i="89"/>
  <c r="J214" i="89"/>
  <c r="J359" i="89"/>
  <c r="J177" i="89"/>
  <c r="J193" i="89"/>
  <c r="J199" i="89"/>
  <c r="J357" i="89"/>
  <c r="J376" i="89"/>
  <c r="J380" i="89"/>
  <c r="J195" i="89"/>
  <c r="J196" i="89"/>
  <c r="J178" i="89"/>
  <c r="J402" i="89"/>
  <c r="J378" i="89"/>
  <c r="J200" i="89"/>
  <c r="J235" i="89"/>
  <c r="J363" i="89"/>
  <c r="J341" i="89"/>
  <c r="J339" i="89"/>
  <c r="J171" i="89"/>
  <c r="J404" i="89"/>
  <c r="J213" i="89"/>
  <c r="J335" i="89"/>
  <c r="J361" i="89"/>
  <c r="J216" i="89"/>
  <c r="J219" i="89"/>
  <c r="J240" i="89"/>
  <c r="J174" i="89"/>
  <c r="J397" i="89"/>
  <c r="J381" i="89"/>
  <c r="J384" i="89"/>
  <c r="J338" i="89"/>
  <c r="J192" i="89"/>
  <c r="J172" i="89"/>
  <c r="J364" i="89"/>
  <c r="J239" i="89"/>
  <c r="J383" i="89"/>
  <c r="J217" i="89"/>
  <c r="J197" i="89"/>
  <c r="J396" i="89"/>
  <c r="J403" i="89"/>
  <c r="J220" i="89"/>
  <c r="J399" i="89"/>
  <c r="J236" i="89"/>
  <c r="J194" i="89"/>
  <c r="J356" i="89"/>
  <c r="J212" i="89"/>
  <c r="J334" i="89"/>
  <c r="J170" i="89"/>
  <c r="J173" i="89"/>
  <c r="J342" i="89"/>
  <c r="J234" i="89"/>
  <c r="J175" i="89"/>
  <c r="J377" i="89"/>
  <c r="J333" i="89"/>
  <c r="J355" i="89"/>
  <c r="J211" i="89"/>
  <c r="J233" i="89"/>
  <c r="J395" i="89"/>
  <c r="J375" i="89"/>
  <c r="J231" i="89"/>
  <c r="J70" i="89"/>
  <c r="J73" i="89"/>
  <c r="J48" i="89"/>
  <c r="J52" i="89"/>
  <c r="J49" i="89"/>
  <c r="J56" i="89"/>
  <c r="J54" i="89"/>
  <c r="J68" i="89"/>
  <c r="J71" i="89"/>
  <c r="J50" i="89"/>
  <c r="J53" i="89"/>
  <c r="J74" i="89"/>
  <c r="J69" i="89"/>
  <c r="J51" i="89"/>
  <c r="J55" i="89"/>
  <c r="J72" i="89"/>
  <c r="J191" i="89"/>
  <c r="J169" i="89"/>
  <c r="J75" i="89"/>
  <c r="J76" i="89"/>
  <c r="J47" i="89"/>
  <c r="J67" i="89"/>
  <c r="J292" i="89"/>
  <c r="J271" i="89"/>
  <c r="J312" i="89"/>
  <c r="J250" i="89"/>
  <c r="J296" i="89"/>
  <c r="J321" i="89"/>
  <c r="J319" i="89"/>
  <c r="J256" i="89"/>
  <c r="J275" i="89"/>
  <c r="J273" i="89"/>
  <c r="J279" i="89"/>
  <c r="J294" i="89"/>
  <c r="J297" i="89"/>
  <c r="J278" i="89"/>
  <c r="J322" i="89"/>
  <c r="J281" i="89"/>
  <c r="J259" i="89"/>
  <c r="J276" i="89"/>
  <c r="J260" i="89"/>
  <c r="J255" i="89"/>
  <c r="J257" i="89"/>
  <c r="J318" i="89"/>
  <c r="J277" i="89"/>
  <c r="J302" i="89"/>
  <c r="J300" i="89"/>
  <c r="J293" i="89"/>
  <c r="J301" i="89"/>
  <c r="J316" i="89"/>
  <c r="J251" i="89"/>
  <c r="J298" i="89"/>
  <c r="J320" i="89"/>
  <c r="J314" i="89"/>
  <c r="J272" i="89"/>
  <c r="J280" i="89"/>
  <c r="J299" i="89"/>
  <c r="J317" i="89"/>
  <c r="J313" i="89"/>
  <c r="J252" i="89"/>
  <c r="J254" i="89"/>
  <c r="J258" i="89"/>
  <c r="J253" i="89"/>
  <c r="J295" i="89"/>
  <c r="J315" i="89"/>
  <c r="J274" i="89"/>
  <c r="I312" i="89"/>
  <c r="I250" i="89"/>
  <c r="I292" i="89"/>
  <c r="I271" i="89"/>
  <c r="I456" i="89"/>
  <c r="I435" i="89"/>
  <c r="I414" i="89"/>
  <c r="J456" i="89"/>
  <c r="J435" i="89"/>
  <c r="J414" i="89"/>
  <c r="J423" i="89"/>
  <c r="J416" i="89"/>
  <c r="J440" i="89"/>
  <c r="J420" i="89"/>
  <c r="J439" i="89"/>
  <c r="J459" i="89"/>
  <c r="J466" i="89"/>
  <c r="J465" i="89"/>
  <c r="J424" i="89"/>
  <c r="J442" i="89"/>
  <c r="J438" i="89"/>
  <c r="J461" i="89"/>
  <c r="J464" i="89"/>
  <c r="J445" i="89"/>
  <c r="J441" i="89"/>
  <c r="J419" i="89"/>
  <c r="J462" i="89"/>
  <c r="J418" i="89"/>
  <c r="J417" i="89"/>
  <c r="J437" i="89"/>
  <c r="J421" i="89"/>
  <c r="J460" i="89"/>
  <c r="J463" i="89"/>
  <c r="J422" i="89"/>
  <c r="J443" i="89"/>
  <c r="J444" i="89"/>
  <c r="J458" i="89"/>
  <c r="J436" i="89"/>
  <c r="J457" i="89"/>
  <c r="J415" i="89"/>
  <c r="J56" i="101"/>
  <c r="J78" i="101"/>
  <c r="J72" i="101"/>
  <c r="J139" i="101"/>
  <c r="J93" i="101"/>
  <c r="J8" i="101"/>
  <c r="J159" i="101"/>
  <c r="J69" i="101"/>
  <c r="J14" i="101"/>
  <c r="J110" i="101"/>
  <c r="J112" i="101"/>
  <c r="J114" i="101"/>
  <c r="J111" i="101"/>
  <c r="J131" i="101"/>
  <c r="I77" i="101"/>
  <c r="H29" i="101"/>
  <c r="H155" i="101"/>
  <c r="I25" i="101"/>
  <c r="I52" i="101"/>
  <c r="H34" i="101"/>
  <c r="H72" i="101"/>
  <c r="I155" i="101"/>
  <c r="I152" i="101"/>
  <c r="H113" i="101"/>
  <c r="H17" i="101"/>
  <c r="H50" i="101"/>
  <c r="H94" i="101"/>
  <c r="H115" i="101"/>
  <c r="J51" i="101"/>
  <c r="J26" i="101"/>
  <c r="J156" i="101"/>
  <c r="I96" i="101"/>
  <c r="I91" i="101"/>
  <c r="J153" i="101"/>
  <c r="J117" i="101"/>
  <c r="H112" i="101"/>
  <c r="H71" i="101"/>
  <c r="J138" i="101"/>
  <c r="J28" i="101"/>
  <c r="H116" i="101"/>
  <c r="H91" i="101"/>
  <c r="J155" i="101"/>
  <c r="J16" i="101"/>
  <c r="J154" i="101"/>
  <c r="J50" i="101"/>
  <c r="J137" i="101"/>
  <c r="I7" i="101"/>
  <c r="J71" i="101"/>
  <c r="J52" i="101"/>
  <c r="J157" i="101"/>
  <c r="J89" i="101"/>
  <c r="J76" i="101"/>
  <c r="J115" i="101"/>
  <c r="J10" i="101"/>
  <c r="I35" i="101"/>
  <c r="J96" i="101"/>
  <c r="J32" i="101"/>
  <c r="J95" i="101"/>
  <c r="J118" i="101"/>
  <c r="J116" i="101"/>
  <c r="J151" i="101"/>
  <c r="J88" i="101"/>
  <c r="J47" i="101"/>
  <c r="J15" i="101"/>
  <c r="J54" i="101"/>
  <c r="J13" i="101"/>
  <c r="J160" i="101"/>
  <c r="J11" i="101"/>
  <c r="J17" i="101"/>
  <c r="J158" i="101"/>
  <c r="J55" i="101"/>
  <c r="J74" i="101"/>
  <c r="J48" i="101"/>
  <c r="J29" i="101"/>
  <c r="J136" i="101"/>
  <c r="H47" i="101"/>
  <c r="I69" i="101"/>
  <c r="H90" i="101"/>
  <c r="H10" i="101"/>
  <c r="I27" i="101"/>
  <c r="I16" i="101"/>
  <c r="I97" i="101"/>
  <c r="H89" i="101"/>
  <c r="I160" i="101"/>
  <c r="H110" i="101"/>
  <c r="I53" i="101"/>
  <c r="H55" i="101"/>
  <c r="H13" i="101"/>
  <c r="I132" i="101"/>
  <c r="I55" i="101"/>
  <c r="I56" i="101"/>
  <c r="I46" i="101"/>
  <c r="I49" i="101"/>
  <c r="I29" i="101"/>
  <c r="H68" i="101"/>
  <c r="H136" i="101"/>
  <c r="I114" i="101"/>
  <c r="I88" i="101"/>
  <c r="I8" i="101"/>
  <c r="I31" i="101"/>
  <c r="I131" i="101"/>
  <c r="H78" i="101"/>
  <c r="I161" i="101"/>
  <c r="H160" i="101"/>
  <c r="I14" i="101"/>
  <c r="I73" i="101"/>
  <c r="I76" i="101"/>
  <c r="I51" i="101"/>
  <c r="I154" i="101"/>
  <c r="H15" i="101"/>
  <c r="H75" i="101"/>
  <c r="I119" i="101"/>
  <c r="I87" i="101"/>
  <c r="I151" i="101"/>
  <c r="I136" i="101"/>
  <c r="H133" i="101"/>
  <c r="I68" i="101"/>
  <c r="I95" i="101"/>
  <c r="H119" i="101"/>
  <c r="H88" i="101"/>
  <c r="H130" i="101"/>
  <c r="H137" i="101"/>
  <c r="I34" i="101"/>
  <c r="I71" i="101"/>
  <c r="I10" i="101"/>
  <c r="H52" i="101"/>
  <c r="I74" i="101"/>
  <c r="I75" i="101"/>
  <c r="H132" i="101"/>
  <c r="I139" i="101"/>
  <c r="I156" i="101"/>
  <c r="H26" i="101"/>
  <c r="I134" i="101"/>
  <c r="I15" i="101"/>
  <c r="I11" i="101"/>
  <c r="H95" i="101"/>
  <c r="I113" i="101"/>
  <c r="H158" i="101"/>
  <c r="I30" i="101"/>
  <c r="H30" i="101"/>
  <c r="I133" i="101"/>
  <c r="I47" i="101"/>
  <c r="H8" i="101"/>
  <c r="I153" i="101"/>
  <c r="I159" i="101"/>
  <c r="I89" i="101"/>
  <c r="I28" i="101"/>
  <c r="H73" i="101"/>
  <c r="H111" i="101"/>
  <c r="H12" i="101"/>
  <c r="H156" i="101"/>
  <c r="H56" i="101"/>
  <c r="H74" i="101"/>
  <c r="I110" i="101"/>
  <c r="I54" i="101"/>
  <c r="I72" i="101"/>
  <c r="H49" i="101"/>
  <c r="H139" i="101"/>
  <c r="H25" i="101"/>
  <c r="I70" i="101"/>
  <c r="I109" i="101"/>
  <c r="H35" i="101"/>
  <c r="H46" i="101"/>
  <c r="H93" i="101"/>
  <c r="I26" i="101"/>
  <c r="H96" i="101"/>
  <c r="H131" i="101"/>
  <c r="H28" i="101"/>
  <c r="H53" i="101"/>
  <c r="I13" i="101"/>
  <c r="I116" i="101"/>
  <c r="H16" i="101"/>
  <c r="H14" i="101"/>
  <c r="I138" i="101"/>
  <c r="H153" i="101"/>
  <c r="H31" i="101"/>
  <c r="I118" i="101"/>
  <c r="H97" i="101"/>
  <c r="H135" i="101"/>
  <c r="I135" i="101"/>
  <c r="H129" i="101"/>
  <c r="H118" i="101"/>
  <c r="H151" i="101"/>
  <c r="H48" i="101"/>
  <c r="I129" i="101"/>
  <c r="I50" i="101"/>
  <c r="I93" i="101"/>
  <c r="H152" i="101"/>
  <c r="H51" i="101"/>
  <c r="H76" i="101"/>
  <c r="H134" i="101"/>
  <c r="H54" i="101"/>
  <c r="I90" i="101"/>
  <c r="I117" i="101"/>
  <c r="I94" i="101"/>
  <c r="I32" i="101"/>
  <c r="I137" i="101"/>
  <c r="I112" i="101"/>
  <c r="H92" i="101"/>
  <c r="I115" i="101"/>
  <c r="H11" i="101"/>
  <c r="I78" i="101"/>
  <c r="H109" i="101"/>
  <c r="H114" i="101"/>
  <c r="I33" i="101"/>
  <c r="H7" i="101"/>
  <c r="H77" i="101"/>
  <c r="H69" i="101"/>
  <c r="I130" i="101"/>
  <c r="I17" i="101"/>
  <c r="I158" i="101"/>
  <c r="H138" i="101"/>
  <c r="I12" i="101"/>
  <c r="H157" i="101"/>
  <c r="H161" i="101"/>
  <c r="H117" i="101"/>
  <c r="I157" i="101"/>
  <c r="H32" i="101"/>
  <c r="H27" i="101"/>
  <c r="H154" i="101"/>
  <c r="H159" i="101"/>
  <c r="I92" i="101"/>
  <c r="I111" i="101"/>
  <c r="H70" i="101"/>
  <c r="H9" i="101"/>
  <c r="H33" i="101"/>
  <c r="I48" i="101"/>
  <c r="I9" i="101"/>
  <c r="J91" i="101"/>
  <c r="J33" i="101"/>
  <c r="J134" i="101"/>
  <c r="J31" i="101"/>
  <c r="J35" i="101"/>
  <c r="J9" i="101"/>
  <c r="J30" i="101"/>
  <c r="J75" i="101"/>
  <c r="J132" i="101"/>
  <c r="J87" i="101"/>
  <c r="J133" i="101"/>
  <c r="J129" i="101"/>
  <c r="J12" i="101"/>
  <c r="J161" i="101"/>
  <c r="J97" i="101"/>
  <c r="J7" i="101"/>
  <c r="J77" i="101"/>
  <c r="J90" i="101"/>
  <c r="J73" i="101"/>
  <c r="J46" i="101"/>
  <c r="J135" i="101"/>
  <c r="J92" i="101"/>
  <c r="J53" i="101"/>
  <c r="J49" i="101"/>
  <c r="J25" i="101"/>
  <c r="J109" i="101"/>
  <c r="J68" i="101"/>
  <c r="J27" i="101"/>
  <c r="J94" i="101"/>
  <c r="J119" i="101"/>
  <c r="J34" i="101"/>
  <c r="I86" i="89"/>
  <c r="I6" i="89"/>
  <c r="I107" i="89"/>
  <c r="I128" i="89"/>
  <c r="I25" i="89"/>
  <c r="I148" i="89"/>
  <c r="V9" i="89"/>
  <c r="J27" i="83"/>
  <c r="J36" i="83"/>
  <c r="J35" i="83"/>
  <c r="J33" i="83"/>
  <c r="J30" i="83"/>
  <c r="J34" i="83"/>
  <c r="J32" i="83"/>
  <c r="J31" i="83"/>
  <c r="J37" i="83"/>
  <c r="J29" i="83"/>
  <c r="J86" i="89"/>
  <c r="J6" i="89"/>
  <c r="J148" i="89"/>
  <c r="J25" i="89"/>
  <c r="J107" i="89"/>
  <c r="J128" i="89"/>
  <c r="J13" i="89"/>
  <c r="J137" i="89"/>
  <c r="J34" i="89"/>
  <c r="J134" i="89"/>
  <c r="J138" i="89"/>
  <c r="J91" i="89"/>
  <c r="J96" i="89"/>
  <c r="J94" i="89"/>
  <c r="J35" i="89"/>
  <c r="J14" i="89"/>
  <c r="J16" i="89"/>
  <c r="J132" i="89"/>
  <c r="J92" i="89"/>
  <c r="J117" i="89"/>
  <c r="J12" i="89"/>
  <c r="J9" i="89"/>
  <c r="J89" i="89"/>
  <c r="J115" i="89"/>
  <c r="J111" i="89"/>
  <c r="J112" i="89"/>
  <c r="J131" i="89"/>
  <c r="J116" i="89"/>
  <c r="J93" i="89"/>
  <c r="J114" i="89"/>
  <c r="J15" i="89"/>
  <c r="J110" i="89"/>
  <c r="J135" i="89"/>
  <c r="J136" i="89"/>
  <c r="J10" i="89"/>
  <c r="J113" i="89"/>
  <c r="J90" i="89"/>
  <c r="J95" i="89"/>
  <c r="J133" i="89"/>
  <c r="J11" i="89"/>
  <c r="J129" i="89"/>
  <c r="J32" i="89"/>
  <c r="J30" i="89"/>
  <c r="J150" i="89"/>
  <c r="J88" i="89"/>
  <c r="J154" i="89"/>
  <c r="J153" i="89"/>
  <c r="J7" i="89"/>
  <c r="J151" i="89"/>
  <c r="J87" i="89"/>
  <c r="J28" i="89"/>
  <c r="J108" i="89"/>
  <c r="J157" i="89"/>
  <c r="J29" i="89"/>
  <c r="J8" i="89"/>
  <c r="J156" i="89"/>
  <c r="J109" i="89"/>
  <c r="J155" i="89"/>
  <c r="J130" i="89"/>
  <c r="J33" i="89"/>
  <c r="J31" i="89"/>
  <c r="J158" i="89"/>
  <c r="J27" i="89"/>
  <c r="J149" i="89"/>
  <c r="J26" i="89"/>
  <c r="J152" i="89"/>
  <c r="J6" i="87"/>
  <c r="J11" i="87"/>
  <c r="J16" i="87"/>
  <c r="J12" i="87"/>
  <c r="J13" i="87"/>
  <c r="J15" i="87"/>
  <c r="J8" i="87"/>
  <c r="J10" i="87"/>
  <c r="J9" i="87"/>
  <c r="J7" i="87"/>
  <c r="I6" i="87"/>
  <c r="I25" i="87"/>
  <c r="V9" i="87"/>
  <c r="J23" i="84"/>
  <c r="J30" i="84"/>
  <c r="J27" i="84"/>
  <c r="J26" i="84"/>
  <c r="J31" i="84"/>
  <c r="J32" i="84"/>
  <c r="J33" i="84"/>
  <c r="J28" i="84"/>
  <c r="J29" i="84"/>
  <c r="J25" i="84"/>
  <c r="J24" i="84"/>
  <c r="J25" i="87"/>
  <c r="J29" i="87"/>
  <c r="J35" i="87"/>
  <c r="J30" i="87"/>
  <c r="J32" i="87"/>
  <c r="J28" i="87"/>
  <c r="J34" i="87"/>
  <c r="J31" i="87"/>
  <c r="J33" i="87"/>
  <c r="J26" i="87"/>
  <c r="J27" i="87"/>
  <c r="V9" i="83"/>
  <c r="I23" i="84"/>
  <c r="V9" i="84"/>
  <c r="G52" i="104" l="1"/>
  <c r="G50" i="104"/>
  <c r="G51" i="104"/>
  <c r="L50" i="104"/>
  <c r="L51" i="104"/>
  <c r="L52" i="104"/>
  <c r="J51" i="104"/>
  <c r="J52" i="104"/>
  <c r="J50" i="104"/>
  <c r="F50" i="104"/>
  <c r="F51" i="104"/>
  <c r="F52" i="104"/>
  <c r="H50" i="104"/>
  <c r="H51" i="104"/>
  <c r="H52" i="104"/>
  <c r="E50" i="104"/>
  <c r="E52" i="104"/>
  <c r="E51" i="104"/>
  <c r="D51" i="104"/>
  <c r="D52" i="104"/>
  <c r="D50" i="104"/>
  <c r="I50" i="104"/>
  <c r="I51" i="104"/>
  <c r="I52" i="104"/>
  <c r="K52" i="104"/>
  <c r="K51" i="104"/>
  <c r="K50" i="10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15" authorId="0" shapeId="0" xr:uid="{5AB4CAED-02D9-4278-993B-ACC2A67AFD8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se coloco  manualmente EL TRABAJADOR</t>
        </r>
      </text>
    </comment>
    <comment ref="S15" authorId="0" shapeId="0" xr:uid="{589ADE27-2680-4596-BAD8-4F131A9C9F8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INGRESADO MANUALMENTE</t>
        </r>
      </text>
    </comment>
    <comment ref="V15" authorId="0" shapeId="0" xr:uid="{D3F1C309-D98C-424C-B1EA-7F58877BE71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INGRESADO MANUALMENTE REYNALDO TORRES TORRES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0" authorId="0" shapeId="0" xr:uid="{1C45C859-F55C-4983-BD10-9A69B86D773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ESTO ES META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Marta Panduro</author>
    <author>Estadistica</author>
    <author>ANNIE J. ROJAS CHALCO</author>
  </authors>
  <commentList>
    <comment ref="C23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ANNIE ROJAS: 5001301/5001302/
5001304/5001306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Estadistica. Indicadores Zoonosis coordinar con Ing Juan carlos</t>
        </r>
      </text>
    </comment>
    <comment ref="E28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QS104=1/QS105=1 X 100</t>
        </r>
      </text>
    </comment>
    <comment ref="F2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QS=102=1/QS23=15</t>
        </r>
      </text>
    </comment>
    <comment ref="E2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QS111=1/QS112=1 /QS113=1 X 100</t>
        </r>
      </text>
    </comment>
    <comment ref="F29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QS=109=1/QS23=15</t>
        </r>
      </text>
    </comment>
    <comment ref="E30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ANNIE ROJAS: 071 ó 056 ó 903 ó 904 ó 017
ó 906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db_sanitarios v_avance_eess" description="Conexión a la consulta 'db_sanitarios v_avance_eess' en el libro." type="5" refreshedVersion="8" background="1" saveData="1">
    <dbPr connection="Provider=Microsoft.Mashup.OleDb.1;Data Source=$Workbook$;Location=db_sanitarios v_avance_eess;Extended Properties=&quot;&quot;" command="SELECT * FROM [db_sanitarios v_avance_eess]"/>
  </connection>
  <connection id="2" xr16:uid="{00000000-0015-0000-FFFF-FFFF01000000}" name="Consulta desde DATOS" type="1" refreshedVersion="4">
    <dbPr connection="CollatingSequence=ASCII;DBQ=C:\NOTISP\DBFS;DefaultDir=C:\NOTISP\DBFS;Deleted=1;Driver={Driver do Microsoft dBase (*.dbf)};DriverId=533;FIL=dBase 5.0;MaxBufferSize=2048;MaxScanRows=8;PageTimeout=600;SafeTransactions=0;Statistics=0;Threads=3;UID=admin;UserCommitSync=Yes;" command="SELECT noti_sp.ANO, noti_sp.SEMANA, noti_sp.DIAGNOSTIC, noti_sp.TIPO_DX, noti_sp.SUBREGION, noti_sp.UBIGEO, noti_sp.LOCALCOD, noti_sp.LOCALIDAD, noti_sp.APEPAT, noti_sp.APEMAT, noti_sp.NOMBRES, noti_sp.EDAD, noti_sp.TIPO_EDAD, noti_sp.SEXO, noti_sp.PROTEGIDO, noti_sp.FECHA_INI, noti_sp.FECHA_DEF, noti_sp.FECHA_NOT, noti_sp.FECHA_INV, noti_sp.SUB_REG_NT, noti_sp.RED, noti_sp.MICRORED, noti_sp.E_SALUD, noti_sp.SEMANA_NOT, noti_sp.AN_NOTIFIC, noti_sp.FECHA_ING, noti_sp.FICHA_INV, noti_sp.TIPO_NOTI, noti_sp.CLAVE, noti_sp.IMPORTADO, noti_sp.MIGRADO, noti_sp.VERIFICA, noti_sp.DNI, noti_sp.MUESTRA, noti_sp.HC, noti_sp.ESTADO, noti_sp.TIP_ZONA, noti_sp.COD_PAIS, noti_sp.TIPO_ID, noti_sp.DIRECCION_x000d__x000a_FROM noti_sp noti_sp"/>
  </connection>
  <connection id="3" xr16:uid="{00000000-0015-0000-FFFF-FFFF02000000}" name="Consulta desde PROD" type="1" refreshedVersion="4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PROFESIO.DESC_PROF, HIS10114.ANO, HIS10114.MES, HIS10114.NOM_LOTE, HIS10114.NUM_PAG, HIS10114.CODIF, HIS10114.COD_SERVSA, HIS10114.PLAZA, HIS10114.ESTA_PAG, HIS10114.TOT_REG, HIS10114.FLAGENVIO, HIS10114.MT, HIS10114.ST_x000d__x000a_FROM HIS10114 HIS10114, `C:\HIS\HISV4\REPORTES\PRODUCCION`\MSTRPERS.DBF MSTRPERS, `C:\HIS\HISV4\REPORTES\PRODUCCION`\PROFESIO.DBF PROFESIO_x000d__x000a_WHERE HIS10114.PLAZA = MSTRPERS.CODPSAL AND MSTRPERS.COD_PROF = PROFESIO.COD_PROF"/>
  </connection>
  <connection id="4" xr16:uid="{00000000-0015-0000-FFFF-FFFF03000000}" name="Consulta desde PRUDUCCION2014" type="1" refreshedVersion="4" saveData="1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MSTRPERS.NOMBRE, PROFESIO.DESC_PROF, HIS10114.ANO, HIS10114.MES, HIS10114.NOM_LOTE, HIS10114.NUM_PAG, HIS10114.CODIF, HIS10114.COD_SERVSA, HIS10114.PLAZA, HIS10114.ESTA_PAG, HIS10114.TOT_REG, HIS10114.FLAGENVIO, HIS10114.MT, HIS10114.ST_x000d__x000a_FROM HIS10114 HIS10114, MSTRPERS MSTRPERS, `C:\HIS\HISV4\REPORTES\PRODUCCION`\PROFESIO.DBF PROFESIO_x000d__x000a_WHERE HIS10114.PLAZA = MSTRPERS.CODPSAL AND MSTRPERS.COD_PROF = PROFESIO.COD_PROF"/>
  </connection>
</connections>
</file>

<file path=xl/sharedStrings.xml><?xml version="1.0" encoding="utf-8"?>
<sst xmlns="http://schemas.openxmlformats.org/spreadsheetml/2006/main" count="2817" uniqueCount="733">
  <si>
    <t>ETAPA DE VIDA</t>
  </si>
  <si>
    <t>META</t>
  </si>
  <si>
    <t>ESTABLECIMIENTOS</t>
  </si>
  <si>
    <t>C.S. PUEBLO LIBRE</t>
  </si>
  <si>
    <t>P.S. MORROYACU</t>
  </si>
  <si>
    <t>P.S. SHIMPIYACU</t>
  </si>
  <si>
    <t>Nº</t>
  </si>
  <si>
    <t>ENERO</t>
  </si>
  <si>
    <t>% Mensual</t>
  </si>
  <si>
    <t>% Anu</t>
  </si>
  <si>
    <t>% Mens</t>
  </si>
  <si>
    <t>VERDE</t>
  </si>
  <si>
    <t>AMARILLO</t>
  </si>
  <si>
    <t>ROJO</t>
  </si>
  <si>
    <t>Mensual</t>
  </si>
  <si>
    <t>Anual</t>
  </si>
  <si>
    <t>ESTABLECIMIENTOS DE SALUD</t>
  </si>
  <si>
    <t>P.S. NUEVA HUANCABAMBA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</si>
  <si>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</si>
  <si>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</si>
  <si>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</si>
  <si>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</si>
  <si>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</si>
  <si>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</si>
  <si>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</si>
  <si>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</si>
  <si>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</si>
  <si>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</si>
  <si>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</si>
  <si>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</si>
  <si>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</si>
  <si>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</si>
  <si>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</si>
  <si>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</si>
  <si>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</si>
  <si>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</si>
  <si>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</si>
  <si>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</si>
  <si>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</si>
  <si>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</si>
  <si>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</si>
  <si>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</si>
  <si>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</si>
  <si>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</si>
  <si>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</si>
  <si>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</si>
  <si>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</si>
  <si>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</si>
  <si>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</si>
  <si>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</si>
  <si>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</si>
  <si>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</si>
  <si>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RED MOYOBAMBA</t>
  </si>
  <si>
    <t>RED. MOYOBAMBA:</t>
  </si>
  <si>
    <t>MES DE EVALUACION</t>
  </si>
  <si>
    <t>Mes Inicio</t>
  </si>
  <si>
    <t>Mes Final</t>
  </si>
  <si>
    <t>Año</t>
  </si>
  <si>
    <t>ATENCIONES O ACTIVIDADES REALIZADAS</t>
  </si>
  <si>
    <t>MOYOBAMBA</t>
  </si>
  <si>
    <t>CALZADA</t>
  </si>
  <si>
    <t>JEPELACIO</t>
  </si>
  <si>
    <t>YANTALO</t>
  </si>
  <si>
    <t>SORITOR</t>
  </si>
  <si>
    <t>HABANA</t>
  </si>
  <si>
    <t>ROQUE</t>
  </si>
  <si>
    <t>RED</t>
  </si>
  <si>
    <t>JERILLO</t>
  </si>
  <si>
    <t>C.S. ROQUE</t>
  </si>
  <si>
    <t>META Actual</t>
  </si>
  <si>
    <t>META hasta el mes actual</t>
  </si>
  <si>
    <t>PUEBLO LIBRE</t>
  </si>
  <si>
    <t>P.S. EL CONDOR</t>
  </si>
  <si>
    <t>P.S. ALTO SAN 
MARTIN</t>
  </si>
  <si>
    <t>P.S. NUEVO 
SAN MIGUEL</t>
  </si>
  <si>
    <t>P.S. ALAN
 GARCIA</t>
  </si>
  <si>
    <t>P.S. PORVENIR
 DEL NORTE</t>
  </si>
  <si>
    <t>P.S. SANTA ROSA
 DE OROMINA</t>
  </si>
  <si>
    <t>P.S. SANTA ROSA 
BAJO TANGUMI</t>
  </si>
  <si>
    <t>C.S. PUEBLO
 LIBRE</t>
  </si>
  <si>
    <t>P.S. NUEVA 
HUANCABAMBA</t>
  </si>
  <si>
    <t>HOSPITAL</t>
  </si>
  <si>
    <t>LLUILLUCUCHA</t>
  </si>
  <si>
    <t>&lt;</t>
  </si>
  <si>
    <t>&gt;=</t>
  </si>
  <si>
    <t xml:space="preserve">- POR MICROREDES : </t>
  </si>
  <si>
    <t>FUENTE: HISMINSA - Oficina de Gestión de la  Información Red. Moyobamba</t>
  </si>
  <si>
    <t xml:space="preserve">META 
Anual </t>
  </si>
  <si>
    <t>Negativo</t>
  </si>
  <si>
    <t xml:space="preserve">   </t>
  </si>
  <si>
    <t>CENTRO DE SALUD MENTAL COMUNITARIO MOYOBAMBA</t>
  </si>
  <si>
    <t>LA PRIMAVERA</t>
  </si>
  <si>
    <t>HOSPITAL  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</si>
  <si>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</si>
  <si>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</si>
  <si>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</si>
  <si>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</si>
  <si>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</si>
  <si>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</si>
  <si>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</si>
  <si>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</si>
  <si>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</si>
  <si>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RAMIREZ</t>
  </si>
  <si>
    <t>LA HUARPIA</t>
  </si>
  <si>
    <t>BUENOS AIRES</t>
  </si>
  <si>
    <t>CAÑABRAVA</t>
  </si>
  <si>
    <t>LOS ANGELES</t>
  </si>
  <si>
    <t>ALTO PERU</t>
  </si>
  <si>
    <t>ALTO SAN MARTIN</t>
  </si>
  <si>
    <t>JERICOB</t>
  </si>
  <si>
    <t>SAN MARCOS</t>
  </si>
  <si>
    <t>CARRIZAL</t>
  </si>
  <si>
    <t>SHUCSHUYACU</t>
  </si>
  <si>
    <t>NUEVO SAN MIGUEL</t>
  </si>
  <si>
    <t>PACAYPITE</t>
  </si>
  <si>
    <t>ALAN GARCIA</t>
  </si>
  <si>
    <t>PORVENIR DEL NORTE</t>
  </si>
  <si>
    <t>OCHAME</t>
  </si>
  <si>
    <t>SANTA ROSA DE OROMINA</t>
  </si>
  <si>
    <t>SANTA ROSA BAJO TANGUMI</t>
  </si>
  <si>
    <t>MORROYACU</t>
  </si>
  <si>
    <t>SHIMPIYACU</t>
  </si>
  <si>
    <t>NUEVA HUANCABAMBA</t>
  </si>
  <si>
    <t>PORCENTAJE DE CASOS DE LEISHMANIASIS  CON TRATAMIENTO COMPLETO POR IPRESS</t>
  </si>
  <si>
    <t xml:space="preserve">PORCENTAJE DE VIGILANCIA DE AEDES AEGYPTI.(ENCUESTA ENTOMOLOGICA)
</t>
  </si>
  <si>
    <t>PORCENTAJE DE CONTROL FOCAL DEL VECTOR DEL DENGUE (CONTROL DEL MOSQUITO AEDES AEGYPTI EN ESTADO INMADURO)</t>
  </si>
  <si>
    <t>PORCENTAJE DE SINTOMATICOS RESPIRATORIOS IDENTIFICADOS/N° DE ATENCIONES EN &gt;15 AÑOS X 100.</t>
  </si>
  <si>
    <t>PORCENTAJE DE CONTACTOS EXAMINADOS DE TBC/CONTACTOS CENSADOS</t>
  </si>
  <si>
    <t>PORCENTAJE DE CASOS DE TBC TAMIZADOS PARA VIH</t>
  </si>
  <si>
    <t>PORCENTAJE DE LA TASA DE MORBILIDAD DE TUBERCULOSIS</t>
  </si>
  <si>
    <t>PORCENTAJE DE ADULTOS Y JOVENES  QUE RECIBEN  CONSEJERIA  EN PREVENCION PARA TAMIZAJE  DE ITS Y VIH/SIDA</t>
  </si>
  <si>
    <t>PORCENTAJE DE ADULTOS Y JOVENES  QUE RECIBEN    TAMIZAJE  DE ITS Y VIH/SIDA</t>
  </si>
  <si>
    <t xml:space="preserve">  PORCENTAJE  DE GESTANTES REACTIVAS  A SIFILIS RECIBEN TRATAMIENTO COMPLETO</t>
  </si>
  <si>
    <t>PORCENTAJE  DE CASOS  DE VIH-SIDA CONFIRMADOS</t>
  </si>
  <si>
    <t>FAMILIAS CON NIÑOS (AS) &lt; 36 MESES QUE RECIBEN SESION EDUCATIVAS Y DEMOSTRATIVA EN PREPARACION DE ALIMENTOS</t>
  </si>
  <si>
    <t>FAMILIAS CON GESTANTES QUE RECIBEN SESION EDUCATIVA Y DEMOSTRATIVA EN PREPARACION DE ALIMENTOS</t>
  </si>
  <si>
    <t>FAMILIAS CON NIÑOS MENORES DE 24 MESES RECIBEN CONSEJERIA A TRAVES DE LA VISITA DOMICILIARIA</t>
  </si>
  <si>
    <t>AGENTES COMUNITARIOS CAPACITADOS PARA LA PROMOCIÓN DEL CUIDADO INFANTIL, LACTANCIA MATERNA EXCLUSIVA Y LA ADECUADA ALIMENTACIÓN Y PROTECCIÓN DEL MENOR DE 36 MESES</t>
  </si>
  <si>
    <t xml:space="preserve">CONSEJERÍA EN EL HOGAR DURANTE LA VISITA DOMICILIARIA A FAMILIAS DE LA GESTANTE PARA PROMOVER PRACTICAS SALUDABLES EN LA SALUD SEXUAL Y REPRODUCTIVA </t>
  </si>
  <si>
    <t xml:space="preserve"> AGENTES COMUNITARIOS DE SALUD CAPACITADOS REALIZAN ORIENTACIÓN A FAMILIAS DE GESTANTES Y PUÉRPERAS EN PRÁCTICAS SALUDABLES EN SALUD SEXUAL Y REPRODUCTIVA</t>
  </si>
  <si>
    <t xml:space="preserve"> FAMILIAS QUE RECIBEN SESIONES DEMOSTRATIVAS DESARROLLAN PRÁCTICAS  SALUDABLES PARA LA PREVENCIÓN DE LAS ENFERMEDADES METAXÉNICAS</t>
  </si>
  <si>
    <t xml:space="preserve">FAMILIAS QUE RECIBEN CONSEJERÍA A TRAVÉS DE LA VISITA DOMICILIARIA PARA PROMOVER PRÁCTICAS Y ENTORNOS SALUDABLES PARA CONTRIBUIR A LA DISMINUCIÓN DE LA TUBERCULOSIS, VIH/SIDA </t>
  </si>
  <si>
    <t xml:space="preserve">Metaxenicas </t>
  </si>
  <si>
    <t xml:space="preserve">TUBERCULOSIS </t>
  </si>
  <si>
    <t>ITS VIH/SIDA</t>
  </si>
  <si>
    <t>PROMSA</t>
  </si>
  <si>
    <t xml:space="preserve">METAXENICAS </t>
  </si>
  <si>
    <t>PLANTILLA PARA INDICADORES SANITARIOS RED MOYOBAMBA - 2023</t>
  </si>
  <si>
    <t>N°</t>
  </si>
  <si>
    <t>tipo</t>
  </si>
  <si>
    <t>NOMBRE DEL INDICADOR</t>
  </si>
  <si>
    <t>DEFINICION 
OPERACIONAL
DEL INDICADOR</t>
  </si>
  <si>
    <t>NUMERADOR</t>
  </si>
  <si>
    <t>DENOMINADOR</t>
  </si>
  <si>
    <t>AREA</t>
  </si>
  <si>
    <t>HOSP.HOSPITAL
  MOYOBAMBA</t>
  </si>
  <si>
    <t>C.S.M.C</t>
  </si>
  <si>
    <t>P.S. CORDILLERA
 ANDINA</t>
  </si>
  <si>
    <t>P.S. LA FLOR DE 
LA PRIMAVERA</t>
  </si>
  <si>
    <t xml:space="preserve">P.S. LA PRIMAVERA </t>
  </si>
  <si>
    <t xml:space="preserve">potrerillo </t>
  </si>
  <si>
    <t>INDICADOR</t>
  </si>
  <si>
    <t>GESTANTE ATENDIDA</t>
  </si>
  <si>
    <t>ES LA GESTANTE QUE ACUDE A SU 1º ATENCIÓN PRENATAL EN EL EMBARAZO ACTUAL EN CUALQUIER ESTABLECIMIENTO DE SALUD DEL MINISTERIO DE SALUD.</t>
  </si>
  <si>
    <t xml:space="preserve">PRIMERA ATENCION PRENATAL </t>
  </si>
  <si>
    <t>META PROGRAMADA</t>
  </si>
  <si>
    <t>MATERNO</t>
  </si>
  <si>
    <t>GESTANTE PRECOZMENTE ATENDIDA</t>
  </si>
  <si>
    <t xml:space="preserve">ES AQUELLA GESTANTE QUE ES ATENDIDA SU PRIMER CONTROL EN EL I TRISTRESTRE DE GESTACION </t>
  </si>
  <si>
    <t>ATENCION PRENATAL PRIMER TRIMESTRE</t>
  </si>
  <si>
    <t>GESTANTE ADOLESCENTE  ATENDIDA</t>
  </si>
  <si>
    <t>AQUELLA GESTANTE  &lt;= 17 AÑOS ATENDIDA</t>
  </si>
  <si>
    <t>ATENCION PRENATAL  &lt;= 17</t>
  </si>
  <si>
    <t>GESTANTE ADOLECENTE PRECOZMENTE ATENDIDA</t>
  </si>
  <si>
    <t>GESTANTE &lt;=17 AÑOS ATENDIDA SU PRIMER CONTROL EN EL I PRIMER TRIMESTRE</t>
  </si>
  <si>
    <t>PRIMERA ATENCION PRENATAL  &lt;= 17 AÑOS</t>
  </si>
  <si>
    <t>ADOLESCENTE CON SUPLEMTO DE ACIDO FOLICO + SULFATO FERROSO</t>
  </si>
  <si>
    <t>ADOLESCENTE MUJER DE 12 A 17 AÑOS CON SUPLEMENTACION DE ACIDO FOLICO +SULFATO FERROSO ,2 TAB POR SEMANA DURANTE 3 MESES CONTINUO CADA AÑO</t>
  </si>
  <si>
    <t>ADOLSECENTE SUPLEMENTADA</t>
  </si>
  <si>
    <t xml:space="preserve">META PROGRAMDA </t>
  </si>
  <si>
    <t xml:space="preserve">ADOLESCENTE </t>
  </si>
  <si>
    <t>GESTANTE CONTROLDA</t>
  </si>
  <si>
    <t>GESTANTE QUE HA CUMPLIDO SU SEXTA ATENCION PRENATAL Y QUE HA RECIBIDO EL PAQUETE BASICO DE ATENCION A LA GESTANTE</t>
  </si>
  <si>
    <t>ATENCION GESTANTE CON 6 CONTROLES PRENATALES</t>
  </si>
  <si>
    <t>META PROGRAMADA-85%</t>
  </si>
  <si>
    <t>GESTANTE CON PAQUETE PREVENTIVO</t>
  </si>
  <si>
    <t xml:space="preserve">AQUELLA GESTANTE QUE CUENTA CON 6 CONTROLES PRENATALES , 6 ENTREGAS DE ACIDO+SULFATO F, TAMIZAJE VIF,2 BATERIAS DE LABORATORIO Y ATENCION ODONTOLOGICA </t>
  </si>
  <si>
    <t>PARTOS CNV</t>
  </si>
  <si>
    <t xml:space="preserve">MATERNO </t>
  </si>
  <si>
    <t>GESTANTE SUPLEMANTADA CON HIERRO</t>
  </si>
  <si>
    <t>GESTANTE QUE HA RECIBIDO 6 ENTREGAS SE SULFATO FERROSO DURANTE SUS ATENCIONES PRENATAL</t>
  </si>
  <si>
    <t>6 ENTREGAS DE SULFATO FERROSO DURANTE EL EMBARAZO</t>
  </si>
  <si>
    <t>PUERPERAS CONTROLADAS</t>
  </si>
  <si>
    <t>PUERPERA QUE HA CUMPLIDO LA SEGUNDA ATENCION  AMBULATORIA, HA RECIBIDO SULFATO FERROSO Y TIENE UN CONTROL DE HEMOGLOBINA A LOS 30 DIAS</t>
  </si>
  <si>
    <t xml:space="preserve">SEGUNDA ATENCION DEL PUERPERIO </t>
  </si>
  <si>
    <t>PAREJAS PROTEGIDAS CON METODO DE PLANIFICACION FAMILIAR</t>
  </si>
  <si>
    <t>CONJUNTO DE ACTIVIDADES, PROCEDIMIENTOS E INTERVENCIONES DIRIGIDAS A MUJERES EN EDAD FÉRTIL, DENTRO DE LAS CUALES SE ENCUENTRA LA INFORMACIÓN, EDUCACIÓN, ORIENTACIÓN/CONSEJERÍA Y LA PRESCRIPCIÓN Y PROVISIÓN DE MÉTODOS ANTICONCEPTIVOS, QUE ES REALIZADO POR PERSONAL DE SALUD CALIFICADO, EN TODOS LOS ESTABLECIMIENTOS DE SALUD.</t>
  </si>
  <si>
    <t>NUMERO DE PAREJAS PROTEGIDAS EN PLANIFICACION</t>
  </si>
  <si>
    <t>PLANIFICACION FAMILIAR</t>
  </si>
  <si>
    <t>INSPECCION SANITARIA DE LA CALIDAD DE AGUA PARA CONSUMO HUMANO</t>
  </si>
  <si>
    <t xml:space="preserve">% INSPECCIONES SISTEMAS AGUA </t>
  </si>
  <si>
    <t>N° INSPECCIONES SISTEMAS AGUA X IPRESS</t>
  </si>
  <si>
    <t xml:space="preserve">TOTAL INSPECCIONES SISTEMAS AGUA x 100 </t>
  </si>
  <si>
    <t xml:space="preserve">SALUD AMBIENTAL </t>
  </si>
  <si>
    <t>MONITOREO DE PARAMETROS CAMPO DE LA CALIDAD DE AGUA PARA CONSUMO HUMANO</t>
  </si>
  <si>
    <t xml:space="preserve">% MONITOREOS DE AGUA EN CENTROS POBLADOS </t>
  </si>
  <si>
    <t xml:space="preserve">N° MONITOREOS DE AGUA EN CENTROS POBLADOS X IPRESS </t>
  </si>
  <si>
    <t xml:space="preserve">TOTAL DE MONITOREOS DE AGUA EN CENTROS POBLADOS X IPRESS x 100 </t>
  </si>
  <si>
    <t xml:space="preserve">VIGILANCIA SANITARIA DE GESTION Y MANEJO RESIDUOS SOLIDOS X EE.SS </t>
  </si>
  <si>
    <t>% VIGILANCIA SANITARIA DE GESTION Y MANEJO RESIDUOS SOLIDOS X IPRESS</t>
  </si>
  <si>
    <t>N° INSPECCIONES SANITARIAS SOBRE RESIDUOS SOLIDOS HOSPITALARIOS X IPRESS</t>
  </si>
  <si>
    <t>TOTAL INSPECCIONES SANITARIA SOBRE RESIDUOS SOLIDOS HOSPITALARIOS x 100</t>
  </si>
  <si>
    <t>Actividad realizada por el personal de salud y agente comunitario capacitado en la atención intra y extramuros para la identificación de las personas con lesiones sospechosas de leishmaniasis, residentes o procedentes de zonas endémicas para un diagnóstico oportuno</t>
  </si>
  <si>
    <t xml:space="preserve">Numero de casos que reciben tratamiento completo </t>
  </si>
  <si>
    <t>Numero de casos totales captados en los establecimientos de salud</t>
  </si>
  <si>
    <t>Son las inspecciones domiciliarias que van a permitir determinar los índices de infestación en viviendas y su variación en el tiempo, mediante la búsqueda activa de larvas y pupas del vector Aedes aegypti. Realizado por personal y promotores de salud capacitados.
Las inspecciones en escenario II y III se realiza 1 vez al mes, en un periodo máximo de 5 días</t>
  </si>
  <si>
    <t>Numero de viviendas inspeccionadas con Encuesta Entomologica en escenario II y III de Dengue.</t>
  </si>
  <si>
    <t>Numero total de viviendas programadas para la encuesta entomologica en los escenarios Ii y II de Dengue</t>
  </si>
  <si>
    <t>Conjunto de actividades que desarrolla el personal de salud de los establecimientos de salud de las áreas de riesgo de transmisión de dengue, El 
Tratamiento focal y físico al se realiza en forma bimensual, con un rendimiento de 20 viviendas por día por inspector.incluye Visita domiciliaria al 100% de viviendas en forma trimestral.</t>
  </si>
  <si>
    <t>Numero de viviendas con control vectorial fisico o quimico en escenarios II y III de transmision de Dengue.</t>
  </si>
  <si>
    <t>Numero de viviendas total de las localidades en escenarios Ii y II de transmision de Dengue</t>
  </si>
  <si>
    <t>PORCENTAJE DE ATENCION DE PERSONAS MORDIDAS</t>
  </si>
  <si>
    <t>Personas mordidas atendidas del total de la poblacion total.</t>
  </si>
  <si>
    <t xml:space="preserve">Numero de personas mordidas atendidas </t>
  </si>
  <si>
    <t>Poblacion general x 100</t>
  </si>
  <si>
    <t>ZOONOSIS</t>
  </si>
  <si>
    <t>PORCENTAJE DE PERSONAS MORDIDAS CONTROLADAS</t>
  </si>
  <si>
    <t>Personas mordidas controladas del total de personas mordidas controladas-</t>
  </si>
  <si>
    <t>Numero de personas mordidas controladas</t>
  </si>
  <si>
    <t>Numero de personas mordidas controladas x 100</t>
  </si>
  <si>
    <t>PORCENTAJE DE PERSONAS MORDIDAS QUE INICIAN TRATAMIENTO CON VACUNA ANTIRRABICA</t>
  </si>
  <si>
    <t>Personas mordidas que inician tratamiento con vacuna antirrabica humana del total de personas mordidas atendidas.</t>
  </si>
  <si>
    <t>Numero de personas mordidas que inician tratamiento</t>
  </si>
  <si>
    <t>Numero de personas mordidas x 100</t>
  </si>
  <si>
    <t>PORCENTAJE DE MUESTRAS CANINAS REMITIDAS AL LABORATORIO</t>
  </si>
  <si>
    <t>Nro, de muestras de cerebro de canes remitidas al laboratorio del total de poblacion canina estimada.</t>
  </si>
  <si>
    <t>Numero de muestra de cerebro de canes remitidas al laboratorio</t>
  </si>
  <si>
    <t>Poblacion canina estimada x 100</t>
  </si>
  <si>
    <t>PORCENTAJE DE CANES VACUNADOS</t>
  </si>
  <si>
    <t>Nro. De canes vacunados del total de canes programado.</t>
  </si>
  <si>
    <t>Numero de perros vacunados</t>
  </si>
  <si>
    <t>PORCENTAJE DE MUESTRAS POSITIVAS DE MURCIELAGOS HEMATOFAGOS</t>
  </si>
  <si>
    <t>Nro. De muestras positivas a rabia de murcielagos hematofagos de total de muercielagos hematofagos remitidos.</t>
  </si>
  <si>
    <t>Numero de muestras positivas a rabia de murcielagos hematofagos</t>
  </si>
  <si>
    <t>Numero de murcielagos hematofagos remitidos</t>
  </si>
  <si>
    <t>PORCENTAJE DE ANIMAL MORDEDOR CONTROLADO</t>
  </si>
  <si>
    <t>Nro. De animal mordedor controlados del total de animales mordedores detectados.</t>
  </si>
  <si>
    <t>Numero de animales mordedores controlados</t>
  </si>
  <si>
    <t>Numero de animales mordedores detectados x 100</t>
  </si>
  <si>
    <t>PORCENTAJE DE CASOS DE RABIA CANINA</t>
  </si>
  <si>
    <t>Nro. De casos de rabia canina del total de poblacion canina estimada.</t>
  </si>
  <si>
    <t>Numero de casos de rabia canina</t>
  </si>
  <si>
    <t>PERSONA ADULTO MAYOR DE 60 AÑOS A MAS  PROTEGIDOS CON  VACUNA NEUMOCOCO</t>
  </si>
  <si>
    <t>PERSONA ADULTO MAYOR DE 60 AÑOS A MAS CON VACUNA NEUMOCOCO</t>
  </si>
  <si>
    <t xml:space="preserve">ADULTOS MAYOR CON VACUNA NEUMOCOCO &gt; = 60 AÑOS </t>
  </si>
  <si>
    <t>EVAM</t>
  </si>
  <si>
    <t>PERSONA ADULTO MAYOR DE 60 AÑOS A MAS PROTEGIDOS CON LA  VACUNA INFLUENZA</t>
  </si>
  <si>
    <t>PERSONA ADULTO MAYOR DE 60 AÑOS A MAS CON VACUNA INFLUENZA</t>
  </si>
  <si>
    <t xml:space="preserve">ADULTOS MAYOR CON VACUNA INFLUENZA&gt; = 60 AÑOS </t>
  </si>
  <si>
    <t>Personas Adultas Mayores atendidas con Valoración Clínica Integral del Adulto Mayor - VACAM</t>
  </si>
  <si>
    <t xml:space="preserve">PERSONA ADULTO MAYOR DE 60 AÑOS </t>
  </si>
  <si>
    <t>ATENCION CON VALORACION CLINICA DEL AM CIE = 99387 LAB= AS,AF,E</t>
  </si>
  <si>
    <t>PERSONA CON DISCAPACIDAD QUE RECIBE ATENCION PARA SU CERTIFICACIÓN.</t>
  </si>
  <si>
    <t>PERSONA CON DISCAPACIDAD CERTIFICADA EN ESTABLECIMIENTOS DE SALUD</t>
  </si>
  <si>
    <t>ATENCIÓN PARA OTORGAR LA CERTIFICACIÓN A LAS PERSONAS CON DISCAPACIDAD</t>
  </si>
  <si>
    <t>DISCAPACIDAD</t>
  </si>
  <si>
    <t>DOCENTES CAPACITADOS EN TEMA DE SALUD</t>
  </si>
  <si>
    <t>DOCENTES CAPACITADOS EN TEMA DE CANCER</t>
  </si>
  <si>
    <t>DOCENTES CAPACITADOS</t>
  </si>
  <si>
    <t>EDUCA. PARA LA SALUD</t>
  </si>
  <si>
    <t>NIÑOS EN ETAPA ESCOLAR DE 2 A 16 AÑOS DESPARASITADOS</t>
  </si>
  <si>
    <t>NIÑOS DE 2 A 16 AÑOS DESPARASITADOS</t>
  </si>
  <si>
    <t xml:space="preserve">NIÑOS DE  2 A 16 AÑOS,QUE RECIBIERON SUS DOS DOSIS DE ANTIPARASITARIO </t>
  </si>
  <si>
    <t>NIÑOS EN ETAPA ESCOLAR DE 9 AÑOS PROTEGIDO CON VANUCA VPH</t>
  </si>
  <si>
    <t>NIÑOS DE 9 AÑOS QUE RECIBEN VACUNA DE VPH</t>
  </si>
  <si>
    <t>NIÑOS PROTEGIDAS CON SUS DOS DOSIS</t>
  </si>
  <si>
    <t>NIÑAS EN ETAPA ESCOLAR DE 9 AÑOS PROTEGIDO CON VANUCA VPH</t>
  </si>
  <si>
    <t>NIÑAS DE 9 AÑOS QUE RECIBEN VACUNA DE VPH</t>
  </si>
  <si>
    <t>NIÑAS PROTEGIDAS CON SUS DOS DOSIS</t>
  </si>
  <si>
    <t>% de Recien Nacidos con Bajo Peso al Nacer</t>
  </si>
  <si>
    <t>NIÑO ATENDIDO</t>
  </si>
  <si>
    <t>Nº de Recien Nacidos con Bajo Peso al Nacer (HIS)</t>
  </si>
  <si>
    <t>Nº de Recien Nacidos (CNV)</t>
  </si>
  <si>
    <t>ETAPA VIDA NIÑO</t>
  </si>
  <si>
    <t>% de Recien Nacidos con Prematuridad</t>
  </si>
  <si>
    <t>Nº de Recien Nacidos con Prematuridad Leve (HIS)</t>
  </si>
  <si>
    <t>Recién nacido con controles CRED completo</t>
  </si>
  <si>
    <t>Conjunto de actividades desarrolladas por  el  profesional de enfermería (de contar con enfermeros(as) lo podra realizar el medico), con el objetivo de evaluar el crecimiento y desarrollo (físico y neurológico), identificar precozmente los signos de alarma en el RN y  fortalecer en la madre, padre o cuidador las  prácticas  sobre el cuidado integral del recién nacido como: lactancia materna, higiene, cuidado del cordón, vacunas, abrigo, apego, identificación de signos de alarma, entre otros.</t>
  </si>
  <si>
    <t>N° recién nacidos con 4 controles (2, 7, 15 y 21 días) de crecimiento y desarrollo registrados en el HIS con el código 99381.01:  " Atención Integral de Salud del Niño-CRED- Neonato" y 4 en el LAB (sumatoria de los LAB 1+2+3+4).</t>
  </si>
  <si>
    <t>N° Recién Nacidos registrados en el padrón nominal.</t>
  </si>
  <si>
    <t>Niños menores de 12 meses con controles CRED completo para su edad</t>
  </si>
  <si>
    <t>Niños menores de 12 meses que de acuerdo a su edad reciben controles de crecimiento y desarrollo completos, siendo un conjunto de actividades periódicas y sistemáticas desarrolladas por un profesional de enfermería o medicina.
• Niños de 01 a 11 meses 01 control por mes.</t>
  </si>
  <si>
    <t>N° Niños que de acuerdo a la edad cumple con los controles de crecimiento y desarrollo que le corresponde: Niños de 01 a 11 meses 01 control por mes, 11 controles.
Registrado en HIS con código 99381 Atención Integral de Salud del Niño-CRED menor de 1 año acompañado del LAB 11</t>
  </si>
  <si>
    <t>N° niños y niñas menores de 12 meses,  según Padrón Nominal.</t>
  </si>
  <si>
    <t>Niños menores de 36 meses con controles CRED completo para su edad</t>
  </si>
  <si>
    <t>Niños menores de 36 meses que de acuerdo a su edad reciben controles de crecimiento y desarrollo completos, siendo un conjunto de actividades periódicas y sistemáticas desarrolladas por un profesional de enfermería o medicina.
• Niños de 01 a 11 meses 01 control por mes.
• Niños de 12 a 23 meses 01 control cada 2 meses.
• Niños de 24 a 35 meses 01 control cada 3 meses.</t>
  </si>
  <si>
    <t>N° Niños que de acuerdo a la edad cumple con los controles de crecimiento y desarrollo que le corresponde:
• Niños de 01 a 11 meses 01 control por mes, 11 controles.
• Niños de 12 a 23 meses 01 control cada 2 meses, 06 controles.
• Niños de 24 a 35 meses 01 control cada 3 meses, 04 controles.
Registrado en HIS con código 99381 Atención Integral de Salud del Niño-CRED menor de 1 año acompañado del LAB 11  más el  código 99382 Atención Integral de Salud del Niño-CRED de 1 año - acompañado del LAB 6 más el codigo 99382 Atención Integral de Salud del Niño-CRED de 2 años-acompañado del LAB 4.</t>
  </si>
  <si>
    <t>N° niños y niñas menores de 36 meses,  según Padrón Nominal.</t>
  </si>
  <si>
    <t>Niños menores de 36 meses con test de graham y examen seriado</t>
  </si>
  <si>
    <t>Conjunto de procedimientos realizados por un profesional o un técnico de laboratorio con el objetivo de obtener y procesar una muestra de frotis perianal más tres muestras de heces de niños y niñas menores de 36 meses.
El procedimiento se realiza a partir de los 12 meses una vez por año.</t>
  </si>
  <si>
    <t>N° Niños de 1 año y 2 años que durante los Controles de CRED se les solicito el  test de graham y examen seriado de heces, durante el año en curso y registrados con los códigos: 87177.01 Estudio parasitológico por 3 y  87178 Test de Graham.</t>
  </si>
  <si>
    <t>Porcentaje de niñas y niños recien nacidos de parto institucional vacunados con BCG y anti Hepatitis B (HVB) antes del alta</t>
  </si>
  <si>
    <t xml:space="preserve">Recien Nacido  comprendidos entre o dias hasta 29 dias, que reciben  en el transcurso de las primeras 24 horas de vida las siguientes vacunas: Vacuna BCG 1 dosis y Vacuna HVB 1 dosis </t>
  </si>
  <si>
    <t>Niñas/niños del denominador , que recibieron una (1) dosis de la vacuna BCG y una (1) de HvB antes del alta , según se establece en el esquema nacional de vacunaciones.</t>
  </si>
  <si>
    <t>Niñas/niños nacidos  en hospital o instituto en el periodo de evaluacion y se encuentran registrados con DNI en el CNV en linea , excluyendo los niños nacidos con menos de 1,500 gr.</t>
  </si>
  <si>
    <t>ESI</t>
  </si>
  <si>
    <t>Cobertura de protegidos con vacuna PENTAVALENTE en el menor de 1 año</t>
  </si>
  <si>
    <t>Niño y niña comprendidos entre un mes de vida hasta los 11 m y 29 dias, que deberán recibir en el transcurso de esta etapa las siguientes vacunas: Vacuna Pentavalente 3 dosis</t>
  </si>
  <si>
    <t>N° de niñas y niños menores de 1 año con 3 dosis de vacuna pentavalente registrados en el HIS MINSA</t>
  </si>
  <si>
    <t>Niños y niñas menores de 1 año que figuran en el Padrón Nominal</t>
  </si>
  <si>
    <t>Cobertura de protegidos con vacuna ANTIPOLIO INYECTABLE (IPV) en el menor de 1 año</t>
  </si>
  <si>
    <t>Niño y niña comprendidos entre un mes de vida hasta los 11 m y 29 dias, que deberán recibir en el transcurso de esta etapa las siguientes vacunas: Vacuna Antipolio inactivada Inyectable (IPV) 3 dosis</t>
  </si>
  <si>
    <t>N° de niñas y niños menores de 1 año con 3 dosis de vacuna antipolio inyectable (IPV) registrados en el HIS MINSA</t>
  </si>
  <si>
    <t>Cobertura de protegidos con vacuna contra el ROTAVIRUS en el menor de 1 año</t>
  </si>
  <si>
    <t>Niño y niña comprendidos entre un mes de vida hasta los 11 m y 29 dias, que deberán recibir en el transcurso de esta etapa las siguientes vacunas: Vacuna Rotavirus 2 dosis</t>
  </si>
  <si>
    <t>N° de niñas y niños menores de 1 año con 2 dosis de vacuna contra el Rotavirus registrados en el HIS MINSA</t>
  </si>
  <si>
    <t>Cobertura de vacunados con vacuna ANTINEUMOCÓCICA en el menor de 1 año</t>
  </si>
  <si>
    <t>Niño y niña comprendidos entre un mes de vida hasta los 11 m y 29 dias, que deberán recibir en el transcurso de esta etapa las siguientes vacunas: Vacuna Antineumococica 2 dosis</t>
  </si>
  <si>
    <t>N° de niñas y niños menores de 1 año con 2 dosis de vacuna antineumocócica registrados en el HIS MINSA</t>
  </si>
  <si>
    <t>Cobertura de protegidos con 3 dosis de vacuna ANTINEUMOCÓCICA en la población de 1 año</t>
  </si>
  <si>
    <t>Niño y niña comprendidos entre los 12m hasta los 23m  y 29 dias, que deberán recibir en el transcurso de esta etapa las siguientes vacunas: Vacuna Antineumococica 1 dosis</t>
  </si>
  <si>
    <t>N° de niñas y niños de 1 año con 3 dosis de vacuna antineumocócica registrados en el HIS MINSA</t>
  </si>
  <si>
    <t>Niños y niñas de 1 año que figuran en el Padrón Nominal</t>
  </si>
  <si>
    <t>Cobertura de vacunados con 1 dosis de vacuna SPR en la población de 1 año</t>
  </si>
  <si>
    <t>Niño y niña comprendidos entre los 12m hasta los 23m  y 29 dias, que deberán recibir en el transcurso de esta etapa las siguientes vacunas: Vacuna SPR 1 dosis</t>
  </si>
  <si>
    <t>N° de niñas y niños de 1 año con 1 dosis de vacuna SPR registrados en el HIS MINSA</t>
  </si>
  <si>
    <t>Cobertura de vacunados con 2 dosis de vacuna SPR en la población de 1 año</t>
  </si>
  <si>
    <t>Niño y niña comprendidos entre los 12m hasta los 23m  y 29 dias, que deberán recibir en el transcurso de esta etapa las siguientes vacunas: Vacuna SPR 2 dosis</t>
  </si>
  <si>
    <t>N° de niñas y niños de 1 año con 2 dosis de vacuna SPR registrados en el HIS MINSA</t>
  </si>
  <si>
    <t>Cobertura de vacunados con el 1er refuerzo con vacuna ANTIPOLIO ORAL (APO) en la población de 1 año</t>
  </si>
  <si>
    <t>Niño y niña comprendidos entre los 12m hasta los 23m  y 29 dias, que deberán recibir en el transcurso de esta etapa las siguientes vacunas: Vacuna antipolio oral 1 dosis</t>
  </si>
  <si>
    <t>N° de niñas y niños de 1 año con el 1er refuerzo con vacuna antipolio oral (APO) registrados en el HIS MINSA</t>
  </si>
  <si>
    <t>Cobertura de vacunados con el 1er refuerzo con vacuna DPT en la población de 1 año</t>
  </si>
  <si>
    <t xml:space="preserve">Niño y niña comprendidos entre los 12m hasta los 23m  y 29 dias, que deberán recibir en el transcurso de esta etapa las siguientes vacunas: Vacuna DPT 1 dosis </t>
  </si>
  <si>
    <t>N° de niñas y niños de 1 año con el 1er refuerzo con vacuna DPT registrados en el HIS MINSA</t>
  </si>
  <si>
    <t>Cobertura de vacunados con el 2do refuerzo con vacuna ANTIPOLIO ORAL (APO) en la población de 4 años</t>
  </si>
  <si>
    <t>Niño y niña comprendidos entre los 4 años, 11 meses y 29 dias, que deberán recibir en el transcurso de esta etapa las siguientes vacunas: Vacuna antipolio oral 1 dosis</t>
  </si>
  <si>
    <t>N° de niñas y niños de 1 año con el 2do refuerzo con vacuna antipolio oral (APO) registrados en el HIS MINSA</t>
  </si>
  <si>
    <t>Niños y niñas de 4 años que figuran en el Padrón Nominal</t>
  </si>
  <si>
    <t>Cobertura de vacunados con el 2do refuerzo con vacuna DPT en la población de 4 años</t>
  </si>
  <si>
    <t xml:space="preserve">Niño y niña comprendidos entre los 4 años, 11 meses y 29 dias, que deberán recibir en el transcurso de esta etapa las siguientes vacunas: Vacuna DPT 1 dosis </t>
  </si>
  <si>
    <t>N° de niñas y niños de 1 año con el 2do refuerzo con vacuna DPT registrados en el HIS MINSA</t>
  </si>
  <si>
    <t>Cobertura de vacunados con 1 dosis de vacuna contra VPH en el 5to grado de primaria</t>
  </si>
  <si>
    <t xml:space="preserve">Niño y niña del 5to grado de primaria de Educación Basica Regular y niño y niñas de 9 a 13 años que no estudian, que deberán recibir en el transcurso de esta etapa las siguientes vacunas: Vacuna VPH 1 dosis </t>
  </si>
  <si>
    <t>N° de niñas y niños con 1 dosis de vacuna VPH registrados en el HIS MINSA</t>
  </si>
  <si>
    <t>Niños y niñas de 5to grado de primaria que figuran en el Padrón nominal</t>
  </si>
  <si>
    <t>Cobertura de gestantes vacunadas con 1 dosis de vacuna dTpa</t>
  </si>
  <si>
    <t xml:space="preserve">Gestantes desde las 20 a las 36 semanas de gestación, que deberán recibir en el transcurso de esta etapa las siguiente vacuna: Vacuna dTpa 1 dosis </t>
  </si>
  <si>
    <t>N° de gestantes vacunadas con 1 dosis de vacuna dTpa registrados en el HIS MINSA</t>
  </si>
  <si>
    <t>Población de Gestantes</t>
  </si>
  <si>
    <t>Cobertura de vacunados con 1 dosis con vacuna contra la INFLUENZA en el año 2023, en la población de mayores de 60 años</t>
  </si>
  <si>
    <t>Adultos Mayores de 60 años a más, que deberán recibir en el transcurso de esta etapa la siguiente vacuna: Vacuna contra la influenza</t>
  </si>
  <si>
    <t>N° de personas mayores de 60 años con 1 dosis de vacuna contra la influenza en el año y registrados en el HIS MINSA</t>
  </si>
  <si>
    <t xml:space="preserve">Población de mayores de 60 años RENIEC </t>
  </si>
  <si>
    <t>Cobertura de vacunados con 1 dosis con vacuna contra NEUMOCOCO en el año 2023, en la población de mayores de 60 años</t>
  </si>
  <si>
    <t>Adultos Mayores de 60 años a más, que deberán recibir en el transcurso de esta etapa la siguiente vacuna: Vacuna contra neumococo</t>
  </si>
  <si>
    <t>N° de personas mayores de 60 años con 1 dosis de vacuna contra neumococo en el año y registrados en el HIS MINSA</t>
  </si>
  <si>
    <t xml:space="preserve"> Proporción de niños  menores de 5 años  de edad con DCI (Patrón de  Referencia  OMS).</t>
  </si>
  <si>
    <t>En el año 2021, el 11.5% de la población menor de cinco años de edad del país sufrió desnutrición crónica según el Patrón de la Organización Mundial de la Salud (OMS)</t>
  </si>
  <si>
    <t>N° Niños menores de 5 años de edad con DCI</t>
  </si>
  <si>
    <t>N° de Niños menores de 5 años de edad programados ( Padrón Nominal 2021)</t>
  </si>
  <si>
    <t>ESAN</t>
  </si>
  <si>
    <t xml:space="preserve">  Proporción de Niños de 6 a 35 meses  de edad con Amenia (Patrón de  Referencia  OMS).</t>
  </si>
  <si>
    <t>En el año 2021, el 38.8% de la población menor de tres años de edad del país sufrió aenemia según el Patrón de la Organización Mundial de la Salud (OMS)</t>
  </si>
  <si>
    <t>N° Niños de 6 a 35 meses de edad con Anemia Infantil</t>
  </si>
  <si>
    <t>N° de Niños  de 6 a 35 meses  de edad programados ( Padrón Nominal 2021)</t>
  </si>
  <si>
    <t>Niños de 4 meses que  inician Sumplementación con Hierro en Gotas.</t>
  </si>
  <si>
    <t xml:space="preserve">Entrega el suplemento de hierro (Sulfato Ferroso o Hierro Polimaltosa) de acuerdo al esquema vigente.
1.- Al niño nacido a término le corresponde la entrega de suplemento de hierro a los 4 y 5 meses de edad.
</t>
  </si>
  <si>
    <t>N° Niños  de 4 meses que inician suplementación con Hierro en Gotas</t>
  </si>
  <si>
    <t>Total Niños  de 4 meses  programados  en Padrón Nominal  2021</t>
  </si>
  <si>
    <t>Niños menores de 12 meses de edad con suplemento de Hierro y otros Micronutrientes.</t>
  </si>
  <si>
    <t xml:space="preserve"> 1- A partir de los 6  hasta los 11 meses de edad le corresponde la entrega de hierro durante 6 meses continuos. 
</t>
  </si>
  <si>
    <t>N° Niños de 6 a 12 meses de edad sin anemia que han recibido Suplemento de Hierro y otros  Micronutrientes ( TA ).</t>
  </si>
  <si>
    <t>Total Niños   de 6 a 11 meses de edad sin anemia  programados (Padrón Nominal 2021).</t>
  </si>
  <si>
    <t>Niños  de 24 meses de edad con suplemento de Hierro y otros Micronutrientes.</t>
  </si>
  <si>
    <t xml:space="preserve"> Entrega el suplemento de hierro (Sulfato Ferroso, Hierro Polimaltosa o micronutrientes o multivitaminicos) de acuerdo al esquema vigente.
 1 - A partir de los 24 meses hasta los 35 meses de edad le corresponde la entrega de suplemento de hierro, durante 06 meses contínuos.
</t>
  </si>
  <si>
    <t>N° Niños de 24 a 35 meses de edad sin anemia que han recibido Suplemento de Hierro y otros  Micronutrientes ( TA ).</t>
  </si>
  <si>
    <t>Total Niños   de 24 a 35 meses de edad sin anemia  programados (Padrón Nominal 2021).</t>
  </si>
  <si>
    <t xml:space="preserve">INDICADOR TRAZADOR </t>
  </si>
  <si>
    <t>Niños menores de 36 meses de edad con suplemento de Hierro y otros Micronutrientes.</t>
  </si>
  <si>
    <r>
      <t xml:space="preserve">1.- Entrega el suplemento de hierro (Sulfato Ferroso, Hierro Polimaltosa o micronutrientes o multivitaminicos) de acuerdo al esquema vigente.
 100% de niños y niñas menores de 1 año sin anemia, (con SIS, sin Seguro y sin Dato) registrados en el padrón nominal (incluye los niños con BPN,   prematuros y nacidos a término con adecuado peso al nacer).
</t>
    </r>
    <r>
      <rPr>
        <b/>
        <sz val="12"/>
        <color theme="1"/>
        <rFont val="Calibri"/>
        <family val="2"/>
        <scheme val="minor"/>
      </rPr>
      <t>Más</t>
    </r>
    <r>
      <rPr>
        <sz val="12"/>
        <rFont val="Arial"/>
        <family val="2"/>
      </rPr>
      <t xml:space="preserve">
100% de niños y niñas de 24 a 35 meses sin anemia (con SIS, sin Seguro y sin Dato) registrados en el padrón nominal. Para la estimaciòn de niños y niñas sin anemia se utilizará la prevalencia de anemia, según ENDES actual.   
</t>
    </r>
  </si>
  <si>
    <t>N° Niños menores de 36 meses de edad sin anemia que han recibido Suplemento de Hierro y otros  Micronutrientes ( TA ).</t>
  </si>
  <si>
    <t>Total Niños menores de 36 meses  de edad sin anemia programados (Padrón Nominal 2021).</t>
  </si>
  <si>
    <t>Niños menores de un año  con  Suplemento de Vitamina A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</si>
  <si>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a niños menores de 1 año (con SIS, sin Seguro y sin Dato) registrados en el padrón nominal de los distritos con pobreza y extrema pobreza según el Mapa de Pobreza Monetaria Regional o Provincial o Distrital del INEI.                                                                                                                    </t>
  </si>
  <si>
    <t>N° Niños menores de 1 año que han recibido Suplemento de Vitamina A</t>
  </si>
  <si>
    <t>Total Niños menores de 1 año  programados ( Padrón Nomina 2021).</t>
  </si>
  <si>
    <t xml:space="preserve"> Niños  de 12 a 59 meses con  Suplemento de Vitamina A  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</si>
  <si>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     200,000 UI a los 12 meses y luego cada 6 meses hasta los 59 meses.
</t>
  </si>
  <si>
    <t xml:space="preserve">N° Niños  de 12 a 59 meses que han recibido Suplemento de Vitamina A  (TA :  segunda entrega) </t>
  </si>
  <si>
    <t>Total Niños de 12 a 59 meses de edad  programados (Padrón Nominal 2021).</t>
  </si>
  <si>
    <t xml:space="preserve"> Niño menor de 5 años con suplemento de vitamina A</t>
  </si>
  <si>
    <r>
  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en menores de 1 año
       200,000 UI a los 12 meses y luego cada 6 meses hasta los 59 meses.
</t>
    </r>
    <r>
      <rPr>
        <strike/>
        <sz val="12"/>
        <rFont val="Calibri"/>
        <family val="2"/>
      </rPr>
      <t xml:space="preserve">
</t>
    </r>
  </si>
  <si>
    <t xml:space="preserve">N° Niños  de 6 a 59 meses que han recibido Suplemento de Vitamina A  (TA :  segunda entrega) </t>
  </si>
  <si>
    <t>Total Niños de 6 a 59 meses de edad  programados  (Padrón Nominal 2021).</t>
  </si>
  <si>
    <t>Niños de 6 a 11 meses de edad con Dosaje de Hemoglobina</t>
  </si>
  <si>
    <r>
      <t xml:space="preserve">. Es  realizado por personal de salud (profesional o técnico) capacitado y comprende:
- Un dosaje de hemoglobina a los 6 meses de edad </t>
    </r>
    <r>
      <rPr>
        <strike/>
        <sz val="12"/>
        <rFont val="Calibri"/>
        <family val="2"/>
      </rPr>
      <t xml:space="preserve">
</t>
    </r>
  </si>
  <si>
    <t>N° Niños de 6 a 11 meses de edad que se ha realizado el Dosaje de Hemoglobina  (  según NTS N° 134).</t>
  </si>
  <si>
    <t>N° de Niños  de 6 a 11 meses  de edad programados  (Padrón Nominal 2021).</t>
  </si>
  <si>
    <t>Niños de 12 a 23 meses de edad con Dosaje de Hemoglobina</t>
  </si>
  <si>
    <r>
      <t xml:space="preserve"> comprende:
1.- Una medición de hemoglobina, a los 12 meses de edad  y cada 6 meses hasta cumplir los 2 años de edad .
</t>
    </r>
    <r>
      <rPr>
        <strike/>
        <sz val="12"/>
        <rFont val="Calibri"/>
        <family val="2"/>
      </rPr>
      <t xml:space="preserve">
</t>
    </r>
  </si>
  <si>
    <t>N° Niños de 12 a 23 meses de edad que se ha realizado el Dosaje de Hemoglobina  (  según NTS N° 134).</t>
  </si>
  <si>
    <t>N° de Niños  de 12 a 23 meses  de edad programados  (Padrón Nominal 2021).</t>
  </si>
  <si>
    <t>Niños de 24 a 35 meses de edad con Dosaje de Hemoglobina</t>
  </si>
  <si>
    <r>
      <t xml:space="preserve"> comprende:
- A partir de los 2 años de edad medición de hemoglobina 1 vez al año.
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</si>
  <si>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24 a 35 meses de edad que se ha realizado el Dosaje de Hemoglobina  (  según NTS N° 134).</t>
  </si>
  <si>
    <t>N° de Niños  de 24 a 35 meses  de edad programados  (Padrón Nominal 2021).</t>
  </si>
  <si>
    <t>Niños de 6 a 35 meses de edad con Dosaje de Hemoglobina</t>
  </si>
  <si>
    <r>
      <t xml:space="preserve">Procedimiento como medio de apoyo al diagnóstico, para determinar la concentración de hemoglobina en sangre y controlar la eficacia de la suplementación con hierro y otros micronutrientes, la metodología que se utiliza es la detección fotométrica a través del hemoglobinómetro que permite realizar lecturas directas de la cantidad total de la hemoglobina en sangre total. Es  realizado por personal de salud (profesional o técnico) capacitado y comprende:
1.- Una medición de hemoglobina, a los 6 meses de edad  y cada 6 meses hasta cumplir los 2 años de edad .
2.- A partir de los 2 años de edad medición de hemoglobina 1 vez al año.
3.-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</si>
  <si>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6 a 35 meses de edad que se ha realizado el Dosaje de Hemoglobina  (  según NTS N° 134).</t>
  </si>
  <si>
    <t>N° de Niños  de 6 a 35 meses  de edad programados  (Padrón Nominal 2021).</t>
  </si>
  <si>
    <t xml:space="preserve">Seguimiento del cumplimiento de la Suplementación  con Hierro y micronutriente en el niño y niña menor de 12 meses </t>
  </si>
  <si>
    <t>Es el  seguimiento a los que reciben suplementos de hierro o micronutriente, de forma preventiva 
- Esta puede ser realizada de manera presencial, a través de visita domiciliaria y no presencial a través de la Teleorientación y Telemonitoreo.
-La frecuencia de estas intervenciones, se basan en lo establecido en la normatividad vigente.
-Registro de la atención en: Historia Clínica, Tarjeta de Atención Integral del niño y niña, HIS, FUA
-Entrega de material educativo y comunicacional escrito, en las actividades de seguimiento presencial (visita domiciliaria).</t>
  </si>
  <si>
    <t>Nro de niños menores de 12 meses sin anemia que han recibido seguimiento  por V.D o teteorientacion o telemonitoreo</t>
  </si>
  <si>
    <t>Nro de niños menores de 12 meses sin anemia programados  (Padrón Nominal 2021).</t>
  </si>
  <si>
    <t>ANEMIA</t>
  </si>
  <si>
    <t>Tratamiento de los casos de anemia por deficiencia de hierro en niños  menores de 36 meses, atendidos de manera ambulatoria (presencial) o no presencial. 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para las pruebas bioquímicas correspondientes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</si>
  <si>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36 meses con anemia que recibieron tto completo  y cuentan con TA (termino de administración)</t>
  </si>
  <si>
    <t>Nro de niños  menores de 36 meses con anemia estimados a partir de la prevalencia de anemia regional del año anterior y/o vigente (45.1%)</t>
  </si>
  <si>
    <t>NIÑOS MENORES DE 1 AÑO CON ANEMIA</t>
  </si>
  <si>
    <t>Tratamiento de los casos de anemia por deficiencia de hierro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</si>
  <si>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12 meses con anemia que recibieron tto completo  y cuentan con TA (termino de administración)  a los 12 meses.</t>
  </si>
  <si>
    <t>Nro de niños  menores de 12 meses con anemia estimados a partir de la prevalencia de anemia regional del año anterior y/o vigente (66%)</t>
  </si>
  <si>
    <t>NIÑOS DE 1 AÑO CON ANEMIA</t>
  </si>
  <si>
    <t>Nro de niños  de 12 a 23 meses con anemia que recibieron tto completo  y cuentan con TA (termino de administración)</t>
  </si>
  <si>
    <t>Nro de niños  de 12 a 23 meses con anemia estimados a partir de la prevalencia de anemia regional del año anterior y/o vigente (43.3%)</t>
  </si>
  <si>
    <t>NIÑOS  DE 2 AÑOS CON ANEMIA</t>
  </si>
  <si>
    <t>Nro de niños de 24 a 35 meses con anemia que recibieron tto completo  y cuentan con TA (termino de administración)</t>
  </si>
  <si>
    <t>Nro de niños de  24 a 35 meses con anemia estimados a partir de la prevalencia de anemia regional del año anterior y/o vigente (26.1%)</t>
  </si>
  <si>
    <t>ALTA BASICA ODONTOLOGICA EN NIÑOS DE 3 A 11 AÑOSDE EDAD</t>
  </si>
  <si>
    <t xml:space="preserve">Niñas y niños de 3 a 11 años atendidos y con evaluación oral completa realizada en los servicios de Odontologia </t>
  </si>
  <si>
    <t>TOTAL DE NIÑOS Y NIÑAS DE 3 A 11 AÑOS DE EDAD CON PRIMERA ATENCION PRESENCIAL EN EL AÑO EL PROCEDIMIENTO DE EVALUACION ORAL COMPLETA,REGISTRADOS EN EL HIS DEL 01 DE ENERO AL 31 DE DICIEMBRE</t>
  </si>
  <si>
    <t>TOTAL DE NIÑOS Y NIÑAS DE 3 A  11 AÑOS DE LA POBLACION ESTABLECIDA EN EL DENOMINADOR,  A QUIENES SE LE REALIZARON PROCEDIMIENTOS PREVENTIVOS, RECUPERATIVOS Y/O ESPECIALIZADA, REQUERIDOS PARA ADQUIRIR LA CONDICION DE ALTA BASICA ODONTOLOGICA, RGISTRADAS EN EL HIS DEL 01 DE ENERO L 31 DE DICIEMBRE</t>
  </si>
  <si>
    <t>BUCAL</t>
  </si>
  <si>
    <t>EXAMEN ESTOMATOLOGICO</t>
  </si>
  <si>
    <t>Procedimiento mediante la cual se realiza el registro y diagnóstico de los hallazgos encontrados en el sistema estomatognático y  plan de tratamiento del usuario de salud.</t>
  </si>
  <si>
    <t>Personas atendidas con procedimientos preventivos estomatológicos</t>
  </si>
  <si>
    <t>POBLACION  ATENDIDAS CON EXAMEN ODONTOLOGICO CON 2DA ATENCION PRESENCIAL EN EL AÑO, EXCLUYE GESTANTES</t>
  </si>
  <si>
    <t>ASESORIA NUTRICIONAL</t>
  </si>
  <si>
    <t>POBLACION  ATENDIDAS CON 2DA ATENCION EN ASESORIA NUTRICIONAL PRESENCIAL EN EL AÑO, EXCLUYE GESTANTES</t>
  </si>
  <si>
    <t>INSTRUCCIÓN DE HIGIENE ORAL</t>
  </si>
  <si>
    <t>POBLACION  ATENDIDAS CON 2DA ATENCION  DE INSTRUCCIÓN DE HIGIENE ORAL PRESENCIAL EN EL AÑO, EXCLUYE GESTANTES</t>
  </si>
  <si>
    <t>Tamizaje de errores refractivos en niños.</t>
  </si>
  <si>
    <t>Exámen de tamizaje y diagnóstico de niños de 3 a 11 años de edad con errores refractivos</t>
  </si>
  <si>
    <t xml:space="preserve">Número de niños de 3 a 11 años de edad programados para valoración de agudeza visual </t>
  </si>
  <si>
    <t>Número de  nioños y niñas de 3 a 11 años que han recibido un diagnóstico de al menos un tipo de error refractivo</t>
  </si>
  <si>
    <t>OCULAR</t>
  </si>
  <si>
    <t>Tratamiento y control de personas con Hipertensión Arterial</t>
  </si>
  <si>
    <t>Personas de 15 años a más que reportan tener presión arterial elevada</t>
  </si>
  <si>
    <t xml:space="preserve">Número de personas de 15 años a más que reporten tener presión alta y reciben tratamiento farmacológico </t>
  </si>
  <si>
    <t>Número de personas de 15 años a más que reportan tener presión alta</t>
  </si>
  <si>
    <t>NO TRANS</t>
  </si>
  <si>
    <t>Tratamiento y Control de Personas con Diabetes Mellitus</t>
  </si>
  <si>
    <t>Personas de 15 años a mas con diagnóstico de Diabetes Mellitus</t>
  </si>
  <si>
    <t xml:space="preserve">Número de personas de 15 años a más con diagnóstico de Daibetes Mellitus  y reciben tratamiento farmacológico </t>
  </si>
  <si>
    <t>Número de personas de 15 años a más con diagnóstico de Diabetes Mellitus</t>
  </si>
  <si>
    <t>Mide la intensidad de búsqueda de SR con respecto a las atenciones en mayores de 15 años</t>
  </si>
  <si>
    <t>NUMERO DE SINTOMATICOS RESPIRATORIOS IDENTIFICADOS</t>
  </si>
  <si>
    <t>NUMERO TOTAL DE SRI PROGRAMADOS</t>
  </si>
  <si>
    <t>Mide la detección de todas las formas de TB entre los contactos examinados</t>
  </si>
  <si>
    <t>NUMERO DE CONTACTOS EXAMINADOS</t>
  </si>
  <si>
    <t>NUMERO DE CONTACTOS CENSADOS X 100</t>
  </si>
  <si>
    <t>Mide cobertura de tamizaje de VIH en pacientes con TB</t>
  </si>
  <si>
    <t>NUMERO DE CASOS DE TBC TAMIZADOS Y CON RESULTADO DE VIH</t>
  </si>
  <si>
    <t>NUMERO DE CASOS DE TBC DETECTADOS X 100</t>
  </si>
  <si>
    <t>MIDE LA CANTIDAD TOTAL DE CASOS DE TBC (TODAS LAS FORMAS) QUE SE PRODUCEN EN UNA REGION DETERMINADA DURNTE UN AÑO EN LA POBLACION GENERAL</t>
  </si>
  <si>
    <t>NUMERO DE CASOS DE TBC DE TODAS LAS FORMAS</t>
  </si>
  <si>
    <t>POBLACION TOTAL x  100000</t>
  </si>
  <si>
    <t xml:space="preserve">Porcentaje de mujeres de 25 a 64 años de edad que se han realizado tamizaje  de papanicolaou </t>
  </si>
  <si>
    <t>Mujeres de 25 a 64 años de edad que se han realizado tamizaje de papanicolaou(PAP)</t>
  </si>
  <si>
    <t>POBLACION PROGRAMADA X100</t>
  </si>
  <si>
    <t>CANCER</t>
  </si>
  <si>
    <t>Porcentaje de mujeres de 30 a 49 años de edad que se han realizado tamizaje para cuello uterino (Inspección Visual con Ácido Acético).</t>
  </si>
  <si>
    <t xml:space="preserve">Mujeres de 30 a 49 años de edad que se han realizado tamizaje Inspección Visual con Ácido Acético(IVAA). </t>
  </si>
  <si>
    <t>Porcentaje de mujeres de 40 a 69 años de edad que se han realizado examen clínico de mamas en los últimos 12 meses.</t>
  </si>
  <si>
    <t>Mujeres de 40 a 69 años de edad que se han realizado examen clínico de mamas en los últimos 12 meses.</t>
  </si>
  <si>
    <t>NUMERO DE PERSONAS  DE 18 A 59 AÑOS QUE RECIBEN CONSEJERIA INDIVIDUAL PARA TAMIZAJE DE ITS Y VIH/SIDA</t>
  </si>
  <si>
    <t>NUMERO DE PERSONAS  DE 18 A 59 AÑOS QUE RECIBEN TAMIZAJE PARA ITS Y VIH/SIDA</t>
  </si>
  <si>
    <t xml:space="preserve">  GESTANTES REACTIVAS  A SIFILIS RECIBEN TRATAMIENTO COMPLETO</t>
  </si>
  <si>
    <t>GESTANTES REACTIVAS A SIFILIS X 100</t>
  </si>
  <si>
    <t>CASOS  DE VIH-SIDA CONFIRMADOS</t>
  </si>
  <si>
    <t>POBLACION GENERAL X 100,000</t>
  </si>
  <si>
    <t>NIÑOS QUE RECIBE AL MENOS  UNA SESION DEMOSTRATIVA DE ALIMENTOS  ENTRE LOS 6 A 8 MESES DE EDAD</t>
  </si>
  <si>
    <t>Nº FAMILIAS CON NIÑOS (AS) DE 6 A 11 MESES QUE RECIBEN UNA SDE ALIMENTOS</t>
  </si>
  <si>
    <t>NIÑOS PROGRAMADAS</t>
  </si>
  <si>
    <t>GESTANTES CON DNI UNICOS QUE RECIBE SESION DEMOSTRATIVA DE ALIMENTE ENTRE EL I,II Y III TRIMESTRE DE GESTACION</t>
  </si>
  <si>
    <t>Nº FAMILIAS CON GESTANTES QUE RECIBEN UNA SDE ALIMENTOS</t>
  </si>
  <si>
    <t>GESTANTES PROGRAMADAS</t>
  </si>
  <si>
    <t xml:space="preserve">NIÑOS CUANDO HAN CUMPLIDO 12 MESES DE EDAD Y HAN RECIBIDO 4 CONSEJERÍAS INTEGRALES A TRAVÉS DE VISITA DOMICILIARIA O TELEORIENTACIÓN (1 DENTRO DE LOS PRIMEROS 7 DÍAS, 1 A LOS 4 MESES Y 2 ENTRE LOS 6 Y 11 MESES) </t>
  </si>
  <si>
    <t>Nº DE FAMILIAS CON NIÑOS (AS) QUE RECIBEN 4 CONSEJERIAS A TRAVES DE LA VISITA DOMICILIARIA</t>
  </si>
  <si>
    <t>META PROGRAMADA (NIÑOS MENORES DE 12 MESES)</t>
  </si>
  <si>
    <t>AGENTE COMUNITARIO CAPACITADO EN VIGILANCIA COMUNITARIA, REGISTRADO CON APP 138, CODIGO C0009 Y EN LAB1 CANTIDAD DE AGENTES, LAB2='VC', LAB3='1'</t>
  </si>
  <si>
    <t>ACS CAPACITADOS EN ARTICULADO NUTRICIONAL</t>
  </si>
  <si>
    <t>GESTANTES QUE DURANTE EL II SEGUNDO TRIMESTRE RECIBEN LA I CONSEJERIA Y QUE DURANTE EL III TRIMESTRE RECIBEN LA II CONSEJERIA A TRAVES DE LA VISITA DOMICILIARIA</t>
  </si>
  <si>
    <t>GESTANTE QUE RECIBE 2 VISITAS DOMICILIARIAS (1º EN EL II TRIMESTRE Y LA 2º EN EL III TRIMESTRE)</t>
  </si>
  <si>
    <t>AGENTE COMUNITARIO CAPACITADO EN VIGILANCIA COMUNITARIA, REGISTRADO CON APP 138, CODIGO C3151 Y EN LAB1 CANTIDAD DE AGENTES, LAB2='VC', LAB3='2'</t>
  </si>
  <si>
    <t>ACS CAPACITADOS EN MATERNO NEONATAL</t>
  </si>
  <si>
    <t>FAMILIA REGISTRADO CON DNI Y QUE RECIBE LA PRIMERA Y SEGUNDA SESION EDUCATIVA Y DEMOSTRATIVA</t>
  </si>
  <si>
    <t>FAMILIAS QUE  TIENEN LA 2 SESION EDUCATIVA Y DEMOSTRATIVA</t>
  </si>
  <si>
    <t>FAMILIA REGISTRADO CON DNI Y QUE RECIBE LA PRIMERA Y SEGUNDA CONSEJERIA</t>
  </si>
  <si>
    <t>FAMILIAS QUE RECIBA LA 2 CONSEJERIA A TRAVES DE LA VISITA DOMICILIARIA</t>
  </si>
  <si>
    <t>CASOS NUEVOS DE LEISHMANIASIS</t>
  </si>
  <si>
    <t>CASOS DE LEISHMANIASIS CON TRATAMIENTO COMPLETO</t>
  </si>
  <si>
    <t>Casos nuevos Lehismania</t>
  </si>
  <si>
    <t>Viviendas</t>
  </si>
  <si>
    <t>TBC</t>
  </si>
  <si>
    <t xml:space="preserve"> </t>
  </si>
  <si>
    <t>SRI</t>
  </si>
  <si>
    <t>Atencion &gt; 15 Años</t>
  </si>
  <si>
    <t>PORCENTAJE  DE GESTANTES REACTIVAS  A SIFILIS RECIBEN TRATAMIENTO COMPLETO</t>
  </si>
  <si>
    <t>Población Total</t>
  </si>
  <si>
    <t>TASA x 100,000 Habitantes</t>
  </si>
  <si>
    <t>Casos de TBC</t>
  </si>
  <si>
    <t>x 
Habit.</t>
  </si>
  <si>
    <t xml:space="preserve">POBLACION TOTAL </t>
  </si>
  <si>
    <t>Meta Contactos</t>
  </si>
  <si>
    <t>Contactos
Censados</t>
  </si>
  <si>
    <t>Casos Tamizados xra VIH</t>
  </si>
  <si>
    <t>Tratamiento Completo</t>
  </si>
  <si>
    <t>Consejeria</t>
  </si>
  <si>
    <t>GESTANTE REACTIVO A SIFILIS</t>
  </si>
  <si>
    <t>ADULTOS Y JOVENES  QUE RECIBEN  CONSEJERIA  EN PREVENCION PARA TAMIZAJE  DE ITS Y VIH/SIDA</t>
  </si>
  <si>
    <t>ADULTOS Y JOVENES  QUE RECIBEN    TAMIZAJE  DE ITS Y VIH/SIDA</t>
  </si>
  <si>
    <t>GESTANTES REACTIVAS  A SIFILIS RECIBEN TRATAMIENTO COMPLETO</t>
  </si>
  <si>
    <t>PORCENTAJE DE ADULTOS Y JOVENES  QUE RECIBEN  TAMIZAJE  DE ITS Y VIH/SIDA</t>
  </si>
  <si>
    <t>PORCENTAJE DE ADULTOS Y JOVENES QUE RECIBEN TAMIZAJE  DE ITS Y VIH/SIDA</t>
  </si>
  <si>
    <t>Tamizaje ITS VIH</t>
  </si>
  <si>
    <t>Gest. Tto. Completo</t>
  </si>
  <si>
    <t>Gest. React. A Sifilis</t>
  </si>
  <si>
    <t>POB</t>
  </si>
  <si>
    <t xml:space="preserve">  </t>
  </si>
  <si>
    <t>INTERPRETACIÓN DSFDSF</t>
  </si>
  <si>
    <t>AVANCE VALORIZADO</t>
  </si>
  <si>
    <t>META
ANUAL</t>
  </si>
  <si>
    <t>INTERPRETACIÓN</t>
  </si>
  <si>
    <t>INTERPRETACIÓN DE GRÁFICOS</t>
  </si>
  <si>
    <t>COMUNITARIO</t>
  </si>
  <si>
    <t xml:space="preserve">                                                                          </t>
  </si>
  <si>
    <t>&gt;</t>
  </si>
  <si>
    <t>&lt;=5</t>
  </si>
  <si>
    <t>HOSP</t>
  </si>
  <si>
    <t>LLUI</t>
  </si>
  <si>
    <t>JERI</t>
  </si>
  <si>
    <t>YANT</t>
  </si>
  <si>
    <t>SORI</t>
  </si>
  <si>
    <t>JEPE</t>
  </si>
  <si>
    <t>ROQU</t>
  </si>
  <si>
    <t>CALZ</t>
  </si>
  <si>
    <t>PUEB</t>
  </si>
  <si>
    <t xml:space="preserve">PORCENTAJE DE PERSONAS MORDIDAS QUE INICIAN TRATAMIENTO CON VACUNA ANTIRRABICA </t>
  </si>
  <si>
    <t>ATENCION DE PERSONAS MORDIDAS</t>
  </si>
  <si>
    <t>PERSONA MORDIDA</t>
  </si>
  <si>
    <t xml:space="preserve">PERSONAS MORDIDAS QUE INICIAN TRATAMIENTO CON VACUNA ANTIRRABICA </t>
  </si>
  <si>
    <t>MUESTRAS CANINAS REMITIDAS AL LABORATORIO</t>
  </si>
  <si>
    <t>MUESTRAS CANINAS REMITIDAS</t>
  </si>
  <si>
    <t>CANES VACUNADOS</t>
  </si>
  <si>
    <t>MUESTRAS POSITIVAS DE MURCIELAGO</t>
  </si>
  <si>
    <t>ANIMAL MORDEDOR CONTROLADO</t>
  </si>
  <si>
    <t>CASOS DE RABIA CANINA</t>
  </si>
  <si>
    <t>||</t>
  </si>
  <si>
    <t>SINTAXYS</t>
  </si>
  <si>
    <t xml:space="preserve">DX ('B550','B551','B552','B559') Y  lab = 'RP' Y TIP_DIAG = 'D' </t>
  </si>
  <si>
    <t>APP98','APP108' DX1= 'U233', SUM(LAB1)  + DX2 ='U0089'  LAB2 ('2','3')</t>
  </si>
  <si>
    <t>APP98, DX1 = 'U244','U2262','U2272' SUM(LAB1)+DX2='U0089'  TIP_DIAG2 = 'D'</t>
  </si>
  <si>
    <t>DNI UNICOS + COND EESS 'N','R' DX DISTINTOS DE ('U159', '99342', '99344', 'C0011', 'A0145')+ LAB DISTINTOS DE ('DU','D1', 'D2', 'D3', 'DDA', 'B1', 'B2', 'B3', 'BDA', 'AE') + EDAD &gt; 15 Y TIPO EDAD='A'</t>
  </si>
  <si>
    <t>(DX='U212'  + TIP_DIAG='D' Y  CITA DISTINTA DE DXa='U212' + TIP_DIAG='D' + DXb ('B509','B519','B529','B54X','B518','B508'))/(DX='U157'  + TIP_DIAG='D' Y  CITA DISTINTA DE DXa='U157' + TIP_DIAG='D' + DXb ('B509','B519','B529','B54X','B518','B508'))</t>
  </si>
  <si>
    <t>dx1 = '99401.33' + LAB='TBC'+ TIP_DIAG='D' y dx2=('86703.01','86318.01') + LAB =('RN','RP') + TIP_DIAG='D'  y dx3=('99403.03','99401.34') + LAB='TBC' +.TIP_DIAG='D'</t>
  </si>
  <si>
    <t>( (dx1 ='A150','A151','A160','A162','A169' + tipodiag='D' + lab en blanco )ó
(dx1='A150','A151','A160','A162','A169' + tipodiag='R'+LAB='DVC') ó
(dx1 ='A154','A155','A156' ó dx1 desde 'A170' hasta 'A199' + LAB ='HIS','BAC' + tipodiag='D' )ó
(dx1 ='A154','A155','A156' ó dx1 desde 'A170' hasta 'A199'+ LAB ='HIS','BAC' + tipodiag='R' + LAB2='DVC')ó 
(dx1 ='A163','A164','A165','A154','A155','A156' ó dx1 desde 'A170' hasta 'A199' + LAB ='S/C') + tipodiag='D')ó
(dx1 ='A163','A164','A165','A154','A155','A156' ó dx1 desde 'A170' hasta 'A199' + LAB ='S/C') + tipodiag='R' +LAB2='DVC')ó
(dx1 ='U326','U324'+ LAB ='','EXT','DVC')+ LAB en blanco + tipodiag='D')ó
(dx1='U202'+ LAB ='NTR' + tipodiag='D')ó
(dx1='A162' + tipodiag='P' + LAB ='','DVC' ó lab en blanco y dx2='U266' + tipodiag ='D') )/poblacion del ee.ss x 100000</t>
  </si>
  <si>
    <t>dx = '99402.05','99401.33' + TIP_DIAG='D' + EDAD 18 a 59, TIP EDAD='A' y  Sexo='M'</t>
  </si>
  <si>
    <t>dx = '87342','87340','82397','86803','86780.01','86593','86703.01','87389', '86318.01' + lab='RN','RP' + TIPODIAG='D' + EDAD 18 a 59, TIPOEDAD='A' y  Sexo='M'</t>
  </si>
  <si>
    <t>(dx1='O981' + TIPODIAG='R'AND dx2='99199.11' + LAB='TA')/(dx='O981' + TIPODIAG='D') x100</t>
  </si>
  <si>
    <t>((dx ='Z21X1','B24X','B200' + TIPODIAG='D' )x 100000)/ pob del ee.ss</t>
  </si>
  <si>
    <t xml:space="preserve">DX=W540  Y TIP_DIAG = 'D' </t>
  </si>
  <si>
    <t xml:space="preserve">DX=C5041  Y TIP_DIAG = 'D' </t>
  </si>
  <si>
    <t xml:space="preserve">DX=88025 Y TIP_DIAG = 'D'  Y ID_PACIENTE=AAA04 </t>
  </si>
  <si>
    <t>DX=88025 Y TIP_DIAG = 'D'  Y ID_PACIENTE=AAA02</t>
  </si>
  <si>
    <t>ID_PACIENTE=AAA04  Y TIP_DIAG = 'D' Y LAB=3 Y ID_L=1</t>
  </si>
  <si>
    <t>DX=90675  Y TIP_DIAG = 'D' Y LAB=5 Y ID_L=1</t>
  </si>
  <si>
    <t>DX=90675  Y TIP_DIAG = 'D' Y LAB=1 Y ID_L=1</t>
  </si>
  <si>
    <t>MR</t>
  </si>
  <si>
    <t>RENAES</t>
  </si>
  <si>
    <t>ESTABLECIMIENTO</t>
  </si>
  <si>
    <t>LeishPos</t>
  </si>
  <si>
    <t>Leishtto</t>
  </si>
  <si>
    <t>EncEntom</t>
  </si>
  <si>
    <t>CtrFocal</t>
  </si>
  <si>
    <t>Atenc_15</t>
  </si>
  <si>
    <t>SintResp</t>
  </si>
  <si>
    <t>ContCens</t>
  </si>
  <si>
    <t>ContExam</t>
  </si>
  <si>
    <t>TbcTaVIH</t>
  </si>
  <si>
    <t>TbcPosit</t>
  </si>
  <si>
    <t>C_ITSvih</t>
  </si>
  <si>
    <t>T_ITSvih</t>
  </si>
  <si>
    <t>G_PotSif</t>
  </si>
  <si>
    <t>G_SifTto</t>
  </si>
  <si>
    <t>VihSid_Conf</t>
  </si>
  <si>
    <t>Sd_N6_8m</t>
  </si>
  <si>
    <t>Sd_Gest_Ali</t>
  </si>
  <si>
    <t>C_Nin12m</t>
  </si>
  <si>
    <t>AcVigCom</t>
  </si>
  <si>
    <t>G_II_Tri</t>
  </si>
  <si>
    <t>G_Vist_1</t>
  </si>
  <si>
    <t>G_III_Tr</t>
  </si>
  <si>
    <t>G_Vist_2</t>
  </si>
  <si>
    <t>G_2visit</t>
  </si>
  <si>
    <t>AcVigSSR</t>
  </si>
  <si>
    <t>F_P_Metx</t>
  </si>
  <si>
    <t>F_P_tbcVIH</t>
  </si>
  <si>
    <t>HOSPITAL  MOYOBAMBA</t>
  </si>
  <si>
    <t xml:space="preserve">FAMILIAS DE ADOLESCENTES QUE RECIBEN SESIONES EDUCATIVAS Y DEMOSTRATIVAS PARA PROMOVER PRÁCTICAS SALUDABLES EN SALUD SEXUAL INTEGRAL </t>
  </si>
  <si>
    <t xml:space="preserve">AGENTES COMUNITARIOS DE SALUD CAPACITADOS REALIZAN ORIENTACIÓN A FAMILIAS DE GESTANTES Y PUERPERAS EN PRÁCTICAS SALUDABLES EN SALUD SEXUAL Y REPRODUCTIVA. </t>
  </si>
  <si>
    <t xml:space="preserve">DOCENTES CAPACITADOS REALIZAN EDUCACIÓN SEXUAL INTEGRAL DESDE LA INSTITUCIÓN EDUCATIVA. </t>
  </si>
  <si>
    <t xml:space="preserve">FAMILIAS CON NIÑOS MENORES DE 12 MESES RECIBEN ACOMPAÑAMIENTO A  TRAVÉS DE LA CONSEJERIA </t>
  </si>
  <si>
    <t>FAMILIAS QUE RECIBEN CONSEJERÍA A TRAVÉS DE LA VISITA DOMICILIARIA PARA PROMOVER PRÁCTICAS Y ENTORNOS SALUDABLES PARA CONTRIBUIR A LA DISMINUCIÓN DE LA TUBERCULOSIS, VIH/SIDA</t>
  </si>
  <si>
    <t>FAMILIAS QUE RECIBEN SESIÓN EDUCATIVA Y DEMOSTRATIVA PARA PROMOVER PRÁCTICAS Y GENERAR ENTORNOS SALUDABLES PARA CONTRIBUIR A LA DISMINUCIÓN DE LA TUBERCULOSIS , VIH/SIDA</t>
  </si>
  <si>
    <t xml:space="preserve">FAMILIAS QUE RECIBEN SESIONES DEMOSTRATIVAS PARA LA PREVENCION Y CONTROL DE ENFERMEDADES METAXENICAS </t>
  </si>
  <si>
    <t>FAMILIAS QUE RECIBEN SESIONES EDUCATIVAS  PARA LA PREVENCION Y CONTROL DE ENFERMEDADES  ZOONOTICAS.</t>
  </si>
  <si>
    <t>FAMILIAS QUE RECIBEN SESIONES EDUCATIVAS Y DEMOSTRATIVAS EN PRÁCTICAS SALUDABLES FRENTE A LAS ENFERMEDADES NO TRASMISIBLES</t>
  </si>
  <si>
    <t>FAMILIAS SENSIBILIZADAS PARA LA PROMOCIÓN DE PRÁCTICAS Y ENTORNOS SALUDABLES PARA LA PREVENCIÓN DEL CÁNCER</t>
  </si>
  <si>
    <t>MADRES, PADRES Y CUIDADORES/AS CON APOYO EN ESTRATEGIAS DE CRIANZA Y CONOCIMIENTOS SOBRE EL DESARROLLO INFANTIL</t>
  </si>
  <si>
    <t>PAREJAS CON CONSEJERÍA EN LA PROMOCIÓN DE UNA CONVIVENCIA SALUDABLE</t>
  </si>
  <si>
    <t>LÍDERES ADOLESCENTES PROMUEVEN LA SALUD MENTAL EN SU COMUNIDAD</t>
  </si>
  <si>
    <t>AGENTES COMUNITARIOS DE SALUD REALIZAN VIGILANCIA CIUDADANA PARA REDUCIR LA VIOLENCIA FÍSICA CAUSADA POR LA PAREJA</t>
  </si>
  <si>
    <t>TASA DE MORBILIDAD DE TUBERCULOSIS</t>
  </si>
  <si>
    <t>P.S. POTRERILLO</t>
  </si>
  <si>
    <t>Avance</t>
  </si>
  <si>
    <t xml:space="preserve">LOCALIZACIÓN Y DIAGNOSTICO DE CASOS DE MALARIA </t>
  </si>
  <si>
    <t>casos</t>
  </si>
  <si>
    <t>COBERTURA DE CASOS CON LEISHMANIASIS TRATADOS</t>
  </si>
  <si>
    <t xml:space="preserve">PORCENTAJE DE PERSONAS MORDIDAS CONTROLADAS CON VACUNA ANTIRRABICA </t>
  </si>
  <si>
    <t>PORCENTAJES DE PERSONAS MORDIDAS EN LA QUE SE SUSPENDE LA VACUNACION ANTIRRABICA</t>
  </si>
  <si>
    <t>DX=90675  Y TIP_DIAG = 'D' Y LAB=SUS Y ID_L=2</t>
  </si>
  <si>
    <t>PORCENTAJE DE MUESTRAS DE MURCIELAGOS HEMATOFAGOS REMITIDAS AL LABORATORIO</t>
  </si>
  <si>
    <t xml:space="preserve"> CASOS DE RABIA CANINA</t>
  </si>
  <si>
    <t>MUESTRAS DE MURCIELAGOS HEMATOFAGOS REMITIDAS AL LABORATORIO</t>
  </si>
  <si>
    <t>PERSONAS MORDIDAS EN LA QUE SE SUSPENDE LA VACUNACION ANTIRRABICA</t>
  </si>
  <si>
    <t xml:space="preserve">PERSONAS MORDIDAS CONTROLADAS CON VACUNA ANTIRRABICA </t>
  </si>
  <si>
    <t>PERSONA MORDIDA INICIA TRATAMIENTO</t>
  </si>
  <si>
    <t>PERSONAS MORDIDAS CONTROLADAS</t>
  </si>
  <si>
    <t>PERSONAS MORDIDAS SUSPENDEN VACUNACION</t>
  </si>
  <si>
    <t>PORCENTAJE DE SINTOMATICOS RESPIRATORIOS IDENTIFICADOS/META X 100.</t>
  </si>
  <si>
    <t xml:space="preserve"> 1 PROMSA</t>
  </si>
  <si>
    <t>2 PROMSA</t>
  </si>
  <si>
    <t>3 PROMSA</t>
  </si>
  <si>
    <t>4 PROMSA</t>
  </si>
  <si>
    <t>5 PROMSA</t>
  </si>
  <si>
    <t>6 PROMSA</t>
  </si>
  <si>
    <t>7 PROMSA</t>
  </si>
  <si>
    <t>8 PROMSA</t>
  </si>
  <si>
    <t>9 PROMSA</t>
  </si>
  <si>
    <t>10 PROMSA</t>
  </si>
  <si>
    <t>11 PROMSA</t>
  </si>
  <si>
    <t>12 PROMSA</t>
  </si>
  <si>
    <t>13 PROMSA</t>
  </si>
  <si>
    <t>14 PROMSA</t>
  </si>
  <si>
    <t>15 PROMSA</t>
  </si>
  <si>
    <t>16 PROMSA</t>
  </si>
  <si>
    <t>17 PROMSA</t>
  </si>
  <si>
    <t>18 PROMSA</t>
  </si>
  <si>
    <t>19 PROMSA</t>
  </si>
  <si>
    <t>20 PROMSA</t>
  </si>
  <si>
    <t>21 PROMSA</t>
  </si>
  <si>
    <t>22 PROMSA</t>
  </si>
  <si>
    <t>23 PROMSA</t>
  </si>
  <si>
    <t>EL TA DEBE SER DEL MISMO PACIENTE DEL 2024</t>
  </si>
  <si>
    <t>META GENERAL</t>
  </si>
  <si>
    <t>META ACTUAL</t>
  </si>
  <si>
    <t>CANTIDAD AVANCE</t>
  </si>
  <si>
    <t>PARAMETROS</t>
  </si>
  <si>
    <t>HOS</t>
  </si>
  <si>
    <t>CSMC</t>
  </si>
  <si>
    <t>JER</t>
  </si>
  <si>
    <t>YAN</t>
  </si>
  <si>
    <t>SOR</t>
  </si>
  <si>
    <t>JEP</t>
  </si>
  <si>
    <t>ROQ</t>
  </si>
  <si>
    <t>CAL</t>
  </si>
  <si>
    <t>PUE</t>
  </si>
  <si>
    <t>SINTOMATICOS RESPIRATORIOS IDENTIFICADOS / ATENCION &gt;15 AÑOS</t>
  </si>
  <si>
    <t>Bajo Riesgo</t>
  </si>
  <si>
    <t>Mediano Riesgo</t>
  </si>
  <si>
    <t>Alto Riesgo</t>
  </si>
  <si>
    <t>Muy Alto Riesgo</t>
  </si>
  <si>
    <t>24 o Menos</t>
  </si>
  <si>
    <t>25a 49</t>
  </si>
  <si>
    <t>50 a 74</t>
  </si>
  <si>
    <t>75 a mas</t>
  </si>
  <si>
    <t>Sin Riesgo = 0</t>
  </si>
  <si>
    <t>Bajo Riesgo 1 a 24</t>
  </si>
  <si>
    <t>Mediano Riesgo 25 a 49</t>
  </si>
  <si>
    <t>Alto Riesgo 50 a 74</t>
  </si>
  <si>
    <t>Muy Alto Riesgo &gt;=75</t>
  </si>
  <si>
    <t>RIESGO</t>
  </si>
  <si>
    <t>ESTO FALTA MODIFICAR LOS CASOS</t>
  </si>
  <si>
    <t>ESTADO</t>
  </si>
  <si>
    <t>DEFICIENTE</t>
  </si>
  <si>
    <t>PROCESO</t>
  </si>
  <si>
    <t>OPTIMO</t>
  </si>
  <si>
    <t>AQUÍ HABIA UNO DE LOS ANGELES QUE ABANDONO Y OTRA VEZ INGRESO EN JUNIO</t>
  </si>
  <si>
    <t>AQUÍ VERIFICR CASO DE TBC EN SORITOR</t>
  </si>
  <si>
    <t>VIVIENDAS UBICADAS EN ESCENARIO I Y II DE TRANSMISIÓN DE DENGUE PROTEGIDAS CON TRATAMIENTO FOCAL Y CONTROL FÍSICO</t>
  </si>
  <si>
    <t>VIVIENDAS UBICADAS EN ESCENARIO II Y III DE TRANSMISIÓN DE DENGUE PROTEGIDAS CON NEBULIZACIÓN ESPACIAL</t>
  </si>
  <si>
    <t>VIVIENDAS  EN  ÁREAS  DE  RIESGO DE  DENGUE  CON  VIGILANCIA  ENTOMOLÓGICA  DOMICILIARIA  EN  ESCENARIO I Y II.</t>
  </si>
  <si>
    <t>POBLACION CON INFECCIONES DE TRANSMISION SEXUAL SEGUN GUIA CLINICAS</t>
  </si>
  <si>
    <t>PERSONAS CON DIAGNOSTICO DE INFECCIÓN DE TRANSMISIÓN SEXUAL (ITS) QUE RECIBE TRATAMIENTO</t>
  </si>
  <si>
    <t>DIAGNOSTICO</t>
  </si>
  <si>
    <t>TTO</t>
  </si>
  <si>
    <t>FAMILIAS CON NIÑO(AS) DE 06 A 11 MESES  RECIBEN ACOMPAÑAMIENTO A TRAVÉS DE SESIONES DEMOSTRATIVAS EN PREPARACIÓN DE ALIMENTOS</t>
  </si>
  <si>
    <t>AGENTES COMUNITARIOS DE SALUD CAPACITADOS EN LA PROMOCIÓN DE PRACTICAS SALUDABLES PARA EL DESARROLLO INFANTIL TEMPRANO EN SUS COMUNIDADES</t>
  </si>
  <si>
    <t xml:space="preserve">DOCENTES COMPROMETIDOS  QUE DESARROLLAN ACCIONES PARA LA PROMOCION DE ALIMENTACION SALUDABLE </t>
  </si>
  <si>
    <t>DOCENTES COMPROMETIDOS  QUE DESARROLLAN ACCIONES PARA LA PROMOCION DE ACTIVIDAD FISICA</t>
  </si>
  <si>
    <t>DOCENTES COMPROMETIDOS  QUE DESARROLLAN ACCIONES PARA LA PROMOCION DE LA SALUD BUCAL</t>
  </si>
  <si>
    <t>DOCENTES CAPACITADOS DESARROLLAN ACCIONES PRACTICAS SALUDABLES Y LA PREVENCION DE LA TUBERCULOSIS</t>
  </si>
  <si>
    <t xml:space="preserve">DOCENTES CAPACITADOS PARA LA PROMOCION DE PRACTICAS Y ENTORNOS SALUDABLES PARA LA PREVENCION DEL CANCER </t>
  </si>
  <si>
    <t xml:space="preserve"> DOCENTES CAPACITADOS EN PRACTICAS SALUDABLES FRENTE AL DENGUE Y  LA FIEBRE CHIKUNGUNYA</t>
  </si>
  <si>
    <t>VIVIENDAS UBICADAS EN ESCENARIO II DE TRANSMISIÓN DE DENGUE PROTEGIDAS CON TRATAMIENTO FOCAL Y CONTROL FÍSICO</t>
  </si>
  <si>
    <t>VIVIENDAS UBICADAS EN ESCENARIO II DE TRANSMISIÓN DE DENGUE PROTEGIDAS CON NEBULIZACIÓN ESPACIAL</t>
  </si>
  <si>
    <t>AQUÍ ME FALTA META</t>
  </si>
  <si>
    <t>ESTO FALTA ES CON SIGTB</t>
  </si>
  <si>
    <t>FAMILIA DE LA GESTANTE Y PUERPERA QUE RECIBEN CONSEJERÍA EN EL HOGAR A TRAVÉS DE LA VISITA DOMICILIARIA PARA PROMOVER PRÁCTICAS SALUDABLES EN SALUD SEXUAL Y REPRODUCTIVA</t>
  </si>
  <si>
    <t>FUENTE: SIGTB</t>
  </si>
  <si>
    <t>PORCENTAJE DE CONTACTOS  ESPERADOS ENTRE CONTACTOS CENSADOS DE  PACIENTES DE TB *100</t>
  </si>
  <si>
    <t>Contactos
Examinados</t>
  </si>
  <si>
    <t>PORCENTAJE DE CONTACTOS CENSADOS / CONTACTOS EXAMINADOS X 100</t>
  </si>
  <si>
    <t xml:space="preserve">ESTRATIFICACION DE RIESGO DE TRANSMISION DE LA TUBERCULOSIS </t>
  </si>
  <si>
    <t>ATENCIONES 15 A MAS  (HIS)</t>
  </si>
  <si>
    <t>SINTOMATICOS RESPIRATORIOS IDENTIFICADOS (HIS)</t>
  </si>
  <si>
    <t>CONTACTOS CENSADOS DE TBC (SIGTB)</t>
  </si>
  <si>
    <t>CONTACTOS EXAMINADOS DE TBC (SIGTB)</t>
  </si>
  <si>
    <t>CASOS DE TBC TAMIZADOS PARA VIH (SIGTB)</t>
  </si>
  <si>
    <t>CASOS DE TBC POSITIVOS (SIGTB)</t>
  </si>
  <si>
    <t>INCIDENCIA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</si>
</sst>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-[$€]* #,##0.00_-;\-[$€]* #,##0.00_-;_-[$€]* &quot;-&quot;??_-;_-@_-"/>
    <numFmt numFmtId="168" formatCode="_([$€]* #,##0.00_);_([$€]* \(#,##0.00\);_([$€]* &quot;-&quot;??_);_(@_)"/>
    <numFmt numFmtId="169" formatCode=";;;"/>
    <numFmt numFmtId="170" formatCode="_(* #,##0.00_);_(* \(#,##0.00\);_(* &quot;-&quot;_);_(@_)"/>
    <numFmt numFmtId="171" formatCode="_-* #,##0.00_-;\-* #,##0.00_-;_-* &quot;-&quot;_-;_-@_-"/>
    <numFmt numFmtId="172" formatCode="_-* #,##0_-;\-* #,##0_-;_-* &quot;-&quot;??_-;_-@_-"/>
    <numFmt numFmtId="173" formatCode="0.000"/>
    <numFmt numFmtId="174" formatCode="0.0%"/>
    <numFmt numFmtId="175" formatCode="_ &quot;S/.&quot;\ * #,##0_ ;_ &quot;S/.&quot;\ * \-#,##0_ ;_ &quot;S/.&quot;\ * &quot;-&quot;_ ;_ @_ "/>
    <numFmt numFmtId="176" formatCode="_(&quot;S/.&quot;\ * #,##0_);_(&quot;S/.&quot;\ * \(#,##0\);_(&quot;S/.&quot;\ * &quot;-&quot;_);_(@_)"/>
    <numFmt numFmtId="177" formatCode="_-* #,##0.0_-;\-* #,##0.0_-;_-* &quot;-&quot;_-;_-@_-"/>
  </numFmts>
  <fonts count="12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7.5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name val="MS Sans Serif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8"/>
      <name val="Arial"/>
      <family val="2"/>
    </font>
    <font>
      <sz val="11"/>
      <name val="Tahoma"/>
      <family val="2"/>
    </font>
    <font>
      <sz val="11"/>
      <color rgb="FF000000"/>
      <name val="Calibri"/>
      <family val="2"/>
      <charset val="1"/>
    </font>
    <font>
      <b/>
      <sz val="36"/>
      <color theme="1"/>
      <name val="Gabriola"/>
      <family val="5"/>
    </font>
    <font>
      <b/>
      <sz val="45"/>
      <color theme="1"/>
      <name val="Gabriola"/>
      <family val="5"/>
    </font>
    <font>
      <sz val="14"/>
      <color theme="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 Narrow"/>
      <family val="2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002060"/>
      <name val="Arial"/>
      <family val="2"/>
    </font>
    <font>
      <sz val="12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name val="Arial Narrow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trike/>
      <sz val="12"/>
      <name val="Calibri"/>
      <family val="2"/>
    </font>
    <font>
      <b/>
      <sz val="14"/>
      <name val="Calibri"/>
      <family val="2"/>
      <scheme val="minor"/>
    </font>
    <font>
      <sz val="12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2060"/>
      <name val="Arial"/>
      <family val="2"/>
    </font>
    <font>
      <sz val="10"/>
      <color rgb="FF002060"/>
      <name val="Arial Narrow"/>
      <family val="2"/>
    </font>
    <font>
      <sz val="10"/>
      <color rgb="FF002060"/>
      <name val="Calibri"/>
      <family val="2"/>
      <scheme val="minor"/>
    </font>
    <font>
      <sz val="7.5"/>
      <color rgb="FF002060"/>
      <name val="Calibri"/>
      <family val="2"/>
      <scheme val="minor"/>
    </font>
    <font>
      <i/>
      <sz val="11"/>
      <color rgb="FF002060"/>
      <name val="Calibri"/>
      <family val="2"/>
      <scheme val="minor"/>
    </font>
    <font>
      <b/>
      <sz val="12"/>
      <color rgb="FF006100"/>
      <name val="Arial"/>
      <family val="2"/>
    </font>
    <font>
      <sz val="10"/>
      <color theme="0" tint="-0.499984740745262"/>
      <name val="Calibri"/>
      <family val="2"/>
      <scheme val="minor"/>
    </font>
    <font>
      <b/>
      <sz val="12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color theme="9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4"/>
      <color indexed="1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4"/>
      <color rgb="FF008A3E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8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D71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2D507B"/>
        <bgColor indexed="64"/>
      </patternFill>
    </fill>
    <fill>
      <patternFill patternType="solid">
        <fgColor theme="4" tint="0.59999389629810485"/>
        <bgColor theme="8" tint="0.79998168889431442"/>
      </patternFill>
    </fill>
    <fill>
      <patternFill patternType="solid">
        <fgColor theme="4" tint="0.39997558519241921"/>
        <bgColor theme="8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8F0E2"/>
        <bgColor theme="4" tint="0.79998168889431442"/>
      </patternFill>
    </fill>
    <fill>
      <patternFill patternType="solid">
        <fgColor rgb="FFD8F0E2"/>
        <bgColor indexed="64"/>
      </patternFill>
    </fill>
    <fill>
      <patternFill patternType="solid">
        <fgColor rgb="FFD8F0E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9FFE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67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3FFC9"/>
        <bgColor indexed="64"/>
      </patternFill>
    </fill>
    <fill>
      <patternFill patternType="solid">
        <fgColor rgb="FF00B050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hair">
        <color rgb="FF0070C0"/>
      </left>
      <right style="hair">
        <color rgb="FF0070C0"/>
      </right>
      <top/>
      <bottom style="hair">
        <color rgb="FF0070C0"/>
      </bottom>
      <diagonal/>
    </border>
    <border>
      <left style="thin">
        <color rgb="FF0067B4"/>
      </left>
      <right style="thin">
        <color rgb="FF0067B4"/>
      </right>
      <top style="thin">
        <color rgb="FF0067B4"/>
      </top>
      <bottom style="thin">
        <color rgb="FF0067B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 style="thick">
        <color theme="9" tint="-0.249977111117893"/>
      </left>
      <right/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ck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 style="dashed">
        <color rgb="FF0067B4"/>
      </bottom>
      <diagonal/>
    </border>
    <border>
      <left style="thin">
        <color indexed="64"/>
      </left>
      <right style="thin">
        <color theme="9" tint="-0.249977111117893"/>
      </right>
      <top/>
      <bottom style="thin">
        <color indexed="64"/>
      </bottom>
      <diagonal/>
    </border>
    <border>
      <left/>
      <right/>
      <top style="thin">
        <color theme="9" tint="-0.249977111117893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slantDashDot">
        <color rgb="FF00B050"/>
      </right>
      <top/>
      <bottom style="slantDashDot">
        <color rgb="FF00B050"/>
      </bottom>
      <diagonal/>
    </border>
    <border>
      <left/>
      <right/>
      <top/>
      <bottom style="slantDashDot">
        <color rgb="FF00B050"/>
      </bottom>
      <diagonal/>
    </border>
    <border>
      <left style="slantDashDot">
        <color rgb="FF00B050"/>
      </left>
      <right/>
      <top/>
      <bottom style="slantDashDot">
        <color rgb="FF00B050"/>
      </bottom>
      <diagonal/>
    </border>
    <border>
      <left/>
      <right style="slantDashDot">
        <color rgb="FF00B050"/>
      </right>
      <top/>
      <bottom/>
      <diagonal/>
    </border>
    <border>
      <left style="slantDashDot">
        <color rgb="FF00B050"/>
      </left>
      <right/>
      <top/>
      <bottom/>
      <diagonal/>
    </border>
    <border>
      <left/>
      <right style="slantDashDot">
        <color rgb="FF00B050"/>
      </right>
      <top style="slantDashDot">
        <color rgb="FF00B050"/>
      </top>
      <bottom/>
      <diagonal/>
    </border>
    <border>
      <left/>
      <right/>
      <top style="slantDashDot">
        <color rgb="FF00B050"/>
      </top>
      <bottom/>
      <diagonal/>
    </border>
    <border>
      <left style="slantDashDot">
        <color rgb="FF00B050"/>
      </left>
      <right/>
      <top style="slantDashDot">
        <color rgb="FF00B05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medium">
        <color theme="0"/>
      </top>
      <bottom/>
      <diagonal/>
    </border>
    <border>
      <left style="hair">
        <color rgb="FF008A3E"/>
      </left>
      <right style="hair">
        <color rgb="FF008A3E"/>
      </right>
      <top style="hair">
        <color rgb="FF008A3E"/>
      </top>
      <bottom style="hair">
        <color rgb="FF008A3E"/>
      </bottom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/>
      <diagonal/>
    </border>
    <border>
      <left style="dashed">
        <color theme="4"/>
      </left>
      <right style="dashed">
        <color theme="4"/>
      </right>
      <top style="dashed">
        <color theme="4"/>
      </top>
      <bottom style="dashed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7">
    <xf numFmtId="0" fontId="0" fillId="0" borderId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7" fontId="3" fillId="0" borderId="0" applyFont="0" applyFill="0" applyBorder="0" applyAlignment="0" applyProtection="0"/>
    <xf numFmtId="0" fontId="12" fillId="3" borderId="0" applyNumberFormat="0" applyBorder="0" applyAlignment="0" applyProtection="0"/>
    <xf numFmtId="165" fontId="3" fillId="0" borderId="0" applyFont="0" applyFill="0" applyBorder="0" applyAlignment="0" applyProtection="0"/>
    <xf numFmtId="0" fontId="13" fillId="22" borderId="0" applyNumberFormat="0" applyBorder="0" applyAlignment="0" applyProtection="0"/>
    <xf numFmtId="0" fontId="3" fillId="0" borderId="0"/>
    <xf numFmtId="0" fontId="3" fillId="0" borderId="0"/>
    <xf numFmtId="0" fontId="20" fillId="0" borderId="0"/>
    <xf numFmtId="0" fontId="3" fillId="0" borderId="0"/>
    <xf numFmtId="0" fontId="21" fillId="0" borderId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9" fontId="3" fillId="0" borderId="0" applyFont="0" applyFill="0" applyBorder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" fillId="0" borderId="0" applyBorder="0"/>
    <xf numFmtId="168" fontId="3" fillId="0" borderId="0" applyFont="0" applyFill="0" applyBorder="0" applyAlignment="0" applyProtection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0" fontId="42" fillId="0" borderId="0"/>
    <xf numFmtId="0" fontId="42" fillId="0" borderId="0" applyProtection="0"/>
    <xf numFmtId="2" fontId="42" fillId="0" borderId="0" applyProtection="0"/>
    <xf numFmtId="0" fontId="43" fillId="0" borderId="0" applyProtection="0"/>
    <xf numFmtId="0" fontId="44" fillId="0" borderId="0" applyProtection="0"/>
    <xf numFmtId="0" fontId="42" fillId="0" borderId="19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9" applyNumberFormat="0" applyFill="0" applyAlignment="0" applyProtection="0"/>
    <xf numFmtId="0" fontId="46" fillId="0" borderId="0"/>
    <xf numFmtId="0" fontId="47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6" fillId="0" borderId="0"/>
    <xf numFmtId="9" fontId="52" fillId="0" borderId="0" applyFon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/>
    <xf numFmtId="0" fontId="54" fillId="0" borderId="25" applyNumberFormat="0" applyFill="0" applyAlignment="0" applyProtection="0"/>
    <xf numFmtId="0" fontId="55" fillId="0" borderId="26" applyNumberFormat="0" applyFill="0" applyAlignment="0" applyProtection="0"/>
    <xf numFmtId="0" fontId="56" fillId="0" borderId="24" applyNumberFormat="0" applyFill="0" applyAlignment="0" applyProtection="0"/>
    <xf numFmtId="0" fontId="56" fillId="0" borderId="0" applyNumberFormat="0" applyFill="0" applyBorder="0" applyAlignment="0" applyProtection="0"/>
    <xf numFmtId="0" fontId="57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35" borderId="0" applyNumberFormat="0" applyBorder="0" applyAlignment="0" applyProtection="0"/>
    <xf numFmtId="0" fontId="60" fillId="36" borderId="27" applyNumberFormat="0" applyAlignment="0" applyProtection="0"/>
    <xf numFmtId="0" fontId="61" fillId="37" borderId="28" applyNumberFormat="0" applyAlignment="0" applyProtection="0"/>
    <xf numFmtId="0" fontId="62" fillId="37" borderId="27" applyNumberFormat="0" applyAlignment="0" applyProtection="0"/>
    <xf numFmtId="0" fontId="63" fillId="0" borderId="29" applyNumberFormat="0" applyFill="0" applyAlignment="0" applyProtection="0"/>
    <xf numFmtId="0" fontId="64" fillId="38" borderId="30" applyNumberFormat="0" applyAlignment="0" applyProtection="0"/>
    <xf numFmtId="0" fontId="41" fillId="0" borderId="0" applyNumberFormat="0" applyFill="0" applyBorder="0" applyAlignment="0" applyProtection="0"/>
    <xf numFmtId="0" fontId="21" fillId="39" borderId="31" applyNumberFormat="0" applyFont="0" applyAlignment="0" applyProtection="0"/>
    <xf numFmtId="0" fontId="65" fillId="0" borderId="0" applyNumberFormat="0" applyFill="0" applyBorder="0" applyAlignment="0" applyProtection="0"/>
    <xf numFmtId="0" fontId="22" fillId="0" borderId="32" applyNumberFormat="0" applyFill="0" applyAlignment="0" applyProtection="0"/>
    <xf numFmtId="0" fontId="24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2" borderId="0" applyNumberFormat="0" applyBorder="0" applyAlignment="0" applyProtection="0"/>
    <xf numFmtId="0" fontId="24" fillId="63" borderId="0" applyNumberFormat="0" applyBorder="0" applyAlignment="0" applyProtection="0"/>
    <xf numFmtId="0" fontId="6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7" fillId="0" borderId="0"/>
    <xf numFmtId="0" fontId="67" fillId="23" borderId="5" applyNumberFormat="0" applyFont="0" applyAlignment="0" applyProtection="0"/>
    <xf numFmtId="9" fontId="67" fillId="0" borderId="0" applyFont="0" applyFill="0" applyBorder="0" applyAlignment="0" applyProtection="0"/>
    <xf numFmtId="0" fontId="9" fillId="0" borderId="4" applyNumberFormat="0" applyFill="0" applyAlignment="0" applyProtection="0"/>
    <xf numFmtId="0" fontId="3" fillId="0" borderId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8" fillId="0" borderId="0"/>
    <xf numFmtId="0" fontId="3" fillId="0" borderId="0"/>
    <xf numFmtId="0" fontId="21" fillId="0" borderId="0"/>
    <xf numFmtId="9" fontId="21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165" fontId="21" fillId="0" borderId="0" applyFont="0" applyFill="0" applyBorder="0" applyAlignment="0" applyProtection="0"/>
  </cellStyleXfs>
  <cellXfs count="454">
    <xf numFmtId="0" fontId="0" fillId="0" borderId="0" xfId="0"/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1" fillId="27" borderId="14" xfId="0" applyFont="1" applyFill="1" applyBorder="1" applyAlignment="1" applyProtection="1">
      <alignment horizontal="center" vertical="center" wrapText="1"/>
      <protection locked="0"/>
    </xf>
    <xf numFmtId="0" fontId="28" fillId="0" borderId="18" xfId="0" applyFont="1" applyBorder="1"/>
    <xf numFmtId="169" fontId="0" fillId="0" borderId="0" xfId="0" applyNumberFormat="1"/>
    <xf numFmtId="0" fontId="24" fillId="0" borderId="0" xfId="0" applyFont="1"/>
    <xf numFmtId="0" fontId="33" fillId="0" borderId="13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2" fontId="32" fillId="0" borderId="13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22" fillId="0" borderId="0" xfId="0" applyFont="1" applyAlignment="1">
      <alignment horizontal="left" vertical="center"/>
    </xf>
    <xf numFmtId="0" fontId="31" fillId="28" borderId="14" xfId="0" applyFont="1" applyFill="1" applyBorder="1" applyAlignment="1">
      <alignment horizontal="center" vertical="center" wrapText="1"/>
    </xf>
    <xf numFmtId="0" fontId="37" fillId="0" borderId="13" xfId="0" applyFont="1" applyBorder="1"/>
    <xf numFmtId="2" fontId="0" fillId="0" borderId="13" xfId="0" applyNumberFormat="1" applyBorder="1" applyAlignment="1">
      <alignment horizontal="center" vertical="center"/>
    </xf>
    <xf numFmtId="0" fontId="32" fillId="0" borderId="13" xfId="0" applyFont="1" applyBorder="1"/>
    <xf numFmtId="0" fontId="0" fillId="0" borderId="13" xfId="0" applyBorder="1" applyAlignment="1">
      <alignment horizontal="center" vertical="center"/>
    </xf>
    <xf numFmtId="0" fontId="38" fillId="0" borderId="13" xfId="0" applyFont="1" applyBorder="1"/>
    <xf numFmtId="169" fontId="22" fillId="0" borderId="0" xfId="0" applyNumberFormat="1" applyFont="1"/>
    <xf numFmtId="0" fontId="29" fillId="30" borderId="20" xfId="0" applyFont="1" applyFill="1" applyBorder="1" applyAlignment="1">
      <alignment horizontal="right" vertical="center"/>
    </xf>
    <xf numFmtId="49" fontId="22" fillId="30" borderId="20" xfId="0" applyNumberFormat="1" applyFont="1" applyFill="1" applyBorder="1" applyAlignment="1">
      <alignment horizontal="center" vertical="center"/>
    </xf>
    <xf numFmtId="0" fontId="22" fillId="30" borderId="2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vertical="center"/>
    </xf>
    <xf numFmtId="0" fontId="41" fillId="0" borderId="0" xfId="0" applyFont="1" applyAlignment="1">
      <alignment horizontal="right"/>
    </xf>
    <xf numFmtId="49" fontId="0" fillId="0" borderId="0" xfId="0" applyNumberFormat="1"/>
    <xf numFmtId="0" fontId="34" fillId="0" borderId="0" xfId="0" applyFont="1"/>
    <xf numFmtId="0" fontId="23" fillId="0" borderId="0" xfId="0" applyFont="1" applyAlignment="1">
      <alignment horizontal="right"/>
    </xf>
    <xf numFmtId="49" fontId="22" fillId="0" borderId="0" xfId="0" applyNumberFormat="1" applyFont="1"/>
    <xf numFmtId="0" fontId="22" fillId="0" borderId="0" xfId="0" applyFont="1" applyAlignment="1">
      <alignment horizontal="center"/>
    </xf>
    <xf numFmtId="0" fontId="26" fillId="0" borderId="13" xfId="0" applyFont="1" applyBorder="1" applyAlignment="1">
      <alignment horizontal="center" vertical="center"/>
    </xf>
    <xf numFmtId="164" fontId="48" fillId="29" borderId="21" xfId="60" applyNumberFormat="1" applyFont="1" applyFill="1" applyBorder="1" applyAlignment="1">
      <alignment horizontal="left" vertical="center" wrapText="1"/>
    </xf>
    <xf numFmtId="164" fontId="48" fillId="29" borderId="23" xfId="60" applyNumberFormat="1" applyFont="1" applyFill="1" applyBorder="1" applyAlignment="1">
      <alignment horizontal="left" vertical="center" wrapText="1"/>
    </xf>
    <xf numFmtId="0" fontId="50" fillId="31" borderId="22" xfId="87" applyFont="1" applyFill="1" applyBorder="1" applyAlignment="1">
      <alignment horizontal="center" vertical="center" wrapText="1"/>
    </xf>
    <xf numFmtId="0" fontId="50" fillId="26" borderId="22" xfId="87" applyFont="1" applyFill="1" applyBorder="1" applyAlignment="1">
      <alignment horizontal="center" vertical="center" wrapText="1"/>
    </xf>
    <xf numFmtId="0" fontId="50" fillId="27" borderId="22" xfId="0" applyFont="1" applyFill="1" applyBorder="1" applyAlignment="1">
      <alignment horizontal="center" vertical="center" wrapText="1"/>
    </xf>
    <xf numFmtId="0" fontId="31" fillId="27" borderId="22" xfId="0" applyFont="1" applyFill="1" applyBorder="1" applyAlignment="1">
      <alignment horizontal="center" vertical="center" wrapText="1"/>
    </xf>
    <xf numFmtId="2" fontId="39" fillId="0" borderId="0" xfId="0" applyNumberFormat="1" applyFont="1"/>
    <xf numFmtId="2" fontId="22" fillId="0" borderId="0" xfId="0" applyNumberFormat="1" applyFont="1" applyAlignment="1">
      <alignment horizontal="center" vertical="center"/>
    </xf>
    <xf numFmtId="0" fontId="31" fillId="27" borderId="33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vertical="center"/>
    </xf>
    <xf numFmtId="49" fontId="26" fillId="0" borderId="14" xfId="0" applyNumberFormat="1" applyFont="1" applyBorder="1" applyAlignment="1">
      <alignment vertical="center"/>
    </xf>
    <xf numFmtId="0" fontId="26" fillId="0" borderId="15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28" fillId="0" borderId="14" xfId="0" applyFont="1" applyBorder="1" applyAlignment="1">
      <alignment horizontal="left" vertical="center"/>
    </xf>
    <xf numFmtId="164" fontId="51" fillId="32" borderId="21" xfId="0" applyNumberFormat="1" applyFont="1" applyFill="1" applyBorder="1" applyAlignment="1">
      <alignment horizontal="center" vertical="center"/>
    </xf>
    <xf numFmtId="166" fontId="32" fillId="0" borderId="13" xfId="0" applyNumberFormat="1" applyFont="1" applyBorder="1" applyAlignment="1">
      <alignment horizontal="center" vertical="center"/>
    </xf>
    <xf numFmtId="0" fontId="36" fillId="27" borderId="22" xfId="0" applyFont="1" applyFill="1" applyBorder="1" applyAlignment="1">
      <alignment horizontal="center" vertical="center" wrapText="1"/>
    </xf>
    <xf numFmtId="0" fontId="35" fillId="0" borderId="0" xfId="0" applyFont="1"/>
    <xf numFmtId="169" fontId="23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vertical="top"/>
    </xf>
    <xf numFmtId="169" fontId="0" fillId="0" borderId="0" xfId="0" applyNumberFormat="1" applyAlignment="1">
      <alignment vertical="top"/>
    </xf>
    <xf numFmtId="41" fontId="1" fillId="0" borderId="13" xfId="0" applyNumberFormat="1" applyFont="1" applyBorder="1" applyAlignment="1">
      <alignment horizontal="center" vertical="center"/>
    </xf>
    <xf numFmtId="171" fontId="1" fillId="0" borderId="1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70" fontId="0" fillId="0" borderId="0" xfId="0" applyNumberFormat="1"/>
    <xf numFmtId="166" fontId="0" fillId="0" borderId="0" xfId="0" applyNumberFormat="1"/>
    <xf numFmtId="0" fontId="48" fillId="0" borderId="0" xfId="0" applyFont="1" applyAlignment="1">
      <alignment vertical="center"/>
    </xf>
    <xf numFmtId="0" fontId="71" fillId="0" borderId="0" xfId="0" applyFont="1" applyAlignment="1">
      <alignment vertical="top"/>
    </xf>
    <xf numFmtId="0" fontId="72" fillId="0" borderId="13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 wrapText="1"/>
    </xf>
    <xf numFmtId="1" fontId="73" fillId="0" borderId="13" xfId="0" applyNumberFormat="1" applyFont="1" applyBorder="1" applyAlignment="1">
      <alignment horizontal="center" vertical="center" wrapText="1"/>
    </xf>
    <xf numFmtId="1" fontId="28" fillId="25" borderId="13" xfId="0" quotePrefix="1" applyNumberFormat="1" applyFont="1" applyFill="1" applyBorder="1" applyAlignment="1">
      <alignment horizontal="center" vertical="center" wrapText="1"/>
    </xf>
    <xf numFmtId="1" fontId="28" fillId="25" borderId="13" xfId="0" applyNumberFormat="1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29" fillId="24" borderId="35" xfId="0" applyFont="1" applyFill="1" applyBorder="1" applyAlignment="1">
      <alignment vertical="center"/>
    </xf>
    <xf numFmtId="1" fontId="22" fillId="24" borderId="35" xfId="0" applyNumberFormat="1" applyFont="1" applyFill="1" applyBorder="1" applyAlignment="1">
      <alignment horizontal="center" vertical="center"/>
    </xf>
    <xf numFmtId="166" fontId="22" fillId="24" borderId="35" xfId="0" applyNumberFormat="1" applyFont="1" applyFill="1" applyBorder="1" applyAlignment="1">
      <alignment horizontal="center" vertical="center"/>
    </xf>
    <xf numFmtId="2" fontId="22" fillId="24" borderId="35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top"/>
    </xf>
    <xf numFmtId="0" fontId="27" fillId="0" borderId="36" xfId="0" applyFont="1" applyBorder="1" applyAlignment="1">
      <alignment vertical="center"/>
    </xf>
    <xf numFmtId="41" fontId="1" fillId="0" borderId="36" xfId="0" applyNumberFormat="1" applyFont="1" applyBorder="1" applyAlignment="1">
      <alignment horizontal="center" vertical="center"/>
    </xf>
    <xf numFmtId="166" fontId="1" fillId="0" borderId="36" xfId="0" applyNumberFormat="1" applyFont="1" applyBorder="1" applyAlignment="1">
      <alignment horizontal="center" vertical="center"/>
    </xf>
    <xf numFmtId="166" fontId="0" fillId="25" borderId="36" xfId="0" applyNumberFormat="1" applyFill="1" applyBorder="1" applyAlignment="1">
      <alignment horizontal="center"/>
    </xf>
    <xf numFmtId="2" fontId="0" fillId="0" borderId="36" xfId="0" applyNumberFormat="1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27" fillId="0" borderId="13" xfId="0" applyFont="1" applyBorder="1" applyAlignment="1">
      <alignment vertical="center"/>
    </xf>
    <xf numFmtId="166" fontId="0" fillId="25" borderId="13" xfId="0" applyNumberFormat="1" applyFill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24" fillId="25" borderId="0" xfId="0" applyFont="1" applyFill="1" applyAlignment="1">
      <alignment horizontal="left" vertical="center"/>
    </xf>
    <xf numFmtId="166" fontId="1" fillId="0" borderId="13" xfId="0" applyNumberFormat="1" applyFon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166" fontId="0" fillId="0" borderId="0" xfId="0" applyNumberFormat="1" applyAlignment="1">
      <alignment horizontal="left" vertical="center"/>
    </xf>
    <xf numFmtId="166" fontId="48" fillId="0" borderId="0" xfId="0" applyNumberFormat="1" applyFont="1" applyAlignment="1">
      <alignment vertical="center"/>
    </xf>
    <xf numFmtId="1" fontId="0" fillId="0" borderId="0" xfId="0" applyNumberFormat="1" applyAlignment="1">
      <alignment horizontal="left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166" fontId="25" fillId="0" borderId="0" xfId="0" applyNumberFormat="1" applyFont="1" applyAlignment="1">
      <alignment horizontal="center"/>
    </xf>
    <xf numFmtId="1" fontId="1" fillId="0" borderId="36" xfId="0" applyNumberFormat="1" applyFont="1" applyBorder="1" applyAlignment="1">
      <alignment horizontal="center" vertical="center"/>
    </xf>
    <xf numFmtId="0" fontId="0" fillId="25" borderId="0" xfId="0" applyFill="1"/>
    <xf numFmtId="0" fontId="74" fillId="0" borderId="0" xfId="0" applyFont="1" applyAlignment="1">
      <alignment horizontal="center"/>
    </xf>
    <xf numFmtId="0" fontId="75" fillId="0" borderId="0" xfId="0" applyFont="1"/>
    <xf numFmtId="170" fontId="0" fillId="0" borderId="34" xfId="0" applyNumberFormat="1" applyBorder="1"/>
    <xf numFmtId="0" fontId="31" fillId="70" borderId="38" xfId="87" applyFont="1" applyFill="1" applyBorder="1" applyAlignment="1">
      <alignment horizontal="center" vertical="center" wrapText="1"/>
    </xf>
    <xf numFmtId="41" fontId="22" fillId="71" borderId="37" xfId="0" applyNumberFormat="1" applyFont="1" applyFill="1" applyBorder="1"/>
    <xf numFmtId="164" fontId="25" fillId="72" borderId="37" xfId="0" applyNumberFormat="1" applyFont="1" applyFill="1" applyBorder="1"/>
    <xf numFmtId="0" fontId="76" fillId="73" borderId="40" xfId="0" applyFont="1" applyFill="1" applyBorder="1" applyAlignment="1">
      <alignment horizontal="center"/>
    </xf>
    <xf numFmtId="0" fontId="76" fillId="73" borderId="40" xfId="0" applyFont="1" applyFill="1" applyBorder="1" applyAlignment="1">
      <alignment vertical="center"/>
    </xf>
    <xf numFmtId="0" fontId="76" fillId="73" borderId="0" xfId="0" applyFont="1" applyFill="1" applyAlignment="1">
      <alignment horizontal="center"/>
    </xf>
    <xf numFmtId="0" fontId="76" fillId="73" borderId="0" xfId="0" applyFont="1" applyFill="1" applyAlignment="1">
      <alignment vertical="center"/>
    </xf>
    <xf numFmtId="0" fontId="77" fillId="74" borderId="42" xfId="0" applyFont="1" applyFill="1" applyBorder="1" applyAlignment="1">
      <alignment horizontal="center" vertical="center"/>
    </xf>
    <xf numFmtId="0" fontId="48" fillId="74" borderId="42" xfId="0" applyFont="1" applyFill="1" applyBorder="1" applyAlignment="1">
      <alignment horizontal="center" vertical="center"/>
    </xf>
    <xf numFmtId="0" fontId="48" fillId="74" borderId="42" xfId="0" applyFont="1" applyFill="1" applyBorder="1" applyAlignment="1">
      <alignment horizontal="center" vertical="center" wrapText="1"/>
    </xf>
    <xf numFmtId="0" fontId="48" fillId="74" borderId="42" xfId="0" applyFont="1" applyFill="1" applyBorder="1" applyAlignment="1">
      <alignment horizontal="center" vertical="center" textRotation="90" wrapText="1"/>
    </xf>
    <xf numFmtId="0" fontId="48" fillId="75" borderId="42" xfId="0" applyFont="1" applyFill="1" applyBorder="1" applyAlignment="1">
      <alignment horizontal="center" vertical="center" textRotation="90" wrapText="1"/>
    </xf>
    <xf numFmtId="0" fontId="23" fillId="25" borderId="43" xfId="0" applyFont="1" applyFill="1" applyBorder="1" applyAlignment="1">
      <alignment vertical="center" textRotation="90" wrapText="1"/>
    </xf>
    <xf numFmtId="0" fontId="22" fillId="0" borderId="44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78" fillId="25" borderId="45" xfId="0" applyFont="1" applyFill="1" applyBorder="1" applyAlignment="1">
      <alignment horizontal="left" vertical="center"/>
    </xf>
    <xf numFmtId="0" fontId="79" fillId="0" borderId="0" xfId="0" applyFont="1" applyAlignment="1">
      <alignment horizontal="left" vertical="center" wrapText="1"/>
    </xf>
    <xf numFmtId="0" fontId="79" fillId="0" borderId="44" xfId="0" applyFont="1" applyBorder="1" applyAlignment="1">
      <alignment horizontal="center" vertical="center" wrapText="1"/>
    </xf>
    <xf numFmtId="0" fontId="78" fillId="0" borderId="46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/>
    </xf>
    <xf numFmtId="0" fontId="78" fillId="0" borderId="48" xfId="0" applyFont="1" applyBorder="1" applyAlignment="1">
      <alignment horizontal="left" vertical="center"/>
    </xf>
    <xf numFmtId="0" fontId="79" fillId="0" borderId="47" xfId="0" applyFont="1" applyBorder="1" applyAlignment="1">
      <alignment horizontal="left" vertical="center" wrapText="1"/>
    </xf>
    <xf numFmtId="0" fontId="79" fillId="0" borderId="47" xfId="0" applyFont="1" applyBorder="1" applyAlignment="1">
      <alignment horizontal="center" vertical="center" wrapText="1"/>
    </xf>
    <xf numFmtId="0" fontId="79" fillId="0" borderId="47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79" fillId="0" borderId="10" xfId="0" applyFont="1" applyBorder="1" applyAlignment="1">
      <alignment horizontal="center" vertical="center" wrapText="1"/>
    </xf>
    <xf numFmtId="1" fontId="79" fillId="0" borderId="10" xfId="0" applyNumberFormat="1" applyFont="1" applyBorder="1" applyAlignment="1">
      <alignment horizontal="center" vertical="center" wrapText="1"/>
    </xf>
    <xf numFmtId="0" fontId="78" fillId="0" borderId="48" xfId="0" applyFont="1" applyBorder="1" applyAlignment="1">
      <alignment horizontal="left" vertical="center" wrapText="1"/>
    </xf>
    <xf numFmtId="0" fontId="78" fillId="0" borderId="48" xfId="0" applyFont="1" applyBorder="1" applyAlignment="1">
      <alignment vertical="center" wrapText="1"/>
    </xf>
    <xf numFmtId="0" fontId="79" fillId="0" borderId="47" xfId="0" applyFont="1" applyBorder="1" applyAlignment="1">
      <alignment vertical="center" wrapText="1"/>
    </xf>
    <xf numFmtId="0" fontId="78" fillId="0" borderId="46" xfId="0" applyFont="1" applyBorder="1" applyAlignment="1">
      <alignment horizontal="center" vertical="center" wrapText="1"/>
    </xf>
    <xf numFmtId="0" fontId="79" fillId="0" borderId="0" xfId="0" applyFont="1" applyAlignment="1">
      <alignment vertical="center"/>
    </xf>
    <xf numFmtId="0" fontId="78" fillId="25" borderId="48" xfId="0" applyFont="1" applyFill="1" applyBorder="1" applyAlignment="1">
      <alignment horizontal="left" vertical="center"/>
    </xf>
    <xf numFmtId="0" fontId="78" fillId="25" borderId="48" xfId="0" applyFont="1" applyFill="1" applyBorder="1" applyAlignment="1">
      <alignment horizontal="left" vertical="center" wrapText="1"/>
    </xf>
    <xf numFmtId="0" fontId="26" fillId="0" borderId="45" xfId="0" applyFont="1" applyBorder="1" applyAlignment="1">
      <alignment vertical="center" wrapText="1"/>
    </xf>
    <xf numFmtId="0" fontId="79" fillId="0" borderId="45" xfId="0" applyFont="1" applyBorder="1" applyAlignment="1">
      <alignment horizontal="left" vertical="center" wrapText="1"/>
    </xf>
    <xf numFmtId="0" fontId="79" fillId="0" borderId="0" xfId="0" applyFont="1" applyAlignment="1">
      <alignment vertical="center" wrapText="1"/>
    </xf>
    <xf numFmtId="0" fontId="79" fillId="0" borderId="44" xfId="0" applyFont="1" applyBorder="1" applyAlignment="1">
      <alignment vertical="center" wrapText="1"/>
    </xf>
    <xf numFmtId="0" fontId="26" fillId="0" borderId="46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22" fillId="0" borderId="49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/>
    </xf>
    <xf numFmtId="0" fontId="79" fillId="0" borderId="49" xfId="0" applyFont="1" applyBorder="1" applyAlignment="1">
      <alignment vertical="center" wrapText="1"/>
    </xf>
    <xf numFmtId="0" fontId="26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vertical="center" wrapText="1"/>
    </xf>
    <xf numFmtId="0" fontId="80" fillId="0" borderId="42" xfId="0" applyFont="1" applyBorder="1" applyAlignment="1">
      <alignment horizontal="center" vertical="center"/>
    </xf>
    <xf numFmtId="0" fontId="80" fillId="0" borderId="42" xfId="0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left" vertical="center" wrapText="1"/>
    </xf>
    <xf numFmtId="0" fontId="79" fillId="0" borderId="11" xfId="0" applyFont="1" applyBorder="1" applyAlignment="1">
      <alignment horizontal="left" vertical="center" wrapText="1"/>
    </xf>
    <xf numFmtId="0" fontId="81" fillId="0" borderId="53" xfId="0" applyFont="1" applyBorder="1" applyAlignment="1">
      <alignment horizontal="center" vertical="center" wrapText="1" readingOrder="1"/>
    </xf>
    <xf numFmtId="0" fontId="81" fillId="0" borderId="54" xfId="0" applyFont="1" applyBorder="1" applyAlignment="1">
      <alignment horizontal="center" vertical="center" wrapText="1" readingOrder="1"/>
    </xf>
    <xf numFmtId="0" fontId="26" fillId="0" borderId="55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22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horizontal="left" vertical="center" wrapText="1"/>
    </xf>
    <xf numFmtId="0" fontId="81" fillId="0" borderId="56" xfId="0" applyFont="1" applyBorder="1" applyAlignment="1">
      <alignment horizontal="center" vertical="center" wrapText="1" readingOrder="1"/>
    </xf>
    <xf numFmtId="0" fontId="81" fillId="0" borderId="57" xfId="0" applyFont="1" applyBorder="1" applyAlignment="1">
      <alignment horizontal="center" vertical="center" wrapText="1" readingOrder="1"/>
    </xf>
    <xf numFmtId="0" fontId="79" fillId="0" borderId="56" xfId="0" applyFont="1" applyBorder="1" applyAlignment="1">
      <alignment wrapText="1"/>
    </xf>
    <xf numFmtId="3" fontId="0" fillId="0" borderId="10" xfId="0" applyNumberFormat="1" applyBorder="1" applyAlignment="1">
      <alignment wrapText="1"/>
    </xf>
    <xf numFmtId="0" fontId="22" fillId="0" borderId="10" xfId="0" applyFont="1" applyBorder="1" applyAlignment="1">
      <alignment horizontal="left" vertical="center" wrapText="1"/>
    </xf>
    <xf numFmtId="0" fontId="81" fillId="0" borderId="58" xfId="0" applyFont="1" applyBorder="1" applyAlignment="1">
      <alignment horizontal="center" vertical="center" wrapText="1" readingOrder="1"/>
    </xf>
    <xf numFmtId="0" fontId="81" fillId="0" borderId="59" xfId="0" applyFont="1" applyBorder="1" applyAlignment="1">
      <alignment horizontal="center" vertical="center" wrapText="1" readingOrder="1"/>
    </xf>
    <xf numFmtId="0" fontId="0" fillId="0" borderId="10" xfId="0" applyBorder="1"/>
    <xf numFmtId="0" fontId="22" fillId="0" borderId="45" xfId="0" applyFont="1" applyBorder="1" applyAlignment="1">
      <alignment vertical="center" wrapText="1"/>
    </xf>
    <xf numFmtId="0" fontId="79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vertical="center"/>
    </xf>
    <xf numFmtId="0" fontId="82" fillId="25" borderId="6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wrapText="1"/>
    </xf>
    <xf numFmtId="0" fontId="79" fillId="25" borderId="10" xfId="0" applyFont="1" applyFill="1" applyBorder="1"/>
    <xf numFmtId="0" fontId="82" fillId="25" borderId="60" xfId="0" applyFont="1" applyFill="1" applyBorder="1" applyAlignment="1">
      <alignment horizontal="center"/>
    </xf>
    <xf numFmtId="0" fontId="83" fillId="25" borderId="10" xfId="0" applyFont="1" applyFill="1" applyBorder="1" applyAlignment="1">
      <alignment wrapText="1"/>
    </xf>
    <xf numFmtId="0" fontId="82" fillId="25" borderId="60" xfId="0" applyFont="1" applyFill="1" applyBorder="1" applyAlignment="1">
      <alignment horizontal="center" wrapText="1"/>
    </xf>
    <xf numFmtId="0" fontId="82" fillId="25" borderId="60" xfId="0" applyFont="1" applyFill="1" applyBorder="1" applyAlignment="1">
      <alignment horizontal="center" vertical="center"/>
    </xf>
    <xf numFmtId="0" fontId="83" fillId="76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wrapText="1"/>
    </xf>
    <xf numFmtId="0" fontId="3" fillId="0" borderId="10" xfId="56" applyBorder="1" applyAlignment="1">
      <alignment horizontal="center" vertical="center" wrapText="1"/>
    </xf>
    <xf numFmtId="0" fontId="84" fillId="0" borderId="10" xfId="0" applyFont="1" applyBorder="1" applyAlignment="1">
      <alignment horizontal="center" vertical="center" wrapText="1"/>
    </xf>
    <xf numFmtId="0" fontId="85" fillId="0" borderId="10" xfId="0" applyFont="1" applyBorder="1" applyAlignment="1">
      <alignment horizontal="center" vertical="center" wrapText="1"/>
    </xf>
    <xf numFmtId="0" fontId="84" fillId="76" borderId="10" xfId="0" applyFont="1" applyFill="1" applyBorder="1" applyAlignment="1">
      <alignment horizontal="center" vertical="center"/>
    </xf>
    <xf numFmtId="0" fontId="84" fillId="0" borderId="10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84" fillId="76" borderId="10" xfId="0" applyNumberFormat="1" applyFont="1" applyFill="1" applyBorder="1" applyAlignment="1">
      <alignment horizontal="center" vertical="center"/>
    </xf>
    <xf numFmtId="1" fontId="84" fillId="0" borderId="10" xfId="0" applyNumberFormat="1" applyFont="1" applyBorder="1" applyAlignment="1">
      <alignment horizontal="center" vertical="center"/>
    </xf>
    <xf numFmtId="1" fontId="84" fillId="0" borderId="52" xfId="0" applyNumberFormat="1" applyFont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1" fontId="3" fillId="0" borderId="10" xfId="181" applyNumberFormat="1" applyBorder="1" applyAlignment="1">
      <alignment horizontal="center" vertical="center" wrapText="1"/>
    </xf>
    <xf numFmtId="1" fontId="3" fillId="76" borderId="10" xfId="181" applyNumberForma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76" borderId="10" xfId="0" applyFill="1" applyBorder="1" applyAlignment="1">
      <alignment horizontal="center" vertical="center"/>
    </xf>
    <xf numFmtId="0" fontId="22" fillId="0" borderId="10" xfId="182" applyFont="1" applyBorder="1" applyAlignment="1">
      <alignment horizontal="center" vertical="center"/>
    </xf>
    <xf numFmtId="0" fontId="86" fillId="25" borderId="10" xfId="106" applyFont="1" applyFill="1" applyBorder="1" applyAlignment="1">
      <alignment horizontal="left" vertical="center" wrapText="1"/>
    </xf>
    <xf numFmtId="0" fontId="87" fillId="25" borderId="10" xfId="182" applyFont="1" applyFill="1" applyBorder="1" applyAlignment="1">
      <alignment horizontal="left" vertical="center" wrapText="1"/>
    </xf>
    <xf numFmtId="0" fontId="88" fillId="25" borderId="10" xfId="182" applyFont="1" applyFill="1" applyBorder="1" applyAlignment="1">
      <alignment horizontal="center" vertical="center"/>
    </xf>
    <xf numFmtId="0" fontId="89" fillId="25" borderId="10" xfId="0" applyFont="1" applyFill="1" applyBorder="1" applyAlignment="1">
      <alignment horizontal="center" vertical="center"/>
    </xf>
    <xf numFmtId="164" fontId="79" fillId="25" borderId="10" xfId="176" applyNumberFormat="1" applyFont="1" applyFill="1" applyBorder="1" applyAlignment="1">
      <alignment horizontal="center" vertical="center"/>
    </xf>
    <xf numFmtId="0" fontId="86" fillId="77" borderId="10" xfId="106" applyFont="1" applyFill="1" applyBorder="1" applyAlignment="1">
      <alignment horizontal="left" vertical="center" wrapText="1"/>
    </xf>
    <xf numFmtId="0" fontId="86" fillId="25" borderId="10" xfId="106" applyFont="1" applyFill="1" applyBorder="1" applyAlignment="1" applyProtection="1">
      <alignment horizontal="left" vertical="center" wrapText="1"/>
      <protection locked="0"/>
    </xf>
    <xf numFmtId="164" fontId="79" fillId="25" borderId="10" xfId="0" applyNumberFormat="1" applyFont="1" applyFill="1" applyBorder="1" applyAlignment="1">
      <alignment horizontal="center" vertical="center"/>
    </xf>
    <xf numFmtId="172" fontId="79" fillId="25" borderId="10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24" borderId="10" xfId="182" applyFont="1" applyFill="1" applyBorder="1" applyAlignment="1">
      <alignment horizontal="center" vertical="center" wrapText="1"/>
    </xf>
    <xf numFmtId="0" fontId="86" fillId="24" borderId="10" xfId="106" applyFont="1" applyFill="1" applyBorder="1" applyAlignment="1" applyProtection="1">
      <alignment horizontal="left" vertical="center" wrapText="1"/>
      <protection locked="0"/>
    </xf>
    <xf numFmtId="0" fontId="87" fillId="24" borderId="10" xfId="182" applyFont="1" applyFill="1" applyBorder="1" applyAlignment="1">
      <alignment horizontal="left" vertical="center" wrapText="1"/>
    </xf>
    <xf numFmtId="0" fontId="88" fillId="24" borderId="10" xfId="182" applyFont="1" applyFill="1" applyBorder="1" applyAlignment="1">
      <alignment horizontal="center" vertical="center"/>
    </xf>
    <xf numFmtId="0" fontId="89" fillId="24" borderId="10" xfId="0" applyFont="1" applyFill="1" applyBorder="1" applyAlignment="1">
      <alignment horizontal="center" vertical="center"/>
    </xf>
    <xf numFmtId="164" fontId="79" fillId="24" borderId="10" xfId="0" applyNumberFormat="1" applyFont="1" applyFill="1" applyBorder="1" applyAlignment="1">
      <alignment horizontal="center" vertical="center"/>
    </xf>
    <xf numFmtId="172" fontId="42" fillId="25" borderId="10" xfId="181" applyNumberFormat="1" applyFont="1" applyFill="1" applyBorder="1" applyAlignment="1">
      <alignment horizontal="center" vertical="center"/>
    </xf>
    <xf numFmtId="0" fontId="86" fillId="24" borderId="10" xfId="106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horizontal="justify" vertical="center" wrapText="1"/>
    </xf>
    <xf numFmtId="0" fontId="91" fillId="25" borderId="10" xfId="182" applyFont="1" applyFill="1" applyBorder="1" applyAlignment="1">
      <alignment horizontal="justify" vertical="top" wrapText="1"/>
    </xf>
    <xf numFmtId="0" fontId="29" fillId="24" borderId="10" xfId="182" applyFont="1" applyFill="1" applyBorder="1" applyAlignment="1">
      <alignment horizontal="center" vertical="center" wrapText="1"/>
    </xf>
    <xf numFmtId="0" fontId="91" fillId="24" borderId="10" xfId="182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vertical="center" wrapText="1"/>
    </xf>
    <xf numFmtId="0" fontId="93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vertical="center" wrapText="1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vertical="center" wrapText="1"/>
    </xf>
    <xf numFmtId="0" fontId="78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wrapText="1"/>
    </xf>
    <xf numFmtId="0" fontId="79" fillId="0" borderId="10" xfId="0" applyFont="1" applyBorder="1" applyAlignment="1">
      <alignment vertical="center" wrapText="1"/>
    </xf>
    <xf numFmtId="0" fontId="78" fillId="0" borderId="6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78" fillId="0" borderId="10" xfId="0" applyFont="1" applyBorder="1" applyAlignment="1">
      <alignment vertical="center"/>
    </xf>
    <xf numFmtId="0" fontId="44" fillId="25" borderId="10" xfId="0" applyFont="1" applyFill="1" applyBorder="1" applyAlignment="1" applyProtection="1">
      <alignment horizontal="left" vertical="center" wrapText="1" indent="1"/>
      <protection locked="0"/>
    </xf>
    <xf numFmtId="0" fontId="78" fillId="0" borderId="10" xfId="0" applyFont="1" applyBorder="1"/>
    <xf numFmtId="0" fontId="42" fillId="25" borderId="10" xfId="0" applyFont="1" applyFill="1" applyBorder="1" applyAlignment="1" applyProtection="1">
      <alignment horizontal="center" vertical="center" wrapText="1"/>
      <protection locked="0"/>
    </xf>
    <xf numFmtId="0" fontId="78" fillId="0" borderId="60" xfId="0" applyFont="1" applyBorder="1" applyAlignment="1">
      <alignment horizontal="center"/>
    </xf>
    <xf numFmtId="0" fontId="78" fillId="0" borderId="10" xfId="0" applyFont="1" applyBorder="1" applyAlignment="1">
      <alignment wrapText="1"/>
    </xf>
    <xf numFmtId="0" fontId="22" fillId="0" borderId="52" xfId="0" applyFont="1" applyBorder="1" applyAlignment="1">
      <alignment horizontal="center" vertical="center"/>
    </xf>
    <xf numFmtId="0" fontId="78" fillId="0" borderId="52" xfId="0" applyFont="1" applyBorder="1" applyAlignment="1">
      <alignment wrapText="1"/>
    </xf>
    <xf numFmtId="0" fontId="79" fillId="0" borderId="52" xfId="0" applyFont="1" applyBorder="1" applyAlignment="1">
      <alignment wrapText="1"/>
    </xf>
    <xf numFmtId="0" fontId="78" fillId="0" borderId="61" xfId="0" applyFont="1" applyBorder="1" applyAlignment="1">
      <alignment horizontal="center"/>
    </xf>
    <xf numFmtId="0" fontId="0" fillId="0" borderId="52" xfId="0" applyBorder="1" applyAlignment="1">
      <alignment horizontal="center" wrapText="1"/>
    </xf>
    <xf numFmtId="0" fontId="0" fillId="0" borderId="52" xfId="0" applyBorder="1" applyAlignment="1">
      <alignment wrapText="1"/>
    </xf>
    <xf numFmtId="0" fontId="80" fillId="0" borderId="42" xfId="0" applyFont="1" applyBorder="1" applyAlignment="1">
      <alignment vertical="center" wrapText="1"/>
    </xf>
    <xf numFmtId="1" fontId="80" fillId="0" borderId="42" xfId="0" applyNumberFormat="1" applyFont="1" applyBorder="1" applyAlignment="1">
      <alignment horizontal="center" vertical="center" wrapText="1"/>
    </xf>
    <xf numFmtId="1" fontId="80" fillId="0" borderId="42" xfId="0" applyNumberFormat="1" applyFont="1" applyBorder="1" applyAlignment="1">
      <alignment vertical="center" wrapText="1"/>
    </xf>
    <xf numFmtId="0" fontId="22" fillId="0" borderId="11" xfId="0" applyFont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/>
    </xf>
    <xf numFmtId="0" fontId="94" fillId="0" borderId="11" xfId="0" applyFont="1" applyBorder="1" applyAlignment="1">
      <alignment horizontal="left" vertical="center" wrapText="1"/>
    </xf>
    <xf numFmtId="0" fontId="79" fillId="0" borderId="11" xfId="0" applyFont="1" applyBorder="1"/>
    <xf numFmtId="0" fontId="22" fillId="0" borderId="46" xfId="0" applyFont="1" applyBorder="1" applyAlignment="1">
      <alignment horizontal="center"/>
    </xf>
    <xf numFmtId="0" fontId="42" fillId="25" borderId="11" xfId="0" applyFont="1" applyFill="1" applyBorder="1" applyAlignment="1">
      <alignment horizontal="center" vertical="center" wrapText="1"/>
    </xf>
    <xf numFmtId="0" fontId="42" fillId="0" borderId="10" xfId="0" applyFont="1" applyBorder="1" applyAlignment="1">
      <alignment horizontal="left" vertical="center" wrapText="1"/>
    </xf>
    <xf numFmtId="0" fontId="94" fillId="0" borderId="10" xfId="0" applyFont="1" applyBorder="1" applyAlignment="1">
      <alignment horizontal="left" vertical="center" wrapText="1"/>
    </xf>
    <xf numFmtId="0" fontId="79" fillId="0" borderId="10" xfId="0" applyFont="1" applyBorder="1"/>
    <xf numFmtId="0" fontId="22" fillId="0" borderId="62" xfId="0" applyFont="1" applyBorder="1" applyAlignment="1">
      <alignment horizontal="center"/>
    </xf>
    <xf numFmtId="0" fontId="42" fillId="0" borderId="52" xfId="0" applyFont="1" applyBorder="1" applyAlignment="1">
      <alignment horizontal="left" vertical="center" wrapText="1"/>
    </xf>
    <xf numFmtId="0" fontId="94" fillId="0" borderId="52" xfId="0" applyFont="1" applyBorder="1" applyAlignment="1">
      <alignment horizontal="left" vertical="center" wrapText="1"/>
    </xf>
    <xf numFmtId="0" fontId="79" fillId="0" borderId="52" xfId="0" applyFont="1" applyBorder="1"/>
    <xf numFmtId="0" fontId="22" fillId="0" borderId="63" xfId="0" applyFont="1" applyBorder="1" applyAlignment="1">
      <alignment horizontal="center"/>
    </xf>
    <xf numFmtId="0" fontId="79" fillId="0" borderId="52" xfId="0" applyFont="1" applyBorder="1" applyAlignment="1">
      <alignment horizontal="center" vertical="center" wrapText="1"/>
    </xf>
    <xf numFmtId="1" fontId="79" fillId="0" borderId="52" xfId="0" applyNumberFormat="1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wrapText="1"/>
    </xf>
    <xf numFmtId="0" fontId="80" fillId="0" borderId="42" xfId="0" applyFont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97" fillId="0" borderId="13" xfId="0" applyFont="1" applyBorder="1" applyAlignment="1">
      <alignment horizontal="center" vertical="center" wrapText="1"/>
    </xf>
    <xf numFmtId="1" fontId="97" fillId="0" borderId="13" xfId="0" applyNumberFormat="1" applyFont="1" applyBorder="1" applyAlignment="1">
      <alignment horizontal="center" vertical="center" wrapText="1"/>
    </xf>
    <xf numFmtId="0" fontId="98" fillId="0" borderId="13" xfId="0" applyFont="1" applyBorder="1" applyAlignment="1">
      <alignment horizontal="center" vertical="center" wrapText="1"/>
    </xf>
    <xf numFmtId="1" fontId="99" fillId="25" borderId="13" xfId="0" quotePrefix="1" applyNumberFormat="1" applyFont="1" applyFill="1" applyBorder="1" applyAlignment="1">
      <alignment horizontal="center" vertical="center" wrapText="1"/>
    </xf>
    <xf numFmtId="1" fontId="99" fillId="25" borderId="13" xfId="0" applyNumberFormat="1" applyFont="1" applyFill="1" applyBorder="1" applyAlignment="1">
      <alignment horizontal="center" vertical="center" wrapText="1"/>
    </xf>
    <xf numFmtId="0" fontId="100" fillId="0" borderId="13" xfId="0" applyFont="1" applyBorder="1" applyAlignment="1">
      <alignment horizontal="center" vertical="center" wrapText="1"/>
    </xf>
    <xf numFmtId="0" fontId="101" fillId="68" borderId="64" xfId="0" applyFont="1" applyFill="1" applyBorder="1" applyAlignment="1">
      <alignment horizontal="left" vertical="center"/>
    </xf>
    <xf numFmtId="0" fontId="49" fillId="69" borderId="64" xfId="60" applyFont="1" applyFill="1" applyBorder="1" applyAlignment="1">
      <alignment horizontal="center" vertical="center" wrapText="1"/>
    </xf>
    <xf numFmtId="0" fontId="101" fillId="65" borderId="64" xfId="0" applyFont="1" applyFill="1" applyBorder="1" applyAlignment="1">
      <alignment horizontal="left" vertical="center"/>
    </xf>
    <xf numFmtId="0" fontId="49" fillId="64" borderId="64" xfId="60" applyFont="1" applyFill="1" applyBorder="1" applyAlignment="1">
      <alignment horizontal="center" vertical="center" wrapText="1"/>
    </xf>
    <xf numFmtId="0" fontId="101" fillId="66" borderId="64" xfId="0" applyFont="1" applyFill="1" applyBorder="1" applyAlignment="1">
      <alignment horizontal="left" vertical="center"/>
    </xf>
    <xf numFmtId="0" fontId="49" fillId="67" borderId="64" xfId="60" applyFont="1" applyFill="1" applyBorder="1" applyAlignment="1">
      <alignment horizontal="center" vertical="center" wrapText="1"/>
    </xf>
    <xf numFmtId="0" fontId="49" fillId="68" borderId="64" xfId="0" applyFont="1" applyFill="1" applyBorder="1" applyAlignment="1">
      <alignment horizontal="center" vertical="center"/>
    </xf>
    <xf numFmtId="1" fontId="77" fillId="69" borderId="64" xfId="0" applyNumberFormat="1" applyFont="1" applyFill="1" applyBorder="1" applyAlignment="1">
      <alignment horizontal="center" vertical="center"/>
    </xf>
    <xf numFmtId="1" fontId="77" fillId="64" borderId="64" xfId="0" applyNumberFormat="1" applyFont="1" applyFill="1" applyBorder="1" applyAlignment="1">
      <alignment horizontal="center" vertical="center"/>
    </xf>
    <xf numFmtId="1" fontId="77" fillId="67" borderId="64" xfId="0" applyNumberFormat="1" applyFont="1" applyFill="1" applyBorder="1" applyAlignment="1">
      <alignment horizontal="center" vertical="center"/>
    </xf>
    <xf numFmtId="0" fontId="77" fillId="0" borderId="64" xfId="0" applyFont="1" applyBorder="1" applyAlignment="1">
      <alignment horizontal="left"/>
    </xf>
    <xf numFmtId="0" fontId="77" fillId="0" borderId="64" xfId="0" applyFont="1" applyBorder="1" applyAlignment="1">
      <alignment horizontal="center" vertical="center"/>
    </xf>
    <xf numFmtId="1" fontId="98" fillId="0" borderId="13" xfId="0" applyNumberFormat="1" applyFont="1" applyBorder="1" applyAlignment="1">
      <alignment horizontal="center" vertical="center" wrapText="1"/>
    </xf>
    <xf numFmtId="1" fontId="0" fillId="25" borderId="36" xfId="0" applyNumberFormat="1" applyFill="1" applyBorder="1" applyAlignment="1">
      <alignment horizontal="center"/>
    </xf>
    <xf numFmtId="1" fontId="0" fillId="25" borderId="13" xfId="0" applyNumberFormat="1" applyFill="1" applyBorder="1" applyAlignment="1">
      <alignment horizontal="center"/>
    </xf>
    <xf numFmtId="0" fontId="101" fillId="0" borderId="64" xfId="0" applyFont="1" applyBorder="1" applyAlignment="1">
      <alignment horizontal="left" vertical="center"/>
    </xf>
    <xf numFmtId="0" fontId="49" fillId="78" borderId="64" xfId="60" applyFont="1" applyFill="1" applyBorder="1" applyAlignment="1">
      <alignment horizontal="center" vertical="center" wrapText="1"/>
    </xf>
    <xf numFmtId="0" fontId="101" fillId="80" borderId="64" xfId="0" applyFont="1" applyFill="1" applyBorder="1" applyAlignment="1">
      <alignment horizontal="left"/>
    </xf>
    <xf numFmtId="0" fontId="49" fillId="80" borderId="64" xfId="60" applyFont="1" applyFill="1" applyBorder="1" applyAlignment="1">
      <alignment horizontal="center" vertical="center" wrapText="1"/>
    </xf>
    <xf numFmtId="1" fontId="77" fillId="80" borderId="64" xfId="0" applyNumberFormat="1" applyFont="1" applyFill="1" applyBorder="1" applyAlignment="1">
      <alignment horizontal="center" vertical="center"/>
    </xf>
    <xf numFmtId="0" fontId="101" fillId="80" borderId="64" xfId="0" applyFont="1" applyFill="1" applyBorder="1" applyAlignment="1">
      <alignment horizontal="left" vertical="center"/>
    </xf>
    <xf numFmtId="0" fontId="101" fillId="79" borderId="64" xfId="0" applyFont="1" applyFill="1" applyBorder="1" applyAlignment="1">
      <alignment horizontal="left" vertical="center"/>
    </xf>
    <xf numFmtId="0" fontId="102" fillId="33" borderId="42" xfId="124" applyFont="1" applyBorder="1" applyAlignment="1">
      <alignment horizontal="center" vertical="center" wrapText="1"/>
    </xf>
    <xf numFmtId="0" fontId="102" fillId="33" borderId="42" xfId="124" applyFont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44" fillId="25" borderId="10" xfId="0" applyFont="1" applyFill="1" applyBorder="1" applyAlignment="1">
      <alignment horizontal="left" vertical="center" wrapText="1"/>
    </xf>
    <xf numFmtId="0" fontId="104" fillId="25" borderId="10" xfId="0" applyFont="1" applyFill="1" applyBorder="1" applyAlignment="1">
      <alignment horizontal="left" vertical="center" wrapText="1"/>
    </xf>
    <xf numFmtId="0" fontId="78" fillId="25" borderId="10" xfId="0" applyFont="1" applyFill="1" applyBorder="1"/>
    <xf numFmtId="0" fontId="22" fillId="24" borderId="46" xfId="0" applyFont="1" applyFill="1" applyBorder="1" applyAlignment="1">
      <alignment horizontal="center" vertical="center"/>
    </xf>
    <xf numFmtId="0" fontId="22" fillId="24" borderId="62" xfId="0" applyFont="1" applyFill="1" applyBorder="1" applyAlignment="1">
      <alignment horizontal="center" vertical="center"/>
    </xf>
    <xf numFmtId="0" fontId="22" fillId="25" borderId="65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/>
    </xf>
    <xf numFmtId="0" fontId="26" fillId="24" borderId="60" xfId="0" applyFont="1" applyFill="1" applyBorder="1" applyAlignment="1">
      <alignment horizontal="center" vertical="center"/>
    </xf>
    <xf numFmtId="0" fontId="44" fillId="25" borderId="10" xfId="0" applyFont="1" applyFill="1" applyBorder="1" applyAlignment="1" applyProtection="1">
      <alignment horizontal="center" vertical="center" wrapText="1"/>
      <protection locked="0"/>
    </xf>
    <xf numFmtId="0" fontId="78" fillId="25" borderId="10" xfId="0" applyFont="1" applyFill="1" applyBorder="1" applyAlignment="1">
      <alignment wrapText="1"/>
    </xf>
    <xf numFmtId="0" fontId="78" fillId="24" borderId="60" xfId="0" applyFont="1" applyFill="1" applyBorder="1" applyAlignment="1">
      <alignment horizontal="center" vertical="center"/>
    </xf>
    <xf numFmtId="0" fontId="78" fillId="24" borderId="60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horizontal="left" vertical="center" wrapText="1"/>
    </xf>
    <xf numFmtId="0" fontId="78" fillId="25" borderId="66" xfId="0" applyFont="1" applyFill="1" applyBorder="1" applyAlignment="1">
      <alignment vertical="center" wrapText="1"/>
    </xf>
    <xf numFmtId="0" fontId="26" fillId="24" borderId="0" xfId="0" applyFont="1" applyFill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center" wrapText="1"/>
    </xf>
    <xf numFmtId="0" fontId="78" fillId="25" borderId="10" xfId="0" applyFont="1" applyFill="1" applyBorder="1" applyAlignment="1">
      <alignment horizontal="center" vertical="center" wrapText="1"/>
    </xf>
    <xf numFmtId="0" fontId="42" fillId="25" borderId="10" xfId="0" applyFont="1" applyFill="1" applyBorder="1" applyAlignment="1">
      <alignment horizontal="center" vertical="center" wrapText="1"/>
    </xf>
    <xf numFmtId="0" fontId="0" fillId="25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/>
    <xf numFmtId="1" fontId="0" fillId="0" borderId="10" xfId="0" applyNumberFormat="1" applyBorder="1" applyAlignment="1">
      <alignment horizontal="center" vertical="center" wrapText="1"/>
    </xf>
    <xf numFmtId="166" fontId="22" fillId="24" borderId="68" xfId="0" applyNumberFormat="1" applyFont="1" applyFill="1" applyBorder="1" applyAlignment="1">
      <alignment horizontal="center" vertical="center"/>
    </xf>
    <xf numFmtId="166" fontId="0" fillId="0" borderId="10" xfId="0" applyNumberFormat="1" applyBorder="1" applyAlignment="1">
      <alignment horizontal="center"/>
    </xf>
    <xf numFmtId="166" fontId="22" fillId="0" borderId="68" xfId="0" applyNumberFormat="1" applyFon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27" fillId="0" borderId="70" xfId="0" applyFont="1" applyBorder="1" applyAlignment="1">
      <alignment vertical="center"/>
    </xf>
    <xf numFmtId="169" fontId="0" fillId="0" borderId="0" xfId="0" applyNumberFormat="1" applyAlignment="1">
      <alignment vertical="center"/>
    </xf>
    <xf numFmtId="1" fontId="22" fillId="24" borderId="68" xfId="0" applyNumberFormat="1" applyFont="1" applyFill="1" applyBorder="1" applyAlignment="1">
      <alignment horizontal="center" vertical="center"/>
    </xf>
    <xf numFmtId="0" fontId="29" fillId="24" borderId="79" xfId="0" applyFont="1" applyFill="1" applyBorder="1" applyAlignment="1">
      <alignment vertical="center"/>
    </xf>
    <xf numFmtId="0" fontId="45" fillId="0" borderId="10" xfId="0" applyFont="1" applyBorder="1" applyAlignment="1">
      <alignment horizontal="center" vertical="center" wrapText="1"/>
    </xf>
    <xf numFmtId="1" fontId="0" fillId="25" borderId="10" xfId="0" applyNumberFormat="1" applyFill="1" applyBorder="1" applyAlignment="1">
      <alignment horizontal="center" vertical="center" wrapText="1"/>
    </xf>
    <xf numFmtId="1" fontId="0" fillId="0" borderId="10" xfId="0" quotePrefix="1" applyNumberFormat="1" applyBorder="1" applyAlignment="1">
      <alignment horizontal="center" vertical="center" wrapText="1"/>
    </xf>
    <xf numFmtId="166" fontId="0" fillId="0" borderId="10" xfId="0" quotePrefix="1" applyNumberForma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41" fontId="1" fillId="0" borderId="69" xfId="0" applyNumberFormat="1" applyFont="1" applyBorder="1" applyAlignment="1">
      <alignment horizontal="center" vertical="center"/>
    </xf>
    <xf numFmtId="173" fontId="0" fillId="0" borderId="10" xfId="0" quotePrefix="1" applyNumberFormat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vertical="center"/>
    </xf>
    <xf numFmtId="2" fontId="105" fillId="0" borderId="10" xfId="0" applyNumberFormat="1" applyFont="1" applyBorder="1" applyAlignment="1">
      <alignment horizontal="center" vertical="center"/>
    </xf>
    <xf numFmtId="2" fontId="106" fillId="0" borderId="10" xfId="0" applyNumberFormat="1" applyFont="1" applyBorder="1" applyAlignment="1">
      <alignment horizontal="center" vertical="center"/>
    </xf>
    <xf numFmtId="166" fontId="105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0" fillId="0" borderId="81" xfId="0" applyBorder="1" applyAlignment="1">
      <alignment vertical="center"/>
    </xf>
    <xf numFmtId="0" fontId="25" fillId="0" borderId="10" xfId="0" applyFont="1" applyBorder="1" applyAlignment="1">
      <alignment horizontal="center" vertical="center"/>
    </xf>
    <xf numFmtId="166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107" fillId="0" borderId="0" xfId="0" applyFont="1" applyAlignment="1">
      <alignment vertical="center"/>
    </xf>
    <xf numFmtId="0" fontId="49" fillId="24" borderId="83" xfId="60" applyFont="1" applyFill="1" applyBorder="1" applyAlignment="1">
      <alignment horizontal="center" vertical="center" wrapText="1"/>
    </xf>
    <xf numFmtId="0" fontId="49" fillId="24" borderId="83" xfId="60" applyFont="1" applyFill="1" applyBorder="1" applyAlignment="1">
      <alignment vertical="center" wrapText="1"/>
    </xf>
    <xf numFmtId="0" fontId="31" fillId="27" borderId="84" xfId="0" applyFont="1" applyFill="1" applyBorder="1" applyAlignment="1">
      <alignment vertical="center" wrapText="1"/>
    </xf>
    <xf numFmtId="0" fontId="49" fillId="81" borderId="85" xfId="60" applyFont="1" applyFill="1" applyBorder="1" applyAlignment="1">
      <alignment vertical="center" wrapText="1"/>
    </xf>
    <xf numFmtId="164" fontId="48" fillId="81" borderId="85" xfId="60" applyNumberFormat="1" applyFont="1" applyFill="1" applyBorder="1" applyAlignment="1">
      <alignment horizontal="left" vertical="center" wrapText="1"/>
    </xf>
    <xf numFmtId="0" fontId="108" fillId="0" borderId="82" xfId="0" applyFont="1" applyBorder="1" applyAlignment="1">
      <alignment horizontal="left" vertical="center" wrapText="1"/>
    </xf>
    <xf numFmtId="164" fontId="48" fillId="0" borderId="21" xfId="60" applyNumberFormat="1" applyFont="1" applyBorder="1" applyAlignment="1">
      <alignment horizontal="left" vertical="center" wrapText="1"/>
    </xf>
    <xf numFmtId="164" fontId="48" fillId="0" borderId="23" xfId="60" applyNumberFormat="1" applyFont="1" applyBorder="1" applyAlignment="1">
      <alignment horizontal="left" vertical="center" wrapText="1"/>
    </xf>
    <xf numFmtId="164" fontId="48" fillId="0" borderId="12" xfId="60" applyNumberFormat="1" applyFont="1" applyBorder="1" applyAlignment="1">
      <alignment horizontal="left" vertical="center" wrapText="1"/>
    </xf>
    <xf numFmtId="0" fontId="108" fillId="0" borderId="67" xfId="0" applyFont="1" applyBorder="1" applyAlignment="1">
      <alignment horizontal="left" vertical="center" wrapText="1"/>
    </xf>
    <xf numFmtId="0" fontId="101" fillId="68" borderId="64" xfId="0" quotePrefix="1" applyFont="1" applyFill="1" applyBorder="1" applyAlignment="1">
      <alignment horizontal="left" vertical="center"/>
    </xf>
    <xf numFmtId="0" fontId="101" fillId="65" borderId="64" xfId="0" applyFont="1" applyFill="1" applyBorder="1" applyAlignment="1">
      <alignment horizontal="left" vertical="center" wrapText="1"/>
    </xf>
    <xf numFmtId="0" fontId="108" fillId="0" borderId="67" xfId="0" applyFont="1" applyBorder="1" applyAlignment="1">
      <alignment horizontal="left" vertical="center"/>
    </xf>
    <xf numFmtId="0" fontId="101" fillId="0" borderId="86" xfId="0" applyFont="1" applyBorder="1" applyAlignment="1">
      <alignment horizontal="left" vertical="center"/>
    </xf>
    <xf numFmtId="164" fontId="0" fillId="0" borderId="0" xfId="0" applyNumberFormat="1"/>
    <xf numFmtId="0" fontId="49" fillId="74" borderId="85" xfId="60" applyFont="1" applyFill="1" applyBorder="1" applyAlignment="1">
      <alignment horizontal="center" vertical="center" wrapText="1"/>
    </xf>
    <xf numFmtId="0" fontId="49" fillId="64" borderId="85" xfId="6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166" fontId="28" fillId="0" borderId="0" xfId="0" applyNumberFormat="1" applyFont="1" applyAlignment="1">
      <alignment horizontal="center" vertical="center"/>
    </xf>
    <xf numFmtId="0" fontId="49" fillId="82" borderId="85" xfId="60" applyFont="1" applyFill="1" applyBorder="1" applyAlignment="1">
      <alignment vertical="center" wrapText="1"/>
    </xf>
    <xf numFmtId="0" fontId="49" fillId="82" borderId="85" xfId="60" applyFont="1" applyFill="1" applyBorder="1" applyAlignment="1">
      <alignment horizontal="center" vertical="center" wrapText="1"/>
    </xf>
    <xf numFmtId="164" fontId="48" fillId="82" borderId="85" xfId="60" applyNumberFormat="1" applyFont="1" applyFill="1" applyBorder="1" applyAlignment="1">
      <alignment horizontal="left" vertical="center" wrapText="1"/>
    </xf>
    <xf numFmtId="0" fontId="49" fillId="69" borderId="85" xfId="60" applyFont="1" applyFill="1" applyBorder="1" applyAlignment="1">
      <alignment vertical="center" wrapText="1"/>
    </xf>
    <xf numFmtId="164" fontId="48" fillId="69" borderId="85" xfId="60" applyNumberFormat="1" applyFont="1" applyFill="1" applyBorder="1" applyAlignment="1">
      <alignment horizontal="left" vertical="center" wrapText="1"/>
    </xf>
    <xf numFmtId="0" fontId="49" fillId="29" borderId="85" xfId="60" applyFont="1" applyFill="1" applyBorder="1" applyAlignment="1">
      <alignment vertical="center" wrapText="1"/>
    </xf>
    <xf numFmtId="164" fontId="48" fillId="29" borderId="85" xfId="60" applyNumberFormat="1" applyFont="1" applyFill="1" applyBorder="1" applyAlignment="1">
      <alignment horizontal="left" vertical="center" wrapText="1"/>
    </xf>
    <xf numFmtId="0" fontId="49" fillId="83" borderId="85" xfId="60" applyFont="1" applyFill="1" applyBorder="1" applyAlignment="1">
      <alignment vertical="center" wrapText="1"/>
    </xf>
    <xf numFmtId="164" fontId="48" fillId="83" borderId="85" xfId="60" applyNumberFormat="1" applyFont="1" applyFill="1" applyBorder="1" applyAlignment="1">
      <alignment horizontal="left" vertical="center" wrapText="1"/>
    </xf>
    <xf numFmtId="0" fontId="49" fillId="73" borderId="85" xfId="60" applyFont="1" applyFill="1" applyBorder="1" applyAlignment="1">
      <alignment vertical="center" wrapText="1"/>
    </xf>
    <xf numFmtId="164" fontId="48" fillId="73" borderId="85" xfId="60" applyNumberFormat="1" applyFont="1" applyFill="1" applyBorder="1" applyAlignment="1">
      <alignment horizontal="left" vertical="center" wrapText="1"/>
    </xf>
    <xf numFmtId="164" fontId="41" fillId="0" borderId="0" xfId="0" applyNumberFormat="1" applyFont="1" applyAlignment="1">
      <alignment horizontal="right"/>
    </xf>
    <xf numFmtId="0" fontId="109" fillId="0" borderId="87" xfId="0" applyFont="1" applyBorder="1" applyAlignment="1">
      <alignment horizontal="center" vertical="center"/>
    </xf>
    <xf numFmtId="166" fontId="110" fillId="0" borderId="0" xfId="0" applyNumberFormat="1" applyFont="1"/>
    <xf numFmtId="0" fontId="41" fillId="0" borderId="0" xfId="0" applyFont="1" applyAlignment="1">
      <alignment horizontal="left"/>
    </xf>
    <xf numFmtId="0" fontId="22" fillId="84" borderId="10" xfId="0" applyFont="1" applyFill="1" applyBorder="1" applyAlignment="1">
      <alignment horizontal="center" vertical="center" wrapText="1"/>
    </xf>
    <xf numFmtId="0" fontId="22" fillId="84" borderId="88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74" fontId="0" fillId="0" borderId="10" xfId="183" applyNumberFormat="1" applyFont="1" applyBorder="1" applyAlignment="1">
      <alignment horizontal="center" vertical="center" wrapText="1"/>
    </xf>
    <xf numFmtId="41" fontId="22" fillId="0" borderId="10" xfId="0" applyNumberFormat="1" applyFont="1" applyBorder="1" applyAlignment="1">
      <alignment horizontal="center" vertical="center" wrapText="1"/>
    </xf>
    <xf numFmtId="0" fontId="22" fillId="78" borderId="10" xfId="0" applyFont="1" applyFill="1" applyBorder="1" applyAlignment="1">
      <alignment horizontal="center" vertical="center" wrapText="1"/>
    </xf>
    <xf numFmtId="0" fontId="64" fillId="85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22" fillId="25" borderId="10" xfId="0" applyFont="1" applyFill="1" applyBorder="1" applyAlignment="1">
      <alignment horizontal="center" vertical="center" wrapText="1"/>
    </xf>
    <xf numFmtId="177" fontId="1" fillId="0" borderId="36" xfId="0" applyNumberFormat="1" applyFont="1" applyBorder="1" applyAlignment="1">
      <alignment horizontal="center" vertical="center"/>
    </xf>
    <xf numFmtId="166" fontId="0" fillId="0" borderId="13" xfId="0" applyNumberFormat="1" applyBorder="1" applyAlignment="1">
      <alignment horizontal="center"/>
    </xf>
    <xf numFmtId="0" fontId="114" fillId="0" borderId="0" xfId="169" applyFont="1" applyAlignment="1">
      <alignment horizontal="left"/>
    </xf>
    <xf numFmtId="0" fontId="113" fillId="87" borderId="0" xfId="169" applyFont="1" applyFill="1"/>
    <xf numFmtId="0" fontId="113" fillId="76" borderId="0" xfId="169" applyFont="1" applyFill="1"/>
    <xf numFmtId="0" fontId="113" fillId="88" borderId="0" xfId="169" applyFont="1" applyFill="1"/>
    <xf numFmtId="0" fontId="113" fillId="86" borderId="0" xfId="169" applyFont="1" applyFill="1"/>
    <xf numFmtId="0" fontId="64" fillId="85" borderId="10" xfId="0" applyFont="1" applyFill="1" applyBorder="1" applyAlignment="1">
      <alignment horizontal="left" vertical="center"/>
    </xf>
    <xf numFmtId="174" fontId="112" fillId="0" borderId="10" xfId="183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left" wrapText="1"/>
    </xf>
    <xf numFmtId="0" fontId="22" fillId="75" borderId="10" xfId="0" applyFont="1" applyFill="1" applyBorder="1" applyAlignment="1">
      <alignment horizontal="center"/>
    </xf>
    <xf numFmtId="0" fontId="22" fillId="75" borderId="10" xfId="0" applyFont="1" applyFill="1" applyBorder="1" applyAlignment="1">
      <alignment vertical="center"/>
    </xf>
    <xf numFmtId="0" fontId="115" fillId="0" borderId="10" xfId="0" applyFont="1" applyBorder="1" applyAlignment="1">
      <alignment horizontal="center" vertical="center"/>
    </xf>
    <xf numFmtId="0" fontId="116" fillId="0" borderId="10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8" fillId="79" borderId="64" xfId="0" applyFont="1" applyFill="1" applyBorder="1" applyAlignment="1">
      <alignment horizontal="left" vertical="center"/>
    </xf>
    <xf numFmtId="0" fontId="119" fillId="80" borderId="64" xfId="0" applyFont="1" applyFill="1" applyBorder="1" applyAlignment="1">
      <alignment horizontal="left" vertical="center"/>
    </xf>
    <xf numFmtId="0" fontId="119" fillId="79" borderId="64" xfId="0" applyFont="1" applyFill="1" applyBorder="1" applyAlignment="1">
      <alignment horizontal="left" vertical="center"/>
    </xf>
    <xf numFmtId="0" fontId="49" fillId="89" borderId="85" xfId="60" applyFont="1" applyFill="1" applyBorder="1" applyAlignment="1">
      <alignment horizontal="center" vertical="center" wrapText="1"/>
    </xf>
    <xf numFmtId="0" fontId="49" fillId="90" borderId="85" xfId="60" applyFont="1" applyFill="1" applyBorder="1" applyAlignment="1">
      <alignment horizontal="center" vertical="center" wrapText="1"/>
    </xf>
    <xf numFmtId="0" fontId="49" fillId="30" borderId="85" xfId="60" applyFont="1" applyFill="1" applyBorder="1" applyAlignment="1">
      <alignment horizontal="center" vertical="center" wrapText="1"/>
    </xf>
    <xf numFmtId="0" fontId="22" fillId="0" borderId="10" xfId="0" applyFont="1" applyBorder="1"/>
    <xf numFmtId="0" fontId="0" fillId="0" borderId="0" xfId="0" applyAlignment="1">
      <alignment horizontal="center" vertical="center"/>
    </xf>
    <xf numFmtId="169" fontId="0" fillId="76" borderId="0" xfId="0" applyNumberFormat="1" applyFill="1"/>
    <xf numFmtId="166" fontId="24" fillId="0" borderId="0" xfId="0" applyNumberFormat="1" applyFont="1" applyAlignment="1">
      <alignment vertical="top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2" fillId="0" borderId="60" xfId="0" applyFont="1" applyBorder="1" applyAlignment="1">
      <alignment horizontal="center"/>
    </xf>
    <xf numFmtId="0" fontId="22" fillId="0" borderId="80" xfId="0" applyFont="1" applyBorder="1" applyAlignment="1">
      <alignment horizontal="center"/>
    </xf>
    <xf numFmtId="0" fontId="22" fillId="0" borderId="69" xfId="0" applyFont="1" applyBorder="1" applyAlignment="1">
      <alignment horizontal="center"/>
    </xf>
    <xf numFmtId="0" fontId="0" fillId="0" borderId="78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0" fillId="0" borderId="81" xfId="0" applyBorder="1" applyAlignment="1">
      <alignment horizontal="center" vertical="center"/>
    </xf>
    <xf numFmtId="0" fontId="111" fillId="84" borderId="60" xfId="0" applyFont="1" applyFill="1" applyBorder="1" applyAlignment="1">
      <alignment horizontal="center" vertical="center"/>
    </xf>
    <xf numFmtId="0" fontId="111" fillId="84" borderId="69" xfId="0" applyFont="1" applyFill="1" applyBorder="1" applyAlignment="1">
      <alignment horizontal="center" vertical="center"/>
    </xf>
    <xf numFmtId="0" fontId="111" fillId="84" borderId="80" xfId="0" applyFont="1" applyFill="1" applyBorder="1" applyAlignment="1">
      <alignment horizontal="center" vertical="center"/>
    </xf>
    <xf numFmtId="0" fontId="22" fillId="84" borderId="10" xfId="0" applyFont="1" applyFill="1" applyBorder="1" applyAlignment="1">
      <alignment horizontal="center" vertical="center"/>
    </xf>
    <xf numFmtId="0" fontId="111" fillId="84" borderId="10" xfId="0" applyFont="1" applyFill="1" applyBorder="1" applyAlignment="1">
      <alignment horizontal="center" vertical="center"/>
    </xf>
    <xf numFmtId="0" fontId="111" fillId="78" borderId="10" xfId="0" applyFont="1" applyFill="1" applyBorder="1" applyAlignment="1">
      <alignment horizontal="center" vertical="center"/>
    </xf>
    <xf numFmtId="0" fontId="76" fillId="73" borderId="39" xfId="0" applyFont="1" applyFill="1" applyBorder="1" applyAlignment="1">
      <alignment horizontal="center" vertical="center"/>
    </xf>
    <xf numFmtId="0" fontId="76" fillId="73" borderId="40" xfId="0" applyFont="1" applyFill="1" applyBorder="1" applyAlignment="1">
      <alignment horizontal="center" vertical="center"/>
    </xf>
    <xf numFmtId="0" fontId="76" fillId="73" borderId="41" xfId="0" applyFont="1" applyFill="1" applyBorder="1" applyAlignment="1">
      <alignment horizontal="center" vertical="center"/>
    </xf>
    <xf numFmtId="0" fontId="76" fillId="73" borderId="0" xfId="0" applyFont="1" applyFill="1" applyAlignment="1">
      <alignment horizontal="center" vertical="center"/>
    </xf>
    <xf numFmtId="0" fontId="76" fillId="73" borderId="0" xfId="0" applyFont="1" applyFill="1" applyAlignment="1">
      <alignment horizontal="left" vertical="center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horizontal="left" vertical="center"/>
    </xf>
    <xf numFmtId="0" fontId="22" fillId="76" borderId="10" xfId="0" applyFont="1" applyFill="1" applyBorder="1" applyAlignment="1">
      <alignment horizontal="center" vertical="center" wrapText="1"/>
    </xf>
    <xf numFmtId="0" fontId="111" fillId="76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</cellXfs>
  <cellStyles count="187">
    <cellStyle name="20% - Énfasis1" xfId="137" builtinId="30" customBuiltin="1"/>
    <cellStyle name="20% - Énfasis1 2" xfId="1" xr:uid="{00000000-0005-0000-0000-000001000000}"/>
    <cellStyle name="20% - Énfasis1 2 2" xfId="2" xr:uid="{00000000-0005-0000-0000-000002000000}"/>
    <cellStyle name="20% - Énfasis2" xfId="141" builtinId="34" customBuiltin="1"/>
    <cellStyle name="20% - Énfasis2 2" xfId="3" xr:uid="{00000000-0005-0000-0000-000004000000}"/>
    <cellStyle name="20% - Énfasis2 2 2" xfId="4" xr:uid="{00000000-0005-0000-0000-000005000000}"/>
    <cellStyle name="20% - Énfasis3" xfId="145" builtinId="38" customBuiltin="1"/>
    <cellStyle name="20% - Énfasis3 2" xfId="5" xr:uid="{00000000-0005-0000-0000-000007000000}"/>
    <cellStyle name="20% - Énfasis3 2 2" xfId="6" xr:uid="{00000000-0005-0000-0000-000008000000}"/>
    <cellStyle name="20% - Énfasis4" xfId="149" builtinId="42" customBuiltin="1"/>
    <cellStyle name="20% - Énfasis4 2" xfId="7" xr:uid="{00000000-0005-0000-0000-00000A000000}"/>
    <cellStyle name="20% - Énfasis4 2 2" xfId="8" xr:uid="{00000000-0005-0000-0000-00000B000000}"/>
    <cellStyle name="20% - Énfasis5" xfId="153" builtinId="46" customBuiltin="1"/>
    <cellStyle name="20% - Énfasis5 2" xfId="9" xr:uid="{00000000-0005-0000-0000-00000D000000}"/>
    <cellStyle name="20% - Énfasis5 2 2" xfId="10" xr:uid="{00000000-0005-0000-0000-00000E000000}"/>
    <cellStyle name="20% - Énfasis6" xfId="157" builtinId="50" customBuiltin="1"/>
    <cellStyle name="20% - Énfasis6 2" xfId="11" xr:uid="{00000000-0005-0000-0000-000010000000}"/>
    <cellStyle name="20% - Énfasis6 2 2" xfId="12" xr:uid="{00000000-0005-0000-0000-000011000000}"/>
    <cellStyle name="40% - Énfasis1" xfId="138" builtinId="31" customBuiltin="1"/>
    <cellStyle name="40% - Énfasis1 2" xfId="13" xr:uid="{00000000-0005-0000-0000-000013000000}"/>
    <cellStyle name="40% - Énfasis1 2 2" xfId="14" xr:uid="{00000000-0005-0000-0000-000014000000}"/>
    <cellStyle name="40% - Énfasis2" xfId="142" builtinId="35" customBuiltin="1"/>
    <cellStyle name="40% - Énfasis2 2" xfId="15" xr:uid="{00000000-0005-0000-0000-000016000000}"/>
    <cellStyle name="40% - Énfasis2 2 2" xfId="16" xr:uid="{00000000-0005-0000-0000-000017000000}"/>
    <cellStyle name="40% - Énfasis3" xfId="146" builtinId="39" customBuiltin="1"/>
    <cellStyle name="40% - Énfasis3 2" xfId="17" xr:uid="{00000000-0005-0000-0000-000019000000}"/>
    <cellStyle name="40% - Énfasis3 2 2" xfId="18" xr:uid="{00000000-0005-0000-0000-00001A000000}"/>
    <cellStyle name="40% - Énfasis4" xfId="150" builtinId="43" customBuiltin="1"/>
    <cellStyle name="40% - Énfasis4 2" xfId="19" xr:uid="{00000000-0005-0000-0000-00001C000000}"/>
    <cellStyle name="40% - Énfasis4 2 2" xfId="20" xr:uid="{00000000-0005-0000-0000-00001D000000}"/>
    <cellStyle name="40% - Énfasis5" xfId="154" builtinId="47" customBuiltin="1"/>
    <cellStyle name="40% - Énfasis5 2" xfId="21" xr:uid="{00000000-0005-0000-0000-00001F000000}"/>
    <cellStyle name="40% - Énfasis5 2 2" xfId="22" xr:uid="{00000000-0005-0000-0000-000020000000}"/>
    <cellStyle name="40% - Énfasis6" xfId="158" builtinId="51" customBuiltin="1"/>
    <cellStyle name="40% - Énfasis6 2" xfId="23" xr:uid="{00000000-0005-0000-0000-000022000000}"/>
    <cellStyle name="40% - Énfasis6 2 2" xfId="24" xr:uid="{00000000-0005-0000-0000-000023000000}"/>
    <cellStyle name="60% - Énfasis1" xfId="139" builtinId="32" customBuiltin="1"/>
    <cellStyle name="60% - Énfasis1 2" xfId="25" xr:uid="{00000000-0005-0000-0000-000025000000}"/>
    <cellStyle name="60% - Énfasis2" xfId="143" builtinId="36" customBuiltin="1"/>
    <cellStyle name="60% - Énfasis2 2" xfId="26" xr:uid="{00000000-0005-0000-0000-000027000000}"/>
    <cellStyle name="60% - Énfasis3" xfId="147" builtinId="40" customBuiltin="1"/>
    <cellStyle name="60% - Énfasis3 2" xfId="27" xr:uid="{00000000-0005-0000-0000-000029000000}"/>
    <cellStyle name="60% - Énfasis4" xfId="151" builtinId="44" customBuiltin="1"/>
    <cellStyle name="60% - Énfasis4 2" xfId="28" xr:uid="{00000000-0005-0000-0000-00002B000000}"/>
    <cellStyle name="60% - Énfasis5" xfId="155" builtinId="48" customBuiltin="1"/>
    <cellStyle name="60% - Énfasis5 2" xfId="29" xr:uid="{00000000-0005-0000-0000-00002D000000}"/>
    <cellStyle name="60% - Énfasis6" xfId="159" builtinId="52" customBuiltin="1"/>
    <cellStyle name="60% - Énfasis6 2" xfId="30" xr:uid="{00000000-0005-0000-0000-00002F000000}"/>
    <cellStyle name="Buena 2" xfId="31" xr:uid="{00000000-0005-0000-0000-000030000000}"/>
    <cellStyle name="Bueno" xfId="124" builtinId="26" customBuiltin="1"/>
    <cellStyle name="Cálculo" xfId="129" builtinId="22" customBuiltin="1"/>
    <cellStyle name="Cálculo 2" xfId="32" xr:uid="{00000000-0005-0000-0000-000033000000}"/>
    <cellStyle name="Cálculo 3" xfId="33" xr:uid="{00000000-0005-0000-0000-000034000000}"/>
    <cellStyle name="Cálculo 4" xfId="34" xr:uid="{00000000-0005-0000-0000-000035000000}"/>
    <cellStyle name="Cálculo 5" xfId="35" xr:uid="{00000000-0005-0000-0000-000036000000}"/>
    <cellStyle name="Cálculo 6" xfId="36" xr:uid="{00000000-0005-0000-0000-000037000000}"/>
    <cellStyle name="Celda de comprobación" xfId="131" builtinId="23" customBuiltin="1"/>
    <cellStyle name="Celda de comprobación 2" xfId="37" xr:uid="{00000000-0005-0000-0000-000039000000}"/>
    <cellStyle name="Celda vinculada" xfId="130" builtinId="24" customBuiltin="1"/>
    <cellStyle name="Celda vinculada 2" xfId="38" xr:uid="{00000000-0005-0000-0000-00003B000000}"/>
    <cellStyle name="Date" xfId="100" xr:uid="{00000000-0005-0000-0000-00003C000000}"/>
    <cellStyle name="Encabezado 1" xfId="120" builtinId="16" customBuiltin="1"/>
    <cellStyle name="Encabezado 1 2" xfId="39" xr:uid="{00000000-0005-0000-0000-00003E000000}"/>
    <cellStyle name="Encabezado 4" xfId="123" builtinId="19" customBuiltin="1"/>
    <cellStyle name="Encabezado 4 2" xfId="40" xr:uid="{00000000-0005-0000-0000-000040000000}"/>
    <cellStyle name="Énfasis1" xfId="136" builtinId="29" customBuiltin="1"/>
    <cellStyle name="Énfasis1 2" xfId="41" xr:uid="{00000000-0005-0000-0000-000042000000}"/>
    <cellStyle name="Énfasis2" xfId="140" builtinId="33" customBuiltin="1"/>
    <cellStyle name="Énfasis2 2" xfId="42" xr:uid="{00000000-0005-0000-0000-000044000000}"/>
    <cellStyle name="Énfasis3" xfId="144" builtinId="37" customBuiltin="1"/>
    <cellStyle name="Énfasis3 2" xfId="43" xr:uid="{00000000-0005-0000-0000-000046000000}"/>
    <cellStyle name="Énfasis4" xfId="148" builtinId="41" customBuiltin="1"/>
    <cellStyle name="Énfasis4 2" xfId="44" xr:uid="{00000000-0005-0000-0000-000048000000}"/>
    <cellStyle name="Énfasis5" xfId="152" builtinId="45" customBuiltin="1"/>
    <cellStyle name="Énfasis5 2" xfId="45" xr:uid="{00000000-0005-0000-0000-00004A000000}"/>
    <cellStyle name="Énfasis6" xfId="156" builtinId="49" customBuiltin="1"/>
    <cellStyle name="Énfasis6 2" xfId="46" xr:uid="{00000000-0005-0000-0000-00004C000000}"/>
    <cellStyle name="Entrada" xfId="127" builtinId="20" customBuiltin="1"/>
    <cellStyle name="Entrada 2" xfId="47" xr:uid="{00000000-0005-0000-0000-00004E000000}"/>
    <cellStyle name="Entrada 3" xfId="48" xr:uid="{00000000-0005-0000-0000-00004F000000}"/>
    <cellStyle name="Entrada 4" xfId="49" xr:uid="{00000000-0005-0000-0000-000050000000}"/>
    <cellStyle name="Entrada 5" xfId="50" xr:uid="{00000000-0005-0000-0000-000051000000}"/>
    <cellStyle name="Entrada 6" xfId="51" xr:uid="{00000000-0005-0000-0000-000052000000}"/>
    <cellStyle name="Euro" xfId="52" xr:uid="{00000000-0005-0000-0000-000053000000}"/>
    <cellStyle name="Euro 2" xfId="88" xr:uid="{00000000-0005-0000-0000-000054000000}"/>
    <cellStyle name="Fixed" xfId="101" xr:uid="{00000000-0005-0000-0000-000055000000}"/>
    <cellStyle name="HEADING1" xfId="102" xr:uid="{00000000-0005-0000-0000-000056000000}"/>
    <cellStyle name="HEADING2" xfId="103" xr:uid="{00000000-0005-0000-0000-000057000000}"/>
    <cellStyle name="Incorrecto" xfId="125" builtinId="27" customBuiltin="1"/>
    <cellStyle name="Incorrecto 2" xfId="53" xr:uid="{00000000-0005-0000-0000-000059000000}"/>
    <cellStyle name="Millares 2" xfId="54" xr:uid="{00000000-0005-0000-0000-00005A000000}"/>
    <cellStyle name="Millares 2 2" xfId="105" xr:uid="{00000000-0005-0000-0000-00005B000000}"/>
    <cellStyle name="Millares 2 2 2" xfId="113" xr:uid="{00000000-0005-0000-0000-00005C000000}"/>
    <cellStyle name="Millares 2 2 3" xfId="115" xr:uid="{00000000-0005-0000-0000-00005D000000}"/>
    <cellStyle name="Millares 2 3" xfId="112" xr:uid="{00000000-0005-0000-0000-00005E000000}"/>
    <cellStyle name="Millares 2 4" xfId="114" xr:uid="{00000000-0005-0000-0000-00005F000000}"/>
    <cellStyle name="Millares 3" xfId="186" xr:uid="{8DD59647-F867-47A2-AD0B-52231116578E}"/>
    <cellStyle name="Moneda [0] 2" xfId="184" xr:uid="{18A734CB-7949-4044-8EEF-843A5ABFEC12}"/>
    <cellStyle name="Moneda [0] 3" xfId="185" xr:uid="{FD2CFD2B-2DC7-4C72-B3DB-EA3754284244}"/>
    <cellStyle name="Neutral" xfId="126" builtinId="28" customBuiltin="1"/>
    <cellStyle name="Neutral 2" xfId="55" xr:uid="{00000000-0005-0000-0000-000061000000}"/>
    <cellStyle name="Normal" xfId="0" builtinId="0"/>
    <cellStyle name="Normal 10" xfId="109" xr:uid="{00000000-0005-0000-0000-000063000000}"/>
    <cellStyle name="Normal 11" xfId="110" xr:uid="{00000000-0005-0000-0000-000064000000}"/>
    <cellStyle name="Normal 11 2" xfId="111" xr:uid="{00000000-0005-0000-0000-000065000000}"/>
    <cellStyle name="Normal 11 3" xfId="116" xr:uid="{00000000-0005-0000-0000-000066000000}"/>
    <cellStyle name="Normal 12" xfId="118" xr:uid="{00000000-0005-0000-0000-000067000000}"/>
    <cellStyle name="Normal 13" xfId="180" xr:uid="{00000000-0005-0000-0000-000068000000}"/>
    <cellStyle name="Normal 2" xfId="56" xr:uid="{00000000-0005-0000-0000-000069000000}"/>
    <cellStyle name="Normal 2 10" xfId="169" xr:uid="{00000000-0005-0000-0000-00006A000000}"/>
    <cellStyle name="Normal 2 11" xfId="171" xr:uid="{00000000-0005-0000-0000-00006B000000}"/>
    <cellStyle name="Normal 2 2" xfId="57" xr:uid="{00000000-0005-0000-0000-00006C000000}"/>
    <cellStyle name="Normal 2 2 2" xfId="89" xr:uid="{00000000-0005-0000-0000-00006D000000}"/>
    <cellStyle name="Normal 2 2 2 2" xfId="175" xr:uid="{00000000-0005-0000-0000-00006E000000}"/>
    <cellStyle name="Normal 2 2 3" xfId="160" xr:uid="{00000000-0005-0000-0000-00006F000000}"/>
    <cellStyle name="Normal 2 3" xfId="106" xr:uid="{00000000-0005-0000-0000-000070000000}"/>
    <cellStyle name="Normal 2 3 2" xfId="161" xr:uid="{00000000-0005-0000-0000-000071000000}"/>
    <cellStyle name="Normal 2 4" xfId="163" xr:uid="{00000000-0005-0000-0000-000072000000}"/>
    <cellStyle name="Normal 2 5" xfId="164" xr:uid="{00000000-0005-0000-0000-000073000000}"/>
    <cellStyle name="Normal 2 6" xfId="165" xr:uid="{00000000-0005-0000-0000-000074000000}"/>
    <cellStyle name="Normal 2 7" xfId="166" xr:uid="{00000000-0005-0000-0000-000075000000}"/>
    <cellStyle name="Normal 2 8" xfId="167" xr:uid="{00000000-0005-0000-0000-000076000000}"/>
    <cellStyle name="Normal 2 9" xfId="168" xr:uid="{00000000-0005-0000-0000-000077000000}"/>
    <cellStyle name="Normal 2_Dic" xfId="162" xr:uid="{00000000-0005-0000-0000-000078000000}"/>
    <cellStyle name="Normal 3" xfId="58" xr:uid="{00000000-0005-0000-0000-000079000000}"/>
    <cellStyle name="Normal 3 2" xfId="59" xr:uid="{00000000-0005-0000-0000-00007A000000}"/>
    <cellStyle name="Normal 3 2 2" xfId="176" xr:uid="{00000000-0005-0000-0000-00007B000000}"/>
    <cellStyle name="Normal 3 3" xfId="90" xr:uid="{00000000-0005-0000-0000-00007C000000}"/>
    <cellStyle name="Normal 3 4" xfId="107" xr:uid="{00000000-0005-0000-0000-00007D000000}"/>
    <cellStyle name="Normal 3 5" xfId="99" xr:uid="{00000000-0005-0000-0000-00007E000000}"/>
    <cellStyle name="Normal 39" xfId="60" xr:uid="{00000000-0005-0000-0000-00007F000000}"/>
    <cellStyle name="Normal 4" xfId="91" xr:uid="{00000000-0005-0000-0000-000080000000}"/>
    <cellStyle name="Normal 4 2" xfId="182" xr:uid="{00000000-0005-0000-0000-000081000000}"/>
    <cellStyle name="Normal 45" xfId="92" xr:uid="{00000000-0005-0000-0000-000082000000}"/>
    <cellStyle name="Normal 5" xfId="93" xr:uid="{00000000-0005-0000-0000-000083000000}"/>
    <cellStyle name="Normal 5 2" xfId="170" xr:uid="{00000000-0005-0000-0000-000084000000}"/>
    <cellStyle name="Normal 6" xfId="94" xr:uid="{00000000-0005-0000-0000-000085000000}"/>
    <cellStyle name="Normal 7" xfId="95" xr:uid="{00000000-0005-0000-0000-000086000000}"/>
    <cellStyle name="Normal 8" xfId="96" xr:uid="{00000000-0005-0000-0000-000087000000}"/>
    <cellStyle name="Normal 8 2" xfId="181" xr:uid="{00000000-0005-0000-0000-000088000000}"/>
    <cellStyle name="Normal 9" xfId="97" xr:uid="{00000000-0005-0000-0000-000089000000}"/>
    <cellStyle name="Normal_P.S. Buenos Aires" xfId="87" xr:uid="{00000000-0005-0000-0000-00008A000000}"/>
    <cellStyle name="Notas" xfId="133" builtinId="10" customBuiltin="1"/>
    <cellStyle name="Notas 2" xfId="61" xr:uid="{00000000-0005-0000-0000-00008C000000}"/>
    <cellStyle name="Notas 2 2" xfId="62" xr:uid="{00000000-0005-0000-0000-00008D000000}"/>
    <cellStyle name="Notas 2 3" xfId="172" xr:uid="{00000000-0005-0000-0000-00008E000000}"/>
    <cellStyle name="Notas 3" xfId="63" xr:uid="{00000000-0005-0000-0000-00008F000000}"/>
    <cellStyle name="Notas 3 2" xfId="64" xr:uid="{00000000-0005-0000-0000-000090000000}"/>
    <cellStyle name="Notas 4" xfId="65" xr:uid="{00000000-0005-0000-0000-000091000000}"/>
    <cellStyle name="Notas 4 2" xfId="66" xr:uid="{00000000-0005-0000-0000-000092000000}"/>
    <cellStyle name="Notas 5" xfId="67" xr:uid="{00000000-0005-0000-0000-000093000000}"/>
    <cellStyle name="Notas 5 2" xfId="68" xr:uid="{00000000-0005-0000-0000-000094000000}"/>
    <cellStyle name="Notas 6" xfId="69" xr:uid="{00000000-0005-0000-0000-000095000000}"/>
    <cellStyle name="Notas 6 2" xfId="70" xr:uid="{00000000-0005-0000-0000-000096000000}"/>
    <cellStyle name="Porcentaje" xfId="183" builtinId="5"/>
    <cellStyle name="Porcentaje 2" xfId="71" xr:uid="{00000000-0005-0000-0000-000098000000}"/>
    <cellStyle name="Porcentaje 2 2" xfId="98" xr:uid="{00000000-0005-0000-0000-000099000000}"/>
    <cellStyle name="Porcentaje 3" xfId="117" xr:uid="{00000000-0005-0000-0000-00009A000000}"/>
    <cellStyle name="Porcentual 2" xfId="173" xr:uid="{00000000-0005-0000-0000-00009B000000}"/>
    <cellStyle name="Porcentual 2 2" xfId="177" xr:uid="{00000000-0005-0000-0000-00009C000000}"/>
    <cellStyle name="Porcentual 3" xfId="178" xr:uid="{00000000-0005-0000-0000-00009D000000}"/>
    <cellStyle name="Porcentual 4" xfId="179" xr:uid="{00000000-0005-0000-0000-00009E000000}"/>
    <cellStyle name="Salida" xfId="128" builtinId="21" customBuiltin="1"/>
    <cellStyle name="Salida 2" xfId="72" xr:uid="{00000000-0005-0000-0000-0000A0000000}"/>
    <cellStyle name="Salida 3" xfId="73" xr:uid="{00000000-0005-0000-0000-0000A1000000}"/>
    <cellStyle name="Salida 4" xfId="74" xr:uid="{00000000-0005-0000-0000-0000A2000000}"/>
    <cellStyle name="Salida 5" xfId="75" xr:uid="{00000000-0005-0000-0000-0000A3000000}"/>
    <cellStyle name="Salida 6" xfId="76" xr:uid="{00000000-0005-0000-0000-0000A4000000}"/>
    <cellStyle name="Texto de advertencia" xfId="132" builtinId="11" customBuiltin="1"/>
    <cellStyle name="Texto de advertencia 2" xfId="77" xr:uid="{00000000-0005-0000-0000-0000A6000000}"/>
    <cellStyle name="Texto explicativo" xfId="134" builtinId="53" customBuiltin="1"/>
    <cellStyle name="Texto explicativo 2" xfId="78" xr:uid="{00000000-0005-0000-0000-0000A8000000}"/>
    <cellStyle name="Título" xfId="119" builtinId="15" customBuiltin="1"/>
    <cellStyle name="Título 1 2" xfId="174" xr:uid="{00000000-0005-0000-0000-0000AA000000}"/>
    <cellStyle name="Título 2" xfId="121" builtinId="17" customBuiltin="1"/>
    <cellStyle name="Título 2 2" xfId="79" xr:uid="{00000000-0005-0000-0000-0000AC000000}"/>
    <cellStyle name="Título 3" xfId="122" builtinId="18" customBuiltin="1"/>
    <cellStyle name="Título 3 2" xfId="80" xr:uid="{00000000-0005-0000-0000-0000AE000000}"/>
    <cellStyle name="Título 4" xfId="81" xr:uid="{00000000-0005-0000-0000-0000AF000000}"/>
    <cellStyle name="Total" xfId="135" builtinId="25" customBuiltin="1"/>
    <cellStyle name="Total 2" xfId="82" xr:uid="{00000000-0005-0000-0000-0000B1000000}"/>
    <cellStyle name="Total 2 2" xfId="108" xr:uid="{00000000-0005-0000-0000-0000B2000000}"/>
    <cellStyle name="Total 2 3" xfId="104" xr:uid="{00000000-0005-0000-0000-0000B3000000}"/>
    <cellStyle name="Total 3" xfId="83" xr:uid="{00000000-0005-0000-0000-0000B4000000}"/>
    <cellStyle name="Total 4" xfId="84" xr:uid="{00000000-0005-0000-0000-0000B5000000}"/>
    <cellStyle name="Total 5" xfId="85" xr:uid="{00000000-0005-0000-0000-0000B6000000}"/>
    <cellStyle name="Total 6" xfId="86" xr:uid="{00000000-0005-0000-0000-0000B7000000}"/>
  </cellStyles>
  <dxfs count="19"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9" defaultPivotStyle="PivotStyleLight16"/>
  <colors>
    <mruColors>
      <color rgb="FFF3FFC9"/>
      <color rgb="FFFF7C5D"/>
      <color rgb="FF368A6E"/>
      <color rgb="FFF9FFE1"/>
      <color rgb="FFD8F0E2"/>
      <color rgb="FFDDF7DE"/>
      <color rgb="FFD8F0E8"/>
      <color rgb="FF008A3E"/>
      <color rgb="FF0067B4"/>
      <color rgb="FF2D50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theme" Target="theme/theme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PROMSA!$V$127</c:f>
          <c:strCache>
            <c:ptCount val="1"/>
            <c:pt idx="0">
              <c:v>RED. MOYOBAMBA:  FAMILIAS QUE RECIBEN CONSEJERÍA A TRAVÉS DE LA VISITA DOMICILIARIA PARA PROMOVER PRÁCTICAS Y ENTORNOS SALUDABLES PARA CONTRIBUIR A LA DISMINUCIÓN DE LA TUBERCULOSIS, VIH/SIDA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70454436893229"/>
          <c:w val="0.92397598361388322"/>
          <c:h val="0.61484597742588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PROMSA!$H$128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PROMSA!$H$129:$H$138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8.4700000000000006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E-4208-8727-352FC147EA8A}"/>
            </c:ext>
          </c:extLst>
        </c:ser>
        <c:ser>
          <c:idx val="2"/>
          <c:order val="2"/>
          <c:tx>
            <c:strRef>
              <c:f>PROMSA!$I$128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PROMSA!$I$129:$I$138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E-4208-8727-352FC147EA8A}"/>
            </c:ext>
          </c:extLst>
        </c:ser>
        <c:ser>
          <c:idx val="3"/>
          <c:order val="3"/>
          <c:tx>
            <c:strRef>
              <c:f>PROMSA!$J$128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E-4208-8727-352FC147EA8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PROMSA!$J$129:$J$138</c:f>
              <c:numCache>
                <c:formatCode>0</c:formatCode>
                <c:ptCount val="10"/>
                <c:pt idx="0">
                  <c:v>29.03</c:v>
                </c:pt>
                <c:pt idx="1">
                  <c:v>0</c:v>
                </c:pt>
                <c:pt idx="2">
                  <c:v>26.65</c:v>
                </c:pt>
                <c:pt idx="3">
                  <c:v>0</c:v>
                </c:pt>
                <c:pt idx="4">
                  <c:v>89.42</c:v>
                </c:pt>
                <c:pt idx="5">
                  <c:v>30.98</c:v>
                </c:pt>
                <c:pt idx="6">
                  <c:v>28.27</c:v>
                </c:pt>
                <c:pt idx="7">
                  <c:v>0</c:v>
                </c:pt>
                <c:pt idx="8">
                  <c:v>47.62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PROMSA!$E$128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D-4A3A-8A39-13B2AA062C9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D-4A3A-8A39-13B2AA062C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D-4A3A-8A39-13B2AA062C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D-4A3A-8A39-13B2AA062C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D-4A3A-8A39-13B2AA062C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D-4A3A-8A39-13B2AA062C9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D-4A3A-8A39-13B2AA062C9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2D-4A3A-8A39-13B2AA062C9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D-4A3A-8A39-13B2AA062C96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82D-4A3A-8A39-13B2AA062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PROMSA!$E$129:$E$138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582897864902443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PROMSA!$V$190</c:f>
          <c:strCache>
            <c:ptCount val="1"/>
            <c:pt idx="0">
              <c:v>RED. MOYOBAMBA:  FAMILIAS QUE RECIBEN SESIONES EDUCATIVAS  PARA LA PREVENCION Y CONTROL DE ENFERMEDADES  ZOONOTICAS.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525600510481019"/>
          <c:w val="0.92397598361388322"/>
          <c:h val="0.6122410610588843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PROMSA!$H$190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PROMSA!$H$191:$H$200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2-49B0-B9BA-A1E987EB6CF3}"/>
            </c:ext>
          </c:extLst>
        </c:ser>
        <c:ser>
          <c:idx val="2"/>
          <c:order val="2"/>
          <c:tx>
            <c:strRef>
              <c:f>PROMSA!$I$190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PROMSA!$I$191:$I$200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14.26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2-49B0-B9BA-A1E987EB6CF3}"/>
            </c:ext>
          </c:extLst>
        </c:ser>
        <c:ser>
          <c:idx val="3"/>
          <c:order val="3"/>
          <c:tx>
            <c:strRef>
              <c:f>PROMSA!$J$190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PROMSA!$J$191:$J$200</c:f>
              <c:numCache>
                <c:formatCode>0</c:formatCode>
                <c:ptCount val="10"/>
                <c:pt idx="0">
                  <c:v>39.69</c:v>
                </c:pt>
                <c:pt idx="1">
                  <c:v>0</c:v>
                </c:pt>
                <c:pt idx="2">
                  <c:v>42.07</c:v>
                </c:pt>
                <c:pt idx="3">
                  <c:v>128.81</c:v>
                </c:pt>
                <c:pt idx="4">
                  <c:v>117.99</c:v>
                </c:pt>
                <c:pt idx="5">
                  <c:v>0</c:v>
                </c:pt>
                <c:pt idx="6">
                  <c:v>19.43</c:v>
                </c:pt>
                <c:pt idx="7">
                  <c:v>0</c:v>
                </c:pt>
                <c:pt idx="8">
                  <c:v>112.93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0-49D7-AB78-DEE9BB00A8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0-49D7-AB78-DEE9BB00A8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0-49D7-AB78-DEE9BB00A8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0-49D7-AB78-DEE9BB00A8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0-49D7-AB78-DEE9BB00A8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0-49D7-AB78-DEE9BB00A8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0-49D7-AB78-DEE9BB00A8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00-49D7-AB78-DEE9BB00A8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00-49D7-AB78-DEE9BB00A86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C00-49D7-AB78-DEE9BB00A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PROMSA!$E$191:$E$200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02937179001E-2"/>
          <c:y val="0.87609138927166785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PROMSA!$V$455</c:f>
          <c:strCache>
            <c:ptCount val="1"/>
            <c:pt idx="0">
              <c:v>RED. MOYOBAMBA:  DOCENTES CAPACITADOS PARA LA PROMOCION DE PRACTICAS Y ENTORNOS SALUDABLES PARA LA PREVENCION DEL CANCER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70450790510932"/>
          <c:w val="0.92397598361388322"/>
          <c:h val="0.620336020099303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PROMSA!$H$456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PROMSA!$H$457:$H$466</c:f>
              <c:numCache>
                <c:formatCode>0.00</c:formatCode>
                <c:ptCount val="10"/>
                <c:pt idx="0">
                  <c:v>0.47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4.24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2-4670-B04E-DACDB3102BCB}"/>
            </c:ext>
          </c:extLst>
        </c:ser>
        <c:ser>
          <c:idx val="2"/>
          <c:order val="2"/>
          <c:tx>
            <c:strRef>
              <c:f>PROMSA!$I$456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PROMSA!$I$457:$I$466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2-4670-B04E-DACDB3102BCB}"/>
            </c:ext>
          </c:extLst>
        </c:ser>
        <c:ser>
          <c:idx val="3"/>
          <c:order val="3"/>
          <c:tx>
            <c:strRef>
              <c:f>PROMSA!$J$456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2-4670-B04E-DACDB3102BC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PROMSA!$J$457:$J$466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2-4670-B04E-DACDB310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PROMSA!$E$456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48-4BA1-A8ED-1CDD8A6289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48-4BA1-A8ED-1CDD8A6289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8-4BA1-A8ED-1CDD8A6289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48-4BA1-A8ED-1CDD8A6289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48-4BA1-A8ED-1CDD8A6289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48-4BA1-A8ED-1CDD8A6289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48-4BA1-A8ED-1CDD8A6289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48-4BA1-A8ED-1CDD8A6289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48-4BA1-A8ED-1CDD8A628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PROMSA!$E$457:$E$466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12-4670-B04E-DACDB310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75940663481048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PROMSA!$V$373</c:f>
          <c:strCache>
            <c:ptCount val="1"/>
            <c:pt idx="0">
              <c:v>RED. MOYOBAMBA:  DOCENTES COMPROMETIDOS  QUE DESARROLLAN ACCIONES PARA LA PROMOCION DE ACTIVIDAD FISICA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47444482127613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PROMSA!$H$374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PROMSA!$H$375:$H$384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4-483A-91CF-023D0109B358}"/>
            </c:ext>
          </c:extLst>
        </c:ser>
        <c:ser>
          <c:idx val="2"/>
          <c:order val="2"/>
          <c:tx>
            <c:strRef>
              <c:f>PROMSA!$I$374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PROMSA!$I$375:$I$384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4-483A-91CF-023D0109B358}"/>
            </c:ext>
          </c:extLst>
        </c:ser>
        <c:ser>
          <c:idx val="3"/>
          <c:order val="3"/>
          <c:tx>
            <c:strRef>
              <c:f>PROMSA!$J$374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4-483A-91CF-023D0109B358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PROMSA!$J$375:$J$384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D4-483A-91CF-023D0109B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PROMSA!$E$374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06-4AEC-9D2D-978FBCA9F5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6-4AEC-9D2D-978FBCA9F5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06-4AEC-9D2D-978FBCA9F5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6-4AEC-9D2D-978FBCA9F5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06-4AEC-9D2D-978FBCA9F5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06-4AEC-9D2D-978FBCA9F5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06-4AEC-9D2D-978FBCA9F5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06-4AEC-9D2D-978FBCA9F5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06-4AEC-9D2D-978FBCA9F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PROMSA!$E$375:$E$384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D4-483A-91CF-023D0109B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3021101720084E-2"/>
          <c:y val="0.87125730438133275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PROMSA!$V$414</c:f>
          <c:strCache>
            <c:ptCount val="1"/>
            <c:pt idx="0">
              <c:v>RED. MOYOBAMBA:  DOCENTES CAPACITADOS DESARROLLAN ACCIONES PRACTICAS SALUDABLES Y LA PREVENCION DE LA TUBERCULOSIS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747955363182799"/>
          <c:w val="0.92397598361388322"/>
          <c:h val="0.5848709048572189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PROMSA!$H$414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PROMSA!$H$415:$H$424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0-4E2F-9D8A-52EAE663568F}"/>
            </c:ext>
          </c:extLst>
        </c:ser>
        <c:ser>
          <c:idx val="2"/>
          <c:order val="2"/>
          <c:tx>
            <c:strRef>
              <c:f>PROMSA!$I$414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PROMSA!$I$415:$I$424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0-4E2F-9D8A-52EAE663568F}"/>
            </c:ext>
          </c:extLst>
        </c:ser>
        <c:ser>
          <c:idx val="3"/>
          <c:order val="3"/>
          <c:tx>
            <c:strRef>
              <c:f>PROMSA!$J$414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0-4E2F-9D8A-52EAE663568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PROMSA!$J$415:$J$424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90-4E2F-9D8A-52EAE663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PROMSA!$E$414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E4-498B-8A5C-427F6CBBFAE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4-498B-8A5C-427F6CBBFA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4-498B-8A5C-427F6CBBFAE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4-498B-8A5C-427F6CBBFAE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4-498B-8A5C-427F6CBBFA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E4-498B-8A5C-427F6CBBFAE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4-498B-8A5C-427F6CBBFAE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E4-498B-8A5C-427F6CBBFAE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E4-498B-8A5C-427F6CBBFA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PROMSA!$E$415:$E$424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90-4E2F-9D8A-52EAE663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52104936801E-2"/>
          <c:y val="0.8710137624969349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PROMSA!$V$434</c:f>
          <c:strCache>
            <c:ptCount val="1"/>
            <c:pt idx="0">
              <c:v>RED. MOYOBAMBA:   DOCENTES CAPACITADOS EN PRACTICAS SALUDABLES FRENTE AL DENGUE Y  LA FIEBRE CHIKUNGUNYA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86488938728629"/>
          <c:w val="0.92397598361388322"/>
          <c:h val="0.617982077252323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PROMSA!$H$435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PROMSA!$H$436:$H$445</c:f>
              <c:numCache>
                <c:formatCode>0.00</c:formatCode>
                <c:ptCount val="10"/>
                <c:pt idx="0">
                  <c:v>0.23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A-4F82-8281-87F3AF00335F}"/>
            </c:ext>
          </c:extLst>
        </c:ser>
        <c:ser>
          <c:idx val="2"/>
          <c:order val="2"/>
          <c:tx>
            <c:strRef>
              <c:f>PROMSA!$I$435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PROMSA!$I$436:$I$445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A-4F82-8281-87F3AF00335F}"/>
            </c:ext>
          </c:extLst>
        </c:ser>
        <c:ser>
          <c:idx val="3"/>
          <c:order val="3"/>
          <c:tx>
            <c:strRef>
              <c:f>PROMSA!$J$435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A-4F82-8281-87F3AF00335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PROMSA!$J$436:$J$445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A-4F82-8281-87F3AF00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PROMSA!$E$435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E1-4A5D-B36C-6A588E6DF3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E1-4A5D-B36C-6A588E6DF3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E1-4A5D-B36C-6A588E6DF3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E1-4A5D-B36C-6A588E6DF3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E1-4A5D-B36C-6A588E6DF3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E1-4A5D-B36C-6A588E6DF3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E1-4A5D-B36C-6A588E6D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E1-4A5D-B36C-6A588E6D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E1-4A5D-B36C-6A588E6D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PROMSA!$E$436:$E$445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2A-4F82-8281-87F3AF00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3021101720084E-2"/>
          <c:y val="0.87098577285465451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PROMSA!$V$394</c:f>
          <c:strCache>
            <c:ptCount val="1"/>
            <c:pt idx="0">
              <c:v>RED. MOYOBAMBA:  DOCENTES COMPROMETIDOS  QUE DESARROLLAN ACCIONES PARA LA PROMOCION DE LA SALUD BUCAL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89027197985868"/>
          <c:w val="0.92397598361388322"/>
          <c:h val="0.61803678798690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PROMSA!$H$394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PROMSA!$H$395:$H$404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9-4392-9CC4-307899535C79}"/>
            </c:ext>
          </c:extLst>
        </c:ser>
        <c:ser>
          <c:idx val="2"/>
          <c:order val="2"/>
          <c:tx>
            <c:strRef>
              <c:f>PROMSA!$I$394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PROMSA!$I$395:$I$404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9-4392-9CC4-307899535C79}"/>
            </c:ext>
          </c:extLst>
        </c:ser>
        <c:ser>
          <c:idx val="3"/>
          <c:order val="3"/>
          <c:tx>
            <c:strRef>
              <c:f>PROMSA!$J$394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39-4392-9CC4-307899535C7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PROMSA!$J$395:$J$404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9-4392-9CC4-30789953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PROMSA!$E$394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91-4AE1-9A73-B4BFB3E5CD2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1-4AE1-9A73-B4BFB3E5CD2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1-4AE1-9A73-B4BFB3E5CD2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1-4AE1-9A73-B4BFB3E5CD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91-4AE1-9A73-B4BFB3E5CD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91-4AE1-9A73-B4BFB3E5CD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91-4AE1-9A73-B4BFB3E5CD2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91-4AE1-9A73-B4BFB3E5CD2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91-4AE1-9A73-B4BFB3E5CD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PROMSA!$E$395:$E$404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39-4392-9CC4-30789953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107610103190269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PROMSA!$V$291</c:f>
          <c:strCache>
            <c:ptCount val="1"/>
            <c:pt idx="0">
              <c:v>RED. MOYOBAMBA:  LÍDERES ADOLESCENTES PROMUEVEN LA SALUD MENTAL EN SU COMUNIDAD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164430804558051"/>
          <c:w val="0.92397598361388322"/>
          <c:h val="0.581906213749238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PROMSA!$H$292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PROMSA!$H$293:$H$302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C-490F-9499-69C5EBFF14B5}"/>
            </c:ext>
          </c:extLst>
        </c:ser>
        <c:ser>
          <c:idx val="2"/>
          <c:order val="2"/>
          <c:tx>
            <c:strRef>
              <c:f>PROMSA!$I$292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PROMSA!$I$293:$I$302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C-490F-9499-69C5EBFF14B5}"/>
            </c:ext>
          </c:extLst>
        </c:ser>
        <c:ser>
          <c:idx val="3"/>
          <c:order val="3"/>
          <c:tx>
            <c:strRef>
              <c:f>PROMSA!$J$292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C-490F-9499-69C5EBFF14B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PROMSA!$J$293:$J$302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2C-490F-9499-69C5EBFF1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PROMSA!$E$292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D-4E7B-91FF-0F4ECAF758D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D-4E7B-91FF-0F4ECAF758D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D-4E7B-91FF-0F4ECAF758D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D-4E7B-91FF-0F4ECAF758D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D-4E7B-91FF-0F4ECAF758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6D-4E7B-91FF-0F4ECAF758D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6D-4E7B-91FF-0F4ECAF758D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6D-4E7B-91FF-0F4ECAF758D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6D-4E7B-91FF-0F4ECAF758D1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16D-4E7B-91FF-0F4ECAF75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PROMSA!$E$293:$E$302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90F-9499-69C5EBFF1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759403772986243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PROMSA!$V$312</c:f>
          <c:strCache>
            <c:ptCount val="1"/>
            <c:pt idx="0">
              <c:v>RED. MOYOBAMBA:  AGENTES COMUNITARIOS DE SALUD REALIZAN VIGILANCIA CIUDADANA PARA REDUCIR LA VIOLENCIA FÍSICA CAUSADA POR LA PAREJA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923301390080736"/>
          <c:w val="0.92397598361388322"/>
          <c:h val="0.590422244772106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PROMSA!$H$312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PROMSA!$H$313:$H$322</c:f>
              <c:numCache>
                <c:formatCode>0.00</c:formatCode>
                <c:ptCount val="10"/>
                <c:pt idx="0">
                  <c:v>0.68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B-4641-AFEC-891D7F862E8E}"/>
            </c:ext>
          </c:extLst>
        </c:ser>
        <c:ser>
          <c:idx val="2"/>
          <c:order val="2"/>
          <c:tx>
            <c:strRef>
              <c:f>PROMSA!$I$312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PROMSA!$I$313:$I$322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B-4641-AFEC-891D7F862E8E}"/>
            </c:ext>
          </c:extLst>
        </c:ser>
        <c:ser>
          <c:idx val="3"/>
          <c:order val="3"/>
          <c:tx>
            <c:strRef>
              <c:f>PROMSA!$J$312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PROMSA!$J$313:$J$322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B-4641-AFEC-891D7F862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PROMSA!$E$312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F4-49EE-838B-A3E1756577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4-49EE-838B-A3E17565778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4-49EE-838B-A3E1756577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4-49EE-838B-A3E17565778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4-49EE-838B-A3E1756577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F4-49EE-838B-A3E17565778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F4-49EE-838B-A3E1756577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F4-49EE-838B-A3E17565778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F4-49EE-838B-A3E17565778A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0F4-49EE-838B-A3E175657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PROMSA!$E$313:$E$322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6B-4641-AFEC-891D7F862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6376599928331296E-2"/>
          <c:y val="0.8683315877112555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PROMSA!$V$332</c:f>
          <c:strCache>
            <c:ptCount val="1"/>
            <c:pt idx="0">
              <c:v>RED. MOYOBAMBA:  DOCENTES CAPACITADOS REALIZAN EDUCACIÓN SEXUAL INTEGRAL DESDE LA INSTITUCIÓN EDUCATIVA.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70395362841929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PROMSA!$H$332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PROMSA!$H$333:$H$342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4-436B-B3FE-74231FCDFE61}"/>
            </c:ext>
          </c:extLst>
        </c:ser>
        <c:ser>
          <c:idx val="2"/>
          <c:order val="2"/>
          <c:tx>
            <c:strRef>
              <c:f>PROMSA!$I$332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PROMSA!$I$333:$I$342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4-436B-B3FE-74231FCDFE61}"/>
            </c:ext>
          </c:extLst>
        </c:ser>
        <c:ser>
          <c:idx val="3"/>
          <c:order val="3"/>
          <c:tx>
            <c:strRef>
              <c:f>PROMSA!$J$332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PROMSA!$J$333:$J$342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4-436B-B3FE-74231FCD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PROMSA!$E$332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E-455C-B005-3933971BFC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E-455C-B005-3933971BFC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E-455C-B005-3933971BFC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E-455C-B005-3933971BFC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E-455C-B005-3933971BFC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E-455C-B005-3933971BFC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E-455C-B005-3933971BFC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E-455C-B005-3933971BFC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E-455C-B005-3933971BFCA8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D3E-455C-B005-3933971BF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PROMSA!$E$333:$E$342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44-436B-B3FE-74231FCD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6187816221196942E-2"/>
          <c:y val="0.8678915289173370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PROMSA!$V$209</c:f>
          <c:strCache>
            <c:ptCount val="1"/>
            <c:pt idx="0">
              <c:v>RED. MOYOBAMBA:  FAMILIAS QUE RECIBEN SESIONES EDUCATIVAS Y DEMOSTRATIVAS EN PRÁCTICAS SALUDABLES FRENTE A LAS ENFERMEDADES NO TRASMISIBLES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100618200012243"/>
          <c:w val="0.92397598361388322"/>
          <c:h val="0.598782071263011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PROMSA!$H$210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PROMSA!$H$211:$H$220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F-48F6-BB3A-D17F881A11CB}"/>
            </c:ext>
          </c:extLst>
        </c:ser>
        <c:ser>
          <c:idx val="2"/>
          <c:order val="2"/>
          <c:tx>
            <c:strRef>
              <c:f>PROMSA!$I$210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PROMSA!$I$211:$I$220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F-48F6-BB3A-D17F881A11CB}"/>
            </c:ext>
          </c:extLst>
        </c:ser>
        <c:ser>
          <c:idx val="3"/>
          <c:order val="3"/>
          <c:tx>
            <c:strRef>
              <c:f>PROMSA!$J$210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F-48F6-BB3A-D17F881A11C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PROMSA!$J$211:$J$220</c:f>
              <c:numCache>
                <c:formatCode>0</c:formatCode>
                <c:ptCount val="10"/>
                <c:pt idx="0">
                  <c:v>64.349999999999994</c:v>
                </c:pt>
                <c:pt idx="1">
                  <c:v>0</c:v>
                </c:pt>
                <c:pt idx="2">
                  <c:v>188</c:v>
                </c:pt>
                <c:pt idx="3">
                  <c:v>0</c:v>
                </c:pt>
                <c:pt idx="4">
                  <c:v>24.57</c:v>
                </c:pt>
                <c:pt idx="5">
                  <c:v>40.270000000000003</c:v>
                </c:pt>
                <c:pt idx="6">
                  <c:v>0</c:v>
                </c:pt>
                <c:pt idx="7">
                  <c:v>62</c:v>
                </c:pt>
                <c:pt idx="8">
                  <c:v>82.29</c:v>
                </c:pt>
                <c:pt idx="9">
                  <c:v>96.57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F-48F6-BB3A-D17F881A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PROMSA!$E$210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1-4B5D-B4D1-BB679A8C61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1-4B5D-B4D1-BB679A8C61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1-4B5D-B4D1-BB679A8C61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1-4B5D-B4D1-BB679A8C61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1-4B5D-B4D1-BB679A8C61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11-4B5D-B4D1-BB679A8C61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11-4B5D-B4D1-BB679A8C61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11-4B5D-B4D1-BB679A8C61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1-4B5D-B4D1-BB679A8C610D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E11-4B5D-B4D1-BB679A8C6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PROMSA!$E$211:$E$220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F-48F6-BB3A-D17F881A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67899777582173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PROMSA!$V$148</c:f>
          <c:strCache>
            <c:ptCount val="1"/>
            <c:pt idx="0">
              <c:v>RED. MOYOBAMBA:  FAMILIAS QUE RECIBEN SESIÓN EDUCATIVA Y DEMOSTRATIVA PARA PROMOVER PRÁCTICAS Y GENERAR ENTORNOS SALUDABLES PARA CONTRIBUIR A LA DISMINUCIÓN DE LA TUBERCULOSIS , VIH/SIDA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160763018645642"/>
          <c:w val="0.92397598361388322"/>
          <c:h val="0.626335210847265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PROMSA!$H$148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PROMSA!$H$149:$H$158</c:f>
              <c:numCache>
                <c:formatCode>0.00</c:formatCode>
                <c:ptCount val="10"/>
                <c:pt idx="0">
                  <c:v>6.92</c:v>
                </c:pt>
                <c:pt idx="1">
                  <c:v>0</c:v>
                </c:pt>
                <c:pt idx="2">
                  <c:v>5.36</c:v>
                </c:pt>
                <c:pt idx="3">
                  <c:v>0</c:v>
                </c:pt>
                <c:pt idx="4">
                  <c:v>0</c:v>
                </c:pt>
                <c:pt idx="5">
                  <c:v>2.76</c:v>
                </c:pt>
                <c:pt idx="6">
                  <c:v>5.3</c:v>
                </c:pt>
                <c:pt idx="7">
                  <c:v>0</c:v>
                </c:pt>
                <c:pt idx="8">
                  <c:v>4.76</c:v>
                </c:pt>
                <c:pt idx="9">
                  <c:v>7.24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C-4118-B987-2B257006E265}"/>
            </c:ext>
          </c:extLst>
        </c:ser>
        <c:ser>
          <c:idx val="2"/>
          <c:order val="2"/>
          <c:tx>
            <c:strRef>
              <c:f>PROMSA!$I$148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PROMSA!$I$149:$I$158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C-4118-B987-2B257006E265}"/>
            </c:ext>
          </c:extLst>
        </c:ser>
        <c:ser>
          <c:idx val="3"/>
          <c:order val="3"/>
          <c:tx>
            <c:strRef>
              <c:f>PROMSA!$J$148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PROMSA!$J$149:$J$158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46.56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PROMSA!$E$148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D-498F-833E-60282D2AFB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D-498F-833E-60282D2AFB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D-498F-833E-60282D2AFB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D-498F-833E-60282D2AFB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D-498F-833E-60282D2AFB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D-498F-833E-60282D2AFB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D-498F-833E-60282D2AFB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D-498F-833E-60282D2AFB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DD-498F-833E-60282D2AFB3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2DD-498F-833E-60282D2AF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PROMSA!$E$149:$E$158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8308315350631E-2"/>
          <c:y val="0.87385686200381363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PROMSA!$V$250</c:f>
          <c:strCache>
            <c:ptCount val="1"/>
            <c:pt idx="0">
              <c:v>RED. MOYOBAMBA:  MADRES, PADRES Y CUIDADORES/AS CON APOYO EN ESTRATEGIAS DE CRIANZA Y CONOCIMIENTOS SOBRE EL DESARROLLO INFANTIL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471888091457827"/>
          <c:w val="0.92397598361388322"/>
          <c:h val="0.5848709048572189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PROMSA!$H$250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PROMSA!$H$251:$H$260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5-4FE3-BB5D-53D1493CB430}"/>
            </c:ext>
          </c:extLst>
        </c:ser>
        <c:ser>
          <c:idx val="2"/>
          <c:order val="2"/>
          <c:tx>
            <c:strRef>
              <c:f>PROMSA!$I$250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PROMSA!$I$251:$I$260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5-4FE3-BB5D-53D1493CB430}"/>
            </c:ext>
          </c:extLst>
        </c:ser>
        <c:ser>
          <c:idx val="3"/>
          <c:order val="3"/>
          <c:tx>
            <c:strRef>
              <c:f>PROMSA!$J$250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5-4FE3-BB5D-53D1493CB43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PROMSA!$J$251:$J$260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05-4FE3-BB5D-53D1493CB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PROMSA!$E$250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1C-45AA-AB0B-9560CDC848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C-45AA-AB0B-9560CDC848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C-45AA-AB0B-9560CDC848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C-45AA-AB0B-9560CDC848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C-45AA-AB0B-9560CDC848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1C-45AA-AB0B-9560CDC848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1C-45AA-AB0B-9560CDC848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1C-45AA-AB0B-9560CDC848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1C-45AA-AB0B-9560CDC84874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41C-45AA-AB0B-9560CDC848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PROMSA!$E$251:$E$260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05-4FE3-BB5D-53D1493CB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2297810795135953E-2"/>
          <c:y val="0.8737744352141846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PROMSA!$V$270</c:f>
          <c:strCache>
            <c:ptCount val="1"/>
            <c:pt idx="0">
              <c:v>RED. MOYOBAMBA:  PAREJAS CON CONSEJERÍA EN LA PROMOCIÓN DE UNA CONVIVENCIA SALUDABLE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710490731762016"/>
          <c:w val="0.92397598361388322"/>
          <c:h val="0.60970214807882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PROMSA!$H$271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PROMSA!$H$272:$H$281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8-43E7-8E07-6CEE7F572E2F}"/>
            </c:ext>
          </c:extLst>
        </c:ser>
        <c:ser>
          <c:idx val="2"/>
          <c:order val="2"/>
          <c:tx>
            <c:strRef>
              <c:f>PROMSA!$I$271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PROMSA!$I$272:$I$281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8-43E7-8E07-6CEE7F572E2F}"/>
            </c:ext>
          </c:extLst>
        </c:ser>
        <c:ser>
          <c:idx val="3"/>
          <c:order val="3"/>
          <c:tx>
            <c:strRef>
              <c:f>PROMSA!$J$271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8-43E7-8E07-6CEE7F572E2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PROMSA!$J$272:$J$281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18-43E7-8E07-6CEE7F572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PROMSA!$E$271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5-4A91-9F8E-9E7FB83AB8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5-4A91-9F8E-9E7FB83AB8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5-4A91-9F8E-9E7FB83AB8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5-4A91-9F8E-9E7FB83AB8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5-4A91-9F8E-9E7FB83AB8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5-4A91-9F8E-9E7FB83AB8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75-4A91-9F8E-9E7FB83AB8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75-4A91-9F8E-9E7FB83AB8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75-4A91-9F8E-9E7FB83AB8E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075-4A91-9F8E-9E7FB83AB8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PROMSA!$E$272:$E$281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18-43E7-8E07-6CEE7F572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37457659754154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PROMSA!$V$230</c:f>
          <c:strCache>
            <c:ptCount val="1"/>
            <c:pt idx="0">
              <c:v>RED. MOYOBAMBA:  FAMILIAS SENSIBILIZADAS PARA LA PROMOCIÓN DE PRÁCTICAS Y ENTORNOS SALUDABLES PARA LA PREVENCIÓN DEL CÁNCER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817663836252702"/>
          <c:w val="0.92397598361388322"/>
          <c:h val="0.6069882994766757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PROMSA!$H$230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PROMSA!$H$231:$H$240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F-4C42-80C5-E80092A58CD2}"/>
            </c:ext>
          </c:extLst>
        </c:ser>
        <c:ser>
          <c:idx val="2"/>
          <c:order val="2"/>
          <c:tx>
            <c:strRef>
              <c:f>PROMSA!$I$230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PROMSA!$I$231:$I$240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4F-4C42-80C5-E80092A58CD2}"/>
            </c:ext>
          </c:extLst>
        </c:ser>
        <c:ser>
          <c:idx val="3"/>
          <c:order val="3"/>
          <c:tx>
            <c:strRef>
              <c:f>PROMSA!$J$230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F-4C42-80C5-E80092A58CD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PROMSA!$J$231:$J$240</c:f>
              <c:numCache>
                <c:formatCode>0</c:formatCode>
                <c:ptCount val="10"/>
                <c:pt idx="0">
                  <c:v>112.24</c:v>
                </c:pt>
                <c:pt idx="1">
                  <c:v>0</c:v>
                </c:pt>
                <c:pt idx="2">
                  <c:v>167.01</c:v>
                </c:pt>
                <c:pt idx="3">
                  <c:v>144.83000000000001</c:v>
                </c:pt>
                <c:pt idx="4">
                  <c:v>204.26</c:v>
                </c:pt>
                <c:pt idx="5">
                  <c:v>36</c:v>
                </c:pt>
                <c:pt idx="6">
                  <c:v>17.02</c:v>
                </c:pt>
                <c:pt idx="7">
                  <c:v>191.57</c:v>
                </c:pt>
                <c:pt idx="8">
                  <c:v>16.440000000000001</c:v>
                </c:pt>
                <c:pt idx="9">
                  <c:v>48.28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4F-4C42-80C5-E80092A5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PROMSA!$E$230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30-4C7A-9DD3-E6382FD86E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30-4C7A-9DD3-E6382FD86E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30-4C7A-9DD3-E6382FD86E5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30-4C7A-9DD3-E6382FD86E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0-4C7A-9DD3-E6382FD86E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30-4C7A-9DD3-E6382FD86E5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30-4C7A-9DD3-E6382FD86E5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30-4C7A-9DD3-E6382FD86E5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30-4C7A-9DD3-E6382FD86E58}"/>
                </c:ext>
              </c:extLst>
            </c:dLbl>
            <c:dLbl>
              <c:idx val="9"/>
              <c:layout>
                <c:manualLayout>
                  <c:x val="-3.0924895855908071E-2"/>
                  <c:y val="-0.124419682490799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30-4C7A-9DD3-E6382FD86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PROMSA!$E$231:$E$240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4F-4C42-80C5-E80092A5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107610103190269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PROMSA!$V$354</c:f>
          <c:strCache>
            <c:ptCount val="1"/>
            <c:pt idx="0">
              <c:v>RED. MOYOBAMBA:  DOCENTES COMPROMETIDOS  QUE DESARROLLAN ACCIONES PARA LA PROMOCION DE ALIMENTACION SALUDABLE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525078073185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PROMSA!$H$354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PROMSA!$H$355:$H$364</c:f>
              <c:numCache>
                <c:formatCode>0.00</c:formatCode>
                <c:ptCount val="10"/>
                <c:pt idx="0">
                  <c:v>0.23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6-4FBA-926D-B39769B83542}"/>
            </c:ext>
          </c:extLst>
        </c:ser>
        <c:ser>
          <c:idx val="2"/>
          <c:order val="2"/>
          <c:tx>
            <c:strRef>
              <c:f>PROMSA!$I$354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PROMSA!$I$355:$I$364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6-4FBA-926D-B39769B83542}"/>
            </c:ext>
          </c:extLst>
        </c:ser>
        <c:ser>
          <c:idx val="3"/>
          <c:order val="3"/>
          <c:tx>
            <c:strRef>
              <c:f>PROMSA!$J$354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PROMSA!$J$355:$J$365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6-4FBA-926D-B39769B83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PROMSA!$E$354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C-4F1F-97CD-32122CCABE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C-4F1F-97CD-32122CCABE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C-4F1F-97CD-32122CCABE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C-4F1F-97CD-32122CCABE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C-4F1F-97CD-32122CCABE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C-4F1F-97CD-32122CCABE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5C-4F1F-97CD-32122CCABE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5C-4F1F-97CD-32122CCABE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5C-4F1F-97CD-32122CCABED9}"/>
                </c:ext>
              </c:extLst>
            </c:dLbl>
            <c:dLbl>
              <c:idx val="9"/>
              <c:layout>
                <c:manualLayout>
                  <c:x val="-1.1117385280455905E-2"/>
                  <c:y val="-3.0382587849390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5C-4F1F-97CD-32122CCABE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PROMSA!$E$355:$E$364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6-4FBA-926D-B39769B83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02937179001E-2"/>
          <c:y val="0.8788421992444152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'ITS-VIH'!$V$25</c:f>
          <c:strCache>
            <c:ptCount val="1"/>
            <c:pt idx="0">
              <c:v>RED. MOYOBAMBA:  PORCENTAJE DE ADULTOS Y JOVENES QUE RECIBEN TAMIZAJE  DE ITS Y VIH/SIDA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0858180230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7.51</c:v>
                </c:pt>
                <c:pt idx="6">
                  <c:v>12.31</c:v>
                </c:pt>
                <c:pt idx="7">
                  <c:v>12.55</c:v>
                </c:pt>
                <c:pt idx="8">
                  <c:v>10.77</c:v>
                </c:pt>
                <c:pt idx="9">
                  <c:v>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5-4522-8F7B-B89B97129555}"/>
            </c:ext>
          </c:extLst>
        </c:ser>
        <c:ser>
          <c:idx val="2"/>
          <c:order val="2"/>
          <c:tx>
            <c:strRef>
              <c:f>'ITS-VIH'!$I$25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14.71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5-4522-8F7B-B89B97129555}"/>
            </c:ext>
          </c:extLst>
        </c:ser>
        <c:ser>
          <c:idx val="3"/>
          <c:order val="3"/>
          <c:tx>
            <c:strRef>
              <c:f>'ITS-VIH'!$J$25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5-4522-8F7B-B89B9712955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'ITS-VIH'!$J$26:$J$35</c:f>
              <c:numCache>
                <c:formatCode>0</c:formatCode>
                <c:ptCount val="10"/>
                <c:pt idx="0">
                  <c:v>17.22</c:v>
                </c:pt>
                <c:pt idx="1">
                  <c:v>0</c:v>
                </c:pt>
                <c:pt idx="2">
                  <c:v>0</c:v>
                </c:pt>
                <c:pt idx="3">
                  <c:v>17.34</c:v>
                </c:pt>
                <c:pt idx="4">
                  <c:v>25.69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'ITS-VIH'!$E$25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5-411A-8C64-D574EEFB38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5-411A-8C64-D574EEFB38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5-411A-8C64-D574EEFB38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5-411A-8C64-D574EEFB38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5-411A-8C64-D574EEFB38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35-411A-8C64-D574EEFB38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35-411A-8C64-D574EEFB38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35-411A-8C64-D574EEFB38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35-411A-8C64-D574EEFB3887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535-411A-8C64-D574EEFB3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'ITS-VIH'!$E$26:$E$35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8331819602223272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'ITS-VIH'!$V$45</c:f>
          <c:strCache>
            <c:ptCount val="1"/>
            <c:pt idx="0">
              <c:v>RED. MOYOBAMBA:  PORCENTAJE  DE GESTANTES REACTIVAS  A SIFILIS RECIBEN TRATAMIENTO COMPLETO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18590196262019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'ITS-VIH'!$H$46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'ITS-VIH'!$H$47:$H$56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4-4D9E-BF22-442BE761AA4F}"/>
            </c:ext>
          </c:extLst>
        </c:ser>
        <c:ser>
          <c:idx val="2"/>
          <c:order val="2"/>
          <c:tx>
            <c:strRef>
              <c:f>'ITS-VIH'!$I$46</c:f>
              <c:strCache>
                <c:ptCount val="1"/>
                <c:pt idx="0">
                  <c:v>PROCESO &gt; =80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4-4D9E-BF22-442BE761AA4F}"/>
            </c:ext>
          </c:extLst>
        </c:ser>
        <c:ser>
          <c:idx val="3"/>
          <c:order val="3"/>
          <c:tx>
            <c:strRef>
              <c:f>'ITS-VIH'!$J$46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4-4D9E-BF22-442BE761AA4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'ITS-VIH'!$E$46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6F-4E6B-88C3-37DF109D58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6F-4E6B-88C3-37DF109D584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6F-4E6B-88C3-37DF109D584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6F-4E6B-88C3-37DF109D584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6F-4E6B-88C3-37DF109D58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6F-4E6B-88C3-37DF109D58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6F-4E6B-88C3-37DF109D584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6F-4E6B-88C3-37DF109D58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6F-4E6B-88C3-37DF109D584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06F-4E6B-88C3-37DF109D5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'ITS-VIH'!$E$47:$E$56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96115581333002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'ITS-VIH'!$V$7</c:f>
          <c:strCache>
            <c:ptCount val="1"/>
            <c:pt idx="0">
              <c:v>RED. MOYOBAMBA:  PORCENTAJE DE ADULTOS Y JOVENES  QUE RECIBEN  CONSEJERIA  EN PREVENCION PARA TAMIZAJE  DE ITS Y VIH/SIDA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12143466432036"/>
          <c:w val="0.92397598361388322"/>
          <c:h val="0.652669922369896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7.46</c:v>
                </c:pt>
                <c:pt idx="6">
                  <c:v>12.4</c:v>
                </c:pt>
                <c:pt idx="7">
                  <c:v>12.5</c:v>
                </c:pt>
                <c:pt idx="8">
                  <c:v>10.8</c:v>
                </c:pt>
                <c:pt idx="9">
                  <c:v>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848-89F1-0C25DBCABD39}"/>
            </c:ext>
          </c:extLst>
        </c:ser>
        <c:ser>
          <c:idx val="2"/>
          <c:order val="2"/>
          <c:tx>
            <c:strRef>
              <c:f>'ITS-VIH'!$I$6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14.55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848-89F1-0C25DBCABD39}"/>
            </c:ext>
          </c:extLst>
        </c:ser>
        <c:ser>
          <c:idx val="3"/>
          <c:order val="3"/>
          <c:tx>
            <c:strRef>
              <c:f>'ITS-VIH'!$J$6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4-4848-89F1-0C25DBCABD3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'ITS-VIH'!$J$7:$J$16</c:f>
              <c:numCache>
                <c:formatCode>0</c:formatCode>
                <c:ptCount val="10"/>
                <c:pt idx="0">
                  <c:v>17.07</c:v>
                </c:pt>
                <c:pt idx="1">
                  <c:v>0</c:v>
                </c:pt>
                <c:pt idx="2">
                  <c:v>0</c:v>
                </c:pt>
                <c:pt idx="3">
                  <c:v>17.34</c:v>
                </c:pt>
                <c:pt idx="4">
                  <c:v>25.38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'ITS-VIH'!$E$6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C1-43F7-9C09-33CEEF2A0F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C1-43F7-9C09-33CEEF2A0F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C1-43F7-9C09-33CEEF2A0F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C1-43F7-9C09-33CEEF2A0F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C1-43F7-9C09-33CEEF2A0F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C1-43F7-9C09-33CEEF2A0F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C1-43F7-9C09-33CEEF2A0F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C1-43F7-9C09-33CEEF2A0F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C1-43F7-9C09-33CEEF2A0FF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4C1-43F7-9C09-33CEEF2A0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'ITS-VIH'!$E$7:$E$16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8228466854487225E-2"/>
          <c:y val="0.88058877751660614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'ITS-VIH'!$V$65</c:f>
          <c:strCache>
            <c:ptCount val="1"/>
            <c:pt idx="0">
              <c:v>RED. MOYOBAMBA:  PERSONAS CON DIAGNOSTICO DE INFECCIÓN DE TRANSMISIÓN SEXUAL (ITS) QUE RECIBE TRATAMIENTO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18590196262019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'ITS-VIH'!$H$66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  <c:pt idx="9">
                  <c:v>HOSP</c:v>
                </c:pt>
              </c:strCache>
            </c:strRef>
          </c:cat>
          <c:val>
            <c:numRef>
              <c:f>'ITS-VIH'!$H$67:$H$76</c:f>
              <c:numCache>
                <c:formatCode>0.00</c:formatCode>
                <c:ptCount val="10"/>
                <c:pt idx="0">
                  <c:v>62.66</c:v>
                </c:pt>
                <c:pt idx="1">
                  <c:v>0</c:v>
                </c:pt>
                <c:pt idx="2">
                  <c:v>30</c:v>
                </c:pt>
                <c:pt idx="3">
                  <c:v>0</c:v>
                </c:pt>
                <c:pt idx="4">
                  <c:v>8.33</c:v>
                </c:pt>
                <c:pt idx="5">
                  <c:v>51.72</c:v>
                </c:pt>
                <c:pt idx="6">
                  <c:v>0</c:v>
                </c:pt>
                <c:pt idx="7">
                  <c:v>0</c:v>
                </c:pt>
                <c:pt idx="8">
                  <c:v>60</c:v>
                </c:pt>
                <c:pt idx="9">
                  <c:v>17.649999999999999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4-4E3E-B696-32108631D780}"/>
            </c:ext>
          </c:extLst>
        </c:ser>
        <c:ser>
          <c:idx val="2"/>
          <c:order val="2"/>
          <c:tx>
            <c:strRef>
              <c:f>'ITS-VIH'!$I$66</c:f>
              <c:strCache>
                <c:ptCount val="1"/>
                <c:pt idx="0">
                  <c:v>PROCESO &gt; =80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  <c:pt idx="9">
                  <c:v>HOSP</c:v>
                </c:pt>
              </c:strCache>
            </c:strRef>
          </c:cat>
          <c:val>
            <c:numRef>
              <c:f>'ITS-VIH'!$I$67:$I$76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4-4E3E-B696-32108631D780}"/>
            </c:ext>
          </c:extLst>
        </c:ser>
        <c:ser>
          <c:idx val="3"/>
          <c:order val="3"/>
          <c:tx>
            <c:strRef>
              <c:f>'ITS-VIH'!$J$66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24-4E3E-B696-32108631D78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  <c:pt idx="9">
                  <c:v>HOSP</c:v>
                </c:pt>
              </c:strCache>
            </c:strRef>
          </c:cat>
          <c:val>
            <c:numRef>
              <c:f>'ITS-VIH'!$J$67:$J$76</c:f>
              <c:numCache>
                <c:formatCode>0</c:formatCode>
                <c:ptCount val="10"/>
                <c:pt idx="0">
                  <c:v>0</c:v>
                </c:pt>
                <c:pt idx="1">
                  <c:v>98.25</c:v>
                </c:pt>
                <c:pt idx="2">
                  <c:v>0</c:v>
                </c:pt>
                <c:pt idx="3">
                  <c:v>94.83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91.43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4-4E3E-B696-32108631D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'ITS-VIH'!$E$66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4-4E3E-B696-32108631D7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4-4E3E-B696-32108631D78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24-4E3E-B696-32108631D7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4-4E3E-B696-32108631D78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4-4E3E-B696-32108631D7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4-4E3E-B696-32108631D7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24-4E3E-B696-32108631D78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24-4E3E-B696-32108631D78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4-4E3E-B696-32108631D780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624-4E3E-B696-32108631D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  <c:pt idx="9">
                  <c:v>HOSP</c:v>
                </c:pt>
              </c:strCache>
            </c:strRef>
          </c:cat>
          <c:val>
            <c:numRef>
              <c:f>'ITS-VIH'!$E$67:$E$76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24-4E3E-B696-32108631D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96115581333002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METAXENICAS!$V$7</c:f>
          <c:strCache>
            <c:ptCount val="1"/>
            <c:pt idx="0">
              <c:v>RED. MOYOBAMBA:  COBERTURA DE CASOS CON LEISHMANIASIS TRATADOS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399365952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METAXENICAS!$H$6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METAXENICAS!$H$7:$H$16</c:f>
              <c:numCache>
                <c:formatCode>0.00</c:formatCode>
                <c:ptCount val="10"/>
                <c:pt idx="0">
                  <c:v>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33.33</c:v>
                </c:pt>
                <c:pt idx="6">
                  <c:v>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F-4B76-9AA0-D0FC8C37BC8A}"/>
            </c:ext>
          </c:extLst>
        </c:ser>
        <c:ser>
          <c:idx val="2"/>
          <c:order val="2"/>
          <c:tx>
            <c:strRef>
              <c:f>METAXENICAS!$I$6</c:f>
              <c:strCache>
                <c:ptCount val="1"/>
                <c:pt idx="0">
                  <c:v>PROCESO &gt;= 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F-4B76-9AA0-D0FC8C37BC8A}"/>
            </c:ext>
          </c:extLst>
        </c:ser>
        <c:ser>
          <c:idx val="3"/>
          <c:order val="3"/>
          <c:tx>
            <c:strRef>
              <c:f>METAXENICAS!$J$6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METAXENICAS!$J$7:$J$16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7F-4046-9377-36D7963344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7F-4046-9377-36D7963344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7F-4046-9377-36D7963344E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7F-4046-9377-36D7963344E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7F-4046-9377-36D7963344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7F-4046-9377-36D7963344E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7F-4046-9377-36D7963344E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7F-4046-9377-36D7963344E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7F-4046-9377-36D7963344EF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17F-4046-9377-36D796334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METAXENICAS!$F$7:$F$16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2258903416889E-2"/>
          <c:y val="0.88331822109911484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METAXENICAS!$V$24</c:f>
          <c:strCache>
            <c:ptCount val="1"/>
            <c:pt idx="0">
              <c:v>RED. MOYOBAMBA:  VIVIENDAS  EN  ÁREAS  DE  RIESGO DE  DENGUE  CON  VIGILANCIA  ENTOMOLÓGICA  DOMICILIARIA  EN  ESCENARIO I Y II.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399365952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METAXENICAS!$H$27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METAXENICAS!$H$28:$H$37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5-45E0-A623-16C0D0D2ED5D}"/>
            </c:ext>
          </c:extLst>
        </c:ser>
        <c:ser>
          <c:idx val="2"/>
          <c:order val="2"/>
          <c:tx>
            <c:strRef>
              <c:f>METAXENICAS!$I$27</c:f>
              <c:strCache>
                <c:ptCount val="1"/>
                <c:pt idx="0">
                  <c:v>PROCESO &gt; =13,3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METAXENICAS!$I$28:$I$37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5-45E0-A623-16C0D0D2ED5D}"/>
            </c:ext>
          </c:extLst>
        </c:ser>
        <c:ser>
          <c:idx val="3"/>
          <c:order val="3"/>
          <c:tx>
            <c:strRef>
              <c:f>METAXENICAS!$J$27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METAXENICAS!$J$28:$J$37</c:f>
              <c:numCache>
                <c:formatCode>0</c:formatCode>
                <c:ptCount val="10"/>
                <c:pt idx="0">
                  <c:v>16.95</c:v>
                </c:pt>
                <c:pt idx="1">
                  <c:v>0</c:v>
                </c:pt>
                <c:pt idx="2">
                  <c:v>16.100000000000001</c:v>
                </c:pt>
                <c:pt idx="3">
                  <c:v>33.64</c:v>
                </c:pt>
                <c:pt idx="4">
                  <c:v>16.670000000000002</c:v>
                </c:pt>
                <c:pt idx="5">
                  <c:v>18.18</c:v>
                </c:pt>
                <c:pt idx="6">
                  <c:v>0</c:v>
                </c:pt>
                <c:pt idx="7">
                  <c:v>0</c:v>
                </c:pt>
                <c:pt idx="8">
                  <c:v>16.670000000000002</c:v>
                </c:pt>
                <c:pt idx="9">
                  <c:v>15.71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METAXENICAS!$E$27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A-42D5-BC5B-8B3DE19FC2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A-42D5-BC5B-8B3DE19FC2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A-42D5-BC5B-8B3DE19FC2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A-42D5-BC5B-8B3DE19FC2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A-42D5-BC5B-8B3DE19FC2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A-42D5-BC5B-8B3DE19FC2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A-42D5-BC5B-8B3DE19FC2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A-42D5-BC5B-8B3DE19FC2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A-42D5-BC5B-8B3DE19FC27B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E7A-42D5-BC5B-8B3DE19FC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METAXENICAS!$E$28:$E$37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4786936036665E-2"/>
          <c:y val="0.87512989035158883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PROMSA!$V$168</c:f>
          <c:strCache>
            <c:ptCount val="1"/>
            <c:pt idx="0">
              <c:v>RED. MOYOBAMBA:  FAMILIAS QUE RECIBEN SESIONES DEMOSTRATIVAS PARA LA PREVENCION Y CONTROL DE ENFERMEDADES METAXENICAS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352975108793119"/>
          <c:w val="0.92397598361388322"/>
          <c:h val="0.6095190566192286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PROMSA!$H$168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PROMSA!$H$169:$H$178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9.1999999999999993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7-49CA-952C-5D5215D36860}"/>
            </c:ext>
          </c:extLst>
        </c:ser>
        <c:ser>
          <c:idx val="2"/>
          <c:order val="2"/>
          <c:tx>
            <c:strRef>
              <c:f>PROMSA!$I$168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PROMSA!$I$169:$I$178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7-49CA-952C-5D5215D36860}"/>
            </c:ext>
          </c:extLst>
        </c:ser>
        <c:ser>
          <c:idx val="3"/>
          <c:order val="3"/>
          <c:tx>
            <c:strRef>
              <c:f>PROMSA!$J$168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PROMSA!$J$169:$J$178</c:f>
              <c:numCache>
                <c:formatCode>0</c:formatCode>
                <c:ptCount val="10"/>
                <c:pt idx="0">
                  <c:v>56.59</c:v>
                </c:pt>
                <c:pt idx="1">
                  <c:v>0</c:v>
                </c:pt>
                <c:pt idx="2">
                  <c:v>66.959999999999994</c:v>
                </c:pt>
                <c:pt idx="3">
                  <c:v>144.07</c:v>
                </c:pt>
                <c:pt idx="4">
                  <c:v>161.9</c:v>
                </c:pt>
                <c:pt idx="5">
                  <c:v>0</c:v>
                </c:pt>
                <c:pt idx="6">
                  <c:v>23.67</c:v>
                </c:pt>
                <c:pt idx="7">
                  <c:v>0</c:v>
                </c:pt>
                <c:pt idx="8">
                  <c:v>138.78</c:v>
                </c:pt>
                <c:pt idx="9">
                  <c:v>33.1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PROMSA!$E$168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4-4971-ADFC-53CE396756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4-4971-ADFC-53CE396756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4-4971-ADFC-53CE396756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24-4971-ADFC-53CE396756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24-4971-ADFC-53CE396756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24-4971-ADFC-53CE396756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24-4971-ADFC-53CE396756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24-4971-ADFC-53CE396756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24-4971-ADFC-53CE396756C6}"/>
                </c:ext>
              </c:extLst>
            </c:dLbl>
            <c:dLbl>
              <c:idx val="9"/>
              <c:layout>
                <c:manualLayout>
                  <c:x val="-2.8872790817515499E-2"/>
                  <c:y val="-9.36938346448605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24-4971-ADFC-53CE39675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PROMSA!$E$169:$E$178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6187816221196942E-2"/>
          <c:y val="0.8761476856027297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METAXENICAS!$V$46</c:f>
          <c:strCache>
            <c:ptCount val="1"/>
            <c:pt idx="0">
              <c:v>RED. MOYOBAMBA:  VIVIENDAS UBICADAS EN ESCENARIO II DE TRANSMISIÓN DE DENGUE PROTEGIDAS CON TRATAMIENTO FOCAL Y CONTROL FÍSICO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58032182933758"/>
          <c:w val="0.92397598361388322"/>
          <c:h val="0.622646042962301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METAXENICAS!$H$46</c:f>
              <c:strCache>
                <c:ptCount val="1"/>
                <c:pt idx="0">
                  <c:v>DEFICIENTE &lt; 12,5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METAXENICAS!$H$47:$H$56</c:f>
              <c:numCache>
                <c:formatCode>0.00</c:formatCode>
                <c:ptCount val="10"/>
                <c:pt idx="0">
                  <c:v>12.44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11.69</c:v>
                </c:pt>
                <c:pt idx="6">
                  <c:v>0</c:v>
                </c:pt>
                <c:pt idx="7">
                  <c:v>0</c:v>
                </c:pt>
                <c:pt idx="8">
                  <c:v>10.96</c:v>
                </c:pt>
                <c:pt idx="9">
                  <c:v>11.36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A-452A-8A94-F49020E32EE5}"/>
            </c:ext>
          </c:extLst>
        </c:ser>
        <c:ser>
          <c:idx val="2"/>
          <c:order val="2"/>
          <c:tx>
            <c:strRef>
              <c:f>METAXENICAS!$I$46</c:f>
              <c:strCache>
                <c:ptCount val="1"/>
                <c:pt idx="0">
                  <c:v>PROCESO &gt;= 12,5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12.73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A-452A-8A94-F49020E32EE5}"/>
            </c:ext>
          </c:extLst>
        </c:ser>
        <c:ser>
          <c:idx val="3"/>
          <c:order val="3"/>
          <c:tx>
            <c:strRef>
              <c:f>METAXENICAS!$J$46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17.96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3D-4736-9E9D-35FE2FA21C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3D-4736-9E9D-35FE2FA21C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3D-4736-9E9D-35FE2FA21C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3D-4736-9E9D-35FE2FA21C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3D-4736-9E9D-35FE2FA21C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3D-4736-9E9D-35FE2FA21C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3D-4736-9E9D-35FE2FA21C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3D-4736-9E9D-35FE2FA21C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3D-4736-9E9D-35FE2FA21C89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B3D-4736-9E9D-35FE2FA21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METAXENICAS!$E$47:$E$56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0267202838177337E-2"/>
          <c:y val="0.8669415596040630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METAXENICAS!$V$88</c:f>
          <c:strCache>
            <c:ptCount val="1"/>
            <c:pt idx="0">
              <c:v>RED. MOYOBAMBA:  LOCALIZACIÓN Y DIAGNOSTICO DE CASOS DE MALARIA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58032182933758"/>
          <c:w val="0.92397598361388322"/>
          <c:h val="0.622646042962301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METAXENICAS!$H$88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METAXENICAS!$H$89:$H$98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6-43CF-878C-E48555DEE8AF}"/>
            </c:ext>
          </c:extLst>
        </c:ser>
        <c:ser>
          <c:idx val="2"/>
          <c:order val="2"/>
          <c:tx>
            <c:strRef>
              <c:f>METAXENICAS!$I$88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METAXENICAS!$I$89:$I$98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6-43CF-878C-E48555DEE8AF}"/>
            </c:ext>
          </c:extLst>
        </c:ser>
        <c:ser>
          <c:idx val="3"/>
          <c:order val="3"/>
          <c:tx>
            <c:strRef>
              <c:f>METAXENICAS!$J$88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METAXENICAS!$J$89:$J$98</c:f>
              <c:numCache>
                <c:formatCode>0</c:formatCode>
                <c:ptCount val="10"/>
                <c:pt idx="0">
                  <c:v>40.6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213.89</c:v>
                </c:pt>
                <c:pt idx="6">
                  <c:v>0</c:v>
                </c:pt>
                <c:pt idx="7">
                  <c:v>0</c:v>
                </c:pt>
                <c:pt idx="8">
                  <c:v>70.83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46-43CF-878C-E48555D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METAXENICAS!$E$88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46-4639-84C5-40D38C2F815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46-4639-84C5-40D38C2F815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6-4639-84C5-40D38C2F815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46-4639-84C5-40D38C2F815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46-4639-84C5-40D38C2F81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46-4639-84C5-40D38C2F815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6-4639-84C5-40D38C2F815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46-4639-84C5-40D38C2F815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46-4639-84C5-40D38C2F8152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D46-4639-84C5-40D38C2F8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METAXENICAS!$E$89:$E$98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46-43CF-878C-E48555D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0267202838177337E-2"/>
          <c:y val="0.8669415596040630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METAXENICAS!$V$67</c:f>
          <c:strCache>
            <c:ptCount val="1"/>
            <c:pt idx="0">
              <c:v>RED. MOYOBAMBA:  VIVIENDAS UBICADAS EN ESCENARIO II DE TRANSMISIÓN DE DENGUE PROTEGIDAS CON NEBULIZACIÓN ESPACIAL  - POR MICROREDES :   ENERO - FEBRERO 2025</c:v>
            </c:pt>
          </c:strCache>
        </c:strRef>
      </c:tx>
      <c:layout>
        <c:manualLayout>
          <c:xMode val="edge"/>
          <c:yMode val="edge"/>
          <c:x val="0.1557135174616934"/>
          <c:y val="2.4564992242577473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58032182933758"/>
          <c:w val="0.92397598361388322"/>
          <c:h val="0.622646042962301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METAXENICAS!$H$67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METAXENICAS!$A$68:$A$77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METAXENICAS!$H$68:$H$77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D-4A8E-AC37-B66F1E1FDF95}"/>
            </c:ext>
          </c:extLst>
        </c:ser>
        <c:ser>
          <c:idx val="2"/>
          <c:order val="2"/>
          <c:tx>
            <c:strRef>
              <c:f>METAXENICAS!$I$67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METAXENICAS!$A$68:$A$77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METAXENICAS!$I$68:$I$77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D-4A8E-AC37-B66F1E1FDF95}"/>
            </c:ext>
          </c:extLst>
        </c:ser>
        <c:ser>
          <c:idx val="3"/>
          <c:order val="3"/>
          <c:tx>
            <c:strRef>
              <c:f>METAXENICAS!$J$67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METAXENICAS!$A$68:$A$77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METAXENICAS!$J$68:$J$77</c:f>
              <c:numCache>
                <c:formatCode>0</c:formatCode>
                <c:ptCount val="10"/>
                <c:pt idx="0">
                  <c:v>48.6</c:v>
                </c:pt>
                <c:pt idx="1">
                  <c:v>0</c:v>
                </c:pt>
                <c:pt idx="2">
                  <c:v>74.239999999999995</c:v>
                </c:pt>
                <c:pt idx="3">
                  <c:v>0</c:v>
                </c:pt>
                <c:pt idx="4">
                  <c:v>92.9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26.53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BD-4A8E-AC37-B66F1E1F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METAXENICAS!$E$67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D-4A8E-AC37-B66F1E1FDF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D-4A8E-AC37-B66F1E1FDF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D-4A8E-AC37-B66F1E1FDF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D-4A8E-AC37-B66F1E1FDF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BD-4A8E-AC37-B66F1E1FDF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BD-4A8E-AC37-B66F1E1FDF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BD-4A8E-AC37-B66F1E1FDF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BD-4A8E-AC37-B66F1E1FDF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BD-4A8E-AC37-B66F1E1FDF9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FBD-4A8E-AC37-B66F1E1FD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METAXENICAS!$A$68:$A$77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METAXENICAS!$E$68:$E$77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BD-4A8E-AC37-B66F1E1F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0267202838177337E-2"/>
          <c:y val="0.8669415596040630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TBC!$V$88</c:f>
          <c:strCache>
            <c:ptCount val="1"/>
            <c:pt idx="0">
              <c:v>RED. MOYOBAMBA:  PORCENTAJE DE CASOS DE TBC TAMIZADOS PARA VIH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6854676604381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TBC!$H$88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TBC!$H$89:$H$98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8-4BFE-93F6-41EB68222B9A}"/>
            </c:ext>
          </c:extLst>
        </c:ser>
        <c:ser>
          <c:idx val="2"/>
          <c:order val="2"/>
          <c:tx>
            <c:strRef>
              <c:f>TBC!$I$88</c:f>
              <c:strCache>
                <c:ptCount val="1"/>
                <c:pt idx="0">
                  <c:v>PROCESO &gt; 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TBC!$I$89:$I$98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8-4BFE-93F6-41EB68222B9A}"/>
            </c:ext>
          </c:extLst>
        </c:ser>
        <c:ser>
          <c:idx val="3"/>
          <c:order val="3"/>
          <c:tx>
            <c:strRef>
              <c:f>TBC!$J$88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TBC!$J$89:$J$98</c:f>
              <c:numCache>
                <c:formatCode>0</c:formatCode>
                <c:ptCount val="10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TBC!$E$88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5-4C1B-9FB2-0957B373FC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5-4C1B-9FB2-0957B373FC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5-4C1B-9FB2-0957B373FC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5-4C1B-9FB2-0957B373FC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5-4C1B-9FB2-0957B373FC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5-4C1B-9FB2-0957B373FC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5-4C1B-9FB2-0957B373FC1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C5-4C1B-9FB2-0957B373FC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C5-4C1B-9FB2-0957B373FC1B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CC5-4C1B-9FB2-0957B373F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TBC!$E$89:$E$98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694446857595149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TBC!$V$7</c:f>
          <c:strCache>
            <c:ptCount val="1"/>
            <c:pt idx="0">
              <c:v>RED. MOYOBAMBA:  PORCENTAJE DE SINTOMATICOS RESPIRATORIOS IDENTIFICADOS/N° DE ATENCIONES EN &gt;15 AÑOS X 100.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994047878738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</c:f>
              <c:strCache>
                <c:ptCount val="1"/>
                <c:pt idx="0">
                  <c:v>DEFICIENTE &lt;  2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2-4E36-BC8C-73FC6BB58D46}"/>
            </c:ext>
          </c:extLst>
        </c:ser>
        <c:ser>
          <c:idx val="2"/>
          <c:order val="2"/>
          <c:tx>
            <c:strRef>
              <c:f>TBC!$I$6</c:f>
              <c:strCache>
                <c:ptCount val="1"/>
                <c:pt idx="0">
                  <c:v>PROCESO &gt;= 2  -  &lt; 3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2-4E36-BC8C-73FC6BB58D46}"/>
            </c:ext>
          </c:extLst>
        </c:ser>
        <c:ser>
          <c:idx val="3"/>
          <c:order val="3"/>
          <c:tx>
            <c:strRef>
              <c:f>TBC!$J$6</c:f>
              <c:strCache>
                <c:ptCount val="1"/>
                <c:pt idx="0">
                  <c:v>OPTIMO &gt; = 3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2-4E36-BC8C-73FC6BB58D4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TBC!$J$7:$J$16</c:f>
              <c:numCache>
                <c:formatCode>0</c:formatCode>
                <c:ptCount val="10"/>
                <c:pt idx="0">
                  <c:v>4.4000000000000004</c:v>
                </c:pt>
                <c:pt idx="1">
                  <c:v>7.6</c:v>
                </c:pt>
                <c:pt idx="2">
                  <c:v>0</c:v>
                </c:pt>
                <c:pt idx="3">
                  <c:v>4</c:v>
                </c:pt>
                <c:pt idx="4">
                  <c:v>5.6</c:v>
                </c:pt>
                <c:pt idx="5">
                  <c:v>8.9</c:v>
                </c:pt>
                <c:pt idx="6">
                  <c:v>16.5</c:v>
                </c:pt>
                <c:pt idx="7">
                  <c:v>0</c:v>
                </c:pt>
                <c:pt idx="8">
                  <c:v>13.1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A-4054-BF5A-952134C7584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A-4054-BF5A-952134C758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A-4054-BF5A-952134C758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A-4054-BF5A-952134C758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A-4054-BF5A-952134C758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A-4054-BF5A-952134C7584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A-4054-BF5A-952134C758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A-4054-BF5A-952134C7584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3A-4054-BF5A-952134C75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TBC!$F$7:$F$16</c:f>
              <c:numCache>
                <c:formatCode>0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618973087079712E-2"/>
          <c:y val="0.87512989035158883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TBC!$V$109</c:f>
          <c:strCache>
            <c:ptCount val="1"/>
            <c:pt idx="0">
              <c:v>RED. MOYOBAMBA:  TASA DE MORBILIDAD DE TUBERCULOSIS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54022027521605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TBC!$E$110</c:f>
              <c:strCache>
                <c:ptCount val="1"/>
                <c:pt idx="0">
                  <c:v>Casos de TBC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28-4B75-9618-CDBDD2C3F5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8-4B75-9618-CDBDD2C3F5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8-4B75-9618-CDBDD2C3F5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8-4B75-9618-CDBDD2C3F5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8-4B75-9618-CDBDD2C3F5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8-4B75-9618-CDBDD2C3F5F3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TBC!$A$111:$A$120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TBC!$E$111:$E$120</c:f>
              <c:numCache>
                <c:formatCode>_(* #,##0_);_(* \(#,##0\);_(* "-"_);_(@_)</c:formatCode>
                <c:ptCount val="10"/>
                <c:pt idx="0" formatCode="0">
                  <c:v>6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TBC!$I$110</c:f>
              <c:strCache>
                <c:ptCount val="1"/>
                <c:pt idx="0">
                  <c:v>TASA x 100,000 Habitantes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layout>
                <c:manualLayout>
                  <c:x val="-2.9276248725790009E-2"/>
                  <c:y val="-5.9696088525814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28-4B75-9618-CDBDD2C3F5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C-4780-B716-8EC58153D2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C-4780-B716-8EC58153D2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8-4B75-9618-CDBDD2C3F5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C-4780-B716-8EC58153D2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C-4780-B716-8EC58153D2E6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C-4780-B716-8EC58153D2E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TBC!#REF!</c:f>
            </c:multiLvlStrRef>
          </c:cat>
          <c:val>
            <c:numRef>
              <c:f>TBC!$I$111:$I$120</c:f>
              <c:numCache>
                <c:formatCode>0.0</c:formatCode>
                <c:ptCount val="10"/>
                <c:pt idx="0">
                  <c:v>5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3955549134339858E-2"/>
          <c:y val="0.86606827507955331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TBC!$V$23</c:f>
          <c:strCache>
            <c:ptCount val="1"/>
            <c:pt idx="0">
              <c:v>RED. MOYOBAMBA:  PORCENTAJE DE SINTOMATICOS RESPIRATORIOS IDENTIFICADOS/META X 100.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989120611703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TBC!$H$23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TBC!$H$24:$H$33</c:f>
              <c:numCache>
                <c:formatCode>0.00</c:formatCode>
                <c:ptCount val="10"/>
                <c:pt idx="0">
                  <c:v>4.8</c:v>
                </c:pt>
                <c:pt idx="1">
                  <c:v>5.6</c:v>
                </c:pt>
                <c:pt idx="2">
                  <c:v>0</c:v>
                </c:pt>
                <c:pt idx="3">
                  <c:v>4.7</c:v>
                </c:pt>
                <c:pt idx="4">
                  <c:v>9.1</c:v>
                </c:pt>
                <c:pt idx="5">
                  <c:v>7.1</c:v>
                </c:pt>
                <c:pt idx="6">
                  <c:v>0</c:v>
                </c:pt>
                <c:pt idx="7">
                  <c:v>1.1000000000000001</c:v>
                </c:pt>
                <c:pt idx="8">
                  <c:v>7.9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4-489C-ABD5-7880365E9097}"/>
            </c:ext>
          </c:extLst>
        </c:ser>
        <c:ser>
          <c:idx val="2"/>
          <c:order val="2"/>
          <c:tx>
            <c:strRef>
              <c:f>TBC!$I$23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TBC!$I$24:$I$33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4-489C-ABD5-7880365E9097}"/>
            </c:ext>
          </c:extLst>
        </c:ser>
        <c:ser>
          <c:idx val="3"/>
          <c:order val="3"/>
          <c:tx>
            <c:strRef>
              <c:f>TBC!$J$23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4-489C-ABD5-7880365E909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TBC!$J$24:$J$33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17.100000000000001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TBC!$E$23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C-4FE5-B824-EBFB1860D6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C-4FE5-B824-EBFB1860D6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C-4FE5-B824-EBFB1860D6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C-4FE5-B824-EBFB1860D6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C-4FE5-B824-EBFB1860D6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C-4FE5-B824-EBFB1860D6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5C-4FE5-B824-EBFB1860D6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5C-4FE5-B824-EBFB1860D6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5C-4FE5-B824-EBFB1860D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TBC!$E$24:$E$33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50994887107001E-2"/>
          <c:y val="0.8735245079089889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TBC!$V$45</c:f>
          <c:strCache>
            <c:ptCount val="1"/>
            <c:pt idx="0">
              <c:v>RED. MOYOBAMBA:  PORCENTAJE DE CONTACTOS  ESPERADOS ENTRE CONTACTOS CENSADOS DE  PACIENTES DE TB *100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533273581712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TBC!$H$45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TBC!$A$46:$A$55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TBC!$H$46:$H$55</c:f>
              <c:numCache>
                <c:formatCode>0.00</c:formatCode>
                <c:ptCount val="10"/>
                <c:pt idx="0">
                  <c:v>66.67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62.5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53D-90C3-7B7185605BE4}"/>
            </c:ext>
          </c:extLst>
        </c:ser>
        <c:ser>
          <c:idx val="2"/>
          <c:order val="2"/>
          <c:tx>
            <c:strRef>
              <c:f>TBC!$I$45</c:f>
              <c:strCache>
                <c:ptCount val="1"/>
                <c:pt idx="0">
                  <c:v>PROCESO &gt;= 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TBC!$A$46:$A$55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TBC!$I$46:$I$55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E-453D-90C3-7B7185605BE4}"/>
            </c:ext>
          </c:extLst>
        </c:ser>
        <c:ser>
          <c:idx val="3"/>
          <c:order val="3"/>
          <c:tx>
            <c:strRef>
              <c:f>TBC!$J$45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E-453D-90C3-7B7185605BE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TBC!$A$46:$A$55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TBC!$J$46:$J$55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TBC!$E$45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F-40CB-BBF4-95D8EADA3A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F-40CB-BBF4-95D8EADA3A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F-40CB-BBF4-95D8EADA3A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F-40CB-BBF4-95D8EADA3A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F-40CB-BBF4-95D8EADA3A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F-40CB-BBF4-95D8EADA3A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F-40CB-BBF4-95D8EADA3A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F-40CB-BBF4-95D8EADA3A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F-40CB-BBF4-95D8EADA3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TBC!$A$46:$A$55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TBC!$E$46:$E$55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6352650907286E-2"/>
          <c:y val="0.876335991843252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TBC!$W$133</c:f>
          <c:strCache>
            <c:ptCount val="1"/>
            <c:pt idx="0">
              <c:v>RED. MOYOBAMBA:  ESTRATIFICACION DE RIESGO DE TRANSMISION DE LA TUBERCULOSIS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6854676604381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TBC!$F$134</c:f>
              <c:strCache>
                <c:ptCount val="1"/>
                <c:pt idx="0">
                  <c:v>Sin Riesgo = 0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TBC!$A$135:$A$144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TBC!$F$135:$F$144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C-464A-B4BE-76E97474D341}"/>
            </c:ext>
          </c:extLst>
        </c:ser>
        <c:ser>
          <c:idx val="2"/>
          <c:order val="1"/>
          <c:tx>
            <c:strRef>
              <c:f>TBC!$G$134</c:f>
              <c:strCache>
                <c:ptCount val="1"/>
                <c:pt idx="0">
                  <c:v>Bajo Riesgo 1 a 24</c:v>
                </c:pt>
              </c:strCache>
            </c:strRef>
          </c:tx>
          <c:spPr>
            <a:solidFill>
              <a:srgbClr val="00B050"/>
            </a:solidFill>
            <a:ln w="25400">
              <a:solidFill>
                <a:schemeClr val="accent1">
                  <a:alpha val="99000"/>
                </a:schemeClr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TBC!$A$135:$A$144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TBC!$G$135:$G$144</c:f>
              <c:numCache>
                <c:formatCode>0.0</c:formatCode>
                <c:ptCount val="10"/>
                <c:pt idx="0">
                  <c:v>4.6379679516414543</c:v>
                </c:pt>
                <c:pt idx="1">
                  <c:v>0</c:v>
                </c:pt>
                <c:pt idx="2">
                  <c:v>5.3885116930703738</c:v>
                </c:pt>
                <c:pt idx="3">
                  <c:v>0</c:v>
                </c:pt>
                <c:pt idx="4">
                  <c:v>0</c:v>
                </c:pt>
                <c:pt idx="5">
                  <c:v>3.8445273153665758</c:v>
                </c:pt>
                <c:pt idx="6">
                  <c:v>17.741506253880953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C-464A-B4BE-76E97474D341}"/>
            </c:ext>
          </c:extLst>
        </c:ser>
        <c:ser>
          <c:idx val="3"/>
          <c:order val="2"/>
          <c:tx>
            <c:strRef>
              <c:f>TBC!$H$134</c:f>
              <c:strCache>
                <c:ptCount val="1"/>
                <c:pt idx="0">
                  <c:v>Mediano Riesgo 25 a 49</c:v>
                </c:pt>
              </c:strCache>
            </c:strRef>
          </c:tx>
          <c:spPr>
            <a:solidFill>
              <a:srgbClr val="FFFF00"/>
            </a:soli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C-464A-B4BE-76E97474D34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TBC!$A$135:$A$144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TBC!$H$135:$H$144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2C-464A-B4BE-76E97474D341}"/>
            </c:ext>
          </c:extLst>
        </c:ser>
        <c:ser>
          <c:idx val="4"/>
          <c:order val="3"/>
          <c:tx>
            <c:strRef>
              <c:f>TBC!$I$134</c:f>
              <c:strCache>
                <c:ptCount val="1"/>
                <c:pt idx="0">
                  <c:v>Alto Riesgo 50 a 74</c:v>
                </c:pt>
              </c:strCache>
            </c:strRef>
          </c:tx>
          <c:spPr>
            <a:solidFill>
              <a:srgbClr val="FF7C5D"/>
            </a:solidFill>
          </c:spPr>
          <c:invertIfNegative val="0"/>
          <c:cat>
            <c:strRef>
              <c:f>TBC!$A$135:$A$144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TBC!$I$135:$I$144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2C-464A-B4BE-76E97474D341}"/>
            </c:ext>
          </c:extLst>
        </c:ser>
        <c:ser>
          <c:idx val="5"/>
          <c:order val="4"/>
          <c:tx>
            <c:strRef>
              <c:f>TBC!$J$134</c:f>
              <c:strCache>
                <c:ptCount val="1"/>
                <c:pt idx="0">
                  <c:v>Muy Alto Riesgo &gt;=75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TBC!$A$135:$A$144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TBC!$J$135:$J$144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2C-464A-B4BE-76E97474D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4220286171849834"/>
          <c:w val="0.93313333041276814"/>
          <c:h val="7.3212648601852351E-2"/>
        </c:manualLayout>
      </c:layout>
      <c:overlay val="0"/>
      <c:spPr>
        <a:effectLst/>
      </c:spPr>
      <c:txPr>
        <a:bodyPr/>
        <a:lstStyle/>
        <a:p>
          <a:pPr>
            <a:defRPr sz="10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TBC!$V$66</c:f>
          <c:strCache>
            <c:ptCount val="1"/>
            <c:pt idx="0">
              <c:v>RED. MOYOBAMBA:  PORCENTAJE DE CONTACTOS CENSADOS / CONTACTOS EXAMINADOS X 100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533273581712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TBC!$H$66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TBC!$H$67:$H$76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2-457C-992D-9EBF41E95F39}"/>
            </c:ext>
          </c:extLst>
        </c:ser>
        <c:ser>
          <c:idx val="2"/>
          <c:order val="2"/>
          <c:tx>
            <c:strRef>
              <c:f>TBC!$I$66</c:f>
              <c:strCache>
                <c:ptCount val="1"/>
                <c:pt idx="0">
                  <c:v>PROCESO &gt;= 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TBC!$I$67:$I$76</c:f>
              <c:numCache>
                <c:formatCode>0.00</c:formatCode>
                <c:ptCount val="10"/>
                <c:pt idx="0">
                  <c:v>87.5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2-457C-992D-9EBF41E95F39}"/>
            </c:ext>
          </c:extLst>
        </c:ser>
        <c:ser>
          <c:idx val="3"/>
          <c:order val="3"/>
          <c:tx>
            <c:strRef>
              <c:f>TBC!$J$66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TBC!$J$67:$J$76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62-457C-992D-9EBF41E95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2-457C-992D-9EBF41E95F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2-457C-992D-9EBF41E95F3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62-457C-992D-9EBF41E95F3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62-457C-992D-9EBF41E95F3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62-457C-992D-9EBF41E95F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2-457C-992D-9EBF41E95F3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62-457C-992D-9EBF41E95F3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62-457C-992D-9EBF41E95F3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62-457C-992D-9EBF41E95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TBC!$A$46:$A$55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TBC!$E$67:$E$76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62-457C-992D-9EBF41E95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6352650907286E-2"/>
          <c:y val="0.876335991843252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PROMSA!$V$25</c:f>
          <c:strCache>
            <c:ptCount val="1"/>
            <c:pt idx="0">
              <c:v>RED. MOYOBAMBA:  AGENTES COMUNITARIOS DE SALUD CAPACITADOS REALIZAN ORIENTACIÓN A FAMILIAS DE GESTANTES Y PUERPERAS EN PRÁCTICAS SALUDABLES EN SALUD SEXUAL Y REPRODUCTIVA.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58181979779636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3.64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9-45B0-B949-E4DE2F1E065D}"/>
            </c:ext>
          </c:extLst>
        </c:ser>
        <c:ser>
          <c:idx val="2"/>
          <c:order val="2"/>
          <c:tx>
            <c:strRef>
              <c:f>PROMSA!$I$25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29-45B0-B949-E4DE2F1E065D}"/>
            </c:ext>
          </c:extLst>
        </c:ser>
        <c:ser>
          <c:idx val="3"/>
          <c:order val="3"/>
          <c:tx>
            <c:strRef>
              <c:f>PROMSA!$J$25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9-45B0-B949-E4DE2F1E065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PROMSA!$J$26:$J$35</c:f>
              <c:numCache>
                <c:formatCode>0</c:formatCode>
                <c:ptCount val="10"/>
                <c:pt idx="0">
                  <c:v>16.09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19.05</c:v>
                </c:pt>
                <c:pt idx="5">
                  <c:v>23.6</c:v>
                </c:pt>
                <c:pt idx="6">
                  <c:v>26.47</c:v>
                </c:pt>
                <c:pt idx="7">
                  <c:v>0</c:v>
                </c:pt>
                <c:pt idx="8">
                  <c:v>50</c:v>
                </c:pt>
                <c:pt idx="9">
                  <c:v>48.57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PROMSA!$E$25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0-44D6-86C8-6C19627A37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0-44D6-86C8-6C19627A37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0-44D6-86C8-6C19627A37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80-44D6-86C8-6C19627A37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0-44D6-86C8-6C19627A37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80-44D6-86C8-6C19627A37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0-44D6-86C8-6C19627A37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80-44D6-86C8-6C19627A37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80-44D6-86C8-6C19627A3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PROMSA!$E$26:$E$35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740341237955343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ZOONOSIS!$A$107</c:f>
          <c:strCache>
            <c:ptCount val="1"/>
            <c:pt idx="0">
              <c:v>RED. MOYOBAMBA: PORCENTAJE DE CANES VACUNADOS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ZOONOSIS!$H$109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ZOONOSIS!$H$110:$H$119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A8F-8A52-D311C3D8A71A}"/>
            </c:ext>
          </c:extLst>
        </c:ser>
        <c:ser>
          <c:idx val="2"/>
          <c:order val="2"/>
          <c:tx>
            <c:strRef>
              <c:f>ZOONOSIS!$I$109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A8F-8A52-D311C3D8A71A}"/>
            </c:ext>
          </c:extLst>
        </c:ser>
        <c:ser>
          <c:idx val="3"/>
          <c:order val="3"/>
          <c:tx>
            <c:strRef>
              <c:f>ZOONOSIS!$J$109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ZOONOSIS!$J$110:$J$119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ZOONOSIS!$E$110:$E$119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ZOONOSIS!$A$5</c:f>
          <c:strCache>
            <c:ptCount val="1"/>
            <c:pt idx="0">
              <c:v>RED. MOYOBAMBA: PORCENTAJE DE ATENCION DE PERSONAS MORDIDAS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ZOONOSIS!$H$8:$H$17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8-4F20-BBDE-A4C9F2300D7A}"/>
            </c:ext>
          </c:extLst>
        </c:ser>
        <c:ser>
          <c:idx val="2"/>
          <c:order val="2"/>
          <c:tx>
            <c:strRef>
              <c:f>ZOONOSIS!$I$7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8-4F20-BBDE-A4C9F2300D7A}"/>
            </c:ext>
          </c:extLst>
        </c:ser>
        <c:ser>
          <c:idx val="3"/>
          <c:order val="3"/>
          <c:tx>
            <c:strRef>
              <c:f>ZOONOSIS!$J$7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ZOONOSIS!$J$8:$J$17</c:f>
              <c:numCache>
                <c:formatCode>0.0</c:formatCode>
                <c:ptCount val="10"/>
                <c:pt idx="0">
                  <c:v>20.3</c:v>
                </c:pt>
                <c:pt idx="1">
                  <c:v>0</c:v>
                </c:pt>
                <c:pt idx="2">
                  <c:v>21</c:v>
                </c:pt>
                <c:pt idx="3">
                  <c:v>16.7</c:v>
                </c:pt>
                <c:pt idx="4">
                  <c:v>35.700000000000003</c:v>
                </c:pt>
                <c:pt idx="5">
                  <c:v>18.399999999999999</c:v>
                </c:pt>
                <c:pt idx="6">
                  <c:v>21.7</c:v>
                </c:pt>
                <c:pt idx="7">
                  <c:v>16.7</c:v>
                </c:pt>
                <c:pt idx="8">
                  <c:v>16.100000000000001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ZOONOSIS!$A$23</c:f>
          <c:strCache>
            <c:ptCount val="1"/>
            <c:pt idx="0">
              <c:v>RED. MOYOBAMBA: PORCENTAJE DE PERSONAS MORDIDAS QUE INICIAN TRATAMIENTO CON VACUNA ANTIRRABICA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ZOONOSIS!$H$26:$H$35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A-4D6E-B342-9EA4F7C202E5}"/>
            </c:ext>
          </c:extLst>
        </c:ser>
        <c:ser>
          <c:idx val="2"/>
          <c:order val="2"/>
          <c:tx>
            <c:strRef>
              <c:f>ZOONOSIS!$I$25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A-4D6E-B342-9EA4F7C202E5}"/>
            </c:ext>
          </c:extLst>
        </c:ser>
        <c:ser>
          <c:idx val="3"/>
          <c:order val="3"/>
          <c:tx>
            <c:strRef>
              <c:f>ZOONOSIS!$J$25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ZOONOSIS!$J$26:$J$35</c:f>
              <c:numCache>
                <c:formatCode>0.0</c:formatCode>
                <c:ptCount val="10"/>
                <c:pt idx="0">
                  <c:v>18</c:v>
                </c:pt>
                <c:pt idx="1">
                  <c:v>0</c:v>
                </c:pt>
                <c:pt idx="2">
                  <c:v>15.5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42.9</c:v>
                </c:pt>
                <c:pt idx="7">
                  <c:v>0</c:v>
                </c:pt>
                <c:pt idx="8">
                  <c:v>33.299999999999997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ZOONOSIS!$E$26:$E$35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ZOONOSIS!$A$44</c:f>
          <c:strCache>
            <c:ptCount val="1"/>
            <c:pt idx="0">
              <c:v>RED. MOYOBAMBA: PORCENTAJE DE PERSONAS MORDIDAS CONTROLADAS CON VACUNA ANTIRRABICA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ZOONOSIS!$H$46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ZOONOSIS!$H$47:$H$56</c:f>
              <c:numCache>
                <c:formatCode>0.0</c:formatCode>
                <c:ptCount val="10"/>
                <c:pt idx="0">
                  <c:v>11.6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2-41A7-AB91-D76B01E67D9D}"/>
            </c:ext>
          </c:extLst>
        </c:ser>
        <c:ser>
          <c:idx val="2"/>
          <c:order val="2"/>
          <c:tx>
            <c:strRef>
              <c:f>ZOONOSIS!$I$46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2-41A7-AB91-D76B01E67D9D}"/>
            </c:ext>
          </c:extLst>
        </c:ser>
        <c:ser>
          <c:idx val="3"/>
          <c:order val="3"/>
          <c:tx>
            <c:strRef>
              <c:f>ZOONOSIS!$J$46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50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ZOONOSIS!$E$47:$E$56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ZOONOSIS!$A$127</c:f>
          <c:strCache>
            <c:ptCount val="1"/>
            <c:pt idx="0">
              <c:v>RED. MOYOBAMBA: PORCENTAJE DE MUESTRAS DE MURCIELAGOS HEMATOFAGOS REMITIDAS AL LABORATORIO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8967891133275466"/>
          <c:w val="0.93619987394080462"/>
          <c:h val="0.481626681268339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ZOONOSIS!$H$129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ZOONOSIS!$H$130:$H$139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F-4CA9-8397-551D5DAE627A}"/>
            </c:ext>
          </c:extLst>
        </c:ser>
        <c:ser>
          <c:idx val="2"/>
          <c:order val="2"/>
          <c:tx>
            <c:strRef>
              <c:f>ZOONOSIS!$I$129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F-4CA9-8397-551D5DAE627A}"/>
            </c:ext>
          </c:extLst>
        </c:ser>
        <c:ser>
          <c:idx val="3"/>
          <c:order val="3"/>
          <c:tx>
            <c:strRef>
              <c:f>ZOONOSIS!$J$129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ZOONOSIS!$J$130:$J$139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ZOONOSIS!$E$130:$E$139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0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ZOONOSIS!$A$85</c:f>
          <c:strCache>
            <c:ptCount val="1"/>
            <c:pt idx="0">
              <c:v>RED. MOYOBAMBA: PORCENTAJE DE MUESTRAS CANINAS REMITIDAS AL LABORATORIO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ZOONOSIS!$H$87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ZOONOSIS!$H$88:$H$97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1-4E05-9719-FFC23D8CD906}"/>
            </c:ext>
          </c:extLst>
        </c:ser>
        <c:ser>
          <c:idx val="2"/>
          <c:order val="2"/>
          <c:tx>
            <c:strRef>
              <c:f>ZOONOSIS!$I$87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ZOONOSIS!$I$88:$I$97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1-4E05-9719-FFC23D8CD906}"/>
            </c:ext>
          </c:extLst>
        </c:ser>
        <c:ser>
          <c:idx val="3"/>
          <c:order val="3"/>
          <c:tx>
            <c:strRef>
              <c:f>ZOONOSIS!$J$87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ZOONOSIS!$J$88:$J$97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ZOONOSIS!$E$88:$E$97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ZOONOSIS!$A$149</c:f>
          <c:strCache>
            <c:ptCount val="1"/>
            <c:pt idx="0">
              <c:v>RED. MOYOBAMBA: PORCENTAJE DE ANIMAL MORDEDOR CONTROLADO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ZOONOSIS!$H$151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ZOONOSIS!$H$152:$H$161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E-44A7-8870-C7B9F4A6FC76}"/>
            </c:ext>
          </c:extLst>
        </c:ser>
        <c:ser>
          <c:idx val="2"/>
          <c:order val="2"/>
          <c:tx>
            <c:strRef>
              <c:f>ZOONOSIS!$I$151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ZOONOSIS!$I$152:$I$161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E-44A7-8870-C7B9F4A6FC76}"/>
            </c:ext>
          </c:extLst>
        </c:ser>
        <c:ser>
          <c:idx val="3"/>
          <c:order val="3"/>
          <c:tx>
            <c:strRef>
              <c:f>ZOONOSIS!$J$151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ZOONOSIS!$J$152:$J$161</c:f>
              <c:numCache>
                <c:formatCode>0.0</c:formatCode>
                <c:ptCount val="10"/>
                <c:pt idx="0">
                  <c:v>16.600000000000001</c:v>
                </c:pt>
                <c:pt idx="1">
                  <c:v>0</c:v>
                </c:pt>
                <c:pt idx="2">
                  <c:v>0</c:v>
                </c:pt>
                <c:pt idx="3">
                  <c:v>18.8</c:v>
                </c:pt>
                <c:pt idx="4">
                  <c:v>100</c:v>
                </c:pt>
                <c:pt idx="5">
                  <c:v>18.100000000000001</c:v>
                </c:pt>
                <c:pt idx="6">
                  <c:v>57.1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ZOONOSIS!$E$152:$E$161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ZOONOSIS!$A$66</c:f>
          <c:strCache>
            <c:ptCount val="1"/>
            <c:pt idx="0">
              <c:v>RED. MOYOBAMBA: PORCENTAJE DE PERSONAS MORDIDAS EN LA QUE SE SUSPENDE LA VACUNACION ANTIRRABICA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ZOONOSIS!$H$68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ZOONOSIS!$H$69:$H$78</c:f>
              <c:numCache>
                <c:formatCode>0.0</c:formatCode>
                <c:ptCount val="10"/>
                <c:pt idx="0">
                  <c:v>9</c:v>
                </c:pt>
                <c:pt idx="1">
                  <c:v>0</c:v>
                </c:pt>
                <c:pt idx="2">
                  <c:v>9.8000000000000007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9-4392-88E7-8847131F5001}"/>
            </c:ext>
          </c:extLst>
        </c:ser>
        <c:ser>
          <c:idx val="2"/>
          <c:order val="2"/>
          <c:tx>
            <c:strRef>
              <c:f>ZOONOSIS!$I$68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9-4392-88E7-8847131F5001}"/>
            </c:ext>
          </c:extLst>
        </c:ser>
        <c:ser>
          <c:idx val="3"/>
          <c:order val="3"/>
          <c:tx>
            <c:strRef>
              <c:f>ZOONOSIS!$J$68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ZOONOSIS!$J$69:$J$78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ZOONOSIS!$E$69:$E$78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ZOONOSIS!$A$171</c:f>
          <c:strCache>
            <c:ptCount val="1"/>
            <c:pt idx="0">
              <c:v>RED. MOYOBAMBA: PORCENTAJE DE  CASOS DE RABIA CANINA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ZOONOSIS!$H$173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ZOONOSIS!$H$174:$H$183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C-4E6D-BD8D-A84B45790EAE}"/>
            </c:ext>
          </c:extLst>
        </c:ser>
        <c:ser>
          <c:idx val="2"/>
          <c:order val="2"/>
          <c:tx>
            <c:strRef>
              <c:f>ZOONOSIS!$I$173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ZOONOSIS!$I$174:$I$183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C-4E6D-BD8D-A84B45790EAE}"/>
            </c:ext>
          </c:extLst>
        </c:ser>
        <c:ser>
          <c:idx val="3"/>
          <c:order val="3"/>
          <c:tx>
            <c:strRef>
              <c:f>ZOONOSIS!$J$173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ZOONOSIS!$J$174:$J$183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9C-4E6D-BD8D-A84B45790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strRef>
              <c:f>ZOONOSIS!$E$173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ZOONOSIS!$E$174:$E$183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9C-4E6D-BD8D-A84B45790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es-ES" sz="1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uLnTx/>
                <a:uFillTx/>
                <a:latin typeface="Calibri"/>
              </a:rPr>
              <a:t>RANKIN POR MICRORED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2"/>
          <c:order val="0"/>
          <c:tx>
            <c:strRef>
              <c:f>RANKIN!$C$52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008A3E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RANKIN!$D$2:$L$2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RANKIN!$D$52:$L$52</c:f>
              <c:numCache>
                <c:formatCode>General</c:formatCode>
                <c:ptCount val="9"/>
                <c:pt idx="0">
                  <c:v>21</c:v>
                </c:pt>
                <c:pt idx="1">
                  <c:v>24</c:v>
                </c:pt>
                <c:pt idx="2">
                  <c:v>29</c:v>
                </c:pt>
                <c:pt idx="3">
                  <c:v>21</c:v>
                </c:pt>
                <c:pt idx="4">
                  <c:v>25</c:v>
                </c:pt>
                <c:pt idx="5">
                  <c:v>20</c:v>
                </c:pt>
                <c:pt idx="6">
                  <c:v>27</c:v>
                </c:pt>
                <c:pt idx="7">
                  <c:v>22</c:v>
                </c:pt>
                <c:pt idx="8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7-47FF-BE9C-04347B2CE317}"/>
            </c:ext>
          </c:extLst>
        </c:ser>
        <c:ser>
          <c:idx val="0"/>
          <c:order val="1"/>
          <c:tx>
            <c:strRef>
              <c:f>RANKIN!$C$51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RANKIN!$D$2:$L$2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RANKIN!$D$51:$L$51</c:f>
              <c:numCache>
                <c:formatCode>General</c:formatCode>
                <c:ptCount val="9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7-47FF-BE9C-04347B2CE317}"/>
            </c:ext>
          </c:extLst>
        </c:ser>
        <c:ser>
          <c:idx val="1"/>
          <c:order val="2"/>
          <c:tx>
            <c:strRef>
              <c:f>RANKIN!$C$50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RANKIN!$D$2:$L$2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RANKIN!$D$50:$L$50</c:f>
              <c:numCache>
                <c:formatCode>General</c:formatCode>
                <c:ptCount val="9"/>
                <c:pt idx="0">
                  <c:v>22</c:v>
                </c:pt>
                <c:pt idx="1">
                  <c:v>20</c:v>
                </c:pt>
                <c:pt idx="2">
                  <c:v>15</c:v>
                </c:pt>
                <c:pt idx="3">
                  <c:v>23</c:v>
                </c:pt>
                <c:pt idx="4">
                  <c:v>20</c:v>
                </c:pt>
                <c:pt idx="5">
                  <c:v>25</c:v>
                </c:pt>
                <c:pt idx="6">
                  <c:v>17</c:v>
                </c:pt>
                <c:pt idx="7">
                  <c:v>23</c:v>
                </c:pt>
                <c:pt idx="8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97-47FF-BE9C-04347B2C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8"/>
        <c:shape val="box"/>
        <c:axId val="761003352"/>
        <c:axId val="761002632"/>
        <c:axId val="0"/>
      </c:bar3DChart>
      <c:catAx>
        <c:axId val="761003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61002632"/>
        <c:crosses val="autoZero"/>
        <c:auto val="1"/>
        <c:lblAlgn val="ctr"/>
        <c:lblOffset val="100"/>
        <c:noMultiLvlLbl val="0"/>
      </c:catAx>
      <c:valAx>
        <c:axId val="76100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61003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PROMSA!$V$45</c:f>
          <c:strCache>
            <c:ptCount val="1"/>
            <c:pt idx="0">
              <c:v>RED. MOYOBAMBA:  FAMILIAS DE ADOLESCENTES QUE RECIBEN SESIONES EDUCATIVAS Y DEMOSTRATIVAS PARA PROMOVER PRÁCTICAS SALUDABLES EN SALUD SEXUAL INTEGRAL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75106460374958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PROMSA!$H$47:$H$56</c:f>
              <c:numCache>
                <c:formatCode>0.00</c:formatCode>
                <c:ptCount val="10"/>
                <c:pt idx="0">
                  <c:v>5.9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9.59</c:v>
                </c:pt>
                <c:pt idx="7">
                  <c:v>0</c:v>
                </c:pt>
                <c:pt idx="8">
                  <c:v>0</c:v>
                </c:pt>
                <c:pt idx="9">
                  <c:v>9.83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2A8-A144-81FB67084B87}"/>
            </c:ext>
          </c:extLst>
        </c:ser>
        <c:ser>
          <c:idx val="2"/>
          <c:order val="2"/>
          <c:tx>
            <c:strRef>
              <c:f>PROMSA!$I$46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13.79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2A8-A144-81FB67084B87}"/>
            </c:ext>
          </c:extLst>
        </c:ser>
        <c:ser>
          <c:idx val="3"/>
          <c:order val="3"/>
          <c:tx>
            <c:strRef>
              <c:f>PROMSA!$J$46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F-42A8-A144-81FB67084B8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5-485F-8579-AB8FEF77697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5-485F-8579-AB8FEF77697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5-485F-8579-AB8FEF77697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05-485F-8579-AB8FEF77697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05-485F-8579-AB8FEF7769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05-485F-8579-AB8FEF77697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05-485F-8579-AB8FEF77697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05-485F-8579-AB8FEF77697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05-485F-8579-AB8FEF776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PROMSA!$E$47:$E$56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9229052790419E-2"/>
          <c:y val="0.8740236685101647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PROMSA!$V$86</c:f>
          <c:strCache>
            <c:ptCount val="1"/>
            <c:pt idx="0">
              <c:v>RED. MOYOBAMBA:  FAMILIAS CON NIÑOS MENORES DE 12 MESES RECIBEN ACOMPAÑAMIENTO A  TRAVÉS DE LA CONSEJERIA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606946287308208"/>
          <c:w val="0.92397598361388322"/>
          <c:h val="0.6262809956159648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PROMSA!$H$86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PROMSA!$H$87:$H$96</c:f>
              <c:numCache>
                <c:formatCode>0.00</c:formatCode>
                <c:ptCount val="10"/>
                <c:pt idx="0">
                  <c:v>11.69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8.4700000000000006</c:v>
                </c:pt>
                <c:pt idx="5">
                  <c:v>4.17</c:v>
                </c:pt>
                <c:pt idx="6">
                  <c:v>5.04</c:v>
                </c:pt>
                <c:pt idx="7">
                  <c:v>0</c:v>
                </c:pt>
                <c:pt idx="8">
                  <c:v>0</c:v>
                </c:pt>
                <c:pt idx="9">
                  <c:v>13.13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C-4044-A199-8662CBCD2AE9}"/>
            </c:ext>
          </c:extLst>
        </c:ser>
        <c:ser>
          <c:idx val="2"/>
          <c:order val="2"/>
          <c:tx>
            <c:strRef>
              <c:f>PROMSA!$I$86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PROMSA!$I$87:$I$96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C-4044-A199-8662CBCD2AE9}"/>
            </c:ext>
          </c:extLst>
        </c:ser>
        <c:ser>
          <c:idx val="3"/>
          <c:order val="3"/>
          <c:tx>
            <c:strRef>
              <c:f>PROMSA!$J$86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C-4044-A199-8662CBCD2AE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PROMSA!$J$87:$J$96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20.3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17.54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63-42D4-9658-6FECAB7667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3-42D4-9658-6FECAB7667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3-42D4-9658-6FECAB7667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3-42D4-9658-6FECAB7667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3-42D4-9658-6FECAB7667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3-42D4-9658-6FECAB7667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3-42D4-9658-6FECAB7667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63-42D4-9658-6FECAB7667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63-42D4-9658-6FECAB76673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763-42D4-9658-6FECAB7667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PROMSA!$E$87:$E$96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724822459507E-2"/>
          <c:y val="0.8737744352141846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PROMSA!$V$106</c:f>
          <c:strCache>
            <c:ptCount val="1"/>
            <c:pt idx="0">
              <c:v>RED. MOYOBAMBA:  AGENTES COMUNITARIOS DE SALUD CAPACITADOS EN LA PROMOCIÓN DE PRACTICAS SALUDABLES PARA EL DESARROLLO INFANTIL TEMPRANO EN SUS COMUNIDADES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158486500019343"/>
          <c:w val="0.92397598361388322"/>
          <c:h val="0.620742232713683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PROMSA!$H$107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PROMSA!$H$108:$H$117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9-4E5B-91F8-1478D83E0764}"/>
            </c:ext>
          </c:extLst>
        </c:ser>
        <c:ser>
          <c:idx val="2"/>
          <c:order val="2"/>
          <c:tx>
            <c:strRef>
              <c:f>PROMSA!$I$107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PROMSA!$I$108:$I$117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9-4E5B-91F8-1478D83E0764}"/>
            </c:ext>
          </c:extLst>
        </c:ser>
        <c:ser>
          <c:idx val="3"/>
          <c:order val="3"/>
          <c:tx>
            <c:strRef>
              <c:f>PROMSA!$J$107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9-4E5B-91F8-1478D83E076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PROMSA!$J$108:$J$117</c:f>
              <c:numCache>
                <c:formatCode>0</c:formatCode>
                <c:ptCount val="10"/>
                <c:pt idx="0">
                  <c:v>25.66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81.25</c:v>
                </c:pt>
                <c:pt idx="6">
                  <c:v>72.73</c:v>
                </c:pt>
                <c:pt idx="7">
                  <c:v>0</c:v>
                </c:pt>
                <c:pt idx="8">
                  <c:v>61.54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PROMSA!$E$107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EA-40C6-AA35-A87BBDC0E1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EA-40C6-AA35-A87BBDC0E1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EA-40C6-AA35-A87BBDC0E1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EA-40C6-AA35-A87BBDC0E1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EA-40C6-AA35-A87BBDC0E1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EA-40C6-AA35-A87BBDC0E1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EA-40C6-AA35-A87BBDC0E1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EA-40C6-AA35-A87BBDC0E1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EA-40C6-AA35-A87BBDC0E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PROMSA!$E$108:$E$117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822572365798856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PROMSA!$V$7</c:f>
          <c:strCache>
            <c:ptCount val="1"/>
            <c:pt idx="0">
              <c:v>RED. MOYOBAMBA:  FAMILIA DE LA GESTANTE Y PUERPERA QUE RECIBEN CONSEJERÍA EN EL HOGAR A TRAVÉS DE LA VISITA DOMICILIARIA PARA PROMOVER PRÁCTICAS SALUDABLES EN SALUD SEXUAL Y REPRODUCTIVA  - POR MICROREDES :   ENERO - FEBRERO 2025</c:v>
            </c:pt>
          </c:strCache>
        </c:strRef>
      </c:tx>
      <c:layout>
        <c:manualLayout>
          <c:xMode val="edge"/>
          <c:yMode val="edge"/>
          <c:x val="9.721190814450946E-2"/>
          <c:y val="1.1053541789786006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924901192651048"/>
          <c:w val="0.92397598361388322"/>
          <c:h val="0.584909043276792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6.74</c:v>
                </c:pt>
                <c:pt idx="6">
                  <c:v>0</c:v>
                </c:pt>
                <c:pt idx="7">
                  <c:v>0</c:v>
                </c:pt>
                <c:pt idx="8">
                  <c:v>12.5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4-4A0C-8C73-26C73EEB3211}"/>
            </c:ext>
          </c:extLst>
        </c:ser>
        <c:ser>
          <c:idx val="2"/>
          <c:order val="2"/>
          <c:tx>
            <c:strRef>
              <c:f>PROMSA!$I$6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4-4A0C-8C73-26C73EEB3211}"/>
            </c:ext>
          </c:extLst>
        </c:ser>
        <c:ser>
          <c:idx val="3"/>
          <c:order val="3"/>
          <c:tx>
            <c:strRef>
              <c:f>PROMSA!$J$6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4-4A0C-8C73-26C73EEB321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PROMSA!$J$7:$J$16</c:f>
              <c:numCache>
                <c:formatCode>0</c:formatCode>
                <c:ptCount val="10"/>
                <c:pt idx="0">
                  <c:v>22.28</c:v>
                </c:pt>
                <c:pt idx="1">
                  <c:v>0</c:v>
                </c:pt>
                <c:pt idx="2">
                  <c:v>22.42</c:v>
                </c:pt>
                <c:pt idx="3">
                  <c:v>29.41</c:v>
                </c:pt>
                <c:pt idx="4">
                  <c:v>33.33</c:v>
                </c:pt>
                <c:pt idx="5">
                  <c:v>0</c:v>
                </c:pt>
                <c:pt idx="6">
                  <c:v>20.59</c:v>
                </c:pt>
                <c:pt idx="7">
                  <c:v>22.22</c:v>
                </c:pt>
                <c:pt idx="8">
                  <c:v>0</c:v>
                </c:pt>
                <c:pt idx="9">
                  <c:v>17.14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PROMSA!$E$6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3-4CAC-B399-B4068CB9CD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3-4CAC-B399-B4068CB9CD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3-4CAC-B399-B4068CB9CD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3-4CAC-B399-B4068CB9CD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3-4CAC-B399-B4068CB9CD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3-4CAC-B399-B4068CB9CD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3-4CAC-B399-B4068CB9CDA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3-4CAC-B399-B4068CB9CDA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3-4CAC-B399-B4068CB9CDA1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700-42ED-BAD3-146945E31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PROMSA!$E$7:$E$16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4344674805557564E-2"/>
          <c:y val="0.87113049881065618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PROMSA!$V$66</c:f>
          <c:strCache>
            <c:ptCount val="1"/>
            <c:pt idx="0">
              <c:v>RED. MOYOBAMBA:  FAMILIAS CON NIÑO(AS) DE 06 A 11 MESES  RECIBEN ACOMPAÑAMIENTO A TRAVÉS DE SESIONES DEMOSTRATIVAS EN PREPARACIÓN DE ALIMENTOS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0133765007349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PROMSA!$H$67:$H$76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9-4B25-983C-9DF2FEA0F3ED}"/>
            </c:ext>
          </c:extLst>
        </c:ser>
        <c:ser>
          <c:idx val="2"/>
          <c:order val="2"/>
          <c:tx>
            <c:strRef>
              <c:f>PROMSA!$I$66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PROMSA!$I$67:$I$76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89-4B25-983C-9DF2FEA0F3ED}"/>
            </c:ext>
          </c:extLst>
        </c:ser>
        <c:ser>
          <c:idx val="3"/>
          <c:order val="3"/>
          <c:tx>
            <c:strRef>
              <c:f>PROMSA!$J$66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9-4B25-983C-9DF2FEA0F3E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PROMSA!$J$67:$J$76</c:f>
              <c:numCache>
                <c:formatCode>0</c:formatCode>
                <c:ptCount val="10"/>
                <c:pt idx="0">
                  <c:v>24.23</c:v>
                </c:pt>
                <c:pt idx="1">
                  <c:v>0</c:v>
                </c:pt>
                <c:pt idx="2">
                  <c:v>22.06</c:v>
                </c:pt>
                <c:pt idx="3">
                  <c:v>20.69</c:v>
                </c:pt>
                <c:pt idx="4">
                  <c:v>45.76</c:v>
                </c:pt>
                <c:pt idx="5">
                  <c:v>25.83</c:v>
                </c:pt>
                <c:pt idx="6">
                  <c:v>20.86</c:v>
                </c:pt>
                <c:pt idx="7">
                  <c:v>34.409999999999997</c:v>
                </c:pt>
                <c:pt idx="8">
                  <c:v>21.15</c:v>
                </c:pt>
                <c:pt idx="9">
                  <c:v>15.15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DF-44E6-B7DD-F3FCA6FA05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F-44E6-B7DD-F3FCA6FA05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F-44E6-B7DD-F3FCA6FA05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F-44E6-B7DD-F3FCA6FA05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F-44E6-B7DD-F3FCA6FA05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F-44E6-B7DD-F3FCA6FA05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DF-44E6-B7DD-F3FCA6FA05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DF-44E6-B7DD-F3FCA6FA05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DF-44E6-B7DD-F3FCA6FA0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PROMSA!$E$67:$E$76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38382231594589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chart" Target="../charts/chart2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11206</xdr:colOff>
      <xdr:row>123</xdr:row>
      <xdr:rowOff>179293</xdr:rowOff>
    </xdr:from>
    <xdr:to>
      <xdr:col>18</xdr:col>
      <xdr:colOff>1681</xdr:colOff>
      <xdr:row>142</xdr:row>
      <xdr:rowOff>126764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BE40EC14-2847-46E5-BD6F-B07599796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89647</xdr:colOff>
      <xdr:row>144</xdr:row>
      <xdr:rowOff>156882</xdr:rowOff>
    </xdr:from>
    <xdr:to>
      <xdr:col>17</xdr:col>
      <xdr:colOff>808504</xdr:colOff>
      <xdr:row>163</xdr:row>
      <xdr:rowOff>74940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4566CC78-699C-4309-AB2C-7187A342C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14708</xdr:colOff>
      <xdr:row>164</xdr:row>
      <xdr:rowOff>184193</xdr:rowOff>
    </xdr:from>
    <xdr:to>
      <xdr:col>18</xdr:col>
      <xdr:colOff>3080</xdr:colOff>
      <xdr:row>183</xdr:row>
      <xdr:rowOff>119759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A425D7D6-9092-462D-B27E-D149DEECE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16887</xdr:colOff>
      <xdr:row>21</xdr:row>
      <xdr:rowOff>124354</xdr:rowOff>
    </xdr:from>
    <xdr:to>
      <xdr:col>18</xdr:col>
      <xdr:colOff>13198</xdr:colOff>
      <xdr:row>40</xdr:row>
      <xdr:rowOff>71437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3F5419DC-F880-44D9-9FFF-2D54FE01B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11206</xdr:colOff>
      <xdr:row>41</xdr:row>
      <xdr:rowOff>145676</xdr:rowOff>
    </xdr:from>
    <xdr:to>
      <xdr:col>18</xdr:col>
      <xdr:colOff>1681</xdr:colOff>
      <xdr:row>60</xdr:row>
      <xdr:rowOff>57429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6DE38461-AF36-46AB-9972-C5D670721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21788</xdr:colOff>
      <xdr:row>82</xdr:row>
      <xdr:rowOff>170575</xdr:rowOff>
    </xdr:from>
    <xdr:to>
      <xdr:col>18</xdr:col>
      <xdr:colOff>15998</xdr:colOff>
      <xdr:row>101</xdr:row>
      <xdr:rowOff>91747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89136D60-DD9F-4F95-B3B3-EBA434AAD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33618</xdr:colOff>
      <xdr:row>103</xdr:row>
      <xdr:rowOff>179293</xdr:rowOff>
    </xdr:from>
    <xdr:to>
      <xdr:col>18</xdr:col>
      <xdr:colOff>24093</xdr:colOff>
      <xdr:row>122</xdr:row>
      <xdr:rowOff>101551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CCCEE38-7EFE-4B58-A38F-519A075FA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23812</xdr:colOff>
      <xdr:row>0</xdr:row>
      <xdr:rowOff>95251</xdr:rowOff>
    </xdr:from>
    <xdr:to>
      <xdr:col>18</xdr:col>
      <xdr:colOff>47625</xdr:colOff>
      <xdr:row>19</xdr:row>
      <xdr:rowOff>47625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D76EA42E-603A-4901-ADBE-E15DF6C8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11904</xdr:colOff>
      <xdr:row>62</xdr:row>
      <xdr:rowOff>182795</xdr:rowOff>
    </xdr:from>
    <xdr:to>
      <xdr:col>18</xdr:col>
      <xdr:colOff>2379</xdr:colOff>
      <xdr:row>81</xdr:row>
      <xdr:rowOff>101553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F5DBC727-F5DD-4BE7-92CA-7AE96ED9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5602</xdr:colOff>
      <xdr:row>185</xdr:row>
      <xdr:rowOff>58133</xdr:rowOff>
    </xdr:from>
    <xdr:to>
      <xdr:col>17</xdr:col>
      <xdr:colOff>823210</xdr:colOff>
      <xdr:row>204</xdr:row>
      <xdr:rowOff>67236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372A7F1F-7EFF-4C33-B140-1DB3DC59A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11206</xdr:colOff>
      <xdr:row>451</xdr:row>
      <xdr:rowOff>179293</xdr:rowOff>
    </xdr:from>
    <xdr:to>
      <xdr:col>18</xdr:col>
      <xdr:colOff>1681</xdr:colOff>
      <xdr:row>470</xdr:row>
      <xdr:rowOff>126764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42CA5FE9-A1A8-4F86-9FAA-E0A824253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11206</xdr:colOff>
      <xdr:row>369</xdr:row>
      <xdr:rowOff>145676</xdr:rowOff>
    </xdr:from>
    <xdr:to>
      <xdr:col>18</xdr:col>
      <xdr:colOff>1681</xdr:colOff>
      <xdr:row>388</xdr:row>
      <xdr:rowOff>57429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995D22C7-1C57-4747-AA83-CCEBE7432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21788</xdr:colOff>
      <xdr:row>410</xdr:row>
      <xdr:rowOff>170575</xdr:rowOff>
    </xdr:from>
    <xdr:to>
      <xdr:col>18</xdr:col>
      <xdr:colOff>15998</xdr:colOff>
      <xdr:row>429</xdr:row>
      <xdr:rowOff>91747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010FEC87-7F1C-420F-8E4C-DD1FC7247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33618</xdr:colOff>
      <xdr:row>431</xdr:row>
      <xdr:rowOff>179293</xdr:rowOff>
    </xdr:from>
    <xdr:to>
      <xdr:col>18</xdr:col>
      <xdr:colOff>24093</xdr:colOff>
      <xdr:row>450</xdr:row>
      <xdr:rowOff>101551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B2818F10-3102-4E32-97A4-C67C912B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11904</xdr:colOff>
      <xdr:row>390</xdr:row>
      <xdr:rowOff>182795</xdr:rowOff>
    </xdr:from>
    <xdr:to>
      <xdr:col>18</xdr:col>
      <xdr:colOff>2379</xdr:colOff>
      <xdr:row>409</xdr:row>
      <xdr:rowOff>101553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4A3C4A71-A678-42F5-BCAF-00E75074B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11206</xdr:colOff>
      <xdr:row>287</xdr:row>
      <xdr:rowOff>179293</xdr:rowOff>
    </xdr:from>
    <xdr:to>
      <xdr:col>18</xdr:col>
      <xdr:colOff>1681</xdr:colOff>
      <xdr:row>306</xdr:row>
      <xdr:rowOff>126764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E2D70F4E-F6A3-4BA1-AA94-0EBCCEF34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89647</xdr:colOff>
      <xdr:row>308</xdr:row>
      <xdr:rowOff>156882</xdr:rowOff>
    </xdr:from>
    <xdr:to>
      <xdr:col>17</xdr:col>
      <xdr:colOff>808504</xdr:colOff>
      <xdr:row>327</xdr:row>
      <xdr:rowOff>74940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85272FFB-C47F-4763-99D0-68750987E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14708</xdr:colOff>
      <xdr:row>328</xdr:row>
      <xdr:rowOff>184193</xdr:rowOff>
    </xdr:from>
    <xdr:to>
      <xdr:col>18</xdr:col>
      <xdr:colOff>3080</xdr:colOff>
      <xdr:row>347</xdr:row>
      <xdr:rowOff>119759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C2BAD287-7AA6-4A4E-A60D-2C28A5DAF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11206</xdr:colOff>
      <xdr:row>205</xdr:row>
      <xdr:rowOff>145676</xdr:rowOff>
    </xdr:from>
    <xdr:to>
      <xdr:col>18</xdr:col>
      <xdr:colOff>1681</xdr:colOff>
      <xdr:row>224</xdr:row>
      <xdr:rowOff>57429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D81D41F1-9DF5-4B04-B82E-52BC6963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21788</xdr:colOff>
      <xdr:row>246</xdr:row>
      <xdr:rowOff>170575</xdr:rowOff>
    </xdr:from>
    <xdr:to>
      <xdr:col>18</xdr:col>
      <xdr:colOff>15998</xdr:colOff>
      <xdr:row>265</xdr:row>
      <xdr:rowOff>91747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564A1D32-812A-4B63-ACCF-80427E925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33618</xdr:colOff>
      <xdr:row>267</xdr:row>
      <xdr:rowOff>179293</xdr:rowOff>
    </xdr:from>
    <xdr:to>
      <xdr:col>18</xdr:col>
      <xdr:colOff>24093</xdr:colOff>
      <xdr:row>286</xdr:row>
      <xdr:rowOff>101551</xdr:rowOff>
    </xdr:to>
    <xdr:graphicFrame macro="">
      <xdr:nvGraphicFramePr>
        <xdr:cNvPr id="25" name="37 Gráfico">
          <a:extLst>
            <a:ext uri="{FF2B5EF4-FFF2-40B4-BE49-F238E27FC236}">
              <a16:creationId xmlns:a16="http://schemas.microsoft.com/office/drawing/2014/main" id="{09E83307-3117-4888-A006-3348DC97A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11904</xdr:colOff>
      <xdr:row>226</xdr:row>
      <xdr:rowOff>182795</xdr:rowOff>
    </xdr:from>
    <xdr:to>
      <xdr:col>18</xdr:col>
      <xdr:colOff>2379</xdr:colOff>
      <xdr:row>245</xdr:row>
      <xdr:rowOff>101553</xdr:rowOff>
    </xdr:to>
    <xdr:graphicFrame macro="">
      <xdr:nvGraphicFramePr>
        <xdr:cNvPr id="26" name="37 Gráfico">
          <a:extLst>
            <a:ext uri="{FF2B5EF4-FFF2-40B4-BE49-F238E27FC236}">
              <a16:creationId xmlns:a16="http://schemas.microsoft.com/office/drawing/2014/main" id="{C0D8F286-D4BD-4F11-96D0-18BAE3767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5602</xdr:colOff>
      <xdr:row>349</xdr:row>
      <xdr:rowOff>58133</xdr:rowOff>
    </xdr:from>
    <xdr:to>
      <xdr:col>17</xdr:col>
      <xdr:colOff>823210</xdr:colOff>
      <xdr:row>368</xdr:row>
      <xdr:rowOff>67236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88535EF2-EE23-4B9B-94E6-1F410E7CC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28093</xdr:colOff>
      <xdr:row>21</xdr:row>
      <xdr:rowOff>79526</xdr:rowOff>
    </xdr:from>
    <xdr:to>
      <xdr:col>18</xdr:col>
      <xdr:colOff>24404</xdr:colOff>
      <xdr:row>40</xdr:row>
      <xdr:rowOff>89050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4413246F-2BDA-4C81-8F01-D575ADCEA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11206</xdr:colOff>
      <xdr:row>41</xdr:row>
      <xdr:rowOff>112057</xdr:rowOff>
    </xdr:from>
    <xdr:to>
      <xdr:col>18</xdr:col>
      <xdr:colOff>1681</xdr:colOff>
      <xdr:row>60</xdr:row>
      <xdr:rowOff>121581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6E5F14E3-8436-4E09-AF8D-D860586B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23813</xdr:colOff>
      <xdr:row>0</xdr:row>
      <xdr:rowOff>95250</xdr:rowOff>
    </xdr:from>
    <xdr:to>
      <xdr:col>18</xdr:col>
      <xdr:colOff>14288</xdr:colOff>
      <xdr:row>19</xdr:row>
      <xdr:rowOff>104775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56E372AD-3A85-48F8-8F95-420472835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11907</xdr:colOff>
      <xdr:row>63</xdr:row>
      <xdr:rowOff>178595</xdr:rowOff>
    </xdr:from>
    <xdr:to>
      <xdr:col>18</xdr:col>
      <xdr:colOff>2382</xdr:colOff>
      <xdr:row>83</xdr:row>
      <xdr:rowOff>140495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20852285-4C43-4DDB-9B38-945A9166E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35719</xdr:colOff>
      <xdr:row>0</xdr:row>
      <xdr:rowOff>95250</xdr:rowOff>
    </xdr:from>
    <xdr:to>
      <xdr:col>18</xdr:col>
      <xdr:colOff>26194</xdr:colOff>
      <xdr:row>19</xdr:row>
      <xdr:rowOff>104775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1508A9F8-D766-4EB7-8BC2-9B0167FC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59548</xdr:colOff>
      <xdr:row>20</xdr:row>
      <xdr:rowOff>119063</xdr:rowOff>
    </xdr:from>
    <xdr:to>
      <xdr:col>18</xdr:col>
      <xdr:colOff>50023</xdr:colOff>
      <xdr:row>40</xdr:row>
      <xdr:rowOff>92870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06CB15EF-F35A-42DB-B872-E1B7E6A21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23837</xdr:colOff>
      <xdr:row>43</xdr:row>
      <xdr:rowOff>83344</xdr:rowOff>
    </xdr:from>
    <xdr:to>
      <xdr:col>18</xdr:col>
      <xdr:colOff>14312</xdr:colOff>
      <xdr:row>62</xdr:row>
      <xdr:rowOff>57151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89005A2C-C7FF-4349-AA0B-3E0A226EC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23837</xdr:colOff>
      <xdr:row>85</xdr:row>
      <xdr:rowOff>83344</xdr:rowOff>
    </xdr:from>
    <xdr:to>
      <xdr:col>18</xdr:col>
      <xdr:colOff>14312</xdr:colOff>
      <xdr:row>104</xdr:row>
      <xdr:rowOff>57151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B61F2BD8-3B06-4058-AE27-A6D104D22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95248</xdr:colOff>
      <xdr:row>64</xdr:row>
      <xdr:rowOff>47626</xdr:rowOff>
    </xdr:from>
    <xdr:to>
      <xdr:col>17</xdr:col>
      <xdr:colOff>812004</xdr:colOff>
      <xdr:row>83</xdr:row>
      <xdr:rowOff>21433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11D0E62F-E8E9-4C42-9413-81E84A886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28093</xdr:colOff>
      <xdr:row>85</xdr:row>
      <xdr:rowOff>59924</xdr:rowOff>
    </xdr:from>
    <xdr:to>
      <xdr:col>18</xdr:col>
      <xdr:colOff>24404</xdr:colOff>
      <xdr:row>104</xdr:row>
      <xdr:rowOff>78441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FFBB4C9E-3FF8-42FD-9C78-B11A52AA9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23813</xdr:colOff>
      <xdr:row>0</xdr:row>
      <xdr:rowOff>128868</xdr:rowOff>
    </xdr:from>
    <xdr:to>
      <xdr:col>18</xdr:col>
      <xdr:colOff>14288</xdr:colOff>
      <xdr:row>19</xdr:row>
      <xdr:rowOff>138393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EE0E9CD8-67AE-43A9-BD2C-1066891F0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46225</xdr:colOff>
      <xdr:row>105</xdr:row>
      <xdr:rowOff>201007</xdr:rowOff>
    </xdr:from>
    <xdr:to>
      <xdr:col>18</xdr:col>
      <xdr:colOff>36700</xdr:colOff>
      <xdr:row>124</xdr:row>
      <xdr:rowOff>117663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37E766F8-4095-48D6-80FC-4123036AC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</xdr:colOff>
      <xdr:row>21</xdr:row>
      <xdr:rowOff>191901</xdr:rowOff>
    </xdr:from>
    <xdr:to>
      <xdr:col>18</xdr:col>
      <xdr:colOff>14287</xdr:colOff>
      <xdr:row>40</xdr:row>
      <xdr:rowOff>122563</xdr:rowOff>
    </xdr:to>
    <xdr:graphicFrame macro="">
      <xdr:nvGraphicFramePr>
        <xdr:cNvPr id="30" name="37 Gráfico">
          <a:extLst>
            <a:ext uri="{FF2B5EF4-FFF2-40B4-BE49-F238E27FC236}">
              <a16:creationId xmlns:a16="http://schemas.microsoft.com/office/drawing/2014/main" id="{035905CD-4C0E-48A3-BF96-320740F7B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11906</xdr:colOff>
      <xdr:row>42</xdr:row>
      <xdr:rowOff>154780</xdr:rowOff>
    </xdr:from>
    <xdr:to>
      <xdr:col>18</xdr:col>
      <xdr:colOff>8217</xdr:colOff>
      <xdr:row>61</xdr:row>
      <xdr:rowOff>83343</xdr:rowOff>
    </xdr:to>
    <xdr:graphicFrame macro="">
      <xdr:nvGraphicFramePr>
        <xdr:cNvPr id="31" name="37 Gráfico">
          <a:extLst>
            <a:ext uri="{FF2B5EF4-FFF2-40B4-BE49-F238E27FC236}">
              <a16:creationId xmlns:a16="http://schemas.microsoft.com/office/drawing/2014/main" id="{55CC423C-B120-479C-9BF1-B3A7B53DE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202407</xdr:colOff>
      <xdr:row>127</xdr:row>
      <xdr:rowOff>142875</xdr:rowOff>
    </xdr:from>
    <xdr:to>
      <xdr:col>20</xdr:col>
      <xdr:colOff>71437</xdr:colOff>
      <xdr:row>150</xdr:row>
      <xdr:rowOff>66142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6E8AB53C-2451-4CA9-B7B1-5BE4ED872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11906</xdr:colOff>
      <xdr:row>63</xdr:row>
      <xdr:rowOff>154780</xdr:rowOff>
    </xdr:from>
    <xdr:to>
      <xdr:col>18</xdr:col>
      <xdr:colOff>8217</xdr:colOff>
      <xdr:row>82</xdr:row>
      <xdr:rowOff>83343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DA187CCB-A03A-4DB0-97A8-FFA16892E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Z$58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9569DEF-A408-44CE-A45A-5F347690A73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SIGTB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Z$58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1F7B401-94C1-4B33-A036-D8AC9EDFD6BC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SIGTB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</cdr:x>
      <cdr:y>0.94252</cdr:y>
    </cdr:from>
    <cdr:to>
      <cdr:x>0.96706</cdr:x>
      <cdr:y>0.99339</cdr:y>
    </cdr:to>
    <cdr:sp macro="" textlink="TBC!$Z$58">
      <cdr:nvSpPr>
        <cdr:cNvPr id="6" name="16 Rectángulo redondeado"/>
        <cdr:cNvSpPr/>
      </cdr:nvSpPr>
      <cdr:spPr>
        <a:xfrm xmlns:a="http://schemas.openxmlformats.org/drawingml/2006/main">
          <a:off x="0" y="4205952"/>
          <a:ext cx="6029799" cy="22700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DEF4E73A-C0A6-4B74-87C6-85B536E9EC7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SIGTB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Z$58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B9486E-EDA1-4430-93B6-B7D95C1F168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SIGTB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</cdr:x>
      <cdr:y>0.94252</cdr:y>
    </cdr:from>
    <cdr:to>
      <cdr:x>0.96706</cdr:x>
      <cdr:y>0.99339</cdr:y>
    </cdr:to>
    <cdr:sp macro="" textlink="TBC!$Z$58">
      <cdr:nvSpPr>
        <cdr:cNvPr id="6" name="16 Rectángulo redondeado"/>
        <cdr:cNvSpPr/>
      </cdr:nvSpPr>
      <cdr:spPr>
        <a:xfrm xmlns:a="http://schemas.openxmlformats.org/drawingml/2006/main">
          <a:off x="0" y="4205952"/>
          <a:ext cx="6029799" cy="22700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DEF4E73A-C0A6-4B74-87C6-85B536E9EC7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SIGTB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105894</xdr:colOff>
      <xdr:row>103</xdr:row>
      <xdr:rowOff>158421</xdr:rowOff>
    </xdr:from>
    <xdr:to>
      <xdr:col>18</xdr:col>
      <xdr:colOff>100853</xdr:colOff>
      <xdr:row>121</xdr:row>
      <xdr:rowOff>33618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73368D4C-4ABF-4473-BA28-0D037C3FB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121583</xdr:colOff>
      <xdr:row>0</xdr:row>
      <xdr:rowOff>142874</xdr:rowOff>
    </xdr:from>
    <xdr:to>
      <xdr:col>18</xdr:col>
      <xdr:colOff>9805</xdr:colOff>
      <xdr:row>19</xdr:row>
      <xdr:rowOff>224117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30A5EA0-C62B-45C2-BF75-ED0EB4366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69477</xdr:colOff>
      <xdr:row>21</xdr:row>
      <xdr:rowOff>170891</xdr:rowOff>
    </xdr:from>
    <xdr:to>
      <xdr:col>18</xdr:col>
      <xdr:colOff>67235</xdr:colOff>
      <xdr:row>38</xdr:row>
      <xdr:rowOff>172012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67047609-9C39-4392-924D-4F7B7D504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74801</xdr:colOff>
      <xdr:row>41</xdr:row>
      <xdr:rowOff>78720</xdr:rowOff>
    </xdr:from>
    <xdr:to>
      <xdr:col>18</xdr:col>
      <xdr:colOff>89646</xdr:colOff>
      <xdr:row>60</xdr:row>
      <xdr:rowOff>79840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E666E074-3817-4C70-98F9-83DC7903A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73957</xdr:colOff>
      <xdr:row>122</xdr:row>
      <xdr:rowOff>167389</xdr:rowOff>
    </xdr:from>
    <xdr:to>
      <xdr:col>18</xdr:col>
      <xdr:colOff>67235</xdr:colOff>
      <xdr:row>142</xdr:row>
      <xdr:rowOff>52527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AF605C10-4854-4239-9832-293266FAE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104777</xdr:colOff>
      <xdr:row>82</xdr:row>
      <xdr:rowOff>158564</xdr:rowOff>
    </xdr:from>
    <xdr:to>
      <xdr:col>18</xdr:col>
      <xdr:colOff>100853</xdr:colOff>
      <xdr:row>102</xdr:row>
      <xdr:rowOff>1121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83F2D207-C67E-4289-B80A-F552A493F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110379</xdr:colOff>
      <xdr:row>144</xdr:row>
      <xdr:rowOff>116961</xdr:rowOff>
    </xdr:from>
    <xdr:to>
      <xdr:col>18</xdr:col>
      <xdr:colOff>89647</xdr:colOff>
      <xdr:row>163</xdr:row>
      <xdr:rowOff>202687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383AD5BF-CD18-49BF-ACAB-85299D14E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96790</xdr:colOff>
      <xdr:row>62</xdr:row>
      <xdr:rowOff>100293</xdr:rowOff>
    </xdr:from>
    <xdr:to>
      <xdr:col>18</xdr:col>
      <xdr:colOff>93850</xdr:colOff>
      <xdr:row>81</xdr:row>
      <xdr:rowOff>162766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C215CDA8-3A78-4864-A5DB-64EF21DC1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110379</xdr:colOff>
      <xdr:row>166</xdr:row>
      <xdr:rowOff>116961</xdr:rowOff>
    </xdr:from>
    <xdr:to>
      <xdr:col>18</xdr:col>
      <xdr:colOff>89647</xdr:colOff>
      <xdr:row>185</xdr:row>
      <xdr:rowOff>202687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8C57D53D-E343-47FC-9926-00CB68414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0.18686</cdr:x>
      <cdr:y>0.94142</cdr:y>
    </cdr:from>
    <cdr:to>
      <cdr:x>0.9169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155888" y="4349007"/>
          <a:ext cx="4515969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ZOONOSIS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ZOONOSIS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ZOONOSIS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ZOONOSIS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ZOONOSIS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ZOONOSIS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ZOONOSIS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55</xdr:row>
      <xdr:rowOff>104775</xdr:rowOff>
    </xdr:from>
    <xdr:to>
      <xdr:col>12</xdr:col>
      <xdr:colOff>352425</xdr:colOff>
      <xdr:row>77</xdr:row>
      <xdr:rowOff>166689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392B1BD-0D59-46E3-8EBA-EBA9C0EF4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/Escritorio/Indicadores%20Sanitarios%202023_metern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.Indicadores%20Sanitarios_RED_MOYOBAMBA_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/Escritorio/INIDCADORES/Indicadores%20Sanitarios%202023%20PROMSA,%20NO%20TRANSMISIBLES,%20TRANSMISISBLE,%20MATERNO,%20EVAM%20corregi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3.%20Indicadores%20Sanitarios%20PROMSA,TRANSMISIBLES,VIH,METAXENICAS,ZOONOSIS%20RED%20MOYOBAMBA%20ABRIL%202024++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INDICADORES/2024/INDICADORES%20SANITARIOS%202024/2.%20Indicadores%20Sanitarios%20MATERNO,%20NO%20TRANSMISIBLES,%20DISCAPACIDAD,OCULAR,%20SALUD%20AMBIENTAL,%20EVAM,EDUC_SALUD%20RED%20MOYOBAMBA%20ABRIL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CANCER"/>
      <sheetName val="MATERNO"/>
      <sheetName val="SANITARIOS 2023"/>
    </sheetNames>
    <sheetDataSet>
      <sheetData sheetId="0">
        <row r="9">
          <cell r="C9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ASHBOARD"/>
      <sheetName val="datos_tab"/>
      <sheetName val="db"/>
      <sheetName val="rept"/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METAS"/>
      <sheetName val="ACUMULADO"/>
      <sheetName val="CANCER"/>
      <sheetName val="PROMSA"/>
      <sheetName val="NIÑO"/>
      <sheetName val="NUTRICION"/>
      <sheetName val="MATERNO"/>
      <sheetName val="SALUD MENTAL"/>
      <sheetName val="ZOONOSIS"/>
      <sheetName val="ITS-VIH"/>
      <sheetName val="TBC"/>
      <sheetName val="METAXENICAS"/>
    </sheetNames>
    <sheetDataSet>
      <sheetData sheetId="0">
        <row r="2">
          <cell r="B2" t="str">
            <v>RED. MOYOBAMBA: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T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</sheetData>
      <sheetData sheetId="18">
        <row r="16">
          <cell r="AT16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ZOONOSIS"/>
      <sheetName val="METAXENICAS"/>
      <sheetName val="TBC"/>
      <sheetName val="SALUD COLECTIVA"/>
      <sheetName val="ITS-VIH"/>
      <sheetName val="PROMSA"/>
      <sheetName val="NIÑO"/>
      <sheetName val="NUTRICION"/>
      <sheetName val="CANCER"/>
      <sheetName val="DISCAPACIDAD"/>
      <sheetName val="OCULAR_BUCAL_NOTRASNMISBLES"/>
      <sheetName val="MATERNO-PLANIF-ADOLESC"/>
      <sheetName val="EVAM_EDUC_SALUD"/>
      <sheetName val="SANITARIOS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RED. MOYOBAMBA: PORCENTAJE DE ATENCION DE PERSONAS MORDIDAS - POR MICROREDES : ENERO - ABRIL 2023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Hoja1"/>
      <sheetName val="Nov"/>
      <sheetName val="Dic"/>
      <sheetName val="ACUMULADO"/>
      <sheetName val="METAS"/>
      <sheetName val="PROMSA"/>
      <sheetName val="ITS-VIH"/>
      <sheetName val="METAXENICAS"/>
      <sheetName val="TBC"/>
      <sheetName val="ZOONOSIS"/>
      <sheetName val="CONSOLIDADO"/>
      <sheetName val="RANKIN"/>
      <sheetName val="SANITARIOS 2023"/>
    </sheetNames>
    <sheetDataSet>
      <sheetData sheetId="0">
        <row r="15">
          <cell r="B15" t="str">
            <v>RED</v>
          </cell>
        </row>
        <row r="16">
          <cell r="B16" t="str">
            <v>HOSP</v>
          </cell>
        </row>
        <row r="17">
          <cell r="B17" t="str">
            <v>LLUI</v>
          </cell>
        </row>
        <row r="18">
          <cell r="B18" t="str">
            <v>JERI</v>
          </cell>
        </row>
        <row r="19">
          <cell r="B19" t="str">
            <v>YANT</v>
          </cell>
        </row>
        <row r="20">
          <cell r="B20" t="str">
            <v>SORI</v>
          </cell>
        </row>
        <row r="21">
          <cell r="B21" t="str">
            <v>JEPE</v>
          </cell>
        </row>
        <row r="22">
          <cell r="B22" t="str">
            <v>ROQU</v>
          </cell>
        </row>
        <row r="23">
          <cell r="B23" t="str">
            <v>CALZ</v>
          </cell>
        </row>
        <row r="24">
          <cell r="B24" t="str">
            <v>PUEB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Hoja1"/>
      <sheetName val="Nov"/>
      <sheetName val="Dic"/>
      <sheetName val="ACUMULADO"/>
      <sheetName val="CANCER"/>
      <sheetName val="OCULAR_BUCAL_NOTRASNMIS"/>
      <sheetName val="SALUD COLECTIVA"/>
      <sheetName val="MATERNO-PLANIF-ADOLESC"/>
      <sheetName val="DISCAPACIDAD"/>
      <sheetName val="EVAM_EDUC_SALUD"/>
      <sheetName val="CONSOLIDADO"/>
      <sheetName val="RANKIN"/>
      <sheetName val="SANITARIOS 2023"/>
    </sheetNames>
    <sheetDataSet>
      <sheetData sheetId="0" refreshError="1">
        <row r="6">
          <cell r="C6">
            <v>4</v>
          </cell>
        </row>
      </sheetData>
      <sheetData sheetId="1" refreshError="1">
        <row r="3">
          <cell r="BF3" t="str">
            <v>RED</v>
          </cell>
        </row>
      </sheetData>
      <sheetData sheetId="2" refreshError="1">
        <row r="3">
          <cell r="A3" t="str">
            <v>Nº</v>
          </cell>
          <cell r="C3" t="str">
            <v>ETAPA DE VIDA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U50"/>
  <sheetViews>
    <sheetView showGridLines="0" zoomScaleNormal="100" workbookViewId="0">
      <selection activeCell="S3" sqref="S3"/>
    </sheetView>
  </sheetViews>
  <sheetFormatPr baseColWidth="10" defaultColWidth="11.42578125" defaultRowHeight="15" x14ac:dyDescent="0.25"/>
  <cols>
    <col min="1" max="1" width="4.42578125" customWidth="1"/>
    <col min="2" max="2" width="26.28515625" customWidth="1"/>
    <col min="3" max="3" width="9.28515625" customWidth="1"/>
    <col min="4" max="4" width="16.5703125" customWidth="1"/>
    <col min="5" max="5" width="7.140625" customWidth="1"/>
    <col min="6" max="6" width="3.42578125" customWidth="1"/>
    <col min="7" max="7" width="8.140625" bestFit="1" customWidth="1"/>
    <col min="8" max="8" width="9.85546875" bestFit="1" customWidth="1"/>
    <col min="9" max="9" width="11.85546875" bestFit="1" customWidth="1"/>
    <col min="10" max="10" width="1.5703125" customWidth="1"/>
    <col min="11" max="11" width="6.5703125" bestFit="1" customWidth="1"/>
    <col min="12" max="12" width="9.85546875" bestFit="1" customWidth="1"/>
    <col min="13" max="13" width="6.5703125" bestFit="1" customWidth="1"/>
    <col min="17" max="17" width="13.140625" customWidth="1"/>
    <col min="18" max="18" width="20.140625" customWidth="1"/>
  </cols>
  <sheetData>
    <row r="1" spans="1:21" x14ac:dyDescent="0.25">
      <c r="A1" s="9"/>
      <c r="G1" s="420" t="s">
        <v>14</v>
      </c>
      <c r="H1" s="421"/>
      <c r="I1" s="422"/>
      <c r="K1" s="420" t="s">
        <v>15</v>
      </c>
      <c r="L1" s="421"/>
      <c r="M1" s="422"/>
      <c r="O1" s="420" t="s">
        <v>14</v>
      </c>
      <c r="P1" s="421"/>
      <c r="Q1" s="422"/>
      <c r="S1" s="420" t="s">
        <v>15</v>
      </c>
      <c r="T1" s="421"/>
      <c r="U1" s="422"/>
    </row>
    <row r="2" spans="1:21" x14ac:dyDescent="0.25">
      <c r="B2" s="46" t="s">
        <v>53</v>
      </c>
      <c r="G2" s="10" t="s">
        <v>13</v>
      </c>
      <c r="H2" s="11" t="s">
        <v>12</v>
      </c>
      <c r="I2" s="12" t="s">
        <v>11</v>
      </c>
      <c r="K2" s="10" t="s">
        <v>13</v>
      </c>
      <c r="L2" s="11" t="s">
        <v>12</v>
      </c>
      <c r="M2" s="12" t="s">
        <v>11</v>
      </c>
      <c r="O2" s="10" t="s">
        <v>13</v>
      </c>
      <c r="P2" s="11" t="s">
        <v>12</v>
      </c>
      <c r="Q2" s="12" t="s">
        <v>11</v>
      </c>
      <c r="S2" s="10" t="s">
        <v>13</v>
      </c>
      <c r="T2" s="11" t="s">
        <v>12</v>
      </c>
      <c r="U2" s="12" t="s">
        <v>11</v>
      </c>
    </row>
    <row r="3" spans="1:21" x14ac:dyDescent="0.25">
      <c r="B3" s="47" t="s">
        <v>85</v>
      </c>
      <c r="G3" s="55">
        <f>+ROUND(C9*K3/100,1)</f>
        <v>13.3</v>
      </c>
      <c r="H3" s="14"/>
      <c r="I3" s="14">
        <f>+ROUND(C9*M3/100,1)</f>
        <v>15</v>
      </c>
      <c r="K3" s="14">
        <v>80</v>
      </c>
      <c r="L3" s="14"/>
      <c r="M3" s="14">
        <v>90</v>
      </c>
      <c r="O3" s="55">
        <f>+ROUND(C9*S3/100,1)</f>
        <v>12.5</v>
      </c>
      <c r="P3" s="14"/>
      <c r="Q3" s="14">
        <f>+ROUND(C9*U3/100,1)</f>
        <v>15</v>
      </c>
      <c r="S3" s="14">
        <v>75</v>
      </c>
      <c r="T3" s="14"/>
      <c r="U3" s="14">
        <v>90</v>
      </c>
    </row>
    <row r="4" spans="1:21" x14ac:dyDescent="0.25">
      <c r="B4" s="48" t="s">
        <v>86</v>
      </c>
      <c r="C4" s="15"/>
      <c r="D4" s="15"/>
      <c r="E4" s="15"/>
      <c r="F4" s="16"/>
      <c r="G4" t="s">
        <v>83</v>
      </c>
      <c r="I4" s="43" t="s">
        <v>84</v>
      </c>
      <c r="K4" s="13" t="s">
        <v>83</v>
      </c>
      <c r="M4" t="s">
        <v>84</v>
      </c>
      <c r="O4" t="s">
        <v>83</v>
      </c>
      <c r="Q4" s="43" t="s">
        <v>84</v>
      </c>
      <c r="S4" s="13" t="s">
        <v>83</v>
      </c>
      <c r="U4" t="s">
        <v>84</v>
      </c>
    </row>
    <row r="5" spans="1:21" ht="7.5" customHeight="1" x14ac:dyDescent="0.25">
      <c r="B5" s="17"/>
    </row>
    <row r="6" spans="1:21" x14ac:dyDescent="0.25">
      <c r="B6" s="18" t="s">
        <v>54</v>
      </c>
      <c r="C6" s="6">
        <v>2</v>
      </c>
    </row>
    <row r="7" spans="1:21" ht="5.25" customHeight="1" x14ac:dyDescent="0.25">
      <c r="B7" s="17"/>
    </row>
    <row r="8" spans="1:21" x14ac:dyDescent="0.25">
      <c r="B8" s="19" t="s">
        <v>8</v>
      </c>
      <c r="C8" s="20">
        <f>100/12</f>
        <v>8.3333333333333339</v>
      </c>
    </row>
    <row r="9" spans="1:21" x14ac:dyDescent="0.25">
      <c r="B9" s="21" t="s">
        <v>70</v>
      </c>
      <c r="C9" s="20">
        <f>C8*C6</f>
        <v>16.666666666666668</v>
      </c>
      <c r="D9" s="22">
        <v>100</v>
      </c>
    </row>
    <row r="10" spans="1:21" ht="12" customHeight="1" x14ac:dyDescent="0.25"/>
    <row r="11" spans="1:21" x14ac:dyDescent="0.25">
      <c r="C11" s="14" t="s">
        <v>55</v>
      </c>
      <c r="D11" s="14" t="s">
        <v>56</v>
      </c>
      <c r="E11" s="14" t="s">
        <v>57</v>
      </c>
    </row>
    <row r="12" spans="1:21" x14ac:dyDescent="0.25">
      <c r="C12" s="36" t="s">
        <v>7</v>
      </c>
      <c r="D12" s="36" t="str">
        <f>IF(C6=1,"ENERO",IF(C6=2,"FEBRERO",IF(C6=3,"MARZO",IF(C6=4,"ABRIL",IF(C6=5,"MAYO",IF(C6=6,"JUNIO",IF(C6=7,"JULIO",IF(C6=8,"AGOSTO",IF(C6=9,"SETIEMBRE",IF(C6=10,"OCTUBRE",IF(C6=11,"NOVIEMBRE",IF(C6=12,"DICIEMBRE","-"))))))))))))</f>
        <v>FEBRERO</v>
      </c>
      <c r="E12" s="36">
        <v>2025</v>
      </c>
    </row>
    <row r="14" spans="1:21" x14ac:dyDescent="0.25">
      <c r="B14" s="23" t="s">
        <v>16</v>
      </c>
    </row>
    <row r="15" spans="1:21" x14ac:dyDescent="0.25">
      <c r="A15">
        <v>0</v>
      </c>
      <c r="B15" s="49" t="s">
        <v>66</v>
      </c>
      <c r="C15" t="str">
        <f>+_xlfn.CONCAT(A15,"-",B15)</f>
        <v>0-RED</v>
      </c>
      <c r="D15" s="53" t="s">
        <v>52</v>
      </c>
    </row>
    <row r="16" spans="1:21" x14ac:dyDescent="0.25">
      <c r="A16">
        <v>1</v>
      </c>
      <c r="B16" s="49" t="str">
        <f>+MID(D16,1,4)</f>
        <v>HOSP</v>
      </c>
      <c r="C16" t="str">
        <f t="shared" ref="C16:C24" si="0">+_xlfn.CONCAT(A16,"-",B16)</f>
        <v>1-HOSP</v>
      </c>
      <c r="D16" s="49" t="s">
        <v>81</v>
      </c>
    </row>
    <row r="17" spans="1:4" x14ac:dyDescent="0.25">
      <c r="A17">
        <v>2</v>
      </c>
      <c r="B17" s="49" t="str">
        <f t="shared" ref="B17:B24" si="1">+MID(D17,1,4)</f>
        <v>LLUI</v>
      </c>
      <c r="C17" t="str">
        <f t="shared" si="0"/>
        <v>2-LLUI</v>
      </c>
      <c r="D17" s="49" t="s">
        <v>82</v>
      </c>
    </row>
    <row r="18" spans="1:4" x14ac:dyDescent="0.25">
      <c r="A18">
        <v>3</v>
      </c>
      <c r="B18" s="49" t="str">
        <f t="shared" si="1"/>
        <v>JERI</v>
      </c>
      <c r="C18" t="str">
        <f t="shared" si="0"/>
        <v>3-JERI</v>
      </c>
      <c r="D18" s="49" t="s">
        <v>67</v>
      </c>
    </row>
    <row r="19" spans="1:4" x14ac:dyDescent="0.25">
      <c r="A19">
        <v>4</v>
      </c>
      <c r="B19" s="49" t="str">
        <f t="shared" si="1"/>
        <v>YANT</v>
      </c>
      <c r="C19" t="str">
        <f t="shared" si="0"/>
        <v>4-YANT</v>
      </c>
      <c r="D19" s="49" t="s">
        <v>62</v>
      </c>
    </row>
    <row r="20" spans="1:4" x14ac:dyDescent="0.25">
      <c r="A20">
        <v>5</v>
      </c>
      <c r="B20" s="49" t="str">
        <f t="shared" si="1"/>
        <v>SORI</v>
      </c>
      <c r="C20" t="str">
        <f t="shared" si="0"/>
        <v>5-SORI</v>
      </c>
      <c r="D20" s="49" t="s">
        <v>63</v>
      </c>
    </row>
    <row r="21" spans="1:4" x14ac:dyDescent="0.25">
      <c r="A21">
        <v>6</v>
      </c>
      <c r="B21" s="49" t="str">
        <f t="shared" si="1"/>
        <v>JEPE</v>
      </c>
      <c r="C21" t="str">
        <f t="shared" si="0"/>
        <v>6-JEPE</v>
      </c>
      <c r="D21" s="49" t="s">
        <v>61</v>
      </c>
    </row>
    <row r="22" spans="1:4" x14ac:dyDescent="0.25">
      <c r="A22">
        <v>7</v>
      </c>
      <c r="B22" s="49" t="str">
        <f t="shared" si="1"/>
        <v>ROQU</v>
      </c>
      <c r="C22" t="str">
        <f t="shared" si="0"/>
        <v>7-ROQU</v>
      </c>
      <c r="D22" s="49" t="s">
        <v>65</v>
      </c>
    </row>
    <row r="23" spans="1:4" x14ac:dyDescent="0.25">
      <c r="A23">
        <v>8</v>
      </c>
      <c r="B23" s="49" t="str">
        <f t="shared" si="1"/>
        <v>CALZ</v>
      </c>
      <c r="C23" t="str">
        <f t="shared" si="0"/>
        <v>8-CALZ</v>
      </c>
      <c r="D23" s="49" t="s">
        <v>60</v>
      </c>
    </row>
    <row r="24" spans="1:4" x14ac:dyDescent="0.25">
      <c r="A24">
        <v>9</v>
      </c>
      <c r="B24" s="49" t="str">
        <f t="shared" si="1"/>
        <v>PUEB</v>
      </c>
      <c r="C24" t="str">
        <f t="shared" si="0"/>
        <v>9-PUEB</v>
      </c>
      <c r="D24" s="49" t="s">
        <v>71</v>
      </c>
    </row>
    <row r="50" spans="17:18" s="5" customFormat="1" ht="48" customHeight="1" x14ac:dyDescent="0.25">
      <c r="Q50" s="50" t="str">
        <f>CONCATENATE(C12," - ",D12)</f>
        <v>ENERO - FEBRERO</v>
      </c>
      <c r="R50" s="51">
        <v>2019</v>
      </c>
    </row>
  </sheetData>
  <mergeCells count="4">
    <mergeCell ref="K1:M1"/>
    <mergeCell ref="G1:I1"/>
    <mergeCell ref="O1:Q1"/>
    <mergeCell ref="S1:U1"/>
  </mergeCells>
  <conditionalFormatting sqref="B6:C6">
    <cfRule type="expression" dxfId="18" priority="1">
      <formula>_xludf.MOD(_xludf.ROW(),2)=0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Q53"/>
  <sheetViews>
    <sheetView showGridLines="0" zoomScale="80" zoomScaleNormal="80" workbookViewId="0">
      <pane xSplit="3" ySplit="3" topLeftCell="D31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f>+Ago!A4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>SUM(D4)</f>
        <v>0</v>
      </c>
      <c r="AV4" s="37">
        <f>+SUM(F4:O4)</f>
        <v>0</v>
      </c>
      <c r="AW4" s="37">
        <f>+SUM(P4:R4)</f>
        <v>0</v>
      </c>
      <c r="AX4" s="37">
        <f t="shared" ref="AX4:AX30" si="0">+SUM(S4:V4)</f>
        <v>0</v>
      </c>
      <c r="AY4" s="37">
        <f t="shared" ref="AY4:AY30" si="1">+SUM(W4:AB4)</f>
        <v>0</v>
      </c>
      <c r="AZ4" s="37">
        <f t="shared" ref="AZ4:AZ30" si="2">+SUM(AC4:AG4)</f>
        <v>0</v>
      </c>
      <c r="BA4" s="37">
        <f t="shared" ref="BA4:BA30" si="3">+SUM(AI4:AK4)</f>
        <v>0</v>
      </c>
      <c r="BB4" s="38">
        <f t="shared" ref="BB4:BB30" si="4">+SUM(AL4:AO4)</f>
        <v>0</v>
      </c>
      <c r="BC4" s="37">
        <f t="shared" ref="BC4:BC30" si="5">+SUM(AP4:AS4)</f>
        <v>0</v>
      </c>
      <c r="BD4" s="54">
        <f>SUM(AU4:BC4)</f>
        <v>0</v>
      </c>
    </row>
    <row r="5" spans="1:69" x14ac:dyDescent="0.25">
      <c r="A5" s="353">
        <f>+Ago!A5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>SUM(D5)</f>
        <v>0</v>
      </c>
      <c r="AV5" s="37">
        <f t="shared" ref="AV5:AV30" si="6">+SUM(F5:O5)</f>
        <v>0</v>
      </c>
      <c r="AW5" s="37">
        <f t="shared" ref="AW5:AW30" si="7">+SUM(P5:R5)</f>
        <v>0</v>
      </c>
      <c r="AX5" s="37">
        <f t="shared" si="0"/>
        <v>0</v>
      </c>
      <c r="AY5" s="37">
        <f t="shared" si="1"/>
        <v>0</v>
      </c>
      <c r="AZ5" s="37">
        <f t="shared" si="2"/>
        <v>0</v>
      </c>
      <c r="BA5" s="37">
        <f t="shared" si="3"/>
        <v>0</v>
      </c>
      <c r="BB5" s="38">
        <f t="shared" si="4"/>
        <v>0</v>
      </c>
      <c r="BC5" s="37">
        <f t="shared" si="5"/>
        <v>0</v>
      </c>
      <c r="BD5" s="54">
        <f t="shared" ref="BD5:BD47" si="8">SUM(AU5:BC5)</f>
        <v>0</v>
      </c>
    </row>
    <row r="6" spans="1:69" ht="30" x14ac:dyDescent="0.25">
      <c r="A6" s="353">
        <f>+Ago!A6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>SUM(D6)</f>
        <v>0</v>
      </c>
      <c r="AV6" s="37">
        <f t="shared" si="6"/>
        <v>0</v>
      </c>
      <c r="AW6" s="37">
        <f t="shared" si="7"/>
        <v>0</v>
      </c>
      <c r="AX6" s="37">
        <f t="shared" si="0"/>
        <v>0</v>
      </c>
      <c r="AY6" s="37">
        <f t="shared" si="1"/>
        <v>0</v>
      </c>
      <c r="AZ6" s="37">
        <f t="shared" si="2"/>
        <v>0</v>
      </c>
      <c r="BA6" s="37">
        <f t="shared" si="3"/>
        <v>0</v>
      </c>
      <c r="BB6" s="38">
        <f t="shared" si="4"/>
        <v>0</v>
      </c>
      <c r="BC6" s="37">
        <f t="shared" si="5"/>
        <v>0</v>
      </c>
      <c r="BD6" s="54">
        <f t="shared" si="8"/>
        <v>0</v>
      </c>
    </row>
    <row r="7" spans="1:69" ht="30" x14ac:dyDescent="0.25">
      <c r="A7" s="353">
        <f>+Ago!A7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>SUM(D7)</f>
        <v>0</v>
      </c>
      <c r="AV7" s="37">
        <f t="shared" si="6"/>
        <v>0</v>
      </c>
      <c r="AW7" s="37">
        <f t="shared" si="7"/>
        <v>0</v>
      </c>
      <c r="AX7" s="37">
        <f t="shared" si="0"/>
        <v>0</v>
      </c>
      <c r="AY7" s="37">
        <f t="shared" si="1"/>
        <v>0</v>
      </c>
      <c r="AZ7" s="37">
        <f t="shared" si="2"/>
        <v>0</v>
      </c>
      <c r="BA7" s="37">
        <f t="shared" si="3"/>
        <v>0</v>
      </c>
      <c r="BB7" s="38">
        <f t="shared" si="4"/>
        <v>0</v>
      </c>
      <c r="BC7" s="37">
        <f t="shared" si="5"/>
        <v>0</v>
      </c>
      <c r="BD7" s="54">
        <f t="shared" si="8"/>
        <v>0</v>
      </c>
    </row>
    <row r="8" spans="1:69" ht="30" x14ac:dyDescent="0.25">
      <c r="A8" s="353">
        <f>+Ago!A8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>SUM(D8)</f>
        <v>0</v>
      </c>
      <c r="AV8" s="37">
        <f t="shared" ref="AV8" si="9">+SUM(F8:O8)</f>
        <v>0</v>
      </c>
      <c r="AW8" s="37">
        <f t="shared" ref="AW8" si="10">+SUM(P8:R8)</f>
        <v>0</v>
      </c>
      <c r="AX8" s="37">
        <f t="shared" ref="AX8" si="11">+SUM(S8:V8)</f>
        <v>0</v>
      </c>
      <c r="AY8" s="37">
        <f t="shared" ref="AY8" si="12">+SUM(W8:AB8)</f>
        <v>0</v>
      </c>
      <c r="AZ8" s="37">
        <f t="shared" ref="AZ8" si="13">+SUM(AC8:AG8)</f>
        <v>0</v>
      </c>
      <c r="BA8" s="37">
        <f t="shared" ref="BA8" si="14">+SUM(AI8:AK8)</f>
        <v>0</v>
      </c>
      <c r="BB8" s="38">
        <f t="shared" ref="BB8" si="15">+SUM(AL8:AO8)</f>
        <v>0</v>
      </c>
      <c r="BC8" s="37">
        <f t="shared" ref="BC8" si="16">+SUM(AP8:AS8)</f>
        <v>0</v>
      </c>
      <c r="BD8" s="54">
        <f t="shared" ref="BD8" si="17">SUM(AU8:BC8)</f>
        <v>0</v>
      </c>
    </row>
    <row r="9" spans="1:69" x14ac:dyDescent="0.25">
      <c r="A9" s="353">
        <f>+Ago!A9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/>
      <c r="AV9" s="37"/>
      <c r="AW9" s="37"/>
      <c r="AX9" s="37"/>
      <c r="AY9" s="37"/>
      <c r="AZ9" s="37"/>
      <c r="BA9" s="37"/>
      <c r="BB9" s="38"/>
      <c r="BC9" s="37"/>
      <c r="BD9" s="54">
        <f t="shared" si="8"/>
        <v>0</v>
      </c>
    </row>
    <row r="10" spans="1:69" x14ac:dyDescent="0.25">
      <c r="A10" s="353">
        <f>+Ago!A10</f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ref="AU10:AU53" si="18">SUM(D10)</f>
        <v>0</v>
      </c>
      <c r="AV10" s="37">
        <f t="shared" si="6"/>
        <v>0</v>
      </c>
      <c r="AW10" s="37">
        <f t="shared" si="7"/>
        <v>0</v>
      </c>
      <c r="AX10" s="37">
        <f t="shared" si="0"/>
        <v>0</v>
      </c>
      <c r="AY10" s="37">
        <f t="shared" si="1"/>
        <v>0</v>
      </c>
      <c r="AZ10" s="37">
        <f t="shared" si="2"/>
        <v>0</v>
      </c>
      <c r="BA10" s="37">
        <f t="shared" si="3"/>
        <v>0</v>
      </c>
      <c r="BB10" s="38">
        <f t="shared" si="4"/>
        <v>0</v>
      </c>
      <c r="BC10" s="37">
        <f t="shared" si="5"/>
        <v>0</v>
      </c>
      <c r="BD10" s="54">
        <f t="shared" si="8"/>
        <v>0</v>
      </c>
    </row>
    <row r="11" spans="1:69" x14ac:dyDescent="0.25">
      <c r="A11" s="353">
        <f>+Ago!A11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18"/>
        <v>0</v>
      </c>
      <c r="AV11" s="37">
        <f t="shared" si="6"/>
        <v>0</v>
      </c>
      <c r="AW11" s="37">
        <f t="shared" si="7"/>
        <v>0</v>
      </c>
      <c r="AX11" s="37">
        <f t="shared" si="0"/>
        <v>0</v>
      </c>
      <c r="AY11" s="37">
        <f t="shared" si="1"/>
        <v>0</v>
      </c>
      <c r="AZ11" s="37">
        <f t="shared" si="2"/>
        <v>0</v>
      </c>
      <c r="BA11" s="37">
        <f t="shared" si="3"/>
        <v>0</v>
      </c>
      <c r="BB11" s="38">
        <f t="shared" si="4"/>
        <v>0</v>
      </c>
      <c r="BC11" s="37">
        <f t="shared" si="5"/>
        <v>0</v>
      </c>
      <c r="BD11" s="54">
        <f t="shared" si="8"/>
        <v>0</v>
      </c>
    </row>
    <row r="12" spans="1:69" x14ac:dyDescent="0.25">
      <c r="A12" s="353">
        <f>+Ago!A12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18"/>
        <v>0</v>
      </c>
      <c r="AV12" s="37">
        <f t="shared" si="6"/>
        <v>0</v>
      </c>
      <c r="AW12" s="37">
        <f t="shared" si="7"/>
        <v>0</v>
      </c>
      <c r="AX12" s="37">
        <f t="shared" si="0"/>
        <v>0</v>
      </c>
      <c r="AY12" s="37">
        <f t="shared" si="1"/>
        <v>0</v>
      </c>
      <c r="AZ12" s="37">
        <f t="shared" si="2"/>
        <v>0</v>
      </c>
      <c r="BA12" s="37">
        <f t="shared" si="3"/>
        <v>0</v>
      </c>
      <c r="BB12" s="38">
        <f t="shared" si="4"/>
        <v>0</v>
      </c>
      <c r="BC12" s="37">
        <f t="shared" si="5"/>
        <v>0</v>
      </c>
      <c r="BD12" s="54">
        <f t="shared" si="8"/>
        <v>0</v>
      </c>
    </row>
    <row r="13" spans="1:69" x14ac:dyDescent="0.25">
      <c r="A13" s="353">
        <f>+Ago!A13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18"/>
        <v>0</v>
      </c>
      <c r="AV13" s="37">
        <f t="shared" si="6"/>
        <v>0</v>
      </c>
      <c r="AW13" s="37">
        <f t="shared" si="7"/>
        <v>0</v>
      </c>
      <c r="AX13" s="37">
        <f t="shared" si="0"/>
        <v>0</v>
      </c>
      <c r="AY13" s="37">
        <f t="shared" si="1"/>
        <v>0</v>
      </c>
      <c r="AZ13" s="37">
        <f t="shared" si="2"/>
        <v>0</v>
      </c>
      <c r="BA13" s="37">
        <f t="shared" si="3"/>
        <v>0</v>
      </c>
      <c r="BB13" s="38">
        <f t="shared" si="4"/>
        <v>0</v>
      </c>
      <c r="BC13" s="37">
        <f t="shared" si="5"/>
        <v>0</v>
      </c>
      <c r="BD13" s="54">
        <f t="shared" si="8"/>
        <v>0</v>
      </c>
    </row>
    <row r="14" spans="1:69" x14ac:dyDescent="0.25">
      <c r="A14" s="353">
        <f>+Ago!A14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18"/>
        <v>0</v>
      </c>
      <c r="AV14" s="37">
        <f t="shared" si="6"/>
        <v>0</v>
      </c>
      <c r="AW14" s="37">
        <f t="shared" si="7"/>
        <v>0</v>
      </c>
      <c r="AX14" s="37">
        <f t="shared" si="0"/>
        <v>0</v>
      </c>
      <c r="AY14" s="37">
        <f t="shared" si="1"/>
        <v>0</v>
      </c>
      <c r="AZ14" s="37">
        <f t="shared" si="2"/>
        <v>0</v>
      </c>
      <c r="BA14" s="37">
        <f t="shared" si="3"/>
        <v>0</v>
      </c>
      <c r="BB14" s="38">
        <f t="shared" si="4"/>
        <v>0</v>
      </c>
      <c r="BC14" s="37">
        <f t="shared" si="5"/>
        <v>0</v>
      </c>
      <c r="BD14" s="54">
        <f t="shared" si="8"/>
        <v>0</v>
      </c>
    </row>
    <row r="15" spans="1:69" x14ac:dyDescent="0.25">
      <c r="A15" s="353">
        <f>+Ago!A15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18"/>
        <v>0</v>
      </c>
      <c r="AV15" s="37">
        <f t="shared" si="6"/>
        <v>0</v>
      </c>
      <c r="AW15" s="37">
        <f t="shared" si="7"/>
        <v>0</v>
      </c>
      <c r="AX15" s="37">
        <f t="shared" si="0"/>
        <v>0</v>
      </c>
      <c r="AY15" s="37">
        <f t="shared" si="1"/>
        <v>0</v>
      </c>
      <c r="AZ15" s="37">
        <f t="shared" si="2"/>
        <v>0</v>
      </c>
      <c r="BA15" s="37">
        <f t="shared" si="3"/>
        <v>0</v>
      </c>
      <c r="BB15" s="38">
        <f t="shared" si="4"/>
        <v>0</v>
      </c>
      <c r="BC15" s="37">
        <f t="shared" si="5"/>
        <v>0</v>
      </c>
      <c r="BD15" s="54">
        <f t="shared" si="8"/>
        <v>0</v>
      </c>
    </row>
    <row r="16" spans="1:69" ht="30" x14ac:dyDescent="0.25">
      <c r="A16" s="353">
        <f>+Ago!A16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18"/>
        <v>0</v>
      </c>
      <c r="AV16" s="37">
        <f t="shared" si="6"/>
        <v>0</v>
      </c>
      <c r="AW16" s="37">
        <f t="shared" si="7"/>
        <v>0</v>
      </c>
      <c r="AX16" s="37">
        <f t="shared" si="0"/>
        <v>0</v>
      </c>
      <c r="AY16" s="37">
        <f t="shared" si="1"/>
        <v>0</v>
      </c>
      <c r="AZ16" s="37">
        <f t="shared" si="2"/>
        <v>0</v>
      </c>
      <c r="BA16" s="37">
        <f t="shared" si="3"/>
        <v>0</v>
      </c>
      <c r="BB16" s="38">
        <f t="shared" si="4"/>
        <v>0</v>
      </c>
      <c r="BC16" s="37">
        <f t="shared" si="5"/>
        <v>0</v>
      </c>
      <c r="BD16" s="54">
        <f t="shared" si="8"/>
        <v>0</v>
      </c>
    </row>
    <row r="17" spans="1:56" x14ac:dyDescent="0.25">
      <c r="A17" s="353">
        <f>+Ago!A17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18"/>
        <v>0</v>
      </c>
      <c r="AV17" s="37">
        <f t="shared" si="6"/>
        <v>0</v>
      </c>
      <c r="AW17" s="37">
        <f t="shared" si="7"/>
        <v>0</v>
      </c>
      <c r="AX17" s="37">
        <f t="shared" si="0"/>
        <v>0</v>
      </c>
      <c r="AY17" s="37">
        <f t="shared" si="1"/>
        <v>0</v>
      </c>
      <c r="AZ17" s="37">
        <f t="shared" si="2"/>
        <v>0</v>
      </c>
      <c r="BA17" s="37">
        <f t="shared" si="3"/>
        <v>0</v>
      </c>
      <c r="BB17" s="38">
        <f t="shared" si="4"/>
        <v>0</v>
      </c>
      <c r="BC17" s="37">
        <f t="shared" si="5"/>
        <v>0</v>
      </c>
      <c r="BD17" s="54">
        <f t="shared" si="8"/>
        <v>0</v>
      </c>
    </row>
    <row r="18" spans="1:56" x14ac:dyDescent="0.25">
      <c r="A18" s="353">
        <f>+Ago!A18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18"/>
        <v>0</v>
      </c>
      <c r="AV18" s="37">
        <f t="shared" si="6"/>
        <v>0</v>
      </c>
      <c r="AW18" s="37">
        <f t="shared" si="7"/>
        <v>0</v>
      </c>
      <c r="AX18" s="37">
        <f t="shared" si="0"/>
        <v>0</v>
      </c>
      <c r="AY18" s="37">
        <f t="shared" si="1"/>
        <v>0</v>
      </c>
      <c r="AZ18" s="37">
        <f t="shared" si="2"/>
        <v>0</v>
      </c>
      <c r="BA18" s="37">
        <f t="shared" si="3"/>
        <v>0</v>
      </c>
      <c r="BB18" s="38">
        <f t="shared" si="4"/>
        <v>0</v>
      </c>
      <c r="BC18" s="37">
        <f t="shared" si="5"/>
        <v>0</v>
      </c>
      <c r="BD18" s="54">
        <f t="shared" si="8"/>
        <v>0</v>
      </c>
    </row>
    <row r="19" spans="1:56" x14ac:dyDescent="0.25">
      <c r="A19" s="353">
        <f>+Ago!A19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18"/>
        <v>0</v>
      </c>
      <c r="AV19" s="37">
        <f t="shared" si="6"/>
        <v>0</v>
      </c>
      <c r="AW19" s="37">
        <f t="shared" si="7"/>
        <v>0</v>
      </c>
      <c r="AX19" s="37">
        <f t="shared" si="0"/>
        <v>0</v>
      </c>
      <c r="AY19" s="37">
        <f t="shared" si="1"/>
        <v>0</v>
      </c>
      <c r="AZ19" s="37">
        <f t="shared" si="2"/>
        <v>0</v>
      </c>
      <c r="BA19" s="37">
        <f t="shared" si="3"/>
        <v>0</v>
      </c>
      <c r="BB19" s="38">
        <f t="shared" si="4"/>
        <v>0</v>
      </c>
      <c r="BC19" s="37">
        <f t="shared" si="5"/>
        <v>0</v>
      </c>
      <c r="BD19" s="54">
        <f t="shared" si="8"/>
        <v>0</v>
      </c>
    </row>
    <row r="20" spans="1:56" x14ac:dyDescent="0.25">
      <c r="A20" s="353">
        <f>+Ago!A20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18"/>
        <v>0</v>
      </c>
      <c r="AV20" s="37">
        <f t="shared" ref="AV20" si="19">+SUM(F20:O20)</f>
        <v>0</v>
      </c>
      <c r="AW20" s="37">
        <f t="shared" ref="AW20" si="20">+SUM(P20:R20)</f>
        <v>0</v>
      </c>
      <c r="AX20" s="37">
        <f t="shared" ref="AX20" si="21">+SUM(S20:V20)</f>
        <v>0</v>
      </c>
      <c r="AY20" s="37">
        <f t="shared" ref="AY20" si="22">+SUM(W20:AB20)</f>
        <v>0</v>
      </c>
      <c r="AZ20" s="37">
        <f t="shared" ref="AZ20" si="23">+SUM(AC20:AG20)</f>
        <v>0</v>
      </c>
      <c r="BA20" s="37">
        <f t="shared" ref="BA20" si="24">+SUM(AI20:AK20)</f>
        <v>0</v>
      </c>
      <c r="BB20" s="38">
        <f t="shared" ref="BB20" si="25">+SUM(AL20:AO20)</f>
        <v>0</v>
      </c>
      <c r="BC20" s="37">
        <f t="shared" ref="BC20" si="26">+SUM(AP20:AS20)</f>
        <v>0</v>
      </c>
      <c r="BD20" s="54">
        <f t="shared" ref="BD20" si="27">SUM(AU20:BC20)</f>
        <v>0</v>
      </c>
    </row>
    <row r="21" spans="1:56" x14ac:dyDescent="0.25">
      <c r="A21" s="353">
        <f>+Ago!A21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18"/>
        <v>0</v>
      </c>
      <c r="AV21" s="37">
        <f t="shared" si="6"/>
        <v>0</v>
      </c>
      <c r="AW21" s="37">
        <f t="shared" si="7"/>
        <v>0</v>
      </c>
      <c r="AX21" s="37">
        <f t="shared" si="0"/>
        <v>0</v>
      </c>
      <c r="AY21" s="37">
        <f t="shared" si="1"/>
        <v>0</v>
      </c>
      <c r="AZ21" s="37">
        <f t="shared" si="2"/>
        <v>0</v>
      </c>
      <c r="BA21" s="37">
        <f t="shared" si="3"/>
        <v>0</v>
      </c>
      <c r="BB21" s="38">
        <f t="shared" si="4"/>
        <v>0</v>
      </c>
      <c r="BC21" s="37">
        <f t="shared" si="5"/>
        <v>0</v>
      </c>
      <c r="BD21" s="54">
        <f t="shared" si="8"/>
        <v>0</v>
      </c>
    </row>
    <row r="22" spans="1:56" ht="30" x14ac:dyDescent="0.25">
      <c r="A22" s="353">
        <f>+Ago!A22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18"/>
        <v>0</v>
      </c>
      <c r="AV22" s="37">
        <f t="shared" si="6"/>
        <v>0</v>
      </c>
      <c r="AW22" s="37">
        <f t="shared" si="7"/>
        <v>0</v>
      </c>
      <c r="AX22" s="37">
        <f>+SUM(S22:V22)</f>
        <v>0</v>
      </c>
      <c r="AY22" s="37">
        <f t="shared" si="1"/>
        <v>0</v>
      </c>
      <c r="AZ22" s="37">
        <f t="shared" si="2"/>
        <v>0</v>
      </c>
      <c r="BA22" s="37">
        <f t="shared" si="3"/>
        <v>0</v>
      </c>
      <c r="BB22" s="38">
        <f t="shared" si="4"/>
        <v>0</v>
      </c>
      <c r="BC22" s="37">
        <f t="shared" si="5"/>
        <v>0</v>
      </c>
      <c r="BD22" s="54">
        <f t="shared" si="8"/>
        <v>0</v>
      </c>
    </row>
    <row r="23" spans="1:56" ht="30" x14ac:dyDescent="0.25">
      <c r="A23" s="353">
        <f>+Ago!A23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18"/>
        <v>0</v>
      </c>
      <c r="AV23" s="37">
        <f t="shared" si="6"/>
        <v>0</v>
      </c>
      <c r="AW23" s="37">
        <f t="shared" si="7"/>
        <v>0</v>
      </c>
      <c r="AX23" s="37">
        <f t="shared" si="0"/>
        <v>0</v>
      </c>
      <c r="AY23" s="37">
        <f t="shared" si="1"/>
        <v>0</v>
      </c>
      <c r="AZ23" s="37">
        <f t="shared" si="2"/>
        <v>0</v>
      </c>
      <c r="BA23" s="37">
        <f t="shared" si="3"/>
        <v>0</v>
      </c>
      <c r="BB23" s="38">
        <f t="shared" si="4"/>
        <v>0</v>
      </c>
      <c r="BC23" s="37">
        <f t="shared" si="5"/>
        <v>0</v>
      </c>
      <c r="BD23" s="54">
        <f t="shared" si="8"/>
        <v>0</v>
      </c>
    </row>
    <row r="24" spans="1:56" ht="30" x14ac:dyDescent="0.25">
      <c r="A24" s="353">
        <f>+Ago!A24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18"/>
        <v>0</v>
      </c>
      <c r="AV24" s="37">
        <f t="shared" si="6"/>
        <v>0</v>
      </c>
      <c r="AW24" s="37">
        <f t="shared" si="7"/>
        <v>0</v>
      </c>
      <c r="AX24" s="37">
        <f t="shared" si="0"/>
        <v>0</v>
      </c>
      <c r="AY24" s="37">
        <f t="shared" si="1"/>
        <v>0</v>
      </c>
      <c r="AZ24" s="37">
        <f t="shared" si="2"/>
        <v>0</v>
      </c>
      <c r="BA24" s="37">
        <f t="shared" si="3"/>
        <v>0</v>
      </c>
      <c r="BB24" s="38">
        <f t="shared" si="4"/>
        <v>0</v>
      </c>
      <c r="BC24" s="37">
        <f t="shared" si="5"/>
        <v>0</v>
      </c>
      <c r="BD24" s="54">
        <f t="shared" si="8"/>
        <v>0</v>
      </c>
    </row>
    <row r="25" spans="1:56" ht="30" x14ac:dyDescent="0.25">
      <c r="A25" s="353">
        <f>+Ago!A25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18"/>
        <v>0</v>
      </c>
      <c r="AV25" s="37">
        <f t="shared" si="6"/>
        <v>0</v>
      </c>
      <c r="AW25" s="37">
        <f t="shared" si="7"/>
        <v>0</v>
      </c>
      <c r="AX25" s="37">
        <f t="shared" si="0"/>
        <v>0</v>
      </c>
      <c r="AY25" s="37">
        <f t="shared" si="1"/>
        <v>0</v>
      </c>
      <c r="AZ25" s="37">
        <f t="shared" si="2"/>
        <v>0</v>
      </c>
      <c r="BA25" s="37">
        <f t="shared" si="3"/>
        <v>0</v>
      </c>
      <c r="BB25" s="38">
        <f t="shared" si="4"/>
        <v>0</v>
      </c>
      <c r="BC25" s="37">
        <f t="shared" si="5"/>
        <v>0</v>
      </c>
      <c r="BD25" s="54">
        <f t="shared" si="8"/>
        <v>0</v>
      </c>
    </row>
    <row r="26" spans="1:56" x14ac:dyDescent="0.25">
      <c r="A26" s="353">
        <f>+Ago!A26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18"/>
        <v>0</v>
      </c>
      <c r="AV26" s="37">
        <f t="shared" si="6"/>
        <v>0</v>
      </c>
      <c r="AW26" s="37">
        <f t="shared" si="7"/>
        <v>0</v>
      </c>
      <c r="AX26" s="37">
        <f t="shared" si="0"/>
        <v>0</v>
      </c>
      <c r="AY26" s="37">
        <f t="shared" si="1"/>
        <v>0</v>
      </c>
      <c r="AZ26" s="37">
        <f t="shared" si="2"/>
        <v>0</v>
      </c>
      <c r="BA26" s="37">
        <f t="shared" si="3"/>
        <v>0</v>
      </c>
      <c r="BB26" s="38">
        <f t="shared" si="4"/>
        <v>0</v>
      </c>
      <c r="BC26" s="37">
        <f t="shared" si="5"/>
        <v>0</v>
      </c>
      <c r="BD26" s="54">
        <f t="shared" si="8"/>
        <v>0</v>
      </c>
    </row>
    <row r="27" spans="1:56" ht="30" x14ac:dyDescent="0.25">
      <c r="A27" s="353">
        <f>+Ago!A27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18"/>
        <v>0</v>
      </c>
      <c r="AV27" s="37">
        <f t="shared" si="6"/>
        <v>0</v>
      </c>
      <c r="AW27" s="37">
        <f t="shared" si="7"/>
        <v>0</v>
      </c>
      <c r="AX27" s="37">
        <f t="shared" si="0"/>
        <v>0</v>
      </c>
      <c r="AY27" s="37">
        <f t="shared" si="1"/>
        <v>0</v>
      </c>
      <c r="AZ27" s="37">
        <f t="shared" si="2"/>
        <v>0</v>
      </c>
      <c r="BA27" s="37">
        <f t="shared" si="3"/>
        <v>0</v>
      </c>
      <c r="BB27" s="38">
        <f t="shared" si="4"/>
        <v>0</v>
      </c>
      <c r="BC27" s="37">
        <f t="shared" si="5"/>
        <v>0</v>
      </c>
      <c r="BD27" s="54">
        <f t="shared" si="8"/>
        <v>0</v>
      </c>
    </row>
    <row r="28" spans="1:56" ht="30" x14ac:dyDescent="0.25">
      <c r="A28" s="353">
        <f>+Ago!A28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18"/>
        <v>0</v>
      </c>
      <c r="AV28" s="37">
        <f t="shared" si="6"/>
        <v>0</v>
      </c>
      <c r="AW28" s="37">
        <f t="shared" si="7"/>
        <v>0</v>
      </c>
      <c r="AX28" s="37">
        <f t="shared" si="0"/>
        <v>0</v>
      </c>
      <c r="AY28" s="37">
        <f t="shared" si="1"/>
        <v>0</v>
      </c>
      <c r="AZ28" s="37">
        <f t="shared" si="2"/>
        <v>0</v>
      </c>
      <c r="BA28" s="37">
        <f t="shared" si="3"/>
        <v>0</v>
      </c>
      <c r="BB28" s="38">
        <f t="shared" si="4"/>
        <v>0</v>
      </c>
      <c r="BC28" s="37">
        <f t="shared" si="5"/>
        <v>0</v>
      </c>
      <c r="BD28" s="54">
        <f t="shared" si="8"/>
        <v>0</v>
      </c>
    </row>
    <row r="29" spans="1:56" ht="30" x14ac:dyDescent="0.25">
      <c r="A29" s="353">
        <f>+Ago!A29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18"/>
        <v>0</v>
      </c>
      <c r="AV29" s="37">
        <f t="shared" si="6"/>
        <v>0</v>
      </c>
      <c r="AW29" s="37">
        <f t="shared" si="7"/>
        <v>0</v>
      </c>
      <c r="AX29" s="37">
        <f t="shared" si="0"/>
        <v>0</v>
      </c>
      <c r="AY29" s="37">
        <f t="shared" si="1"/>
        <v>0</v>
      </c>
      <c r="AZ29" s="37">
        <f t="shared" si="2"/>
        <v>0</v>
      </c>
      <c r="BA29" s="37">
        <f t="shared" si="3"/>
        <v>0</v>
      </c>
      <c r="BB29" s="38">
        <f t="shared" si="4"/>
        <v>0</v>
      </c>
      <c r="BC29" s="37">
        <f t="shared" si="5"/>
        <v>0</v>
      </c>
      <c r="BD29" s="54">
        <f t="shared" si="8"/>
        <v>0</v>
      </c>
    </row>
    <row r="30" spans="1:56" ht="30" x14ac:dyDescent="0.25">
      <c r="A30" s="353">
        <f>+Ago!A30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18"/>
        <v>0</v>
      </c>
      <c r="AV30" s="37">
        <f t="shared" si="6"/>
        <v>0</v>
      </c>
      <c r="AW30" s="37">
        <f t="shared" si="7"/>
        <v>0</v>
      </c>
      <c r="AX30" s="37">
        <f t="shared" si="0"/>
        <v>0</v>
      </c>
      <c r="AY30" s="37">
        <f t="shared" si="1"/>
        <v>0</v>
      </c>
      <c r="AZ30" s="37">
        <f t="shared" si="2"/>
        <v>0</v>
      </c>
      <c r="BA30" s="37">
        <f t="shared" si="3"/>
        <v>0</v>
      </c>
      <c r="BB30" s="38">
        <f t="shared" si="4"/>
        <v>0</v>
      </c>
      <c r="BC30" s="37">
        <f t="shared" si="5"/>
        <v>0</v>
      </c>
      <c r="BD30" s="54">
        <f t="shared" si="8"/>
        <v>0</v>
      </c>
    </row>
    <row r="31" spans="1:56" ht="30" x14ac:dyDescent="0.25">
      <c r="A31" s="353">
        <f>+Ago!A31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18"/>
        <v>0</v>
      </c>
      <c r="AV31" s="37">
        <f t="shared" ref="AV31:AV33" si="28">+SUM(F31:O31)</f>
        <v>0</v>
      </c>
      <c r="AW31" s="37">
        <f t="shared" ref="AW31:AW33" si="29">+SUM(P31:R31)</f>
        <v>0</v>
      </c>
      <c r="AX31" s="37">
        <f t="shared" ref="AX31:AX33" si="30">+SUM(S31:V31)</f>
        <v>0</v>
      </c>
      <c r="AY31" s="37">
        <f t="shared" ref="AY31:AY33" si="31">+SUM(W31:AB31)</f>
        <v>0</v>
      </c>
      <c r="AZ31" s="37">
        <f t="shared" ref="AZ31:AZ33" si="32">+SUM(AC31:AG31)</f>
        <v>0</v>
      </c>
      <c r="BA31" s="37">
        <f t="shared" ref="BA31:BA33" si="33">+SUM(AI31:AK31)</f>
        <v>0</v>
      </c>
      <c r="BB31" s="38">
        <f t="shared" ref="BB31:BB33" si="34">+SUM(AL31:AO31)</f>
        <v>0</v>
      </c>
      <c r="BC31" s="37">
        <f t="shared" ref="BC31:BC33" si="35">+SUM(AP31:AS31)</f>
        <v>0</v>
      </c>
      <c r="BD31" s="54">
        <f t="shared" si="8"/>
        <v>0</v>
      </c>
    </row>
    <row r="32" spans="1:56" ht="30" x14ac:dyDescent="0.25">
      <c r="A32" s="353">
        <f>+Ago!A32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18"/>
        <v>0</v>
      </c>
      <c r="AV32" s="37">
        <f t="shared" si="28"/>
        <v>0</v>
      </c>
      <c r="AW32" s="37">
        <f t="shared" si="29"/>
        <v>0</v>
      </c>
      <c r="AX32" s="37">
        <f t="shared" si="30"/>
        <v>0</v>
      </c>
      <c r="AY32" s="37">
        <f t="shared" si="31"/>
        <v>0</v>
      </c>
      <c r="AZ32" s="37">
        <f t="shared" si="32"/>
        <v>0</v>
      </c>
      <c r="BA32" s="37">
        <f t="shared" si="33"/>
        <v>0</v>
      </c>
      <c r="BB32" s="38">
        <f t="shared" si="34"/>
        <v>0</v>
      </c>
      <c r="BC32" s="37">
        <f t="shared" si="35"/>
        <v>0</v>
      </c>
      <c r="BD32" s="54">
        <f>SUM(AU32:BC32)</f>
        <v>0</v>
      </c>
    </row>
    <row r="33" spans="1:56" ht="30" x14ac:dyDescent="0.25">
      <c r="A33" s="353">
        <f>+Ago!A33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18"/>
        <v>0</v>
      </c>
      <c r="AV33" s="37">
        <f t="shared" si="28"/>
        <v>0</v>
      </c>
      <c r="AW33" s="37">
        <f t="shared" si="29"/>
        <v>0</v>
      </c>
      <c r="AX33" s="37">
        <f t="shared" si="30"/>
        <v>0</v>
      </c>
      <c r="AY33" s="37">
        <f t="shared" si="31"/>
        <v>0</v>
      </c>
      <c r="AZ33" s="37">
        <f t="shared" si="32"/>
        <v>0</v>
      </c>
      <c r="BA33" s="37">
        <f t="shared" si="33"/>
        <v>0</v>
      </c>
      <c r="BB33" s="38">
        <f t="shared" si="34"/>
        <v>0</v>
      </c>
      <c r="BC33" s="37">
        <f t="shared" si="35"/>
        <v>0</v>
      </c>
      <c r="BD33" s="54">
        <f t="shared" si="8"/>
        <v>0</v>
      </c>
    </row>
    <row r="34" spans="1:56" ht="30" x14ac:dyDescent="0.25">
      <c r="A34" s="353">
        <f>+Ago!A34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18"/>
        <v>0</v>
      </c>
      <c r="AV34" s="37">
        <f t="shared" ref="AV34:AV44" si="36">+SUM(F34:O34)</f>
        <v>0</v>
      </c>
      <c r="AW34" s="37">
        <f t="shared" ref="AW34:AW44" si="37">+SUM(P34:R34)</f>
        <v>0</v>
      </c>
      <c r="AX34" s="37">
        <f t="shared" ref="AX34:AX44" si="38">+SUM(S34:V34)</f>
        <v>0</v>
      </c>
      <c r="AY34" s="37">
        <f t="shared" ref="AY34:AY44" si="39">+SUM(W34:AB34)</f>
        <v>0</v>
      </c>
      <c r="AZ34" s="37">
        <f t="shared" ref="AZ34:AZ44" si="40">+SUM(AC34:AG34)</f>
        <v>0</v>
      </c>
      <c r="BA34" s="37">
        <f t="shared" ref="BA34:BA44" si="41">+SUM(AI34:AK34)</f>
        <v>0</v>
      </c>
      <c r="BB34" s="38">
        <f t="shared" ref="BB34:BB44" si="42">+SUM(AL34:AO34)</f>
        <v>0</v>
      </c>
      <c r="BC34" s="37">
        <f t="shared" ref="BC34:BC44" si="43">+SUM(AP34:AS34)</f>
        <v>0</v>
      </c>
      <c r="BD34" s="54">
        <f t="shared" si="8"/>
        <v>0</v>
      </c>
    </row>
    <row r="35" spans="1:56" x14ac:dyDescent="0.25">
      <c r="A35" s="353">
        <f>+Ago!A35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18"/>
        <v>0</v>
      </c>
      <c r="AV35" s="37">
        <f t="shared" si="36"/>
        <v>0</v>
      </c>
      <c r="AW35" s="37">
        <f t="shared" si="37"/>
        <v>0</v>
      </c>
      <c r="AX35" s="37">
        <f t="shared" si="38"/>
        <v>0</v>
      </c>
      <c r="AY35" s="37">
        <f t="shared" si="39"/>
        <v>0</v>
      </c>
      <c r="AZ35" s="37">
        <f t="shared" si="40"/>
        <v>0</v>
      </c>
      <c r="BA35" s="37">
        <f t="shared" si="41"/>
        <v>0</v>
      </c>
      <c r="BB35" s="38">
        <f t="shared" si="42"/>
        <v>0</v>
      </c>
      <c r="BC35" s="37">
        <f t="shared" si="43"/>
        <v>0</v>
      </c>
      <c r="BD35" s="54">
        <f t="shared" si="8"/>
        <v>0</v>
      </c>
    </row>
    <row r="36" spans="1:56" x14ac:dyDescent="0.25">
      <c r="A36" s="353">
        <f>+Ago!A36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si="18"/>
        <v>0</v>
      </c>
      <c r="AV36" s="37">
        <f t="shared" si="36"/>
        <v>0</v>
      </c>
      <c r="AW36" s="37">
        <f t="shared" si="37"/>
        <v>0</v>
      </c>
      <c r="AX36" s="37">
        <f t="shared" si="38"/>
        <v>0</v>
      </c>
      <c r="AY36" s="37">
        <f t="shared" si="39"/>
        <v>0</v>
      </c>
      <c r="AZ36" s="37">
        <f t="shared" si="40"/>
        <v>0</v>
      </c>
      <c r="BA36" s="37">
        <f t="shared" si="41"/>
        <v>0</v>
      </c>
      <c r="BB36" s="38">
        <f t="shared" si="42"/>
        <v>0</v>
      </c>
      <c r="BC36" s="37">
        <f t="shared" si="43"/>
        <v>0</v>
      </c>
      <c r="BD36" s="54">
        <f t="shared" si="8"/>
        <v>0</v>
      </c>
    </row>
    <row r="37" spans="1:56" ht="30" x14ac:dyDescent="0.25">
      <c r="A37" s="353">
        <f>+Ago!A37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18"/>
        <v>0</v>
      </c>
      <c r="AV37" s="37">
        <f t="shared" si="36"/>
        <v>0</v>
      </c>
      <c r="AW37" s="37">
        <f t="shared" si="37"/>
        <v>0</v>
      </c>
      <c r="AX37" s="37">
        <f t="shared" si="38"/>
        <v>0</v>
      </c>
      <c r="AY37" s="37">
        <f t="shared" si="39"/>
        <v>0</v>
      </c>
      <c r="AZ37" s="37">
        <f t="shared" si="40"/>
        <v>0</v>
      </c>
      <c r="BA37" s="37">
        <f t="shared" si="41"/>
        <v>0</v>
      </c>
      <c r="BB37" s="38">
        <f t="shared" si="42"/>
        <v>0</v>
      </c>
      <c r="BC37" s="37">
        <f t="shared" si="43"/>
        <v>0</v>
      </c>
      <c r="BD37" s="54">
        <f t="shared" si="8"/>
        <v>0</v>
      </c>
    </row>
    <row r="38" spans="1:56" x14ac:dyDescent="0.25">
      <c r="A38" s="353">
        <f>+Ago!A38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18"/>
        <v>0</v>
      </c>
      <c r="AV38" s="37">
        <f t="shared" si="36"/>
        <v>0</v>
      </c>
      <c r="AW38" s="37">
        <f t="shared" si="37"/>
        <v>0</v>
      </c>
      <c r="AX38" s="37">
        <f t="shared" si="38"/>
        <v>0</v>
      </c>
      <c r="AY38" s="37">
        <f t="shared" si="39"/>
        <v>0</v>
      </c>
      <c r="AZ38" s="37">
        <f t="shared" si="40"/>
        <v>0</v>
      </c>
      <c r="BA38" s="37">
        <f t="shared" si="41"/>
        <v>0</v>
      </c>
      <c r="BB38" s="38">
        <f t="shared" si="42"/>
        <v>0</v>
      </c>
      <c r="BC38" s="37">
        <f t="shared" si="43"/>
        <v>0</v>
      </c>
      <c r="BD38" s="54">
        <f t="shared" si="8"/>
        <v>0</v>
      </c>
    </row>
    <row r="39" spans="1:56" ht="30" x14ac:dyDescent="0.25">
      <c r="A39" s="353">
        <f>+Ago!A39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18"/>
        <v>0</v>
      </c>
      <c r="AV39" s="37">
        <f t="shared" si="36"/>
        <v>0</v>
      </c>
      <c r="AW39" s="37">
        <f t="shared" si="37"/>
        <v>0</v>
      </c>
      <c r="AX39" s="37">
        <f t="shared" si="38"/>
        <v>0</v>
      </c>
      <c r="AY39" s="37">
        <f t="shared" si="39"/>
        <v>0</v>
      </c>
      <c r="AZ39" s="37">
        <f t="shared" si="40"/>
        <v>0</v>
      </c>
      <c r="BA39" s="37">
        <f t="shared" si="41"/>
        <v>0</v>
      </c>
      <c r="BB39" s="38">
        <f t="shared" si="42"/>
        <v>0</v>
      </c>
      <c r="BC39" s="37">
        <f t="shared" si="43"/>
        <v>0</v>
      </c>
      <c r="BD39" s="54">
        <f t="shared" si="8"/>
        <v>0</v>
      </c>
    </row>
    <row r="40" spans="1:56" x14ac:dyDescent="0.25">
      <c r="A40" s="353">
        <f>+Ago!A40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18"/>
        <v>0</v>
      </c>
      <c r="AV40" s="37">
        <f t="shared" si="36"/>
        <v>0</v>
      </c>
      <c r="AW40" s="37">
        <f t="shared" si="37"/>
        <v>0</v>
      </c>
      <c r="AX40" s="37">
        <f t="shared" si="38"/>
        <v>0</v>
      </c>
      <c r="AY40" s="37">
        <f t="shared" si="39"/>
        <v>0</v>
      </c>
      <c r="AZ40" s="37">
        <f t="shared" si="40"/>
        <v>0</v>
      </c>
      <c r="BA40" s="37">
        <f t="shared" si="41"/>
        <v>0</v>
      </c>
      <c r="BB40" s="38">
        <f t="shared" si="42"/>
        <v>0</v>
      </c>
      <c r="BC40" s="37">
        <f t="shared" si="43"/>
        <v>0</v>
      </c>
      <c r="BD40" s="54">
        <f t="shared" si="8"/>
        <v>0</v>
      </c>
    </row>
    <row r="41" spans="1:56" x14ac:dyDescent="0.25">
      <c r="A41" s="353">
        <f>+Ago!A41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18"/>
        <v>0</v>
      </c>
      <c r="AV41" s="37">
        <f t="shared" si="36"/>
        <v>0</v>
      </c>
      <c r="AW41" s="37">
        <f t="shared" si="37"/>
        <v>0</v>
      </c>
      <c r="AX41" s="37">
        <f t="shared" si="38"/>
        <v>0</v>
      </c>
      <c r="AY41" s="37">
        <f t="shared" si="39"/>
        <v>0</v>
      </c>
      <c r="AZ41" s="37">
        <f t="shared" si="40"/>
        <v>0</v>
      </c>
      <c r="BA41" s="37">
        <f t="shared" si="41"/>
        <v>0</v>
      </c>
      <c r="BB41" s="38">
        <f t="shared" si="42"/>
        <v>0</v>
      </c>
      <c r="BC41" s="37">
        <f t="shared" si="43"/>
        <v>0</v>
      </c>
      <c r="BD41" s="54">
        <f t="shared" si="8"/>
        <v>0</v>
      </c>
    </row>
    <row r="42" spans="1:56" ht="30" x14ac:dyDescent="0.25">
      <c r="A42" s="353">
        <f>+Ago!A42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18"/>
        <v>0</v>
      </c>
      <c r="AV42" s="37">
        <f t="shared" si="36"/>
        <v>0</v>
      </c>
      <c r="AW42" s="37">
        <f t="shared" si="37"/>
        <v>0</v>
      </c>
      <c r="AX42" s="37">
        <f t="shared" si="38"/>
        <v>0</v>
      </c>
      <c r="AY42" s="37">
        <f t="shared" si="39"/>
        <v>0</v>
      </c>
      <c r="AZ42" s="37">
        <f t="shared" si="40"/>
        <v>0</v>
      </c>
      <c r="BA42" s="37">
        <f t="shared" si="41"/>
        <v>0</v>
      </c>
      <c r="BB42" s="38">
        <f t="shared" si="42"/>
        <v>0</v>
      </c>
      <c r="BC42" s="37">
        <f t="shared" si="43"/>
        <v>0</v>
      </c>
      <c r="BD42" s="54">
        <f t="shared" si="8"/>
        <v>0</v>
      </c>
    </row>
    <row r="43" spans="1:56" x14ac:dyDescent="0.25">
      <c r="A43" s="353">
        <f>+Ago!A43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18"/>
        <v>0</v>
      </c>
      <c r="AV43" s="37">
        <f t="shared" si="36"/>
        <v>0</v>
      </c>
      <c r="AW43" s="37">
        <f t="shared" si="37"/>
        <v>0</v>
      </c>
      <c r="AX43" s="37">
        <f t="shared" si="38"/>
        <v>0</v>
      </c>
      <c r="AY43" s="37">
        <f t="shared" si="39"/>
        <v>0</v>
      </c>
      <c r="AZ43" s="37">
        <f t="shared" si="40"/>
        <v>0</v>
      </c>
      <c r="BA43" s="37">
        <f t="shared" si="41"/>
        <v>0</v>
      </c>
      <c r="BB43" s="38">
        <f t="shared" si="42"/>
        <v>0</v>
      </c>
      <c r="BC43" s="37">
        <f t="shared" si="43"/>
        <v>0</v>
      </c>
      <c r="BD43" s="54">
        <f t="shared" si="8"/>
        <v>0</v>
      </c>
    </row>
    <row r="44" spans="1:56" ht="30" x14ac:dyDescent="0.25">
      <c r="A44" s="353">
        <f>+Ago!A44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18"/>
        <v>0</v>
      </c>
      <c r="AV44" s="37">
        <f t="shared" si="36"/>
        <v>0</v>
      </c>
      <c r="AW44" s="37">
        <f t="shared" si="37"/>
        <v>0</v>
      </c>
      <c r="AX44" s="37">
        <f t="shared" si="38"/>
        <v>0</v>
      </c>
      <c r="AY44" s="37">
        <f t="shared" si="39"/>
        <v>0</v>
      </c>
      <c r="AZ44" s="37">
        <f t="shared" si="40"/>
        <v>0</v>
      </c>
      <c r="BA44" s="37">
        <f t="shared" si="41"/>
        <v>0</v>
      </c>
      <c r="BB44" s="38">
        <f t="shared" si="42"/>
        <v>0</v>
      </c>
      <c r="BC44" s="37">
        <f t="shared" si="43"/>
        <v>0</v>
      </c>
      <c r="BD44" s="54">
        <f t="shared" si="8"/>
        <v>0</v>
      </c>
    </row>
    <row r="45" spans="1:56" x14ac:dyDescent="0.25">
      <c r="A45" s="353">
        <f>+Ago!A45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18"/>
        <v>0</v>
      </c>
      <c r="AV45" s="37">
        <f t="shared" ref="AV45:AV52" si="44">+SUM(F45:O45)</f>
        <v>0</v>
      </c>
      <c r="AW45" s="37">
        <f t="shared" ref="AW45:AW52" si="45">+SUM(P45:R45)</f>
        <v>0</v>
      </c>
      <c r="AX45" s="37">
        <f t="shared" ref="AX45:AX52" si="46">+SUM(S45:V45)</f>
        <v>0</v>
      </c>
      <c r="AY45" s="37">
        <f t="shared" ref="AY45:AY52" si="47">+SUM(W45:AB45)</f>
        <v>0</v>
      </c>
      <c r="AZ45" s="37">
        <f t="shared" ref="AZ45:AZ52" si="48">+SUM(AC45:AG45)</f>
        <v>0</v>
      </c>
      <c r="BA45" s="37">
        <f t="shared" ref="BA45:BA52" si="49">+SUM(AI45:AK45)</f>
        <v>0</v>
      </c>
      <c r="BB45" s="38">
        <f t="shared" ref="BB45:BB52" si="50">+SUM(AL45:AO45)</f>
        <v>0</v>
      </c>
      <c r="BC45" s="37">
        <f t="shared" ref="BC45:BC52" si="51">+SUM(AP45:AS45)</f>
        <v>0</v>
      </c>
      <c r="BD45" s="54">
        <f t="shared" si="8"/>
        <v>0</v>
      </c>
    </row>
    <row r="46" spans="1:56" x14ac:dyDescent="0.25">
      <c r="A46" s="353">
        <f>+Ago!A46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18"/>
        <v>0</v>
      </c>
      <c r="AV46" s="37">
        <f t="shared" si="44"/>
        <v>0</v>
      </c>
      <c r="AW46" s="37">
        <f t="shared" si="45"/>
        <v>0</v>
      </c>
      <c r="AX46" s="37">
        <f t="shared" si="46"/>
        <v>0</v>
      </c>
      <c r="AY46" s="37">
        <f t="shared" si="47"/>
        <v>0</v>
      </c>
      <c r="AZ46" s="37">
        <f t="shared" si="48"/>
        <v>0</v>
      </c>
      <c r="BA46" s="37">
        <f t="shared" si="49"/>
        <v>0</v>
      </c>
      <c r="BB46" s="38">
        <f t="shared" si="50"/>
        <v>0</v>
      </c>
      <c r="BC46" s="37">
        <f t="shared" si="51"/>
        <v>0</v>
      </c>
      <c r="BD46" s="54">
        <f t="shared" si="8"/>
        <v>0</v>
      </c>
    </row>
    <row r="47" spans="1:56" x14ac:dyDescent="0.25">
      <c r="A47" s="353">
        <f>+Ago!A47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18"/>
        <v>0</v>
      </c>
      <c r="AV47" s="37">
        <f t="shared" si="44"/>
        <v>0</v>
      </c>
      <c r="AW47" s="37">
        <f t="shared" si="45"/>
        <v>0</v>
      </c>
      <c r="AX47" s="37">
        <f t="shared" si="46"/>
        <v>0</v>
      </c>
      <c r="AY47" s="37">
        <f t="shared" si="47"/>
        <v>0</v>
      </c>
      <c r="AZ47" s="37">
        <f t="shared" si="48"/>
        <v>0</v>
      </c>
      <c r="BA47" s="37">
        <f t="shared" si="49"/>
        <v>0</v>
      </c>
      <c r="BB47" s="38">
        <f t="shared" si="50"/>
        <v>0</v>
      </c>
      <c r="BC47" s="37">
        <f t="shared" si="51"/>
        <v>0</v>
      </c>
      <c r="BD47" s="54">
        <f t="shared" si="8"/>
        <v>0</v>
      </c>
    </row>
    <row r="48" spans="1:56" x14ac:dyDescent="0.25">
      <c r="A48" s="353">
        <f>+Ago!A48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18"/>
        <v>0</v>
      </c>
      <c r="AV48" s="37">
        <f t="shared" si="44"/>
        <v>0</v>
      </c>
      <c r="AW48" s="37">
        <f t="shared" si="45"/>
        <v>0</v>
      </c>
      <c r="AX48" s="37">
        <f t="shared" si="46"/>
        <v>0</v>
      </c>
      <c r="AY48" s="37">
        <f t="shared" si="47"/>
        <v>0</v>
      </c>
      <c r="AZ48" s="37">
        <f t="shared" si="48"/>
        <v>0</v>
      </c>
      <c r="BA48" s="37">
        <f t="shared" si="49"/>
        <v>0</v>
      </c>
      <c r="BB48" s="38">
        <f t="shared" si="50"/>
        <v>0</v>
      </c>
      <c r="BC48" s="37">
        <f t="shared" si="51"/>
        <v>0</v>
      </c>
      <c r="BD48" s="54">
        <f t="shared" ref="BD48:BD52" si="52">SUM(AU48:BC48)</f>
        <v>0</v>
      </c>
    </row>
    <row r="49" spans="1:56" x14ac:dyDescent="0.25">
      <c r="A49" s="353">
        <f>+Ago!A49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18"/>
        <v>0</v>
      </c>
      <c r="AV49" s="37">
        <f t="shared" si="44"/>
        <v>0</v>
      </c>
      <c r="AW49" s="37">
        <f t="shared" si="45"/>
        <v>0</v>
      </c>
      <c r="AX49" s="37">
        <f t="shared" si="46"/>
        <v>0</v>
      </c>
      <c r="AY49" s="37">
        <f t="shared" si="47"/>
        <v>0</v>
      </c>
      <c r="AZ49" s="37">
        <f t="shared" si="48"/>
        <v>0</v>
      </c>
      <c r="BA49" s="37">
        <f t="shared" si="49"/>
        <v>0</v>
      </c>
      <c r="BB49" s="38">
        <f t="shared" si="50"/>
        <v>0</v>
      </c>
      <c r="BC49" s="37">
        <f t="shared" si="51"/>
        <v>0</v>
      </c>
      <c r="BD49" s="54">
        <f t="shared" si="52"/>
        <v>0</v>
      </c>
    </row>
    <row r="50" spans="1:56" x14ac:dyDescent="0.25">
      <c r="A50" s="353">
        <f>+Ago!A50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18"/>
        <v>0</v>
      </c>
      <c r="AV50" s="37">
        <f t="shared" si="44"/>
        <v>0</v>
      </c>
      <c r="AW50" s="37">
        <f t="shared" si="45"/>
        <v>0</v>
      </c>
      <c r="AX50" s="37">
        <f t="shared" si="46"/>
        <v>0</v>
      </c>
      <c r="AY50" s="37">
        <f t="shared" si="47"/>
        <v>0</v>
      </c>
      <c r="AZ50" s="37">
        <f t="shared" si="48"/>
        <v>0</v>
      </c>
      <c r="BA50" s="37">
        <f t="shared" si="49"/>
        <v>0</v>
      </c>
      <c r="BB50" s="38">
        <f t="shared" si="50"/>
        <v>0</v>
      </c>
      <c r="BC50" s="37">
        <f t="shared" si="51"/>
        <v>0</v>
      </c>
      <c r="BD50" s="54">
        <f t="shared" si="52"/>
        <v>0</v>
      </c>
    </row>
    <row r="51" spans="1:56" x14ac:dyDescent="0.25">
      <c r="A51" s="353">
        <f>+Ago!A51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18"/>
        <v>0</v>
      </c>
      <c r="AV51" s="37">
        <f t="shared" si="44"/>
        <v>0</v>
      </c>
      <c r="AW51" s="37">
        <f t="shared" si="45"/>
        <v>0</v>
      </c>
      <c r="AX51" s="37">
        <f t="shared" si="46"/>
        <v>0</v>
      </c>
      <c r="AY51" s="37">
        <f t="shared" si="47"/>
        <v>0</v>
      </c>
      <c r="AZ51" s="37">
        <f t="shared" si="48"/>
        <v>0</v>
      </c>
      <c r="BA51" s="37">
        <f t="shared" si="49"/>
        <v>0</v>
      </c>
      <c r="BB51" s="38">
        <f t="shared" si="50"/>
        <v>0</v>
      </c>
      <c r="BC51" s="37">
        <f t="shared" si="51"/>
        <v>0</v>
      </c>
      <c r="BD51" s="54">
        <f t="shared" si="52"/>
        <v>0</v>
      </c>
    </row>
    <row r="52" spans="1:56" x14ac:dyDescent="0.25">
      <c r="A52" s="353">
        <f>+Ago!A52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18"/>
        <v>0</v>
      </c>
      <c r="AV52" s="37">
        <f t="shared" si="44"/>
        <v>0</v>
      </c>
      <c r="AW52" s="37">
        <f t="shared" si="45"/>
        <v>0</v>
      </c>
      <c r="AX52" s="37">
        <f t="shared" si="46"/>
        <v>0</v>
      </c>
      <c r="AY52" s="37">
        <f t="shared" si="47"/>
        <v>0</v>
      </c>
      <c r="AZ52" s="37">
        <f t="shared" si="48"/>
        <v>0</v>
      </c>
      <c r="BA52" s="37">
        <f t="shared" si="49"/>
        <v>0</v>
      </c>
      <c r="BB52" s="38">
        <f t="shared" si="50"/>
        <v>0</v>
      </c>
      <c r="BC52" s="37">
        <f t="shared" si="51"/>
        <v>0</v>
      </c>
      <c r="BD52" s="54">
        <f t="shared" si="52"/>
        <v>0</v>
      </c>
    </row>
    <row r="53" spans="1:56" x14ac:dyDescent="0.25">
      <c r="A53" s="353">
        <f>+Ago!A53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18"/>
        <v>0</v>
      </c>
      <c r="AV53" s="37">
        <f t="shared" ref="AV53" si="53">+SUM(F53:O53)</f>
        <v>0</v>
      </c>
      <c r="AW53" s="37">
        <f t="shared" ref="AW53" si="54">+SUM(P53:R53)</f>
        <v>0</v>
      </c>
      <c r="AX53" s="37">
        <f t="shared" ref="AX53" si="55">+SUM(S53:V53)</f>
        <v>0</v>
      </c>
      <c r="AY53" s="37">
        <f t="shared" ref="AY53" si="56">+SUM(W53:AB53)</f>
        <v>0</v>
      </c>
      <c r="AZ53" s="37">
        <f t="shared" ref="AZ53" si="57">+SUM(AC53:AG53)</f>
        <v>0</v>
      </c>
      <c r="BA53" s="37">
        <f t="shared" ref="BA53" si="58">+SUM(AI53:AK53)</f>
        <v>0</v>
      </c>
      <c r="BB53" s="38">
        <f t="shared" ref="BB53" si="59">+SUM(AL53:AO53)</f>
        <v>0</v>
      </c>
      <c r="BC53" s="37">
        <f t="shared" ref="BC53" si="60">+SUM(AP53:AS53)</f>
        <v>0</v>
      </c>
      <c r="BD53" s="54">
        <f t="shared" ref="BD53" si="61">SUM(AU53:BC53)</f>
        <v>0</v>
      </c>
    </row>
  </sheetData>
  <sheetProtection selectLockedCells="1"/>
  <phoneticPr fontId="120" type="noConversion"/>
  <conditionalFormatting sqref="A3:AS3">
    <cfRule type="expression" dxfId="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Q53"/>
  <sheetViews>
    <sheetView showGridLines="0" zoomScale="80" zoomScaleNormal="80" workbookViewId="0">
      <pane xSplit="3" ySplit="3" topLeftCell="D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f>+Set!A4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>SUM(D4)</f>
        <v>0</v>
      </c>
      <c r="AV4" s="37">
        <f>+SUM(F4:O4)</f>
        <v>0</v>
      </c>
      <c r="AW4" s="37">
        <f>+SUM(P4:R4)</f>
        <v>0</v>
      </c>
      <c r="AX4" s="37">
        <f t="shared" ref="AX4:AX33" si="0">+SUM(S4:V4)</f>
        <v>0</v>
      </c>
      <c r="AY4" s="37">
        <f>+SUM(W4:AB4)</f>
        <v>0</v>
      </c>
      <c r="AZ4" s="37">
        <f>+SUM(AC4:AH4)</f>
        <v>0</v>
      </c>
      <c r="BA4" s="37">
        <f t="shared" ref="BA4:BA33" si="1">+SUM(AI4:AK4)</f>
        <v>0</v>
      </c>
      <c r="BB4" s="38">
        <f>+SUM(AL4:AO4)</f>
        <v>0</v>
      </c>
      <c r="BC4" s="37">
        <f>+SUM(AP4:AS4)</f>
        <v>0</v>
      </c>
      <c r="BD4" s="54">
        <f>SUM(AU4:BC4)</f>
        <v>0</v>
      </c>
    </row>
    <row r="5" spans="1:69" x14ac:dyDescent="0.25">
      <c r="A5" s="353">
        <f>+Set!A5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>SUM(D5)</f>
        <v>0</v>
      </c>
      <c r="AV5" s="37">
        <f t="shared" ref="AV5:AV33" si="2">+SUM(F5:O5)</f>
        <v>0</v>
      </c>
      <c r="AW5" s="37">
        <f t="shared" ref="AW5:AW33" si="3">+SUM(P5:R5)</f>
        <v>0</v>
      </c>
      <c r="AX5" s="37">
        <f t="shared" si="0"/>
        <v>0</v>
      </c>
      <c r="AY5" s="37">
        <f t="shared" ref="AY5:AY33" si="4">+SUM(W5:AB5)</f>
        <v>0</v>
      </c>
      <c r="AZ5" s="37">
        <f t="shared" ref="AZ5:AZ53" si="5">+SUM(AC5:AH5)</f>
        <v>0</v>
      </c>
      <c r="BA5" s="37">
        <f t="shared" si="1"/>
        <v>0</v>
      </c>
      <c r="BB5" s="38">
        <f t="shared" ref="BB5:BB33" si="6">+SUM(AL5:AO5)</f>
        <v>0</v>
      </c>
      <c r="BC5" s="37">
        <f t="shared" ref="BC5:BC33" si="7">+SUM(AP5:AS5)</f>
        <v>0</v>
      </c>
      <c r="BD5" s="54">
        <f t="shared" ref="BD5:BD44" si="8">SUM(AU5:BC5)</f>
        <v>0</v>
      </c>
    </row>
    <row r="6" spans="1:69" ht="30" x14ac:dyDescent="0.25">
      <c r="A6" s="353">
        <f>+Set!A6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>SUM(D6)</f>
        <v>0</v>
      </c>
      <c r="AV6" s="37">
        <f t="shared" si="2"/>
        <v>0</v>
      </c>
      <c r="AW6" s="37">
        <f t="shared" si="3"/>
        <v>0</v>
      </c>
      <c r="AX6" s="37">
        <f t="shared" si="0"/>
        <v>0</v>
      </c>
      <c r="AY6" s="37">
        <f t="shared" si="4"/>
        <v>0</v>
      </c>
      <c r="AZ6" s="37">
        <f t="shared" si="5"/>
        <v>0</v>
      </c>
      <c r="BA6" s="37">
        <f t="shared" si="1"/>
        <v>0</v>
      </c>
      <c r="BB6" s="38">
        <f t="shared" si="6"/>
        <v>0</v>
      </c>
      <c r="BC6" s="37">
        <f t="shared" si="7"/>
        <v>0</v>
      </c>
      <c r="BD6" s="54">
        <f t="shared" si="8"/>
        <v>0</v>
      </c>
    </row>
    <row r="7" spans="1:69" ht="30" x14ac:dyDescent="0.25">
      <c r="A7" s="353">
        <f>+Set!A7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>SUM(D7)</f>
        <v>0</v>
      </c>
      <c r="AV7" s="37">
        <f t="shared" si="2"/>
        <v>0</v>
      </c>
      <c r="AW7" s="37">
        <f t="shared" si="3"/>
        <v>0</v>
      </c>
      <c r="AX7" s="37">
        <f t="shared" si="0"/>
        <v>0</v>
      </c>
      <c r="AY7" s="37">
        <f t="shared" si="4"/>
        <v>0</v>
      </c>
      <c r="AZ7" s="37">
        <f t="shared" si="5"/>
        <v>0</v>
      </c>
      <c r="BA7" s="37">
        <f t="shared" si="1"/>
        <v>0</v>
      </c>
      <c r="BB7" s="38">
        <f t="shared" si="6"/>
        <v>0</v>
      </c>
      <c r="BC7" s="37">
        <f t="shared" si="7"/>
        <v>0</v>
      </c>
      <c r="BD7" s="54">
        <f t="shared" si="8"/>
        <v>0</v>
      </c>
    </row>
    <row r="8" spans="1:69" ht="30" x14ac:dyDescent="0.25">
      <c r="A8" s="353">
        <f>+Set!A8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>SUM(D8)</f>
        <v>0</v>
      </c>
      <c r="AV8" s="37">
        <f t="shared" ref="AV8" si="9">+SUM(F8:O8)</f>
        <v>0</v>
      </c>
      <c r="AW8" s="37">
        <f t="shared" ref="AW8" si="10">+SUM(P8:R8)</f>
        <v>0</v>
      </c>
      <c r="AX8" s="37">
        <f t="shared" ref="AX8" si="11">+SUM(S8:V8)</f>
        <v>0</v>
      </c>
      <c r="AY8" s="37">
        <f t="shared" ref="AY8" si="12">+SUM(W8:AB8)</f>
        <v>0</v>
      </c>
      <c r="AZ8" s="37">
        <f t="shared" ref="AZ8" si="13">+SUM(AC8:AH8)</f>
        <v>0</v>
      </c>
      <c r="BA8" s="37">
        <f t="shared" ref="BA8" si="14">+SUM(AI8:AK8)</f>
        <v>0</v>
      </c>
      <c r="BB8" s="38">
        <f t="shared" ref="BB8" si="15">+SUM(AL8:AO8)</f>
        <v>0</v>
      </c>
      <c r="BC8" s="37">
        <f t="shared" ref="BC8" si="16">+SUM(AP8:AS8)</f>
        <v>0</v>
      </c>
      <c r="BD8" s="54">
        <f t="shared" ref="BD8" si="17">SUM(AU8:BC8)</f>
        <v>0</v>
      </c>
    </row>
    <row r="9" spans="1:69" x14ac:dyDescent="0.25">
      <c r="A9" s="353">
        <f>+Set!A9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/>
      <c r="AV9" s="37"/>
      <c r="AW9" s="37"/>
      <c r="AX9" s="37"/>
      <c r="AY9" s="37"/>
      <c r="AZ9" s="37">
        <f t="shared" si="5"/>
        <v>0</v>
      </c>
      <c r="BA9" s="37"/>
      <c r="BB9" s="38"/>
      <c r="BC9" s="37"/>
      <c r="BD9" s="54">
        <f t="shared" si="8"/>
        <v>0</v>
      </c>
    </row>
    <row r="10" spans="1:69" x14ac:dyDescent="0.25">
      <c r="A10" s="353">
        <f>+Set!A10</f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ref="AU10:AU53" si="18">SUM(D10)</f>
        <v>0</v>
      </c>
      <c r="AV10" s="37">
        <f t="shared" si="2"/>
        <v>0</v>
      </c>
      <c r="AW10" s="37">
        <f t="shared" si="3"/>
        <v>0</v>
      </c>
      <c r="AX10" s="37">
        <f t="shared" si="0"/>
        <v>0</v>
      </c>
      <c r="AY10" s="37">
        <f t="shared" si="4"/>
        <v>0</v>
      </c>
      <c r="AZ10" s="37">
        <f t="shared" si="5"/>
        <v>0</v>
      </c>
      <c r="BA10" s="37">
        <f t="shared" si="1"/>
        <v>0</v>
      </c>
      <c r="BB10" s="38">
        <f t="shared" si="6"/>
        <v>0</v>
      </c>
      <c r="BC10" s="37">
        <f t="shared" si="7"/>
        <v>0</v>
      </c>
      <c r="BD10" s="54">
        <f t="shared" si="8"/>
        <v>0</v>
      </c>
    </row>
    <row r="11" spans="1:69" x14ac:dyDescent="0.25">
      <c r="A11" s="353">
        <f>+Set!A11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18"/>
        <v>0</v>
      </c>
      <c r="AV11" s="37">
        <f t="shared" si="2"/>
        <v>0</v>
      </c>
      <c r="AW11" s="37">
        <f t="shared" si="3"/>
        <v>0</v>
      </c>
      <c r="AX11" s="37">
        <f t="shared" si="0"/>
        <v>0</v>
      </c>
      <c r="AY11" s="37">
        <f t="shared" si="4"/>
        <v>0</v>
      </c>
      <c r="AZ11" s="37">
        <f t="shared" si="5"/>
        <v>0</v>
      </c>
      <c r="BA11" s="37">
        <f t="shared" si="1"/>
        <v>0</v>
      </c>
      <c r="BB11" s="38">
        <f t="shared" si="6"/>
        <v>0</v>
      </c>
      <c r="BC11" s="37">
        <f t="shared" si="7"/>
        <v>0</v>
      </c>
      <c r="BD11" s="54">
        <f t="shared" si="8"/>
        <v>0</v>
      </c>
    </row>
    <row r="12" spans="1:69" x14ac:dyDescent="0.25">
      <c r="A12" s="353">
        <f>+Set!A12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18"/>
        <v>0</v>
      </c>
      <c r="AV12" s="37">
        <f t="shared" si="2"/>
        <v>0</v>
      </c>
      <c r="AW12" s="37">
        <f t="shared" si="3"/>
        <v>0</v>
      </c>
      <c r="AX12" s="37">
        <f t="shared" si="0"/>
        <v>0</v>
      </c>
      <c r="AY12" s="37">
        <f t="shared" si="4"/>
        <v>0</v>
      </c>
      <c r="AZ12" s="37">
        <f t="shared" si="5"/>
        <v>0</v>
      </c>
      <c r="BA12" s="37">
        <f t="shared" si="1"/>
        <v>0</v>
      </c>
      <c r="BB12" s="38">
        <f t="shared" si="6"/>
        <v>0</v>
      </c>
      <c r="BC12" s="37">
        <f t="shared" si="7"/>
        <v>0</v>
      </c>
      <c r="BD12" s="54">
        <f t="shared" si="8"/>
        <v>0</v>
      </c>
    </row>
    <row r="13" spans="1:69" x14ac:dyDescent="0.25">
      <c r="A13" s="353">
        <f>+Set!A13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18"/>
        <v>0</v>
      </c>
      <c r="AV13" s="37">
        <f t="shared" si="2"/>
        <v>0</v>
      </c>
      <c r="AW13" s="37">
        <f t="shared" si="3"/>
        <v>0</v>
      </c>
      <c r="AX13" s="37">
        <f t="shared" si="0"/>
        <v>0</v>
      </c>
      <c r="AY13" s="37">
        <f t="shared" si="4"/>
        <v>0</v>
      </c>
      <c r="AZ13" s="37">
        <f t="shared" si="5"/>
        <v>0</v>
      </c>
      <c r="BA13" s="37">
        <f t="shared" si="1"/>
        <v>0</v>
      </c>
      <c r="BB13" s="38">
        <f t="shared" si="6"/>
        <v>0</v>
      </c>
      <c r="BC13" s="37">
        <f t="shared" si="7"/>
        <v>0</v>
      </c>
      <c r="BD13" s="54">
        <f t="shared" si="8"/>
        <v>0</v>
      </c>
    </row>
    <row r="14" spans="1:69" x14ac:dyDescent="0.25">
      <c r="A14" s="353">
        <f>+Set!A14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18"/>
        <v>0</v>
      </c>
      <c r="AV14" s="37">
        <f t="shared" si="2"/>
        <v>0</v>
      </c>
      <c r="AW14" s="37">
        <f t="shared" si="3"/>
        <v>0</v>
      </c>
      <c r="AX14" s="37">
        <f t="shared" si="0"/>
        <v>0</v>
      </c>
      <c r="AY14" s="37">
        <f t="shared" si="4"/>
        <v>0</v>
      </c>
      <c r="AZ14" s="37">
        <f t="shared" si="5"/>
        <v>0</v>
      </c>
      <c r="BA14" s="37">
        <f t="shared" si="1"/>
        <v>0</v>
      </c>
      <c r="BB14" s="38">
        <f t="shared" si="6"/>
        <v>0</v>
      </c>
      <c r="BC14" s="37">
        <f t="shared" si="7"/>
        <v>0</v>
      </c>
      <c r="BD14" s="54">
        <f t="shared" si="8"/>
        <v>0</v>
      </c>
    </row>
    <row r="15" spans="1:69" x14ac:dyDescent="0.25">
      <c r="A15" s="353">
        <f>+Set!A15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18"/>
        <v>0</v>
      </c>
      <c r="AV15" s="37">
        <f t="shared" si="2"/>
        <v>0</v>
      </c>
      <c r="AW15" s="37">
        <f t="shared" si="3"/>
        <v>0</v>
      </c>
      <c r="AX15" s="37">
        <f t="shared" si="0"/>
        <v>0</v>
      </c>
      <c r="AY15" s="37">
        <f t="shared" si="4"/>
        <v>0</v>
      </c>
      <c r="AZ15" s="37">
        <f t="shared" si="5"/>
        <v>0</v>
      </c>
      <c r="BA15" s="37">
        <f t="shared" si="1"/>
        <v>0</v>
      </c>
      <c r="BB15" s="38">
        <f t="shared" si="6"/>
        <v>0</v>
      </c>
      <c r="BC15" s="37">
        <f t="shared" si="7"/>
        <v>0</v>
      </c>
      <c r="BD15" s="54">
        <f t="shared" si="8"/>
        <v>0</v>
      </c>
    </row>
    <row r="16" spans="1:69" ht="30" x14ac:dyDescent="0.25">
      <c r="A16" s="353">
        <f>+Set!A16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18"/>
        <v>0</v>
      </c>
      <c r="AV16" s="37">
        <f t="shared" si="2"/>
        <v>0</v>
      </c>
      <c r="AW16" s="37">
        <f t="shared" si="3"/>
        <v>0</v>
      </c>
      <c r="AX16" s="37">
        <f t="shared" si="0"/>
        <v>0</v>
      </c>
      <c r="AY16" s="37">
        <f t="shared" si="4"/>
        <v>0</v>
      </c>
      <c r="AZ16" s="37">
        <f t="shared" si="5"/>
        <v>0</v>
      </c>
      <c r="BA16" s="37">
        <f t="shared" si="1"/>
        <v>0</v>
      </c>
      <c r="BB16" s="38">
        <f t="shared" si="6"/>
        <v>0</v>
      </c>
      <c r="BC16" s="37">
        <f t="shared" si="7"/>
        <v>0</v>
      </c>
      <c r="BD16" s="54">
        <f t="shared" si="8"/>
        <v>0</v>
      </c>
    </row>
    <row r="17" spans="1:56" x14ac:dyDescent="0.25">
      <c r="A17" s="353">
        <f>+Set!A17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18"/>
        <v>0</v>
      </c>
      <c r="AV17" s="37">
        <f t="shared" si="2"/>
        <v>0</v>
      </c>
      <c r="AW17" s="37">
        <f t="shared" si="3"/>
        <v>0</v>
      </c>
      <c r="AX17" s="37">
        <f t="shared" si="0"/>
        <v>0</v>
      </c>
      <c r="AY17" s="37">
        <f t="shared" si="4"/>
        <v>0</v>
      </c>
      <c r="AZ17" s="37">
        <f t="shared" si="5"/>
        <v>0</v>
      </c>
      <c r="BA17" s="37">
        <f t="shared" si="1"/>
        <v>0</v>
      </c>
      <c r="BB17" s="38">
        <f t="shared" si="6"/>
        <v>0</v>
      </c>
      <c r="BC17" s="37">
        <f t="shared" si="7"/>
        <v>0</v>
      </c>
      <c r="BD17" s="54">
        <f t="shared" si="8"/>
        <v>0</v>
      </c>
    </row>
    <row r="18" spans="1:56" x14ac:dyDescent="0.25">
      <c r="A18" s="353">
        <f>+Set!A18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18"/>
        <v>0</v>
      </c>
      <c r="AV18" s="37">
        <f t="shared" si="2"/>
        <v>0</v>
      </c>
      <c r="AW18" s="37">
        <f t="shared" si="3"/>
        <v>0</v>
      </c>
      <c r="AX18" s="37">
        <f t="shared" si="0"/>
        <v>0</v>
      </c>
      <c r="AY18" s="37">
        <f t="shared" si="4"/>
        <v>0</v>
      </c>
      <c r="AZ18" s="37">
        <f t="shared" si="5"/>
        <v>0</v>
      </c>
      <c r="BA18" s="37">
        <f t="shared" si="1"/>
        <v>0</v>
      </c>
      <c r="BB18" s="38">
        <f t="shared" si="6"/>
        <v>0</v>
      </c>
      <c r="BC18" s="37">
        <f t="shared" si="7"/>
        <v>0</v>
      </c>
      <c r="BD18" s="54">
        <f t="shared" si="8"/>
        <v>0</v>
      </c>
    </row>
    <row r="19" spans="1:56" x14ac:dyDescent="0.25">
      <c r="A19" s="353">
        <f>+Set!A19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18"/>
        <v>0</v>
      </c>
      <c r="AV19" s="37">
        <f t="shared" si="2"/>
        <v>0</v>
      </c>
      <c r="AW19" s="37">
        <f t="shared" si="3"/>
        <v>0</v>
      </c>
      <c r="AX19" s="37">
        <f t="shared" si="0"/>
        <v>0</v>
      </c>
      <c r="AY19" s="37">
        <f t="shared" si="4"/>
        <v>0</v>
      </c>
      <c r="AZ19" s="37">
        <f t="shared" si="5"/>
        <v>0</v>
      </c>
      <c r="BA19" s="37">
        <f t="shared" si="1"/>
        <v>0</v>
      </c>
      <c r="BB19" s="38">
        <f t="shared" si="6"/>
        <v>0</v>
      </c>
      <c r="BC19" s="37">
        <f t="shared" si="7"/>
        <v>0</v>
      </c>
      <c r="BD19" s="54">
        <f t="shared" si="8"/>
        <v>0</v>
      </c>
    </row>
    <row r="20" spans="1:56" x14ac:dyDescent="0.25">
      <c r="A20" s="353">
        <f>+Set!A20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18"/>
        <v>0</v>
      </c>
      <c r="AV20" s="37">
        <f t="shared" ref="AV20" si="19">+SUM(F20:O20)</f>
        <v>0</v>
      </c>
      <c r="AW20" s="37">
        <f t="shared" ref="AW20" si="20">+SUM(P20:R20)</f>
        <v>0</v>
      </c>
      <c r="AX20" s="37">
        <f t="shared" ref="AX20" si="21">+SUM(S20:V20)</f>
        <v>0</v>
      </c>
      <c r="AY20" s="37">
        <f t="shared" ref="AY20" si="22">+SUM(W20:AB20)</f>
        <v>0</v>
      </c>
      <c r="AZ20" s="37">
        <f t="shared" ref="AZ20" si="23">+SUM(AC20:AH20)</f>
        <v>0</v>
      </c>
      <c r="BA20" s="37">
        <f t="shared" ref="BA20" si="24">+SUM(AI20:AK20)</f>
        <v>0</v>
      </c>
      <c r="BB20" s="38">
        <f t="shared" ref="BB20" si="25">+SUM(AL20:AO20)</f>
        <v>0</v>
      </c>
      <c r="BC20" s="37">
        <f t="shared" ref="BC20" si="26">+SUM(AP20:AS20)</f>
        <v>0</v>
      </c>
      <c r="BD20" s="54">
        <f t="shared" ref="BD20" si="27">SUM(AU20:BC20)</f>
        <v>0</v>
      </c>
    </row>
    <row r="21" spans="1:56" x14ac:dyDescent="0.25">
      <c r="A21" s="353">
        <f>+Set!A21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18"/>
        <v>0</v>
      </c>
      <c r="AV21" s="37">
        <f t="shared" si="2"/>
        <v>0</v>
      </c>
      <c r="AW21" s="37">
        <f t="shared" si="3"/>
        <v>0</v>
      </c>
      <c r="AX21" s="37">
        <f t="shared" si="0"/>
        <v>0</v>
      </c>
      <c r="AY21" s="37">
        <f t="shared" si="4"/>
        <v>0</v>
      </c>
      <c r="AZ21" s="37">
        <f t="shared" si="5"/>
        <v>0</v>
      </c>
      <c r="BA21" s="37">
        <f t="shared" si="1"/>
        <v>0</v>
      </c>
      <c r="BB21" s="38">
        <f t="shared" si="6"/>
        <v>0</v>
      </c>
      <c r="BC21" s="37">
        <f t="shared" si="7"/>
        <v>0</v>
      </c>
      <c r="BD21" s="54">
        <f t="shared" si="8"/>
        <v>0</v>
      </c>
    </row>
    <row r="22" spans="1:56" ht="30" x14ac:dyDescent="0.25">
      <c r="A22" s="353">
        <f>+Set!A22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18"/>
        <v>0</v>
      </c>
      <c r="AV22" s="37">
        <f t="shared" si="2"/>
        <v>0</v>
      </c>
      <c r="AW22" s="37">
        <f t="shared" si="3"/>
        <v>0</v>
      </c>
      <c r="AX22" s="37">
        <f>+SUM(S22:V22)</f>
        <v>0</v>
      </c>
      <c r="AY22" s="37">
        <f t="shared" si="4"/>
        <v>0</v>
      </c>
      <c r="AZ22" s="37">
        <f t="shared" si="5"/>
        <v>0</v>
      </c>
      <c r="BA22" s="37">
        <f t="shared" si="1"/>
        <v>0</v>
      </c>
      <c r="BB22" s="38">
        <f t="shared" si="6"/>
        <v>0</v>
      </c>
      <c r="BC22" s="37">
        <f t="shared" si="7"/>
        <v>0</v>
      </c>
      <c r="BD22" s="54">
        <f t="shared" si="8"/>
        <v>0</v>
      </c>
    </row>
    <row r="23" spans="1:56" ht="30" x14ac:dyDescent="0.25">
      <c r="A23" s="353">
        <f>+Set!A23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18"/>
        <v>0</v>
      </c>
      <c r="AV23" s="37">
        <f t="shared" si="2"/>
        <v>0</v>
      </c>
      <c r="AW23" s="37">
        <f t="shared" si="3"/>
        <v>0</v>
      </c>
      <c r="AX23" s="37">
        <f t="shared" si="0"/>
        <v>0</v>
      </c>
      <c r="AY23" s="37">
        <f t="shared" si="4"/>
        <v>0</v>
      </c>
      <c r="AZ23" s="37">
        <f t="shared" si="5"/>
        <v>0</v>
      </c>
      <c r="BA23" s="37">
        <f t="shared" si="1"/>
        <v>0</v>
      </c>
      <c r="BB23" s="38">
        <f t="shared" si="6"/>
        <v>0</v>
      </c>
      <c r="BC23" s="37">
        <f t="shared" si="7"/>
        <v>0</v>
      </c>
      <c r="BD23" s="54">
        <f t="shared" si="8"/>
        <v>0</v>
      </c>
    </row>
    <row r="24" spans="1:56" ht="30" x14ac:dyDescent="0.25">
      <c r="A24" s="353">
        <f>+Set!A24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18"/>
        <v>0</v>
      </c>
      <c r="AV24" s="37">
        <f t="shared" si="2"/>
        <v>0</v>
      </c>
      <c r="AW24" s="37">
        <f t="shared" si="3"/>
        <v>0</v>
      </c>
      <c r="AX24" s="37">
        <f t="shared" si="0"/>
        <v>0</v>
      </c>
      <c r="AY24" s="37">
        <f t="shared" si="4"/>
        <v>0</v>
      </c>
      <c r="AZ24" s="37">
        <f t="shared" si="5"/>
        <v>0</v>
      </c>
      <c r="BA24" s="37">
        <f t="shared" si="1"/>
        <v>0</v>
      </c>
      <c r="BB24" s="38">
        <f t="shared" si="6"/>
        <v>0</v>
      </c>
      <c r="BC24" s="37">
        <f t="shared" si="7"/>
        <v>0</v>
      </c>
      <c r="BD24" s="54">
        <f t="shared" si="8"/>
        <v>0</v>
      </c>
    </row>
    <row r="25" spans="1:56" ht="30" x14ac:dyDescent="0.25">
      <c r="A25" s="353">
        <f>+Set!A25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18"/>
        <v>0</v>
      </c>
      <c r="AV25" s="37">
        <f t="shared" si="2"/>
        <v>0</v>
      </c>
      <c r="AW25" s="37">
        <f t="shared" si="3"/>
        <v>0</v>
      </c>
      <c r="AX25" s="37">
        <f t="shared" si="0"/>
        <v>0</v>
      </c>
      <c r="AY25" s="37">
        <f t="shared" si="4"/>
        <v>0</v>
      </c>
      <c r="AZ25" s="37">
        <f t="shared" si="5"/>
        <v>0</v>
      </c>
      <c r="BA25" s="37">
        <f t="shared" si="1"/>
        <v>0</v>
      </c>
      <c r="BB25" s="38">
        <f t="shared" si="6"/>
        <v>0</v>
      </c>
      <c r="BC25" s="37">
        <f t="shared" si="7"/>
        <v>0</v>
      </c>
      <c r="BD25" s="54">
        <f t="shared" si="8"/>
        <v>0</v>
      </c>
    </row>
    <row r="26" spans="1:56" x14ac:dyDescent="0.25">
      <c r="A26" s="353">
        <f>+Set!A26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18"/>
        <v>0</v>
      </c>
      <c r="AV26" s="37">
        <f t="shared" si="2"/>
        <v>0</v>
      </c>
      <c r="AW26" s="37">
        <f t="shared" si="3"/>
        <v>0</v>
      </c>
      <c r="AX26" s="37">
        <f t="shared" si="0"/>
        <v>0</v>
      </c>
      <c r="AY26" s="37">
        <f t="shared" si="4"/>
        <v>0</v>
      </c>
      <c r="AZ26" s="37">
        <f t="shared" si="5"/>
        <v>0</v>
      </c>
      <c r="BA26" s="37">
        <f t="shared" si="1"/>
        <v>0</v>
      </c>
      <c r="BB26" s="38">
        <f t="shared" si="6"/>
        <v>0</v>
      </c>
      <c r="BC26" s="37">
        <f t="shared" si="7"/>
        <v>0</v>
      </c>
      <c r="BD26" s="54">
        <f t="shared" si="8"/>
        <v>0</v>
      </c>
    </row>
    <row r="27" spans="1:56" ht="30" x14ac:dyDescent="0.25">
      <c r="A27" s="353">
        <f>+Set!A27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18"/>
        <v>0</v>
      </c>
      <c r="AV27" s="37">
        <f t="shared" si="2"/>
        <v>0</v>
      </c>
      <c r="AW27" s="37">
        <f t="shared" si="3"/>
        <v>0</v>
      </c>
      <c r="AX27" s="37">
        <f t="shared" si="0"/>
        <v>0</v>
      </c>
      <c r="AY27" s="37">
        <f t="shared" si="4"/>
        <v>0</v>
      </c>
      <c r="AZ27" s="37">
        <f t="shared" si="5"/>
        <v>0</v>
      </c>
      <c r="BA27" s="37">
        <f t="shared" si="1"/>
        <v>0</v>
      </c>
      <c r="BB27" s="38">
        <f t="shared" si="6"/>
        <v>0</v>
      </c>
      <c r="BC27" s="37">
        <f t="shared" si="7"/>
        <v>0</v>
      </c>
      <c r="BD27" s="54">
        <f t="shared" si="8"/>
        <v>0</v>
      </c>
    </row>
    <row r="28" spans="1:56" ht="30" x14ac:dyDescent="0.25">
      <c r="A28" s="353">
        <f>+Set!A28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18"/>
        <v>0</v>
      </c>
      <c r="AV28" s="37">
        <f t="shared" si="2"/>
        <v>0</v>
      </c>
      <c r="AW28" s="37">
        <f t="shared" si="3"/>
        <v>0</v>
      </c>
      <c r="AX28" s="37">
        <f t="shared" si="0"/>
        <v>0</v>
      </c>
      <c r="AY28" s="37">
        <f t="shared" si="4"/>
        <v>0</v>
      </c>
      <c r="AZ28" s="37">
        <f t="shared" si="5"/>
        <v>0</v>
      </c>
      <c r="BA28" s="37">
        <f t="shared" si="1"/>
        <v>0</v>
      </c>
      <c r="BB28" s="38">
        <f t="shared" si="6"/>
        <v>0</v>
      </c>
      <c r="BC28" s="37">
        <f t="shared" si="7"/>
        <v>0</v>
      </c>
      <c r="BD28" s="54">
        <f t="shared" si="8"/>
        <v>0</v>
      </c>
    </row>
    <row r="29" spans="1:56" ht="30" x14ac:dyDescent="0.25">
      <c r="A29" s="353">
        <f>+Set!A29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18"/>
        <v>0</v>
      </c>
      <c r="AV29" s="37">
        <f t="shared" si="2"/>
        <v>0</v>
      </c>
      <c r="AW29" s="37">
        <f t="shared" si="3"/>
        <v>0</v>
      </c>
      <c r="AX29" s="37">
        <f t="shared" si="0"/>
        <v>0</v>
      </c>
      <c r="AY29" s="37">
        <f t="shared" si="4"/>
        <v>0</v>
      </c>
      <c r="AZ29" s="37">
        <f t="shared" si="5"/>
        <v>0</v>
      </c>
      <c r="BA29" s="37">
        <f t="shared" si="1"/>
        <v>0</v>
      </c>
      <c r="BB29" s="38">
        <f t="shared" si="6"/>
        <v>0</v>
      </c>
      <c r="BC29" s="37">
        <f t="shared" si="7"/>
        <v>0</v>
      </c>
      <c r="BD29" s="54">
        <f t="shared" si="8"/>
        <v>0</v>
      </c>
    </row>
    <row r="30" spans="1:56" ht="30" x14ac:dyDescent="0.25">
      <c r="A30" s="353">
        <f>+Set!A30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18"/>
        <v>0</v>
      </c>
      <c r="AV30" s="37">
        <f t="shared" si="2"/>
        <v>0</v>
      </c>
      <c r="AW30" s="37">
        <f t="shared" si="3"/>
        <v>0</v>
      </c>
      <c r="AX30" s="37">
        <f t="shared" si="0"/>
        <v>0</v>
      </c>
      <c r="AY30" s="37">
        <f t="shared" si="4"/>
        <v>0</v>
      </c>
      <c r="AZ30" s="37">
        <f t="shared" si="5"/>
        <v>0</v>
      </c>
      <c r="BA30" s="37">
        <f t="shared" si="1"/>
        <v>0</v>
      </c>
      <c r="BB30" s="38">
        <f t="shared" si="6"/>
        <v>0</v>
      </c>
      <c r="BC30" s="37">
        <f t="shared" si="7"/>
        <v>0</v>
      </c>
      <c r="BD30" s="54">
        <f t="shared" si="8"/>
        <v>0</v>
      </c>
    </row>
    <row r="31" spans="1:56" ht="30" x14ac:dyDescent="0.25">
      <c r="A31" s="353">
        <f>+Set!A31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18"/>
        <v>0</v>
      </c>
      <c r="AV31" s="37">
        <f t="shared" si="2"/>
        <v>0</v>
      </c>
      <c r="AW31" s="37">
        <f t="shared" si="3"/>
        <v>0</v>
      </c>
      <c r="AX31" s="37">
        <f t="shared" si="0"/>
        <v>0</v>
      </c>
      <c r="AY31" s="37">
        <f t="shared" si="4"/>
        <v>0</v>
      </c>
      <c r="AZ31" s="37">
        <f t="shared" si="5"/>
        <v>0</v>
      </c>
      <c r="BA31" s="37">
        <f t="shared" si="1"/>
        <v>0</v>
      </c>
      <c r="BB31" s="38">
        <f t="shared" si="6"/>
        <v>0</v>
      </c>
      <c r="BC31" s="37">
        <f t="shared" si="7"/>
        <v>0</v>
      </c>
      <c r="BD31" s="54">
        <f t="shared" si="8"/>
        <v>0</v>
      </c>
    </row>
    <row r="32" spans="1:56" ht="30" x14ac:dyDescent="0.25">
      <c r="A32" s="353">
        <f>+Set!A32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18"/>
        <v>0</v>
      </c>
      <c r="AV32" s="37">
        <f t="shared" si="2"/>
        <v>0</v>
      </c>
      <c r="AW32" s="37">
        <f t="shared" si="3"/>
        <v>0</v>
      </c>
      <c r="AX32" s="37">
        <f t="shared" si="0"/>
        <v>0</v>
      </c>
      <c r="AY32" s="37">
        <f t="shared" si="4"/>
        <v>0</v>
      </c>
      <c r="AZ32" s="37">
        <f t="shared" si="5"/>
        <v>0</v>
      </c>
      <c r="BA32" s="37">
        <f t="shared" si="1"/>
        <v>0</v>
      </c>
      <c r="BB32" s="38">
        <f t="shared" si="6"/>
        <v>0</v>
      </c>
      <c r="BC32" s="37">
        <f t="shared" si="7"/>
        <v>0</v>
      </c>
      <c r="BD32" s="54">
        <f t="shared" si="8"/>
        <v>0</v>
      </c>
    </row>
    <row r="33" spans="1:56" ht="30" x14ac:dyDescent="0.25">
      <c r="A33" s="353">
        <f>+Set!A33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18"/>
        <v>0</v>
      </c>
      <c r="AV33" s="37">
        <f t="shared" si="2"/>
        <v>0</v>
      </c>
      <c r="AW33" s="37">
        <f t="shared" si="3"/>
        <v>0</v>
      </c>
      <c r="AX33" s="37">
        <f t="shared" si="0"/>
        <v>0</v>
      </c>
      <c r="AY33" s="37">
        <f t="shared" si="4"/>
        <v>0</v>
      </c>
      <c r="AZ33" s="37">
        <f t="shared" si="5"/>
        <v>0</v>
      </c>
      <c r="BA33" s="37">
        <f t="shared" si="1"/>
        <v>0</v>
      </c>
      <c r="BB33" s="38">
        <f t="shared" si="6"/>
        <v>0</v>
      </c>
      <c r="BC33" s="37">
        <f t="shared" si="7"/>
        <v>0</v>
      </c>
      <c r="BD33" s="54">
        <f t="shared" si="8"/>
        <v>0</v>
      </c>
    </row>
    <row r="34" spans="1:56" ht="30" x14ac:dyDescent="0.25">
      <c r="A34" s="353">
        <f>+Set!A34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18"/>
        <v>0</v>
      </c>
      <c r="AV34" s="37">
        <f t="shared" ref="AV34:AV44" si="28">+SUM(F34:O34)</f>
        <v>0</v>
      </c>
      <c r="AW34" s="37">
        <f t="shared" ref="AW34:AW44" si="29">+SUM(P34:R34)</f>
        <v>0</v>
      </c>
      <c r="AX34" s="37">
        <f t="shared" ref="AX34:AX44" si="30">+SUM(S34:V34)</f>
        <v>0</v>
      </c>
      <c r="AY34" s="37">
        <f t="shared" ref="AY34:AY44" si="31">+SUM(W34:AB34)</f>
        <v>0</v>
      </c>
      <c r="AZ34" s="37">
        <f t="shared" si="5"/>
        <v>0</v>
      </c>
      <c r="BA34" s="37">
        <f t="shared" ref="BA34:BA44" si="32">+SUM(AI34:AK34)</f>
        <v>0</v>
      </c>
      <c r="BB34" s="38">
        <f t="shared" ref="BB34:BB44" si="33">+SUM(AL34:AO34)</f>
        <v>0</v>
      </c>
      <c r="BC34" s="37">
        <f t="shared" ref="BC34:BC44" si="34">+SUM(AP34:AS34)</f>
        <v>0</v>
      </c>
      <c r="BD34" s="54">
        <f t="shared" si="8"/>
        <v>0</v>
      </c>
    </row>
    <row r="35" spans="1:56" x14ac:dyDescent="0.25">
      <c r="A35" s="353">
        <f>+Set!A35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18"/>
        <v>0</v>
      </c>
      <c r="AV35" s="37">
        <f t="shared" si="28"/>
        <v>0</v>
      </c>
      <c r="AW35" s="37">
        <f t="shared" si="29"/>
        <v>0</v>
      </c>
      <c r="AX35" s="37">
        <f t="shared" si="30"/>
        <v>0</v>
      </c>
      <c r="AY35" s="37">
        <f t="shared" si="31"/>
        <v>0</v>
      </c>
      <c r="AZ35" s="37">
        <f t="shared" si="5"/>
        <v>0</v>
      </c>
      <c r="BA35" s="37">
        <f t="shared" si="32"/>
        <v>0</v>
      </c>
      <c r="BB35" s="38">
        <f t="shared" si="33"/>
        <v>0</v>
      </c>
      <c r="BC35" s="37">
        <f t="shared" si="34"/>
        <v>0</v>
      </c>
      <c r="BD35" s="54">
        <f t="shared" si="8"/>
        <v>0</v>
      </c>
    </row>
    <row r="36" spans="1:56" x14ac:dyDescent="0.25">
      <c r="A36" s="353">
        <f>+Set!A36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si="18"/>
        <v>0</v>
      </c>
      <c r="AV36" s="37">
        <f t="shared" si="28"/>
        <v>0</v>
      </c>
      <c r="AW36" s="37">
        <f t="shared" si="29"/>
        <v>0</v>
      </c>
      <c r="AX36" s="37">
        <f t="shared" si="30"/>
        <v>0</v>
      </c>
      <c r="AY36" s="37">
        <f t="shared" si="31"/>
        <v>0</v>
      </c>
      <c r="AZ36" s="37">
        <f t="shared" si="5"/>
        <v>0</v>
      </c>
      <c r="BA36" s="37">
        <f t="shared" si="32"/>
        <v>0</v>
      </c>
      <c r="BB36" s="38">
        <f t="shared" si="33"/>
        <v>0</v>
      </c>
      <c r="BC36" s="37">
        <f t="shared" si="34"/>
        <v>0</v>
      </c>
      <c r="BD36" s="54">
        <f t="shared" si="8"/>
        <v>0</v>
      </c>
    </row>
    <row r="37" spans="1:56" ht="30" x14ac:dyDescent="0.25">
      <c r="A37" s="353">
        <f>+Set!A37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18"/>
        <v>0</v>
      </c>
      <c r="AV37" s="37">
        <f t="shared" si="28"/>
        <v>0</v>
      </c>
      <c r="AW37" s="37">
        <f t="shared" si="29"/>
        <v>0</v>
      </c>
      <c r="AX37" s="37">
        <f t="shared" si="30"/>
        <v>0</v>
      </c>
      <c r="AY37" s="37">
        <f t="shared" si="31"/>
        <v>0</v>
      </c>
      <c r="AZ37" s="37">
        <f t="shared" si="5"/>
        <v>0</v>
      </c>
      <c r="BA37" s="37">
        <f t="shared" si="32"/>
        <v>0</v>
      </c>
      <c r="BB37" s="38">
        <f t="shared" si="33"/>
        <v>0</v>
      </c>
      <c r="BC37" s="37">
        <f t="shared" si="34"/>
        <v>0</v>
      </c>
      <c r="BD37" s="54">
        <f t="shared" si="8"/>
        <v>0</v>
      </c>
    </row>
    <row r="38" spans="1:56" x14ac:dyDescent="0.25">
      <c r="A38" s="353">
        <f>+Set!A38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18"/>
        <v>0</v>
      </c>
      <c r="AV38" s="37">
        <f t="shared" si="28"/>
        <v>0</v>
      </c>
      <c r="AW38" s="37">
        <f t="shared" si="29"/>
        <v>0</v>
      </c>
      <c r="AX38" s="37">
        <f t="shared" si="30"/>
        <v>0</v>
      </c>
      <c r="AY38" s="37">
        <f t="shared" si="31"/>
        <v>0</v>
      </c>
      <c r="AZ38" s="37">
        <f t="shared" si="5"/>
        <v>0</v>
      </c>
      <c r="BA38" s="37">
        <f t="shared" si="32"/>
        <v>0</v>
      </c>
      <c r="BB38" s="38">
        <f t="shared" si="33"/>
        <v>0</v>
      </c>
      <c r="BC38" s="37">
        <f t="shared" si="34"/>
        <v>0</v>
      </c>
      <c r="BD38" s="54">
        <f t="shared" si="8"/>
        <v>0</v>
      </c>
    </row>
    <row r="39" spans="1:56" ht="30" x14ac:dyDescent="0.25">
      <c r="A39" s="353">
        <f>+Set!A39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18"/>
        <v>0</v>
      </c>
      <c r="AV39" s="37">
        <f t="shared" si="28"/>
        <v>0</v>
      </c>
      <c r="AW39" s="37">
        <f t="shared" si="29"/>
        <v>0</v>
      </c>
      <c r="AX39" s="37">
        <f t="shared" si="30"/>
        <v>0</v>
      </c>
      <c r="AY39" s="37">
        <f t="shared" si="31"/>
        <v>0</v>
      </c>
      <c r="AZ39" s="37">
        <f t="shared" si="5"/>
        <v>0</v>
      </c>
      <c r="BA39" s="37">
        <f t="shared" si="32"/>
        <v>0</v>
      </c>
      <c r="BB39" s="38">
        <f t="shared" si="33"/>
        <v>0</v>
      </c>
      <c r="BC39" s="37">
        <f t="shared" si="34"/>
        <v>0</v>
      </c>
      <c r="BD39" s="54">
        <f t="shared" si="8"/>
        <v>0</v>
      </c>
    </row>
    <row r="40" spans="1:56" x14ac:dyDescent="0.25">
      <c r="A40" s="353">
        <f>+Set!A40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18"/>
        <v>0</v>
      </c>
      <c r="AV40" s="37">
        <f t="shared" si="28"/>
        <v>0</v>
      </c>
      <c r="AW40" s="37">
        <f t="shared" si="29"/>
        <v>0</v>
      </c>
      <c r="AX40" s="37">
        <f t="shared" si="30"/>
        <v>0</v>
      </c>
      <c r="AY40" s="37">
        <f t="shared" si="31"/>
        <v>0</v>
      </c>
      <c r="AZ40" s="37">
        <f t="shared" si="5"/>
        <v>0</v>
      </c>
      <c r="BA40" s="37">
        <f t="shared" si="32"/>
        <v>0</v>
      </c>
      <c r="BB40" s="38">
        <f t="shared" si="33"/>
        <v>0</v>
      </c>
      <c r="BC40" s="37">
        <f t="shared" si="34"/>
        <v>0</v>
      </c>
      <c r="BD40" s="54">
        <f t="shared" si="8"/>
        <v>0</v>
      </c>
    </row>
    <row r="41" spans="1:56" x14ac:dyDescent="0.25">
      <c r="A41" s="353">
        <f>+Set!A41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18"/>
        <v>0</v>
      </c>
      <c r="AV41" s="37">
        <f t="shared" si="28"/>
        <v>0</v>
      </c>
      <c r="AW41" s="37">
        <f t="shared" si="29"/>
        <v>0</v>
      </c>
      <c r="AX41" s="37">
        <f t="shared" si="30"/>
        <v>0</v>
      </c>
      <c r="AY41" s="37">
        <f t="shared" si="31"/>
        <v>0</v>
      </c>
      <c r="AZ41" s="37">
        <f t="shared" si="5"/>
        <v>0</v>
      </c>
      <c r="BA41" s="37">
        <f t="shared" si="32"/>
        <v>0</v>
      </c>
      <c r="BB41" s="38">
        <f t="shared" si="33"/>
        <v>0</v>
      </c>
      <c r="BC41" s="37">
        <f t="shared" si="34"/>
        <v>0</v>
      </c>
      <c r="BD41" s="54">
        <f t="shared" si="8"/>
        <v>0</v>
      </c>
    </row>
    <row r="42" spans="1:56" ht="30" x14ac:dyDescent="0.25">
      <c r="A42" s="353">
        <f>+Set!A42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18"/>
        <v>0</v>
      </c>
      <c r="AV42" s="37">
        <f t="shared" si="28"/>
        <v>0</v>
      </c>
      <c r="AW42" s="37">
        <f t="shared" si="29"/>
        <v>0</v>
      </c>
      <c r="AX42" s="37">
        <f t="shared" si="30"/>
        <v>0</v>
      </c>
      <c r="AY42" s="37">
        <f t="shared" si="31"/>
        <v>0</v>
      </c>
      <c r="AZ42" s="37">
        <f t="shared" si="5"/>
        <v>0</v>
      </c>
      <c r="BA42" s="37">
        <f t="shared" si="32"/>
        <v>0</v>
      </c>
      <c r="BB42" s="38">
        <f t="shared" si="33"/>
        <v>0</v>
      </c>
      <c r="BC42" s="37">
        <f t="shared" si="34"/>
        <v>0</v>
      </c>
      <c r="BD42" s="54">
        <f t="shared" si="8"/>
        <v>0</v>
      </c>
    </row>
    <row r="43" spans="1:56" x14ac:dyDescent="0.25">
      <c r="A43" s="353">
        <f>+Set!A43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18"/>
        <v>0</v>
      </c>
      <c r="AV43" s="37">
        <f t="shared" si="28"/>
        <v>0</v>
      </c>
      <c r="AW43" s="37">
        <f t="shared" si="29"/>
        <v>0</v>
      </c>
      <c r="AX43" s="37">
        <f t="shared" si="30"/>
        <v>0</v>
      </c>
      <c r="AY43" s="37">
        <f t="shared" si="31"/>
        <v>0</v>
      </c>
      <c r="AZ43" s="37">
        <f t="shared" si="5"/>
        <v>0</v>
      </c>
      <c r="BA43" s="37">
        <f t="shared" si="32"/>
        <v>0</v>
      </c>
      <c r="BB43" s="38">
        <f t="shared" si="33"/>
        <v>0</v>
      </c>
      <c r="BC43" s="37">
        <f t="shared" si="34"/>
        <v>0</v>
      </c>
      <c r="BD43" s="54">
        <f t="shared" si="8"/>
        <v>0</v>
      </c>
    </row>
    <row r="44" spans="1:56" ht="30" x14ac:dyDescent="0.25">
      <c r="A44" s="353">
        <f>+Set!A44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18"/>
        <v>0</v>
      </c>
      <c r="AV44" s="37">
        <f t="shared" si="28"/>
        <v>0</v>
      </c>
      <c r="AW44" s="37">
        <f t="shared" si="29"/>
        <v>0</v>
      </c>
      <c r="AX44" s="37">
        <f t="shared" si="30"/>
        <v>0</v>
      </c>
      <c r="AY44" s="37">
        <f t="shared" si="31"/>
        <v>0</v>
      </c>
      <c r="AZ44" s="37">
        <f t="shared" si="5"/>
        <v>0</v>
      </c>
      <c r="BA44" s="37">
        <f t="shared" si="32"/>
        <v>0</v>
      </c>
      <c r="BB44" s="38">
        <f t="shared" si="33"/>
        <v>0</v>
      </c>
      <c r="BC44" s="37">
        <f t="shared" si="34"/>
        <v>0</v>
      </c>
      <c r="BD44" s="54">
        <f t="shared" si="8"/>
        <v>0</v>
      </c>
    </row>
    <row r="45" spans="1:56" x14ac:dyDescent="0.25">
      <c r="A45" s="353">
        <f>+Set!A45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18"/>
        <v>0</v>
      </c>
      <c r="AV45" s="37">
        <f t="shared" ref="AV45:AV52" si="35">+SUM(F45:O45)</f>
        <v>0</v>
      </c>
      <c r="AW45" s="37">
        <f t="shared" ref="AW45:AW52" si="36">+SUM(P45:R45)</f>
        <v>0</v>
      </c>
      <c r="AX45" s="37">
        <f t="shared" ref="AX45:AX52" si="37">+SUM(S45:V45)</f>
        <v>0</v>
      </c>
      <c r="AY45" s="37">
        <f t="shared" ref="AY45:AY52" si="38">+SUM(W45:AB45)</f>
        <v>0</v>
      </c>
      <c r="AZ45" s="37">
        <f t="shared" si="5"/>
        <v>0</v>
      </c>
      <c r="BA45" s="37">
        <f t="shared" ref="BA45:BA52" si="39">+SUM(AI45:AK45)</f>
        <v>0</v>
      </c>
      <c r="BB45" s="38">
        <f t="shared" ref="BB45:BB52" si="40">+SUM(AL45:AO45)</f>
        <v>0</v>
      </c>
      <c r="BC45" s="37">
        <f t="shared" ref="BC45:BC52" si="41">+SUM(AP45:AS45)</f>
        <v>0</v>
      </c>
      <c r="BD45" s="54">
        <f t="shared" ref="BD45:BD53" si="42">SUM(AU45:BC45)</f>
        <v>0</v>
      </c>
    </row>
    <row r="46" spans="1:56" x14ac:dyDescent="0.25">
      <c r="A46" s="353">
        <f>+Set!A46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18"/>
        <v>0</v>
      </c>
      <c r="AV46" s="37">
        <f t="shared" si="35"/>
        <v>0</v>
      </c>
      <c r="AW46" s="37">
        <f t="shared" si="36"/>
        <v>0</v>
      </c>
      <c r="AX46" s="37">
        <f t="shared" si="37"/>
        <v>0</v>
      </c>
      <c r="AY46" s="37">
        <f t="shared" si="38"/>
        <v>0</v>
      </c>
      <c r="AZ46" s="37">
        <f t="shared" si="5"/>
        <v>0</v>
      </c>
      <c r="BA46" s="37">
        <f t="shared" si="39"/>
        <v>0</v>
      </c>
      <c r="BB46" s="38">
        <f t="shared" si="40"/>
        <v>0</v>
      </c>
      <c r="BC46" s="37">
        <f t="shared" si="41"/>
        <v>0</v>
      </c>
      <c r="BD46" s="54">
        <f t="shared" si="42"/>
        <v>0</v>
      </c>
    </row>
    <row r="47" spans="1:56" x14ac:dyDescent="0.25">
      <c r="A47" s="353">
        <f>+Set!A47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18"/>
        <v>0</v>
      </c>
      <c r="AV47" s="37">
        <f t="shared" si="35"/>
        <v>0</v>
      </c>
      <c r="AW47" s="37">
        <f t="shared" si="36"/>
        <v>0</v>
      </c>
      <c r="AX47" s="37">
        <f t="shared" si="37"/>
        <v>0</v>
      </c>
      <c r="AY47" s="37">
        <f t="shared" si="38"/>
        <v>0</v>
      </c>
      <c r="AZ47" s="37">
        <f t="shared" si="5"/>
        <v>0</v>
      </c>
      <c r="BA47" s="37">
        <f t="shared" si="39"/>
        <v>0</v>
      </c>
      <c r="BB47" s="38">
        <f t="shared" si="40"/>
        <v>0</v>
      </c>
      <c r="BC47" s="37">
        <f t="shared" si="41"/>
        <v>0</v>
      </c>
      <c r="BD47" s="54">
        <f t="shared" si="42"/>
        <v>0</v>
      </c>
    </row>
    <row r="48" spans="1:56" x14ac:dyDescent="0.25">
      <c r="A48" s="353">
        <f>+Set!A48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18"/>
        <v>0</v>
      </c>
      <c r="AV48" s="37">
        <f t="shared" si="35"/>
        <v>0</v>
      </c>
      <c r="AW48" s="37">
        <f t="shared" si="36"/>
        <v>0</v>
      </c>
      <c r="AX48" s="37">
        <f t="shared" si="37"/>
        <v>0</v>
      </c>
      <c r="AY48" s="37">
        <f t="shared" si="38"/>
        <v>0</v>
      </c>
      <c r="AZ48" s="37">
        <f t="shared" si="5"/>
        <v>0</v>
      </c>
      <c r="BA48" s="37">
        <f t="shared" si="39"/>
        <v>0</v>
      </c>
      <c r="BB48" s="38">
        <f t="shared" si="40"/>
        <v>0</v>
      </c>
      <c r="BC48" s="37">
        <f t="shared" si="41"/>
        <v>0</v>
      </c>
      <c r="BD48" s="54">
        <f t="shared" si="42"/>
        <v>0</v>
      </c>
    </row>
    <row r="49" spans="1:56" x14ac:dyDescent="0.25">
      <c r="A49" s="353">
        <f>+Set!A49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18"/>
        <v>0</v>
      </c>
      <c r="AV49" s="37">
        <f t="shared" si="35"/>
        <v>0</v>
      </c>
      <c r="AW49" s="37">
        <f t="shared" si="36"/>
        <v>0</v>
      </c>
      <c r="AX49" s="37">
        <f t="shared" si="37"/>
        <v>0</v>
      </c>
      <c r="AY49" s="37">
        <f t="shared" si="38"/>
        <v>0</v>
      </c>
      <c r="AZ49" s="37">
        <f t="shared" si="5"/>
        <v>0</v>
      </c>
      <c r="BA49" s="37">
        <f t="shared" si="39"/>
        <v>0</v>
      </c>
      <c r="BB49" s="38">
        <f t="shared" si="40"/>
        <v>0</v>
      </c>
      <c r="BC49" s="37">
        <f t="shared" si="41"/>
        <v>0</v>
      </c>
      <c r="BD49" s="54">
        <f t="shared" si="42"/>
        <v>0</v>
      </c>
    </row>
    <row r="50" spans="1:56" x14ac:dyDescent="0.25">
      <c r="A50" s="353">
        <f>+Set!A50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18"/>
        <v>0</v>
      </c>
      <c r="AV50" s="37">
        <f t="shared" si="35"/>
        <v>0</v>
      </c>
      <c r="AW50" s="37">
        <f t="shared" si="36"/>
        <v>0</v>
      </c>
      <c r="AX50" s="37">
        <f t="shared" si="37"/>
        <v>0</v>
      </c>
      <c r="AY50" s="37">
        <f t="shared" si="38"/>
        <v>0</v>
      </c>
      <c r="AZ50" s="37">
        <f t="shared" si="5"/>
        <v>0</v>
      </c>
      <c r="BA50" s="37">
        <f t="shared" si="39"/>
        <v>0</v>
      </c>
      <c r="BB50" s="38">
        <f t="shared" si="40"/>
        <v>0</v>
      </c>
      <c r="BC50" s="37">
        <f t="shared" si="41"/>
        <v>0</v>
      </c>
      <c r="BD50" s="54">
        <f t="shared" si="42"/>
        <v>0</v>
      </c>
    </row>
    <row r="51" spans="1:56" x14ac:dyDescent="0.25">
      <c r="A51" s="353">
        <f>+Set!A51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18"/>
        <v>0</v>
      </c>
      <c r="AV51" s="37">
        <f t="shared" si="35"/>
        <v>0</v>
      </c>
      <c r="AW51" s="37">
        <f t="shared" si="36"/>
        <v>0</v>
      </c>
      <c r="AX51" s="37">
        <f t="shared" si="37"/>
        <v>0</v>
      </c>
      <c r="AY51" s="37">
        <f t="shared" si="38"/>
        <v>0</v>
      </c>
      <c r="AZ51" s="37">
        <f t="shared" si="5"/>
        <v>0</v>
      </c>
      <c r="BA51" s="37">
        <f t="shared" si="39"/>
        <v>0</v>
      </c>
      <c r="BB51" s="38">
        <f t="shared" si="40"/>
        <v>0</v>
      </c>
      <c r="BC51" s="37">
        <f t="shared" si="41"/>
        <v>0</v>
      </c>
      <c r="BD51" s="54">
        <f t="shared" si="42"/>
        <v>0</v>
      </c>
    </row>
    <row r="52" spans="1:56" x14ac:dyDescent="0.25">
      <c r="A52" s="353">
        <f>+Set!A52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18"/>
        <v>0</v>
      </c>
      <c r="AV52" s="37">
        <f t="shared" si="35"/>
        <v>0</v>
      </c>
      <c r="AW52" s="37">
        <f t="shared" si="36"/>
        <v>0</v>
      </c>
      <c r="AX52" s="37">
        <f t="shared" si="37"/>
        <v>0</v>
      </c>
      <c r="AY52" s="37">
        <f t="shared" si="38"/>
        <v>0</v>
      </c>
      <c r="AZ52" s="37">
        <f t="shared" si="5"/>
        <v>0</v>
      </c>
      <c r="BA52" s="37">
        <f t="shared" si="39"/>
        <v>0</v>
      </c>
      <c r="BB52" s="38">
        <f t="shared" si="40"/>
        <v>0</v>
      </c>
      <c r="BC52" s="37">
        <f t="shared" si="41"/>
        <v>0</v>
      </c>
      <c r="BD52" s="54">
        <f t="shared" si="42"/>
        <v>0</v>
      </c>
    </row>
    <row r="53" spans="1:56" x14ac:dyDescent="0.25">
      <c r="A53" s="353">
        <f>+Set!A53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18"/>
        <v>0</v>
      </c>
      <c r="AV53" s="37">
        <f t="shared" ref="AV53" si="43">+SUM(F53:O53)</f>
        <v>0</v>
      </c>
      <c r="AW53" s="37">
        <f t="shared" ref="AW53" si="44">+SUM(P53:R53)</f>
        <v>0</v>
      </c>
      <c r="AX53" s="37">
        <f t="shared" ref="AX53" si="45">+SUM(S53:V53)</f>
        <v>0</v>
      </c>
      <c r="AY53" s="37">
        <f t="shared" ref="AY53" si="46">+SUM(W53:AB53)</f>
        <v>0</v>
      </c>
      <c r="AZ53" s="37">
        <f t="shared" si="5"/>
        <v>0</v>
      </c>
      <c r="BA53" s="37">
        <f t="shared" ref="BA53" si="47">+SUM(AI53:AK53)</f>
        <v>0</v>
      </c>
      <c r="BB53" s="38">
        <f t="shared" ref="BB53" si="48">+SUM(AL53:AO53)</f>
        <v>0</v>
      </c>
      <c r="BC53" s="37">
        <f t="shared" ref="BC53" si="49">+SUM(AP53:AS53)</f>
        <v>0</v>
      </c>
      <c r="BD53" s="54">
        <f t="shared" si="42"/>
        <v>0</v>
      </c>
    </row>
  </sheetData>
  <sheetProtection selectLockedCells="1"/>
  <phoneticPr fontId="120" type="noConversion"/>
  <conditionalFormatting sqref="A3:AS3">
    <cfRule type="expression" dxfId="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F37F-9CEF-45B7-B419-1D32DA1C9933}">
  <dimension ref="B2:AE43"/>
  <sheetViews>
    <sheetView topLeftCell="I1" workbookViewId="0">
      <selection activeCell="E3" sqref="E3:AE43"/>
    </sheetView>
  </sheetViews>
  <sheetFormatPr baseColWidth="10" defaultRowHeight="15" x14ac:dyDescent="0.25"/>
  <sheetData>
    <row r="2" spans="2:31" x14ac:dyDescent="0.25">
      <c r="B2" t="s">
        <v>579</v>
      </c>
      <c r="C2" t="s">
        <v>580</v>
      </c>
      <c r="D2" t="s">
        <v>581</v>
      </c>
      <c r="E2" t="s">
        <v>582</v>
      </c>
      <c r="F2" t="s">
        <v>583</v>
      </c>
      <c r="G2" t="s">
        <v>584</v>
      </c>
      <c r="H2" t="s">
        <v>585</v>
      </c>
      <c r="I2" t="s">
        <v>586</v>
      </c>
      <c r="J2" t="s">
        <v>587</v>
      </c>
      <c r="K2" t="s">
        <v>588</v>
      </c>
      <c r="L2" t="s">
        <v>589</v>
      </c>
      <c r="M2" t="s">
        <v>590</v>
      </c>
      <c r="N2" t="s">
        <v>591</v>
      </c>
      <c r="O2" t="s">
        <v>592</v>
      </c>
      <c r="P2" t="s">
        <v>593</v>
      </c>
      <c r="Q2" t="s">
        <v>594</v>
      </c>
      <c r="R2" t="s">
        <v>595</v>
      </c>
      <c r="S2" t="s">
        <v>596</v>
      </c>
      <c r="T2" t="s">
        <v>597</v>
      </c>
      <c r="U2" t="s">
        <v>598</v>
      </c>
      <c r="V2" t="s">
        <v>599</v>
      </c>
      <c r="W2" t="s">
        <v>600</v>
      </c>
      <c r="X2" t="s">
        <v>601</v>
      </c>
      <c r="Y2" t="s">
        <v>602</v>
      </c>
      <c r="Z2" t="s">
        <v>603</v>
      </c>
      <c r="AA2" t="s">
        <v>604</v>
      </c>
      <c r="AB2" t="s">
        <v>605</v>
      </c>
      <c r="AC2" t="s">
        <v>606</v>
      </c>
      <c r="AD2" t="s">
        <v>607</v>
      </c>
      <c r="AE2" t="s">
        <v>608</v>
      </c>
    </row>
    <row r="3" spans="2:31" x14ac:dyDescent="0.25">
      <c r="B3">
        <v>0</v>
      </c>
      <c r="C3">
        <v>6733</v>
      </c>
      <c r="D3" t="s">
        <v>609</v>
      </c>
      <c r="E3">
        <v>0</v>
      </c>
      <c r="F3">
        <v>0</v>
      </c>
      <c r="G3">
        <v>0</v>
      </c>
      <c r="H3">
        <v>0</v>
      </c>
      <c r="I3">
        <v>330</v>
      </c>
      <c r="J3">
        <v>34</v>
      </c>
      <c r="K3">
        <v>0</v>
      </c>
      <c r="L3">
        <v>0</v>
      </c>
      <c r="M3">
        <v>3</v>
      </c>
      <c r="N3">
        <v>1</v>
      </c>
      <c r="O3">
        <v>15</v>
      </c>
      <c r="P3">
        <v>9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</row>
    <row r="4" spans="2:31" x14ac:dyDescent="0.25">
      <c r="B4">
        <v>0</v>
      </c>
      <c r="C4">
        <v>31275</v>
      </c>
      <c r="D4" t="s">
        <v>90</v>
      </c>
      <c r="E4">
        <v>0</v>
      </c>
      <c r="F4">
        <v>0</v>
      </c>
      <c r="G4">
        <v>0</v>
      </c>
      <c r="H4">
        <v>0</v>
      </c>
      <c r="I4">
        <v>33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</row>
    <row r="5" spans="2:31" x14ac:dyDescent="0.25">
      <c r="B5">
        <v>1</v>
      </c>
      <c r="C5">
        <v>6312</v>
      </c>
      <c r="D5" t="s">
        <v>93</v>
      </c>
      <c r="E5">
        <v>0</v>
      </c>
      <c r="F5">
        <v>3</v>
      </c>
      <c r="G5">
        <v>377</v>
      </c>
      <c r="H5">
        <v>16337</v>
      </c>
      <c r="I5">
        <v>788</v>
      </c>
      <c r="J5">
        <v>0</v>
      </c>
      <c r="K5">
        <v>11</v>
      </c>
      <c r="L5">
        <v>0</v>
      </c>
      <c r="M5">
        <v>1</v>
      </c>
      <c r="N5">
        <v>2</v>
      </c>
      <c r="O5">
        <v>119</v>
      </c>
      <c r="P5">
        <v>140</v>
      </c>
      <c r="Q5">
        <v>0</v>
      </c>
      <c r="R5">
        <v>0</v>
      </c>
      <c r="S5">
        <v>0</v>
      </c>
      <c r="T5">
        <v>68</v>
      </c>
      <c r="U5">
        <v>0</v>
      </c>
      <c r="V5">
        <v>13</v>
      </c>
      <c r="W5">
        <v>32</v>
      </c>
      <c r="X5">
        <v>85</v>
      </c>
      <c r="Y5">
        <v>21</v>
      </c>
      <c r="Z5">
        <v>91</v>
      </c>
      <c r="AA5">
        <v>1</v>
      </c>
      <c r="AB5">
        <v>8</v>
      </c>
      <c r="AC5">
        <v>0</v>
      </c>
      <c r="AD5">
        <v>79</v>
      </c>
      <c r="AE5">
        <v>0</v>
      </c>
    </row>
    <row r="6" spans="2:31" x14ac:dyDescent="0.25">
      <c r="B6">
        <v>1</v>
      </c>
      <c r="C6">
        <v>6313</v>
      </c>
      <c r="D6" t="s">
        <v>94</v>
      </c>
      <c r="E6">
        <v>0</v>
      </c>
      <c r="F6">
        <v>0</v>
      </c>
      <c r="G6">
        <v>116</v>
      </c>
      <c r="H6">
        <v>283</v>
      </c>
      <c r="I6">
        <v>20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5</v>
      </c>
      <c r="U6">
        <v>4</v>
      </c>
      <c r="V6">
        <v>2</v>
      </c>
      <c r="W6">
        <v>0</v>
      </c>
      <c r="X6">
        <v>4</v>
      </c>
      <c r="Y6">
        <v>2</v>
      </c>
      <c r="Z6">
        <v>5</v>
      </c>
      <c r="AA6">
        <v>0</v>
      </c>
      <c r="AB6">
        <v>1</v>
      </c>
      <c r="AC6">
        <v>0</v>
      </c>
      <c r="AD6">
        <v>0</v>
      </c>
      <c r="AE6">
        <v>0</v>
      </c>
    </row>
    <row r="7" spans="2:31" x14ac:dyDescent="0.25">
      <c r="B7">
        <v>1</v>
      </c>
      <c r="C7">
        <v>6314</v>
      </c>
      <c r="D7" t="s">
        <v>95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3</v>
      </c>
      <c r="P7">
        <v>3</v>
      </c>
      <c r="Q7">
        <v>0</v>
      </c>
      <c r="R7">
        <v>0</v>
      </c>
      <c r="S7">
        <v>0</v>
      </c>
      <c r="T7">
        <v>5</v>
      </c>
      <c r="U7">
        <v>1</v>
      </c>
      <c r="V7">
        <v>1</v>
      </c>
      <c r="W7">
        <v>0</v>
      </c>
      <c r="X7">
        <v>7</v>
      </c>
      <c r="Y7">
        <v>1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</row>
    <row r="8" spans="2:31" x14ac:dyDescent="0.25">
      <c r="B8">
        <v>1</v>
      </c>
      <c r="C8">
        <v>6315</v>
      </c>
      <c r="D8" t="s">
        <v>96</v>
      </c>
      <c r="E8">
        <v>0</v>
      </c>
      <c r="F8">
        <v>0</v>
      </c>
      <c r="G8">
        <v>0</v>
      </c>
      <c r="H8">
        <v>0</v>
      </c>
      <c r="I8">
        <v>5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0</v>
      </c>
      <c r="S8">
        <v>0</v>
      </c>
      <c r="T8">
        <v>1</v>
      </c>
      <c r="U8">
        <v>1</v>
      </c>
      <c r="V8">
        <v>0</v>
      </c>
      <c r="W8">
        <v>0</v>
      </c>
      <c r="X8">
        <v>6</v>
      </c>
      <c r="Y8">
        <v>1</v>
      </c>
      <c r="Z8">
        <v>5</v>
      </c>
      <c r="AA8">
        <v>0</v>
      </c>
      <c r="AB8">
        <v>0</v>
      </c>
      <c r="AC8">
        <v>0</v>
      </c>
      <c r="AD8">
        <v>11</v>
      </c>
      <c r="AE8">
        <v>0</v>
      </c>
    </row>
    <row r="9" spans="2:31" x14ac:dyDescent="0.25">
      <c r="B9">
        <v>1</v>
      </c>
      <c r="C9">
        <v>6316</v>
      </c>
      <c r="D9" t="s">
        <v>97</v>
      </c>
      <c r="E9">
        <v>0</v>
      </c>
      <c r="F9">
        <v>0</v>
      </c>
      <c r="G9">
        <v>0</v>
      </c>
      <c r="H9">
        <v>0</v>
      </c>
      <c r="I9">
        <v>9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13</v>
      </c>
      <c r="U9">
        <v>0</v>
      </c>
      <c r="V9">
        <v>2</v>
      </c>
      <c r="W9">
        <v>0</v>
      </c>
      <c r="X9">
        <v>11</v>
      </c>
      <c r="Y9">
        <v>0</v>
      </c>
      <c r="Z9">
        <v>10</v>
      </c>
      <c r="AA9">
        <v>0</v>
      </c>
      <c r="AB9">
        <v>0</v>
      </c>
      <c r="AC9">
        <v>0</v>
      </c>
      <c r="AD9">
        <v>1</v>
      </c>
      <c r="AE9">
        <v>74</v>
      </c>
    </row>
    <row r="10" spans="2:31" x14ac:dyDescent="0.25">
      <c r="B10">
        <v>1</v>
      </c>
      <c r="C10">
        <v>6317</v>
      </c>
      <c r="D10" t="s">
        <v>98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</v>
      </c>
      <c r="W10">
        <v>0</v>
      </c>
      <c r="X10">
        <v>1</v>
      </c>
      <c r="Y10">
        <v>0</v>
      </c>
      <c r="Z10">
        <v>1</v>
      </c>
      <c r="AA10">
        <v>0</v>
      </c>
      <c r="AB10">
        <v>0</v>
      </c>
      <c r="AC10">
        <v>0</v>
      </c>
      <c r="AD10">
        <v>24</v>
      </c>
      <c r="AE10">
        <v>0</v>
      </c>
    </row>
    <row r="11" spans="2:31" x14ac:dyDescent="0.25">
      <c r="B11">
        <v>1</v>
      </c>
      <c r="C11">
        <v>6707</v>
      </c>
      <c r="D11" t="s">
        <v>99</v>
      </c>
      <c r="E11">
        <v>0</v>
      </c>
      <c r="F11">
        <v>0</v>
      </c>
      <c r="G11">
        <v>0</v>
      </c>
      <c r="H11">
        <v>0</v>
      </c>
      <c r="I11">
        <v>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9</v>
      </c>
      <c r="U11">
        <v>3</v>
      </c>
      <c r="V11">
        <v>1</v>
      </c>
      <c r="W11">
        <v>0</v>
      </c>
      <c r="X11">
        <v>8</v>
      </c>
      <c r="Y11">
        <v>0</v>
      </c>
      <c r="Z11">
        <v>6</v>
      </c>
      <c r="AA11">
        <v>0</v>
      </c>
      <c r="AB11">
        <v>0</v>
      </c>
      <c r="AC11">
        <v>0</v>
      </c>
      <c r="AD11">
        <v>48</v>
      </c>
      <c r="AE11">
        <v>0</v>
      </c>
    </row>
    <row r="12" spans="2:31" x14ac:dyDescent="0.25">
      <c r="B12">
        <v>1</v>
      </c>
      <c r="C12">
        <v>10110</v>
      </c>
      <c r="D12" t="s">
        <v>100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3</v>
      </c>
      <c r="U12">
        <v>2</v>
      </c>
      <c r="V12">
        <v>2</v>
      </c>
      <c r="W12">
        <v>0</v>
      </c>
      <c r="X12">
        <v>7</v>
      </c>
      <c r="Y12">
        <v>0</v>
      </c>
      <c r="Z12">
        <v>4</v>
      </c>
      <c r="AA12">
        <v>0</v>
      </c>
      <c r="AB12">
        <v>0</v>
      </c>
      <c r="AC12">
        <v>0</v>
      </c>
      <c r="AD12">
        <v>48</v>
      </c>
      <c r="AE12">
        <v>0</v>
      </c>
    </row>
    <row r="13" spans="2:31" x14ac:dyDescent="0.25">
      <c r="B13">
        <v>1</v>
      </c>
      <c r="C13">
        <v>27097</v>
      </c>
      <c r="D13" t="s">
        <v>101</v>
      </c>
      <c r="E13">
        <v>0</v>
      </c>
      <c r="F13">
        <v>0</v>
      </c>
      <c r="G13">
        <v>0</v>
      </c>
      <c r="H13">
        <v>0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4</v>
      </c>
      <c r="U13">
        <v>2</v>
      </c>
      <c r="V13">
        <v>0</v>
      </c>
      <c r="W13">
        <v>0</v>
      </c>
      <c r="X13">
        <v>9</v>
      </c>
      <c r="Y13">
        <v>0</v>
      </c>
      <c r="Z13">
        <v>7</v>
      </c>
      <c r="AA13">
        <v>0</v>
      </c>
      <c r="AB13">
        <v>0</v>
      </c>
      <c r="AC13">
        <v>0</v>
      </c>
      <c r="AD13">
        <v>21</v>
      </c>
      <c r="AE13">
        <v>0</v>
      </c>
    </row>
    <row r="14" spans="2:31" x14ac:dyDescent="0.25">
      <c r="B14">
        <v>1</v>
      </c>
      <c r="C14">
        <v>31276</v>
      </c>
      <c r="D14" t="s">
        <v>91</v>
      </c>
      <c r="E14">
        <v>0</v>
      </c>
      <c r="F14">
        <v>0</v>
      </c>
      <c r="G14">
        <v>0</v>
      </c>
      <c r="H14">
        <v>0</v>
      </c>
      <c r="I14">
        <v>194</v>
      </c>
      <c r="J14">
        <v>0</v>
      </c>
      <c r="K14">
        <v>0</v>
      </c>
      <c r="L14">
        <v>0</v>
      </c>
      <c r="M14">
        <v>0</v>
      </c>
      <c r="N14">
        <v>0</v>
      </c>
      <c r="O14">
        <v>99</v>
      </c>
      <c r="P14">
        <v>95</v>
      </c>
      <c r="Q14">
        <v>0</v>
      </c>
      <c r="R14">
        <v>0</v>
      </c>
      <c r="S14">
        <v>0</v>
      </c>
      <c r="T14">
        <v>14</v>
      </c>
      <c r="U14">
        <v>6</v>
      </c>
      <c r="V14">
        <v>0</v>
      </c>
      <c r="W14">
        <v>0</v>
      </c>
      <c r="X14">
        <v>36</v>
      </c>
      <c r="Y14">
        <v>3</v>
      </c>
      <c r="Z14">
        <v>41</v>
      </c>
      <c r="AA14">
        <v>0</v>
      </c>
      <c r="AB14">
        <v>5</v>
      </c>
      <c r="AC14">
        <v>0</v>
      </c>
      <c r="AD14">
        <v>0</v>
      </c>
      <c r="AE14">
        <v>0</v>
      </c>
    </row>
    <row r="15" spans="2:31" x14ac:dyDescent="0.25">
      <c r="B15">
        <v>2</v>
      </c>
      <c r="C15">
        <v>6341</v>
      </c>
      <c r="D15" t="s">
        <v>67</v>
      </c>
      <c r="E15">
        <v>0</v>
      </c>
      <c r="F15">
        <v>1</v>
      </c>
      <c r="G15">
        <v>0</v>
      </c>
      <c r="H15">
        <v>0</v>
      </c>
      <c r="I15">
        <v>28</v>
      </c>
      <c r="J15">
        <v>11</v>
      </c>
      <c r="K15">
        <v>0</v>
      </c>
      <c r="L15">
        <v>0</v>
      </c>
      <c r="M15">
        <v>0</v>
      </c>
      <c r="N15">
        <v>0</v>
      </c>
      <c r="O15">
        <v>5</v>
      </c>
      <c r="P15">
        <v>4</v>
      </c>
      <c r="Q15">
        <v>0</v>
      </c>
      <c r="R15">
        <v>0</v>
      </c>
      <c r="S15">
        <v>0</v>
      </c>
      <c r="T15">
        <v>7</v>
      </c>
      <c r="U15">
        <v>0</v>
      </c>
      <c r="V15">
        <v>1</v>
      </c>
      <c r="W15">
        <v>0</v>
      </c>
      <c r="X15">
        <v>6</v>
      </c>
      <c r="Y15">
        <v>2</v>
      </c>
      <c r="Z15">
        <v>4</v>
      </c>
      <c r="AA15">
        <v>0</v>
      </c>
      <c r="AB15">
        <v>0</v>
      </c>
      <c r="AC15">
        <v>0</v>
      </c>
      <c r="AD15">
        <v>13</v>
      </c>
      <c r="AE15">
        <v>0</v>
      </c>
    </row>
    <row r="16" spans="2:31" x14ac:dyDescent="0.25">
      <c r="B16">
        <v>2</v>
      </c>
      <c r="C16">
        <v>6346</v>
      </c>
      <c r="D16" t="s">
        <v>102</v>
      </c>
      <c r="E16">
        <v>1</v>
      </c>
      <c r="F16">
        <v>0</v>
      </c>
      <c r="G16">
        <v>0</v>
      </c>
      <c r="H16">
        <v>0</v>
      </c>
      <c r="I16">
        <v>5</v>
      </c>
      <c r="J16">
        <v>20</v>
      </c>
      <c r="K16">
        <v>0</v>
      </c>
      <c r="L16">
        <v>0</v>
      </c>
      <c r="M16">
        <v>0</v>
      </c>
      <c r="N16">
        <v>0</v>
      </c>
      <c r="O16">
        <v>3</v>
      </c>
      <c r="P16">
        <v>3</v>
      </c>
      <c r="Q16">
        <v>0</v>
      </c>
      <c r="R16">
        <v>0</v>
      </c>
      <c r="S16">
        <v>0</v>
      </c>
      <c r="T16">
        <v>2</v>
      </c>
      <c r="U16">
        <v>0</v>
      </c>
      <c r="V16">
        <v>1</v>
      </c>
      <c r="W16">
        <v>0</v>
      </c>
      <c r="X16">
        <v>5</v>
      </c>
      <c r="Y16">
        <v>1</v>
      </c>
      <c r="Z16">
        <v>3</v>
      </c>
      <c r="AA16">
        <v>4</v>
      </c>
      <c r="AB16">
        <v>1</v>
      </c>
      <c r="AC16">
        <v>0</v>
      </c>
      <c r="AD16">
        <v>42</v>
      </c>
      <c r="AE16">
        <v>7</v>
      </c>
    </row>
    <row r="17" spans="2:31" x14ac:dyDescent="0.25">
      <c r="B17">
        <v>2</v>
      </c>
      <c r="C17">
        <v>6349</v>
      </c>
      <c r="D17" t="s">
        <v>103</v>
      </c>
      <c r="E17">
        <v>0</v>
      </c>
      <c r="F17">
        <v>0</v>
      </c>
      <c r="G17">
        <v>0</v>
      </c>
      <c r="H17">
        <v>0</v>
      </c>
      <c r="I17">
        <v>13</v>
      </c>
      <c r="J17">
        <v>0</v>
      </c>
      <c r="K17">
        <v>0</v>
      </c>
      <c r="L17">
        <v>0</v>
      </c>
      <c r="M17">
        <v>0</v>
      </c>
      <c r="N17">
        <v>0</v>
      </c>
      <c r="O17">
        <v>9</v>
      </c>
      <c r="P17">
        <v>9</v>
      </c>
      <c r="Q17">
        <v>0</v>
      </c>
      <c r="R17">
        <v>0</v>
      </c>
      <c r="S17">
        <v>0</v>
      </c>
      <c r="T17">
        <v>3</v>
      </c>
      <c r="U17">
        <v>2</v>
      </c>
      <c r="V17">
        <v>0</v>
      </c>
      <c r="W17">
        <v>0</v>
      </c>
      <c r="X17">
        <v>6</v>
      </c>
      <c r="Y17">
        <v>1</v>
      </c>
      <c r="Z17">
        <v>7</v>
      </c>
      <c r="AA17">
        <v>0</v>
      </c>
      <c r="AB17">
        <v>2</v>
      </c>
      <c r="AC17">
        <v>0</v>
      </c>
      <c r="AD17">
        <v>0</v>
      </c>
      <c r="AE17">
        <v>3</v>
      </c>
    </row>
    <row r="18" spans="2:31" x14ac:dyDescent="0.25">
      <c r="B18">
        <v>3</v>
      </c>
      <c r="C18">
        <v>6318</v>
      </c>
      <c r="D18" t="s">
        <v>62</v>
      </c>
      <c r="E18">
        <v>0</v>
      </c>
      <c r="F18">
        <v>0</v>
      </c>
      <c r="G18">
        <v>251</v>
      </c>
      <c r="H18">
        <v>0</v>
      </c>
      <c r="I18">
        <v>111</v>
      </c>
      <c r="J18">
        <v>12</v>
      </c>
      <c r="K18">
        <v>0</v>
      </c>
      <c r="L18">
        <v>0</v>
      </c>
      <c r="M18">
        <v>0</v>
      </c>
      <c r="N18">
        <v>0</v>
      </c>
      <c r="O18">
        <v>10</v>
      </c>
      <c r="P18">
        <v>0</v>
      </c>
      <c r="Q18">
        <v>0</v>
      </c>
      <c r="R18">
        <v>0</v>
      </c>
      <c r="S18">
        <v>0</v>
      </c>
      <c r="T18">
        <v>4</v>
      </c>
      <c r="U18">
        <v>1</v>
      </c>
      <c r="V18">
        <v>0</v>
      </c>
      <c r="W18">
        <v>6</v>
      </c>
      <c r="X18">
        <v>8</v>
      </c>
      <c r="Y18">
        <v>0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16</v>
      </c>
    </row>
    <row r="19" spans="2:31" x14ac:dyDescent="0.25">
      <c r="B19">
        <v>3</v>
      </c>
      <c r="C19">
        <v>6319</v>
      </c>
      <c r="D19" t="s">
        <v>104</v>
      </c>
      <c r="E19">
        <v>0</v>
      </c>
      <c r="F19">
        <v>0</v>
      </c>
      <c r="G19">
        <v>0</v>
      </c>
      <c r="H19">
        <v>0</v>
      </c>
      <c r="I19">
        <v>1</v>
      </c>
      <c r="J19">
        <v>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3</v>
      </c>
      <c r="U19">
        <v>0</v>
      </c>
      <c r="V19">
        <v>0</v>
      </c>
      <c r="W19">
        <v>0</v>
      </c>
      <c r="X19">
        <v>3</v>
      </c>
      <c r="Y19">
        <v>0</v>
      </c>
      <c r="Z19">
        <v>2</v>
      </c>
      <c r="AA19">
        <v>0</v>
      </c>
      <c r="AB19">
        <v>0</v>
      </c>
      <c r="AC19">
        <v>0</v>
      </c>
      <c r="AD19">
        <v>0</v>
      </c>
      <c r="AE19">
        <v>0</v>
      </c>
    </row>
    <row r="20" spans="2:31" x14ac:dyDescent="0.25">
      <c r="B20">
        <v>3</v>
      </c>
      <c r="C20">
        <v>6320</v>
      </c>
      <c r="D20" t="s">
        <v>105</v>
      </c>
      <c r="E20">
        <v>0</v>
      </c>
      <c r="F20">
        <v>0</v>
      </c>
      <c r="G20">
        <v>0</v>
      </c>
      <c r="H20">
        <v>0</v>
      </c>
      <c r="I20">
        <v>10</v>
      </c>
      <c r="J20">
        <v>19</v>
      </c>
      <c r="K20">
        <v>0</v>
      </c>
      <c r="L20">
        <v>0</v>
      </c>
      <c r="M20">
        <v>0</v>
      </c>
      <c r="N20">
        <v>0</v>
      </c>
      <c r="O20">
        <v>11</v>
      </c>
      <c r="P20">
        <v>9</v>
      </c>
      <c r="Q20">
        <v>0</v>
      </c>
      <c r="R20">
        <v>0</v>
      </c>
      <c r="S20">
        <v>0</v>
      </c>
      <c r="T20">
        <v>4</v>
      </c>
      <c r="U20">
        <v>0</v>
      </c>
      <c r="V20">
        <v>1</v>
      </c>
      <c r="W20">
        <v>0</v>
      </c>
      <c r="X20">
        <v>4</v>
      </c>
      <c r="Y20">
        <v>0</v>
      </c>
      <c r="Z20">
        <v>2</v>
      </c>
      <c r="AA20">
        <v>0</v>
      </c>
      <c r="AB20">
        <v>0</v>
      </c>
      <c r="AC20">
        <v>0</v>
      </c>
      <c r="AD20">
        <v>0</v>
      </c>
      <c r="AE20">
        <v>0</v>
      </c>
    </row>
    <row r="21" spans="2:31" x14ac:dyDescent="0.25">
      <c r="B21">
        <v>3</v>
      </c>
      <c r="C21">
        <v>6321</v>
      </c>
      <c r="D21" t="s">
        <v>106</v>
      </c>
      <c r="E21">
        <v>0</v>
      </c>
      <c r="F21">
        <v>0</v>
      </c>
      <c r="G21">
        <v>0</v>
      </c>
      <c r="H21">
        <v>0</v>
      </c>
      <c r="I21">
        <v>11</v>
      </c>
      <c r="J21">
        <v>15</v>
      </c>
      <c r="K21">
        <v>0</v>
      </c>
      <c r="L21">
        <v>0</v>
      </c>
      <c r="M21">
        <v>0</v>
      </c>
      <c r="N21">
        <v>0</v>
      </c>
      <c r="O21">
        <v>50</v>
      </c>
      <c r="P21">
        <v>50</v>
      </c>
      <c r="Q21">
        <v>0</v>
      </c>
      <c r="R21">
        <v>0</v>
      </c>
      <c r="S21">
        <v>0</v>
      </c>
      <c r="T21">
        <v>4</v>
      </c>
      <c r="U21">
        <v>1</v>
      </c>
      <c r="V21">
        <v>0</v>
      </c>
      <c r="W21">
        <v>0</v>
      </c>
      <c r="X21">
        <v>3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</row>
    <row r="22" spans="2:31" x14ac:dyDescent="0.25">
      <c r="B22">
        <v>4</v>
      </c>
      <c r="C22">
        <v>6327</v>
      </c>
      <c r="D22" t="s">
        <v>64</v>
      </c>
      <c r="E22">
        <v>0</v>
      </c>
      <c r="F22">
        <v>0</v>
      </c>
      <c r="G22">
        <v>192</v>
      </c>
      <c r="H22">
        <v>0</v>
      </c>
      <c r="I22">
        <v>46</v>
      </c>
      <c r="J22">
        <v>15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9</v>
      </c>
      <c r="U22">
        <v>1</v>
      </c>
      <c r="V22">
        <v>0</v>
      </c>
      <c r="W22">
        <v>0</v>
      </c>
      <c r="X22">
        <v>7</v>
      </c>
      <c r="Y22">
        <v>0</v>
      </c>
      <c r="Z22">
        <v>5</v>
      </c>
      <c r="AA22">
        <v>1</v>
      </c>
      <c r="AB22">
        <v>0</v>
      </c>
      <c r="AC22">
        <v>0</v>
      </c>
      <c r="AD22">
        <v>0</v>
      </c>
      <c r="AE22">
        <v>0</v>
      </c>
    </row>
    <row r="23" spans="2:31" x14ac:dyDescent="0.25">
      <c r="B23">
        <v>4</v>
      </c>
      <c r="C23">
        <v>6332</v>
      </c>
      <c r="D23" t="s">
        <v>63</v>
      </c>
      <c r="E23">
        <v>0</v>
      </c>
      <c r="F23">
        <v>0</v>
      </c>
      <c r="G23">
        <v>382</v>
      </c>
      <c r="H23">
        <v>4442</v>
      </c>
      <c r="I23">
        <v>508</v>
      </c>
      <c r="J23">
        <v>74</v>
      </c>
      <c r="K23">
        <v>0</v>
      </c>
      <c r="L23">
        <v>0</v>
      </c>
      <c r="M23">
        <v>0</v>
      </c>
      <c r="N23">
        <v>0</v>
      </c>
      <c r="O23">
        <v>1</v>
      </c>
      <c r="P23">
        <v>0</v>
      </c>
      <c r="Q23">
        <v>0</v>
      </c>
      <c r="R23">
        <v>0</v>
      </c>
      <c r="S23">
        <v>0</v>
      </c>
      <c r="T23">
        <v>21</v>
      </c>
      <c r="U23">
        <v>2</v>
      </c>
      <c r="V23">
        <v>10</v>
      </c>
      <c r="W23">
        <v>0</v>
      </c>
      <c r="X23">
        <v>55</v>
      </c>
      <c r="Y23">
        <v>3</v>
      </c>
      <c r="Z23">
        <v>57</v>
      </c>
      <c r="AA23">
        <v>0</v>
      </c>
      <c r="AB23">
        <v>2</v>
      </c>
      <c r="AC23">
        <v>0</v>
      </c>
      <c r="AD23">
        <v>1</v>
      </c>
      <c r="AE23">
        <v>22</v>
      </c>
    </row>
    <row r="24" spans="2:31" x14ac:dyDescent="0.25">
      <c r="B24">
        <v>4</v>
      </c>
      <c r="C24">
        <v>6333</v>
      </c>
      <c r="D24" t="s">
        <v>107</v>
      </c>
      <c r="E24">
        <v>0</v>
      </c>
      <c r="F24">
        <v>0</v>
      </c>
      <c r="G24">
        <v>0</v>
      </c>
      <c r="H24">
        <v>0</v>
      </c>
      <c r="I24">
        <v>24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5</v>
      </c>
      <c r="U24">
        <v>5</v>
      </c>
      <c r="V24">
        <v>0</v>
      </c>
      <c r="W24">
        <v>0</v>
      </c>
      <c r="X24">
        <v>3</v>
      </c>
      <c r="Y24">
        <v>0</v>
      </c>
      <c r="Z24">
        <v>2</v>
      </c>
      <c r="AA24">
        <v>0</v>
      </c>
      <c r="AB24">
        <v>0</v>
      </c>
      <c r="AC24">
        <v>0</v>
      </c>
      <c r="AD24">
        <v>0</v>
      </c>
      <c r="AE24">
        <v>0</v>
      </c>
    </row>
    <row r="25" spans="2:31" x14ac:dyDescent="0.25">
      <c r="B25">
        <v>4</v>
      </c>
      <c r="C25">
        <v>6334</v>
      </c>
      <c r="D25" t="s">
        <v>108</v>
      </c>
      <c r="E25">
        <v>0</v>
      </c>
      <c r="F25">
        <v>0</v>
      </c>
      <c r="G25">
        <v>0</v>
      </c>
      <c r="H25">
        <v>0</v>
      </c>
      <c r="I25">
        <v>102</v>
      </c>
      <c r="J25">
        <v>13</v>
      </c>
      <c r="K25">
        <v>0</v>
      </c>
      <c r="L25">
        <v>0</v>
      </c>
      <c r="M25">
        <v>0</v>
      </c>
      <c r="N25">
        <v>0</v>
      </c>
      <c r="O25">
        <v>16</v>
      </c>
      <c r="P25">
        <v>0</v>
      </c>
      <c r="Q25">
        <v>0</v>
      </c>
      <c r="R25">
        <v>0</v>
      </c>
      <c r="S25">
        <v>0</v>
      </c>
      <c r="T25">
        <v>3</v>
      </c>
      <c r="U25">
        <v>4</v>
      </c>
      <c r="V25">
        <v>0</v>
      </c>
      <c r="W25">
        <v>0</v>
      </c>
      <c r="X25">
        <v>12</v>
      </c>
      <c r="Y25">
        <v>0</v>
      </c>
      <c r="Z25">
        <v>6</v>
      </c>
      <c r="AA25">
        <v>0</v>
      </c>
      <c r="AB25">
        <v>0</v>
      </c>
      <c r="AC25">
        <v>7</v>
      </c>
      <c r="AD25">
        <v>0</v>
      </c>
      <c r="AE25">
        <v>0</v>
      </c>
    </row>
    <row r="26" spans="2:31" x14ac:dyDescent="0.25">
      <c r="B26">
        <v>4</v>
      </c>
      <c r="C26">
        <v>6335</v>
      </c>
      <c r="D26" t="s">
        <v>109</v>
      </c>
      <c r="E26">
        <v>0</v>
      </c>
      <c r="F26">
        <v>0</v>
      </c>
      <c r="G26">
        <v>0</v>
      </c>
      <c r="H26">
        <v>0</v>
      </c>
      <c r="I26">
        <v>47</v>
      </c>
      <c r="J26">
        <v>5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4</v>
      </c>
      <c r="U26">
        <v>0</v>
      </c>
      <c r="V26">
        <v>0</v>
      </c>
      <c r="W26">
        <v>0</v>
      </c>
      <c r="X26">
        <v>10</v>
      </c>
      <c r="Y26">
        <v>0</v>
      </c>
      <c r="Z26">
        <v>1</v>
      </c>
      <c r="AA26">
        <v>0</v>
      </c>
      <c r="AB26">
        <v>0</v>
      </c>
      <c r="AC26">
        <v>2</v>
      </c>
      <c r="AD26">
        <v>0</v>
      </c>
      <c r="AE26">
        <v>0</v>
      </c>
    </row>
    <row r="27" spans="2:31" x14ac:dyDescent="0.25">
      <c r="B27">
        <v>4</v>
      </c>
      <c r="C27">
        <v>6336</v>
      </c>
      <c r="D27" t="s">
        <v>110</v>
      </c>
      <c r="E27">
        <v>0</v>
      </c>
      <c r="F27">
        <v>0</v>
      </c>
      <c r="G27">
        <v>234</v>
      </c>
      <c r="H27">
        <v>0</v>
      </c>
      <c r="I27">
        <v>84</v>
      </c>
      <c r="J27">
        <v>10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3</v>
      </c>
      <c r="U27">
        <v>3</v>
      </c>
      <c r="V27">
        <v>0</v>
      </c>
      <c r="W27">
        <v>10</v>
      </c>
      <c r="X27">
        <v>8</v>
      </c>
      <c r="Y27">
        <v>0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2:31" x14ac:dyDescent="0.25">
      <c r="B28">
        <v>5</v>
      </c>
      <c r="C28">
        <v>6337</v>
      </c>
      <c r="D28" t="s">
        <v>61</v>
      </c>
      <c r="E28">
        <v>0</v>
      </c>
      <c r="F28">
        <v>0</v>
      </c>
      <c r="G28">
        <v>357</v>
      </c>
      <c r="H28">
        <v>0</v>
      </c>
      <c r="I28">
        <v>41</v>
      </c>
      <c r="J28">
        <v>10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9</v>
      </c>
      <c r="U28">
        <v>0</v>
      </c>
      <c r="V28">
        <v>2</v>
      </c>
      <c r="W28">
        <v>0</v>
      </c>
      <c r="X28">
        <v>15</v>
      </c>
      <c r="Y28">
        <v>0</v>
      </c>
      <c r="Z28">
        <v>15</v>
      </c>
      <c r="AA28">
        <v>2</v>
      </c>
      <c r="AB28">
        <v>1</v>
      </c>
      <c r="AC28">
        <v>0</v>
      </c>
      <c r="AD28">
        <v>0</v>
      </c>
      <c r="AE28">
        <v>0</v>
      </c>
    </row>
    <row r="29" spans="2:31" x14ac:dyDescent="0.25">
      <c r="B29">
        <v>5</v>
      </c>
      <c r="C29">
        <v>6338</v>
      </c>
      <c r="D29" t="s">
        <v>111</v>
      </c>
      <c r="E29">
        <v>0</v>
      </c>
      <c r="F29">
        <v>0</v>
      </c>
      <c r="G29">
        <v>0</v>
      </c>
      <c r="H29">
        <v>0</v>
      </c>
      <c r="I29">
        <v>3</v>
      </c>
      <c r="J29">
        <v>0</v>
      </c>
      <c r="K29">
        <v>0</v>
      </c>
      <c r="L29">
        <v>0</v>
      </c>
      <c r="M29">
        <v>0</v>
      </c>
      <c r="N29">
        <v>0</v>
      </c>
      <c r="O29">
        <v>4</v>
      </c>
      <c r="P29">
        <v>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7</v>
      </c>
      <c r="Y29">
        <v>0</v>
      </c>
      <c r="Z29">
        <v>5</v>
      </c>
      <c r="AA29">
        <v>0</v>
      </c>
      <c r="AB29">
        <v>1</v>
      </c>
      <c r="AC29">
        <v>0</v>
      </c>
      <c r="AD29">
        <v>0</v>
      </c>
      <c r="AE29">
        <v>0</v>
      </c>
    </row>
    <row r="30" spans="2:31" x14ac:dyDescent="0.25">
      <c r="B30">
        <v>5</v>
      </c>
      <c r="C30">
        <v>6339</v>
      </c>
      <c r="D30" t="s">
        <v>112</v>
      </c>
      <c r="E30">
        <v>0</v>
      </c>
      <c r="F30">
        <v>0</v>
      </c>
      <c r="G30">
        <v>215</v>
      </c>
      <c r="H30">
        <v>0</v>
      </c>
      <c r="I30">
        <v>7</v>
      </c>
      <c r="J30">
        <v>9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5</v>
      </c>
      <c r="U30">
        <v>1</v>
      </c>
      <c r="V30">
        <v>1</v>
      </c>
      <c r="W30">
        <v>0</v>
      </c>
      <c r="X30">
        <v>4</v>
      </c>
      <c r="Y30">
        <v>0</v>
      </c>
      <c r="Z30">
        <v>7</v>
      </c>
      <c r="AA30">
        <v>0</v>
      </c>
      <c r="AB30">
        <v>1</v>
      </c>
      <c r="AC30">
        <v>3</v>
      </c>
      <c r="AD30">
        <v>0</v>
      </c>
      <c r="AE30">
        <v>0</v>
      </c>
    </row>
    <row r="31" spans="2:31" x14ac:dyDescent="0.25">
      <c r="B31">
        <v>5</v>
      </c>
      <c r="C31">
        <v>6340</v>
      </c>
      <c r="D31" t="s">
        <v>113</v>
      </c>
      <c r="E31">
        <v>0</v>
      </c>
      <c r="F31">
        <v>0</v>
      </c>
      <c r="G31">
        <v>0</v>
      </c>
      <c r="H31">
        <v>0</v>
      </c>
      <c r="I31">
        <v>27</v>
      </c>
      <c r="J31">
        <v>13</v>
      </c>
      <c r="K31">
        <v>0</v>
      </c>
      <c r="L31">
        <v>0</v>
      </c>
      <c r="M31">
        <v>0</v>
      </c>
      <c r="N31">
        <v>0</v>
      </c>
      <c r="O31">
        <v>12</v>
      </c>
      <c r="P31">
        <v>12</v>
      </c>
      <c r="Q31">
        <v>0</v>
      </c>
      <c r="R31">
        <v>0</v>
      </c>
      <c r="S31">
        <v>0</v>
      </c>
      <c r="T31">
        <v>5</v>
      </c>
      <c r="U31">
        <v>2</v>
      </c>
      <c r="V31">
        <v>0</v>
      </c>
      <c r="W31">
        <v>0</v>
      </c>
      <c r="X31">
        <v>5</v>
      </c>
      <c r="Y31">
        <v>3</v>
      </c>
      <c r="Z31">
        <v>2</v>
      </c>
      <c r="AA31">
        <v>0</v>
      </c>
      <c r="AB31">
        <v>0</v>
      </c>
      <c r="AC31">
        <v>0</v>
      </c>
      <c r="AD31">
        <v>0</v>
      </c>
      <c r="AE31">
        <v>0</v>
      </c>
    </row>
    <row r="32" spans="2:31" x14ac:dyDescent="0.25">
      <c r="B32">
        <v>5</v>
      </c>
      <c r="C32">
        <v>7238</v>
      </c>
      <c r="D32" t="s">
        <v>114</v>
      </c>
      <c r="E32">
        <v>0</v>
      </c>
      <c r="F32">
        <v>0</v>
      </c>
      <c r="G32">
        <v>0</v>
      </c>
      <c r="H32">
        <v>0</v>
      </c>
      <c r="I32">
        <v>1</v>
      </c>
      <c r="J32">
        <v>22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5</v>
      </c>
      <c r="U32">
        <v>2</v>
      </c>
      <c r="V32">
        <v>0</v>
      </c>
      <c r="W32">
        <v>0</v>
      </c>
      <c r="X32">
        <v>3</v>
      </c>
      <c r="Y32">
        <v>0</v>
      </c>
      <c r="Z32">
        <v>4</v>
      </c>
      <c r="AA32">
        <v>0</v>
      </c>
      <c r="AB32">
        <v>0</v>
      </c>
      <c r="AC32">
        <v>0</v>
      </c>
      <c r="AD32">
        <v>12</v>
      </c>
      <c r="AE32">
        <v>0</v>
      </c>
    </row>
    <row r="33" spans="2:31" x14ac:dyDescent="0.25">
      <c r="B33">
        <v>7</v>
      </c>
      <c r="C33">
        <v>6348</v>
      </c>
      <c r="D33" t="s">
        <v>65</v>
      </c>
      <c r="E33">
        <v>0</v>
      </c>
      <c r="F33">
        <v>5</v>
      </c>
      <c r="G33">
        <v>0</v>
      </c>
      <c r="H33">
        <v>0</v>
      </c>
      <c r="I33">
        <v>38</v>
      </c>
      <c r="J33">
        <v>5</v>
      </c>
      <c r="K33">
        <v>4</v>
      </c>
      <c r="L33">
        <v>4</v>
      </c>
      <c r="M33">
        <v>1</v>
      </c>
      <c r="N33">
        <v>0</v>
      </c>
      <c r="O33">
        <v>12</v>
      </c>
      <c r="P33">
        <v>12</v>
      </c>
      <c r="Q33">
        <v>0</v>
      </c>
      <c r="R33">
        <v>0</v>
      </c>
      <c r="S33">
        <v>0</v>
      </c>
      <c r="T33">
        <v>5</v>
      </c>
      <c r="U33">
        <v>6</v>
      </c>
      <c r="V33">
        <v>6</v>
      </c>
      <c r="W33">
        <v>0</v>
      </c>
      <c r="X33">
        <v>11</v>
      </c>
      <c r="Y33">
        <v>0</v>
      </c>
      <c r="Z33">
        <v>23</v>
      </c>
      <c r="AA33">
        <v>0</v>
      </c>
      <c r="AB33">
        <v>0</v>
      </c>
      <c r="AC33">
        <v>0</v>
      </c>
      <c r="AD33">
        <v>0</v>
      </c>
      <c r="AE33">
        <v>0</v>
      </c>
    </row>
    <row r="34" spans="2:31" x14ac:dyDescent="0.25">
      <c r="B34">
        <v>7</v>
      </c>
      <c r="C34">
        <v>7297</v>
      </c>
      <c r="D34" t="s">
        <v>115</v>
      </c>
      <c r="E34">
        <v>0</v>
      </c>
      <c r="F34">
        <v>0</v>
      </c>
      <c r="G34">
        <v>0</v>
      </c>
      <c r="H34">
        <v>0</v>
      </c>
      <c r="I34">
        <v>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>
        <v>0</v>
      </c>
      <c r="X34">
        <v>10</v>
      </c>
      <c r="Y34">
        <v>0</v>
      </c>
      <c r="Z34">
        <v>2</v>
      </c>
      <c r="AA34">
        <v>0</v>
      </c>
      <c r="AB34">
        <v>0</v>
      </c>
      <c r="AC34">
        <v>0</v>
      </c>
      <c r="AD34">
        <v>0</v>
      </c>
      <c r="AE34">
        <v>0</v>
      </c>
    </row>
    <row r="35" spans="2:31" x14ac:dyDescent="0.25">
      <c r="B35">
        <v>7</v>
      </c>
      <c r="C35">
        <v>10516</v>
      </c>
      <c r="D35" t="s">
        <v>116</v>
      </c>
      <c r="E35">
        <v>0</v>
      </c>
      <c r="F35">
        <v>3</v>
      </c>
      <c r="G35">
        <v>0</v>
      </c>
      <c r="H35">
        <v>0</v>
      </c>
      <c r="I35">
        <v>0</v>
      </c>
      <c r="J35">
        <v>5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3</v>
      </c>
      <c r="U35">
        <v>1</v>
      </c>
      <c r="V35">
        <v>4</v>
      </c>
      <c r="W35">
        <v>0</v>
      </c>
      <c r="X35">
        <v>0</v>
      </c>
      <c r="Y35">
        <v>0</v>
      </c>
      <c r="Z35">
        <v>3</v>
      </c>
      <c r="AA35">
        <v>0</v>
      </c>
      <c r="AB35">
        <v>0</v>
      </c>
      <c r="AC35">
        <v>0</v>
      </c>
      <c r="AD35">
        <v>0</v>
      </c>
      <c r="AE35">
        <v>0</v>
      </c>
    </row>
    <row r="36" spans="2:31" x14ac:dyDescent="0.25">
      <c r="B36">
        <v>8</v>
      </c>
      <c r="C36">
        <v>6326</v>
      </c>
      <c r="D36" t="s">
        <v>60</v>
      </c>
      <c r="E36">
        <v>0</v>
      </c>
      <c r="F36">
        <v>0</v>
      </c>
      <c r="G36">
        <v>257</v>
      </c>
      <c r="H36">
        <v>117</v>
      </c>
      <c r="I36">
        <v>31</v>
      </c>
      <c r="J36">
        <v>26</v>
      </c>
      <c r="K36">
        <v>8</v>
      </c>
      <c r="L36">
        <v>8</v>
      </c>
      <c r="M36">
        <v>1</v>
      </c>
      <c r="N36">
        <v>1</v>
      </c>
      <c r="O36">
        <v>0</v>
      </c>
      <c r="P36">
        <v>0</v>
      </c>
      <c r="Q36">
        <v>1</v>
      </c>
      <c r="R36">
        <v>1</v>
      </c>
      <c r="S36">
        <v>0</v>
      </c>
      <c r="T36">
        <v>8</v>
      </c>
      <c r="U36">
        <v>5</v>
      </c>
      <c r="V36">
        <v>7</v>
      </c>
      <c r="W36">
        <v>0</v>
      </c>
      <c r="X36">
        <v>7</v>
      </c>
      <c r="Y36">
        <v>0</v>
      </c>
      <c r="Z36">
        <v>13</v>
      </c>
      <c r="AA36">
        <v>0</v>
      </c>
      <c r="AB36">
        <v>0</v>
      </c>
      <c r="AC36">
        <v>0</v>
      </c>
      <c r="AD36">
        <v>11</v>
      </c>
      <c r="AE36">
        <v>0</v>
      </c>
    </row>
    <row r="37" spans="2:31" x14ac:dyDescent="0.25">
      <c r="B37">
        <v>8</v>
      </c>
      <c r="C37">
        <v>6329</v>
      </c>
      <c r="D37" t="s">
        <v>117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</v>
      </c>
      <c r="Y37">
        <v>1</v>
      </c>
      <c r="Z37">
        <v>1</v>
      </c>
      <c r="AA37">
        <v>0</v>
      </c>
      <c r="AB37">
        <v>1</v>
      </c>
      <c r="AC37">
        <v>1</v>
      </c>
      <c r="AD37">
        <v>0</v>
      </c>
      <c r="AE37">
        <v>0</v>
      </c>
    </row>
    <row r="38" spans="2:31" x14ac:dyDescent="0.25">
      <c r="B38">
        <v>8</v>
      </c>
      <c r="C38">
        <v>6330</v>
      </c>
      <c r="D38" t="s">
        <v>118</v>
      </c>
      <c r="E38">
        <v>0</v>
      </c>
      <c r="F38">
        <v>0</v>
      </c>
      <c r="G38">
        <v>0</v>
      </c>
      <c r="H38">
        <v>0</v>
      </c>
      <c r="I38">
        <v>7</v>
      </c>
      <c r="J38">
        <v>14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0</v>
      </c>
      <c r="V38">
        <v>0</v>
      </c>
      <c r="W38">
        <v>0</v>
      </c>
      <c r="X38">
        <v>2</v>
      </c>
      <c r="Y38">
        <v>0</v>
      </c>
      <c r="Z38">
        <v>2</v>
      </c>
      <c r="AA38">
        <v>0</v>
      </c>
      <c r="AB38">
        <v>0</v>
      </c>
      <c r="AC38">
        <v>0</v>
      </c>
      <c r="AD38">
        <v>0</v>
      </c>
      <c r="AE38">
        <v>0</v>
      </c>
    </row>
    <row r="39" spans="2:31" x14ac:dyDescent="0.25">
      <c r="B39">
        <v>8</v>
      </c>
      <c r="C39">
        <v>6331</v>
      </c>
      <c r="D39" t="s">
        <v>119</v>
      </c>
      <c r="E39">
        <v>0</v>
      </c>
      <c r="F39">
        <v>0</v>
      </c>
      <c r="G39">
        <v>0</v>
      </c>
      <c r="H39">
        <v>0</v>
      </c>
      <c r="I39">
        <v>20</v>
      </c>
      <c r="J39">
        <v>0</v>
      </c>
      <c r="K39">
        <v>0</v>
      </c>
      <c r="L39">
        <v>0</v>
      </c>
      <c r="M39">
        <v>0</v>
      </c>
      <c r="N39">
        <v>0</v>
      </c>
      <c r="O39">
        <v>9</v>
      </c>
      <c r="P39">
        <v>9</v>
      </c>
      <c r="Q39">
        <v>0</v>
      </c>
      <c r="R39">
        <v>0</v>
      </c>
      <c r="S39">
        <v>0</v>
      </c>
      <c r="T39">
        <v>4</v>
      </c>
      <c r="U39">
        <v>0</v>
      </c>
      <c r="V39">
        <v>0</v>
      </c>
      <c r="W39">
        <v>0</v>
      </c>
      <c r="X39">
        <v>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</row>
    <row r="40" spans="2:31" x14ac:dyDescent="0.25">
      <c r="B40">
        <v>10</v>
      </c>
      <c r="C40">
        <v>6322</v>
      </c>
      <c r="D40" t="s">
        <v>71</v>
      </c>
      <c r="E40">
        <v>3</v>
      </c>
      <c r="F40">
        <v>3</v>
      </c>
      <c r="G40">
        <v>0</v>
      </c>
      <c r="H40">
        <v>0</v>
      </c>
      <c r="I40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1</v>
      </c>
      <c r="P40">
        <v>1</v>
      </c>
      <c r="Q40">
        <v>0</v>
      </c>
      <c r="R40">
        <v>0</v>
      </c>
      <c r="S40">
        <v>0</v>
      </c>
      <c r="T40">
        <v>0</v>
      </c>
      <c r="U40">
        <v>6</v>
      </c>
      <c r="V40">
        <v>0</v>
      </c>
      <c r="W40">
        <v>0</v>
      </c>
      <c r="X40">
        <v>25</v>
      </c>
      <c r="Y40">
        <v>6</v>
      </c>
      <c r="Z40">
        <v>27</v>
      </c>
      <c r="AA40">
        <v>0</v>
      </c>
      <c r="AB40">
        <v>0</v>
      </c>
      <c r="AC40">
        <v>0</v>
      </c>
      <c r="AD40">
        <v>0</v>
      </c>
      <c r="AE40">
        <v>0</v>
      </c>
    </row>
    <row r="41" spans="2:31" x14ac:dyDescent="0.25">
      <c r="B41">
        <v>10</v>
      </c>
      <c r="C41">
        <v>6323</v>
      </c>
      <c r="D41" t="s">
        <v>120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2</v>
      </c>
      <c r="U41">
        <v>0</v>
      </c>
      <c r="V41">
        <v>0</v>
      </c>
      <c r="W41">
        <v>0</v>
      </c>
      <c r="X41">
        <v>2</v>
      </c>
      <c r="Y41">
        <v>0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0</v>
      </c>
    </row>
    <row r="42" spans="2:31" x14ac:dyDescent="0.25">
      <c r="B42">
        <v>10</v>
      </c>
      <c r="C42">
        <v>6324</v>
      </c>
      <c r="D42" t="s">
        <v>121</v>
      </c>
      <c r="E42">
        <v>0</v>
      </c>
      <c r="F42">
        <v>0</v>
      </c>
      <c r="G42">
        <v>0</v>
      </c>
      <c r="H42">
        <v>0</v>
      </c>
      <c r="I42">
        <v>38</v>
      </c>
      <c r="J42">
        <v>2</v>
      </c>
      <c r="K42">
        <v>0</v>
      </c>
      <c r="L42">
        <v>0</v>
      </c>
      <c r="M42">
        <v>0</v>
      </c>
      <c r="N42">
        <v>0</v>
      </c>
      <c r="O42">
        <v>30</v>
      </c>
      <c r="P42">
        <v>30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</row>
    <row r="43" spans="2:31" x14ac:dyDescent="0.25">
      <c r="B43">
        <v>10</v>
      </c>
      <c r="C43">
        <v>6325</v>
      </c>
      <c r="D43" t="s">
        <v>122</v>
      </c>
      <c r="E43">
        <v>1</v>
      </c>
      <c r="F43">
        <v>1</v>
      </c>
      <c r="G43">
        <v>0</v>
      </c>
      <c r="H43">
        <v>0</v>
      </c>
      <c r="I43">
        <v>18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1</v>
      </c>
      <c r="Q43">
        <v>0</v>
      </c>
      <c r="R43">
        <v>0</v>
      </c>
      <c r="S43">
        <v>0</v>
      </c>
      <c r="T43">
        <v>0</v>
      </c>
      <c r="U43">
        <v>4</v>
      </c>
      <c r="V43">
        <v>0</v>
      </c>
      <c r="W43">
        <v>0</v>
      </c>
      <c r="X43">
        <v>9</v>
      </c>
      <c r="Y43">
        <v>0</v>
      </c>
      <c r="Z43">
        <v>4</v>
      </c>
      <c r="AA43">
        <v>0</v>
      </c>
      <c r="AB43">
        <v>0</v>
      </c>
      <c r="AC43">
        <v>0</v>
      </c>
      <c r="AD43">
        <v>0</v>
      </c>
      <c r="AE43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Q53"/>
  <sheetViews>
    <sheetView showGridLines="0" zoomScale="80" zoomScaleNormal="80" workbookViewId="0">
      <pane xSplit="3" ySplit="3" topLeftCell="D31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f>+Oct!A4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>SUM(D4)</f>
        <v>0</v>
      </c>
      <c r="AV4" s="37">
        <f>+SUM(F4:O4)</f>
        <v>0</v>
      </c>
      <c r="AW4" s="37">
        <f>+SUM(P4:R4)</f>
        <v>0</v>
      </c>
      <c r="AX4" s="37">
        <f t="shared" ref="AX4:AX33" si="0">+SUM(S4:V4)</f>
        <v>0</v>
      </c>
      <c r="AY4" s="37">
        <f t="shared" ref="AY4:AY33" si="1">+SUM(W4:AB4)</f>
        <v>0</v>
      </c>
      <c r="AZ4" s="37">
        <f>+SUM(AC4:AH4)</f>
        <v>0</v>
      </c>
      <c r="BA4" s="37">
        <f t="shared" ref="BA4:BA33" si="2">+SUM(AI4:AK4)</f>
        <v>0</v>
      </c>
      <c r="BB4" s="38">
        <f t="shared" ref="BB4:BB33" si="3">+SUM(AL4:AO4)</f>
        <v>0</v>
      </c>
      <c r="BC4" s="37">
        <f t="shared" ref="BC4:BC33" si="4">+SUM(AP4:AS4)</f>
        <v>0</v>
      </c>
      <c r="BD4" s="54">
        <f>SUM(AU4:BC4)</f>
        <v>0</v>
      </c>
    </row>
    <row r="5" spans="1:69" x14ac:dyDescent="0.25">
      <c r="A5" s="353">
        <f>+Oct!A5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>SUM(D5)</f>
        <v>0</v>
      </c>
      <c r="AV5" s="37">
        <f t="shared" ref="AV5:AV33" si="5">+SUM(F5:O5)</f>
        <v>0</v>
      </c>
      <c r="AW5" s="37">
        <f t="shared" ref="AW5:AW33" si="6">+SUM(P5:R5)</f>
        <v>0</v>
      </c>
      <c r="AX5" s="37">
        <f t="shared" si="0"/>
        <v>0</v>
      </c>
      <c r="AY5" s="37">
        <f t="shared" si="1"/>
        <v>0</v>
      </c>
      <c r="AZ5" s="37">
        <f t="shared" ref="AZ5:AZ53" si="7">+SUM(AC5:AH5)</f>
        <v>0</v>
      </c>
      <c r="BA5" s="37">
        <f t="shared" si="2"/>
        <v>0</v>
      </c>
      <c r="BB5" s="38">
        <f t="shared" si="3"/>
        <v>0</v>
      </c>
      <c r="BC5" s="37">
        <f t="shared" si="4"/>
        <v>0</v>
      </c>
      <c r="BD5" s="54">
        <f t="shared" ref="BD5:BD53" si="8">SUM(AU5:BC5)</f>
        <v>0</v>
      </c>
    </row>
    <row r="6" spans="1:69" ht="30" x14ac:dyDescent="0.25">
      <c r="A6" s="353">
        <f>+Oct!A6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>SUM(D6)</f>
        <v>0</v>
      </c>
      <c r="AV6" s="37">
        <f t="shared" si="5"/>
        <v>0</v>
      </c>
      <c r="AW6" s="37">
        <f t="shared" si="6"/>
        <v>0</v>
      </c>
      <c r="AX6" s="37">
        <f t="shared" si="0"/>
        <v>0</v>
      </c>
      <c r="AY6" s="37">
        <f t="shared" si="1"/>
        <v>0</v>
      </c>
      <c r="AZ6" s="37">
        <f t="shared" si="7"/>
        <v>0</v>
      </c>
      <c r="BA6" s="37">
        <f t="shared" si="2"/>
        <v>0</v>
      </c>
      <c r="BB6" s="38">
        <f t="shared" si="3"/>
        <v>0</v>
      </c>
      <c r="BC6" s="37">
        <f t="shared" si="4"/>
        <v>0</v>
      </c>
      <c r="BD6" s="54">
        <f t="shared" si="8"/>
        <v>0</v>
      </c>
    </row>
    <row r="7" spans="1:69" ht="30" x14ac:dyDescent="0.25">
      <c r="A7" s="353">
        <f>+Oct!A7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>SUM(D7)</f>
        <v>0</v>
      </c>
      <c r="AV7" s="37">
        <f t="shared" si="5"/>
        <v>0</v>
      </c>
      <c r="AW7" s="37">
        <f t="shared" si="6"/>
        <v>0</v>
      </c>
      <c r="AX7" s="37">
        <f t="shared" si="0"/>
        <v>0</v>
      </c>
      <c r="AY7" s="37">
        <f t="shared" si="1"/>
        <v>0</v>
      </c>
      <c r="AZ7" s="37">
        <f t="shared" si="7"/>
        <v>0</v>
      </c>
      <c r="BA7" s="37">
        <f t="shared" si="2"/>
        <v>0</v>
      </c>
      <c r="BB7" s="38">
        <f t="shared" si="3"/>
        <v>0</v>
      </c>
      <c r="BC7" s="37">
        <f t="shared" si="4"/>
        <v>0</v>
      </c>
      <c r="BD7" s="54">
        <f t="shared" si="8"/>
        <v>0</v>
      </c>
    </row>
    <row r="8" spans="1:69" ht="30" x14ac:dyDescent="0.25">
      <c r="A8" s="353">
        <f>+Oct!A8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>SUM(D8)</f>
        <v>0</v>
      </c>
      <c r="AV8" s="37">
        <f t="shared" ref="AV8" si="9">+SUM(F8:O8)</f>
        <v>0</v>
      </c>
      <c r="AW8" s="37">
        <f t="shared" ref="AW8" si="10">+SUM(P8:R8)</f>
        <v>0</v>
      </c>
      <c r="AX8" s="37">
        <f t="shared" ref="AX8" si="11">+SUM(S8:V8)</f>
        <v>0</v>
      </c>
      <c r="AY8" s="37">
        <f t="shared" ref="AY8" si="12">+SUM(W8:AB8)</f>
        <v>0</v>
      </c>
      <c r="AZ8" s="37">
        <f t="shared" ref="AZ8" si="13">+SUM(AC8:AH8)</f>
        <v>0</v>
      </c>
      <c r="BA8" s="37">
        <f t="shared" ref="BA8" si="14">+SUM(AI8:AK8)</f>
        <v>0</v>
      </c>
      <c r="BB8" s="38">
        <f t="shared" ref="BB8" si="15">+SUM(AL8:AO8)</f>
        <v>0</v>
      </c>
      <c r="BC8" s="37">
        <f t="shared" ref="BC8" si="16">+SUM(AP8:AS8)</f>
        <v>0</v>
      </c>
      <c r="BD8" s="54">
        <f t="shared" ref="BD8" si="17">SUM(AU8:BC8)</f>
        <v>0</v>
      </c>
    </row>
    <row r="9" spans="1:69" x14ac:dyDescent="0.25">
      <c r="A9" s="353">
        <f>+Oct!A9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/>
      <c r="AV9" s="37"/>
      <c r="AW9" s="37"/>
      <c r="AX9" s="37"/>
      <c r="AY9" s="37"/>
      <c r="AZ9" s="37">
        <f t="shared" si="7"/>
        <v>0</v>
      </c>
      <c r="BA9" s="37"/>
      <c r="BB9" s="38"/>
      <c r="BC9" s="37"/>
      <c r="BD9" s="54">
        <f t="shared" si="8"/>
        <v>0</v>
      </c>
    </row>
    <row r="10" spans="1:69" x14ac:dyDescent="0.25">
      <c r="A10" s="353">
        <f>+Oct!A10</f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ref="AU10:AU53" si="18">SUM(D10)</f>
        <v>0</v>
      </c>
      <c r="AV10" s="37">
        <f t="shared" si="5"/>
        <v>0</v>
      </c>
      <c r="AW10" s="37">
        <f t="shared" si="6"/>
        <v>0</v>
      </c>
      <c r="AX10" s="37">
        <f t="shared" si="0"/>
        <v>0</v>
      </c>
      <c r="AY10" s="37">
        <f t="shared" si="1"/>
        <v>0</v>
      </c>
      <c r="AZ10" s="37">
        <f t="shared" si="7"/>
        <v>0</v>
      </c>
      <c r="BA10" s="37">
        <f t="shared" si="2"/>
        <v>0</v>
      </c>
      <c r="BB10" s="38">
        <f t="shared" si="3"/>
        <v>0</v>
      </c>
      <c r="BC10" s="37">
        <f t="shared" si="4"/>
        <v>0</v>
      </c>
      <c r="BD10" s="54">
        <f t="shared" si="8"/>
        <v>0</v>
      </c>
    </row>
    <row r="11" spans="1:69" x14ac:dyDescent="0.25">
      <c r="A11" s="353">
        <f>+Oct!A11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18"/>
        <v>0</v>
      </c>
      <c r="AV11" s="37">
        <f t="shared" si="5"/>
        <v>0</v>
      </c>
      <c r="AW11" s="37">
        <f t="shared" si="6"/>
        <v>0</v>
      </c>
      <c r="AX11" s="37">
        <f t="shared" si="0"/>
        <v>0</v>
      </c>
      <c r="AY11" s="37">
        <f t="shared" si="1"/>
        <v>0</v>
      </c>
      <c r="AZ11" s="37">
        <f t="shared" si="7"/>
        <v>0</v>
      </c>
      <c r="BA11" s="37">
        <f t="shared" si="2"/>
        <v>0</v>
      </c>
      <c r="BB11" s="38">
        <f t="shared" si="3"/>
        <v>0</v>
      </c>
      <c r="BC11" s="37">
        <f t="shared" si="4"/>
        <v>0</v>
      </c>
      <c r="BD11" s="54">
        <f t="shared" si="8"/>
        <v>0</v>
      </c>
    </row>
    <row r="12" spans="1:69" x14ac:dyDescent="0.25">
      <c r="A12" s="353">
        <f>+Oct!A12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18"/>
        <v>0</v>
      </c>
      <c r="AV12" s="37">
        <f t="shared" si="5"/>
        <v>0</v>
      </c>
      <c r="AW12" s="37">
        <f t="shared" si="6"/>
        <v>0</v>
      </c>
      <c r="AX12" s="37">
        <f t="shared" si="0"/>
        <v>0</v>
      </c>
      <c r="AY12" s="37">
        <f t="shared" si="1"/>
        <v>0</v>
      </c>
      <c r="AZ12" s="37">
        <f t="shared" si="7"/>
        <v>0</v>
      </c>
      <c r="BA12" s="37">
        <f t="shared" si="2"/>
        <v>0</v>
      </c>
      <c r="BB12" s="38">
        <f t="shared" si="3"/>
        <v>0</v>
      </c>
      <c r="BC12" s="37">
        <f t="shared" si="4"/>
        <v>0</v>
      </c>
      <c r="BD12" s="54">
        <f t="shared" si="8"/>
        <v>0</v>
      </c>
    </row>
    <row r="13" spans="1:69" x14ac:dyDescent="0.25">
      <c r="A13" s="353">
        <f>+Oct!A13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18"/>
        <v>0</v>
      </c>
      <c r="AV13" s="37">
        <f t="shared" si="5"/>
        <v>0</v>
      </c>
      <c r="AW13" s="37">
        <f t="shared" si="6"/>
        <v>0</v>
      </c>
      <c r="AX13" s="37">
        <f t="shared" si="0"/>
        <v>0</v>
      </c>
      <c r="AY13" s="37">
        <f t="shared" si="1"/>
        <v>0</v>
      </c>
      <c r="AZ13" s="37">
        <f t="shared" si="7"/>
        <v>0</v>
      </c>
      <c r="BA13" s="37">
        <f t="shared" si="2"/>
        <v>0</v>
      </c>
      <c r="BB13" s="38">
        <f t="shared" si="3"/>
        <v>0</v>
      </c>
      <c r="BC13" s="37">
        <f t="shared" si="4"/>
        <v>0</v>
      </c>
      <c r="BD13" s="54">
        <f t="shared" si="8"/>
        <v>0</v>
      </c>
    </row>
    <row r="14" spans="1:69" x14ac:dyDescent="0.25">
      <c r="A14" s="353">
        <f>+Oct!A14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18"/>
        <v>0</v>
      </c>
      <c r="AV14" s="37">
        <f t="shared" si="5"/>
        <v>0</v>
      </c>
      <c r="AW14" s="37">
        <f t="shared" si="6"/>
        <v>0</v>
      </c>
      <c r="AX14" s="37">
        <f t="shared" si="0"/>
        <v>0</v>
      </c>
      <c r="AY14" s="37">
        <f t="shared" si="1"/>
        <v>0</v>
      </c>
      <c r="AZ14" s="37">
        <f t="shared" si="7"/>
        <v>0</v>
      </c>
      <c r="BA14" s="37">
        <f t="shared" si="2"/>
        <v>0</v>
      </c>
      <c r="BB14" s="38">
        <f t="shared" si="3"/>
        <v>0</v>
      </c>
      <c r="BC14" s="37">
        <f t="shared" si="4"/>
        <v>0</v>
      </c>
      <c r="BD14" s="54">
        <f t="shared" si="8"/>
        <v>0</v>
      </c>
    </row>
    <row r="15" spans="1:69" x14ac:dyDescent="0.25">
      <c r="A15" s="353">
        <f>+Oct!A15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18"/>
        <v>0</v>
      </c>
      <c r="AV15" s="37">
        <f t="shared" si="5"/>
        <v>0</v>
      </c>
      <c r="AW15" s="37">
        <f t="shared" si="6"/>
        <v>0</v>
      </c>
      <c r="AX15" s="37">
        <f t="shared" si="0"/>
        <v>0</v>
      </c>
      <c r="AY15" s="37">
        <f t="shared" si="1"/>
        <v>0</v>
      </c>
      <c r="AZ15" s="37">
        <f t="shared" si="7"/>
        <v>0</v>
      </c>
      <c r="BA15" s="37">
        <f t="shared" si="2"/>
        <v>0</v>
      </c>
      <c r="BB15" s="38">
        <f t="shared" si="3"/>
        <v>0</v>
      </c>
      <c r="BC15" s="37">
        <f t="shared" si="4"/>
        <v>0</v>
      </c>
      <c r="BD15" s="54">
        <f t="shared" si="8"/>
        <v>0</v>
      </c>
    </row>
    <row r="16" spans="1:69" ht="30" x14ac:dyDescent="0.25">
      <c r="A16" s="353">
        <f>+Oct!A16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18"/>
        <v>0</v>
      </c>
      <c r="AV16" s="37">
        <f t="shared" si="5"/>
        <v>0</v>
      </c>
      <c r="AW16" s="37">
        <f t="shared" si="6"/>
        <v>0</v>
      </c>
      <c r="AX16" s="37">
        <f t="shared" si="0"/>
        <v>0</v>
      </c>
      <c r="AY16" s="37">
        <f t="shared" si="1"/>
        <v>0</v>
      </c>
      <c r="AZ16" s="37">
        <f t="shared" si="7"/>
        <v>0</v>
      </c>
      <c r="BA16" s="37">
        <f t="shared" si="2"/>
        <v>0</v>
      </c>
      <c r="BB16" s="38">
        <f t="shared" si="3"/>
        <v>0</v>
      </c>
      <c r="BC16" s="37">
        <f t="shared" si="4"/>
        <v>0</v>
      </c>
      <c r="BD16" s="54">
        <f t="shared" si="8"/>
        <v>0</v>
      </c>
    </row>
    <row r="17" spans="1:56" x14ac:dyDescent="0.25">
      <c r="A17" s="353">
        <f>+Oct!A17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18"/>
        <v>0</v>
      </c>
      <c r="AV17" s="37">
        <f t="shared" si="5"/>
        <v>0</v>
      </c>
      <c r="AW17" s="37">
        <f t="shared" si="6"/>
        <v>0</v>
      </c>
      <c r="AX17" s="37">
        <f t="shared" si="0"/>
        <v>0</v>
      </c>
      <c r="AY17" s="37">
        <f t="shared" si="1"/>
        <v>0</v>
      </c>
      <c r="AZ17" s="37">
        <f t="shared" si="7"/>
        <v>0</v>
      </c>
      <c r="BA17" s="37">
        <f t="shared" si="2"/>
        <v>0</v>
      </c>
      <c r="BB17" s="38">
        <f t="shared" si="3"/>
        <v>0</v>
      </c>
      <c r="BC17" s="37">
        <f t="shared" si="4"/>
        <v>0</v>
      </c>
      <c r="BD17" s="54">
        <f t="shared" si="8"/>
        <v>0</v>
      </c>
    </row>
    <row r="18" spans="1:56" x14ac:dyDescent="0.25">
      <c r="A18" s="353">
        <f>+Oct!A18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18"/>
        <v>0</v>
      </c>
      <c r="AV18" s="37">
        <f t="shared" si="5"/>
        <v>0</v>
      </c>
      <c r="AW18" s="37">
        <f t="shared" si="6"/>
        <v>0</v>
      </c>
      <c r="AX18" s="37">
        <f t="shared" si="0"/>
        <v>0</v>
      </c>
      <c r="AY18" s="37">
        <f t="shared" si="1"/>
        <v>0</v>
      </c>
      <c r="AZ18" s="37">
        <f t="shared" si="7"/>
        <v>0</v>
      </c>
      <c r="BA18" s="37">
        <f t="shared" si="2"/>
        <v>0</v>
      </c>
      <c r="BB18" s="38">
        <f t="shared" si="3"/>
        <v>0</v>
      </c>
      <c r="BC18" s="37">
        <f t="shared" si="4"/>
        <v>0</v>
      </c>
      <c r="BD18" s="54">
        <f t="shared" si="8"/>
        <v>0</v>
      </c>
    </row>
    <row r="19" spans="1:56" x14ac:dyDescent="0.25">
      <c r="A19" s="353">
        <f>+Oct!A19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18"/>
        <v>0</v>
      </c>
      <c r="AV19" s="37">
        <f t="shared" si="5"/>
        <v>0</v>
      </c>
      <c r="AW19" s="37">
        <f t="shared" si="6"/>
        <v>0</v>
      </c>
      <c r="AX19" s="37">
        <f t="shared" si="0"/>
        <v>0</v>
      </c>
      <c r="AY19" s="37">
        <f t="shared" si="1"/>
        <v>0</v>
      </c>
      <c r="AZ19" s="37">
        <f t="shared" si="7"/>
        <v>0</v>
      </c>
      <c r="BA19" s="37">
        <f t="shared" si="2"/>
        <v>0</v>
      </c>
      <c r="BB19" s="38">
        <f t="shared" si="3"/>
        <v>0</v>
      </c>
      <c r="BC19" s="37">
        <f t="shared" si="4"/>
        <v>0</v>
      </c>
      <c r="BD19" s="54">
        <f t="shared" si="8"/>
        <v>0</v>
      </c>
    </row>
    <row r="20" spans="1:56" x14ac:dyDescent="0.25">
      <c r="A20" s="353">
        <f>+Oct!A20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18"/>
        <v>0</v>
      </c>
      <c r="AV20" s="37">
        <f t="shared" ref="AV20" si="19">+SUM(F20:O20)</f>
        <v>0</v>
      </c>
      <c r="AW20" s="37">
        <f t="shared" ref="AW20" si="20">+SUM(P20:R20)</f>
        <v>0</v>
      </c>
      <c r="AX20" s="37">
        <f t="shared" ref="AX20" si="21">+SUM(S20:V20)</f>
        <v>0</v>
      </c>
      <c r="AY20" s="37">
        <f t="shared" ref="AY20" si="22">+SUM(W20:AB20)</f>
        <v>0</v>
      </c>
      <c r="AZ20" s="37">
        <f t="shared" ref="AZ20" si="23">+SUM(AC20:AH20)</f>
        <v>0</v>
      </c>
      <c r="BA20" s="37">
        <f t="shared" ref="BA20" si="24">+SUM(AI20:AK20)</f>
        <v>0</v>
      </c>
      <c r="BB20" s="38">
        <f t="shared" ref="BB20" si="25">+SUM(AL20:AO20)</f>
        <v>0</v>
      </c>
      <c r="BC20" s="37">
        <f t="shared" ref="BC20" si="26">+SUM(AP20:AS20)</f>
        <v>0</v>
      </c>
      <c r="BD20" s="54">
        <f t="shared" ref="BD20" si="27">SUM(AU20:BC20)</f>
        <v>0</v>
      </c>
    </row>
    <row r="21" spans="1:56" x14ac:dyDescent="0.25">
      <c r="A21" s="353">
        <f>+Oct!A21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18"/>
        <v>0</v>
      </c>
      <c r="AV21" s="37">
        <f t="shared" si="5"/>
        <v>0</v>
      </c>
      <c r="AW21" s="37">
        <f t="shared" si="6"/>
        <v>0</v>
      </c>
      <c r="AX21" s="37">
        <f t="shared" si="0"/>
        <v>0</v>
      </c>
      <c r="AY21" s="37">
        <f t="shared" si="1"/>
        <v>0</v>
      </c>
      <c r="AZ21" s="37">
        <f t="shared" si="7"/>
        <v>0</v>
      </c>
      <c r="BA21" s="37">
        <f t="shared" si="2"/>
        <v>0</v>
      </c>
      <c r="BB21" s="38">
        <f t="shared" si="3"/>
        <v>0</v>
      </c>
      <c r="BC21" s="37">
        <f t="shared" si="4"/>
        <v>0</v>
      </c>
      <c r="BD21" s="54">
        <f t="shared" si="8"/>
        <v>0</v>
      </c>
    </row>
    <row r="22" spans="1:56" ht="30" x14ac:dyDescent="0.25">
      <c r="A22" s="353">
        <f>+Oct!A22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18"/>
        <v>0</v>
      </c>
      <c r="AV22" s="37">
        <f t="shared" si="5"/>
        <v>0</v>
      </c>
      <c r="AW22" s="37">
        <f t="shared" si="6"/>
        <v>0</v>
      </c>
      <c r="AX22" s="37">
        <f>+SUM(S22:V22)</f>
        <v>0</v>
      </c>
      <c r="AY22" s="37">
        <f t="shared" si="1"/>
        <v>0</v>
      </c>
      <c r="AZ22" s="37">
        <f t="shared" si="7"/>
        <v>0</v>
      </c>
      <c r="BA22" s="37">
        <f t="shared" si="2"/>
        <v>0</v>
      </c>
      <c r="BB22" s="38">
        <f t="shared" si="3"/>
        <v>0</v>
      </c>
      <c r="BC22" s="37">
        <f t="shared" si="4"/>
        <v>0</v>
      </c>
      <c r="BD22" s="54">
        <f t="shared" si="8"/>
        <v>0</v>
      </c>
    </row>
    <row r="23" spans="1:56" ht="30" x14ac:dyDescent="0.25">
      <c r="A23" s="353">
        <f>+Oct!A23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18"/>
        <v>0</v>
      </c>
      <c r="AV23" s="37">
        <f t="shared" si="5"/>
        <v>0</v>
      </c>
      <c r="AW23" s="37">
        <f t="shared" si="6"/>
        <v>0</v>
      </c>
      <c r="AX23" s="37">
        <f t="shared" si="0"/>
        <v>0</v>
      </c>
      <c r="AY23" s="37">
        <f t="shared" si="1"/>
        <v>0</v>
      </c>
      <c r="AZ23" s="37">
        <f t="shared" si="7"/>
        <v>0</v>
      </c>
      <c r="BA23" s="37">
        <f t="shared" si="2"/>
        <v>0</v>
      </c>
      <c r="BB23" s="38">
        <f t="shared" si="3"/>
        <v>0</v>
      </c>
      <c r="BC23" s="37">
        <f t="shared" si="4"/>
        <v>0</v>
      </c>
      <c r="BD23" s="54">
        <f t="shared" si="8"/>
        <v>0</v>
      </c>
    </row>
    <row r="24" spans="1:56" ht="30" x14ac:dyDescent="0.25">
      <c r="A24" s="353">
        <f>+Oct!A24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18"/>
        <v>0</v>
      </c>
      <c r="AV24" s="37">
        <f t="shared" si="5"/>
        <v>0</v>
      </c>
      <c r="AW24" s="37">
        <f t="shared" si="6"/>
        <v>0</v>
      </c>
      <c r="AX24" s="37">
        <f t="shared" si="0"/>
        <v>0</v>
      </c>
      <c r="AY24" s="37">
        <f t="shared" si="1"/>
        <v>0</v>
      </c>
      <c r="AZ24" s="37">
        <f t="shared" si="7"/>
        <v>0</v>
      </c>
      <c r="BA24" s="37">
        <f t="shared" si="2"/>
        <v>0</v>
      </c>
      <c r="BB24" s="38">
        <f t="shared" si="3"/>
        <v>0</v>
      </c>
      <c r="BC24" s="37">
        <f t="shared" si="4"/>
        <v>0</v>
      </c>
      <c r="BD24" s="54">
        <f t="shared" si="8"/>
        <v>0</v>
      </c>
    </row>
    <row r="25" spans="1:56" ht="30" x14ac:dyDescent="0.25">
      <c r="A25" s="353">
        <f>+Oct!A25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18"/>
        <v>0</v>
      </c>
      <c r="AV25" s="37">
        <f t="shared" si="5"/>
        <v>0</v>
      </c>
      <c r="AW25" s="37">
        <f t="shared" si="6"/>
        <v>0</v>
      </c>
      <c r="AX25" s="37">
        <f t="shared" si="0"/>
        <v>0</v>
      </c>
      <c r="AY25" s="37">
        <f t="shared" si="1"/>
        <v>0</v>
      </c>
      <c r="AZ25" s="37">
        <f t="shared" si="7"/>
        <v>0</v>
      </c>
      <c r="BA25" s="37">
        <f t="shared" si="2"/>
        <v>0</v>
      </c>
      <c r="BB25" s="38">
        <f t="shared" si="3"/>
        <v>0</v>
      </c>
      <c r="BC25" s="37">
        <f t="shared" si="4"/>
        <v>0</v>
      </c>
      <c r="BD25" s="54">
        <f t="shared" si="8"/>
        <v>0</v>
      </c>
    </row>
    <row r="26" spans="1:56" x14ac:dyDescent="0.25">
      <c r="A26" s="353">
        <f>+Oct!A26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18"/>
        <v>0</v>
      </c>
      <c r="AV26" s="37">
        <f t="shared" si="5"/>
        <v>0</v>
      </c>
      <c r="AW26" s="37">
        <f t="shared" si="6"/>
        <v>0</v>
      </c>
      <c r="AX26" s="37">
        <f t="shared" si="0"/>
        <v>0</v>
      </c>
      <c r="AY26" s="37">
        <f t="shared" si="1"/>
        <v>0</v>
      </c>
      <c r="AZ26" s="37">
        <f t="shared" si="7"/>
        <v>0</v>
      </c>
      <c r="BA26" s="37">
        <f t="shared" si="2"/>
        <v>0</v>
      </c>
      <c r="BB26" s="38">
        <f t="shared" si="3"/>
        <v>0</v>
      </c>
      <c r="BC26" s="37">
        <f t="shared" si="4"/>
        <v>0</v>
      </c>
      <c r="BD26" s="54">
        <f t="shared" si="8"/>
        <v>0</v>
      </c>
    </row>
    <row r="27" spans="1:56" ht="30" x14ac:dyDescent="0.25">
      <c r="A27" s="353">
        <f>+Oct!A27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18"/>
        <v>0</v>
      </c>
      <c r="AV27" s="37">
        <f t="shared" si="5"/>
        <v>0</v>
      </c>
      <c r="AW27" s="37">
        <f t="shared" si="6"/>
        <v>0</v>
      </c>
      <c r="AX27" s="37">
        <f t="shared" si="0"/>
        <v>0</v>
      </c>
      <c r="AY27" s="37">
        <f t="shared" si="1"/>
        <v>0</v>
      </c>
      <c r="AZ27" s="37">
        <f t="shared" si="7"/>
        <v>0</v>
      </c>
      <c r="BA27" s="37">
        <f t="shared" si="2"/>
        <v>0</v>
      </c>
      <c r="BB27" s="38">
        <f t="shared" si="3"/>
        <v>0</v>
      </c>
      <c r="BC27" s="37">
        <f t="shared" si="4"/>
        <v>0</v>
      </c>
      <c r="BD27" s="54">
        <f t="shared" si="8"/>
        <v>0</v>
      </c>
    </row>
    <row r="28" spans="1:56" ht="30" x14ac:dyDescent="0.25">
      <c r="A28" s="353">
        <f>+Oct!A28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18"/>
        <v>0</v>
      </c>
      <c r="AV28" s="37">
        <f t="shared" si="5"/>
        <v>0</v>
      </c>
      <c r="AW28" s="37">
        <f t="shared" si="6"/>
        <v>0</v>
      </c>
      <c r="AX28" s="37">
        <f t="shared" si="0"/>
        <v>0</v>
      </c>
      <c r="AY28" s="37">
        <f t="shared" si="1"/>
        <v>0</v>
      </c>
      <c r="AZ28" s="37">
        <f t="shared" si="7"/>
        <v>0</v>
      </c>
      <c r="BA28" s="37">
        <f t="shared" si="2"/>
        <v>0</v>
      </c>
      <c r="BB28" s="38">
        <f t="shared" si="3"/>
        <v>0</v>
      </c>
      <c r="BC28" s="37">
        <f t="shared" si="4"/>
        <v>0</v>
      </c>
      <c r="BD28" s="54">
        <f t="shared" si="8"/>
        <v>0</v>
      </c>
    </row>
    <row r="29" spans="1:56" ht="30" x14ac:dyDescent="0.25">
      <c r="A29" s="353">
        <f>+Oct!A29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18"/>
        <v>0</v>
      </c>
      <c r="AV29" s="37">
        <f t="shared" si="5"/>
        <v>0</v>
      </c>
      <c r="AW29" s="37">
        <f t="shared" si="6"/>
        <v>0</v>
      </c>
      <c r="AX29" s="37">
        <f t="shared" si="0"/>
        <v>0</v>
      </c>
      <c r="AY29" s="37">
        <f t="shared" si="1"/>
        <v>0</v>
      </c>
      <c r="AZ29" s="37">
        <f t="shared" si="7"/>
        <v>0</v>
      </c>
      <c r="BA29" s="37">
        <f t="shared" si="2"/>
        <v>0</v>
      </c>
      <c r="BB29" s="38">
        <f t="shared" si="3"/>
        <v>0</v>
      </c>
      <c r="BC29" s="37">
        <f t="shared" si="4"/>
        <v>0</v>
      </c>
      <c r="BD29" s="54">
        <f t="shared" si="8"/>
        <v>0</v>
      </c>
    </row>
    <row r="30" spans="1:56" ht="30" x14ac:dyDescent="0.25">
      <c r="A30" s="353">
        <f>+Oct!A30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18"/>
        <v>0</v>
      </c>
      <c r="AV30" s="37">
        <f t="shared" si="5"/>
        <v>0</v>
      </c>
      <c r="AW30" s="37">
        <f t="shared" si="6"/>
        <v>0</v>
      </c>
      <c r="AX30" s="37">
        <f t="shared" si="0"/>
        <v>0</v>
      </c>
      <c r="AY30" s="37">
        <f t="shared" si="1"/>
        <v>0</v>
      </c>
      <c r="AZ30" s="37">
        <f t="shared" si="7"/>
        <v>0</v>
      </c>
      <c r="BA30" s="37">
        <f t="shared" si="2"/>
        <v>0</v>
      </c>
      <c r="BB30" s="38">
        <f t="shared" si="3"/>
        <v>0</v>
      </c>
      <c r="BC30" s="37">
        <f t="shared" si="4"/>
        <v>0</v>
      </c>
      <c r="BD30" s="54">
        <f t="shared" si="8"/>
        <v>0</v>
      </c>
    </row>
    <row r="31" spans="1:56" ht="30" x14ac:dyDescent="0.25">
      <c r="A31" s="353">
        <f>+Oct!A31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18"/>
        <v>0</v>
      </c>
      <c r="AV31" s="37">
        <f t="shared" si="5"/>
        <v>0</v>
      </c>
      <c r="AW31" s="37">
        <f t="shared" si="6"/>
        <v>0</v>
      </c>
      <c r="AX31" s="37">
        <f t="shared" si="0"/>
        <v>0</v>
      </c>
      <c r="AY31" s="37">
        <f t="shared" si="1"/>
        <v>0</v>
      </c>
      <c r="AZ31" s="37">
        <f t="shared" si="7"/>
        <v>0</v>
      </c>
      <c r="BA31" s="37">
        <f t="shared" si="2"/>
        <v>0</v>
      </c>
      <c r="BB31" s="38">
        <f t="shared" si="3"/>
        <v>0</v>
      </c>
      <c r="BC31" s="37">
        <f t="shared" si="4"/>
        <v>0</v>
      </c>
      <c r="BD31" s="54">
        <f t="shared" si="8"/>
        <v>0</v>
      </c>
    </row>
    <row r="32" spans="1:56" ht="30" x14ac:dyDescent="0.25">
      <c r="A32" s="353">
        <f>+Oct!A32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18"/>
        <v>0</v>
      </c>
      <c r="AV32" s="37">
        <f t="shared" si="5"/>
        <v>0</v>
      </c>
      <c r="AW32" s="37">
        <f t="shared" si="6"/>
        <v>0</v>
      </c>
      <c r="AX32" s="37">
        <f t="shared" si="0"/>
        <v>0</v>
      </c>
      <c r="AY32" s="37">
        <f t="shared" si="1"/>
        <v>0</v>
      </c>
      <c r="AZ32" s="37">
        <f t="shared" si="7"/>
        <v>0</v>
      </c>
      <c r="BA32" s="37">
        <f t="shared" si="2"/>
        <v>0</v>
      </c>
      <c r="BB32" s="38">
        <f t="shared" si="3"/>
        <v>0</v>
      </c>
      <c r="BC32" s="37">
        <f t="shared" si="4"/>
        <v>0</v>
      </c>
      <c r="BD32" s="54">
        <f t="shared" si="8"/>
        <v>0</v>
      </c>
    </row>
    <row r="33" spans="1:56" ht="30" x14ac:dyDescent="0.25">
      <c r="A33" s="353">
        <f>+Oct!A33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18"/>
        <v>0</v>
      </c>
      <c r="AV33" s="37">
        <f t="shared" si="5"/>
        <v>0</v>
      </c>
      <c r="AW33" s="37">
        <f t="shared" si="6"/>
        <v>0</v>
      </c>
      <c r="AX33" s="37">
        <f t="shared" si="0"/>
        <v>0</v>
      </c>
      <c r="AY33" s="37">
        <f t="shared" si="1"/>
        <v>0</v>
      </c>
      <c r="AZ33" s="37">
        <f t="shared" si="7"/>
        <v>0</v>
      </c>
      <c r="BA33" s="37">
        <f t="shared" si="2"/>
        <v>0</v>
      </c>
      <c r="BB33" s="38">
        <f t="shared" si="3"/>
        <v>0</v>
      </c>
      <c r="BC33" s="37">
        <f t="shared" si="4"/>
        <v>0</v>
      </c>
      <c r="BD33" s="54">
        <f t="shared" si="8"/>
        <v>0</v>
      </c>
    </row>
    <row r="34" spans="1:56" ht="30" x14ac:dyDescent="0.25">
      <c r="A34" s="353">
        <f>+Oct!A34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18"/>
        <v>0</v>
      </c>
      <c r="AV34" s="37">
        <f t="shared" ref="AV34:AV44" si="28">+SUM(F34:O34)</f>
        <v>0</v>
      </c>
      <c r="AW34" s="37">
        <f t="shared" ref="AW34:AW44" si="29">+SUM(P34:R34)</f>
        <v>0</v>
      </c>
      <c r="AX34" s="37">
        <f t="shared" ref="AX34:AX44" si="30">+SUM(S34:V34)</f>
        <v>0</v>
      </c>
      <c r="AY34" s="37">
        <f t="shared" ref="AY34:AY44" si="31">+SUM(W34:AB34)</f>
        <v>0</v>
      </c>
      <c r="AZ34" s="37">
        <f t="shared" si="7"/>
        <v>0</v>
      </c>
      <c r="BA34" s="37">
        <f t="shared" ref="BA34:BA44" si="32">+SUM(AI34:AK34)</f>
        <v>0</v>
      </c>
      <c r="BB34" s="38">
        <f t="shared" ref="BB34:BB44" si="33">+SUM(AL34:AO34)</f>
        <v>0</v>
      </c>
      <c r="BC34" s="37">
        <f t="shared" ref="BC34:BC44" si="34">+SUM(AP34:AS34)</f>
        <v>0</v>
      </c>
      <c r="BD34" s="54">
        <f t="shared" si="8"/>
        <v>0</v>
      </c>
    </row>
    <row r="35" spans="1:56" x14ac:dyDescent="0.25">
      <c r="A35" s="353">
        <f>+Oct!A35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18"/>
        <v>0</v>
      </c>
      <c r="AV35" s="37">
        <f t="shared" si="28"/>
        <v>0</v>
      </c>
      <c r="AW35" s="37">
        <f t="shared" si="29"/>
        <v>0</v>
      </c>
      <c r="AX35" s="37">
        <f t="shared" si="30"/>
        <v>0</v>
      </c>
      <c r="AY35" s="37">
        <f t="shared" si="31"/>
        <v>0</v>
      </c>
      <c r="AZ35" s="37">
        <f t="shared" si="7"/>
        <v>0</v>
      </c>
      <c r="BA35" s="37">
        <f t="shared" si="32"/>
        <v>0</v>
      </c>
      <c r="BB35" s="38">
        <f t="shared" si="33"/>
        <v>0</v>
      </c>
      <c r="BC35" s="37">
        <f t="shared" si="34"/>
        <v>0</v>
      </c>
      <c r="BD35" s="54">
        <f t="shared" si="8"/>
        <v>0</v>
      </c>
    </row>
    <row r="36" spans="1:56" x14ac:dyDescent="0.25">
      <c r="A36" s="353">
        <f>+Oct!A36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si="18"/>
        <v>0</v>
      </c>
      <c r="AV36" s="37">
        <f t="shared" si="28"/>
        <v>0</v>
      </c>
      <c r="AW36" s="37">
        <f t="shared" si="29"/>
        <v>0</v>
      </c>
      <c r="AX36" s="37">
        <f t="shared" si="30"/>
        <v>0</v>
      </c>
      <c r="AY36" s="37">
        <f t="shared" si="31"/>
        <v>0</v>
      </c>
      <c r="AZ36" s="37">
        <f t="shared" si="7"/>
        <v>0</v>
      </c>
      <c r="BA36" s="37">
        <f t="shared" si="32"/>
        <v>0</v>
      </c>
      <c r="BB36" s="38">
        <f t="shared" si="33"/>
        <v>0</v>
      </c>
      <c r="BC36" s="37">
        <f t="shared" si="34"/>
        <v>0</v>
      </c>
      <c r="BD36" s="54">
        <f t="shared" si="8"/>
        <v>0</v>
      </c>
    </row>
    <row r="37" spans="1:56" ht="30" x14ac:dyDescent="0.25">
      <c r="A37" s="353">
        <f>+Oct!A37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18"/>
        <v>0</v>
      </c>
      <c r="AV37" s="37">
        <f t="shared" si="28"/>
        <v>0</v>
      </c>
      <c r="AW37" s="37">
        <f t="shared" si="29"/>
        <v>0</v>
      </c>
      <c r="AX37" s="37">
        <f t="shared" si="30"/>
        <v>0</v>
      </c>
      <c r="AY37" s="37">
        <f t="shared" si="31"/>
        <v>0</v>
      </c>
      <c r="AZ37" s="37">
        <f t="shared" si="7"/>
        <v>0</v>
      </c>
      <c r="BA37" s="37">
        <f t="shared" si="32"/>
        <v>0</v>
      </c>
      <c r="BB37" s="38">
        <f t="shared" si="33"/>
        <v>0</v>
      </c>
      <c r="BC37" s="37">
        <f t="shared" si="34"/>
        <v>0</v>
      </c>
      <c r="BD37" s="54">
        <f t="shared" si="8"/>
        <v>0</v>
      </c>
    </row>
    <row r="38" spans="1:56" x14ac:dyDescent="0.25">
      <c r="A38" s="353">
        <f>+Oct!A38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18"/>
        <v>0</v>
      </c>
      <c r="AV38" s="37">
        <f t="shared" si="28"/>
        <v>0</v>
      </c>
      <c r="AW38" s="37">
        <f t="shared" si="29"/>
        <v>0</v>
      </c>
      <c r="AX38" s="37">
        <f t="shared" si="30"/>
        <v>0</v>
      </c>
      <c r="AY38" s="37">
        <f t="shared" si="31"/>
        <v>0</v>
      </c>
      <c r="AZ38" s="37">
        <f t="shared" si="7"/>
        <v>0</v>
      </c>
      <c r="BA38" s="37">
        <f t="shared" si="32"/>
        <v>0</v>
      </c>
      <c r="BB38" s="38">
        <f t="shared" si="33"/>
        <v>0</v>
      </c>
      <c r="BC38" s="37">
        <f t="shared" si="34"/>
        <v>0</v>
      </c>
      <c r="BD38" s="54">
        <f t="shared" si="8"/>
        <v>0</v>
      </c>
    </row>
    <row r="39" spans="1:56" ht="30" x14ac:dyDescent="0.25">
      <c r="A39" s="353">
        <f>+Oct!A39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18"/>
        <v>0</v>
      </c>
      <c r="AV39" s="37">
        <f t="shared" si="28"/>
        <v>0</v>
      </c>
      <c r="AW39" s="37">
        <f t="shared" si="29"/>
        <v>0</v>
      </c>
      <c r="AX39" s="37">
        <f t="shared" si="30"/>
        <v>0</v>
      </c>
      <c r="AY39" s="37">
        <f t="shared" si="31"/>
        <v>0</v>
      </c>
      <c r="AZ39" s="37">
        <f t="shared" si="7"/>
        <v>0</v>
      </c>
      <c r="BA39" s="37">
        <f t="shared" si="32"/>
        <v>0</v>
      </c>
      <c r="BB39" s="38">
        <f t="shared" si="33"/>
        <v>0</v>
      </c>
      <c r="BC39" s="37">
        <f t="shared" si="34"/>
        <v>0</v>
      </c>
      <c r="BD39" s="54">
        <f t="shared" si="8"/>
        <v>0</v>
      </c>
    </row>
    <row r="40" spans="1:56" x14ac:dyDescent="0.25">
      <c r="A40" s="353">
        <f>+Oct!A40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18"/>
        <v>0</v>
      </c>
      <c r="AV40" s="37">
        <f t="shared" si="28"/>
        <v>0</v>
      </c>
      <c r="AW40" s="37">
        <f t="shared" si="29"/>
        <v>0</v>
      </c>
      <c r="AX40" s="37">
        <f t="shared" si="30"/>
        <v>0</v>
      </c>
      <c r="AY40" s="37">
        <f t="shared" si="31"/>
        <v>0</v>
      </c>
      <c r="AZ40" s="37">
        <f t="shared" si="7"/>
        <v>0</v>
      </c>
      <c r="BA40" s="37">
        <f t="shared" si="32"/>
        <v>0</v>
      </c>
      <c r="BB40" s="38">
        <f t="shared" si="33"/>
        <v>0</v>
      </c>
      <c r="BC40" s="37">
        <f t="shared" si="34"/>
        <v>0</v>
      </c>
      <c r="BD40" s="54">
        <f t="shared" si="8"/>
        <v>0</v>
      </c>
    </row>
    <row r="41" spans="1:56" x14ac:dyDescent="0.25">
      <c r="A41" s="353">
        <f>+Oct!A41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18"/>
        <v>0</v>
      </c>
      <c r="AV41" s="37">
        <f t="shared" si="28"/>
        <v>0</v>
      </c>
      <c r="AW41" s="37">
        <f t="shared" si="29"/>
        <v>0</v>
      </c>
      <c r="AX41" s="37">
        <f t="shared" si="30"/>
        <v>0</v>
      </c>
      <c r="AY41" s="37">
        <f t="shared" si="31"/>
        <v>0</v>
      </c>
      <c r="AZ41" s="37">
        <f t="shared" si="7"/>
        <v>0</v>
      </c>
      <c r="BA41" s="37">
        <f t="shared" si="32"/>
        <v>0</v>
      </c>
      <c r="BB41" s="38">
        <f t="shared" si="33"/>
        <v>0</v>
      </c>
      <c r="BC41" s="37">
        <f t="shared" si="34"/>
        <v>0</v>
      </c>
      <c r="BD41" s="54">
        <f t="shared" si="8"/>
        <v>0</v>
      </c>
    </row>
    <row r="42" spans="1:56" ht="30" x14ac:dyDescent="0.25">
      <c r="A42" s="353">
        <f>+Oct!A42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18"/>
        <v>0</v>
      </c>
      <c r="AV42" s="37">
        <f t="shared" si="28"/>
        <v>0</v>
      </c>
      <c r="AW42" s="37">
        <f t="shared" si="29"/>
        <v>0</v>
      </c>
      <c r="AX42" s="37">
        <f t="shared" si="30"/>
        <v>0</v>
      </c>
      <c r="AY42" s="37">
        <f t="shared" si="31"/>
        <v>0</v>
      </c>
      <c r="AZ42" s="37">
        <f t="shared" si="7"/>
        <v>0</v>
      </c>
      <c r="BA42" s="37">
        <f t="shared" si="32"/>
        <v>0</v>
      </c>
      <c r="BB42" s="38">
        <f t="shared" si="33"/>
        <v>0</v>
      </c>
      <c r="BC42" s="37">
        <f t="shared" si="34"/>
        <v>0</v>
      </c>
      <c r="BD42" s="54">
        <f t="shared" si="8"/>
        <v>0</v>
      </c>
    </row>
    <row r="43" spans="1:56" x14ac:dyDescent="0.25">
      <c r="A43" s="353">
        <f>+Oct!A43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18"/>
        <v>0</v>
      </c>
      <c r="AV43" s="37">
        <f t="shared" si="28"/>
        <v>0</v>
      </c>
      <c r="AW43" s="37">
        <f t="shared" si="29"/>
        <v>0</v>
      </c>
      <c r="AX43" s="37">
        <f t="shared" si="30"/>
        <v>0</v>
      </c>
      <c r="AY43" s="37">
        <f t="shared" si="31"/>
        <v>0</v>
      </c>
      <c r="AZ43" s="37">
        <f t="shared" si="7"/>
        <v>0</v>
      </c>
      <c r="BA43" s="37">
        <f t="shared" si="32"/>
        <v>0</v>
      </c>
      <c r="BB43" s="38">
        <f t="shared" si="33"/>
        <v>0</v>
      </c>
      <c r="BC43" s="37">
        <f t="shared" si="34"/>
        <v>0</v>
      </c>
      <c r="BD43" s="54">
        <f t="shared" si="8"/>
        <v>0</v>
      </c>
    </row>
    <row r="44" spans="1:56" ht="30" x14ac:dyDescent="0.25">
      <c r="A44" s="353">
        <f>+Oct!A44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18"/>
        <v>0</v>
      </c>
      <c r="AV44" s="37">
        <f t="shared" si="28"/>
        <v>0</v>
      </c>
      <c r="AW44" s="37">
        <f t="shared" si="29"/>
        <v>0</v>
      </c>
      <c r="AX44" s="37">
        <f t="shared" si="30"/>
        <v>0</v>
      </c>
      <c r="AY44" s="37">
        <f t="shared" si="31"/>
        <v>0</v>
      </c>
      <c r="AZ44" s="37">
        <f t="shared" si="7"/>
        <v>0</v>
      </c>
      <c r="BA44" s="37">
        <f t="shared" si="32"/>
        <v>0</v>
      </c>
      <c r="BB44" s="38">
        <f t="shared" si="33"/>
        <v>0</v>
      </c>
      <c r="BC44" s="37">
        <f t="shared" si="34"/>
        <v>0</v>
      </c>
      <c r="BD44" s="54">
        <f t="shared" si="8"/>
        <v>0</v>
      </c>
    </row>
    <row r="45" spans="1:56" x14ac:dyDescent="0.25">
      <c r="A45" s="353">
        <f>+Oct!A45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18"/>
        <v>0</v>
      </c>
      <c r="AV45" s="37">
        <f t="shared" ref="AV45:AV52" si="35">+SUM(F45:O45)</f>
        <v>0</v>
      </c>
      <c r="AW45" s="37">
        <f t="shared" ref="AW45:AW52" si="36">+SUM(P45:R45)</f>
        <v>0</v>
      </c>
      <c r="AX45" s="37">
        <f t="shared" ref="AX45:AX52" si="37">+SUM(S45:V45)</f>
        <v>0</v>
      </c>
      <c r="AY45" s="37">
        <f t="shared" ref="AY45:AY52" si="38">+SUM(W45:AB45)</f>
        <v>0</v>
      </c>
      <c r="AZ45" s="37">
        <f t="shared" si="7"/>
        <v>0</v>
      </c>
      <c r="BA45" s="37">
        <f t="shared" ref="BA45:BA52" si="39">+SUM(AI45:AK45)</f>
        <v>0</v>
      </c>
      <c r="BB45" s="38">
        <f t="shared" ref="BB45:BB52" si="40">+SUM(AL45:AO45)</f>
        <v>0</v>
      </c>
      <c r="BC45" s="37">
        <f t="shared" ref="BC45:BC52" si="41">+SUM(AP45:AS45)</f>
        <v>0</v>
      </c>
      <c r="BD45" s="54">
        <f t="shared" si="8"/>
        <v>0</v>
      </c>
    </row>
    <row r="46" spans="1:56" x14ac:dyDescent="0.25">
      <c r="A46" s="353">
        <f>+Oct!A46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18"/>
        <v>0</v>
      </c>
      <c r="AV46" s="37">
        <f t="shared" si="35"/>
        <v>0</v>
      </c>
      <c r="AW46" s="37">
        <f t="shared" si="36"/>
        <v>0</v>
      </c>
      <c r="AX46" s="37">
        <f t="shared" si="37"/>
        <v>0</v>
      </c>
      <c r="AY46" s="37">
        <f t="shared" si="38"/>
        <v>0</v>
      </c>
      <c r="AZ46" s="37">
        <f t="shared" si="7"/>
        <v>0</v>
      </c>
      <c r="BA46" s="37">
        <f t="shared" si="39"/>
        <v>0</v>
      </c>
      <c r="BB46" s="38">
        <f t="shared" si="40"/>
        <v>0</v>
      </c>
      <c r="BC46" s="37">
        <f t="shared" si="41"/>
        <v>0</v>
      </c>
      <c r="BD46" s="54">
        <f t="shared" si="8"/>
        <v>0</v>
      </c>
    </row>
    <row r="47" spans="1:56" x14ac:dyDescent="0.25">
      <c r="A47" s="353">
        <f>+Oct!A47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18"/>
        <v>0</v>
      </c>
      <c r="AV47" s="37">
        <f t="shared" si="35"/>
        <v>0</v>
      </c>
      <c r="AW47" s="37">
        <f t="shared" si="36"/>
        <v>0</v>
      </c>
      <c r="AX47" s="37">
        <f t="shared" si="37"/>
        <v>0</v>
      </c>
      <c r="AY47" s="37">
        <f t="shared" si="38"/>
        <v>0</v>
      </c>
      <c r="AZ47" s="37">
        <f t="shared" si="7"/>
        <v>0</v>
      </c>
      <c r="BA47" s="37">
        <f t="shared" si="39"/>
        <v>0</v>
      </c>
      <c r="BB47" s="38">
        <f t="shared" si="40"/>
        <v>0</v>
      </c>
      <c r="BC47" s="37">
        <f t="shared" si="41"/>
        <v>0</v>
      </c>
      <c r="BD47" s="54">
        <f t="shared" si="8"/>
        <v>0</v>
      </c>
    </row>
    <row r="48" spans="1:56" x14ac:dyDescent="0.25">
      <c r="A48" s="353">
        <f>+Oct!A48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18"/>
        <v>0</v>
      </c>
      <c r="AV48" s="37">
        <f t="shared" si="35"/>
        <v>0</v>
      </c>
      <c r="AW48" s="37">
        <f t="shared" si="36"/>
        <v>0</v>
      </c>
      <c r="AX48" s="37">
        <f t="shared" si="37"/>
        <v>0</v>
      </c>
      <c r="AY48" s="37">
        <f t="shared" si="38"/>
        <v>0</v>
      </c>
      <c r="AZ48" s="37">
        <f t="shared" si="7"/>
        <v>0</v>
      </c>
      <c r="BA48" s="37">
        <f t="shared" si="39"/>
        <v>0</v>
      </c>
      <c r="BB48" s="38">
        <f t="shared" si="40"/>
        <v>0</v>
      </c>
      <c r="BC48" s="37">
        <f t="shared" si="41"/>
        <v>0</v>
      </c>
      <c r="BD48" s="54">
        <f t="shared" si="8"/>
        <v>0</v>
      </c>
    </row>
    <row r="49" spans="1:56" x14ac:dyDescent="0.25">
      <c r="A49" s="353">
        <f>+Oct!A49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18"/>
        <v>0</v>
      </c>
      <c r="AV49" s="37">
        <f t="shared" si="35"/>
        <v>0</v>
      </c>
      <c r="AW49" s="37">
        <f t="shared" si="36"/>
        <v>0</v>
      </c>
      <c r="AX49" s="37">
        <f t="shared" si="37"/>
        <v>0</v>
      </c>
      <c r="AY49" s="37">
        <f t="shared" si="38"/>
        <v>0</v>
      </c>
      <c r="AZ49" s="37">
        <f t="shared" si="7"/>
        <v>0</v>
      </c>
      <c r="BA49" s="37">
        <f t="shared" si="39"/>
        <v>0</v>
      </c>
      <c r="BB49" s="38">
        <f t="shared" si="40"/>
        <v>0</v>
      </c>
      <c r="BC49" s="37">
        <f t="shared" si="41"/>
        <v>0</v>
      </c>
      <c r="BD49" s="54">
        <f t="shared" si="8"/>
        <v>0</v>
      </c>
    </row>
    <row r="50" spans="1:56" x14ac:dyDescent="0.25">
      <c r="A50" s="353">
        <f>+Oct!A50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18"/>
        <v>0</v>
      </c>
      <c r="AV50" s="37">
        <f t="shared" si="35"/>
        <v>0</v>
      </c>
      <c r="AW50" s="37">
        <f t="shared" si="36"/>
        <v>0</v>
      </c>
      <c r="AX50" s="37">
        <f t="shared" si="37"/>
        <v>0</v>
      </c>
      <c r="AY50" s="37">
        <f t="shared" si="38"/>
        <v>0</v>
      </c>
      <c r="AZ50" s="37">
        <f t="shared" si="7"/>
        <v>0</v>
      </c>
      <c r="BA50" s="37">
        <f t="shared" si="39"/>
        <v>0</v>
      </c>
      <c r="BB50" s="38">
        <f t="shared" si="40"/>
        <v>0</v>
      </c>
      <c r="BC50" s="37">
        <f t="shared" si="41"/>
        <v>0</v>
      </c>
      <c r="BD50" s="54">
        <f t="shared" si="8"/>
        <v>0</v>
      </c>
    </row>
    <row r="51" spans="1:56" x14ac:dyDescent="0.25">
      <c r="A51" s="353">
        <f>+Oct!A51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18"/>
        <v>0</v>
      </c>
      <c r="AV51" s="37">
        <f t="shared" si="35"/>
        <v>0</v>
      </c>
      <c r="AW51" s="37">
        <f t="shared" si="36"/>
        <v>0</v>
      </c>
      <c r="AX51" s="37">
        <f t="shared" si="37"/>
        <v>0</v>
      </c>
      <c r="AY51" s="37">
        <f t="shared" si="38"/>
        <v>0</v>
      </c>
      <c r="AZ51" s="37">
        <f t="shared" si="7"/>
        <v>0</v>
      </c>
      <c r="BA51" s="37">
        <f t="shared" si="39"/>
        <v>0</v>
      </c>
      <c r="BB51" s="38">
        <f t="shared" si="40"/>
        <v>0</v>
      </c>
      <c r="BC51" s="37">
        <f t="shared" si="41"/>
        <v>0</v>
      </c>
      <c r="BD51" s="54">
        <f t="shared" si="8"/>
        <v>0</v>
      </c>
    </row>
    <row r="52" spans="1:56" x14ac:dyDescent="0.25">
      <c r="A52" s="353">
        <f>+Oct!A52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18"/>
        <v>0</v>
      </c>
      <c r="AV52" s="37">
        <f t="shared" si="35"/>
        <v>0</v>
      </c>
      <c r="AW52" s="37">
        <f t="shared" si="36"/>
        <v>0</v>
      </c>
      <c r="AX52" s="37">
        <f t="shared" si="37"/>
        <v>0</v>
      </c>
      <c r="AY52" s="37">
        <f t="shared" si="38"/>
        <v>0</v>
      </c>
      <c r="AZ52" s="37">
        <f t="shared" si="7"/>
        <v>0</v>
      </c>
      <c r="BA52" s="37">
        <f t="shared" si="39"/>
        <v>0</v>
      </c>
      <c r="BB52" s="38">
        <f t="shared" si="40"/>
        <v>0</v>
      </c>
      <c r="BC52" s="37">
        <f t="shared" si="41"/>
        <v>0</v>
      </c>
      <c r="BD52" s="54">
        <f t="shared" si="8"/>
        <v>0</v>
      </c>
    </row>
    <row r="53" spans="1:56" x14ac:dyDescent="0.25">
      <c r="A53" s="353">
        <f>+Oct!A53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18"/>
        <v>0</v>
      </c>
      <c r="AV53" s="37">
        <f t="shared" ref="AV53" si="42">+SUM(F53:O53)</f>
        <v>0</v>
      </c>
      <c r="AW53" s="37">
        <f t="shared" ref="AW53" si="43">+SUM(P53:R53)</f>
        <v>0</v>
      </c>
      <c r="AX53" s="37">
        <f t="shared" ref="AX53" si="44">+SUM(S53:V53)</f>
        <v>0</v>
      </c>
      <c r="AY53" s="37">
        <f t="shared" ref="AY53" si="45">+SUM(W53:AB53)</f>
        <v>0</v>
      </c>
      <c r="AZ53" s="37">
        <f t="shared" si="7"/>
        <v>0</v>
      </c>
      <c r="BA53" s="37">
        <f t="shared" ref="BA53" si="46">+SUM(AI53:AK53)</f>
        <v>0</v>
      </c>
      <c r="BB53" s="38">
        <f t="shared" ref="BB53" si="47">+SUM(AL53:AO53)</f>
        <v>0</v>
      </c>
      <c r="BC53" s="37">
        <f t="shared" ref="BC53" si="48">+SUM(AP53:AS53)</f>
        <v>0</v>
      </c>
      <c r="BD53" s="54">
        <f t="shared" si="8"/>
        <v>0</v>
      </c>
    </row>
  </sheetData>
  <sheetProtection selectLockedCells="1"/>
  <phoneticPr fontId="120" type="noConversion"/>
  <conditionalFormatting sqref="A3:AS3">
    <cfRule type="expression" dxfId="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Q53"/>
  <sheetViews>
    <sheetView showGridLines="0" zoomScale="80" zoomScaleNormal="80" workbookViewId="0">
      <pane xSplit="3" ySplit="3" topLeftCell="D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>SUM(D4)</f>
        <v>0</v>
      </c>
      <c r="AV4" s="37">
        <f>+SUM(F4:O4)</f>
        <v>0</v>
      </c>
      <c r="AW4" s="37">
        <f>+SUM(P4:R4)</f>
        <v>0</v>
      </c>
      <c r="AX4" s="37">
        <f t="shared" ref="AX4:AX30" si="0">+SUM(S4:V4)</f>
        <v>0</v>
      </c>
      <c r="AY4" s="37">
        <f t="shared" ref="AY4:AY30" si="1">+SUM(W4:AB4)</f>
        <v>0</v>
      </c>
      <c r="AZ4" s="37">
        <f t="shared" ref="AZ4:AZ30" si="2">+SUM(AC4:AG4)</f>
        <v>0</v>
      </c>
      <c r="BA4" s="37">
        <f t="shared" ref="BA4:BA30" si="3">+SUM(AI4:AK4)</f>
        <v>0</v>
      </c>
      <c r="BB4" s="38">
        <f t="shared" ref="BB4:BB30" si="4">+SUM(AL4:AO4)</f>
        <v>0</v>
      </c>
      <c r="BC4" s="37">
        <f t="shared" ref="BC4:BC53" si="5">+SUM(AP4:AS4)</f>
        <v>0</v>
      </c>
      <c r="BD4" s="54">
        <f>SUM(AU4:BC4)</f>
        <v>0</v>
      </c>
    </row>
    <row r="5" spans="1:69" x14ac:dyDescent="0.25">
      <c r="A5" s="353"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>SUM(D5)</f>
        <v>0</v>
      </c>
      <c r="AV5" s="37">
        <f t="shared" ref="AV5:AV30" si="6">+SUM(F5:O5)</f>
        <v>0</v>
      </c>
      <c r="AW5" s="37">
        <f t="shared" ref="AW5:AW30" si="7">+SUM(P5:R5)</f>
        <v>0</v>
      </c>
      <c r="AX5" s="37">
        <f t="shared" si="0"/>
        <v>0</v>
      </c>
      <c r="AY5" s="37">
        <f t="shared" si="1"/>
        <v>0</v>
      </c>
      <c r="AZ5" s="37">
        <f t="shared" si="2"/>
        <v>0</v>
      </c>
      <c r="BA5" s="37">
        <f t="shared" si="3"/>
        <v>0</v>
      </c>
      <c r="BB5" s="38">
        <f t="shared" si="4"/>
        <v>0</v>
      </c>
      <c r="BC5" s="37">
        <f t="shared" si="5"/>
        <v>0</v>
      </c>
      <c r="BD5" s="54">
        <f t="shared" ref="BD5:BD53" si="8">SUM(AU5:BC5)</f>
        <v>0</v>
      </c>
    </row>
    <row r="6" spans="1:69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>SUM(D6)</f>
        <v>0</v>
      </c>
      <c r="AV6" s="37">
        <f t="shared" si="6"/>
        <v>0</v>
      </c>
      <c r="AW6" s="37">
        <f t="shared" si="7"/>
        <v>0</v>
      </c>
      <c r="AX6" s="37">
        <f t="shared" si="0"/>
        <v>0</v>
      </c>
      <c r="AY6" s="37">
        <f t="shared" si="1"/>
        <v>0</v>
      </c>
      <c r="AZ6" s="37">
        <f t="shared" si="2"/>
        <v>0</v>
      </c>
      <c r="BA6" s="37">
        <f t="shared" si="3"/>
        <v>0</v>
      </c>
      <c r="BB6" s="38">
        <f t="shared" si="4"/>
        <v>0</v>
      </c>
      <c r="BC6" s="37">
        <f t="shared" si="5"/>
        <v>0</v>
      </c>
      <c r="BD6" s="54">
        <f t="shared" si="8"/>
        <v>0</v>
      </c>
    </row>
    <row r="7" spans="1:69" ht="30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>SUM(D7)</f>
        <v>0</v>
      </c>
      <c r="AV7" s="37">
        <f t="shared" si="6"/>
        <v>0</v>
      </c>
      <c r="AW7" s="37">
        <f t="shared" si="7"/>
        <v>0</v>
      </c>
      <c r="AX7" s="37">
        <f t="shared" si="0"/>
        <v>0</v>
      </c>
      <c r="AY7" s="37">
        <f t="shared" si="1"/>
        <v>0</v>
      </c>
      <c r="AZ7" s="37">
        <f t="shared" si="2"/>
        <v>0</v>
      </c>
      <c r="BA7" s="37">
        <f t="shared" si="3"/>
        <v>0</v>
      </c>
      <c r="BB7" s="38">
        <f t="shared" si="4"/>
        <v>0</v>
      </c>
      <c r="BC7" s="37">
        <f t="shared" si="5"/>
        <v>0</v>
      </c>
      <c r="BD7" s="54">
        <f t="shared" si="8"/>
        <v>0</v>
      </c>
    </row>
    <row r="8" spans="1:69" ht="30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>SUM(D8)</f>
        <v>0</v>
      </c>
      <c r="AV8" s="37">
        <f t="shared" ref="AV8" si="9">+SUM(F8:O8)</f>
        <v>0</v>
      </c>
      <c r="AW8" s="37">
        <f t="shared" ref="AW8" si="10">+SUM(P8:R8)</f>
        <v>0</v>
      </c>
      <c r="AX8" s="37">
        <f t="shared" ref="AX8" si="11">+SUM(S8:V8)</f>
        <v>0</v>
      </c>
      <c r="AY8" s="37">
        <f t="shared" ref="AY8" si="12">+SUM(W8:AB8)</f>
        <v>0</v>
      </c>
      <c r="AZ8" s="37">
        <f t="shared" ref="AZ8" si="13">+SUM(AC8:AG8)</f>
        <v>0</v>
      </c>
      <c r="BA8" s="37">
        <f t="shared" ref="BA8" si="14">+SUM(AI8:AK8)</f>
        <v>0</v>
      </c>
      <c r="BB8" s="38">
        <f t="shared" ref="BB8" si="15">+SUM(AL8:AO8)</f>
        <v>0</v>
      </c>
      <c r="BC8" s="37">
        <f t="shared" ref="BC8" si="16">+SUM(AP8:AS8)</f>
        <v>0</v>
      </c>
      <c r="BD8" s="54">
        <f t="shared" ref="BD8" si="17">SUM(AU8:BC8)</f>
        <v>0</v>
      </c>
    </row>
    <row r="9" spans="1:69" x14ac:dyDescent="0.25">
      <c r="A9" s="353"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/>
      <c r="AV9" s="37"/>
      <c r="AW9" s="37"/>
      <c r="AX9" s="37"/>
      <c r="AY9" s="37"/>
      <c r="AZ9" s="37"/>
      <c r="BA9" s="37"/>
      <c r="BB9" s="38"/>
      <c r="BC9" s="37"/>
      <c r="BD9" s="54">
        <f t="shared" si="8"/>
        <v>0</v>
      </c>
    </row>
    <row r="10" spans="1:69" x14ac:dyDescent="0.25">
      <c r="A10" s="353"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ref="AU10:AU53" si="18">SUM(D10)</f>
        <v>0</v>
      </c>
      <c r="AV10" s="37">
        <f t="shared" si="6"/>
        <v>0</v>
      </c>
      <c r="AW10" s="37">
        <f t="shared" si="7"/>
        <v>0</v>
      </c>
      <c r="AX10" s="37">
        <f t="shared" si="0"/>
        <v>0</v>
      </c>
      <c r="AY10" s="37">
        <f t="shared" si="1"/>
        <v>0</v>
      </c>
      <c r="AZ10" s="37">
        <f t="shared" si="2"/>
        <v>0</v>
      </c>
      <c r="BA10" s="37">
        <f t="shared" si="3"/>
        <v>0</v>
      </c>
      <c r="BB10" s="38">
        <f t="shared" si="4"/>
        <v>0</v>
      </c>
      <c r="BC10" s="37">
        <f t="shared" si="5"/>
        <v>0</v>
      </c>
      <c r="BD10" s="54">
        <f t="shared" si="8"/>
        <v>0</v>
      </c>
    </row>
    <row r="11" spans="1:69" x14ac:dyDescent="0.25">
      <c r="A11" s="353"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18"/>
        <v>0</v>
      </c>
      <c r="AV11" s="37">
        <f t="shared" si="6"/>
        <v>0</v>
      </c>
      <c r="AW11" s="37">
        <f t="shared" si="7"/>
        <v>0</v>
      </c>
      <c r="AX11" s="37">
        <f t="shared" si="0"/>
        <v>0</v>
      </c>
      <c r="AY11" s="37">
        <f t="shared" si="1"/>
        <v>0</v>
      </c>
      <c r="AZ11" s="37">
        <f t="shared" si="2"/>
        <v>0</v>
      </c>
      <c r="BA11" s="37">
        <f t="shared" si="3"/>
        <v>0</v>
      </c>
      <c r="BB11" s="38">
        <f t="shared" si="4"/>
        <v>0</v>
      </c>
      <c r="BC11" s="37">
        <f t="shared" si="5"/>
        <v>0</v>
      </c>
      <c r="BD11" s="54">
        <f t="shared" si="8"/>
        <v>0</v>
      </c>
    </row>
    <row r="12" spans="1:69" x14ac:dyDescent="0.25">
      <c r="A12" s="353"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18"/>
        <v>0</v>
      </c>
      <c r="AV12" s="37">
        <f t="shared" si="6"/>
        <v>0</v>
      </c>
      <c r="AW12" s="37">
        <f t="shared" si="7"/>
        <v>0</v>
      </c>
      <c r="AX12" s="37">
        <f t="shared" si="0"/>
        <v>0</v>
      </c>
      <c r="AY12" s="37">
        <f t="shared" si="1"/>
        <v>0</v>
      </c>
      <c r="AZ12" s="37">
        <f t="shared" si="2"/>
        <v>0</v>
      </c>
      <c r="BA12" s="37">
        <f t="shared" si="3"/>
        <v>0</v>
      </c>
      <c r="BB12" s="38">
        <f t="shared" si="4"/>
        <v>0</v>
      </c>
      <c r="BC12" s="37">
        <f t="shared" si="5"/>
        <v>0</v>
      </c>
      <c r="BD12" s="54">
        <f t="shared" si="8"/>
        <v>0</v>
      </c>
    </row>
    <row r="13" spans="1:69" x14ac:dyDescent="0.25">
      <c r="A13" s="353"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18"/>
        <v>0</v>
      </c>
      <c r="AV13" s="37">
        <f t="shared" si="6"/>
        <v>0</v>
      </c>
      <c r="AW13" s="37">
        <f t="shared" si="7"/>
        <v>0</v>
      </c>
      <c r="AX13" s="37">
        <f t="shared" si="0"/>
        <v>0</v>
      </c>
      <c r="AY13" s="37">
        <f t="shared" si="1"/>
        <v>0</v>
      </c>
      <c r="AZ13" s="37">
        <f t="shared" si="2"/>
        <v>0</v>
      </c>
      <c r="BA13" s="37">
        <f t="shared" si="3"/>
        <v>0</v>
      </c>
      <c r="BB13" s="38">
        <f t="shared" si="4"/>
        <v>0</v>
      </c>
      <c r="BC13" s="37">
        <f t="shared" si="5"/>
        <v>0</v>
      </c>
      <c r="BD13" s="54">
        <f t="shared" si="8"/>
        <v>0</v>
      </c>
    </row>
    <row r="14" spans="1:69" x14ac:dyDescent="0.25">
      <c r="A14" s="353"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18"/>
        <v>0</v>
      </c>
      <c r="AV14" s="37">
        <f t="shared" si="6"/>
        <v>0</v>
      </c>
      <c r="AW14" s="37">
        <f t="shared" si="7"/>
        <v>0</v>
      </c>
      <c r="AX14" s="37">
        <f t="shared" si="0"/>
        <v>0</v>
      </c>
      <c r="AY14" s="37">
        <f t="shared" si="1"/>
        <v>0</v>
      </c>
      <c r="AZ14" s="37">
        <f t="shared" si="2"/>
        <v>0</v>
      </c>
      <c r="BA14" s="37">
        <f t="shared" si="3"/>
        <v>0</v>
      </c>
      <c r="BB14" s="38">
        <f t="shared" si="4"/>
        <v>0</v>
      </c>
      <c r="BC14" s="37">
        <f t="shared" si="5"/>
        <v>0</v>
      </c>
      <c r="BD14" s="54">
        <f t="shared" si="8"/>
        <v>0</v>
      </c>
    </row>
    <row r="15" spans="1:69" x14ac:dyDescent="0.25">
      <c r="A15" s="353"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18"/>
        <v>0</v>
      </c>
      <c r="AV15" s="37">
        <f t="shared" si="6"/>
        <v>0</v>
      </c>
      <c r="AW15" s="37">
        <f t="shared" si="7"/>
        <v>0</v>
      </c>
      <c r="AX15" s="37">
        <f t="shared" si="0"/>
        <v>0</v>
      </c>
      <c r="AY15" s="37">
        <f t="shared" si="1"/>
        <v>0</v>
      </c>
      <c r="AZ15" s="37">
        <f t="shared" si="2"/>
        <v>0</v>
      </c>
      <c r="BA15" s="37">
        <f t="shared" si="3"/>
        <v>0</v>
      </c>
      <c r="BB15" s="38">
        <f t="shared" si="4"/>
        <v>0</v>
      </c>
      <c r="BC15" s="37">
        <f t="shared" si="5"/>
        <v>0</v>
      </c>
      <c r="BD15" s="54">
        <f t="shared" si="8"/>
        <v>0</v>
      </c>
    </row>
    <row r="16" spans="1:69" ht="30" x14ac:dyDescent="0.25">
      <c r="A16" s="353"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18"/>
        <v>0</v>
      </c>
      <c r="AV16" s="37">
        <f t="shared" si="6"/>
        <v>0</v>
      </c>
      <c r="AW16" s="37">
        <f t="shared" si="7"/>
        <v>0</v>
      </c>
      <c r="AX16" s="37">
        <f t="shared" si="0"/>
        <v>0</v>
      </c>
      <c r="AY16" s="37">
        <f t="shared" si="1"/>
        <v>0</v>
      </c>
      <c r="AZ16" s="37">
        <f t="shared" si="2"/>
        <v>0</v>
      </c>
      <c r="BA16" s="37">
        <f t="shared" si="3"/>
        <v>0</v>
      </c>
      <c r="BB16" s="38">
        <f t="shared" si="4"/>
        <v>0</v>
      </c>
      <c r="BC16" s="37">
        <f t="shared" si="5"/>
        <v>0</v>
      </c>
      <c r="BD16" s="54">
        <f t="shared" si="8"/>
        <v>0</v>
      </c>
    </row>
    <row r="17" spans="1:56" x14ac:dyDescent="0.25">
      <c r="A17" s="353"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18"/>
        <v>0</v>
      </c>
      <c r="AV17" s="37">
        <f t="shared" si="6"/>
        <v>0</v>
      </c>
      <c r="AW17" s="37">
        <f t="shared" si="7"/>
        <v>0</v>
      </c>
      <c r="AX17" s="37">
        <f t="shared" si="0"/>
        <v>0</v>
      </c>
      <c r="AY17" s="37">
        <f t="shared" si="1"/>
        <v>0</v>
      </c>
      <c r="AZ17" s="37">
        <f t="shared" si="2"/>
        <v>0</v>
      </c>
      <c r="BA17" s="37">
        <f t="shared" si="3"/>
        <v>0</v>
      </c>
      <c r="BB17" s="38">
        <f t="shared" si="4"/>
        <v>0</v>
      </c>
      <c r="BC17" s="37">
        <f t="shared" si="5"/>
        <v>0</v>
      </c>
      <c r="BD17" s="54">
        <f t="shared" si="8"/>
        <v>0</v>
      </c>
    </row>
    <row r="18" spans="1:56" x14ac:dyDescent="0.25">
      <c r="A18" s="353"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18"/>
        <v>0</v>
      </c>
      <c r="AV18" s="37">
        <f t="shared" si="6"/>
        <v>0</v>
      </c>
      <c r="AW18" s="37">
        <f t="shared" si="7"/>
        <v>0</v>
      </c>
      <c r="AX18" s="37">
        <f t="shared" si="0"/>
        <v>0</v>
      </c>
      <c r="AY18" s="37">
        <f t="shared" si="1"/>
        <v>0</v>
      </c>
      <c r="AZ18" s="37">
        <f t="shared" si="2"/>
        <v>0</v>
      </c>
      <c r="BA18" s="37">
        <f t="shared" si="3"/>
        <v>0</v>
      </c>
      <c r="BB18" s="38">
        <f t="shared" si="4"/>
        <v>0</v>
      </c>
      <c r="BC18" s="37">
        <f t="shared" si="5"/>
        <v>0</v>
      </c>
      <c r="BD18" s="54">
        <f t="shared" si="8"/>
        <v>0</v>
      </c>
    </row>
    <row r="19" spans="1:56" x14ac:dyDescent="0.25">
      <c r="A19" s="353"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18"/>
        <v>0</v>
      </c>
      <c r="AV19" s="37">
        <f t="shared" si="6"/>
        <v>0</v>
      </c>
      <c r="AW19" s="37">
        <f t="shared" si="7"/>
        <v>0</v>
      </c>
      <c r="AX19" s="37">
        <f t="shared" si="0"/>
        <v>0</v>
      </c>
      <c r="AY19" s="37">
        <f t="shared" si="1"/>
        <v>0</v>
      </c>
      <c r="AZ19" s="37">
        <f t="shared" si="2"/>
        <v>0</v>
      </c>
      <c r="BA19" s="37">
        <f t="shared" si="3"/>
        <v>0</v>
      </c>
      <c r="BB19" s="38">
        <f t="shared" si="4"/>
        <v>0</v>
      </c>
      <c r="BC19" s="37">
        <f t="shared" si="5"/>
        <v>0</v>
      </c>
      <c r="BD19" s="54">
        <f t="shared" si="8"/>
        <v>0</v>
      </c>
    </row>
    <row r="20" spans="1:56" x14ac:dyDescent="0.25">
      <c r="A20" s="353"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18"/>
        <v>0</v>
      </c>
      <c r="AV20" s="37">
        <f t="shared" ref="AV20" si="19">+SUM(F20:O20)</f>
        <v>0</v>
      </c>
      <c r="AW20" s="37">
        <f t="shared" ref="AW20" si="20">+SUM(P20:R20)</f>
        <v>0</v>
      </c>
      <c r="AX20" s="37">
        <f t="shared" ref="AX20" si="21">+SUM(S20:V20)</f>
        <v>0</v>
      </c>
      <c r="AY20" s="37">
        <f t="shared" ref="AY20" si="22">+SUM(W20:AB20)</f>
        <v>0</v>
      </c>
      <c r="AZ20" s="37">
        <f t="shared" ref="AZ20" si="23">+SUM(AC20:AG20)</f>
        <v>0</v>
      </c>
      <c r="BA20" s="37">
        <f t="shared" ref="BA20" si="24">+SUM(AI20:AK20)</f>
        <v>0</v>
      </c>
      <c r="BB20" s="38">
        <f t="shared" ref="BB20" si="25">+SUM(AL20:AO20)</f>
        <v>0</v>
      </c>
      <c r="BC20" s="37">
        <f t="shared" ref="BC20" si="26">+SUM(AP20:AS20)</f>
        <v>0</v>
      </c>
      <c r="BD20" s="54">
        <f t="shared" ref="BD20" si="27">SUM(AU20:BC20)</f>
        <v>0</v>
      </c>
    </row>
    <row r="21" spans="1:56" x14ac:dyDescent="0.25">
      <c r="A21" s="353"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18"/>
        <v>0</v>
      </c>
      <c r="AV21" s="37">
        <f t="shared" si="6"/>
        <v>0</v>
      </c>
      <c r="AW21" s="37">
        <f t="shared" si="7"/>
        <v>0</v>
      </c>
      <c r="AX21" s="37">
        <f t="shared" si="0"/>
        <v>0</v>
      </c>
      <c r="AY21" s="37">
        <f t="shared" si="1"/>
        <v>0</v>
      </c>
      <c r="AZ21" s="37">
        <f t="shared" si="2"/>
        <v>0</v>
      </c>
      <c r="BA21" s="37">
        <f t="shared" si="3"/>
        <v>0</v>
      </c>
      <c r="BB21" s="38">
        <f t="shared" si="4"/>
        <v>0</v>
      </c>
      <c r="BC21" s="37">
        <f t="shared" si="5"/>
        <v>0</v>
      </c>
      <c r="BD21" s="54">
        <f t="shared" si="8"/>
        <v>0</v>
      </c>
    </row>
    <row r="22" spans="1:56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18"/>
        <v>0</v>
      </c>
      <c r="AV22" s="37">
        <f t="shared" si="6"/>
        <v>0</v>
      </c>
      <c r="AW22" s="37">
        <f t="shared" si="7"/>
        <v>0</v>
      </c>
      <c r="AX22" s="37">
        <f>+SUM(S22:V22)</f>
        <v>0</v>
      </c>
      <c r="AY22" s="37">
        <f t="shared" si="1"/>
        <v>0</v>
      </c>
      <c r="AZ22" s="37">
        <f t="shared" si="2"/>
        <v>0</v>
      </c>
      <c r="BA22" s="37">
        <f t="shared" si="3"/>
        <v>0</v>
      </c>
      <c r="BB22" s="38">
        <f t="shared" si="4"/>
        <v>0</v>
      </c>
      <c r="BC22" s="37">
        <f t="shared" si="5"/>
        <v>0</v>
      </c>
      <c r="BD22" s="54">
        <f t="shared" si="8"/>
        <v>0</v>
      </c>
    </row>
    <row r="23" spans="1:56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18"/>
        <v>0</v>
      </c>
      <c r="AV23" s="37">
        <f t="shared" si="6"/>
        <v>0</v>
      </c>
      <c r="AW23" s="37">
        <f t="shared" si="7"/>
        <v>0</v>
      </c>
      <c r="AX23" s="37">
        <f t="shared" si="0"/>
        <v>0</v>
      </c>
      <c r="AY23" s="37">
        <f t="shared" si="1"/>
        <v>0</v>
      </c>
      <c r="AZ23" s="37">
        <f t="shared" si="2"/>
        <v>0</v>
      </c>
      <c r="BA23" s="37">
        <f t="shared" si="3"/>
        <v>0</v>
      </c>
      <c r="BB23" s="38">
        <f t="shared" si="4"/>
        <v>0</v>
      </c>
      <c r="BC23" s="37">
        <f t="shared" si="5"/>
        <v>0</v>
      </c>
      <c r="BD23" s="54">
        <f t="shared" si="8"/>
        <v>0</v>
      </c>
    </row>
    <row r="24" spans="1:56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18"/>
        <v>0</v>
      </c>
      <c r="AV24" s="37">
        <f t="shared" si="6"/>
        <v>0</v>
      </c>
      <c r="AW24" s="37">
        <f t="shared" si="7"/>
        <v>0</v>
      </c>
      <c r="AX24" s="37">
        <f t="shared" si="0"/>
        <v>0</v>
      </c>
      <c r="AY24" s="37">
        <f t="shared" si="1"/>
        <v>0</v>
      </c>
      <c r="AZ24" s="37">
        <f t="shared" si="2"/>
        <v>0</v>
      </c>
      <c r="BA24" s="37">
        <f t="shared" si="3"/>
        <v>0</v>
      </c>
      <c r="BB24" s="38">
        <f t="shared" si="4"/>
        <v>0</v>
      </c>
      <c r="BC24" s="37">
        <f t="shared" si="5"/>
        <v>0</v>
      </c>
      <c r="BD24" s="54">
        <f t="shared" si="8"/>
        <v>0</v>
      </c>
    </row>
    <row r="25" spans="1:56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18"/>
        <v>0</v>
      </c>
      <c r="AV25" s="37">
        <f t="shared" si="6"/>
        <v>0</v>
      </c>
      <c r="AW25" s="37">
        <f t="shared" si="7"/>
        <v>0</v>
      </c>
      <c r="AX25" s="37">
        <f t="shared" si="0"/>
        <v>0</v>
      </c>
      <c r="AY25" s="37">
        <f t="shared" si="1"/>
        <v>0</v>
      </c>
      <c r="AZ25" s="37">
        <f t="shared" si="2"/>
        <v>0</v>
      </c>
      <c r="BA25" s="37">
        <f t="shared" si="3"/>
        <v>0</v>
      </c>
      <c r="BB25" s="38">
        <f t="shared" si="4"/>
        <v>0</v>
      </c>
      <c r="BC25" s="37">
        <f t="shared" si="5"/>
        <v>0</v>
      </c>
      <c r="BD25" s="54">
        <f t="shared" si="8"/>
        <v>0</v>
      </c>
    </row>
    <row r="26" spans="1:56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18"/>
        <v>0</v>
      </c>
      <c r="AV26" s="37">
        <f t="shared" si="6"/>
        <v>0</v>
      </c>
      <c r="AW26" s="37">
        <f t="shared" si="7"/>
        <v>0</v>
      </c>
      <c r="AX26" s="37">
        <f t="shared" si="0"/>
        <v>0</v>
      </c>
      <c r="AY26" s="37">
        <f t="shared" si="1"/>
        <v>0</v>
      </c>
      <c r="AZ26" s="37">
        <f t="shared" si="2"/>
        <v>0</v>
      </c>
      <c r="BA26" s="37">
        <f t="shared" si="3"/>
        <v>0</v>
      </c>
      <c r="BB26" s="38">
        <f t="shared" si="4"/>
        <v>0</v>
      </c>
      <c r="BC26" s="37">
        <f t="shared" si="5"/>
        <v>0</v>
      </c>
      <c r="BD26" s="54">
        <f t="shared" si="8"/>
        <v>0</v>
      </c>
    </row>
    <row r="27" spans="1:56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18"/>
        <v>0</v>
      </c>
      <c r="AV27" s="37">
        <f t="shared" si="6"/>
        <v>0</v>
      </c>
      <c r="AW27" s="37">
        <f t="shared" si="7"/>
        <v>0</v>
      </c>
      <c r="AX27" s="37">
        <f t="shared" si="0"/>
        <v>0</v>
      </c>
      <c r="AY27" s="37">
        <f t="shared" si="1"/>
        <v>0</v>
      </c>
      <c r="AZ27" s="37">
        <f t="shared" si="2"/>
        <v>0</v>
      </c>
      <c r="BA27" s="37">
        <f t="shared" si="3"/>
        <v>0</v>
      </c>
      <c r="BB27" s="38">
        <f t="shared" si="4"/>
        <v>0</v>
      </c>
      <c r="BC27" s="37">
        <f t="shared" si="5"/>
        <v>0</v>
      </c>
      <c r="BD27" s="54">
        <f t="shared" si="8"/>
        <v>0</v>
      </c>
    </row>
    <row r="28" spans="1:56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18"/>
        <v>0</v>
      </c>
      <c r="AV28" s="37">
        <f t="shared" si="6"/>
        <v>0</v>
      </c>
      <c r="AW28" s="37">
        <f t="shared" si="7"/>
        <v>0</v>
      </c>
      <c r="AX28" s="37">
        <f t="shared" si="0"/>
        <v>0</v>
      </c>
      <c r="AY28" s="37">
        <f t="shared" si="1"/>
        <v>0</v>
      </c>
      <c r="AZ28" s="37">
        <f t="shared" si="2"/>
        <v>0</v>
      </c>
      <c r="BA28" s="37">
        <f t="shared" si="3"/>
        <v>0</v>
      </c>
      <c r="BB28" s="38">
        <f t="shared" si="4"/>
        <v>0</v>
      </c>
      <c r="BC28" s="37">
        <f t="shared" si="5"/>
        <v>0</v>
      </c>
      <c r="BD28" s="54">
        <f t="shared" si="8"/>
        <v>0</v>
      </c>
    </row>
    <row r="29" spans="1:56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18"/>
        <v>0</v>
      </c>
      <c r="AV29" s="37">
        <f t="shared" si="6"/>
        <v>0</v>
      </c>
      <c r="AW29" s="37">
        <f t="shared" si="7"/>
        <v>0</v>
      </c>
      <c r="AX29" s="37">
        <f t="shared" si="0"/>
        <v>0</v>
      </c>
      <c r="AY29" s="37">
        <f t="shared" si="1"/>
        <v>0</v>
      </c>
      <c r="AZ29" s="37">
        <f t="shared" si="2"/>
        <v>0</v>
      </c>
      <c r="BA29" s="37">
        <f t="shared" si="3"/>
        <v>0</v>
      </c>
      <c r="BB29" s="38">
        <f t="shared" si="4"/>
        <v>0</v>
      </c>
      <c r="BC29" s="37">
        <f t="shared" si="5"/>
        <v>0</v>
      </c>
      <c r="BD29" s="54">
        <f t="shared" si="8"/>
        <v>0</v>
      </c>
    </row>
    <row r="30" spans="1:56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18"/>
        <v>0</v>
      </c>
      <c r="AV30" s="37">
        <f t="shared" si="6"/>
        <v>0</v>
      </c>
      <c r="AW30" s="37">
        <f t="shared" si="7"/>
        <v>0</v>
      </c>
      <c r="AX30" s="37">
        <f t="shared" si="0"/>
        <v>0</v>
      </c>
      <c r="AY30" s="37">
        <f t="shared" si="1"/>
        <v>0</v>
      </c>
      <c r="AZ30" s="37">
        <f t="shared" si="2"/>
        <v>0</v>
      </c>
      <c r="BA30" s="37">
        <f t="shared" si="3"/>
        <v>0</v>
      </c>
      <c r="BB30" s="38">
        <f t="shared" si="4"/>
        <v>0</v>
      </c>
      <c r="BC30" s="37">
        <f t="shared" si="5"/>
        <v>0</v>
      </c>
      <c r="BD30" s="54">
        <f t="shared" si="8"/>
        <v>0</v>
      </c>
    </row>
    <row r="31" spans="1:56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18"/>
        <v>0</v>
      </c>
      <c r="AV31" s="37">
        <f t="shared" ref="AV31:AV33" si="28">+SUM(F31:O31)</f>
        <v>0</v>
      </c>
      <c r="AW31" s="37">
        <f t="shared" ref="AW31:AW33" si="29">+SUM(P31:R31)</f>
        <v>0</v>
      </c>
      <c r="AX31" s="37">
        <f t="shared" ref="AX31:AX33" si="30">+SUM(S31:V31)</f>
        <v>0</v>
      </c>
      <c r="AY31" s="37">
        <f t="shared" ref="AY31:AY33" si="31">+SUM(W31:AB31)</f>
        <v>0</v>
      </c>
      <c r="AZ31" s="37">
        <f t="shared" ref="AZ31:AZ33" si="32">+SUM(AC31:AG31)</f>
        <v>0</v>
      </c>
      <c r="BA31" s="37">
        <f t="shared" ref="BA31:BA33" si="33">+SUM(AI31:AK31)</f>
        <v>0</v>
      </c>
      <c r="BB31" s="38">
        <f t="shared" ref="BB31:BB33" si="34">+SUM(AL31:AO31)</f>
        <v>0</v>
      </c>
      <c r="BC31" s="37">
        <f t="shared" si="5"/>
        <v>0</v>
      </c>
      <c r="BD31" s="54">
        <f t="shared" si="8"/>
        <v>0</v>
      </c>
    </row>
    <row r="32" spans="1:56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18"/>
        <v>0</v>
      </c>
      <c r="AV32" s="37">
        <f t="shared" si="28"/>
        <v>0</v>
      </c>
      <c r="AW32" s="37">
        <f t="shared" si="29"/>
        <v>0</v>
      </c>
      <c r="AX32" s="37">
        <f t="shared" si="30"/>
        <v>0</v>
      </c>
      <c r="AY32" s="37">
        <f t="shared" si="31"/>
        <v>0</v>
      </c>
      <c r="AZ32" s="37">
        <f t="shared" si="32"/>
        <v>0</v>
      </c>
      <c r="BA32" s="37">
        <f t="shared" si="33"/>
        <v>0</v>
      </c>
      <c r="BB32" s="38">
        <f t="shared" si="34"/>
        <v>0</v>
      </c>
      <c r="BC32" s="37">
        <f t="shared" si="5"/>
        <v>0</v>
      </c>
      <c r="BD32" s="54">
        <f t="shared" si="8"/>
        <v>0</v>
      </c>
    </row>
    <row r="33" spans="1:56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18"/>
        <v>0</v>
      </c>
      <c r="AV33" s="37">
        <f t="shared" si="28"/>
        <v>0</v>
      </c>
      <c r="AW33" s="37">
        <f t="shared" si="29"/>
        <v>0</v>
      </c>
      <c r="AX33" s="37">
        <f t="shared" si="30"/>
        <v>0</v>
      </c>
      <c r="AY33" s="37">
        <f t="shared" si="31"/>
        <v>0</v>
      </c>
      <c r="AZ33" s="37">
        <f t="shared" si="32"/>
        <v>0</v>
      </c>
      <c r="BA33" s="37">
        <f t="shared" si="33"/>
        <v>0</v>
      </c>
      <c r="BB33" s="38">
        <f t="shared" si="34"/>
        <v>0</v>
      </c>
      <c r="BC33" s="37">
        <f t="shared" si="5"/>
        <v>0</v>
      </c>
      <c r="BD33" s="54">
        <f t="shared" si="8"/>
        <v>0</v>
      </c>
    </row>
    <row r="34" spans="1:56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18"/>
        <v>0</v>
      </c>
      <c r="AV34" s="37">
        <f t="shared" ref="AV34:AV44" si="35">+SUM(F34:O34)</f>
        <v>0</v>
      </c>
      <c r="AW34" s="37">
        <f t="shared" ref="AW34:AW44" si="36">+SUM(P34:R34)</f>
        <v>0</v>
      </c>
      <c r="AX34" s="37">
        <f t="shared" ref="AX34:AX44" si="37">+SUM(S34:V34)</f>
        <v>0</v>
      </c>
      <c r="AY34" s="37">
        <f t="shared" ref="AY34:AY44" si="38">+SUM(W34:AB34)</f>
        <v>0</v>
      </c>
      <c r="AZ34" s="37">
        <f t="shared" ref="AZ34:AZ44" si="39">+SUM(AC34:AG34)</f>
        <v>0</v>
      </c>
      <c r="BA34" s="37">
        <f t="shared" ref="BA34:BA44" si="40">+SUM(AI34:AK34)</f>
        <v>0</v>
      </c>
      <c r="BB34" s="38">
        <f t="shared" ref="BB34:BB44" si="41">+SUM(AL34:AO34)</f>
        <v>0</v>
      </c>
      <c r="BC34" s="37">
        <f t="shared" si="5"/>
        <v>0</v>
      </c>
      <c r="BD34" s="54">
        <f t="shared" si="8"/>
        <v>0</v>
      </c>
    </row>
    <row r="35" spans="1:56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18"/>
        <v>0</v>
      </c>
      <c r="AV35" s="37">
        <f t="shared" si="35"/>
        <v>0</v>
      </c>
      <c r="AW35" s="37">
        <f t="shared" si="36"/>
        <v>0</v>
      </c>
      <c r="AX35" s="37">
        <f t="shared" si="37"/>
        <v>0</v>
      </c>
      <c r="AY35" s="37">
        <f t="shared" si="38"/>
        <v>0</v>
      </c>
      <c r="AZ35" s="37">
        <f t="shared" si="39"/>
        <v>0</v>
      </c>
      <c r="BA35" s="37">
        <f t="shared" si="40"/>
        <v>0</v>
      </c>
      <c r="BB35" s="38">
        <f t="shared" si="41"/>
        <v>0</v>
      </c>
      <c r="BC35" s="37">
        <f t="shared" si="5"/>
        <v>0</v>
      </c>
      <c r="BD35" s="54">
        <f t="shared" si="8"/>
        <v>0</v>
      </c>
    </row>
    <row r="36" spans="1:56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si="18"/>
        <v>0</v>
      </c>
      <c r="AV36" s="37">
        <f t="shared" si="35"/>
        <v>0</v>
      </c>
      <c r="AW36" s="37">
        <f t="shared" si="36"/>
        <v>0</v>
      </c>
      <c r="AX36" s="37">
        <f t="shared" si="37"/>
        <v>0</v>
      </c>
      <c r="AY36" s="37">
        <f t="shared" si="38"/>
        <v>0</v>
      </c>
      <c r="AZ36" s="37">
        <f t="shared" si="39"/>
        <v>0</v>
      </c>
      <c r="BA36" s="37">
        <f t="shared" si="40"/>
        <v>0</v>
      </c>
      <c r="BB36" s="38">
        <f t="shared" si="41"/>
        <v>0</v>
      </c>
      <c r="BC36" s="37">
        <f t="shared" si="5"/>
        <v>0</v>
      </c>
      <c r="BD36" s="54">
        <f t="shared" si="8"/>
        <v>0</v>
      </c>
    </row>
    <row r="37" spans="1:56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18"/>
        <v>0</v>
      </c>
      <c r="AV37" s="37">
        <f t="shared" si="35"/>
        <v>0</v>
      </c>
      <c r="AW37" s="37">
        <f t="shared" si="36"/>
        <v>0</v>
      </c>
      <c r="AX37" s="37">
        <f t="shared" si="37"/>
        <v>0</v>
      </c>
      <c r="AY37" s="37">
        <f t="shared" si="38"/>
        <v>0</v>
      </c>
      <c r="AZ37" s="37">
        <f t="shared" si="39"/>
        <v>0</v>
      </c>
      <c r="BA37" s="37">
        <f t="shared" si="40"/>
        <v>0</v>
      </c>
      <c r="BB37" s="38">
        <f t="shared" si="41"/>
        <v>0</v>
      </c>
      <c r="BC37" s="37">
        <f t="shared" si="5"/>
        <v>0</v>
      </c>
      <c r="BD37" s="54">
        <f t="shared" si="8"/>
        <v>0</v>
      </c>
    </row>
    <row r="38" spans="1:56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18"/>
        <v>0</v>
      </c>
      <c r="AV38" s="37">
        <f t="shared" si="35"/>
        <v>0</v>
      </c>
      <c r="AW38" s="37">
        <f t="shared" si="36"/>
        <v>0</v>
      </c>
      <c r="AX38" s="37">
        <f t="shared" si="37"/>
        <v>0</v>
      </c>
      <c r="AY38" s="37">
        <f t="shared" si="38"/>
        <v>0</v>
      </c>
      <c r="AZ38" s="37">
        <f t="shared" si="39"/>
        <v>0</v>
      </c>
      <c r="BA38" s="37">
        <f t="shared" si="40"/>
        <v>0</v>
      </c>
      <c r="BB38" s="38">
        <f t="shared" si="41"/>
        <v>0</v>
      </c>
      <c r="BC38" s="37">
        <f t="shared" si="5"/>
        <v>0</v>
      </c>
      <c r="BD38" s="54">
        <f t="shared" si="8"/>
        <v>0</v>
      </c>
    </row>
    <row r="39" spans="1:56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18"/>
        <v>0</v>
      </c>
      <c r="AV39" s="37">
        <f t="shared" si="35"/>
        <v>0</v>
      </c>
      <c r="AW39" s="37">
        <f t="shared" si="36"/>
        <v>0</v>
      </c>
      <c r="AX39" s="37">
        <f t="shared" si="37"/>
        <v>0</v>
      </c>
      <c r="AY39" s="37">
        <f t="shared" si="38"/>
        <v>0</v>
      </c>
      <c r="AZ39" s="37">
        <f t="shared" si="39"/>
        <v>0</v>
      </c>
      <c r="BA39" s="37">
        <f t="shared" si="40"/>
        <v>0</v>
      </c>
      <c r="BB39" s="38">
        <f t="shared" si="41"/>
        <v>0</v>
      </c>
      <c r="BC39" s="37">
        <f t="shared" si="5"/>
        <v>0</v>
      </c>
      <c r="BD39" s="54">
        <f t="shared" si="8"/>
        <v>0</v>
      </c>
    </row>
    <row r="40" spans="1:56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18"/>
        <v>0</v>
      </c>
      <c r="AV40" s="37">
        <f t="shared" si="35"/>
        <v>0</v>
      </c>
      <c r="AW40" s="37">
        <f t="shared" si="36"/>
        <v>0</v>
      </c>
      <c r="AX40" s="37">
        <f t="shared" si="37"/>
        <v>0</v>
      </c>
      <c r="AY40" s="37">
        <f t="shared" si="38"/>
        <v>0</v>
      </c>
      <c r="AZ40" s="37">
        <f t="shared" si="39"/>
        <v>0</v>
      </c>
      <c r="BA40" s="37">
        <f t="shared" si="40"/>
        <v>0</v>
      </c>
      <c r="BB40" s="38">
        <f t="shared" si="41"/>
        <v>0</v>
      </c>
      <c r="BC40" s="37">
        <f t="shared" si="5"/>
        <v>0</v>
      </c>
      <c r="BD40" s="54">
        <f t="shared" si="8"/>
        <v>0</v>
      </c>
    </row>
    <row r="41" spans="1:56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18"/>
        <v>0</v>
      </c>
      <c r="AV41" s="37">
        <f t="shared" si="35"/>
        <v>0</v>
      </c>
      <c r="AW41" s="37">
        <f t="shared" si="36"/>
        <v>0</v>
      </c>
      <c r="AX41" s="37">
        <f t="shared" si="37"/>
        <v>0</v>
      </c>
      <c r="AY41" s="37">
        <f t="shared" si="38"/>
        <v>0</v>
      </c>
      <c r="AZ41" s="37">
        <f t="shared" si="39"/>
        <v>0</v>
      </c>
      <c r="BA41" s="37">
        <f t="shared" si="40"/>
        <v>0</v>
      </c>
      <c r="BB41" s="38">
        <f t="shared" si="41"/>
        <v>0</v>
      </c>
      <c r="BC41" s="37">
        <f t="shared" si="5"/>
        <v>0</v>
      </c>
      <c r="BD41" s="54">
        <f t="shared" si="8"/>
        <v>0</v>
      </c>
    </row>
    <row r="42" spans="1:56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18"/>
        <v>0</v>
      </c>
      <c r="AV42" s="37">
        <f t="shared" si="35"/>
        <v>0</v>
      </c>
      <c r="AW42" s="37">
        <f t="shared" si="36"/>
        <v>0</v>
      </c>
      <c r="AX42" s="37">
        <f t="shared" si="37"/>
        <v>0</v>
      </c>
      <c r="AY42" s="37">
        <f t="shared" si="38"/>
        <v>0</v>
      </c>
      <c r="AZ42" s="37">
        <f t="shared" si="39"/>
        <v>0</v>
      </c>
      <c r="BA42" s="37">
        <f t="shared" si="40"/>
        <v>0</v>
      </c>
      <c r="BB42" s="38">
        <f t="shared" si="41"/>
        <v>0</v>
      </c>
      <c r="BC42" s="37">
        <f t="shared" si="5"/>
        <v>0</v>
      </c>
      <c r="BD42" s="54">
        <f t="shared" si="8"/>
        <v>0</v>
      </c>
    </row>
    <row r="43" spans="1:56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18"/>
        <v>0</v>
      </c>
      <c r="AV43" s="37">
        <f t="shared" si="35"/>
        <v>0</v>
      </c>
      <c r="AW43" s="37">
        <f t="shared" si="36"/>
        <v>0</v>
      </c>
      <c r="AX43" s="37">
        <f t="shared" si="37"/>
        <v>0</v>
      </c>
      <c r="AY43" s="37">
        <f t="shared" si="38"/>
        <v>0</v>
      </c>
      <c r="AZ43" s="37">
        <f t="shared" si="39"/>
        <v>0</v>
      </c>
      <c r="BA43" s="37">
        <f t="shared" si="40"/>
        <v>0</v>
      </c>
      <c r="BB43" s="38">
        <f t="shared" si="41"/>
        <v>0</v>
      </c>
      <c r="BC43" s="37">
        <f t="shared" si="5"/>
        <v>0</v>
      </c>
      <c r="BD43" s="54">
        <f t="shared" si="8"/>
        <v>0</v>
      </c>
    </row>
    <row r="44" spans="1:56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18"/>
        <v>0</v>
      </c>
      <c r="AV44" s="37">
        <f t="shared" si="35"/>
        <v>0</v>
      </c>
      <c r="AW44" s="37">
        <f t="shared" si="36"/>
        <v>0</v>
      </c>
      <c r="AX44" s="37">
        <f t="shared" si="37"/>
        <v>0</v>
      </c>
      <c r="AY44" s="37">
        <f t="shared" si="38"/>
        <v>0</v>
      </c>
      <c r="AZ44" s="37">
        <f t="shared" si="39"/>
        <v>0</v>
      </c>
      <c r="BA44" s="37">
        <f t="shared" si="40"/>
        <v>0</v>
      </c>
      <c r="BB44" s="38">
        <f t="shared" si="41"/>
        <v>0</v>
      </c>
      <c r="BC44" s="37">
        <f t="shared" si="5"/>
        <v>0</v>
      </c>
      <c r="BD44" s="54">
        <f t="shared" si="8"/>
        <v>0</v>
      </c>
    </row>
    <row r="45" spans="1:56" x14ac:dyDescent="0.25">
      <c r="A45" s="353"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18"/>
        <v>0</v>
      </c>
      <c r="AV45" s="37">
        <f t="shared" ref="AV45:AV52" si="42">+SUM(F45:O45)</f>
        <v>0</v>
      </c>
      <c r="AW45" s="37">
        <f t="shared" ref="AW45:AW52" si="43">+SUM(P45:R45)</f>
        <v>0</v>
      </c>
      <c r="AX45" s="37">
        <f t="shared" ref="AX45:AX52" si="44">+SUM(S45:V45)</f>
        <v>0</v>
      </c>
      <c r="AY45" s="37">
        <f t="shared" ref="AY45:AY52" si="45">+SUM(W45:AB45)</f>
        <v>0</v>
      </c>
      <c r="AZ45" s="37">
        <f t="shared" ref="AZ45:AZ52" si="46">+SUM(AC45:AG45)</f>
        <v>0</v>
      </c>
      <c r="BA45" s="37">
        <f t="shared" ref="BA45:BA52" si="47">+SUM(AI45:AK45)</f>
        <v>0</v>
      </c>
      <c r="BB45" s="38">
        <f t="shared" ref="BB45:BB52" si="48">+SUM(AL45:AO45)</f>
        <v>0</v>
      </c>
      <c r="BC45" s="37">
        <f t="shared" si="5"/>
        <v>0</v>
      </c>
      <c r="BD45" s="54">
        <f t="shared" si="8"/>
        <v>0</v>
      </c>
    </row>
    <row r="46" spans="1:56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18"/>
        <v>0</v>
      </c>
      <c r="AV46" s="37">
        <f t="shared" si="42"/>
        <v>0</v>
      </c>
      <c r="AW46" s="37">
        <f t="shared" si="43"/>
        <v>0</v>
      </c>
      <c r="AX46" s="37">
        <f t="shared" si="44"/>
        <v>0</v>
      </c>
      <c r="AY46" s="37">
        <f t="shared" si="45"/>
        <v>0</v>
      </c>
      <c r="AZ46" s="37">
        <f t="shared" si="46"/>
        <v>0</v>
      </c>
      <c r="BA46" s="37">
        <f t="shared" si="47"/>
        <v>0</v>
      </c>
      <c r="BB46" s="38">
        <f t="shared" si="48"/>
        <v>0</v>
      </c>
      <c r="BC46" s="37">
        <f t="shared" si="5"/>
        <v>0</v>
      </c>
      <c r="BD46" s="54">
        <f t="shared" si="8"/>
        <v>0</v>
      </c>
    </row>
    <row r="47" spans="1:56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18"/>
        <v>0</v>
      </c>
      <c r="AV47" s="37">
        <f t="shared" si="42"/>
        <v>0</v>
      </c>
      <c r="AW47" s="37">
        <f t="shared" si="43"/>
        <v>0</v>
      </c>
      <c r="AX47" s="37">
        <f t="shared" si="44"/>
        <v>0</v>
      </c>
      <c r="AY47" s="37">
        <f t="shared" si="45"/>
        <v>0</v>
      </c>
      <c r="AZ47" s="37">
        <f t="shared" si="46"/>
        <v>0</v>
      </c>
      <c r="BA47" s="37">
        <f t="shared" si="47"/>
        <v>0</v>
      </c>
      <c r="BB47" s="38">
        <f t="shared" si="48"/>
        <v>0</v>
      </c>
      <c r="BC47" s="37">
        <f t="shared" si="5"/>
        <v>0</v>
      </c>
      <c r="BD47" s="54">
        <f t="shared" si="8"/>
        <v>0</v>
      </c>
    </row>
    <row r="48" spans="1:56" x14ac:dyDescent="0.25">
      <c r="A48" s="353"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18"/>
        <v>0</v>
      </c>
      <c r="AV48" s="37">
        <f t="shared" si="42"/>
        <v>0</v>
      </c>
      <c r="AW48" s="37">
        <f t="shared" si="43"/>
        <v>0</v>
      </c>
      <c r="AX48" s="37">
        <f t="shared" si="44"/>
        <v>0</v>
      </c>
      <c r="AY48" s="37">
        <f t="shared" si="45"/>
        <v>0</v>
      </c>
      <c r="AZ48" s="37">
        <f t="shared" si="46"/>
        <v>0</v>
      </c>
      <c r="BA48" s="37">
        <f t="shared" si="47"/>
        <v>0</v>
      </c>
      <c r="BB48" s="38">
        <f t="shared" si="48"/>
        <v>0</v>
      </c>
      <c r="BC48" s="37">
        <f t="shared" si="5"/>
        <v>0</v>
      </c>
      <c r="BD48" s="54">
        <f t="shared" si="8"/>
        <v>0</v>
      </c>
    </row>
    <row r="49" spans="1:56" x14ac:dyDescent="0.25">
      <c r="A49" s="353"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18"/>
        <v>0</v>
      </c>
      <c r="AV49" s="37">
        <f t="shared" si="42"/>
        <v>0</v>
      </c>
      <c r="AW49" s="37">
        <f t="shared" si="43"/>
        <v>0</v>
      </c>
      <c r="AX49" s="37">
        <f t="shared" si="44"/>
        <v>0</v>
      </c>
      <c r="AY49" s="37">
        <f t="shared" si="45"/>
        <v>0</v>
      </c>
      <c r="AZ49" s="37">
        <f t="shared" si="46"/>
        <v>0</v>
      </c>
      <c r="BA49" s="37">
        <f t="shared" si="47"/>
        <v>0</v>
      </c>
      <c r="BB49" s="38">
        <f t="shared" si="48"/>
        <v>0</v>
      </c>
      <c r="BC49" s="37">
        <f t="shared" si="5"/>
        <v>0</v>
      </c>
      <c r="BD49" s="54">
        <f t="shared" si="8"/>
        <v>0</v>
      </c>
    </row>
    <row r="50" spans="1:56" x14ac:dyDescent="0.25">
      <c r="A50" s="353"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18"/>
        <v>0</v>
      </c>
      <c r="AV50" s="37">
        <f t="shared" si="42"/>
        <v>0</v>
      </c>
      <c r="AW50" s="37">
        <f t="shared" si="43"/>
        <v>0</v>
      </c>
      <c r="AX50" s="37">
        <f t="shared" si="44"/>
        <v>0</v>
      </c>
      <c r="AY50" s="37">
        <f t="shared" si="45"/>
        <v>0</v>
      </c>
      <c r="AZ50" s="37">
        <f t="shared" si="46"/>
        <v>0</v>
      </c>
      <c r="BA50" s="37">
        <f t="shared" si="47"/>
        <v>0</v>
      </c>
      <c r="BB50" s="38">
        <f t="shared" si="48"/>
        <v>0</v>
      </c>
      <c r="BC50" s="37">
        <f t="shared" si="5"/>
        <v>0</v>
      </c>
      <c r="BD50" s="54">
        <f t="shared" si="8"/>
        <v>0</v>
      </c>
    </row>
    <row r="51" spans="1:56" x14ac:dyDescent="0.25">
      <c r="A51" s="353"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18"/>
        <v>0</v>
      </c>
      <c r="AV51" s="37">
        <f t="shared" si="42"/>
        <v>0</v>
      </c>
      <c r="AW51" s="37">
        <f t="shared" si="43"/>
        <v>0</v>
      </c>
      <c r="AX51" s="37">
        <f t="shared" si="44"/>
        <v>0</v>
      </c>
      <c r="AY51" s="37">
        <f t="shared" si="45"/>
        <v>0</v>
      </c>
      <c r="AZ51" s="37">
        <f t="shared" si="46"/>
        <v>0</v>
      </c>
      <c r="BA51" s="37">
        <f t="shared" si="47"/>
        <v>0</v>
      </c>
      <c r="BB51" s="38">
        <f t="shared" si="48"/>
        <v>0</v>
      </c>
      <c r="BC51" s="37">
        <f t="shared" si="5"/>
        <v>0</v>
      </c>
      <c r="BD51" s="54">
        <f t="shared" si="8"/>
        <v>0</v>
      </c>
    </row>
    <row r="52" spans="1:56" x14ac:dyDescent="0.25">
      <c r="A52" s="353"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18"/>
        <v>0</v>
      </c>
      <c r="AV52" s="37">
        <f t="shared" si="42"/>
        <v>0</v>
      </c>
      <c r="AW52" s="37">
        <f t="shared" si="43"/>
        <v>0</v>
      </c>
      <c r="AX52" s="37">
        <f t="shared" si="44"/>
        <v>0</v>
      </c>
      <c r="AY52" s="37">
        <f t="shared" si="45"/>
        <v>0</v>
      </c>
      <c r="AZ52" s="37">
        <f t="shared" si="46"/>
        <v>0</v>
      </c>
      <c r="BA52" s="37">
        <f t="shared" si="47"/>
        <v>0</v>
      </c>
      <c r="BB52" s="38">
        <f t="shared" si="48"/>
        <v>0</v>
      </c>
      <c r="BC52" s="37">
        <f t="shared" si="5"/>
        <v>0</v>
      </c>
      <c r="BD52" s="54">
        <f t="shared" si="8"/>
        <v>0</v>
      </c>
    </row>
    <row r="53" spans="1:56" x14ac:dyDescent="0.25">
      <c r="A53" s="353"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18"/>
        <v>0</v>
      </c>
      <c r="AV53" s="37">
        <f t="shared" ref="AV53" si="49">+SUM(F53:O53)</f>
        <v>0</v>
      </c>
      <c r="AW53" s="37">
        <f t="shared" ref="AW53" si="50">+SUM(P53:R53)</f>
        <v>0</v>
      </c>
      <c r="AX53" s="37">
        <f t="shared" ref="AX53" si="51">+SUM(S53:V53)</f>
        <v>0</v>
      </c>
      <c r="AY53" s="37">
        <f t="shared" ref="AY53" si="52">+SUM(W53:AB53)</f>
        <v>0</v>
      </c>
      <c r="AZ53" s="37">
        <f t="shared" ref="AZ53" si="53">+SUM(AC53:AG53)</f>
        <v>0</v>
      </c>
      <c r="BA53" s="37">
        <f t="shared" ref="BA53" si="54">+SUM(AI53:AK53)</f>
        <v>0</v>
      </c>
      <c r="BB53" s="38">
        <f t="shared" ref="BB53" si="55">+SUM(AL53:AO53)</f>
        <v>0</v>
      </c>
      <c r="BC53" s="37">
        <f t="shared" si="5"/>
        <v>0</v>
      </c>
      <c r="BD53" s="54">
        <f t="shared" si="8"/>
        <v>0</v>
      </c>
    </row>
  </sheetData>
  <sheetProtection selectLockedCells="1"/>
  <phoneticPr fontId="120" type="noConversion"/>
  <conditionalFormatting sqref="A3:AS3">
    <cfRule type="expression" dxfId="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BR58"/>
  <sheetViews>
    <sheetView showGridLines="0" zoomScale="80" zoomScaleNormal="80" workbookViewId="0">
      <pane xSplit="3" ySplit="3" topLeftCell="AS28" activePane="bottomRight" state="frozen"/>
      <selection activeCell="B30" sqref="B30"/>
      <selection pane="topRight" activeCell="B30" sqref="B30"/>
      <selection pane="bottomLeft" activeCell="B30" sqref="B30"/>
      <selection pane="bottomRight" activeCell="B22" sqref="B22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6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12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2">
        <v>1</v>
      </c>
      <c r="B4" s="355" t="s">
        <v>501</v>
      </c>
      <c r="C4" s="415" t="s">
        <v>146</v>
      </c>
      <c r="D4" s="356">
        <f>IF(Config!$C$6=1,SUM(+Ene!D4),IF(Config!$C$6=2,SUM(+Ene!D4+Feb!D4),IF(Config!$C$6=3,SUM(+Ene!D4+Feb!D4+Mar!D4),IF(Config!$C$6=4,SUM(+Ene!D4+Feb!D4+Mar!D4+Abr!D4),IF(Config!$C$6=5,SUM(Ene!D4+Feb!D4+Mar!D4+Abr!D4+May!D4),IF(Config!$C$6=6,SUM(+Ene!D4+Feb!D4+Mar!D4+Abr!D4+May!D4+Jun!D4),IF(Config!$C$6=7,SUM(Ene!D4+Feb!D4+Mar!D4+Abr!D4+May!D4+Jun!D4+Jul!D4),IF(Config!$C$6=8,SUM(+Ene!D4+Feb!D4+Mar!D4+Abr!D4+May!D4+Jun!D4+Jul!D4+Ago!D4),IF(Config!$C$6=9,SUM(+Ene!D4+Feb!D4+Mar!D4+Abr!D4+May!D4+Jun!D4+Jul!D4+Ago!D4+Set!D4),IF(Config!$C$6=10,SUM(+Ene!D4+Feb!D4+Mar!D4+Abr!D4+May!D4+Jun!D4+Jul!D4+Ago!D4+Set!D4+Oct!D4),IF(Config!$C$6=11,SUM(+Ene!D4+Feb!D4+Mar!D4+Abr!D4+May!D4+Jun!D4+Jul!D4+Ago!D4+Set!D4+Oct!D4+Nov!D4),IF(Config!$C$6=12,SUM(+Ene!D4+Feb!D4+Mar!D4+Abr!D4+May!D4+Jun!D4+Jul!D4+Ago!D4+Set!D4+Oct!D4+Nov!D4+Dic!D4)))))))))))))</f>
        <v>0</v>
      </c>
      <c r="E4" s="356">
        <f>IF(Config!$C$6=1,SUM(+Ene!E4),IF(Config!$C$6=2,SUM(+Ene!E4+Feb!E4),IF(Config!$C$6=3,SUM(+Ene!E4+Feb!E4+Mar!E4),IF(Config!$C$6=4,SUM(+Ene!E4+Feb!E4+Mar!E4+Abr!E4),IF(Config!$C$6=5,SUM(Ene!E4+Feb!E4+Mar!E4+Abr!E4+May!E4),IF(Config!$C$6=6,SUM(+Ene!E4+Feb!E4+Mar!E4+Abr!E4+May!E4+Jun!E4),IF(Config!$C$6=7,SUM(Ene!E4+Feb!E4+Mar!E4+Abr!E4+May!E4+Jun!E4+Jul!E4),IF(Config!$C$6=8,SUM(+Ene!E4+Feb!E4+Mar!E4+Abr!E4+May!E4+Jun!E4+Jul!E4+Ago!E4),IF(Config!$C$6=9,SUM(+Ene!E4+Feb!E4+Mar!E4+Abr!E4+May!E4+Jun!E4+Jul!E4+Ago!E4+Set!E4),IF(Config!$C$6=10,SUM(+Ene!E4+Feb!E4+Mar!E4+Abr!E4+May!E4+Jun!E4+Jul!E4+Ago!E4+Set!E4+Oct!E4),IF(Config!$C$6=11,SUM(+Ene!E4+Feb!E4+Mar!E4+Abr!E4+May!E4+Jun!E4+Jul!E4+Ago!E4+Set!E4+Oct!E4+Nov!E4),IF(Config!$C$6=12,SUM(+Ene!E4+Feb!E4+Mar!E4+Abr!E4+May!E4+Jun!E4+Jul!E4+Ago!E4+Set!E4+Oct!E4+Nov!E4+Dic!E4)))))))))))))</f>
        <v>0</v>
      </c>
      <c r="F4" s="356">
        <f>IF(Config!$C$6=1,SUM(+Ene!F4),IF(Config!$C$6=2,SUM(+Ene!F4+Feb!F4),IF(Config!$C$6=3,SUM(+Ene!F4+Feb!F4+Mar!F4),IF(Config!$C$6=4,SUM(+Ene!F4+Feb!F4+Mar!F4+Abr!F4),IF(Config!$C$6=5,SUM(Ene!F4+Feb!F4+Mar!F4+Abr!F4+May!F4),IF(Config!$C$6=6,SUM(+Ene!F4+Feb!F4+Mar!F4+Abr!F4+May!F4+Jun!F4),IF(Config!$C$6=7,SUM(Ene!F4+Feb!F4+Mar!F4+Abr!F4+May!F4+Jun!F4+Jul!F4),IF(Config!$C$6=8,SUM(+Ene!F4+Feb!F4+Mar!F4+Abr!F4+May!F4+Jun!F4+Jul!F4+Ago!F4),IF(Config!$C$6=9,SUM(+Ene!F4+Feb!F4+Mar!F4+Abr!F4+May!F4+Jun!F4+Jul!F4+Ago!F4+Set!F4),IF(Config!$C$6=10,SUM(+Ene!F4+Feb!F4+Mar!F4+Abr!F4+May!F4+Jun!F4+Jul!F4+Ago!F4+Set!F4+Oct!F4),IF(Config!$C$6=11,SUM(+Ene!F4+Feb!F4+Mar!F4+Abr!F4+May!F4+Jun!F4+Jul!F4+Ago!F4+Set!F4+Oct!F4+Nov!F4),IF(Config!$C$6=12,SUM(+Ene!F4+Feb!F4+Mar!F4+Abr!F4+May!F4+Jun!F4+Jul!F4+Ago!F4+Set!F4+Oct!F4+Nov!F4+Dic!F4)))))))))))))</f>
        <v>0</v>
      </c>
      <c r="G4" s="356">
        <f>IF(Config!$C$6=1,SUM(+Ene!G4),IF(Config!$C$6=2,SUM(+Ene!G4+Feb!G4),IF(Config!$C$6=3,SUM(+Ene!G4+Feb!G4+Mar!G4),IF(Config!$C$6=4,SUM(+Ene!G4+Feb!G4+Mar!G4+Abr!G4),IF(Config!$C$6=5,SUM(Ene!G4+Feb!G4+Mar!G4+Abr!G4+May!G4),IF(Config!$C$6=6,SUM(+Ene!G4+Feb!G4+Mar!G4+Abr!G4+May!G4+Jun!G4),IF(Config!$C$6=7,SUM(Ene!G4+Feb!G4+Mar!G4+Abr!G4+May!G4+Jun!G4+Jul!G4),IF(Config!$C$6=8,SUM(+Ene!G4+Feb!G4+Mar!G4+Abr!G4+May!G4+Jun!G4+Jul!G4+Ago!G4),IF(Config!$C$6=9,SUM(+Ene!G4+Feb!G4+Mar!G4+Abr!G4+May!G4+Jun!G4+Jul!G4+Ago!G4+Set!G4),IF(Config!$C$6=10,SUM(+Ene!G4+Feb!G4+Mar!G4+Abr!G4+May!G4+Jun!G4+Jul!G4+Ago!G4+Set!G4+Oct!G4),IF(Config!$C$6=11,SUM(+Ene!G4+Feb!G4+Mar!G4+Abr!G4+May!G4+Jun!G4+Jul!G4+Ago!G4+Set!G4+Oct!G4+Nov!G4),IF(Config!$C$6=12,SUM(+Ene!G4+Feb!G4+Mar!G4+Abr!G4+May!G4+Jun!G4+Jul!G4+Ago!G4+Set!G4+Oct!G4+Nov!G4+Dic!G4)))))))))))))</f>
        <v>0</v>
      </c>
      <c r="H4" s="356">
        <f>IF(Config!$C$6=1,SUM(+Ene!H4),IF(Config!$C$6=2,SUM(+Ene!H4+Feb!H4),IF(Config!$C$6=3,SUM(+Ene!H4+Feb!H4+Mar!H4),IF(Config!$C$6=4,SUM(+Ene!H4+Feb!H4+Mar!H4+Abr!H4),IF(Config!$C$6=5,SUM(Ene!H4+Feb!H4+Mar!H4+Abr!H4+May!H4),IF(Config!$C$6=6,SUM(+Ene!H4+Feb!H4+Mar!H4+Abr!H4+May!H4+Jun!H4),IF(Config!$C$6=7,SUM(Ene!H4+Feb!H4+Mar!H4+Abr!H4+May!H4+Jun!H4+Jul!H4),IF(Config!$C$6=8,SUM(+Ene!H4+Feb!H4+Mar!H4+Abr!H4+May!H4+Jun!H4+Jul!H4+Ago!H4),IF(Config!$C$6=9,SUM(+Ene!H4+Feb!H4+Mar!H4+Abr!H4+May!H4+Jun!H4+Jul!H4+Ago!H4+Set!H4),IF(Config!$C$6=10,SUM(+Ene!H4+Feb!H4+Mar!H4+Abr!H4+May!H4+Jun!H4+Jul!H4+Ago!H4+Set!H4+Oct!H4),IF(Config!$C$6=11,SUM(+Ene!H4+Feb!H4+Mar!H4+Abr!H4+May!H4+Jun!H4+Jul!H4+Ago!H4+Set!H4+Oct!H4+Nov!H4),IF(Config!$C$6=12,SUM(+Ene!H4+Feb!H4+Mar!H4+Abr!H4+May!H4+Jun!H4+Jul!H4+Ago!H4+Set!H4+Oct!H4+Nov!H4+Dic!H4)))))))))))))</f>
        <v>0</v>
      </c>
      <c r="I4" s="356">
        <f>IF(Config!$C$6=1,SUM(+Ene!I4),IF(Config!$C$6=2,SUM(+Ene!I4+Feb!I4),IF(Config!$C$6=3,SUM(+Ene!I4+Feb!I4+Mar!I4),IF(Config!$C$6=4,SUM(+Ene!I4+Feb!I4+Mar!I4+Abr!I4),IF(Config!$C$6=5,SUM(Ene!I4+Feb!I4+Mar!I4+Abr!I4+May!I4),IF(Config!$C$6=6,SUM(+Ene!I4+Feb!I4+Mar!I4+Abr!I4+May!I4+Jun!I4),IF(Config!$C$6=7,SUM(Ene!I4+Feb!I4+Mar!I4+Abr!I4+May!I4+Jun!I4+Jul!I4),IF(Config!$C$6=8,SUM(+Ene!I4+Feb!I4+Mar!I4+Abr!I4+May!I4+Jun!I4+Jul!I4+Ago!I4),IF(Config!$C$6=9,SUM(+Ene!I4+Feb!I4+Mar!I4+Abr!I4+May!I4+Jun!I4+Jul!I4+Ago!I4+Set!I4),IF(Config!$C$6=10,SUM(+Ene!I4+Feb!I4+Mar!I4+Abr!I4+May!I4+Jun!I4+Jul!I4+Ago!I4+Set!I4+Oct!I4),IF(Config!$C$6=11,SUM(+Ene!I4+Feb!I4+Mar!I4+Abr!I4+May!I4+Jun!I4+Jul!I4+Ago!I4+Set!I4+Oct!I4+Nov!I4),IF(Config!$C$6=12,SUM(+Ene!I4+Feb!I4+Mar!I4+Abr!I4+May!I4+Jun!I4+Jul!I4+Ago!I4+Set!I4+Oct!I4+Nov!I4+Dic!I4)))))))))))))</f>
        <v>0</v>
      </c>
      <c r="J4" s="356">
        <f>IF(Config!$C$6=1,SUM(+Ene!J4),IF(Config!$C$6=2,SUM(+Ene!J4+Feb!J4),IF(Config!$C$6=3,SUM(+Ene!J4+Feb!J4+Mar!J4),IF(Config!$C$6=4,SUM(+Ene!J4+Feb!J4+Mar!J4+Abr!J4),IF(Config!$C$6=5,SUM(Ene!J4+Feb!J4+Mar!J4+Abr!J4+May!J4),IF(Config!$C$6=6,SUM(+Ene!J4+Feb!J4+Mar!J4+Abr!J4+May!J4+Jun!J4),IF(Config!$C$6=7,SUM(Ene!J4+Feb!J4+Mar!J4+Abr!J4+May!J4+Jun!J4+Jul!J4),IF(Config!$C$6=8,SUM(+Ene!J4+Feb!J4+Mar!J4+Abr!J4+May!J4+Jun!J4+Jul!J4+Ago!J4),IF(Config!$C$6=9,SUM(+Ene!J4+Feb!J4+Mar!J4+Abr!J4+May!J4+Jun!J4+Jul!J4+Ago!J4+Set!J4),IF(Config!$C$6=10,SUM(+Ene!J4+Feb!J4+Mar!J4+Abr!J4+May!J4+Jun!J4+Jul!J4+Ago!J4+Set!J4+Oct!J4),IF(Config!$C$6=11,SUM(+Ene!J4+Feb!J4+Mar!J4+Abr!J4+May!J4+Jun!J4+Jul!J4+Ago!J4+Set!J4+Oct!J4+Nov!J4),IF(Config!$C$6=12,SUM(+Ene!J4+Feb!J4+Mar!J4+Abr!J4+May!J4+Jun!J4+Jul!J4+Ago!J4+Set!J4+Oct!J4+Nov!J4+Dic!J4)))))))))))))</f>
        <v>0</v>
      </c>
      <c r="K4" s="356">
        <f>IF(Config!$C$6=1,SUM(+Ene!K4),IF(Config!$C$6=2,SUM(+Ene!K4+Feb!K4),IF(Config!$C$6=3,SUM(+Ene!K4+Feb!K4+Mar!K4),IF(Config!$C$6=4,SUM(+Ene!K4+Feb!K4+Mar!K4+Abr!K4),IF(Config!$C$6=5,SUM(Ene!K4+Feb!K4+Mar!K4+Abr!K4+May!K4),IF(Config!$C$6=6,SUM(+Ene!K4+Feb!K4+Mar!K4+Abr!K4+May!K4+Jun!K4),IF(Config!$C$6=7,SUM(Ene!K4+Feb!K4+Mar!K4+Abr!K4+May!K4+Jun!K4+Jul!K4),IF(Config!$C$6=8,SUM(+Ene!K4+Feb!K4+Mar!K4+Abr!K4+May!K4+Jun!K4+Jul!K4+Ago!K4),IF(Config!$C$6=9,SUM(+Ene!K4+Feb!K4+Mar!K4+Abr!K4+May!K4+Jun!K4+Jul!K4+Ago!K4+Set!K4),IF(Config!$C$6=10,SUM(+Ene!K4+Feb!K4+Mar!K4+Abr!K4+May!K4+Jun!K4+Jul!K4+Ago!K4+Set!K4+Oct!K4),IF(Config!$C$6=11,SUM(+Ene!K4+Feb!K4+Mar!K4+Abr!K4+May!K4+Jun!K4+Jul!K4+Ago!K4+Set!K4+Oct!K4+Nov!K4),IF(Config!$C$6=12,SUM(+Ene!K4+Feb!K4+Mar!K4+Abr!K4+May!K4+Jun!K4+Jul!K4+Ago!K4+Set!K4+Oct!K4+Nov!K4+Dic!K4)))))))))))))</f>
        <v>0</v>
      </c>
      <c r="L4" s="356">
        <f>IF(Config!$C$6=1,SUM(+Ene!L4),IF(Config!$C$6=2,SUM(+Ene!L4+Feb!L4),IF(Config!$C$6=3,SUM(+Ene!L4+Feb!L4+Mar!L4),IF(Config!$C$6=4,SUM(+Ene!L4+Feb!L4+Mar!L4+Abr!L4),IF(Config!$C$6=5,SUM(Ene!L4+Feb!L4+Mar!L4+Abr!L4+May!L4),IF(Config!$C$6=6,SUM(+Ene!L4+Feb!L4+Mar!L4+Abr!L4+May!L4+Jun!L4),IF(Config!$C$6=7,SUM(Ene!L4+Feb!L4+Mar!L4+Abr!L4+May!L4+Jun!L4+Jul!L4),IF(Config!$C$6=8,SUM(+Ene!L4+Feb!L4+Mar!L4+Abr!L4+May!L4+Jun!L4+Jul!L4+Ago!L4),IF(Config!$C$6=9,SUM(+Ene!L4+Feb!L4+Mar!L4+Abr!L4+May!L4+Jun!L4+Jul!L4+Ago!L4+Set!L4),IF(Config!$C$6=10,SUM(+Ene!L4+Feb!L4+Mar!L4+Abr!L4+May!L4+Jun!L4+Jul!L4+Ago!L4+Set!L4+Oct!L4),IF(Config!$C$6=11,SUM(+Ene!L4+Feb!L4+Mar!L4+Abr!L4+May!L4+Jun!L4+Jul!L4+Ago!L4+Set!L4+Oct!L4+Nov!L4),IF(Config!$C$6=12,SUM(+Ene!L4+Feb!L4+Mar!L4+Abr!L4+May!L4+Jun!L4+Jul!L4+Ago!L4+Set!L4+Oct!L4+Nov!L4+Dic!L4)))))))))))))</f>
        <v>0</v>
      </c>
      <c r="M4" s="356">
        <f>IF(Config!$C$6=1,SUM(+Ene!M4),IF(Config!$C$6=2,SUM(+Ene!M4+Feb!M4),IF(Config!$C$6=3,SUM(+Ene!M4+Feb!M4+Mar!M4),IF(Config!$C$6=4,SUM(+Ene!M4+Feb!M4+Mar!M4+Abr!M4),IF(Config!$C$6=5,SUM(Ene!M4+Feb!M4+Mar!M4+Abr!M4+May!M4),IF(Config!$C$6=6,SUM(+Ene!M4+Feb!M4+Mar!M4+Abr!M4+May!M4+Jun!M4),IF(Config!$C$6=7,SUM(Ene!M4+Feb!M4+Mar!M4+Abr!M4+May!M4+Jun!M4+Jul!M4),IF(Config!$C$6=8,SUM(+Ene!M4+Feb!M4+Mar!M4+Abr!M4+May!M4+Jun!M4+Jul!M4+Ago!M4),IF(Config!$C$6=9,SUM(+Ene!M4+Feb!M4+Mar!M4+Abr!M4+May!M4+Jun!M4+Jul!M4+Ago!M4+Set!M4),IF(Config!$C$6=10,SUM(+Ene!M4+Feb!M4+Mar!M4+Abr!M4+May!M4+Jun!M4+Jul!M4+Ago!M4+Set!M4+Oct!M4),IF(Config!$C$6=11,SUM(+Ene!M4+Feb!M4+Mar!M4+Abr!M4+May!M4+Jun!M4+Jul!M4+Ago!M4+Set!M4+Oct!M4+Nov!M4),IF(Config!$C$6=12,SUM(+Ene!M4+Feb!M4+Mar!M4+Abr!M4+May!M4+Jun!M4+Jul!M4+Ago!M4+Set!M4+Oct!M4+Nov!M4+Dic!M4)))))))))))))</f>
        <v>0</v>
      </c>
      <c r="N4" s="356">
        <f>IF(Config!$C$6=1,SUM(+Ene!N4),IF(Config!$C$6=2,SUM(+Ene!N4+Feb!N4),IF(Config!$C$6=3,SUM(+Ene!N4+Feb!N4+Mar!N4),IF(Config!$C$6=4,SUM(+Ene!N4+Feb!N4+Mar!N4+Abr!N4),IF(Config!$C$6=5,SUM(Ene!N4+Feb!N4+Mar!N4+Abr!N4+May!N4),IF(Config!$C$6=6,SUM(+Ene!N4+Feb!N4+Mar!N4+Abr!N4+May!N4+Jun!N4),IF(Config!$C$6=7,SUM(Ene!N4+Feb!N4+Mar!N4+Abr!N4+May!N4+Jun!N4+Jul!N4),IF(Config!$C$6=8,SUM(+Ene!N4+Feb!N4+Mar!N4+Abr!N4+May!N4+Jun!N4+Jul!N4+Ago!N4),IF(Config!$C$6=9,SUM(+Ene!N4+Feb!N4+Mar!N4+Abr!N4+May!N4+Jun!N4+Jul!N4+Ago!N4+Set!N4),IF(Config!$C$6=10,SUM(+Ene!N4+Feb!N4+Mar!N4+Abr!N4+May!N4+Jun!N4+Jul!N4+Ago!N4+Set!N4+Oct!N4),IF(Config!$C$6=11,SUM(+Ene!N4+Feb!N4+Mar!N4+Abr!N4+May!N4+Jun!N4+Jul!N4+Ago!N4+Set!N4+Oct!N4+Nov!N4),IF(Config!$C$6=12,SUM(+Ene!N4+Feb!N4+Mar!N4+Abr!N4+May!N4+Jun!N4+Jul!N4+Ago!N4+Set!N4+Oct!N4+Nov!N4+Dic!N4)))))))))))))</f>
        <v>1</v>
      </c>
      <c r="O4" s="356">
        <f>IF(Config!$C$6=1,SUM(+Ene!O4),IF(Config!$C$6=2,SUM(+Ene!O4+Feb!O4),IF(Config!$C$6=3,SUM(+Ene!O4+Feb!O4+Mar!O4),IF(Config!$C$6=4,SUM(+Ene!O4+Feb!O4+Mar!O4+Abr!O4),IF(Config!$C$6=5,SUM(Ene!O4+Feb!O4+Mar!O4+Abr!O4+May!O4),IF(Config!$C$6=6,SUM(+Ene!O4+Feb!O4+Mar!O4+Abr!O4+May!O4+Jun!O4),IF(Config!$C$6=7,SUM(Ene!O4+Feb!O4+Mar!O4+Abr!O4+May!O4+Jun!O4+Jul!O4),IF(Config!$C$6=8,SUM(+Ene!O4+Feb!O4+Mar!O4+Abr!O4+May!O4+Jun!O4+Jul!O4+Ago!O4),IF(Config!$C$6=9,SUM(+Ene!O4+Feb!O4+Mar!O4+Abr!O4+May!O4+Jun!O4+Jul!O4+Ago!O4+Set!O4),IF(Config!$C$6=10,SUM(+Ene!O4+Feb!O4+Mar!O4+Abr!O4+May!O4+Jun!O4+Jul!O4+Ago!O4+Set!O4+Oct!O4),IF(Config!$C$6=11,SUM(+Ene!O4+Feb!O4+Mar!O4+Abr!O4+May!O4+Jun!O4+Jul!O4+Ago!O4+Set!O4+Oct!O4+Nov!O4),IF(Config!$C$6=12,SUM(+Ene!O4+Feb!O4+Mar!O4+Abr!O4+May!O4+Jun!O4+Jul!O4+Ago!O4+Set!O4+Oct!O4+Nov!O4+Dic!O4)))))))))))))</f>
        <v>0</v>
      </c>
      <c r="P4" s="356">
        <f>IF(Config!$C$6=1,SUM(+Ene!P4),IF(Config!$C$6=2,SUM(+Ene!P4+Feb!P4),IF(Config!$C$6=3,SUM(+Ene!P4+Feb!P4+Mar!P4),IF(Config!$C$6=4,SUM(+Ene!P4+Feb!P4+Mar!P4+Abr!P4),IF(Config!$C$6=5,SUM(Ene!P4+Feb!P4+Mar!P4+Abr!P4+May!P4),IF(Config!$C$6=6,SUM(+Ene!P4+Feb!P4+Mar!P4+Abr!P4+May!P4+Jun!P4),IF(Config!$C$6=7,SUM(Ene!P4+Feb!P4+Mar!P4+Abr!P4+May!P4+Jun!P4+Jul!P4),IF(Config!$C$6=8,SUM(+Ene!P4+Feb!P4+Mar!P4+Abr!P4+May!P4+Jun!P4+Jul!P4+Ago!P4),IF(Config!$C$6=9,SUM(+Ene!P4+Feb!P4+Mar!P4+Abr!P4+May!P4+Jun!P4+Jul!P4+Ago!P4+Set!P4),IF(Config!$C$6=10,SUM(+Ene!P4+Feb!P4+Mar!P4+Abr!P4+May!P4+Jun!P4+Jul!P4+Ago!P4+Set!P4+Oct!P4),IF(Config!$C$6=11,SUM(+Ene!P4+Feb!P4+Mar!P4+Abr!P4+May!P4+Jun!P4+Jul!P4+Ago!P4+Set!P4+Oct!P4+Nov!P4),IF(Config!$C$6=12,SUM(+Ene!P4+Feb!P4+Mar!P4+Abr!P4+May!P4+Jun!P4+Jul!P4+Ago!P4+Set!P4+Oct!P4+Nov!P4+Dic!P4)))))))))))))</f>
        <v>0</v>
      </c>
      <c r="Q4" s="356">
        <f>IF(Config!$C$6=1,SUM(+Ene!Q4),IF(Config!$C$6=2,SUM(+Ene!Q4+Feb!Q4),IF(Config!$C$6=3,SUM(+Ene!Q4+Feb!Q4+Mar!Q4),IF(Config!$C$6=4,SUM(+Ene!Q4+Feb!Q4+Mar!Q4+Abr!Q4),IF(Config!$C$6=5,SUM(Ene!Q4+Feb!Q4+Mar!Q4+Abr!Q4+May!Q4),IF(Config!$C$6=6,SUM(+Ene!Q4+Feb!Q4+Mar!Q4+Abr!Q4+May!Q4+Jun!Q4),IF(Config!$C$6=7,SUM(Ene!Q4+Feb!Q4+Mar!Q4+Abr!Q4+May!Q4+Jun!Q4+Jul!Q4),IF(Config!$C$6=8,SUM(+Ene!Q4+Feb!Q4+Mar!Q4+Abr!Q4+May!Q4+Jun!Q4+Jul!Q4+Ago!Q4),IF(Config!$C$6=9,SUM(+Ene!Q4+Feb!Q4+Mar!Q4+Abr!Q4+May!Q4+Jun!Q4+Jul!Q4+Ago!Q4+Set!Q4),IF(Config!$C$6=10,SUM(+Ene!Q4+Feb!Q4+Mar!Q4+Abr!Q4+May!Q4+Jun!Q4+Jul!Q4+Ago!Q4+Set!Q4+Oct!Q4),IF(Config!$C$6=11,SUM(+Ene!Q4+Feb!Q4+Mar!Q4+Abr!Q4+May!Q4+Jun!Q4+Jul!Q4+Ago!Q4+Set!Q4+Oct!Q4+Nov!Q4),IF(Config!$C$6=12,SUM(+Ene!Q4+Feb!Q4+Mar!Q4+Abr!Q4+May!Q4+Jun!Q4+Jul!Q4+Ago!Q4+Set!Q4+Oct!Q4+Nov!Q4+Dic!Q4)))))))))))))</f>
        <v>0</v>
      </c>
      <c r="R4" s="356">
        <f>IF(Config!$C$6=1,SUM(+Ene!R4),IF(Config!$C$6=2,SUM(+Ene!R4+Feb!R4),IF(Config!$C$6=3,SUM(+Ene!R4+Feb!R4+Mar!R4),IF(Config!$C$6=4,SUM(+Ene!R4+Feb!R4+Mar!R4+Abr!R4),IF(Config!$C$6=5,SUM(Ene!R4+Feb!R4+Mar!R4+Abr!R4+May!R4),IF(Config!$C$6=6,SUM(+Ene!R4+Feb!R4+Mar!R4+Abr!R4+May!R4+Jun!R4),IF(Config!$C$6=7,SUM(Ene!R4+Feb!R4+Mar!R4+Abr!R4+May!R4+Jun!R4+Jul!R4),IF(Config!$C$6=8,SUM(+Ene!R4+Feb!R4+Mar!R4+Abr!R4+May!R4+Jun!R4+Jul!R4+Ago!R4),IF(Config!$C$6=9,SUM(+Ene!R4+Feb!R4+Mar!R4+Abr!R4+May!R4+Jun!R4+Jul!R4+Ago!R4+Set!R4),IF(Config!$C$6=10,SUM(+Ene!R4+Feb!R4+Mar!R4+Abr!R4+May!R4+Jun!R4+Jul!R4+Ago!R4+Set!R4+Oct!R4),IF(Config!$C$6=11,SUM(+Ene!R4+Feb!R4+Mar!R4+Abr!R4+May!R4+Jun!R4+Jul!R4+Ago!R4+Set!R4+Oct!R4+Nov!R4),IF(Config!$C$6=12,SUM(+Ene!R4+Feb!R4+Mar!R4+Abr!R4+May!R4+Jun!R4+Jul!R4+Ago!R4+Set!R4+Oct!R4+Nov!R4+Dic!R4)))))))))))))</f>
        <v>0</v>
      </c>
      <c r="S4" s="356">
        <f>IF(Config!$C$6=1,SUM(+Ene!S4),IF(Config!$C$6=2,SUM(+Ene!S4+Feb!S4),IF(Config!$C$6=3,SUM(+Ene!S4+Feb!S4+Mar!S4),IF(Config!$C$6=4,SUM(+Ene!S4+Feb!S4+Mar!S4+Abr!S4),IF(Config!$C$6=5,SUM(Ene!S4+Feb!S4+Mar!S4+Abr!S4+May!S4),IF(Config!$C$6=6,SUM(+Ene!S4+Feb!S4+Mar!S4+Abr!S4+May!S4+Jun!S4),IF(Config!$C$6=7,SUM(Ene!S4+Feb!S4+Mar!S4+Abr!S4+May!S4+Jun!S4+Jul!S4),IF(Config!$C$6=8,SUM(+Ene!S4+Feb!S4+Mar!S4+Abr!S4+May!S4+Jun!S4+Jul!S4+Ago!S4),IF(Config!$C$6=9,SUM(+Ene!S4+Feb!S4+Mar!S4+Abr!S4+May!S4+Jun!S4+Jul!S4+Ago!S4+Set!S4),IF(Config!$C$6=10,SUM(+Ene!S4+Feb!S4+Mar!S4+Abr!S4+May!S4+Jun!S4+Jul!S4+Ago!S4+Set!S4+Oct!S4),IF(Config!$C$6=11,SUM(+Ene!S4+Feb!S4+Mar!S4+Abr!S4+May!S4+Jun!S4+Jul!S4+Ago!S4+Set!S4+Oct!S4+Nov!S4),IF(Config!$C$6=12,SUM(+Ene!S4+Feb!S4+Mar!S4+Abr!S4+May!S4+Jun!S4+Jul!S4+Ago!S4+Set!S4+Oct!S4+Nov!S4+Dic!S4)))))))))))))</f>
        <v>0</v>
      </c>
      <c r="T4" s="356">
        <f>IF(Config!$C$6=1,SUM(+Ene!T4),IF(Config!$C$6=2,SUM(+Ene!T4+Feb!T4),IF(Config!$C$6=3,SUM(+Ene!T4+Feb!T4+Mar!T4),IF(Config!$C$6=4,SUM(+Ene!T4+Feb!T4+Mar!T4+Abr!T4),IF(Config!$C$6=5,SUM(Ene!T4+Feb!T4+Mar!T4+Abr!T4+May!T4),IF(Config!$C$6=6,SUM(+Ene!T4+Feb!T4+Mar!T4+Abr!T4+May!T4+Jun!T4),IF(Config!$C$6=7,SUM(Ene!T4+Feb!T4+Mar!T4+Abr!T4+May!T4+Jun!T4+Jul!T4),IF(Config!$C$6=8,SUM(+Ene!T4+Feb!T4+Mar!T4+Abr!T4+May!T4+Jun!T4+Jul!T4+Ago!T4),IF(Config!$C$6=9,SUM(+Ene!T4+Feb!T4+Mar!T4+Abr!T4+May!T4+Jun!T4+Jul!T4+Ago!T4+Set!T4),IF(Config!$C$6=10,SUM(+Ene!T4+Feb!T4+Mar!T4+Abr!T4+May!T4+Jun!T4+Jul!T4+Ago!T4+Set!T4+Oct!T4),IF(Config!$C$6=11,SUM(+Ene!T4+Feb!T4+Mar!T4+Abr!T4+May!T4+Jun!T4+Jul!T4+Ago!T4+Set!T4+Oct!T4+Nov!T4),IF(Config!$C$6=12,SUM(+Ene!T4+Feb!T4+Mar!T4+Abr!T4+May!T4+Jun!T4+Jul!T4+Ago!T4+Set!T4+Oct!T4+Nov!T4+Dic!T4)))))))))))))</f>
        <v>0</v>
      </c>
      <c r="U4" s="356">
        <f>IF(Config!$C$6=1,SUM(+Ene!U4),IF(Config!$C$6=2,SUM(+Ene!U4+Feb!U4),IF(Config!$C$6=3,SUM(+Ene!U4+Feb!U4+Mar!U4),IF(Config!$C$6=4,SUM(+Ene!U4+Feb!U4+Mar!U4+Abr!U4),IF(Config!$C$6=5,SUM(Ene!U4+Feb!U4+Mar!U4+Abr!U4+May!U4),IF(Config!$C$6=6,SUM(+Ene!U4+Feb!U4+Mar!U4+Abr!U4+May!U4+Jun!U4),IF(Config!$C$6=7,SUM(Ene!U4+Feb!U4+Mar!U4+Abr!U4+May!U4+Jun!U4+Jul!U4),IF(Config!$C$6=8,SUM(+Ene!U4+Feb!U4+Mar!U4+Abr!U4+May!U4+Jun!U4+Jul!U4+Ago!U4),IF(Config!$C$6=9,SUM(+Ene!U4+Feb!U4+Mar!U4+Abr!U4+May!U4+Jun!U4+Jul!U4+Ago!U4+Set!U4),IF(Config!$C$6=10,SUM(+Ene!U4+Feb!U4+Mar!U4+Abr!U4+May!U4+Jun!U4+Jul!U4+Ago!U4+Set!U4+Oct!U4),IF(Config!$C$6=11,SUM(+Ene!U4+Feb!U4+Mar!U4+Abr!U4+May!U4+Jun!U4+Jul!U4+Ago!U4+Set!U4+Oct!U4+Nov!U4),IF(Config!$C$6=12,SUM(+Ene!U4+Feb!U4+Mar!U4+Abr!U4+May!U4+Jun!U4+Jul!U4+Ago!U4+Set!U4+Oct!U4+Nov!U4+Dic!U4)))))))))))))</f>
        <v>0</v>
      </c>
      <c r="V4" s="356">
        <f>IF(Config!$C$6=1,SUM(+Ene!V4),IF(Config!$C$6=2,SUM(+Ene!V4+Feb!V4),IF(Config!$C$6=3,SUM(+Ene!V4+Feb!V4+Mar!V4),IF(Config!$C$6=4,SUM(+Ene!V4+Feb!V4+Mar!V4+Abr!V4),IF(Config!$C$6=5,SUM(Ene!V4+Feb!V4+Mar!V4+Abr!V4+May!V4),IF(Config!$C$6=6,SUM(+Ene!V4+Feb!V4+Mar!V4+Abr!V4+May!V4+Jun!V4),IF(Config!$C$6=7,SUM(Ene!V4+Feb!V4+Mar!V4+Abr!V4+May!V4+Jun!V4+Jul!V4),IF(Config!$C$6=8,SUM(+Ene!V4+Feb!V4+Mar!V4+Abr!V4+May!V4+Jun!V4+Jul!V4+Ago!V4),IF(Config!$C$6=9,SUM(+Ene!V4+Feb!V4+Mar!V4+Abr!V4+May!V4+Jun!V4+Jul!V4+Ago!V4+Set!V4),IF(Config!$C$6=10,SUM(+Ene!V4+Feb!V4+Mar!V4+Abr!V4+May!V4+Jun!V4+Jul!V4+Ago!V4+Set!V4+Oct!V4),IF(Config!$C$6=11,SUM(+Ene!V4+Feb!V4+Mar!V4+Abr!V4+May!V4+Jun!V4+Jul!V4+Ago!V4+Set!V4+Oct!V4+Nov!V4),IF(Config!$C$6=12,SUM(+Ene!V4+Feb!V4+Mar!V4+Abr!V4+May!V4+Jun!V4+Jul!V4+Ago!V4+Set!V4+Oct!V4+Nov!V4+Dic!V4)))))))))))))</f>
        <v>0</v>
      </c>
      <c r="W4" s="356">
        <f>IF(Config!$C$6=1,SUM(+Ene!W4),IF(Config!$C$6=2,SUM(+Ene!W4+Feb!W4),IF(Config!$C$6=3,SUM(+Ene!W4+Feb!W4+Mar!W4),IF(Config!$C$6=4,SUM(+Ene!W4+Feb!W4+Mar!W4+Abr!W4),IF(Config!$C$6=5,SUM(Ene!W4+Feb!W4+Mar!W4+Abr!W4+May!W4),IF(Config!$C$6=6,SUM(+Ene!W4+Feb!W4+Mar!W4+Abr!W4+May!W4+Jun!W4),IF(Config!$C$6=7,SUM(Ene!W4+Feb!W4+Mar!W4+Abr!W4+May!W4+Jun!W4+Jul!W4),IF(Config!$C$6=8,SUM(+Ene!W4+Feb!W4+Mar!W4+Abr!W4+May!W4+Jun!W4+Jul!W4+Ago!W4),IF(Config!$C$6=9,SUM(+Ene!W4+Feb!W4+Mar!W4+Abr!W4+May!W4+Jun!W4+Jul!W4+Ago!W4+Set!W4),IF(Config!$C$6=10,SUM(+Ene!W4+Feb!W4+Mar!W4+Abr!W4+May!W4+Jun!W4+Jul!W4+Ago!W4+Set!W4+Oct!W4),IF(Config!$C$6=11,SUM(+Ene!W4+Feb!W4+Mar!W4+Abr!W4+May!W4+Jun!W4+Jul!W4+Ago!W4+Set!W4+Oct!W4+Nov!W4),IF(Config!$C$6=12,SUM(+Ene!W4+Feb!W4+Mar!W4+Abr!W4+May!W4+Jun!W4+Jul!W4+Ago!W4+Set!W4+Oct!W4+Nov!W4+Dic!W4)))))))))))))</f>
        <v>0</v>
      </c>
      <c r="X4" s="356">
        <f>IF(Config!$C$6=1,SUM(+Ene!X4),IF(Config!$C$6=2,SUM(+Ene!X4+Feb!X4),IF(Config!$C$6=3,SUM(+Ene!X4+Feb!X4+Mar!X4),IF(Config!$C$6=4,SUM(+Ene!X4+Feb!X4+Mar!X4+Abr!X4),IF(Config!$C$6=5,SUM(Ene!X4+Feb!X4+Mar!X4+Abr!X4+May!X4),IF(Config!$C$6=6,SUM(+Ene!X4+Feb!X4+Mar!X4+Abr!X4+May!X4+Jun!X4),IF(Config!$C$6=7,SUM(Ene!X4+Feb!X4+Mar!X4+Abr!X4+May!X4+Jun!X4+Jul!X4),IF(Config!$C$6=8,SUM(+Ene!X4+Feb!X4+Mar!X4+Abr!X4+May!X4+Jun!X4+Jul!X4+Ago!X4),IF(Config!$C$6=9,SUM(+Ene!X4+Feb!X4+Mar!X4+Abr!X4+May!X4+Jun!X4+Jul!X4+Ago!X4+Set!X4),IF(Config!$C$6=10,SUM(+Ene!X4+Feb!X4+Mar!X4+Abr!X4+May!X4+Jun!X4+Jul!X4+Ago!X4+Set!X4+Oct!X4),IF(Config!$C$6=11,SUM(+Ene!X4+Feb!X4+Mar!X4+Abr!X4+May!X4+Jun!X4+Jul!X4+Ago!X4+Set!X4+Oct!X4+Nov!X4),IF(Config!$C$6=12,SUM(+Ene!X4+Feb!X4+Mar!X4+Abr!X4+May!X4+Jun!X4+Jul!X4+Ago!X4+Set!X4+Oct!X4+Nov!X4+Dic!X4)))))))))))))</f>
        <v>3</v>
      </c>
      <c r="Y4" s="356">
        <f>IF(Config!$C$6=1,SUM(+Ene!Y4),IF(Config!$C$6=2,SUM(+Ene!Y4+Feb!Y4),IF(Config!$C$6=3,SUM(+Ene!Y4+Feb!Y4+Mar!Y4),IF(Config!$C$6=4,SUM(+Ene!Y4+Feb!Y4+Mar!Y4+Abr!Y4),IF(Config!$C$6=5,SUM(Ene!Y4+Feb!Y4+Mar!Y4+Abr!Y4+May!Y4),IF(Config!$C$6=6,SUM(+Ene!Y4+Feb!Y4+Mar!Y4+Abr!Y4+May!Y4+Jun!Y4),IF(Config!$C$6=7,SUM(Ene!Y4+Feb!Y4+Mar!Y4+Abr!Y4+May!Y4+Jun!Y4+Jul!Y4),IF(Config!$C$6=8,SUM(+Ene!Y4+Feb!Y4+Mar!Y4+Abr!Y4+May!Y4+Jun!Y4+Jul!Y4+Ago!Y4),IF(Config!$C$6=9,SUM(+Ene!Y4+Feb!Y4+Mar!Y4+Abr!Y4+May!Y4+Jun!Y4+Jul!Y4+Ago!Y4+Set!Y4),IF(Config!$C$6=10,SUM(+Ene!Y4+Feb!Y4+Mar!Y4+Abr!Y4+May!Y4+Jun!Y4+Jul!Y4+Ago!Y4+Set!Y4+Oct!Y4),IF(Config!$C$6=11,SUM(+Ene!Y4+Feb!Y4+Mar!Y4+Abr!Y4+May!Y4+Jun!Y4+Jul!Y4+Ago!Y4+Set!Y4+Oct!Y4+Nov!Y4),IF(Config!$C$6=12,SUM(+Ene!Y4+Feb!Y4+Mar!Y4+Abr!Y4+May!Y4+Jun!Y4+Jul!Y4+Ago!Y4+Set!Y4+Oct!Y4+Nov!Y4+Dic!Y4)))))))))))))</f>
        <v>0</v>
      </c>
      <c r="Z4" s="356">
        <f>IF(Config!$C$6=1,SUM(+Ene!Z4),IF(Config!$C$6=2,SUM(+Ene!Z4+Feb!Z4),IF(Config!$C$6=3,SUM(+Ene!Z4+Feb!Z4+Mar!Z4),IF(Config!$C$6=4,SUM(+Ene!Z4+Feb!Z4+Mar!Z4+Abr!Z4),IF(Config!$C$6=5,SUM(Ene!Z4+Feb!Z4+Mar!Z4+Abr!Z4+May!Z4),IF(Config!$C$6=6,SUM(+Ene!Z4+Feb!Z4+Mar!Z4+Abr!Z4+May!Z4+Jun!Z4),IF(Config!$C$6=7,SUM(Ene!Z4+Feb!Z4+Mar!Z4+Abr!Z4+May!Z4+Jun!Z4+Jul!Z4),IF(Config!$C$6=8,SUM(+Ene!Z4+Feb!Z4+Mar!Z4+Abr!Z4+May!Z4+Jun!Z4+Jul!Z4+Ago!Z4),IF(Config!$C$6=9,SUM(+Ene!Z4+Feb!Z4+Mar!Z4+Abr!Z4+May!Z4+Jun!Z4+Jul!Z4+Ago!Z4+Set!Z4),IF(Config!$C$6=10,SUM(+Ene!Z4+Feb!Z4+Mar!Z4+Abr!Z4+May!Z4+Jun!Z4+Jul!Z4+Ago!Z4+Set!Z4+Oct!Z4),IF(Config!$C$6=11,SUM(+Ene!Z4+Feb!Z4+Mar!Z4+Abr!Z4+May!Z4+Jun!Z4+Jul!Z4+Ago!Z4+Set!Z4+Oct!Z4+Nov!Z4),IF(Config!$C$6=12,SUM(+Ene!Z4+Feb!Z4+Mar!Z4+Abr!Z4+May!Z4+Jun!Z4+Jul!Z4+Ago!Z4+Set!Z4+Oct!Z4+Nov!Z4+Dic!Z4)))))))))))))</f>
        <v>0</v>
      </c>
      <c r="AA4" s="356">
        <f>IF(Config!$C$6=1,SUM(+Ene!AA4),IF(Config!$C$6=2,SUM(+Ene!AA4+Feb!AA4),IF(Config!$C$6=3,SUM(+Ene!AA4+Feb!AA4+Mar!AA4),IF(Config!$C$6=4,SUM(+Ene!AA4+Feb!AA4+Mar!AA4+Abr!AA4),IF(Config!$C$6=5,SUM(Ene!AA4+Feb!AA4+Mar!AA4+Abr!AA4+May!AA4),IF(Config!$C$6=6,SUM(+Ene!AA4+Feb!AA4+Mar!AA4+Abr!AA4+May!AA4+Jun!AA4),IF(Config!$C$6=7,SUM(Ene!AA4+Feb!AA4+Mar!AA4+Abr!AA4+May!AA4+Jun!AA4+Jul!AA4),IF(Config!$C$6=8,SUM(+Ene!AA4+Feb!AA4+Mar!AA4+Abr!AA4+May!AA4+Jun!AA4+Jul!AA4+Ago!AA4),IF(Config!$C$6=9,SUM(+Ene!AA4+Feb!AA4+Mar!AA4+Abr!AA4+May!AA4+Jun!AA4+Jul!AA4+Ago!AA4+Set!AA4),IF(Config!$C$6=10,SUM(+Ene!AA4+Feb!AA4+Mar!AA4+Abr!AA4+May!AA4+Jun!AA4+Jul!AA4+Ago!AA4+Set!AA4+Oct!AA4),IF(Config!$C$6=11,SUM(+Ene!AA4+Feb!AA4+Mar!AA4+Abr!AA4+May!AA4+Jun!AA4+Jul!AA4+Ago!AA4+Set!AA4+Oct!AA4+Nov!AA4),IF(Config!$C$6=12,SUM(+Ene!AA4+Feb!AA4+Mar!AA4+Abr!AA4+May!AA4+Jun!AA4+Jul!AA4+Ago!AA4+Set!AA4+Oct!AA4+Nov!AA4+Dic!AA4)))))))))))))</f>
        <v>0</v>
      </c>
      <c r="AB4" s="356">
        <f>IF(Config!$C$6=1,SUM(+Ene!AB4),IF(Config!$C$6=2,SUM(+Ene!AB4+Feb!AB4),IF(Config!$C$6=3,SUM(+Ene!AB4+Feb!AB4+Mar!AB4),IF(Config!$C$6=4,SUM(+Ene!AB4+Feb!AB4+Mar!AB4+Abr!AB4),IF(Config!$C$6=5,SUM(Ene!AB4+Feb!AB4+Mar!AB4+Abr!AB4+May!AB4),IF(Config!$C$6=6,SUM(+Ene!AB4+Feb!AB4+Mar!AB4+Abr!AB4+May!AB4+Jun!AB4),IF(Config!$C$6=7,SUM(Ene!AB4+Feb!AB4+Mar!AB4+Abr!AB4+May!AB4+Jun!AB4+Jul!AB4),IF(Config!$C$6=8,SUM(+Ene!AB4+Feb!AB4+Mar!AB4+Abr!AB4+May!AB4+Jun!AB4+Jul!AB4+Ago!AB4),IF(Config!$C$6=9,SUM(+Ene!AB4+Feb!AB4+Mar!AB4+Abr!AB4+May!AB4+Jun!AB4+Jul!AB4+Ago!AB4+Set!AB4),IF(Config!$C$6=10,SUM(+Ene!AB4+Feb!AB4+Mar!AB4+Abr!AB4+May!AB4+Jun!AB4+Jul!AB4+Ago!AB4+Set!AB4+Oct!AB4),IF(Config!$C$6=11,SUM(+Ene!AB4+Feb!AB4+Mar!AB4+Abr!AB4+May!AB4+Jun!AB4+Jul!AB4+Ago!AB4+Set!AB4+Oct!AB4+Nov!AB4),IF(Config!$C$6=12,SUM(+Ene!AB4+Feb!AB4+Mar!AB4+Abr!AB4+May!AB4+Jun!AB4+Jul!AB4+Ago!AB4+Set!AB4+Oct!AB4+Nov!AB4+Dic!AB4)))))))))))))</f>
        <v>0</v>
      </c>
      <c r="AC4" s="356">
        <f>IF(Config!$C$6=1,SUM(+Ene!AC4),IF(Config!$C$6=2,SUM(+Ene!AC4+Feb!AC4),IF(Config!$C$6=3,SUM(+Ene!AC4+Feb!AC4+Mar!AC4),IF(Config!$C$6=4,SUM(+Ene!AC4+Feb!AC4+Mar!AC4+Abr!AC4),IF(Config!$C$6=5,SUM(Ene!AC4+Feb!AC4+Mar!AC4+Abr!AC4+May!AC4),IF(Config!$C$6=6,SUM(+Ene!AC4+Feb!AC4+Mar!AC4+Abr!AC4+May!AC4+Jun!AC4),IF(Config!$C$6=7,SUM(Ene!AC4+Feb!AC4+Mar!AC4+Abr!AC4+May!AC4+Jun!AC4+Jul!AC4),IF(Config!$C$6=8,SUM(+Ene!AC4+Feb!AC4+Mar!AC4+Abr!AC4+May!AC4+Jun!AC4+Jul!AC4+Ago!AC4),IF(Config!$C$6=9,SUM(+Ene!AC4+Feb!AC4+Mar!AC4+Abr!AC4+May!AC4+Jun!AC4+Jul!AC4+Ago!AC4+Set!AC4),IF(Config!$C$6=10,SUM(+Ene!AC4+Feb!AC4+Mar!AC4+Abr!AC4+May!AC4+Jun!AC4+Jul!AC4+Ago!AC4+Set!AC4+Oct!AC4),IF(Config!$C$6=11,SUM(+Ene!AC4+Feb!AC4+Mar!AC4+Abr!AC4+May!AC4+Jun!AC4+Jul!AC4+Ago!AC4+Set!AC4+Oct!AC4+Nov!AC4),IF(Config!$C$6=12,SUM(+Ene!AC4+Feb!AC4+Mar!AC4+Abr!AC4+May!AC4+Jun!AC4+Jul!AC4+Ago!AC4+Set!AC4+Oct!AC4+Nov!AC4+Dic!AC4)))))))))))))</f>
        <v>0</v>
      </c>
      <c r="AD4" s="356">
        <f>IF(Config!$C$6=1,SUM(+Ene!AD4),IF(Config!$C$6=2,SUM(+Ene!AD4+Feb!AD4),IF(Config!$C$6=3,SUM(+Ene!AD4+Feb!AD4+Mar!AD4),IF(Config!$C$6=4,SUM(+Ene!AD4+Feb!AD4+Mar!AD4+Abr!AD4),IF(Config!$C$6=5,SUM(Ene!AD4+Feb!AD4+Mar!AD4+Abr!AD4+May!AD4),IF(Config!$C$6=6,SUM(+Ene!AD4+Feb!AD4+Mar!AD4+Abr!AD4+May!AD4+Jun!AD4),IF(Config!$C$6=7,SUM(Ene!AD4+Feb!AD4+Mar!AD4+Abr!AD4+May!AD4+Jun!AD4+Jul!AD4),IF(Config!$C$6=8,SUM(+Ene!AD4+Feb!AD4+Mar!AD4+Abr!AD4+May!AD4+Jun!AD4+Jul!AD4+Ago!AD4),IF(Config!$C$6=9,SUM(+Ene!AD4+Feb!AD4+Mar!AD4+Abr!AD4+May!AD4+Jun!AD4+Jul!AD4+Ago!AD4+Set!AD4),IF(Config!$C$6=10,SUM(+Ene!AD4+Feb!AD4+Mar!AD4+Abr!AD4+May!AD4+Jun!AD4+Jul!AD4+Ago!AD4+Set!AD4+Oct!AD4),IF(Config!$C$6=11,SUM(+Ene!AD4+Feb!AD4+Mar!AD4+Abr!AD4+May!AD4+Jun!AD4+Jul!AD4+Ago!AD4+Set!AD4+Oct!AD4+Nov!AD4),IF(Config!$C$6=12,SUM(+Ene!AD4+Feb!AD4+Mar!AD4+Abr!AD4+May!AD4+Jun!AD4+Jul!AD4+Ago!AD4+Set!AD4+Oct!AD4+Nov!AD4+Dic!AD4)))))))))))))</f>
        <v>0</v>
      </c>
      <c r="AE4" s="356">
        <f>IF(Config!$C$6=1,SUM(+Ene!AE4),IF(Config!$C$6=2,SUM(+Ene!AE4+Feb!AE4),IF(Config!$C$6=3,SUM(+Ene!AE4+Feb!AE4+Mar!AE4),IF(Config!$C$6=4,SUM(+Ene!AE4+Feb!AE4+Mar!AE4+Abr!AE4),IF(Config!$C$6=5,SUM(Ene!AE4+Feb!AE4+Mar!AE4+Abr!AE4+May!AE4),IF(Config!$C$6=6,SUM(+Ene!AE4+Feb!AE4+Mar!AE4+Abr!AE4+May!AE4+Jun!AE4),IF(Config!$C$6=7,SUM(Ene!AE4+Feb!AE4+Mar!AE4+Abr!AE4+May!AE4+Jun!AE4+Jul!AE4),IF(Config!$C$6=8,SUM(+Ene!AE4+Feb!AE4+Mar!AE4+Abr!AE4+May!AE4+Jun!AE4+Jul!AE4+Ago!AE4),IF(Config!$C$6=9,SUM(+Ene!AE4+Feb!AE4+Mar!AE4+Abr!AE4+May!AE4+Jun!AE4+Jul!AE4+Ago!AE4+Set!AE4),IF(Config!$C$6=10,SUM(+Ene!AE4+Feb!AE4+Mar!AE4+Abr!AE4+May!AE4+Jun!AE4+Jul!AE4+Ago!AE4+Set!AE4+Oct!AE4),IF(Config!$C$6=11,SUM(+Ene!AE4+Feb!AE4+Mar!AE4+Abr!AE4+May!AE4+Jun!AE4+Jul!AE4+Ago!AE4+Set!AE4+Oct!AE4+Nov!AE4),IF(Config!$C$6=12,SUM(+Ene!AE4+Feb!AE4+Mar!AE4+Abr!AE4+May!AE4+Jun!AE4+Jul!AE4+Ago!AE4+Set!AE4+Oct!AE4+Nov!AE4+Dic!AE4)))))))))))))</f>
        <v>0</v>
      </c>
      <c r="AF4" s="356">
        <f>IF(Config!$C$6=1,SUM(+Ene!AF4),IF(Config!$C$6=2,SUM(+Ene!AF4+Feb!AF4),IF(Config!$C$6=3,SUM(+Ene!AF4+Feb!AF4+Mar!AF4),IF(Config!$C$6=4,SUM(+Ene!AF4+Feb!AF4+Mar!AF4+Abr!AF4),IF(Config!$C$6=5,SUM(Ene!AF4+Feb!AF4+Mar!AF4+Abr!AF4+May!AF4),IF(Config!$C$6=6,SUM(+Ene!AF4+Feb!AF4+Mar!AF4+Abr!AF4+May!AF4+Jun!AF4),IF(Config!$C$6=7,SUM(Ene!AF4+Feb!AF4+Mar!AF4+Abr!AF4+May!AF4+Jun!AF4+Jul!AF4),IF(Config!$C$6=8,SUM(+Ene!AF4+Feb!AF4+Mar!AF4+Abr!AF4+May!AF4+Jun!AF4+Jul!AF4+Ago!AF4),IF(Config!$C$6=9,SUM(+Ene!AF4+Feb!AF4+Mar!AF4+Abr!AF4+May!AF4+Jun!AF4+Jul!AF4+Ago!AF4+Set!AF4),IF(Config!$C$6=10,SUM(+Ene!AF4+Feb!AF4+Mar!AF4+Abr!AF4+May!AF4+Jun!AF4+Jul!AF4+Ago!AF4+Set!AF4+Oct!AF4),IF(Config!$C$6=11,SUM(+Ene!AF4+Feb!AF4+Mar!AF4+Abr!AF4+May!AF4+Jun!AF4+Jul!AF4+Ago!AF4+Set!AF4+Oct!AF4+Nov!AF4),IF(Config!$C$6=12,SUM(+Ene!AF4+Feb!AF4+Mar!AF4+Abr!AF4+May!AF4+Jun!AF4+Jul!AF4+Ago!AF4+Set!AF4+Oct!AF4+Nov!AF4+Dic!AF4)))))))))))))</f>
        <v>0</v>
      </c>
      <c r="AG4" s="356">
        <f>IF(Config!$C$6=1,SUM(+Ene!AG4),IF(Config!$C$6=2,SUM(+Ene!AG4+Feb!AG4),IF(Config!$C$6=3,SUM(+Ene!AG4+Feb!AG4+Mar!AG4),IF(Config!$C$6=4,SUM(+Ene!AG4+Feb!AG4+Mar!AG4+Abr!AG4),IF(Config!$C$6=5,SUM(Ene!AG4+Feb!AG4+Mar!AG4+Abr!AG4+May!AG4),IF(Config!$C$6=6,SUM(+Ene!AG4+Feb!AG4+Mar!AG4+Abr!AG4+May!AG4+Jun!AG4),IF(Config!$C$6=7,SUM(Ene!AG4+Feb!AG4+Mar!AG4+Abr!AG4+May!AG4+Jun!AG4+Jul!AG4),IF(Config!$C$6=8,SUM(+Ene!AG4+Feb!AG4+Mar!AG4+Abr!AG4+May!AG4+Jun!AG4+Jul!AG4+Ago!AG4),IF(Config!$C$6=9,SUM(+Ene!AG4+Feb!AG4+Mar!AG4+Abr!AG4+May!AG4+Jun!AG4+Jul!AG4+Ago!AG4+Set!AG4),IF(Config!$C$6=10,SUM(+Ene!AG4+Feb!AG4+Mar!AG4+Abr!AG4+May!AG4+Jun!AG4+Jul!AG4+Ago!AG4+Set!AG4+Oct!AG4),IF(Config!$C$6=11,SUM(+Ene!AG4+Feb!AG4+Mar!AG4+Abr!AG4+May!AG4+Jun!AG4+Jul!AG4+Ago!AG4+Set!AG4+Oct!AG4+Nov!AG4),IF(Config!$C$6=12,SUM(+Ene!AG4+Feb!AG4+Mar!AG4+Abr!AG4+May!AG4+Jun!AG4+Jul!AG4+Ago!AG4+Set!AG4+Oct!AG4+Nov!AG4+Dic!AG4)))))))))))))</f>
        <v>0</v>
      </c>
      <c r="AH4" s="356">
        <f>IF(Config!$C$6=1,SUM(+Ene!AH4),IF(Config!$C$6=2,SUM(+Ene!AH4+Feb!AH4),IF(Config!$C$6=3,SUM(+Ene!AH4+Feb!AH4+Mar!AH4),IF(Config!$C$6=4,SUM(+Ene!AH4+Feb!AH4+Mar!AH4+Abr!AH4),IF(Config!$C$6=5,SUM(Ene!AH4+Feb!AH4+Mar!AH4+Abr!AH4+May!AH4),IF(Config!$C$6=6,SUM(+Ene!AH4+Feb!AH4+Mar!AH4+Abr!AH4+May!AH4+Jun!AH4),IF(Config!$C$6=7,SUM(Ene!AH4+Feb!AH4+Mar!AH4+Abr!AH4+May!AH4+Jun!AH4+Jul!AH4),IF(Config!$C$6=8,SUM(+Ene!AH4+Feb!AH4+Mar!AH4+Abr!AH4+May!AH4+Jun!AH4+Jul!AH4+Ago!AH4),IF(Config!$C$6=9,SUM(+Ene!AH4+Feb!AH4+Mar!AH4+Abr!AH4+May!AH4+Jun!AH4+Jul!AH4+Ago!AH4+Set!AH4),IF(Config!$C$6=10,SUM(+Ene!AH4+Feb!AH4+Mar!AH4+Abr!AH4+May!AH4+Jun!AH4+Jul!AH4+Ago!AH4+Set!AH4+Oct!AH4),IF(Config!$C$6=11,SUM(+Ene!AH4+Feb!AH4+Mar!AH4+Abr!AH4+May!AH4+Jun!AH4+Jul!AH4+Ago!AH4+Set!AH4+Oct!AH4+Nov!AH4),IF(Config!$C$6=12,SUM(+Ene!AH4+Feb!AH4+Mar!AH4+Abr!AH4+May!AH4+Jun!AH4+Jul!AH4+Ago!AH4+Set!AH4+Oct!AH4+Nov!AH4+Dic!AH4)))))))))))))</f>
        <v>0</v>
      </c>
      <c r="AI4" s="356">
        <f>IF(Config!$C$6=1,SUM(+Ene!AI4),IF(Config!$C$6=2,SUM(+Ene!AI4+Feb!AI4),IF(Config!$C$6=3,SUM(+Ene!AI4+Feb!AI4+Mar!AI4),IF(Config!$C$6=4,SUM(+Ene!AI4+Feb!AI4+Mar!AI4+Abr!AI4),IF(Config!$C$6=5,SUM(Ene!AI4+Feb!AI4+Mar!AI4+Abr!AI4+May!AI4),IF(Config!$C$6=6,SUM(+Ene!AI4+Feb!AI4+Mar!AI4+Abr!AI4+May!AI4+Jun!AI4),IF(Config!$C$6=7,SUM(Ene!AI4+Feb!AI4+Mar!AI4+Abr!AI4+May!AI4+Jun!AI4+Jul!AI4),IF(Config!$C$6=8,SUM(+Ene!AI4+Feb!AI4+Mar!AI4+Abr!AI4+May!AI4+Jun!AI4+Jul!AI4+Ago!AI4),IF(Config!$C$6=9,SUM(+Ene!AI4+Feb!AI4+Mar!AI4+Abr!AI4+May!AI4+Jun!AI4+Jul!AI4+Ago!AI4+Set!AI4),IF(Config!$C$6=10,SUM(+Ene!AI4+Feb!AI4+Mar!AI4+Abr!AI4+May!AI4+Jun!AI4+Jul!AI4+Ago!AI4+Set!AI4+Oct!AI4),IF(Config!$C$6=11,SUM(+Ene!AI4+Feb!AI4+Mar!AI4+Abr!AI4+May!AI4+Jun!AI4+Jul!AI4+Ago!AI4+Set!AI4+Oct!AI4+Nov!AI4),IF(Config!$C$6=12,SUM(+Ene!AI4+Feb!AI4+Mar!AI4+Abr!AI4+May!AI4+Jun!AI4+Jul!AI4+Ago!AI4+Set!AI4+Oct!AI4+Nov!AI4+Dic!AI4)))))))))))))</f>
        <v>0</v>
      </c>
      <c r="AJ4" s="356">
        <f>IF(Config!$C$6=1,SUM(+Ene!AJ4),IF(Config!$C$6=2,SUM(+Ene!AJ4+Feb!AJ4),IF(Config!$C$6=3,SUM(+Ene!AJ4+Feb!AJ4+Mar!AJ4),IF(Config!$C$6=4,SUM(+Ene!AJ4+Feb!AJ4+Mar!AJ4+Abr!AJ4),IF(Config!$C$6=5,SUM(Ene!AJ4+Feb!AJ4+Mar!AJ4+Abr!AJ4+May!AJ4),IF(Config!$C$6=6,SUM(+Ene!AJ4+Feb!AJ4+Mar!AJ4+Abr!AJ4+May!AJ4+Jun!AJ4),IF(Config!$C$6=7,SUM(Ene!AJ4+Feb!AJ4+Mar!AJ4+Abr!AJ4+May!AJ4+Jun!AJ4+Jul!AJ4),IF(Config!$C$6=8,SUM(+Ene!AJ4+Feb!AJ4+Mar!AJ4+Abr!AJ4+May!AJ4+Jun!AJ4+Jul!AJ4+Ago!AJ4),IF(Config!$C$6=9,SUM(+Ene!AJ4+Feb!AJ4+Mar!AJ4+Abr!AJ4+May!AJ4+Jun!AJ4+Jul!AJ4+Ago!AJ4+Set!AJ4),IF(Config!$C$6=10,SUM(+Ene!AJ4+Feb!AJ4+Mar!AJ4+Abr!AJ4+May!AJ4+Jun!AJ4+Jul!AJ4+Ago!AJ4+Set!AJ4+Oct!AJ4),IF(Config!$C$6=11,SUM(+Ene!AJ4+Feb!AJ4+Mar!AJ4+Abr!AJ4+May!AJ4+Jun!AJ4+Jul!AJ4+Ago!AJ4+Set!AJ4+Oct!AJ4+Nov!AJ4),IF(Config!$C$6=12,SUM(+Ene!AJ4+Feb!AJ4+Mar!AJ4+Abr!AJ4+May!AJ4+Jun!AJ4+Jul!AJ4+Ago!AJ4+Set!AJ4+Oct!AJ4+Nov!AJ4+Dic!AJ4)))))))))))))</f>
        <v>2</v>
      </c>
      <c r="AK4" s="356">
        <f>IF(Config!$C$6=1,SUM(+Ene!AK4),IF(Config!$C$6=2,SUM(+Ene!AK4+Feb!AK4),IF(Config!$C$6=3,SUM(+Ene!AK4+Feb!AK4+Mar!AK4),IF(Config!$C$6=4,SUM(+Ene!AK4+Feb!AK4+Mar!AK4+Abr!AK4),IF(Config!$C$6=5,SUM(Ene!AK4+Feb!AK4+Mar!AK4+Abr!AK4+May!AK4),IF(Config!$C$6=6,SUM(+Ene!AK4+Feb!AK4+Mar!AK4+Abr!AK4+May!AK4+Jun!AK4),IF(Config!$C$6=7,SUM(Ene!AK4+Feb!AK4+Mar!AK4+Abr!AK4+May!AK4+Jun!AK4+Jul!AK4),IF(Config!$C$6=8,SUM(+Ene!AK4+Feb!AK4+Mar!AK4+Abr!AK4+May!AK4+Jun!AK4+Jul!AK4+Ago!AK4),IF(Config!$C$6=9,SUM(+Ene!AK4+Feb!AK4+Mar!AK4+Abr!AK4+May!AK4+Jun!AK4+Jul!AK4+Ago!AK4+Set!AK4),IF(Config!$C$6=10,SUM(+Ene!AK4+Feb!AK4+Mar!AK4+Abr!AK4+May!AK4+Jun!AK4+Jul!AK4+Ago!AK4+Set!AK4+Oct!AK4),IF(Config!$C$6=11,SUM(+Ene!AK4+Feb!AK4+Mar!AK4+Abr!AK4+May!AK4+Jun!AK4+Jul!AK4+Ago!AK4+Set!AK4+Oct!AK4+Nov!AK4),IF(Config!$C$6=12,SUM(+Ene!AK4+Feb!AK4+Mar!AK4+Abr!AK4+May!AK4+Jun!AK4+Jul!AK4+Ago!AK4+Set!AK4+Oct!AK4+Nov!AK4+Dic!AK4)))))))))))))</f>
        <v>0</v>
      </c>
      <c r="AL4" s="356">
        <f>IF(Config!$C$6=1,SUM(+Ene!AL4),IF(Config!$C$6=2,SUM(+Ene!AL4+Feb!AL4),IF(Config!$C$6=3,SUM(+Ene!AL4+Feb!AL4+Mar!AL4),IF(Config!$C$6=4,SUM(+Ene!AL4+Feb!AL4+Mar!AL4+Abr!AL4),IF(Config!$C$6=5,SUM(Ene!AL4+Feb!AL4+Mar!AL4+Abr!AL4+May!AL4),IF(Config!$C$6=6,SUM(+Ene!AL4+Feb!AL4+Mar!AL4+Abr!AL4+May!AL4+Jun!AL4),IF(Config!$C$6=7,SUM(Ene!AL4+Feb!AL4+Mar!AL4+Abr!AL4+May!AL4+Jun!AL4+Jul!AL4),IF(Config!$C$6=8,SUM(+Ene!AL4+Feb!AL4+Mar!AL4+Abr!AL4+May!AL4+Jun!AL4+Jul!AL4+Ago!AL4),IF(Config!$C$6=9,SUM(+Ene!AL4+Feb!AL4+Mar!AL4+Abr!AL4+May!AL4+Jun!AL4+Jul!AL4+Ago!AL4+Set!AL4),IF(Config!$C$6=10,SUM(+Ene!AL4+Feb!AL4+Mar!AL4+Abr!AL4+May!AL4+Jun!AL4+Jul!AL4+Ago!AL4+Set!AL4+Oct!AL4),IF(Config!$C$6=11,SUM(+Ene!AL4+Feb!AL4+Mar!AL4+Abr!AL4+May!AL4+Jun!AL4+Jul!AL4+Ago!AL4+Set!AL4+Oct!AL4+Nov!AL4),IF(Config!$C$6=12,SUM(+Ene!AL4+Feb!AL4+Mar!AL4+Abr!AL4+May!AL4+Jun!AL4+Jul!AL4+Ago!AL4+Set!AL4+Oct!AL4+Nov!AL4+Dic!AL4)))))))))))))</f>
        <v>0</v>
      </c>
      <c r="AM4" s="356">
        <f>IF(Config!$C$6=1,SUM(+Ene!AM4),IF(Config!$C$6=2,SUM(+Ene!AM4+Feb!AM4),IF(Config!$C$6=3,SUM(+Ene!AM4+Feb!AM4+Mar!AM4),IF(Config!$C$6=4,SUM(+Ene!AM4+Feb!AM4+Mar!AM4+Abr!AM4),IF(Config!$C$6=5,SUM(Ene!AM4+Feb!AM4+Mar!AM4+Abr!AM4+May!AM4),IF(Config!$C$6=6,SUM(+Ene!AM4+Feb!AM4+Mar!AM4+Abr!AM4+May!AM4+Jun!AM4),IF(Config!$C$6=7,SUM(Ene!AM4+Feb!AM4+Mar!AM4+Abr!AM4+May!AM4+Jun!AM4+Jul!AM4),IF(Config!$C$6=8,SUM(+Ene!AM4+Feb!AM4+Mar!AM4+Abr!AM4+May!AM4+Jun!AM4+Jul!AM4+Ago!AM4),IF(Config!$C$6=9,SUM(+Ene!AM4+Feb!AM4+Mar!AM4+Abr!AM4+May!AM4+Jun!AM4+Jul!AM4+Ago!AM4+Set!AM4),IF(Config!$C$6=10,SUM(+Ene!AM4+Feb!AM4+Mar!AM4+Abr!AM4+May!AM4+Jun!AM4+Jul!AM4+Ago!AM4+Set!AM4+Oct!AM4),IF(Config!$C$6=11,SUM(+Ene!AM4+Feb!AM4+Mar!AM4+Abr!AM4+May!AM4+Jun!AM4+Jul!AM4+Ago!AM4+Set!AM4+Oct!AM4+Nov!AM4),IF(Config!$C$6=12,SUM(+Ene!AM4+Feb!AM4+Mar!AM4+Abr!AM4+May!AM4+Jun!AM4+Jul!AM4+Ago!AM4+Set!AM4+Oct!AM4+Nov!AM4+Dic!AM4)))))))))))))</f>
        <v>0</v>
      </c>
      <c r="AN4" s="356">
        <f>IF(Config!$C$6=1,SUM(+Ene!AN4),IF(Config!$C$6=2,SUM(+Ene!AN4+Feb!AN4),IF(Config!$C$6=3,SUM(+Ene!AN4+Feb!AN4+Mar!AN4),IF(Config!$C$6=4,SUM(+Ene!AN4+Feb!AN4+Mar!AN4+Abr!AN4),IF(Config!$C$6=5,SUM(Ene!AN4+Feb!AN4+Mar!AN4+Abr!AN4+May!AN4),IF(Config!$C$6=6,SUM(+Ene!AN4+Feb!AN4+Mar!AN4+Abr!AN4+May!AN4+Jun!AN4),IF(Config!$C$6=7,SUM(Ene!AN4+Feb!AN4+Mar!AN4+Abr!AN4+May!AN4+Jun!AN4+Jul!AN4),IF(Config!$C$6=8,SUM(+Ene!AN4+Feb!AN4+Mar!AN4+Abr!AN4+May!AN4+Jun!AN4+Jul!AN4+Ago!AN4),IF(Config!$C$6=9,SUM(+Ene!AN4+Feb!AN4+Mar!AN4+Abr!AN4+May!AN4+Jun!AN4+Jul!AN4+Ago!AN4+Set!AN4),IF(Config!$C$6=10,SUM(+Ene!AN4+Feb!AN4+Mar!AN4+Abr!AN4+May!AN4+Jun!AN4+Jul!AN4+Ago!AN4+Set!AN4+Oct!AN4),IF(Config!$C$6=11,SUM(+Ene!AN4+Feb!AN4+Mar!AN4+Abr!AN4+May!AN4+Jun!AN4+Jul!AN4+Ago!AN4+Set!AN4+Oct!AN4+Nov!AN4),IF(Config!$C$6=12,SUM(+Ene!AN4+Feb!AN4+Mar!AN4+Abr!AN4+May!AN4+Jun!AN4+Jul!AN4+Ago!AN4+Set!AN4+Oct!AN4+Nov!AN4+Dic!AN4)))))))))))))</f>
        <v>0</v>
      </c>
      <c r="AO4" s="356">
        <f>IF(Config!$C$6=1,SUM(+Ene!AO4),IF(Config!$C$6=2,SUM(+Ene!AO4+Feb!AO4),IF(Config!$C$6=3,SUM(+Ene!AO4+Feb!AO4+Mar!AO4),IF(Config!$C$6=4,SUM(+Ene!AO4+Feb!AO4+Mar!AO4+Abr!AO4),IF(Config!$C$6=5,SUM(Ene!AO4+Feb!AO4+Mar!AO4+Abr!AO4+May!AO4),IF(Config!$C$6=6,SUM(+Ene!AO4+Feb!AO4+Mar!AO4+Abr!AO4+May!AO4+Jun!AO4),IF(Config!$C$6=7,SUM(Ene!AO4+Feb!AO4+Mar!AO4+Abr!AO4+May!AO4+Jun!AO4+Jul!AO4),IF(Config!$C$6=8,SUM(+Ene!AO4+Feb!AO4+Mar!AO4+Abr!AO4+May!AO4+Jun!AO4+Jul!AO4+Ago!AO4),IF(Config!$C$6=9,SUM(+Ene!AO4+Feb!AO4+Mar!AO4+Abr!AO4+May!AO4+Jun!AO4+Jul!AO4+Ago!AO4+Set!AO4),IF(Config!$C$6=10,SUM(+Ene!AO4+Feb!AO4+Mar!AO4+Abr!AO4+May!AO4+Jun!AO4+Jul!AO4+Ago!AO4+Set!AO4+Oct!AO4),IF(Config!$C$6=11,SUM(+Ene!AO4+Feb!AO4+Mar!AO4+Abr!AO4+May!AO4+Jun!AO4+Jul!AO4+Ago!AO4+Set!AO4+Oct!AO4+Nov!AO4),IF(Config!$C$6=12,SUM(+Ene!AO4+Feb!AO4+Mar!AO4+Abr!AO4+May!AO4+Jun!AO4+Jul!AO4+Ago!AO4+Set!AO4+Oct!AO4+Nov!AO4+Dic!AO4)))))))))))))</f>
        <v>0</v>
      </c>
      <c r="AP4" s="356">
        <f>IF(Config!$C$6=1,SUM(+Ene!AP4),IF(Config!$C$6=2,SUM(+Ene!AP4+Feb!AP4),IF(Config!$C$6=3,SUM(+Ene!AP4+Feb!AP4+Mar!AP4),IF(Config!$C$6=4,SUM(+Ene!AP4+Feb!AP4+Mar!AP4+Abr!AP4),IF(Config!$C$6=5,SUM(Ene!AP4+Feb!AP4+Mar!AP4+Abr!AP4+May!AP4),IF(Config!$C$6=6,SUM(+Ene!AP4+Feb!AP4+Mar!AP4+Abr!AP4+May!AP4+Jun!AP4),IF(Config!$C$6=7,SUM(Ene!AP4+Feb!AP4+Mar!AP4+Abr!AP4+May!AP4+Jun!AP4+Jul!AP4),IF(Config!$C$6=8,SUM(+Ene!AP4+Feb!AP4+Mar!AP4+Abr!AP4+May!AP4+Jun!AP4+Jul!AP4+Ago!AP4),IF(Config!$C$6=9,SUM(+Ene!AP4+Feb!AP4+Mar!AP4+Abr!AP4+May!AP4+Jun!AP4+Jul!AP4+Ago!AP4+Set!AP4),IF(Config!$C$6=10,SUM(+Ene!AP4+Feb!AP4+Mar!AP4+Abr!AP4+May!AP4+Jun!AP4+Jul!AP4+Ago!AP4+Set!AP4+Oct!AP4),IF(Config!$C$6=11,SUM(+Ene!AP4+Feb!AP4+Mar!AP4+Abr!AP4+May!AP4+Jun!AP4+Jul!AP4+Ago!AP4+Set!AP4+Oct!AP4+Nov!AP4),IF(Config!$C$6=12,SUM(+Ene!AP4+Feb!AP4+Mar!AP4+Abr!AP4+May!AP4+Jun!AP4+Jul!AP4+Ago!AP4+Set!AP4+Oct!AP4+Nov!AP4+Dic!AP4)))))))))))))</f>
        <v>0</v>
      </c>
      <c r="AQ4" s="356">
        <f>IF(Config!$C$6=1,SUM(+Ene!AQ4),IF(Config!$C$6=2,SUM(+Ene!AQ4+Feb!AQ4),IF(Config!$C$6=3,SUM(+Ene!AQ4+Feb!AQ4+Mar!AQ4),IF(Config!$C$6=4,SUM(+Ene!AQ4+Feb!AQ4+Mar!AQ4+Abr!AQ4),IF(Config!$C$6=5,SUM(Ene!AQ4+Feb!AQ4+Mar!AQ4+Abr!AQ4+May!AQ4),IF(Config!$C$6=6,SUM(+Ene!AQ4+Feb!AQ4+Mar!AQ4+Abr!AQ4+May!AQ4+Jun!AQ4),IF(Config!$C$6=7,SUM(Ene!AQ4+Feb!AQ4+Mar!AQ4+Abr!AQ4+May!AQ4+Jun!AQ4+Jul!AQ4),IF(Config!$C$6=8,SUM(+Ene!AQ4+Feb!AQ4+Mar!AQ4+Abr!AQ4+May!AQ4+Jun!AQ4+Jul!AQ4+Ago!AQ4),IF(Config!$C$6=9,SUM(+Ene!AQ4+Feb!AQ4+Mar!AQ4+Abr!AQ4+May!AQ4+Jun!AQ4+Jul!AQ4+Ago!AQ4+Set!AQ4),IF(Config!$C$6=10,SUM(+Ene!AQ4+Feb!AQ4+Mar!AQ4+Abr!AQ4+May!AQ4+Jun!AQ4+Jul!AQ4+Ago!AQ4+Set!AQ4+Oct!AQ4),IF(Config!$C$6=11,SUM(+Ene!AQ4+Feb!AQ4+Mar!AQ4+Abr!AQ4+May!AQ4+Jun!AQ4+Jul!AQ4+Ago!AQ4+Set!AQ4+Oct!AQ4+Nov!AQ4),IF(Config!$C$6=12,SUM(+Ene!AQ4+Feb!AQ4+Mar!AQ4+Abr!AQ4+May!AQ4+Jun!AQ4+Jul!AQ4+Ago!AQ4+Set!AQ4+Oct!AQ4+Nov!AQ4+Dic!AQ4)))))))))))))</f>
        <v>0</v>
      </c>
      <c r="AR4" s="356">
        <f>IF(Config!$C$6=1,SUM(+Ene!AR4),IF(Config!$C$6=2,SUM(+Ene!AR4+Feb!AR4),IF(Config!$C$6=3,SUM(+Ene!AR4+Feb!AR4+Mar!AR4),IF(Config!$C$6=4,SUM(+Ene!AR4+Feb!AR4+Mar!AR4+Abr!AR4),IF(Config!$C$6=5,SUM(Ene!AR4+Feb!AR4+Mar!AR4+Abr!AR4+May!AR4),IF(Config!$C$6=6,SUM(+Ene!AR4+Feb!AR4+Mar!AR4+Abr!AR4+May!AR4+Jun!AR4),IF(Config!$C$6=7,SUM(Ene!AR4+Feb!AR4+Mar!AR4+Abr!AR4+May!AR4+Jun!AR4+Jul!AR4),IF(Config!$C$6=8,SUM(+Ene!AR4+Feb!AR4+Mar!AR4+Abr!AR4+May!AR4+Jun!AR4+Jul!AR4+Ago!AR4),IF(Config!$C$6=9,SUM(+Ene!AR4+Feb!AR4+Mar!AR4+Abr!AR4+May!AR4+Jun!AR4+Jul!AR4+Ago!AR4+Set!AR4),IF(Config!$C$6=10,SUM(+Ene!AR4+Feb!AR4+Mar!AR4+Abr!AR4+May!AR4+Jun!AR4+Jul!AR4+Ago!AR4+Set!AR4+Oct!AR4),IF(Config!$C$6=11,SUM(+Ene!AR4+Feb!AR4+Mar!AR4+Abr!AR4+May!AR4+Jun!AR4+Jul!AR4+Ago!AR4+Set!AR4+Oct!AR4+Nov!AR4),IF(Config!$C$6=12,SUM(+Ene!AR4+Feb!AR4+Mar!AR4+Abr!AR4+May!AR4+Jun!AR4+Jul!AR4+Ago!AR4+Set!AR4+Oct!AR4+Nov!AR4+Dic!AR4)))))))))))))</f>
        <v>0</v>
      </c>
      <c r="AS4" s="356">
        <f>IF(Config!$C$6=1,SUM(+Ene!AS4),IF(Config!$C$6=2,SUM(+Ene!AS4+Feb!AS4),IF(Config!$C$6=3,SUM(+Ene!AS4+Feb!AS4+Mar!AS4),IF(Config!$C$6=4,SUM(+Ene!AS4+Feb!AS4+Mar!AS4+Abr!AS4),IF(Config!$C$6=5,SUM(Ene!AS4+Feb!AS4+Mar!AS4+Abr!AS4+May!AS4),IF(Config!$C$6=6,SUM(+Ene!AS4+Feb!AS4+Mar!AS4+Abr!AS4+May!AS4+Jun!AS4),IF(Config!$C$6=7,SUM(Ene!AS4+Feb!AS4+Mar!AS4+Abr!AS4+May!AS4+Jun!AS4+Jul!AS4),IF(Config!$C$6=8,SUM(+Ene!AS4+Feb!AS4+Mar!AS4+Abr!AS4+May!AS4+Jun!AS4+Jul!AS4+Ago!AS4),IF(Config!$C$6=9,SUM(+Ene!AS4+Feb!AS4+Mar!AS4+Abr!AS4+May!AS4+Jun!AS4+Jul!AS4+Ago!AS4+Set!AS4),IF(Config!$C$6=10,SUM(+Ene!AS4+Feb!AS4+Mar!AS4+Abr!AS4+May!AS4+Jun!AS4+Jul!AS4+Ago!AS4+Set!AS4+Oct!AS4),IF(Config!$C$6=11,SUM(+Ene!AS4+Feb!AS4+Mar!AS4+Abr!AS4+May!AS4+Jun!AS4+Jul!AS4+Ago!AS4+Set!AS4+Oct!AS4+Nov!AS4),IF(Config!$C$6=12,SUM(+Ene!AS4+Feb!AS4+Mar!AS4+Abr!AS4+May!AS4+Jun!AS4+Jul!AS4+Ago!AS4+Set!AS4+Oct!AS4+Nov!AS4+Dic!AS4)))))))))))))</f>
        <v>0</v>
      </c>
      <c r="AT4" s="366">
        <f>+SUM(D4:AS4)</f>
        <v>6</v>
      </c>
      <c r="AU4" s="37">
        <f>SUM(D4)</f>
        <v>0</v>
      </c>
      <c r="AV4" s="37">
        <f>+E4</f>
        <v>0</v>
      </c>
      <c r="AW4" s="37">
        <f t="shared" ref="AW4" si="0">+SUM(F4:O4)</f>
        <v>1</v>
      </c>
      <c r="AX4" s="37">
        <f t="shared" ref="AX4" si="1">+SUM(P4:R4)</f>
        <v>0</v>
      </c>
      <c r="AY4" s="37">
        <f t="shared" ref="AY4" si="2">+SUM(S4:V4)</f>
        <v>0</v>
      </c>
      <c r="AZ4" s="37">
        <f t="shared" ref="AZ4" si="3">+SUM(W4:AB4)</f>
        <v>3</v>
      </c>
      <c r="BA4" s="37">
        <f>+SUM(AC4:AH4)</f>
        <v>0</v>
      </c>
      <c r="BB4" s="37">
        <f t="shared" ref="BB4" si="4">+SUM(AI4:AK4)</f>
        <v>2</v>
      </c>
      <c r="BC4" s="38">
        <f t="shared" ref="BC4" si="5">+SUM(AL4:AO4)</f>
        <v>0</v>
      </c>
      <c r="BD4" s="37">
        <f>+SUM(AP4:AS4)</f>
        <v>0</v>
      </c>
      <c r="BE4" s="54">
        <f t="shared" ref="BE4:BE52" si="6">SUM(AU4:BD4)</f>
        <v>6</v>
      </c>
      <c r="BF4" t="str">
        <f t="shared" ref="BF4:BF44" si="7">IF(BE4=AT4,"OK","ERROR FORMULA")</f>
        <v>OK</v>
      </c>
    </row>
    <row r="5" spans="1:70" x14ac:dyDescent="0.25">
      <c r="A5" s="352">
        <v>2</v>
      </c>
      <c r="B5" s="355" t="s">
        <v>502</v>
      </c>
      <c r="C5" s="415" t="s">
        <v>146</v>
      </c>
      <c r="D5" s="356">
        <f>IF(Config!$C$6=1,SUM(+Ene!D5),IF(Config!$C$6=2,SUM(+Ene!D5+Feb!D5),IF(Config!$C$6=3,SUM(+Ene!D5+Feb!D5+Mar!D5),IF(Config!$C$6=4,SUM(+Ene!D5+Feb!D5+Mar!D5+Abr!D5),IF(Config!$C$6=5,SUM(Ene!D5+Feb!D5+Mar!D5+Abr!D5+May!D5),IF(Config!$C$6=6,SUM(+Ene!D5+Feb!D5+Mar!D5+Abr!D5+May!D5+Jun!D5),IF(Config!$C$6=7,SUM(Ene!D5+Feb!D5+Mar!D5+Abr!D5+May!D5+Jun!D5+Jul!D5),IF(Config!$C$6=8,SUM(+Ene!D5+Feb!D5+Mar!D5+Abr!D5+May!D5+Jun!D5+Jul!D5+Ago!D5),IF(Config!$C$6=9,SUM(+Ene!D5+Feb!D5+Mar!D5+Abr!D5+May!D5+Jun!D5+Jul!D5+Ago!D5+Set!D5),IF(Config!$C$6=10,SUM(+Ene!D5+Feb!D5+Mar!D5+Abr!D5+May!D5+Jun!D5+Jul!D5+Ago!D5+Set!D5+Oct!D5),IF(Config!$C$6=11,SUM(+Ene!D5+Feb!D5+Mar!D5+Abr!D5+May!D5+Jun!D5+Jul!D5+Ago!D5+Set!D5+Oct!D5+Nov!D5),IF(Config!$C$6=12,SUM(+Ene!D5+Feb!D5+Mar!D5+Abr!D5+May!D5+Jun!D5+Jul!D5+Ago!D5+Set!D5+Oct!D5+Nov!D5+Dic!D5)))))))))))))</f>
        <v>0</v>
      </c>
      <c r="E5" s="356">
        <f>IF(Config!$C$6=1,SUM(+Ene!E5),IF(Config!$C$6=2,SUM(+Ene!E5+Feb!E5),IF(Config!$C$6=3,SUM(+Ene!E5+Feb!E5+Mar!E5),IF(Config!$C$6=4,SUM(+Ene!E5+Feb!E5+Mar!E5+Abr!E5),IF(Config!$C$6=5,SUM(Ene!E5+Feb!E5+Mar!E5+Abr!E5+May!E5),IF(Config!$C$6=6,SUM(+Ene!E5+Feb!E5+Mar!E5+Abr!E5+May!E5+Jun!E5),IF(Config!$C$6=7,SUM(Ene!E5+Feb!E5+Mar!E5+Abr!E5+May!E5+Jun!E5+Jul!E5),IF(Config!$C$6=8,SUM(+Ene!E5+Feb!E5+Mar!E5+Abr!E5+May!E5+Jun!E5+Jul!E5+Ago!E5),IF(Config!$C$6=9,SUM(+Ene!E5+Feb!E5+Mar!E5+Abr!E5+May!E5+Jun!E5+Jul!E5+Ago!E5+Set!E5),IF(Config!$C$6=10,SUM(+Ene!E5+Feb!E5+Mar!E5+Abr!E5+May!E5+Jun!E5+Jul!E5+Ago!E5+Set!E5+Oct!E5),IF(Config!$C$6=11,SUM(+Ene!E5+Feb!E5+Mar!E5+Abr!E5+May!E5+Jun!E5+Jul!E5+Ago!E5+Set!E5+Oct!E5+Nov!E5),IF(Config!$C$6=12,SUM(+Ene!E5+Feb!E5+Mar!E5+Abr!E5+May!E5+Jun!E5+Jul!E5+Ago!E5+Set!E5+Oct!E5+Nov!E5+Dic!E5)))))))))))))</f>
        <v>0</v>
      </c>
      <c r="F5" s="356">
        <f>IF(Config!$C$6=1,SUM(+Ene!F5),IF(Config!$C$6=2,SUM(+Ene!F5+Feb!F5),IF(Config!$C$6=3,SUM(+Ene!F5+Feb!F5+Mar!F5),IF(Config!$C$6=4,SUM(+Ene!F5+Feb!F5+Mar!F5+Abr!F5),IF(Config!$C$6=5,SUM(Ene!F5+Feb!F5+Mar!F5+Abr!F5+May!F5),IF(Config!$C$6=6,SUM(+Ene!F5+Feb!F5+Mar!F5+Abr!F5+May!F5+Jun!F5),IF(Config!$C$6=7,SUM(Ene!F5+Feb!F5+Mar!F5+Abr!F5+May!F5+Jun!F5+Jul!F5),IF(Config!$C$6=8,SUM(+Ene!F5+Feb!F5+Mar!F5+Abr!F5+May!F5+Jun!F5+Jul!F5+Ago!F5),IF(Config!$C$6=9,SUM(+Ene!F5+Feb!F5+Mar!F5+Abr!F5+May!F5+Jun!F5+Jul!F5+Ago!F5+Set!F5),IF(Config!$C$6=10,SUM(+Ene!F5+Feb!F5+Mar!F5+Abr!F5+May!F5+Jun!F5+Jul!F5+Ago!F5+Set!F5+Oct!F5),IF(Config!$C$6=11,SUM(+Ene!F5+Feb!F5+Mar!F5+Abr!F5+May!F5+Jun!F5+Jul!F5+Ago!F5+Set!F5+Oct!F5+Nov!F5),IF(Config!$C$6=12,SUM(+Ene!F5+Feb!F5+Mar!F5+Abr!F5+May!F5+Jun!F5+Jul!F5+Ago!F5+Set!F5+Oct!F5+Nov!F5+Dic!F5)))))))))))))</f>
        <v>0</v>
      </c>
      <c r="G5" s="356">
        <f>IF(Config!$C$6=1,SUM(+Ene!G5),IF(Config!$C$6=2,SUM(+Ene!G5+Feb!G5),IF(Config!$C$6=3,SUM(+Ene!G5+Feb!G5+Mar!G5),IF(Config!$C$6=4,SUM(+Ene!G5+Feb!G5+Mar!G5+Abr!G5),IF(Config!$C$6=5,SUM(Ene!G5+Feb!G5+Mar!G5+Abr!G5+May!G5),IF(Config!$C$6=6,SUM(+Ene!G5+Feb!G5+Mar!G5+Abr!G5+May!G5+Jun!G5),IF(Config!$C$6=7,SUM(Ene!G5+Feb!G5+Mar!G5+Abr!G5+May!G5+Jun!G5+Jul!G5),IF(Config!$C$6=8,SUM(+Ene!G5+Feb!G5+Mar!G5+Abr!G5+May!G5+Jun!G5+Jul!G5+Ago!G5),IF(Config!$C$6=9,SUM(+Ene!G5+Feb!G5+Mar!G5+Abr!G5+May!G5+Jun!G5+Jul!G5+Ago!G5+Set!G5),IF(Config!$C$6=10,SUM(+Ene!G5+Feb!G5+Mar!G5+Abr!G5+May!G5+Jun!G5+Jul!G5+Ago!G5+Set!G5+Oct!G5),IF(Config!$C$6=11,SUM(+Ene!G5+Feb!G5+Mar!G5+Abr!G5+May!G5+Jun!G5+Jul!G5+Ago!G5+Set!G5+Oct!G5+Nov!G5),IF(Config!$C$6=12,SUM(+Ene!G5+Feb!G5+Mar!G5+Abr!G5+May!G5+Jun!G5+Jul!G5+Ago!G5+Set!G5+Oct!G5+Nov!G5+Dic!G5)))))))))))))</f>
        <v>0</v>
      </c>
      <c r="H5" s="356">
        <f>IF(Config!$C$6=1,SUM(+Ene!H5),IF(Config!$C$6=2,SUM(+Ene!H5+Feb!H5),IF(Config!$C$6=3,SUM(+Ene!H5+Feb!H5+Mar!H5),IF(Config!$C$6=4,SUM(+Ene!H5+Feb!H5+Mar!H5+Abr!H5),IF(Config!$C$6=5,SUM(Ene!H5+Feb!H5+Mar!H5+Abr!H5+May!H5),IF(Config!$C$6=6,SUM(+Ene!H5+Feb!H5+Mar!H5+Abr!H5+May!H5+Jun!H5),IF(Config!$C$6=7,SUM(Ene!H5+Feb!H5+Mar!H5+Abr!H5+May!H5+Jun!H5+Jul!H5),IF(Config!$C$6=8,SUM(+Ene!H5+Feb!H5+Mar!H5+Abr!H5+May!H5+Jun!H5+Jul!H5+Ago!H5),IF(Config!$C$6=9,SUM(+Ene!H5+Feb!H5+Mar!H5+Abr!H5+May!H5+Jun!H5+Jul!H5+Ago!H5+Set!H5),IF(Config!$C$6=10,SUM(+Ene!H5+Feb!H5+Mar!H5+Abr!H5+May!H5+Jun!H5+Jul!H5+Ago!H5+Set!H5+Oct!H5),IF(Config!$C$6=11,SUM(+Ene!H5+Feb!H5+Mar!H5+Abr!H5+May!H5+Jun!H5+Jul!H5+Ago!H5+Set!H5+Oct!H5+Nov!H5),IF(Config!$C$6=12,SUM(+Ene!H5+Feb!H5+Mar!H5+Abr!H5+May!H5+Jun!H5+Jul!H5+Ago!H5+Set!H5+Oct!H5+Nov!H5+Dic!H5)))))))))))))</f>
        <v>0</v>
      </c>
      <c r="I5" s="356">
        <f>IF(Config!$C$6=1,SUM(+Ene!I5),IF(Config!$C$6=2,SUM(+Ene!I5+Feb!I5),IF(Config!$C$6=3,SUM(+Ene!I5+Feb!I5+Mar!I5),IF(Config!$C$6=4,SUM(+Ene!I5+Feb!I5+Mar!I5+Abr!I5),IF(Config!$C$6=5,SUM(Ene!I5+Feb!I5+Mar!I5+Abr!I5+May!I5),IF(Config!$C$6=6,SUM(+Ene!I5+Feb!I5+Mar!I5+Abr!I5+May!I5+Jun!I5),IF(Config!$C$6=7,SUM(Ene!I5+Feb!I5+Mar!I5+Abr!I5+May!I5+Jun!I5+Jul!I5),IF(Config!$C$6=8,SUM(+Ene!I5+Feb!I5+Mar!I5+Abr!I5+May!I5+Jun!I5+Jul!I5+Ago!I5),IF(Config!$C$6=9,SUM(+Ene!I5+Feb!I5+Mar!I5+Abr!I5+May!I5+Jun!I5+Jul!I5+Ago!I5+Set!I5),IF(Config!$C$6=10,SUM(+Ene!I5+Feb!I5+Mar!I5+Abr!I5+May!I5+Jun!I5+Jul!I5+Ago!I5+Set!I5+Oct!I5),IF(Config!$C$6=11,SUM(+Ene!I5+Feb!I5+Mar!I5+Abr!I5+May!I5+Jun!I5+Jul!I5+Ago!I5+Set!I5+Oct!I5+Nov!I5),IF(Config!$C$6=12,SUM(+Ene!I5+Feb!I5+Mar!I5+Abr!I5+May!I5+Jun!I5+Jul!I5+Ago!I5+Set!I5+Oct!I5+Nov!I5+Dic!I5)))))))))))))</f>
        <v>0</v>
      </c>
      <c r="J5" s="356">
        <f>IF(Config!$C$6=1,SUM(+Ene!J5),IF(Config!$C$6=2,SUM(+Ene!J5+Feb!J5),IF(Config!$C$6=3,SUM(+Ene!J5+Feb!J5+Mar!J5),IF(Config!$C$6=4,SUM(+Ene!J5+Feb!J5+Mar!J5+Abr!J5),IF(Config!$C$6=5,SUM(Ene!J5+Feb!J5+Mar!J5+Abr!J5+May!J5),IF(Config!$C$6=6,SUM(+Ene!J5+Feb!J5+Mar!J5+Abr!J5+May!J5+Jun!J5),IF(Config!$C$6=7,SUM(Ene!J5+Feb!J5+Mar!J5+Abr!J5+May!J5+Jun!J5+Jul!J5),IF(Config!$C$6=8,SUM(+Ene!J5+Feb!J5+Mar!J5+Abr!J5+May!J5+Jun!J5+Jul!J5+Ago!J5),IF(Config!$C$6=9,SUM(+Ene!J5+Feb!J5+Mar!J5+Abr!J5+May!J5+Jun!J5+Jul!J5+Ago!J5+Set!J5),IF(Config!$C$6=10,SUM(+Ene!J5+Feb!J5+Mar!J5+Abr!J5+May!J5+Jun!J5+Jul!J5+Ago!J5+Set!J5+Oct!J5),IF(Config!$C$6=11,SUM(+Ene!J5+Feb!J5+Mar!J5+Abr!J5+May!J5+Jun!J5+Jul!J5+Ago!J5+Set!J5+Oct!J5+Nov!J5),IF(Config!$C$6=12,SUM(+Ene!J5+Feb!J5+Mar!J5+Abr!J5+May!J5+Jun!J5+Jul!J5+Ago!J5+Set!J5+Oct!J5+Nov!J5+Dic!J5)))))))))))))</f>
        <v>0</v>
      </c>
      <c r="K5" s="356">
        <f>IF(Config!$C$6=1,SUM(+Ene!K5),IF(Config!$C$6=2,SUM(+Ene!K5+Feb!K5),IF(Config!$C$6=3,SUM(+Ene!K5+Feb!K5+Mar!K5),IF(Config!$C$6=4,SUM(+Ene!K5+Feb!K5+Mar!K5+Abr!K5),IF(Config!$C$6=5,SUM(Ene!K5+Feb!K5+Mar!K5+Abr!K5+May!K5),IF(Config!$C$6=6,SUM(+Ene!K5+Feb!K5+Mar!K5+Abr!K5+May!K5+Jun!K5),IF(Config!$C$6=7,SUM(Ene!K5+Feb!K5+Mar!K5+Abr!K5+May!K5+Jun!K5+Jul!K5),IF(Config!$C$6=8,SUM(+Ene!K5+Feb!K5+Mar!K5+Abr!K5+May!K5+Jun!K5+Jul!K5+Ago!K5),IF(Config!$C$6=9,SUM(+Ene!K5+Feb!K5+Mar!K5+Abr!K5+May!K5+Jun!K5+Jul!K5+Ago!K5+Set!K5),IF(Config!$C$6=10,SUM(+Ene!K5+Feb!K5+Mar!K5+Abr!K5+May!K5+Jun!K5+Jul!K5+Ago!K5+Set!K5+Oct!K5),IF(Config!$C$6=11,SUM(+Ene!K5+Feb!K5+Mar!K5+Abr!K5+May!K5+Jun!K5+Jul!K5+Ago!K5+Set!K5+Oct!K5+Nov!K5),IF(Config!$C$6=12,SUM(+Ene!K5+Feb!K5+Mar!K5+Abr!K5+May!K5+Jun!K5+Jul!K5+Ago!K5+Set!K5+Oct!K5+Nov!K5+Dic!K5)))))))))))))</f>
        <v>0</v>
      </c>
      <c r="L5" s="356">
        <f>IF(Config!$C$6=1,SUM(+Ene!L5),IF(Config!$C$6=2,SUM(+Ene!L5+Feb!L5),IF(Config!$C$6=3,SUM(+Ene!L5+Feb!L5+Mar!L5),IF(Config!$C$6=4,SUM(+Ene!L5+Feb!L5+Mar!L5+Abr!L5),IF(Config!$C$6=5,SUM(Ene!L5+Feb!L5+Mar!L5+Abr!L5+May!L5),IF(Config!$C$6=6,SUM(+Ene!L5+Feb!L5+Mar!L5+Abr!L5+May!L5+Jun!L5),IF(Config!$C$6=7,SUM(Ene!L5+Feb!L5+Mar!L5+Abr!L5+May!L5+Jun!L5+Jul!L5),IF(Config!$C$6=8,SUM(+Ene!L5+Feb!L5+Mar!L5+Abr!L5+May!L5+Jun!L5+Jul!L5+Ago!L5),IF(Config!$C$6=9,SUM(+Ene!L5+Feb!L5+Mar!L5+Abr!L5+May!L5+Jun!L5+Jul!L5+Ago!L5+Set!L5),IF(Config!$C$6=10,SUM(+Ene!L5+Feb!L5+Mar!L5+Abr!L5+May!L5+Jun!L5+Jul!L5+Ago!L5+Set!L5+Oct!L5),IF(Config!$C$6=11,SUM(+Ene!L5+Feb!L5+Mar!L5+Abr!L5+May!L5+Jun!L5+Jul!L5+Ago!L5+Set!L5+Oct!L5+Nov!L5),IF(Config!$C$6=12,SUM(+Ene!L5+Feb!L5+Mar!L5+Abr!L5+May!L5+Jun!L5+Jul!L5+Ago!L5+Set!L5+Oct!L5+Nov!L5+Dic!L5)))))))))))))</f>
        <v>0</v>
      </c>
      <c r="M5" s="356">
        <f>IF(Config!$C$6=1,SUM(+Ene!M5),IF(Config!$C$6=2,SUM(+Ene!M5+Feb!M5),IF(Config!$C$6=3,SUM(+Ene!M5+Feb!M5+Mar!M5),IF(Config!$C$6=4,SUM(+Ene!M5+Feb!M5+Mar!M5+Abr!M5),IF(Config!$C$6=5,SUM(Ene!M5+Feb!M5+Mar!M5+Abr!M5+May!M5),IF(Config!$C$6=6,SUM(+Ene!M5+Feb!M5+Mar!M5+Abr!M5+May!M5+Jun!M5),IF(Config!$C$6=7,SUM(Ene!M5+Feb!M5+Mar!M5+Abr!M5+May!M5+Jun!M5+Jul!M5),IF(Config!$C$6=8,SUM(+Ene!M5+Feb!M5+Mar!M5+Abr!M5+May!M5+Jun!M5+Jul!M5+Ago!M5),IF(Config!$C$6=9,SUM(+Ene!M5+Feb!M5+Mar!M5+Abr!M5+May!M5+Jun!M5+Jul!M5+Ago!M5+Set!M5),IF(Config!$C$6=10,SUM(+Ene!M5+Feb!M5+Mar!M5+Abr!M5+May!M5+Jun!M5+Jul!M5+Ago!M5+Set!M5+Oct!M5),IF(Config!$C$6=11,SUM(+Ene!M5+Feb!M5+Mar!M5+Abr!M5+May!M5+Jun!M5+Jul!M5+Ago!M5+Set!M5+Oct!M5+Nov!M5),IF(Config!$C$6=12,SUM(+Ene!M5+Feb!M5+Mar!M5+Abr!M5+May!M5+Jun!M5+Jul!M5+Ago!M5+Set!M5+Oct!M5+Nov!M5+Dic!M5)))))))))))))</f>
        <v>0</v>
      </c>
      <c r="N5" s="356">
        <f>IF(Config!$C$6=1,SUM(+Ene!N5),IF(Config!$C$6=2,SUM(+Ene!N5+Feb!N5),IF(Config!$C$6=3,SUM(+Ene!N5+Feb!N5+Mar!N5),IF(Config!$C$6=4,SUM(+Ene!N5+Feb!N5+Mar!N5+Abr!N5),IF(Config!$C$6=5,SUM(Ene!N5+Feb!N5+Mar!N5+Abr!N5+May!N5),IF(Config!$C$6=6,SUM(+Ene!N5+Feb!N5+Mar!N5+Abr!N5+May!N5+Jun!N5),IF(Config!$C$6=7,SUM(Ene!N5+Feb!N5+Mar!N5+Abr!N5+May!N5+Jun!N5+Jul!N5),IF(Config!$C$6=8,SUM(+Ene!N5+Feb!N5+Mar!N5+Abr!N5+May!N5+Jun!N5+Jul!N5+Ago!N5),IF(Config!$C$6=9,SUM(+Ene!N5+Feb!N5+Mar!N5+Abr!N5+May!N5+Jun!N5+Jul!N5+Ago!N5+Set!N5),IF(Config!$C$6=10,SUM(+Ene!N5+Feb!N5+Mar!N5+Abr!N5+May!N5+Jun!N5+Jul!N5+Ago!N5+Set!N5+Oct!N5),IF(Config!$C$6=11,SUM(+Ene!N5+Feb!N5+Mar!N5+Abr!N5+May!N5+Jun!N5+Jul!N5+Ago!N5+Set!N5+Oct!N5+Nov!N5),IF(Config!$C$6=12,SUM(+Ene!N5+Feb!N5+Mar!N5+Abr!N5+May!N5+Jun!N5+Jul!N5+Ago!N5+Set!N5+Oct!N5+Nov!N5+Dic!N5)))))))))))))</f>
        <v>1</v>
      </c>
      <c r="O5" s="356">
        <f>IF(Config!$C$6=1,SUM(+Ene!O5),IF(Config!$C$6=2,SUM(+Ene!O5+Feb!O5),IF(Config!$C$6=3,SUM(+Ene!O5+Feb!O5+Mar!O5),IF(Config!$C$6=4,SUM(+Ene!O5+Feb!O5+Mar!O5+Abr!O5),IF(Config!$C$6=5,SUM(Ene!O5+Feb!O5+Mar!O5+Abr!O5+May!O5),IF(Config!$C$6=6,SUM(+Ene!O5+Feb!O5+Mar!O5+Abr!O5+May!O5+Jun!O5),IF(Config!$C$6=7,SUM(Ene!O5+Feb!O5+Mar!O5+Abr!O5+May!O5+Jun!O5+Jul!O5),IF(Config!$C$6=8,SUM(+Ene!O5+Feb!O5+Mar!O5+Abr!O5+May!O5+Jun!O5+Jul!O5+Ago!O5),IF(Config!$C$6=9,SUM(+Ene!O5+Feb!O5+Mar!O5+Abr!O5+May!O5+Jun!O5+Jul!O5+Ago!O5+Set!O5),IF(Config!$C$6=10,SUM(+Ene!O5+Feb!O5+Mar!O5+Abr!O5+May!O5+Jun!O5+Jul!O5+Ago!O5+Set!O5+Oct!O5),IF(Config!$C$6=11,SUM(+Ene!O5+Feb!O5+Mar!O5+Abr!O5+May!O5+Jun!O5+Jul!O5+Ago!O5+Set!O5+Oct!O5+Nov!O5),IF(Config!$C$6=12,SUM(+Ene!O5+Feb!O5+Mar!O5+Abr!O5+May!O5+Jun!O5+Jul!O5+Ago!O5+Set!O5+Oct!O5+Nov!O5+Dic!O5)))))))))))))</f>
        <v>0</v>
      </c>
      <c r="P5" s="356">
        <f>IF(Config!$C$6=1,SUM(+Ene!P5),IF(Config!$C$6=2,SUM(+Ene!P5+Feb!P5),IF(Config!$C$6=3,SUM(+Ene!P5+Feb!P5+Mar!P5),IF(Config!$C$6=4,SUM(+Ene!P5+Feb!P5+Mar!P5+Abr!P5),IF(Config!$C$6=5,SUM(Ene!P5+Feb!P5+Mar!P5+Abr!P5+May!P5),IF(Config!$C$6=6,SUM(+Ene!P5+Feb!P5+Mar!P5+Abr!P5+May!P5+Jun!P5),IF(Config!$C$6=7,SUM(Ene!P5+Feb!P5+Mar!P5+Abr!P5+May!P5+Jun!P5+Jul!P5),IF(Config!$C$6=8,SUM(+Ene!P5+Feb!P5+Mar!P5+Abr!P5+May!P5+Jun!P5+Jul!P5+Ago!P5),IF(Config!$C$6=9,SUM(+Ene!P5+Feb!P5+Mar!P5+Abr!P5+May!P5+Jun!P5+Jul!P5+Ago!P5+Set!P5),IF(Config!$C$6=10,SUM(+Ene!P5+Feb!P5+Mar!P5+Abr!P5+May!P5+Jun!P5+Jul!P5+Ago!P5+Set!P5+Oct!P5),IF(Config!$C$6=11,SUM(+Ene!P5+Feb!P5+Mar!P5+Abr!P5+May!P5+Jun!P5+Jul!P5+Ago!P5+Set!P5+Oct!P5+Nov!P5),IF(Config!$C$6=12,SUM(+Ene!P5+Feb!P5+Mar!P5+Abr!P5+May!P5+Jun!P5+Jul!P5+Ago!P5+Set!P5+Oct!P5+Nov!P5+Dic!P5)))))))))))))</f>
        <v>0</v>
      </c>
      <c r="Q5" s="356">
        <f>IF(Config!$C$6=1,SUM(+Ene!Q5),IF(Config!$C$6=2,SUM(+Ene!Q5+Feb!Q5),IF(Config!$C$6=3,SUM(+Ene!Q5+Feb!Q5+Mar!Q5),IF(Config!$C$6=4,SUM(+Ene!Q5+Feb!Q5+Mar!Q5+Abr!Q5),IF(Config!$C$6=5,SUM(Ene!Q5+Feb!Q5+Mar!Q5+Abr!Q5+May!Q5),IF(Config!$C$6=6,SUM(+Ene!Q5+Feb!Q5+Mar!Q5+Abr!Q5+May!Q5+Jun!Q5),IF(Config!$C$6=7,SUM(Ene!Q5+Feb!Q5+Mar!Q5+Abr!Q5+May!Q5+Jun!Q5+Jul!Q5),IF(Config!$C$6=8,SUM(+Ene!Q5+Feb!Q5+Mar!Q5+Abr!Q5+May!Q5+Jun!Q5+Jul!Q5+Ago!Q5),IF(Config!$C$6=9,SUM(+Ene!Q5+Feb!Q5+Mar!Q5+Abr!Q5+May!Q5+Jun!Q5+Jul!Q5+Ago!Q5+Set!Q5),IF(Config!$C$6=10,SUM(+Ene!Q5+Feb!Q5+Mar!Q5+Abr!Q5+May!Q5+Jun!Q5+Jul!Q5+Ago!Q5+Set!Q5+Oct!Q5),IF(Config!$C$6=11,SUM(+Ene!Q5+Feb!Q5+Mar!Q5+Abr!Q5+May!Q5+Jun!Q5+Jul!Q5+Ago!Q5+Set!Q5+Oct!Q5+Nov!Q5),IF(Config!$C$6=12,SUM(+Ene!Q5+Feb!Q5+Mar!Q5+Abr!Q5+May!Q5+Jun!Q5+Jul!Q5+Ago!Q5+Set!Q5+Oct!Q5+Nov!Q5+Dic!Q5)))))))))))))</f>
        <v>0</v>
      </c>
      <c r="R5" s="356">
        <f>IF(Config!$C$6=1,SUM(+Ene!R5),IF(Config!$C$6=2,SUM(+Ene!R5+Feb!R5),IF(Config!$C$6=3,SUM(+Ene!R5+Feb!R5+Mar!R5),IF(Config!$C$6=4,SUM(+Ene!R5+Feb!R5+Mar!R5+Abr!R5),IF(Config!$C$6=5,SUM(Ene!R5+Feb!R5+Mar!R5+Abr!R5+May!R5),IF(Config!$C$6=6,SUM(+Ene!R5+Feb!R5+Mar!R5+Abr!R5+May!R5+Jun!R5),IF(Config!$C$6=7,SUM(Ene!R5+Feb!R5+Mar!R5+Abr!R5+May!R5+Jun!R5+Jul!R5),IF(Config!$C$6=8,SUM(+Ene!R5+Feb!R5+Mar!R5+Abr!R5+May!R5+Jun!R5+Jul!R5+Ago!R5),IF(Config!$C$6=9,SUM(+Ene!R5+Feb!R5+Mar!R5+Abr!R5+May!R5+Jun!R5+Jul!R5+Ago!R5+Set!R5),IF(Config!$C$6=10,SUM(+Ene!R5+Feb!R5+Mar!R5+Abr!R5+May!R5+Jun!R5+Jul!R5+Ago!R5+Set!R5+Oct!R5),IF(Config!$C$6=11,SUM(+Ene!R5+Feb!R5+Mar!R5+Abr!R5+May!R5+Jun!R5+Jul!R5+Ago!R5+Set!R5+Oct!R5+Nov!R5),IF(Config!$C$6=12,SUM(+Ene!R5+Feb!R5+Mar!R5+Abr!R5+May!R5+Jun!R5+Jul!R5+Ago!R5+Set!R5+Oct!R5+Nov!R5+Dic!R5)))))))))))))</f>
        <v>0</v>
      </c>
      <c r="S5" s="356">
        <f>IF(Config!$C$6=1,SUM(+Ene!S5),IF(Config!$C$6=2,SUM(+Ene!S5+Feb!S5),IF(Config!$C$6=3,SUM(+Ene!S5+Feb!S5+Mar!S5),IF(Config!$C$6=4,SUM(+Ene!S5+Feb!S5+Mar!S5+Abr!S5),IF(Config!$C$6=5,SUM(Ene!S5+Feb!S5+Mar!S5+Abr!S5+May!S5),IF(Config!$C$6=6,SUM(+Ene!S5+Feb!S5+Mar!S5+Abr!S5+May!S5+Jun!S5),IF(Config!$C$6=7,SUM(Ene!S5+Feb!S5+Mar!S5+Abr!S5+May!S5+Jun!S5+Jul!S5),IF(Config!$C$6=8,SUM(+Ene!S5+Feb!S5+Mar!S5+Abr!S5+May!S5+Jun!S5+Jul!S5+Ago!S5),IF(Config!$C$6=9,SUM(+Ene!S5+Feb!S5+Mar!S5+Abr!S5+May!S5+Jun!S5+Jul!S5+Ago!S5+Set!S5),IF(Config!$C$6=10,SUM(+Ene!S5+Feb!S5+Mar!S5+Abr!S5+May!S5+Jun!S5+Jul!S5+Ago!S5+Set!S5+Oct!S5),IF(Config!$C$6=11,SUM(+Ene!S5+Feb!S5+Mar!S5+Abr!S5+May!S5+Jun!S5+Jul!S5+Ago!S5+Set!S5+Oct!S5+Nov!S5),IF(Config!$C$6=12,SUM(+Ene!S5+Feb!S5+Mar!S5+Abr!S5+May!S5+Jun!S5+Jul!S5+Ago!S5+Set!S5+Oct!S5+Nov!S5+Dic!S5)))))))))))))</f>
        <v>0</v>
      </c>
      <c r="T5" s="356">
        <f>IF(Config!$C$6=1,SUM(+Ene!T5),IF(Config!$C$6=2,SUM(+Ene!T5+Feb!T5),IF(Config!$C$6=3,SUM(+Ene!T5+Feb!T5+Mar!T5),IF(Config!$C$6=4,SUM(+Ene!T5+Feb!T5+Mar!T5+Abr!T5),IF(Config!$C$6=5,SUM(Ene!T5+Feb!T5+Mar!T5+Abr!T5+May!T5),IF(Config!$C$6=6,SUM(+Ene!T5+Feb!T5+Mar!T5+Abr!T5+May!T5+Jun!T5),IF(Config!$C$6=7,SUM(Ene!T5+Feb!T5+Mar!T5+Abr!T5+May!T5+Jun!T5+Jul!T5),IF(Config!$C$6=8,SUM(+Ene!T5+Feb!T5+Mar!T5+Abr!T5+May!T5+Jun!T5+Jul!T5+Ago!T5),IF(Config!$C$6=9,SUM(+Ene!T5+Feb!T5+Mar!T5+Abr!T5+May!T5+Jun!T5+Jul!T5+Ago!T5+Set!T5),IF(Config!$C$6=10,SUM(+Ene!T5+Feb!T5+Mar!T5+Abr!T5+May!T5+Jun!T5+Jul!T5+Ago!T5+Set!T5+Oct!T5),IF(Config!$C$6=11,SUM(+Ene!T5+Feb!T5+Mar!T5+Abr!T5+May!T5+Jun!T5+Jul!T5+Ago!T5+Set!T5+Oct!T5+Nov!T5),IF(Config!$C$6=12,SUM(+Ene!T5+Feb!T5+Mar!T5+Abr!T5+May!T5+Jun!T5+Jul!T5+Ago!T5+Set!T5+Oct!T5+Nov!T5+Dic!T5)))))))))))))</f>
        <v>0</v>
      </c>
      <c r="U5" s="356">
        <f>IF(Config!$C$6=1,SUM(+Ene!U5),IF(Config!$C$6=2,SUM(+Ene!U5+Feb!U5),IF(Config!$C$6=3,SUM(+Ene!U5+Feb!U5+Mar!U5),IF(Config!$C$6=4,SUM(+Ene!U5+Feb!U5+Mar!U5+Abr!U5),IF(Config!$C$6=5,SUM(Ene!U5+Feb!U5+Mar!U5+Abr!U5+May!U5),IF(Config!$C$6=6,SUM(+Ene!U5+Feb!U5+Mar!U5+Abr!U5+May!U5+Jun!U5),IF(Config!$C$6=7,SUM(Ene!U5+Feb!U5+Mar!U5+Abr!U5+May!U5+Jun!U5+Jul!U5),IF(Config!$C$6=8,SUM(+Ene!U5+Feb!U5+Mar!U5+Abr!U5+May!U5+Jun!U5+Jul!U5+Ago!U5),IF(Config!$C$6=9,SUM(+Ene!U5+Feb!U5+Mar!U5+Abr!U5+May!U5+Jun!U5+Jul!U5+Ago!U5+Set!U5),IF(Config!$C$6=10,SUM(+Ene!U5+Feb!U5+Mar!U5+Abr!U5+May!U5+Jun!U5+Jul!U5+Ago!U5+Set!U5+Oct!U5),IF(Config!$C$6=11,SUM(+Ene!U5+Feb!U5+Mar!U5+Abr!U5+May!U5+Jun!U5+Jul!U5+Ago!U5+Set!U5+Oct!U5+Nov!U5),IF(Config!$C$6=12,SUM(+Ene!U5+Feb!U5+Mar!U5+Abr!U5+May!U5+Jun!U5+Jul!U5+Ago!U5+Set!U5+Oct!U5+Nov!U5+Dic!U5)))))))))))))</f>
        <v>0</v>
      </c>
      <c r="V5" s="356">
        <f>IF(Config!$C$6=1,SUM(+Ene!V5),IF(Config!$C$6=2,SUM(+Ene!V5+Feb!V5),IF(Config!$C$6=3,SUM(+Ene!V5+Feb!V5+Mar!V5),IF(Config!$C$6=4,SUM(+Ene!V5+Feb!V5+Mar!V5+Abr!V5),IF(Config!$C$6=5,SUM(Ene!V5+Feb!V5+Mar!V5+Abr!V5+May!V5),IF(Config!$C$6=6,SUM(+Ene!V5+Feb!V5+Mar!V5+Abr!V5+May!V5+Jun!V5),IF(Config!$C$6=7,SUM(Ene!V5+Feb!V5+Mar!V5+Abr!V5+May!V5+Jun!V5+Jul!V5),IF(Config!$C$6=8,SUM(+Ene!V5+Feb!V5+Mar!V5+Abr!V5+May!V5+Jun!V5+Jul!V5+Ago!V5),IF(Config!$C$6=9,SUM(+Ene!V5+Feb!V5+Mar!V5+Abr!V5+May!V5+Jun!V5+Jul!V5+Ago!V5+Set!V5),IF(Config!$C$6=10,SUM(+Ene!V5+Feb!V5+Mar!V5+Abr!V5+May!V5+Jun!V5+Jul!V5+Ago!V5+Set!V5+Oct!V5),IF(Config!$C$6=11,SUM(+Ene!V5+Feb!V5+Mar!V5+Abr!V5+May!V5+Jun!V5+Jul!V5+Ago!V5+Set!V5+Oct!V5+Nov!V5),IF(Config!$C$6=12,SUM(+Ene!V5+Feb!V5+Mar!V5+Abr!V5+May!V5+Jun!V5+Jul!V5+Ago!V5+Set!V5+Oct!V5+Nov!V5+Dic!V5)))))))))))))</f>
        <v>0</v>
      </c>
      <c r="W5" s="356">
        <f>IF(Config!$C$6=1,SUM(+Ene!W5),IF(Config!$C$6=2,SUM(+Ene!W5+Feb!W5),IF(Config!$C$6=3,SUM(+Ene!W5+Feb!W5+Mar!W5),IF(Config!$C$6=4,SUM(+Ene!W5+Feb!W5+Mar!W5+Abr!W5),IF(Config!$C$6=5,SUM(Ene!W5+Feb!W5+Mar!W5+Abr!W5+May!W5),IF(Config!$C$6=6,SUM(+Ene!W5+Feb!W5+Mar!W5+Abr!W5+May!W5+Jun!W5),IF(Config!$C$6=7,SUM(Ene!W5+Feb!W5+Mar!W5+Abr!W5+May!W5+Jun!W5+Jul!W5),IF(Config!$C$6=8,SUM(+Ene!W5+Feb!W5+Mar!W5+Abr!W5+May!W5+Jun!W5+Jul!W5+Ago!W5),IF(Config!$C$6=9,SUM(+Ene!W5+Feb!W5+Mar!W5+Abr!W5+May!W5+Jun!W5+Jul!W5+Ago!W5+Set!W5),IF(Config!$C$6=10,SUM(+Ene!W5+Feb!W5+Mar!W5+Abr!W5+May!W5+Jun!W5+Jul!W5+Ago!W5+Set!W5+Oct!W5),IF(Config!$C$6=11,SUM(+Ene!W5+Feb!W5+Mar!W5+Abr!W5+May!W5+Jun!W5+Jul!W5+Ago!W5+Set!W5+Oct!W5+Nov!W5),IF(Config!$C$6=12,SUM(+Ene!W5+Feb!W5+Mar!W5+Abr!W5+May!W5+Jun!W5+Jul!W5+Ago!W5+Set!W5+Oct!W5+Nov!W5+Dic!W5)))))))))))))</f>
        <v>0</v>
      </c>
      <c r="X5" s="356">
        <f>IF(Config!$C$6=1,SUM(+Ene!X5),IF(Config!$C$6=2,SUM(+Ene!X5+Feb!X5),IF(Config!$C$6=3,SUM(+Ene!X5+Feb!X5+Mar!X5),IF(Config!$C$6=4,SUM(+Ene!X5+Feb!X5+Mar!X5+Abr!X5),IF(Config!$C$6=5,SUM(Ene!X5+Feb!X5+Mar!X5+Abr!X5+May!X5),IF(Config!$C$6=6,SUM(+Ene!X5+Feb!X5+Mar!X5+Abr!X5+May!X5+Jun!X5),IF(Config!$C$6=7,SUM(Ene!X5+Feb!X5+Mar!X5+Abr!X5+May!X5+Jun!X5+Jul!X5),IF(Config!$C$6=8,SUM(+Ene!X5+Feb!X5+Mar!X5+Abr!X5+May!X5+Jun!X5+Jul!X5+Ago!X5),IF(Config!$C$6=9,SUM(+Ene!X5+Feb!X5+Mar!X5+Abr!X5+May!X5+Jun!X5+Jul!X5+Ago!X5+Set!X5),IF(Config!$C$6=10,SUM(+Ene!X5+Feb!X5+Mar!X5+Abr!X5+May!X5+Jun!X5+Jul!X5+Ago!X5+Set!X5+Oct!X5),IF(Config!$C$6=11,SUM(+Ene!X5+Feb!X5+Mar!X5+Abr!X5+May!X5+Jun!X5+Jul!X5+Ago!X5+Set!X5+Oct!X5+Nov!X5),IF(Config!$C$6=12,SUM(+Ene!X5+Feb!X5+Mar!X5+Abr!X5+May!X5+Jun!X5+Jul!X5+Ago!X5+Set!X5+Oct!X5+Nov!X5+Dic!X5)))))))))))))</f>
        <v>1</v>
      </c>
      <c r="Y5" s="356">
        <f>IF(Config!$C$6=1,SUM(+Ene!Y5),IF(Config!$C$6=2,SUM(+Ene!Y5+Feb!Y5),IF(Config!$C$6=3,SUM(+Ene!Y5+Feb!Y5+Mar!Y5),IF(Config!$C$6=4,SUM(+Ene!Y5+Feb!Y5+Mar!Y5+Abr!Y5),IF(Config!$C$6=5,SUM(Ene!Y5+Feb!Y5+Mar!Y5+Abr!Y5+May!Y5),IF(Config!$C$6=6,SUM(+Ene!Y5+Feb!Y5+Mar!Y5+Abr!Y5+May!Y5+Jun!Y5),IF(Config!$C$6=7,SUM(Ene!Y5+Feb!Y5+Mar!Y5+Abr!Y5+May!Y5+Jun!Y5+Jul!Y5),IF(Config!$C$6=8,SUM(+Ene!Y5+Feb!Y5+Mar!Y5+Abr!Y5+May!Y5+Jun!Y5+Jul!Y5+Ago!Y5),IF(Config!$C$6=9,SUM(+Ene!Y5+Feb!Y5+Mar!Y5+Abr!Y5+May!Y5+Jun!Y5+Jul!Y5+Ago!Y5+Set!Y5),IF(Config!$C$6=10,SUM(+Ene!Y5+Feb!Y5+Mar!Y5+Abr!Y5+May!Y5+Jun!Y5+Jul!Y5+Ago!Y5+Set!Y5+Oct!Y5),IF(Config!$C$6=11,SUM(+Ene!Y5+Feb!Y5+Mar!Y5+Abr!Y5+May!Y5+Jun!Y5+Jul!Y5+Ago!Y5+Set!Y5+Oct!Y5+Nov!Y5),IF(Config!$C$6=12,SUM(+Ene!Y5+Feb!Y5+Mar!Y5+Abr!Y5+May!Y5+Jun!Y5+Jul!Y5+Ago!Y5+Set!Y5+Oct!Y5+Nov!Y5+Dic!Y5)))))))))))))</f>
        <v>0</v>
      </c>
      <c r="Z5" s="356">
        <f>IF(Config!$C$6=1,SUM(+Ene!Z5),IF(Config!$C$6=2,SUM(+Ene!Z5+Feb!Z5),IF(Config!$C$6=3,SUM(+Ene!Z5+Feb!Z5+Mar!Z5),IF(Config!$C$6=4,SUM(+Ene!Z5+Feb!Z5+Mar!Z5+Abr!Z5),IF(Config!$C$6=5,SUM(Ene!Z5+Feb!Z5+Mar!Z5+Abr!Z5+May!Z5),IF(Config!$C$6=6,SUM(+Ene!Z5+Feb!Z5+Mar!Z5+Abr!Z5+May!Z5+Jun!Z5),IF(Config!$C$6=7,SUM(Ene!Z5+Feb!Z5+Mar!Z5+Abr!Z5+May!Z5+Jun!Z5+Jul!Z5),IF(Config!$C$6=8,SUM(+Ene!Z5+Feb!Z5+Mar!Z5+Abr!Z5+May!Z5+Jun!Z5+Jul!Z5+Ago!Z5),IF(Config!$C$6=9,SUM(+Ene!Z5+Feb!Z5+Mar!Z5+Abr!Z5+May!Z5+Jun!Z5+Jul!Z5+Ago!Z5+Set!Z5),IF(Config!$C$6=10,SUM(+Ene!Z5+Feb!Z5+Mar!Z5+Abr!Z5+May!Z5+Jun!Z5+Jul!Z5+Ago!Z5+Set!Z5+Oct!Z5),IF(Config!$C$6=11,SUM(+Ene!Z5+Feb!Z5+Mar!Z5+Abr!Z5+May!Z5+Jun!Z5+Jul!Z5+Ago!Z5+Set!Z5+Oct!Z5+Nov!Z5),IF(Config!$C$6=12,SUM(+Ene!Z5+Feb!Z5+Mar!Z5+Abr!Z5+May!Z5+Jun!Z5+Jul!Z5+Ago!Z5+Set!Z5+Oct!Z5+Nov!Z5+Dic!Z5)))))))))))))</f>
        <v>0</v>
      </c>
      <c r="AA5" s="356">
        <f>IF(Config!$C$6=1,SUM(+Ene!AA5),IF(Config!$C$6=2,SUM(+Ene!AA5+Feb!AA5),IF(Config!$C$6=3,SUM(+Ene!AA5+Feb!AA5+Mar!AA5),IF(Config!$C$6=4,SUM(+Ene!AA5+Feb!AA5+Mar!AA5+Abr!AA5),IF(Config!$C$6=5,SUM(Ene!AA5+Feb!AA5+Mar!AA5+Abr!AA5+May!AA5),IF(Config!$C$6=6,SUM(+Ene!AA5+Feb!AA5+Mar!AA5+Abr!AA5+May!AA5+Jun!AA5),IF(Config!$C$6=7,SUM(Ene!AA5+Feb!AA5+Mar!AA5+Abr!AA5+May!AA5+Jun!AA5+Jul!AA5),IF(Config!$C$6=8,SUM(+Ene!AA5+Feb!AA5+Mar!AA5+Abr!AA5+May!AA5+Jun!AA5+Jul!AA5+Ago!AA5),IF(Config!$C$6=9,SUM(+Ene!AA5+Feb!AA5+Mar!AA5+Abr!AA5+May!AA5+Jun!AA5+Jul!AA5+Ago!AA5+Set!AA5),IF(Config!$C$6=10,SUM(+Ene!AA5+Feb!AA5+Mar!AA5+Abr!AA5+May!AA5+Jun!AA5+Jul!AA5+Ago!AA5+Set!AA5+Oct!AA5),IF(Config!$C$6=11,SUM(+Ene!AA5+Feb!AA5+Mar!AA5+Abr!AA5+May!AA5+Jun!AA5+Jul!AA5+Ago!AA5+Set!AA5+Oct!AA5+Nov!AA5),IF(Config!$C$6=12,SUM(+Ene!AA5+Feb!AA5+Mar!AA5+Abr!AA5+May!AA5+Jun!AA5+Jul!AA5+Ago!AA5+Set!AA5+Oct!AA5+Nov!AA5+Dic!AA5)))))))))))))</f>
        <v>0</v>
      </c>
      <c r="AB5" s="356">
        <f>IF(Config!$C$6=1,SUM(+Ene!AB5),IF(Config!$C$6=2,SUM(+Ene!AB5+Feb!AB5),IF(Config!$C$6=3,SUM(+Ene!AB5+Feb!AB5+Mar!AB5),IF(Config!$C$6=4,SUM(+Ene!AB5+Feb!AB5+Mar!AB5+Abr!AB5),IF(Config!$C$6=5,SUM(Ene!AB5+Feb!AB5+Mar!AB5+Abr!AB5+May!AB5),IF(Config!$C$6=6,SUM(+Ene!AB5+Feb!AB5+Mar!AB5+Abr!AB5+May!AB5+Jun!AB5),IF(Config!$C$6=7,SUM(Ene!AB5+Feb!AB5+Mar!AB5+Abr!AB5+May!AB5+Jun!AB5+Jul!AB5),IF(Config!$C$6=8,SUM(+Ene!AB5+Feb!AB5+Mar!AB5+Abr!AB5+May!AB5+Jun!AB5+Jul!AB5+Ago!AB5),IF(Config!$C$6=9,SUM(+Ene!AB5+Feb!AB5+Mar!AB5+Abr!AB5+May!AB5+Jun!AB5+Jul!AB5+Ago!AB5+Set!AB5),IF(Config!$C$6=10,SUM(+Ene!AB5+Feb!AB5+Mar!AB5+Abr!AB5+May!AB5+Jun!AB5+Jul!AB5+Ago!AB5+Set!AB5+Oct!AB5),IF(Config!$C$6=11,SUM(+Ene!AB5+Feb!AB5+Mar!AB5+Abr!AB5+May!AB5+Jun!AB5+Jul!AB5+Ago!AB5+Set!AB5+Oct!AB5+Nov!AB5),IF(Config!$C$6=12,SUM(+Ene!AB5+Feb!AB5+Mar!AB5+Abr!AB5+May!AB5+Jun!AB5+Jul!AB5+Ago!AB5+Set!AB5+Oct!AB5+Nov!AB5+Dic!AB5)))))))))))))</f>
        <v>0</v>
      </c>
      <c r="AC5" s="356">
        <f>IF(Config!$C$6=1,SUM(+Ene!AC5),IF(Config!$C$6=2,SUM(+Ene!AC5+Feb!AC5),IF(Config!$C$6=3,SUM(+Ene!AC5+Feb!AC5+Mar!AC5),IF(Config!$C$6=4,SUM(+Ene!AC5+Feb!AC5+Mar!AC5+Abr!AC5),IF(Config!$C$6=5,SUM(Ene!AC5+Feb!AC5+Mar!AC5+Abr!AC5+May!AC5),IF(Config!$C$6=6,SUM(+Ene!AC5+Feb!AC5+Mar!AC5+Abr!AC5+May!AC5+Jun!AC5),IF(Config!$C$6=7,SUM(Ene!AC5+Feb!AC5+Mar!AC5+Abr!AC5+May!AC5+Jun!AC5+Jul!AC5),IF(Config!$C$6=8,SUM(+Ene!AC5+Feb!AC5+Mar!AC5+Abr!AC5+May!AC5+Jun!AC5+Jul!AC5+Ago!AC5),IF(Config!$C$6=9,SUM(+Ene!AC5+Feb!AC5+Mar!AC5+Abr!AC5+May!AC5+Jun!AC5+Jul!AC5+Ago!AC5+Set!AC5),IF(Config!$C$6=10,SUM(+Ene!AC5+Feb!AC5+Mar!AC5+Abr!AC5+May!AC5+Jun!AC5+Jul!AC5+Ago!AC5+Set!AC5+Oct!AC5),IF(Config!$C$6=11,SUM(+Ene!AC5+Feb!AC5+Mar!AC5+Abr!AC5+May!AC5+Jun!AC5+Jul!AC5+Ago!AC5+Set!AC5+Oct!AC5+Nov!AC5),IF(Config!$C$6=12,SUM(+Ene!AC5+Feb!AC5+Mar!AC5+Abr!AC5+May!AC5+Jun!AC5+Jul!AC5+Ago!AC5+Set!AC5+Oct!AC5+Nov!AC5+Dic!AC5)))))))))))))</f>
        <v>0</v>
      </c>
      <c r="AD5" s="356">
        <f>IF(Config!$C$6=1,SUM(+Ene!AD5),IF(Config!$C$6=2,SUM(+Ene!AD5+Feb!AD5),IF(Config!$C$6=3,SUM(+Ene!AD5+Feb!AD5+Mar!AD5),IF(Config!$C$6=4,SUM(+Ene!AD5+Feb!AD5+Mar!AD5+Abr!AD5),IF(Config!$C$6=5,SUM(Ene!AD5+Feb!AD5+Mar!AD5+Abr!AD5+May!AD5),IF(Config!$C$6=6,SUM(+Ene!AD5+Feb!AD5+Mar!AD5+Abr!AD5+May!AD5+Jun!AD5),IF(Config!$C$6=7,SUM(Ene!AD5+Feb!AD5+Mar!AD5+Abr!AD5+May!AD5+Jun!AD5+Jul!AD5),IF(Config!$C$6=8,SUM(+Ene!AD5+Feb!AD5+Mar!AD5+Abr!AD5+May!AD5+Jun!AD5+Jul!AD5+Ago!AD5),IF(Config!$C$6=9,SUM(+Ene!AD5+Feb!AD5+Mar!AD5+Abr!AD5+May!AD5+Jun!AD5+Jul!AD5+Ago!AD5+Set!AD5),IF(Config!$C$6=10,SUM(+Ene!AD5+Feb!AD5+Mar!AD5+Abr!AD5+May!AD5+Jun!AD5+Jul!AD5+Ago!AD5+Set!AD5+Oct!AD5),IF(Config!$C$6=11,SUM(+Ene!AD5+Feb!AD5+Mar!AD5+Abr!AD5+May!AD5+Jun!AD5+Jul!AD5+Ago!AD5+Set!AD5+Oct!AD5+Nov!AD5),IF(Config!$C$6=12,SUM(+Ene!AD5+Feb!AD5+Mar!AD5+Abr!AD5+May!AD5+Jun!AD5+Jul!AD5+Ago!AD5+Set!AD5+Oct!AD5+Nov!AD5+Dic!AD5)))))))))))))</f>
        <v>0</v>
      </c>
      <c r="AE5" s="356">
        <f>IF(Config!$C$6=1,SUM(+Ene!AE5),IF(Config!$C$6=2,SUM(+Ene!AE5+Feb!AE5),IF(Config!$C$6=3,SUM(+Ene!AE5+Feb!AE5+Mar!AE5),IF(Config!$C$6=4,SUM(+Ene!AE5+Feb!AE5+Mar!AE5+Abr!AE5),IF(Config!$C$6=5,SUM(Ene!AE5+Feb!AE5+Mar!AE5+Abr!AE5+May!AE5),IF(Config!$C$6=6,SUM(+Ene!AE5+Feb!AE5+Mar!AE5+Abr!AE5+May!AE5+Jun!AE5),IF(Config!$C$6=7,SUM(Ene!AE5+Feb!AE5+Mar!AE5+Abr!AE5+May!AE5+Jun!AE5+Jul!AE5),IF(Config!$C$6=8,SUM(+Ene!AE5+Feb!AE5+Mar!AE5+Abr!AE5+May!AE5+Jun!AE5+Jul!AE5+Ago!AE5),IF(Config!$C$6=9,SUM(+Ene!AE5+Feb!AE5+Mar!AE5+Abr!AE5+May!AE5+Jun!AE5+Jul!AE5+Ago!AE5+Set!AE5),IF(Config!$C$6=10,SUM(+Ene!AE5+Feb!AE5+Mar!AE5+Abr!AE5+May!AE5+Jun!AE5+Jul!AE5+Ago!AE5+Set!AE5+Oct!AE5),IF(Config!$C$6=11,SUM(+Ene!AE5+Feb!AE5+Mar!AE5+Abr!AE5+May!AE5+Jun!AE5+Jul!AE5+Ago!AE5+Set!AE5+Oct!AE5+Nov!AE5),IF(Config!$C$6=12,SUM(+Ene!AE5+Feb!AE5+Mar!AE5+Abr!AE5+May!AE5+Jun!AE5+Jul!AE5+Ago!AE5+Set!AE5+Oct!AE5+Nov!AE5+Dic!AE5)))))))))))))</f>
        <v>0</v>
      </c>
      <c r="AF5" s="356">
        <f>IF(Config!$C$6=1,SUM(+Ene!AF5),IF(Config!$C$6=2,SUM(+Ene!AF5+Feb!AF5),IF(Config!$C$6=3,SUM(+Ene!AF5+Feb!AF5+Mar!AF5),IF(Config!$C$6=4,SUM(+Ene!AF5+Feb!AF5+Mar!AF5+Abr!AF5),IF(Config!$C$6=5,SUM(Ene!AF5+Feb!AF5+Mar!AF5+Abr!AF5+May!AF5),IF(Config!$C$6=6,SUM(+Ene!AF5+Feb!AF5+Mar!AF5+Abr!AF5+May!AF5+Jun!AF5),IF(Config!$C$6=7,SUM(Ene!AF5+Feb!AF5+Mar!AF5+Abr!AF5+May!AF5+Jun!AF5+Jul!AF5),IF(Config!$C$6=8,SUM(+Ene!AF5+Feb!AF5+Mar!AF5+Abr!AF5+May!AF5+Jun!AF5+Jul!AF5+Ago!AF5),IF(Config!$C$6=9,SUM(+Ene!AF5+Feb!AF5+Mar!AF5+Abr!AF5+May!AF5+Jun!AF5+Jul!AF5+Ago!AF5+Set!AF5),IF(Config!$C$6=10,SUM(+Ene!AF5+Feb!AF5+Mar!AF5+Abr!AF5+May!AF5+Jun!AF5+Jul!AF5+Ago!AF5+Set!AF5+Oct!AF5),IF(Config!$C$6=11,SUM(+Ene!AF5+Feb!AF5+Mar!AF5+Abr!AF5+May!AF5+Jun!AF5+Jul!AF5+Ago!AF5+Set!AF5+Oct!AF5+Nov!AF5),IF(Config!$C$6=12,SUM(+Ene!AF5+Feb!AF5+Mar!AF5+Abr!AF5+May!AF5+Jun!AF5+Jul!AF5+Ago!AF5+Set!AF5+Oct!AF5+Nov!AF5+Dic!AF5)))))))))))))</f>
        <v>0</v>
      </c>
      <c r="AG5" s="356">
        <f>IF(Config!$C$6=1,SUM(+Ene!AG5),IF(Config!$C$6=2,SUM(+Ene!AG5+Feb!AG5),IF(Config!$C$6=3,SUM(+Ene!AG5+Feb!AG5+Mar!AG5),IF(Config!$C$6=4,SUM(+Ene!AG5+Feb!AG5+Mar!AG5+Abr!AG5),IF(Config!$C$6=5,SUM(Ene!AG5+Feb!AG5+Mar!AG5+Abr!AG5+May!AG5),IF(Config!$C$6=6,SUM(+Ene!AG5+Feb!AG5+Mar!AG5+Abr!AG5+May!AG5+Jun!AG5),IF(Config!$C$6=7,SUM(Ene!AG5+Feb!AG5+Mar!AG5+Abr!AG5+May!AG5+Jun!AG5+Jul!AG5),IF(Config!$C$6=8,SUM(+Ene!AG5+Feb!AG5+Mar!AG5+Abr!AG5+May!AG5+Jun!AG5+Jul!AG5+Ago!AG5),IF(Config!$C$6=9,SUM(+Ene!AG5+Feb!AG5+Mar!AG5+Abr!AG5+May!AG5+Jun!AG5+Jul!AG5+Ago!AG5+Set!AG5),IF(Config!$C$6=10,SUM(+Ene!AG5+Feb!AG5+Mar!AG5+Abr!AG5+May!AG5+Jun!AG5+Jul!AG5+Ago!AG5+Set!AG5+Oct!AG5),IF(Config!$C$6=11,SUM(+Ene!AG5+Feb!AG5+Mar!AG5+Abr!AG5+May!AG5+Jun!AG5+Jul!AG5+Ago!AG5+Set!AG5+Oct!AG5+Nov!AG5),IF(Config!$C$6=12,SUM(+Ene!AG5+Feb!AG5+Mar!AG5+Abr!AG5+May!AG5+Jun!AG5+Jul!AG5+Ago!AG5+Set!AG5+Oct!AG5+Nov!AG5+Dic!AG5)))))))))))))</f>
        <v>0</v>
      </c>
      <c r="AH5" s="356">
        <f>IF(Config!$C$6=1,SUM(+Ene!AH5),IF(Config!$C$6=2,SUM(+Ene!AH5+Feb!AH5),IF(Config!$C$6=3,SUM(+Ene!AH5+Feb!AH5+Mar!AH5),IF(Config!$C$6=4,SUM(+Ene!AH5+Feb!AH5+Mar!AH5+Abr!AH5),IF(Config!$C$6=5,SUM(Ene!AH5+Feb!AH5+Mar!AH5+Abr!AH5+May!AH5),IF(Config!$C$6=6,SUM(+Ene!AH5+Feb!AH5+Mar!AH5+Abr!AH5+May!AH5+Jun!AH5),IF(Config!$C$6=7,SUM(Ene!AH5+Feb!AH5+Mar!AH5+Abr!AH5+May!AH5+Jun!AH5+Jul!AH5),IF(Config!$C$6=8,SUM(+Ene!AH5+Feb!AH5+Mar!AH5+Abr!AH5+May!AH5+Jun!AH5+Jul!AH5+Ago!AH5),IF(Config!$C$6=9,SUM(+Ene!AH5+Feb!AH5+Mar!AH5+Abr!AH5+May!AH5+Jun!AH5+Jul!AH5+Ago!AH5+Set!AH5),IF(Config!$C$6=10,SUM(+Ene!AH5+Feb!AH5+Mar!AH5+Abr!AH5+May!AH5+Jun!AH5+Jul!AH5+Ago!AH5+Set!AH5+Oct!AH5),IF(Config!$C$6=11,SUM(+Ene!AH5+Feb!AH5+Mar!AH5+Abr!AH5+May!AH5+Jun!AH5+Jul!AH5+Ago!AH5+Set!AH5+Oct!AH5+Nov!AH5),IF(Config!$C$6=12,SUM(+Ene!AH5+Feb!AH5+Mar!AH5+Abr!AH5+May!AH5+Jun!AH5+Jul!AH5+Ago!AH5+Set!AH5+Oct!AH5+Nov!AH5+Dic!AH5)))))))))))))</f>
        <v>0</v>
      </c>
      <c r="AI5" s="356">
        <f>IF(Config!$C$6=1,SUM(+Ene!AI5),IF(Config!$C$6=2,SUM(+Ene!AI5+Feb!AI5),IF(Config!$C$6=3,SUM(+Ene!AI5+Feb!AI5+Mar!AI5),IF(Config!$C$6=4,SUM(+Ene!AI5+Feb!AI5+Mar!AI5+Abr!AI5),IF(Config!$C$6=5,SUM(Ene!AI5+Feb!AI5+Mar!AI5+Abr!AI5+May!AI5),IF(Config!$C$6=6,SUM(+Ene!AI5+Feb!AI5+Mar!AI5+Abr!AI5+May!AI5+Jun!AI5),IF(Config!$C$6=7,SUM(Ene!AI5+Feb!AI5+Mar!AI5+Abr!AI5+May!AI5+Jun!AI5+Jul!AI5),IF(Config!$C$6=8,SUM(+Ene!AI5+Feb!AI5+Mar!AI5+Abr!AI5+May!AI5+Jun!AI5+Jul!AI5+Ago!AI5),IF(Config!$C$6=9,SUM(+Ene!AI5+Feb!AI5+Mar!AI5+Abr!AI5+May!AI5+Jun!AI5+Jul!AI5+Ago!AI5+Set!AI5),IF(Config!$C$6=10,SUM(+Ene!AI5+Feb!AI5+Mar!AI5+Abr!AI5+May!AI5+Jun!AI5+Jul!AI5+Ago!AI5+Set!AI5+Oct!AI5),IF(Config!$C$6=11,SUM(+Ene!AI5+Feb!AI5+Mar!AI5+Abr!AI5+May!AI5+Jun!AI5+Jul!AI5+Ago!AI5+Set!AI5+Oct!AI5+Nov!AI5),IF(Config!$C$6=12,SUM(+Ene!AI5+Feb!AI5+Mar!AI5+Abr!AI5+May!AI5+Jun!AI5+Jul!AI5+Ago!AI5+Set!AI5+Oct!AI5+Nov!AI5+Dic!AI5)))))))))))))</f>
        <v>0</v>
      </c>
      <c r="AJ5" s="356">
        <f>IF(Config!$C$6=1,SUM(+Ene!AJ5),IF(Config!$C$6=2,SUM(+Ene!AJ5+Feb!AJ5),IF(Config!$C$6=3,SUM(+Ene!AJ5+Feb!AJ5+Mar!AJ5),IF(Config!$C$6=4,SUM(+Ene!AJ5+Feb!AJ5+Mar!AJ5+Abr!AJ5),IF(Config!$C$6=5,SUM(Ene!AJ5+Feb!AJ5+Mar!AJ5+Abr!AJ5+May!AJ5),IF(Config!$C$6=6,SUM(+Ene!AJ5+Feb!AJ5+Mar!AJ5+Abr!AJ5+May!AJ5+Jun!AJ5),IF(Config!$C$6=7,SUM(Ene!AJ5+Feb!AJ5+Mar!AJ5+Abr!AJ5+May!AJ5+Jun!AJ5+Jul!AJ5),IF(Config!$C$6=8,SUM(+Ene!AJ5+Feb!AJ5+Mar!AJ5+Abr!AJ5+May!AJ5+Jun!AJ5+Jul!AJ5+Ago!AJ5),IF(Config!$C$6=9,SUM(+Ene!AJ5+Feb!AJ5+Mar!AJ5+Abr!AJ5+May!AJ5+Jun!AJ5+Jul!AJ5+Ago!AJ5+Set!AJ5),IF(Config!$C$6=10,SUM(+Ene!AJ5+Feb!AJ5+Mar!AJ5+Abr!AJ5+May!AJ5+Jun!AJ5+Jul!AJ5+Ago!AJ5+Set!AJ5+Oct!AJ5),IF(Config!$C$6=11,SUM(+Ene!AJ5+Feb!AJ5+Mar!AJ5+Abr!AJ5+May!AJ5+Jun!AJ5+Jul!AJ5+Ago!AJ5+Set!AJ5+Oct!AJ5+Nov!AJ5),IF(Config!$C$6=12,SUM(+Ene!AJ5+Feb!AJ5+Mar!AJ5+Abr!AJ5+May!AJ5+Jun!AJ5+Jul!AJ5+Ago!AJ5+Set!AJ5+Oct!AJ5+Nov!AJ5+Dic!AJ5)))))))))))))</f>
        <v>1</v>
      </c>
      <c r="AK5" s="356">
        <f>IF(Config!$C$6=1,SUM(+Ene!AK5),IF(Config!$C$6=2,SUM(+Ene!AK5+Feb!AK5),IF(Config!$C$6=3,SUM(+Ene!AK5+Feb!AK5+Mar!AK5),IF(Config!$C$6=4,SUM(+Ene!AK5+Feb!AK5+Mar!AK5+Abr!AK5),IF(Config!$C$6=5,SUM(Ene!AK5+Feb!AK5+Mar!AK5+Abr!AK5+May!AK5),IF(Config!$C$6=6,SUM(+Ene!AK5+Feb!AK5+Mar!AK5+Abr!AK5+May!AK5+Jun!AK5),IF(Config!$C$6=7,SUM(Ene!AK5+Feb!AK5+Mar!AK5+Abr!AK5+May!AK5+Jun!AK5+Jul!AK5),IF(Config!$C$6=8,SUM(+Ene!AK5+Feb!AK5+Mar!AK5+Abr!AK5+May!AK5+Jun!AK5+Jul!AK5+Ago!AK5),IF(Config!$C$6=9,SUM(+Ene!AK5+Feb!AK5+Mar!AK5+Abr!AK5+May!AK5+Jun!AK5+Jul!AK5+Ago!AK5+Set!AK5),IF(Config!$C$6=10,SUM(+Ene!AK5+Feb!AK5+Mar!AK5+Abr!AK5+May!AK5+Jun!AK5+Jul!AK5+Ago!AK5+Set!AK5+Oct!AK5),IF(Config!$C$6=11,SUM(+Ene!AK5+Feb!AK5+Mar!AK5+Abr!AK5+May!AK5+Jun!AK5+Jul!AK5+Ago!AK5+Set!AK5+Oct!AK5+Nov!AK5),IF(Config!$C$6=12,SUM(+Ene!AK5+Feb!AK5+Mar!AK5+Abr!AK5+May!AK5+Jun!AK5+Jul!AK5+Ago!AK5+Set!AK5+Oct!AK5+Nov!AK5+Dic!AK5)))))))))))))</f>
        <v>0</v>
      </c>
      <c r="AL5" s="356">
        <f>IF(Config!$C$6=1,SUM(+Ene!AL5),IF(Config!$C$6=2,SUM(+Ene!AL5+Feb!AL5),IF(Config!$C$6=3,SUM(+Ene!AL5+Feb!AL5+Mar!AL5),IF(Config!$C$6=4,SUM(+Ene!AL5+Feb!AL5+Mar!AL5+Abr!AL5),IF(Config!$C$6=5,SUM(Ene!AL5+Feb!AL5+Mar!AL5+Abr!AL5+May!AL5),IF(Config!$C$6=6,SUM(+Ene!AL5+Feb!AL5+Mar!AL5+Abr!AL5+May!AL5+Jun!AL5),IF(Config!$C$6=7,SUM(Ene!AL5+Feb!AL5+Mar!AL5+Abr!AL5+May!AL5+Jun!AL5+Jul!AL5),IF(Config!$C$6=8,SUM(+Ene!AL5+Feb!AL5+Mar!AL5+Abr!AL5+May!AL5+Jun!AL5+Jul!AL5+Ago!AL5),IF(Config!$C$6=9,SUM(+Ene!AL5+Feb!AL5+Mar!AL5+Abr!AL5+May!AL5+Jun!AL5+Jul!AL5+Ago!AL5+Set!AL5),IF(Config!$C$6=10,SUM(+Ene!AL5+Feb!AL5+Mar!AL5+Abr!AL5+May!AL5+Jun!AL5+Jul!AL5+Ago!AL5+Set!AL5+Oct!AL5),IF(Config!$C$6=11,SUM(+Ene!AL5+Feb!AL5+Mar!AL5+Abr!AL5+May!AL5+Jun!AL5+Jul!AL5+Ago!AL5+Set!AL5+Oct!AL5+Nov!AL5),IF(Config!$C$6=12,SUM(+Ene!AL5+Feb!AL5+Mar!AL5+Abr!AL5+May!AL5+Jun!AL5+Jul!AL5+Ago!AL5+Set!AL5+Oct!AL5+Nov!AL5+Dic!AL5)))))))))))))</f>
        <v>0</v>
      </c>
      <c r="AM5" s="356">
        <f>IF(Config!$C$6=1,SUM(+Ene!AM5),IF(Config!$C$6=2,SUM(+Ene!AM5+Feb!AM5),IF(Config!$C$6=3,SUM(+Ene!AM5+Feb!AM5+Mar!AM5),IF(Config!$C$6=4,SUM(+Ene!AM5+Feb!AM5+Mar!AM5+Abr!AM5),IF(Config!$C$6=5,SUM(Ene!AM5+Feb!AM5+Mar!AM5+Abr!AM5+May!AM5),IF(Config!$C$6=6,SUM(+Ene!AM5+Feb!AM5+Mar!AM5+Abr!AM5+May!AM5+Jun!AM5),IF(Config!$C$6=7,SUM(Ene!AM5+Feb!AM5+Mar!AM5+Abr!AM5+May!AM5+Jun!AM5+Jul!AM5),IF(Config!$C$6=8,SUM(+Ene!AM5+Feb!AM5+Mar!AM5+Abr!AM5+May!AM5+Jun!AM5+Jul!AM5+Ago!AM5),IF(Config!$C$6=9,SUM(+Ene!AM5+Feb!AM5+Mar!AM5+Abr!AM5+May!AM5+Jun!AM5+Jul!AM5+Ago!AM5+Set!AM5),IF(Config!$C$6=10,SUM(+Ene!AM5+Feb!AM5+Mar!AM5+Abr!AM5+May!AM5+Jun!AM5+Jul!AM5+Ago!AM5+Set!AM5+Oct!AM5),IF(Config!$C$6=11,SUM(+Ene!AM5+Feb!AM5+Mar!AM5+Abr!AM5+May!AM5+Jun!AM5+Jul!AM5+Ago!AM5+Set!AM5+Oct!AM5+Nov!AM5),IF(Config!$C$6=12,SUM(+Ene!AM5+Feb!AM5+Mar!AM5+Abr!AM5+May!AM5+Jun!AM5+Jul!AM5+Ago!AM5+Set!AM5+Oct!AM5+Nov!AM5+Dic!AM5)))))))))))))</f>
        <v>0</v>
      </c>
      <c r="AN5" s="356">
        <f>IF(Config!$C$6=1,SUM(+Ene!AN5),IF(Config!$C$6=2,SUM(+Ene!AN5+Feb!AN5),IF(Config!$C$6=3,SUM(+Ene!AN5+Feb!AN5+Mar!AN5),IF(Config!$C$6=4,SUM(+Ene!AN5+Feb!AN5+Mar!AN5+Abr!AN5),IF(Config!$C$6=5,SUM(Ene!AN5+Feb!AN5+Mar!AN5+Abr!AN5+May!AN5),IF(Config!$C$6=6,SUM(+Ene!AN5+Feb!AN5+Mar!AN5+Abr!AN5+May!AN5+Jun!AN5),IF(Config!$C$6=7,SUM(Ene!AN5+Feb!AN5+Mar!AN5+Abr!AN5+May!AN5+Jun!AN5+Jul!AN5),IF(Config!$C$6=8,SUM(+Ene!AN5+Feb!AN5+Mar!AN5+Abr!AN5+May!AN5+Jun!AN5+Jul!AN5+Ago!AN5),IF(Config!$C$6=9,SUM(+Ene!AN5+Feb!AN5+Mar!AN5+Abr!AN5+May!AN5+Jun!AN5+Jul!AN5+Ago!AN5+Set!AN5),IF(Config!$C$6=10,SUM(+Ene!AN5+Feb!AN5+Mar!AN5+Abr!AN5+May!AN5+Jun!AN5+Jul!AN5+Ago!AN5+Set!AN5+Oct!AN5),IF(Config!$C$6=11,SUM(+Ene!AN5+Feb!AN5+Mar!AN5+Abr!AN5+May!AN5+Jun!AN5+Jul!AN5+Ago!AN5+Set!AN5+Oct!AN5+Nov!AN5),IF(Config!$C$6=12,SUM(+Ene!AN5+Feb!AN5+Mar!AN5+Abr!AN5+May!AN5+Jun!AN5+Jul!AN5+Ago!AN5+Set!AN5+Oct!AN5+Nov!AN5+Dic!AN5)))))))))))))</f>
        <v>0</v>
      </c>
      <c r="AO5" s="356">
        <f>IF(Config!$C$6=1,SUM(+Ene!AO5),IF(Config!$C$6=2,SUM(+Ene!AO5+Feb!AO5),IF(Config!$C$6=3,SUM(+Ene!AO5+Feb!AO5+Mar!AO5),IF(Config!$C$6=4,SUM(+Ene!AO5+Feb!AO5+Mar!AO5+Abr!AO5),IF(Config!$C$6=5,SUM(Ene!AO5+Feb!AO5+Mar!AO5+Abr!AO5+May!AO5),IF(Config!$C$6=6,SUM(+Ene!AO5+Feb!AO5+Mar!AO5+Abr!AO5+May!AO5+Jun!AO5),IF(Config!$C$6=7,SUM(Ene!AO5+Feb!AO5+Mar!AO5+Abr!AO5+May!AO5+Jun!AO5+Jul!AO5),IF(Config!$C$6=8,SUM(+Ene!AO5+Feb!AO5+Mar!AO5+Abr!AO5+May!AO5+Jun!AO5+Jul!AO5+Ago!AO5),IF(Config!$C$6=9,SUM(+Ene!AO5+Feb!AO5+Mar!AO5+Abr!AO5+May!AO5+Jun!AO5+Jul!AO5+Ago!AO5+Set!AO5),IF(Config!$C$6=10,SUM(+Ene!AO5+Feb!AO5+Mar!AO5+Abr!AO5+May!AO5+Jun!AO5+Jul!AO5+Ago!AO5+Set!AO5+Oct!AO5),IF(Config!$C$6=11,SUM(+Ene!AO5+Feb!AO5+Mar!AO5+Abr!AO5+May!AO5+Jun!AO5+Jul!AO5+Ago!AO5+Set!AO5+Oct!AO5+Nov!AO5),IF(Config!$C$6=12,SUM(+Ene!AO5+Feb!AO5+Mar!AO5+Abr!AO5+May!AO5+Jun!AO5+Jul!AO5+Ago!AO5+Set!AO5+Oct!AO5+Nov!AO5+Dic!AO5)))))))))))))</f>
        <v>0</v>
      </c>
      <c r="AP5" s="356">
        <f>IF(Config!$C$6=1,SUM(+Ene!AP5),IF(Config!$C$6=2,SUM(+Ene!AP5+Feb!AP5),IF(Config!$C$6=3,SUM(+Ene!AP5+Feb!AP5+Mar!AP5),IF(Config!$C$6=4,SUM(+Ene!AP5+Feb!AP5+Mar!AP5+Abr!AP5),IF(Config!$C$6=5,SUM(Ene!AP5+Feb!AP5+Mar!AP5+Abr!AP5+May!AP5),IF(Config!$C$6=6,SUM(+Ene!AP5+Feb!AP5+Mar!AP5+Abr!AP5+May!AP5+Jun!AP5),IF(Config!$C$6=7,SUM(Ene!AP5+Feb!AP5+Mar!AP5+Abr!AP5+May!AP5+Jun!AP5+Jul!AP5),IF(Config!$C$6=8,SUM(+Ene!AP5+Feb!AP5+Mar!AP5+Abr!AP5+May!AP5+Jun!AP5+Jul!AP5+Ago!AP5),IF(Config!$C$6=9,SUM(+Ene!AP5+Feb!AP5+Mar!AP5+Abr!AP5+May!AP5+Jun!AP5+Jul!AP5+Ago!AP5+Set!AP5),IF(Config!$C$6=10,SUM(+Ene!AP5+Feb!AP5+Mar!AP5+Abr!AP5+May!AP5+Jun!AP5+Jul!AP5+Ago!AP5+Set!AP5+Oct!AP5),IF(Config!$C$6=11,SUM(+Ene!AP5+Feb!AP5+Mar!AP5+Abr!AP5+May!AP5+Jun!AP5+Jul!AP5+Ago!AP5+Set!AP5+Oct!AP5+Nov!AP5),IF(Config!$C$6=12,SUM(+Ene!AP5+Feb!AP5+Mar!AP5+Abr!AP5+May!AP5+Jun!AP5+Jul!AP5+Ago!AP5+Set!AP5+Oct!AP5+Nov!AP5+Dic!AP5)))))))))))))</f>
        <v>0</v>
      </c>
      <c r="AQ5" s="356">
        <f>IF(Config!$C$6=1,SUM(+Ene!AQ5),IF(Config!$C$6=2,SUM(+Ene!AQ5+Feb!AQ5),IF(Config!$C$6=3,SUM(+Ene!AQ5+Feb!AQ5+Mar!AQ5),IF(Config!$C$6=4,SUM(+Ene!AQ5+Feb!AQ5+Mar!AQ5+Abr!AQ5),IF(Config!$C$6=5,SUM(Ene!AQ5+Feb!AQ5+Mar!AQ5+Abr!AQ5+May!AQ5),IF(Config!$C$6=6,SUM(+Ene!AQ5+Feb!AQ5+Mar!AQ5+Abr!AQ5+May!AQ5+Jun!AQ5),IF(Config!$C$6=7,SUM(Ene!AQ5+Feb!AQ5+Mar!AQ5+Abr!AQ5+May!AQ5+Jun!AQ5+Jul!AQ5),IF(Config!$C$6=8,SUM(+Ene!AQ5+Feb!AQ5+Mar!AQ5+Abr!AQ5+May!AQ5+Jun!AQ5+Jul!AQ5+Ago!AQ5),IF(Config!$C$6=9,SUM(+Ene!AQ5+Feb!AQ5+Mar!AQ5+Abr!AQ5+May!AQ5+Jun!AQ5+Jul!AQ5+Ago!AQ5+Set!AQ5),IF(Config!$C$6=10,SUM(+Ene!AQ5+Feb!AQ5+Mar!AQ5+Abr!AQ5+May!AQ5+Jun!AQ5+Jul!AQ5+Ago!AQ5+Set!AQ5+Oct!AQ5),IF(Config!$C$6=11,SUM(+Ene!AQ5+Feb!AQ5+Mar!AQ5+Abr!AQ5+May!AQ5+Jun!AQ5+Jul!AQ5+Ago!AQ5+Set!AQ5+Oct!AQ5+Nov!AQ5),IF(Config!$C$6=12,SUM(+Ene!AQ5+Feb!AQ5+Mar!AQ5+Abr!AQ5+May!AQ5+Jun!AQ5+Jul!AQ5+Ago!AQ5+Set!AQ5+Oct!AQ5+Nov!AQ5+Dic!AQ5)))))))))))))</f>
        <v>0</v>
      </c>
      <c r="AR5" s="356">
        <f>IF(Config!$C$6=1,SUM(+Ene!AR5),IF(Config!$C$6=2,SUM(+Ene!AR5+Feb!AR5),IF(Config!$C$6=3,SUM(+Ene!AR5+Feb!AR5+Mar!AR5),IF(Config!$C$6=4,SUM(+Ene!AR5+Feb!AR5+Mar!AR5+Abr!AR5),IF(Config!$C$6=5,SUM(Ene!AR5+Feb!AR5+Mar!AR5+Abr!AR5+May!AR5),IF(Config!$C$6=6,SUM(+Ene!AR5+Feb!AR5+Mar!AR5+Abr!AR5+May!AR5+Jun!AR5),IF(Config!$C$6=7,SUM(Ene!AR5+Feb!AR5+Mar!AR5+Abr!AR5+May!AR5+Jun!AR5+Jul!AR5),IF(Config!$C$6=8,SUM(+Ene!AR5+Feb!AR5+Mar!AR5+Abr!AR5+May!AR5+Jun!AR5+Jul!AR5+Ago!AR5),IF(Config!$C$6=9,SUM(+Ene!AR5+Feb!AR5+Mar!AR5+Abr!AR5+May!AR5+Jun!AR5+Jul!AR5+Ago!AR5+Set!AR5),IF(Config!$C$6=10,SUM(+Ene!AR5+Feb!AR5+Mar!AR5+Abr!AR5+May!AR5+Jun!AR5+Jul!AR5+Ago!AR5+Set!AR5+Oct!AR5),IF(Config!$C$6=11,SUM(+Ene!AR5+Feb!AR5+Mar!AR5+Abr!AR5+May!AR5+Jun!AR5+Jul!AR5+Ago!AR5+Set!AR5+Oct!AR5+Nov!AR5),IF(Config!$C$6=12,SUM(+Ene!AR5+Feb!AR5+Mar!AR5+Abr!AR5+May!AR5+Jun!AR5+Jul!AR5+Ago!AR5+Set!AR5+Oct!AR5+Nov!AR5+Dic!AR5)))))))))))))</f>
        <v>0</v>
      </c>
      <c r="AS5" s="356">
        <f>IF(Config!$C$6=1,SUM(+Ene!AS5),IF(Config!$C$6=2,SUM(+Ene!AS5+Feb!AS5),IF(Config!$C$6=3,SUM(+Ene!AS5+Feb!AS5+Mar!AS5),IF(Config!$C$6=4,SUM(+Ene!AS5+Feb!AS5+Mar!AS5+Abr!AS5),IF(Config!$C$6=5,SUM(Ene!AS5+Feb!AS5+Mar!AS5+Abr!AS5+May!AS5),IF(Config!$C$6=6,SUM(+Ene!AS5+Feb!AS5+Mar!AS5+Abr!AS5+May!AS5+Jun!AS5),IF(Config!$C$6=7,SUM(Ene!AS5+Feb!AS5+Mar!AS5+Abr!AS5+May!AS5+Jun!AS5+Jul!AS5),IF(Config!$C$6=8,SUM(+Ene!AS5+Feb!AS5+Mar!AS5+Abr!AS5+May!AS5+Jun!AS5+Jul!AS5+Ago!AS5),IF(Config!$C$6=9,SUM(+Ene!AS5+Feb!AS5+Mar!AS5+Abr!AS5+May!AS5+Jun!AS5+Jul!AS5+Ago!AS5+Set!AS5),IF(Config!$C$6=10,SUM(+Ene!AS5+Feb!AS5+Mar!AS5+Abr!AS5+May!AS5+Jun!AS5+Jul!AS5+Ago!AS5+Set!AS5+Oct!AS5),IF(Config!$C$6=11,SUM(+Ene!AS5+Feb!AS5+Mar!AS5+Abr!AS5+May!AS5+Jun!AS5+Jul!AS5+Ago!AS5+Set!AS5+Oct!AS5+Nov!AS5),IF(Config!$C$6=12,SUM(+Ene!AS5+Feb!AS5+Mar!AS5+Abr!AS5+May!AS5+Jun!AS5+Jul!AS5+Ago!AS5+Set!AS5+Oct!AS5+Nov!AS5+Dic!AS5)))))))))))))</f>
        <v>0</v>
      </c>
      <c r="AT5" s="366">
        <f>+SUM(D5:AS5)</f>
        <v>3</v>
      </c>
      <c r="AU5" s="37">
        <f>SUM(D5)</f>
        <v>0</v>
      </c>
      <c r="AV5" s="37">
        <f>+E5</f>
        <v>0</v>
      </c>
      <c r="AW5" s="37">
        <f t="shared" ref="AW5:AW44" si="8">+SUM(F5:O5)</f>
        <v>1</v>
      </c>
      <c r="AX5" s="37">
        <f t="shared" ref="AX5:AX44" si="9">+SUM(P5:R5)</f>
        <v>0</v>
      </c>
      <c r="AY5" s="37">
        <f t="shared" ref="AY5:AY44" si="10">+SUM(S5:V5)</f>
        <v>0</v>
      </c>
      <c r="AZ5" s="37">
        <f t="shared" ref="AZ5:AZ44" si="11">+SUM(W5:AB5)</f>
        <v>1</v>
      </c>
      <c r="BA5" s="37">
        <f t="shared" ref="BA5:BA44" si="12">+SUM(AC5:AH5)</f>
        <v>0</v>
      </c>
      <c r="BB5" s="37">
        <f t="shared" ref="BB5:BB44" si="13">+SUM(AI5:AK5)</f>
        <v>1</v>
      </c>
      <c r="BC5" s="38">
        <f t="shared" ref="BC5:BC44" si="14">+SUM(AL5:AO5)</f>
        <v>0</v>
      </c>
      <c r="BD5" s="37">
        <f t="shared" ref="BD5:BD44" si="15">+SUM(AP5:AS5)</f>
        <v>0</v>
      </c>
      <c r="BE5" s="54">
        <f t="shared" si="6"/>
        <v>3</v>
      </c>
      <c r="BF5" t="str">
        <f t="shared" si="7"/>
        <v>OK</v>
      </c>
      <c r="BG5" s="385"/>
      <c r="BH5" s="385" t="s">
        <v>665</v>
      </c>
    </row>
    <row r="6" spans="1:70" ht="30" x14ac:dyDescent="0.25">
      <c r="A6" s="352">
        <v>3</v>
      </c>
      <c r="B6" s="355" t="s">
        <v>703</v>
      </c>
      <c r="C6" s="415" t="s">
        <v>146</v>
      </c>
      <c r="D6" s="356">
        <f>IF(Config!$C$6=1,SUM(+Ene!D6),IF(Config!$C$6=2,SUM(+Ene!D6+Feb!D6),IF(Config!$C$6=3,SUM(+Ene!D6+Feb!D6+Mar!D6),IF(Config!$C$6=4,SUM(+Ene!D6+Feb!D6+Mar!D6+Abr!D6),IF(Config!$C$6=5,SUM(Ene!D6+Feb!D6+Mar!D6+Abr!D6+May!D6),IF(Config!$C$6=6,SUM(+Ene!D6+Feb!D6+Mar!D6+Abr!D6+May!D6+Jun!D6),IF(Config!$C$6=7,SUM(Ene!D6+Feb!D6+Mar!D6+Abr!D6+May!D6+Jun!D6+Jul!D6),IF(Config!$C$6=8,SUM(+Ene!D6+Feb!D6+Mar!D6+Abr!D6+May!D6+Jun!D6+Jul!D6+Ago!D6),IF(Config!$C$6=9,SUM(+Ene!D6+Feb!D6+Mar!D6+Abr!D6+May!D6+Jun!D6+Jul!D6+Ago!D6+Set!D6),IF(Config!$C$6=10,SUM(+Ene!D6+Feb!D6+Mar!D6+Abr!D6+May!D6+Jun!D6+Jul!D6+Ago!D6+Set!D6+Oct!D6),IF(Config!$C$6=11,SUM(+Ene!D6+Feb!D6+Mar!D6+Abr!D6+May!D6+Jun!D6+Jul!D6+Ago!D6+Set!D6+Oct!D6+Nov!D6),IF(Config!$C$6=12,SUM(+Ene!D6+Feb!D6+Mar!D6+Abr!D6+May!D6+Jun!D6+Jul!D6+Ago!D6+Set!D6+Oct!D6+Nov!D6+Dic!D6)))))))))))))</f>
        <v>0</v>
      </c>
      <c r="E6" s="356">
        <f>IF(Config!$C$6=1,SUM(+Ene!E6),IF(Config!$C$6=2,SUM(+Ene!E6+Feb!E6),IF(Config!$C$6=3,SUM(+Ene!E6+Feb!E6+Mar!E6),IF(Config!$C$6=4,SUM(+Ene!E6+Feb!E6+Mar!E6+Abr!E6),IF(Config!$C$6=5,SUM(Ene!E6+Feb!E6+Mar!E6+Abr!E6+May!E6),IF(Config!$C$6=6,SUM(+Ene!E6+Feb!E6+Mar!E6+Abr!E6+May!E6+Jun!E6),IF(Config!$C$6=7,SUM(Ene!E6+Feb!E6+Mar!E6+Abr!E6+May!E6+Jun!E6+Jul!E6),IF(Config!$C$6=8,SUM(+Ene!E6+Feb!E6+Mar!E6+Abr!E6+May!E6+Jun!E6+Jul!E6+Ago!E6),IF(Config!$C$6=9,SUM(+Ene!E6+Feb!E6+Mar!E6+Abr!E6+May!E6+Jun!E6+Jul!E6+Ago!E6+Set!E6),IF(Config!$C$6=10,SUM(+Ene!E6+Feb!E6+Mar!E6+Abr!E6+May!E6+Jun!E6+Jul!E6+Ago!E6+Set!E6+Oct!E6),IF(Config!$C$6=11,SUM(+Ene!E6+Feb!E6+Mar!E6+Abr!E6+May!E6+Jun!E6+Jul!E6+Ago!E6+Set!E6+Oct!E6+Nov!E6),IF(Config!$C$6=12,SUM(+Ene!E6+Feb!E6+Mar!E6+Abr!E6+May!E6+Jun!E6+Jul!E6+Ago!E6+Set!E6+Oct!E6+Nov!E6+Dic!E6)))))))))))))</f>
        <v>0</v>
      </c>
      <c r="F6" s="356">
        <f>IF(Config!$C$6=1,SUM(+Ene!F6),IF(Config!$C$6=2,SUM(+Ene!F6+Feb!F6),IF(Config!$C$6=3,SUM(+Ene!F6+Feb!F6+Mar!F6),IF(Config!$C$6=4,SUM(+Ene!F6+Feb!F6+Mar!F6+Abr!F6),IF(Config!$C$6=5,SUM(Ene!F6+Feb!F6+Mar!F6+Abr!F6+May!F6),IF(Config!$C$6=6,SUM(+Ene!F6+Feb!F6+Mar!F6+Abr!F6+May!F6+Jun!F6),IF(Config!$C$6=7,SUM(Ene!F6+Feb!F6+Mar!F6+Abr!F6+May!F6+Jun!F6+Jul!F6),IF(Config!$C$6=8,SUM(+Ene!F6+Feb!F6+Mar!F6+Abr!F6+May!F6+Jun!F6+Jul!F6+Ago!F6),IF(Config!$C$6=9,SUM(+Ene!F6+Feb!F6+Mar!F6+Abr!F6+May!F6+Jun!F6+Jul!F6+Ago!F6+Set!F6),IF(Config!$C$6=10,SUM(+Ene!F6+Feb!F6+Mar!F6+Abr!F6+May!F6+Jun!F6+Jul!F6+Ago!F6+Set!F6+Oct!F6),IF(Config!$C$6=11,SUM(+Ene!F6+Feb!F6+Mar!F6+Abr!F6+May!F6+Jun!F6+Jul!F6+Ago!F6+Set!F6+Oct!F6+Nov!F6),IF(Config!$C$6=12,SUM(+Ene!F6+Feb!F6+Mar!F6+Abr!F6+May!F6+Jun!F6+Jul!F6+Ago!F6+Set!F6+Oct!F6+Nov!F6+Dic!F6)))))))))))))</f>
        <v>358</v>
      </c>
      <c r="G6" s="356">
        <f>IF(Config!$C$6=1,SUM(+Ene!G6),IF(Config!$C$6=2,SUM(+Ene!G6+Feb!G6),IF(Config!$C$6=3,SUM(+Ene!G6+Feb!G6+Mar!G6),IF(Config!$C$6=4,SUM(+Ene!G6+Feb!G6+Mar!G6+Abr!G6),IF(Config!$C$6=5,SUM(Ene!G6+Feb!G6+Mar!G6+Abr!G6+May!G6),IF(Config!$C$6=6,SUM(+Ene!G6+Feb!G6+Mar!G6+Abr!G6+May!G6+Jun!G6),IF(Config!$C$6=7,SUM(Ene!G6+Feb!G6+Mar!G6+Abr!G6+May!G6+Jun!G6+Jul!G6),IF(Config!$C$6=8,SUM(+Ene!G6+Feb!G6+Mar!G6+Abr!G6+May!G6+Jun!G6+Jul!G6+Ago!G6),IF(Config!$C$6=9,SUM(+Ene!G6+Feb!G6+Mar!G6+Abr!G6+May!G6+Jun!G6+Jul!G6+Ago!G6+Set!G6),IF(Config!$C$6=10,SUM(+Ene!G6+Feb!G6+Mar!G6+Abr!G6+May!G6+Jun!G6+Jul!G6+Ago!G6+Set!G6+Oct!G6),IF(Config!$C$6=11,SUM(+Ene!G6+Feb!G6+Mar!G6+Abr!G6+May!G6+Jun!G6+Jul!G6+Ago!G6+Set!G6+Oct!G6+Nov!G6),IF(Config!$C$6=12,SUM(+Ene!G6+Feb!G6+Mar!G6+Abr!G6+May!G6+Jun!G6+Jul!G6+Ago!G6+Set!G6+Oct!G6+Nov!G6+Dic!G6)))))))))))))</f>
        <v>184</v>
      </c>
      <c r="H6" s="356">
        <f>IF(Config!$C$6=1,SUM(+Ene!H6),IF(Config!$C$6=2,SUM(+Ene!H6+Feb!H6),IF(Config!$C$6=3,SUM(+Ene!H6+Feb!H6+Mar!H6),IF(Config!$C$6=4,SUM(+Ene!H6+Feb!H6+Mar!H6+Abr!H6),IF(Config!$C$6=5,SUM(Ene!H6+Feb!H6+Mar!H6+Abr!H6+May!H6),IF(Config!$C$6=6,SUM(+Ene!H6+Feb!H6+Mar!H6+Abr!H6+May!H6+Jun!H6),IF(Config!$C$6=7,SUM(Ene!H6+Feb!H6+Mar!H6+Abr!H6+May!H6+Jun!H6+Jul!H6),IF(Config!$C$6=8,SUM(+Ene!H6+Feb!H6+Mar!H6+Abr!H6+May!H6+Jun!H6+Jul!H6+Ago!H6),IF(Config!$C$6=9,SUM(+Ene!H6+Feb!H6+Mar!H6+Abr!H6+May!H6+Jun!H6+Jul!H6+Ago!H6+Set!H6),IF(Config!$C$6=10,SUM(+Ene!H6+Feb!H6+Mar!H6+Abr!H6+May!H6+Jun!H6+Jul!H6+Ago!H6+Set!H6+Oct!H6),IF(Config!$C$6=11,SUM(+Ene!H6+Feb!H6+Mar!H6+Abr!H6+May!H6+Jun!H6+Jul!H6+Ago!H6+Set!H6+Oct!H6+Nov!H6),IF(Config!$C$6=12,SUM(+Ene!H6+Feb!H6+Mar!H6+Abr!H6+May!H6+Jun!H6+Jul!H6+Ago!H6+Set!H6+Oct!H6+Nov!H6+Dic!H6)))))))))))))</f>
        <v>0</v>
      </c>
      <c r="I6" s="356">
        <f>IF(Config!$C$6=1,SUM(+Ene!I6),IF(Config!$C$6=2,SUM(+Ene!I6+Feb!I6),IF(Config!$C$6=3,SUM(+Ene!I6+Feb!I6+Mar!I6),IF(Config!$C$6=4,SUM(+Ene!I6+Feb!I6+Mar!I6+Abr!I6),IF(Config!$C$6=5,SUM(Ene!I6+Feb!I6+Mar!I6+Abr!I6+May!I6),IF(Config!$C$6=6,SUM(+Ene!I6+Feb!I6+Mar!I6+Abr!I6+May!I6+Jun!I6),IF(Config!$C$6=7,SUM(Ene!I6+Feb!I6+Mar!I6+Abr!I6+May!I6+Jun!I6+Jul!I6),IF(Config!$C$6=8,SUM(+Ene!I6+Feb!I6+Mar!I6+Abr!I6+May!I6+Jun!I6+Jul!I6+Ago!I6),IF(Config!$C$6=9,SUM(+Ene!I6+Feb!I6+Mar!I6+Abr!I6+May!I6+Jun!I6+Jul!I6+Ago!I6+Set!I6),IF(Config!$C$6=10,SUM(+Ene!I6+Feb!I6+Mar!I6+Abr!I6+May!I6+Jun!I6+Jul!I6+Ago!I6+Set!I6+Oct!I6),IF(Config!$C$6=11,SUM(+Ene!I6+Feb!I6+Mar!I6+Abr!I6+May!I6+Jun!I6+Jul!I6+Ago!I6+Set!I6+Oct!I6+Nov!I6),IF(Config!$C$6=12,SUM(+Ene!I6+Feb!I6+Mar!I6+Abr!I6+May!I6+Jun!I6+Jul!I6+Ago!I6+Set!I6+Oct!I6+Nov!I6+Dic!I6)))))))))))))</f>
        <v>0</v>
      </c>
      <c r="J6" s="356">
        <f>IF(Config!$C$6=1,SUM(+Ene!J6),IF(Config!$C$6=2,SUM(+Ene!J6+Feb!J6),IF(Config!$C$6=3,SUM(+Ene!J6+Feb!J6+Mar!J6),IF(Config!$C$6=4,SUM(+Ene!J6+Feb!J6+Mar!J6+Abr!J6),IF(Config!$C$6=5,SUM(Ene!J6+Feb!J6+Mar!J6+Abr!J6+May!J6),IF(Config!$C$6=6,SUM(+Ene!J6+Feb!J6+Mar!J6+Abr!J6+May!J6+Jun!J6),IF(Config!$C$6=7,SUM(Ene!J6+Feb!J6+Mar!J6+Abr!J6+May!J6+Jun!J6+Jul!J6),IF(Config!$C$6=8,SUM(+Ene!J6+Feb!J6+Mar!J6+Abr!J6+May!J6+Jun!J6+Jul!J6+Ago!J6),IF(Config!$C$6=9,SUM(+Ene!J6+Feb!J6+Mar!J6+Abr!J6+May!J6+Jun!J6+Jul!J6+Ago!J6+Set!J6),IF(Config!$C$6=10,SUM(+Ene!J6+Feb!J6+Mar!J6+Abr!J6+May!J6+Jun!J6+Jul!J6+Ago!J6+Set!J6+Oct!J6),IF(Config!$C$6=11,SUM(+Ene!J6+Feb!J6+Mar!J6+Abr!J6+May!J6+Jun!J6+Jul!J6+Ago!J6+Set!J6+Oct!J6+Nov!J6),IF(Config!$C$6=12,SUM(+Ene!J6+Feb!J6+Mar!J6+Abr!J6+May!J6+Jun!J6+Jul!J6+Ago!J6+Set!J6+Oct!J6+Nov!J6+Dic!J6)))))))))))))</f>
        <v>0</v>
      </c>
      <c r="K6" s="356">
        <f>IF(Config!$C$6=1,SUM(+Ene!K6),IF(Config!$C$6=2,SUM(+Ene!K6+Feb!K6),IF(Config!$C$6=3,SUM(+Ene!K6+Feb!K6+Mar!K6),IF(Config!$C$6=4,SUM(+Ene!K6+Feb!K6+Mar!K6+Abr!K6),IF(Config!$C$6=5,SUM(Ene!K6+Feb!K6+Mar!K6+Abr!K6+May!K6),IF(Config!$C$6=6,SUM(+Ene!K6+Feb!K6+Mar!K6+Abr!K6+May!K6+Jun!K6),IF(Config!$C$6=7,SUM(Ene!K6+Feb!K6+Mar!K6+Abr!K6+May!K6+Jun!K6+Jul!K6),IF(Config!$C$6=8,SUM(+Ene!K6+Feb!K6+Mar!K6+Abr!K6+May!K6+Jun!K6+Jul!K6+Ago!K6),IF(Config!$C$6=9,SUM(+Ene!K6+Feb!K6+Mar!K6+Abr!K6+May!K6+Jun!K6+Jul!K6+Ago!K6+Set!K6),IF(Config!$C$6=10,SUM(+Ene!K6+Feb!K6+Mar!K6+Abr!K6+May!K6+Jun!K6+Jul!K6+Ago!K6+Set!K6+Oct!K6),IF(Config!$C$6=11,SUM(+Ene!K6+Feb!K6+Mar!K6+Abr!K6+May!K6+Jun!K6+Jul!K6+Ago!K6+Set!K6+Oct!K6+Nov!K6),IF(Config!$C$6=12,SUM(+Ene!K6+Feb!K6+Mar!K6+Abr!K6+May!K6+Jun!K6+Jul!K6+Ago!K6+Set!K6+Oct!K6+Nov!K6+Dic!K6)))))))))))))</f>
        <v>0</v>
      </c>
      <c r="L6" s="356">
        <f>IF(Config!$C$6=1,SUM(+Ene!L6),IF(Config!$C$6=2,SUM(+Ene!L6+Feb!L6),IF(Config!$C$6=3,SUM(+Ene!L6+Feb!L6+Mar!L6),IF(Config!$C$6=4,SUM(+Ene!L6+Feb!L6+Mar!L6+Abr!L6),IF(Config!$C$6=5,SUM(Ene!L6+Feb!L6+Mar!L6+Abr!L6+May!L6),IF(Config!$C$6=6,SUM(+Ene!L6+Feb!L6+Mar!L6+Abr!L6+May!L6+Jun!L6),IF(Config!$C$6=7,SUM(Ene!L6+Feb!L6+Mar!L6+Abr!L6+May!L6+Jun!L6+Jul!L6),IF(Config!$C$6=8,SUM(+Ene!L6+Feb!L6+Mar!L6+Abr!L6+May!L6+Jun!L6+Jul!L6+Ago!L6),IF(Config!$C$6=9,SUM(+Ene!L6+Feb!L6+Mar!L6+Abr!L6+May!L6+Jun!L6+Jul!L6+Ago!L6+Set!L6),IF(Config!$C$6=10,SUM(+Ene!L6+Feb!L6+Mar!L6+Abr!L6+May!L6+Jun!L6+Jul!L6+Ago!L6+Set!L6+Oct!L6),IF(Config!$C$6=11,SUM(+Ene!L6+Feb!L6+Mar!L6+Abr!L6+May!L6+Jun!L6+Jul!L6+Ago!L6+Set!L6+Oct!L6+Nov!L6),IF(Config!$C$6=12,SUM(+Ene!L6+Feb!L6+Mar!L6+Abr!L6+May!L6+Jun!L6+Jul!L6+Ago!L6+Set!L6+Oct!L6+Nov!L6+Dic!L6)))))))))))))</f>
        <v>0</v>
      </c>
      <c r="M6" s="356">
        <f>IF(Config!$C$6=1,SUM(+Ene!M6),IF(Config!$C$6=2,SUM(+Ene!M6+Feb!M6),IF(Config!$C$6=3,SUM(+Ene!M6+Feb!M6+Mar!M6),IF(Config!$C$6=4,SUM(+Ene!M6+Feb!M6+Mar!M6+Abr!M6),IF(Config!$C$6=5,SUM(Ene!M6+Feb!M6+Mar!M6+Abr!M6+May!M6),IF(Config!$C$6=6,SUM(+Ene!M6+Feb!M6+Mar!M6+Abr!M6+May!M6+Jun!M6),IF(Config!$C$6=7,SUM(Ene!M6+Feb!M6+Mar!M6+Abr!M6+May!M6+Jun!M6+Jul!M6),IF(Config!$C$6=8,SUM(+Ene!M6+Feb!M6+Mar!M6+Abr!M6+May!M6+Jun!M6+Jul!M6+Ago!M6),IF(Config!$C$6=9,SUM(+Ene!M6+Feb!M6+Mar!M6+Abr!M6+May!M6+Jun!M6+Jul!M6+Ago!M6+Set!M6),IF(Config!$C$6=10,SUM(+Ene!M6+Feb!M6+Mar!M6+Abr!M6+May!M6+Jun!M6+Jul!M6+Ago!M6+Set!M6+Oct!M6),IF(Config!$C$6=11,SUM(+Ene!M6+Feb!M6+Mar!M6+Abr!M6+May!M6+Jun!M6+Jul!M6+Ago!M6+Set!M6+Oct!M6+Nov!M6),IF(Config!$C$6=12,SUM(+Ene!M6+Feb!M6+Mar!M6+Abr!M6+May!M6+Jun!M6+Jul!M6+Ago!M6+Set!M6+Oct!M6+Nov!M6+Dic!M6)))))))))))))</f>
        <v>0</v>
      </c>
      <c r="N6" s="356">
        <f>IF(Config!$C$6=1,SUM(+Ene!N6),IF(Config!$C$6=2,SUM(+Ene!N6+Feb!N6),IF(Config!$C$6=3,SUM(+Ene!N6+Feb!N6+Mar!N6),IF(Config!$C$6=4,SUM(+Ene!N6+Feb!N6+Mar!N6+Abr!N6),IF(Config!$C$6=5,SUM(Ene!N6+Feb!N6+Mar!N6+Abr!N6+May!N6),IF(Config!$C$6=6,SUM(+Ene!N6+Feb!N6+Mar!N6+Abr!N6+May!N6+Jun!N6),IF(Config!$C$6=7,SUM(Ene!N6+Feb!N6+Mar!N6+Abr!N6+May!N6+Jun!N6+Jul!N6),IF(Config!$C$6=8,SUM(+Ene!N6+Feb!N6+Mar!N6+Abr!N6+May!N6+Jun!N6+Jul!N6+Ago!N6),IF(Config!$C$6=9,SUM(+Ene!N6+Feb!N6+Mar!N6+Abr!N6+May!N6+Jun!N6+Jul!N6+Ago!N6+Set!N6),IF(Config!$C$6=10,SUM(+Ene!N6+Feb!N6+Mar!N6+Abr!N6+May!N6+Jun!N6+Jul!N6+Ago!N6+Set!N6+Oct!N6),IF(Config!$C$6=11,SUM(+Ene!N6+Feb!N6+Mar!N6+Abr!N6+May!N6+Jun!N6+Jul!N6+Ago!N6+Set!N6+Oct!N6+Nov!N6),IF(Config!$C$6=12,SUM(+Ene!N6+Feb!N6+Mar!N6+Abr!N6+May!N6+Jun!N6+Jul!N6+Ago!N6+Set!N6+Oct!N6+Nov!N6+Dic!N6)))))))))))))</f>
        <v>0</v>
      </c>
      <c r="O6" s="356">
        <f>IF(Config!$C$6=1,SUM(+Ene!O6),IF(Config!$C$6=2,SUM(+Ene!O6+Feb!O6),IF(Config!$C$6=3,SUM(+Ene!O6+Feb!O6+Mar!O6),IF(Config!$C$6=4,SUM(+Ene!O6+Feb!O6+Mar!O6+Abr!O6),IF(Config!$C$6=5,SUM(Ene!O6+Feb!O6+Mar!O6+Abr!O6+May!O6),IF(Config!$C$6=6,SUM(+Ene!O6+Feb!O6+Mar!O6+Abr!O6+May!O6+Jun!O6),IF(Config!$C$6=7,SUM(Ene!O6+Feb!O6+Mar!O6+Abr!O6+May!O6+Jun!O6+Jul!O6),IF(Config!$C$6=8,SUM(+Ene!O6+Feb!O6+Mar!O6+Abr!O6+May!O6+Jun!O6+Jul!O6+Ago!O6),IF(Config!$C$6=9,SUM(+Ene!O6+Feb!O6+Mar!O6+Abr!O6+May!O6+Jun!O6+Jul!O6+Ago!O6+Set!O6),IF(Config!$C$6=10,SUM(+Ene!O6+Feb!O6+Mar!O6+Abr!O6+May!O6+Jun!O6+Jul!O6+Ago!O6+Set!O6+Oct!O6),IF(Config!$C$6=11,SUM(+Ene!O6+Feb!O6+Mar!O6+Abr!O6+May!O6+Jun!O6+Jul!O6+Ago!O6+Set!O6+Oct!O6+Nov!O6),IF(Config!$C$6=12,SUM(+Ene!O6+Feb!O6+Mar!O6+Abr!O6+May!O6+Jun!O6+Jul!O6+Ago!O6+Set!O6+Oct!O6+Nov!O6+Dic!O6)))))))))))))</f>
        <v>0</v>
      </c>
      <c r="P6" s="356">
        <f>IF(Config!$C$6=1,SUM(+Ene!P6),IF(Config!$C$6=2,SUM(+Ene!P6+Feb!P6),IF(Config!$C$6=3,SUM(+Ene!P6+Feb!P6+Mar!P6),IF(Config!$C$6=4,SUM(+Ene!P6+Feb!P6+Mar!P6+Abr!P6),IF(Config!$C$6=5,SUM(Ene!P6+Feb!P6+Mar!P6+Abr!P6+May!P6),IF(Config!$C$6=6,SUM(+Ene!P6+Feb!P6+Mar!P6+Abr!P6+May!P6+Jun!P6),IF(Config!$C$6=7,SUM(Ene!P6+Feb!P6+Mar!P6+Abr!P6+May!P6+Jun!P6+Jul!P6),IF(Config!$C$6=8,SUM(+Ene!P6+Feb!P6+Mar!P6+Abr!P6+May!P6+Jun!P6+Jul!P6+Ago!P6),IF(Config!$C$6=9,SUM(+Ene!P6+Feb!P6+Mar!P6+Abr!P6+May!P6+Jun!P6+Jul!P6+Ago!P6+Set!P6),IF(Config!$C$6=10,SUM(+Ene!P6+Feb!P6+Mar!P6+Abr!P6+May!P6+Jun!P6+Jul!P6+Ago!P6+Set!P6+Oct!P6),IF(Config!$C$6=11,SUM(+Ene!P6+Feb!P6+Mar!P6+Abr!P6+May!P6+Jun!P6+Jul!P6+Ago!P6+Set!P6+Oct!P6+Nov!P6),IF(Config!$C$6=12,SUM(+Ene!P6+Feb!P6+Mar!P6+Abr!P6+May!P6+Jun!P6+Jul!P6+Ago!P6+Set!P6+Oct!P6+Nov!P6+Dic!P6)))))))))))))</f>
        <v>378</v>
      </c>
      <c r="Q6" s="356">
        <f>IF(Config!$C$6=1,SUM(+Ene!Q6),IF(Config!$C$6=2,SUM(+Ene!Q6+Feb!Q6),IF(Config!$C$6=3,SUM(+Ene!Q6+Feb!Q6+Mar!Q6),IF(Config!$C$6=4,SUM(+Ene!Q6+Feb!Q6+Mar!Q6+Abr!Q6),IF(Config!$C$6=5,SUM(Ene!Q6+Feb!Q6+Mar!Q6+Abr!Q6+May!Q6),IF(Config!$C$6=6,SUM(+Ene!Q6+Feb!Q6+Mar!Q6+Abr!Q6+May!Q6+Jun!Q6),IF(Config!$C$6=7,SUM(Ene!Q6+Feb!Q6+Mar!Q6+Abr!Q6+May!Q6+Jun!Q6+Jul!Q6),IF(Config!$C$6=8,SUM(+Ene!Q6+Feb!Q6+Mar!Q6+Abr!Q6+May!Q6+Jun!Q6+Jul!Q6+Ago!Q6),IF(Config!$C$6=9,SUM(+Ene!Q6+Feb!Q6+Mar!Q6+Abr!Q6+May!Q6+Jun!Q6+Jul!Q6+Ago!Q6+Set!Q6),IF(Config!$C$6=10,SUM(+Ene!Q6+Feb!Q6+Mar!Q6+Abr!Q6+May!Q6+Jun!Q6+Jul!Q6+Ago!Q6+Set!Q6+Oct!Q6),IF(Config!$C$6=11,SUM(+Ene!Q6+Feb!Q6+Mar!Q6+Abr!Q6+May!Q6+Jun!Q6+Jul!Q6+Ago!Q6+Set!Q6+Oct!Q6+Nov!Q6),IF(Config!$C$6=12,SUM(+Ene!Q6+Feb!Q6+Mar!Q6+Abr!Q6+May!Q6+Jun!Q6+Jul!Q6+Ago!Q6+Set!Q6+Oct!Q6+Nov!Q6+Dic!Q6)))))))))))))</f>
        <v>138</v>
      </c>
      <c r="R6" s="356">
        <f>IF(Config!$C$6=1,SUM(+Ene!R6),IF(Config!$C$6=2,SUM(+Ene!R6+Feb!R6),IF(Config!$C$6=3,SUM(+Ene!R6+Feb!R6+Mar!R6),IF(Config!$C$6=4,SUM(+Ene!R6+Feb!R6+Mar!R6+Abr!R6),IF(Config!$C$6=5,SUM(Ene!R6+Feb!R6+Mar!R6+Abr!R6+May!R6),IF(Config!$C$6=6,SUM(+Ene!R6+Feb!R6+Mar!R6+Abr!R6+May!R6+Jun!R6),IF(Config!$C$6=7,SUM(Ene!R6+Feb!R6+Mar!R6+Abr!R6+May!R6+Jun!R6+Jul!R6),IF(Config!$C$6=8,SUM(+Ene!R6+Feb!R6+Mar!R6+Abr!R6+May!R6+Jun!R6+Jul!R6+Ago!R6),IF(Config!$C$6=9,SUM(+Ene!R6+Feb!R6+Mar!R6+Abr!R6+May!R6+Jun!R6+Jul!R6+Ago!R6+Set!R6),IF(Config!$C$6=10,SUM(+Ene!R6+Feb!R6+Mar!R6+Abr!R6+May!R6+Jun!R6+Jul!R6+Ago!R6+Set!R6+Oct!R6),IF(Config!$C$6=11,SUM(+Ene!R6+Feb!R6+Mar!R6+Abr!R6+May!R6+Jun!R6+Jul!R6+Ago!R6+Set!R6+Oct!R6+Nov!R6),IF(Config!$C$6=12,SUM(+Ene!R6+Feb!R6+Mar!R6+Abr!R6+May!R6+Jun!R6+Jul!R6+Ago!R6+Set!R6+Oct!R6+Nov!R6+Dic!R6)))))))))))))</f>
        <v>173</v>
      </c>
      <c r="S6" s="356">
        <f>IF(Config!$C$6=1,SUM(+Ene!S6),IF(Config!$C$6=2,SUM(+Ene!S6+Feb!S6),IF(Config!$C$6=3,SUM(+Ene!S6+Feb!S6+Mar!S6),IF(Config!$C$6=4,SUM(+Ene!S6+Feb!S6+Mar!S6+Abr!S6),IF(Config!$C$6=5,SUM(Ene!S6+Feb!S6+Mar!S6+Abr!S6+May!S6),IF(Config!$C$6=6,SUM(+Ene!S6+Feb!S6+Mar!S6+Abr!S6+May!S6+Jun!S6),IF(Config!$C$6=7,SUM(Ene!S6+Feb!S6+Mar!S6+Abr!S6+May!S6+Jun!S6+Jul!S6),IF(Config!$C$6=8,SUM(+Ene!S6+Feb!S6+Mar!S6+Abr!S6+May!S6+Jun!S6+Jul!S6+Ago!S6),IF(Config!$C$6=9,SUM(+Ene!S6+Feb!S6+Mar!S6+Abr!S6+May!S6+Jun!S6+Jul!S6+Ago!S6+Set!S6),IF(Config!$C$6=10,SUM(+Ene!S6+Feb!S6+Mar!S6+Abr!S6+May!S6+Jun!S6+Jul!S6+Ago!S6+Set!S6+Oct!S6),IF(Config!$C$6=11,SUM(+Ene!S6+Feb!S6+Mar!S6+Abr!S6+May!S6+Jun!S6+Jul!S6+Ago!S6+Set!S6+Oct!S6+Nov!S6),IF(Config!$C$6=12,SUM(+Ene!S6+Feb!S6+Mar!S6+Abr!S6+May!S6+Jun!S6+Jul!S6+Ago!S6+Set!S6+Oct!S6+Nov!S6+Dic!S6)))))))))))))</f>
        <v>251</v>
      </c>
      <c r="T6" s="356">
        <f>IF(Config!$C$6=1,SUM(+Ene!T6),IF(Config!$C$6=2,SUM(+Ene!T6+Feb!T6),IF(Config!$C$6=3,SUM(+Ene!T6+Feb!T6+Mar!T6),IF(Config!$C$6=4,SUM(+Ene!T6+Feb!T6+Mar!T6+Abr!T6),IF(Config!$C$6=5,SUM(Ene!T6+Feb!T6+Mar!T6+Abr!T6+May!T6),IF(Config!$C$6=6,SUM(+Ene!T6+Feb!T6+Mar!T6+Abr!T6+May!T6+Jun!T6),IF(Config!$C$6=7,SUM(Ene!T6+Feb!T6+Mar!T6+Abr!T6+May!T6+Jun!T6+Jul!T6),IF(Config!$C$6=8,SUM(+Ene!T6+Feb!T6+Mar!T6+Abr!T6+May!T6+Jun!T6+Jul!T6+Ago!T6),IF(Config!$C$6=9,SUM(+Ene!T6+Feb!T6+Mar!T6+Abr!T6+May!T6+Jun!T6+Jul!T6+Ago!T6+Set!T6),IF(Config!$C$6=10,SUM(+Ene!T6+Feb!T6+Mar!T6+Abr!T6+May!T6+Jun!T6+Jul!T6+Ago!T6+Set!T6+Oct!T6),IF(Config!$C$6=11,SUM(+Ene!T6+Feb!T6+Mar!T6+Abr!T6+May!T6+Jun!T6+Jul!T6+Ago!T6+Set!T6+Oct!T6+Nov!T6),IF(Config!$C$6=12,SUM(+Ene!T6+Feb!T6+Mar!T6+Abr!T6+May!T6+Jun!T6+Jul!T6+Ago!T6+Set!T6+Oct!T6+Nov!T6+Dic!T6)))))))))))))</f>
        <v>0</v>
      </c>
      <c r="U6" s="356">
        <f>IF(Config!$C$6=1,SUM(+Ene!U6),IF(Config!$C$6=2,SUM(+Ene!U6+Feb!U6),IF(Config!$C$6=3,SUM(+Ene!U6+Feb!U6+Mar!U6),IF(Config!$C$6=4,SUM(+Ene!U6+Feb!U6+Mar!U6+Abr!U6),IF(Config!$C$6=5,SUM(Ene!U6+Feb!U6+Mar!U6+Abr!U6+May!U6),IF(Config!$C$6=6,SUM(+Ene!U6+Feb!U6+Mar!U6+Abr!U6+May!U6+Jun!U6),IF(Config!$C$6=7,SUM(Ene!U6+Feb!U6+Mar!U6+Abr!U6+May!U6+Jun!U6+Jul!U6),IF(Config!$C$6=8,SUM(+Ene!U6+Feb!U6+Mar!U6+Abr!U6+May!U6+Jun!U6+Jul!U6+Ago!U6),IF(Config!$C$6=9,SUM(+Ene!U6+Feb!U6+Mar!U6+Abr!U6+May!U6+Jun!U6+Jul!U6+Ago!U6+Set!U6),IF(Config!$C$6=10,SUM(+Ene!U6+Feb!U6+Mar!U6+Abr!U6+May!U6+Jun!U6+Jul!U6+Ago!U6+Set!U6+Oct!U6),IF(Config!$C$6=11,SUM(+Ene!U6+Feb!U6+Mar!U6+Abr!U6+May!U6+Jun!U6+Jul!U6+Ago!U6+Set!U6+Oct!U6+Nov!U6),IF(Config!$C$6=12,SUM(+Ene!U6+Feb!U6+Mar!U6+Abr!U6+May!U6+Jun!U6+Jul!U6+Ago!U6+Set!U6+Oct!U6+Nov!U6+Dic!U6)))))))))))))</f>
        <v>0</v>
      </c>
      <c r="V6" s="356">
        <f>IF(Config!$C$6=1,SUM(+Ene!V6),IF(Config!$C$6=2,SUM(+Ene!V6+Feb!V6),IF(Config!$C$6=3,SUM(+Ene!V6+Feb!V6+Mar!V6),IF(Config!$C$6=4,SUM(+Ene!V6+Feb!V6+Mar!V6+Abr!V6),IF(Config!$C$6=5,SUM(Ene!V6+Feb!V6+Mar!V6+Abr!V6+May!V6),IF(Config!$C$6=6,SUM(+Ene!V6+Feb!V6+Mar!V6+Abr!V6+May!V6+Jun!V6),IF(Config!$C$6=7,SUM(Ene!V6+Feb!V6+Mar!V6+Abr!V6+May!V6+Jun!V6+Jul!V6),IF(Config!$C$6=8,SUM(+Ene!V6+Feb!V6+Mar!V6+Abr!V6+May!V6+Jun!V6+Jul!V6+Ago!V6),IF(Config!$C$6=9,SUM(+Ene!V6+Feb!V6+Mar!V6+Abr!V6+May!V6+Jun!V6+Jul!V6+Ago!V6+Set!V6),IF(Config!$C$6=10,SUM(+Ene!V6+Feb!V6+Mar!V6+Abr!V6+May!V6+Jun!V6+Jul!V6+Ago!V6+Set!V6+Oct!V6),IF(Config!$C$6=11,SUM(+Ene!V6+Feb!V6+Mar!V6+Abr!V6+May!V6+Jun!V6+Jul!V6+Ago!V6+Set!V6+Oct!V6+Nov!V6),IF(Config!$C$6=12,SUM(+Ene!V6+Feb!V6+Mar!V6+Abr!V6+May!V6+Jun!V6+Jul!V6+Ago!V6+Set!V6+Oct!V6+Nov!V6+Dic!V6)))))))))))))</f>
        <v>0</v>
      </c>
      <c r="W6" s="356">
        <f>IF(Config!$C$6=1,SUM(+Ene!W6),IF(Config!$C$6=2,SUM(+Ene!W6+Feb!W6),IF(Config!$C$6=3,SUM(+Ene!W6+Feb!W6+Mar!W6),IF(Config!$C$6=4,SUM(+Ene!W6+Feb!W6+Mar!W6+Abr!W6),IF(Config!$C$6=5,SUM(Ene!W6+Feb!W6+Mar!W6+Abr!W6+May!W6),IF(Config!$C$6=6,SUM(+Ene!W6+Feb!W6+Mar!W6+Abr!W6+May!W6+Jun!W6),IF(Config!$C$6=7,SUM(Ene!W6+Feb!W6+Mar!W6+Abr!W6+May!W6+Jun!W6+Jul!W6),IF(Config!$C$6=8,SUM(+Ene!W6+Feb!W6+Mar!W6+Abr!W6+May!W6+Jun!W6+Jul!W6+Ago!W6),IF(Config!$C$6=9,SUM(+Ene!W6+Feb!W6+Mar!W6+Abr!W6+May!W6+Jun!W6+Jul!W6+Ago!W6+Set!W6),IF(Config!$C$6=10,SUM(+Ene!W6+Feb!W6+Mar!W6+Abr!W6+May!W6+Jun!W6+Jul!W6+Ago!W6+Set!W6+Oct!W6),IF(Config!$C$6=11,SUM(+Ene!W6+Feb!W6+Mar!W6+Abr!W6+May!W6+Jun!W6+Jul!W6+Ago!W6+Set!W6+Oct!W6+Nov!W6),IF(Config!$C$6=12,SUM(+Ene!W6+Feb!W6+Mar!W6+Abr!W6+May!W6+Jun!W6+Jul!W6+Ago!W6+Set!W6+Oct!W6+Nov!W6+Dic!W6)))))))))))))</f>
        <v>307</v>
      </c>
      <c r="X6" s="356">
        <f>IF(Config!$C$6=1,SUM(+Ene!X6),IF(Config!$C$6=2,SUM(+Ene!X6+Feb!X6),IF(Config!$C$6=3,SUM(+Ene!X6+Feb!X6+Mar!X6),IF(Config!$C$6=4,SUM(+Ene!X6+Feb!X6+Mar!X6+Abr!X6),IF(Config!$C$6=5,SUM(Ene!X6+Feb!X6+Mar!X6+Abr!X6+May!X6),IF(Config!$C$6=6,SUM(+Ene!X6+Feb!X6+Mar!X6+Abr!X6+May!X6+Jun!X6),IF(Config!$C$6=7,SUM(Ene!X6+Feb!X6+Mar!X6+Abr!X6+May!X6+Jun!X6+Jul!X6),IF(Config!$C$6=8,SUM(+Ene!X6+Feb!X6+Mar!X6+Abr!X6+May!X6+Jun!X6+Jul!X6+Ago!X6),IF(Config!$C$6=9,SUM(+Ene!X6+Feb!X6+Mar!X6+Abr!X6+May!X6+Jun!X6+Jul!X6+Ago!X6+Set!X6),IF(Config!$C$6=10,SUM(+Ene!X6+Feb!X6+Mar!X6+Abr!X6+May!X6+Jun!X6+Jul!X6+Ago!X6+Set!X6+Oct!X6),IF(Config!$C$6=11,SUM(+Ene!X6+Feb!X6+Mar!X6+Abr!X6+May!X6+Jun!X6+Jul!X6+Ago!X6+Set!X6+Oct!X6+Nov!X6),IF(Config!$C$6=12,SUM(+Ene!X6+Feb!X6+Mar!X6+Abr!X6+May!X6+Jun!X6+Jul!X6+Ago!X6+Set!X6+Oct!X6+Nov!X6+Dic!X6)))))))))))))</f>
        <v>365</v>
      </c>
      <c r="Y6" s="356">
        <f>IF(Config!$C$6=1,SUM(+Ene!Y6),IF(Config!$C$6=2,SUM(+Ene!Y6+Feb!Y6),IF(Config!$C$6=3,SUM(+Ene!Y6+Feb!Y6+Mar!Y6),IF(Config!$C$6=4,SUM(+Ene!Y6+Feb!Y6+Mar!Y6+Abr!Y6),IF(Config!$C$6=5,SUM(Ene!Y6+Feb!Y6+Mar!Y6+Abr!Y6+May!Y6),IF(Config!$C$6=6,SUM(+Ene!Y6+Feb!Y6+Mar!Y6+Abr!Y6+May!Y6+Jun!Y6),IF(Config!$C$6=7,SUM(Ene!Y6+Feb!Y6+Mar!Y6+Abr!Y6+May!Y6+Jun!Y6+Jul!Y6),IF(Config!$C$6=8,SUM(+Ene!Y6+Feb!Y6+Mar!Y6+Abr!Y6+May!Y6+Jun!Y6+Jul!Y6+Ago!Y6),IF(Config!$C$6=9,SUM(+Ene!Y6+Feb!Y6+Mar!Y6+Abr!Y6+May!Y6+Jun!Y6+Jul!Y6+Ago!Y6+Set!Y6),IF(Config!$C$6=10,SUM(+Ene!Y6+Feb!Y6+Mar!Y6+Abr!Y6+May!Y6+Jun!Y6+Jul!Y6+Ago!Y6+Set!Y6+Oct!Y6),IF(Config!$C$6=11,SUM(+Ene!Y6+Feb!Y6+Mar!Y6+Abr!Y6+May!Y6+Jun!Y6+Jul!Y6+Ago!Y6+Set!Y6+Oct!Y6+Nov!Y6),IF(Config!$C$6=12,SUM(+Ene!Y6+Feb!Y6+Mar!Y6+Abr!Y6+May!Y6+Jun!Y6+Jul!Y6+Ago!Y6+Set!Y6+Oct!Y6+Nov!Y6+Dic!Y6)))))))))))))</f>
        <v>0</v>
      </c>
      <c r="Z6" s="356">
        <f>IF(Config!$C$6=1,SUM(+Ene!Z6),IF(Config!$C$6=2,SUM(+Ene!Z6+Feb!Z6),IF(Config!$C$6=3,SUM(+Ene!Z6+Feb!Z6+Mar!Z6),IF(Config!$C$6=4,SUM(+Ene!Z6+Feb!Z6+Mar!Z6+Abr!Z6),IF(Config!$C$6=5,SUM(Ene!Z6+Feb!Z6+Mar!Z6+Abr!Z6+May!Z6),IF(Config!$C$6=6,SUM(+Ene!Z6+Feb!Z6+Mar!Z6+Abr!Z6+May!Z6+Jun!Z6),IF(Config!$C$6=7,SUM(Ene!Z6+Feb!Z6+Mar!Z6+Abr!Z6+May!Z6+Jun!Z6+Jul!Z6),IF(Config!$C$6=8,SUM(+Ene!Z6+Feb!Z6+Mar!Z6+Abr!Z6+May!Z6+Jun!Z6+Jul!Z6+Ago!Z6),IF(Config!$C$6=9,SUM(+Ene!Z6+Feb!Z6+Mar!Z6+Abr!Z6+May!Z6+Jun!Z6+Jul!Z6+Ago!Z6+Set!Z6),IF(Config!$C$6=10,SUM(+Ene!Z6+Feb!Z6+Mar!Z6+Abr!Z6+May!Z6+Jun!Z6+Jul!Z6+Ago!Z6+Set!Z6+Oct!Z6),IF(Config!$C$6=11,SUM(+Ene!Z6+Feb!Z6+Mar!Z6+Abr!Z6+May!Z6+Jun!Z6+Jul!Z6+Ago!Z6+Set!Z6+Oct!Z6+Nov!Z6),IF(Config!$C$6=12,SUM(+Ene!Z6+Feb!Z6+Mar!Z6+Abr!Z6+May!Z6+Jun!Z6+Jul!Z6+Ago!Z6+Set!Z6+Oct!Z6+Nov!Z6+Dic!Z6)))))))))))))</f>
        <v>0</v>
      </c>
      <c r="AA6" s="356">
        <f>IF(Config!$C$6=1,SUM(+Ene!AA6),IF(Config!$C$6=2,SUM(+Ene!AA6+Feb!AA6),IF(Config!$C$6=3,SUM(+Ene!AA6+Feb!AA6+Mar!AA6),IF(Config!$C$6=4,SUM(+Ene!AA6+Feb!AA6+Mar!AA6+Abr!AA6),IF(Config!$C$6=5,SUM(Ene!AA6+Feb!AA6+Mar!AA6+Abr!AA6+May!AA6),IF(Config!$C$6=6,SUM(+Ene!AA6+Feb!AA6+Mar!AA6+Abr!AA6+May!AA6+Jun!AA6),IF(Config!$C$6=7,SUM(Ene!AA6+Feb!AA6+Mar!AA6+Abr!AA6+May!AA6+Jun!AA6+Jul!AA6),IF(Config!$C$6=8,SUM(+Ene!AA6+Feb!AA6+Mar!AA6+Abr!AA6+May!AA6+Jun!AA6+Jul!AA6+Ago!AA6),IF(Config!$C$6=9,SUM(+Ene!AA6+Feb!AA6+Mar!AA6+Abr!AA6+May!AA6+Jun!AA6+Jul!AA6+Ago!AA6+Set!AA6),IF(Config!$C$6=10,SUM(+Ene!AA6+Feb!AA6+Mar!AA6+Abr!AA6+May!AA6+Jun!AA6+Jul!AA6+Ago!AA6+Set!AA6+Oct!AA6),IF(Config!$C$6=11,SUM(+Ene!AA6+Feb!AA6+Mar!AA6+Abr!AA6+May!AA6+Jun!AA6+Jul!AA6+Ago!AA6+Set!AA6+Oct!AA6+Nov!AA6),IF(Config!$C$6=12,SUM(+Ene!AA6+Feb!AA6+Mar!AA6+Abr!AA6+May!AA6+Jun!AA6+Jul!AA6+Ago!AA6+Set!AA6+Oct!AA6+Nov!AA6+Dic!AA6)))))))))))))</f>
        <v>0</v>
      </c>
      <c r="AB6" s="356">
        <f>IF(Config!$C$6=1,SUM(+Ene!AB6),IF(Config!$C$6=2,SUM(+Ene!AB6+Feb!AB6),IF(Config!$C$6=3,SUM(+Ene!AB6+Feb!AB6+Mar!AB6),IF(Config!$C$6=4,SUM(+Ene!AB6+Feb!AB6+Mar!AB6+Abr!AB6),IF(Config!$C$6=5,SUM(Ene!AB6+Feb!AB6+Mar!AB6+Abr!AB6+May!AB6),IF(Config!$C$6=6,SUM(+Ene!AB6+Feb!AB6+Mar!AB6+Abr!AB6+May!AB6+Jun!AB6),IF(Config!$C$6=7,SUM(Ene!AB6+Feb!AB6+Mar!AB6+Abr!AB6+May!AB6+Jun!AB6+Jul!AB6),IF(Config!$C$6=8,SUM(+Ene!AB6+Feb!AB6+Mar!AB6+Abr!AB6+May!AB6+Jun!AB6+Jul!AB6+Ago!AB6),IF(Config!$C$6=9,SUM(+Ene!AB6+Feb!AB6+Mar!AB6+Abr!AB6+May!AB6+Jun!AB6+Jul!AB6+Ago!AB6+Set!AB6),IF(Config!$C$6=10,SUM(+Ene!AB6+Feb!AB6+Mar!AB6+Abr!AB6+May!AB6+Jun!AB6+Jul!AB6+Ago!AB6+Set!AB6+Oct!AB6),IF(Config!$C$6=11,SUM(+Ene!AB6+Feb!AB6+Mar!AB6+Abr!AB6+May!AB6+Jun!AB6+Jul!AB6+Ago!AB6+Set!AB6+Oct!AB6+Nov!AB6),IF(Config!$C$6=12,SUM(+Ene!AB6+Feb!AB6+Mar!AB6+Abr!AB6+May!AB6+Jun!AB6+Jul!AB6+Ago!AB6+Set!AB6+Oct!AB6+Nov!AB6+Dic!AB6)))))))))))))</f>
        <v>224</v>
      </c>
      <c r="AC6" s="356">
        <f>IF(Config!$C$6=1,SUM(+Ene!AC6),IF(Config!$C$6=2,SUM(+Ene!AC6+Feb!AC6),IF(Config!$C$6=3,SUM(+Ene!AC6+Feb!AC6+Mar!AC6),IF(Config!$C$6=4,SUM(+Ene!AC6+Feb!AC6+Mar!AC6+Abr!AC6),IF(Config!$C$6=5,SUM(Ene!AC6+Feb!AC6+Mar!AC6+Abr!AC6+May!AC6),IF(Config!$C$6=6,SUM(+Ene!AC6+Feb!AC6+Mar!AC6+Abr!AC6+May!AC6+Jun!AC6),IF(Config!$C$6=7,SUM(Ene!AC6+Feb!AC6+Mar!AC6+Abr!AC6+May!AC6+Jun!AC6+Jul!AC6),IF(Config!$C$6=8,SUM(+Ene!AC6+Feb!AC6+Mar!AC6+Abr!AC6+May!AC6+Jun!AC6+Jul!AC6+Ago!AC6),IF(Config!$C$6=9,SUM(+Ene!AC6+Feb!AC6+Mar!AC6+Abr!AC6+May!AC6+Jun!AC6+Jul!AC6+Ago!AC6+Set!AC6),IF(Config!$C$6=10,SUM(+Ene!AC6+Feb!AC6+Mar!AC6+Abr!AC6+May!AC6+Jun!AC6+Jul!AC6+Ago!AC6+Set!AC6+Oct!AC6),IF(Config!$C$6=11,SUM(+Ene!AC6+Feb!AC6+Mar!AC6+Abr!AC6+May!AC6+Jun!AC6+Jul!AC6+Ago!AC6+Set!AC6+Oct!AC6+Nov!AC6),IF(Config!$C$6=12,SUM(+Ene!AC6+Feb!AC6+Mar!AC6+Abr!AC6+May!AC6+Jun!AC6+Jul!AC6+Ago!AC6+Set!AC6+Oct!AC6+Nov!AC6+Dic!AC6)))))))))))))</f>
        <v>0</v>
      </c>
      <c r="AD6" s="356">
        <f>IF(Config!$C$6=1,SUM(+Ene!AD6),IF(Config!$C$6=2,SUM(+Ene!AD6+Feb!AD6),IF(Config!$C$6=3,SUM(+Ene!AD6+Feb!AD6+Mar!AD6),IF(Config!$C$6=4,SUM(+Ene!AD6+Feb!AD6+Mar!AD6+Abr!AD6),IF(Config!$C$6=5,SUM(Ene!AD6+Feb!AD6+Mar!AD6+Abr!AD6+May!AD6),IF(Config!$C$6=6,SUM(+Ene!AD6+Feb!AD6+Mar!AD6+Abr!AD6+May!AD6+Jun!AD6),IF(Config!$C$6=7,SUM(Ene!AD6+Feb!AD6+Mar!AD6+Abr!AD6+May!AD6+Jun!AD6+Jul!AD6),IF(Config!$C$6=8,SUM(+Ene!AD6+Feb!AD6+Mar!AD6+Abr!AD6+May!AD6+Jun!AD6+Jul!AD6+Ago!AD6),IF(Config!$C$6=9,SUM(+Ene!AD6+Feb!AD6+Mar!AD6+Abr!AD6+May!AD6+Jun!AD6+Jul!AD6+Ago!AD6+Set!AD6),IF(Config!$C$6=10,SUM(+Ene!AD6+Feb!AD6+Mar!AD6+Abr!AD6+May!AD6+Jun!AD6+Jul!AD6+Ago!AD6+Set!AD6+Oct!AD6),IF(Config!$C$6=11,SUM(+Ene!AD6+Feb!AD6+Mar!AD6+Abr!AD6+May!AD6+Jun!AD6+Jul!AD6+Ago!AD6+Set!AD6+Oct!AD6+Nov!AD6),IF(Config!$C$6=12,SUM(+Ene!AD6+Feb!AD6+Mar!AD6+Abr!AD6+May!AD6+Jun!AD6+Jul!AD6+Ago!AD6+Set!AD6+Oct!AD6+Nov!AD6+Dic!AD6)))))))))))))</f>
        <v>0</v>
      </c>
      <c r="AE6" s="356">
        <f>IF(Config!$C$6=1,SUM(+Ene!AE6),IF(Config!$C$6=2,SUM(+Ene!AE6+Feb!AE6),IF(Config!$C$6=3,SUM(+Ene!AE6+Feb!AE6+Mar!AE6),IF(Config!$C$6=4,SUM(+Ene!AE6+Feb!AE6+Mar!AE6+Abr!AE6),IF(Config!$C$6=5,SUM(Ene!AE6+Feb!AE6+Mar!AE6+Abr!AE6+May!AE6),IF(Config!$C$6=6,SUM(+Ene!AE6+Feb!AE6+Mar!AE6+Abr!AE6+May!AE6+Jun!AE6),IF(Config!$C$6=7,SUM(Ene!AE6+Feb!AE6+Mar!AE6+Abr!AE6+May!AE6+Jun!AE6+Jul!AE6),IF(Config!$C$6=8,SUM(+Ene!AE6+Feb!AE6+Mar!AE6+Abr!AE6+May!AE6+Jun!AE6+Jul!AE6+Ago!AE6),IF(Config!$C$6=9,SUM(+Ene!AE6+Feb!AE6+Mar!AE6+Abr!AE6+May!AE6+Jun!AE6+Jul!AE6+Ago!AE6+Set!AE6),IF(Config!$C$6=10,SUM(+Ene!AE6+Feb!AE6+Mar!AE6+Abr!AE6+May!AE6+Jun!AE6+Jul!AE6+Ago!AE6+Set!AE6+Oct!AE6),IF(Config!$C$6=11,SUM(+Ene!AE6+Feb!AE6+Mar!AE6+Abr!AE6+May!AE6+Jun!AE6+Jul!AE6+Ago!AE6+Set!AE6+Oct!AE6+Nov!AE6),IF(Config!$C$6=12,SUM(+Ene!AE6+Feb!AE6+Mar!AE6+Abr!AE6+May!AE6+Jun!AE6+Jul!AE6+Ago!AE6+Set!AE6+Oct!AE6+Nov!AE6+Dic!AE6)))))))))))))</f>
        <v>244</v>
      </c>
      <c r="AF6" s="356">
        <f>IF(Config!$C$6=1,SUM(+Ene!AF6),IF(Config!$C$6=2,SUM(+Ene!AF6+Feb!AF6),IF(Config!$C$6=3,SUM(+Ene!AF6+Feb!AF6+Mar!AF6),IF(Config!$C$6=4,SUM(+Ene!AF6+Feb!AF6+Mar!AF6+Abr!AF6),IF(Config!$C$6=5,SUM(Ene!AF6+Feb!AF6+Mar!AF6+Abr!AF6+May!AF6),IF(Config!$C$6=6,SUM(+Ene!AF6+Feb!AF6+Mar!AF6+Abr!AF6+May!AF6+Jun!AF6),IF(Config!$C$6=7,SUM(Ene!AF6+Feb!AF6+Mar!AF6+Abr!AF6+May!AF6+Jun!AF6+Jul!AF6),IF(Config!$C$6=8,SUM(+Ene!AF6+Feb!AF6+Mar!AF6+Abr!AF6+May!AF6+Jun!AF6+Jul!AF6+Ago!AF6),IF(Config!$C$6=9,SUM(+Ene!AF6+Feb!AF6+Mar!AF6+Abr!AF6+May!AF6+Jun!AF6+Jul!AF6+Ago!AF6+Set!AF6),IF(Config!$C$6=10,SUM(+Ene!AF6+Feb!AF6+Mar!AF6+Abr!AF6+May!AF6+Jun!AF6+Jul!AF6+Ago!AF6+Set!AF6+Oct!AF6),IF(Config!$C$6=11,SUM(+Ene!AF6+Feb!AF6+Mar!AF6+Abr!AF6+May!AF6+Jun!AF6+Jul!AF6+Ago!AF6+Set!AF6+Oct!AF6+Nov!AF6),IF(Config!$C$6=12,SUM(+Ene!AF6+Feb!AF6+Mar!AF6+Abr!AF6+May!AF6+Jun!AF6+Jul!AF6+Ago!AF6+Set!AF6+Oct!AF6+Nov!AF6+Dic!AF6)))))))))))))</f>
        <v>0</v>
      </c>
      <c r="AG6" s="356">
        <f>IF(Config!$C$6=1,SUM(+Ene!AG6),IF(Config!$C$6=2,SUM(+Ene!AG6+Feb!AG6),IF(Config!$C$6=3,SUM(+Ene!AG6+Feb!AG6+Mar!AG6),IF(Config!$C$6=4,SUM(+Ene!AG6+Feb!AG6+Mar!AG6+Abr!AG6),IF(Config!$C$6=5,SUM(Ene!AG6+Feb!AG6+Mar!AG6+Abr!AG6+May!AG6),IF(Config!$C$6=6,SUM(+Ene!AG6+Feb!AG6+Mar!AG6+Abr!AG6+May!AG6+Jun!AG6),IF(Config!$C$6=7,SUM(Ene!AG6+Feb!AG6+Mar!AG6+Abr!AG6+May!AG6+Jun!AG6+Jul!AG6),IF(Config!$C$6=8,SUM(+Ene!AG6+Feb!AG6+Mar!AG6+Abr!AG6+May!AG6+Jun!AG6+Jul!AG6+Ago!AG6),IF(Config!$C$6=9,SUM(+Ene!AG6+Feb!AG6+Mar!AG6+Abr!AG6+May!AG6+Jun!AG6+Jul!AG6+Ago!AG6+Set!AG6),IF(Config!$C$6=10,SUM(+Ene!AG6+Feb!AG6+Mar!AG6+Abr!AG6+May!AG6+Jun!AG6+Jul!AG6+Ago!AG6+Set!AG6+Oct!AG6),IF(Config!$C$6=11,SUM(+Ene!AG6+Feb!AG6+Mar!AG6+Abr!AG6+May!AG6+Jun!AG6+Jul!AG6+Ago!AG6+Set!AG6+Oct!AG6+Nov!AG6),IF(Config!$C$6=12,SUM(+Ene!AG6+Feb!AG6+Mar!AG6+Abr!AG6+May!AG6+Jun!AG6+Jul!AG6+Ago!AG6+Set!AG6+Oct!AG6+Nov!AG6+Dic!AG6)))))))))))))</f>
        <v>0</v>
      </c>
      <c r="AH6" s="356">
        <f>IF(Config!$C$6=1,SUM(+Ene!AH6),IF(Config!$C$6=2,SUM(+Ene!AH6+Feb!AH6),IF(Config!$C$6=3,SUM(+Ene!AH6+Feb!AH6+Mar!AH6),IF(Config!$C$6=4,SUM(+Ene!AH6+Feb!AH6+Mar!AH6+Abr!AH6),IF(Config!$C$6=5,SUM(Ene!AH6+Feb!AH6+Mar!AH6+Abr!AH6+May!AH6),IF(Config!$C$6=6,SUM(+Ene!AH6+Feb!AH6+Mar!AH6+Abr!AH6+May!AH6+Jun!AH6),IF(Config!$C$6=7,SUM(Ene!AH6+Feb!AH6+Mar!AH6+Abr!AH6+May!AH6+Jun!AH6+Jul!AH6),IF(Config!$C$6=8,SUM(+Ene!AH6+Feb!AH6+Mar!AH6+Abr!AH6+May!AH6+Jun!AH6+Jul!AH6+Ago!AH6),IF(Config!$C$6=9,SUM(+Ene!AH6+Feb!AH6+Mar!AH6+Abr!AH6+May!AH6+Jun!AH6+Jul!AH6+Ago!AH6+Set!AH6),IF(Config!$C$6=10,SUM(+Ene!AH6+Feb!AH6+Mar!AH6+Abr!AH6+May!AH6+Jun!AH6+Jul!AH6+Ago!AH6+Set!AH6+Oct!AH6),IF(Config!$C$6=11,SUM(+Ene!AH6+Feb!AH6+Mar!AH6+Abr!AH6+May!AH6+Jun!AH6+Jul!AH6+Ago!AH6+Set!AH6+Oct!AH6+Nov!AH6),IF(Config!$C$6=12,SUM(+Ene!AH6+Feb!AH6+Mar!AH6+Abr!AH6+May!AH6+Jun!AH6+Jul!AH6+Ago!AH6+Set!AH6+Oct!AH6+Nov!AH6+Dic!AH6)))))))))))))</f>
        <v>0</v>
      </c>
      <c r="AI6" s="356">
        <f>IF(Config!$C$6=1,SUM(+Ene!AI6),IF(Config!$C$6=2,SUM(+Ene!AI6+Feb!AI6),IF(Config!$C$6=3,SUM(+Ene!AI6+Feb!AI6+Mar!AI6),IF(Config!$C$6=4,SUM(+Ene!AI6+Feb!AI6+Mar!AI6+Abr!AI6),IF(Config!$C$6=5,SUM(Ene!AI6+Feb!AI6+Mar!AI6+Abr!AI6+May!AI6),IF(Config!$C$6=6,SUM(+Ene!AI6+Feb!AI6+Mar!AI6+Abr!AI6+May!AI6+Jun!AI6),IF(Config!$C$6=7,SUM(Ene!AI6+Feb!AI6+Mar!AI6+Abr!AI6+May!AI6+Jun!AI6+Jul!AI6),IF(Config!$C$6=8,SUM(+Ene!AI6+Feb!AI6+Mar!AI6+Abr!AI6+May!AI6+Jun!AI6+Jul!AI6+Ago!AI6),IF(Config!$C$6=9,SUM(+Ene!AI6+Feb!AI6+Mar!AI6+Abr!AI6+May!AI6+Jun!AI6+Jul!AI6+Ago!AI6+Set!AI6),IF(Config!$C$6=10,SUM(+Ene!AI6+Feb!AI6+Mar!AI6+Abr!AI6+May!AI6+Jun!AI6+Jul!AI6+Ago!AI6+Set!AI6+Oct!AI6),IF(Config!$C$6=11,SUM(+Ene!AI6+Feb!AI6+Mar!AI6+Abr!AI6+May!AI6+Jun!AI6+Jul!AI6+Ago!AI6+Set!AI6+Oct!AI6+Nov!AI6),IF(Config!$C$6=12,SUM(+Ene!AI6+Feb!AI6+Mar!AI6+Abr!AI6+May!AI6+Jun!AI6+Jul!AI6+Ago!AI6+Set!AI6+Oct!AI6+Nov!AI6+Dic!AI6)))))))))))))</f>
        <v>0</v>
      </c>
      <c r="AJ6" s="356">
        <f>IF(Config!$C$6=1,SUM(+Ene!AJ6),IF(Config!$C$6=2,SUM(+Ene!AJ6+Feb!AJ6),IF(Config!$C$6=3,SUM(+Ene!AJ6+Feb!AJ6+Mar!AJ6),IF(Config!$C$6=4,SUM(+Ene!AJ6+Feb!AJ6+Mar!AJ6+Abr!AJ6),IF(Config!$C$6=5,SUM(Ene!AJ6+Feb!AJ6+Mar!AJ6+Abr!AJ6+May!AJ6),IF(Config!$C$6=6,SUM(+Ene!AJ6+Feb!AJ6+Mar!AJ6+Abr!AJ6+May!AJ6+Jun!AJ6),IF(Config!$C$6=7,SUM(Ene!AJ6+Feb!AJ6+Mar!AJ6+Abr!AJ6+May!AJ6+Jun!AJ6+Jul!AJ6),IF(Config!$C$6=8,SUM(+Ene!AJ6+Feb!AJ6+Mar!AJ6+Abr!AJ6+May!AJ6+Jun!AJ6+Jul!AJ6+Ago!AJ6),IF(Config!$C$6=9,SUM(+Ene!AJ6+Feb!AJ6+Mar!AJ6+Abr!AJ6+May!AJ6+Jun!AJ6+Jul!AJ6+Ago!AJ6+Set!AJ6),IF(Config!$C$6=10,SUM(+Ene!AJ6+Feb!AJ6+Mar!AJ6+Abr!AJ6+May!AJ6+Jun!AJ6+Jul!AJ6+Ago!AJ6+Set!AJ6+Oct!AJ6),IF(Config!$C$6=11,SUM(+Ene!AJ6+Feb!AJ6+Mar!AJ6+Abr!AJ6+May!AJ6+Jun!AJ6+Jul!AJ6+Ago!AJ6+Set!AJ6+Oct!AJ6+Nov!AJ6),IF(Config!$C$6=12,SUM(+Ene!AJ6+Feb!AJ6+Mar!AJ6+Abr!AJ6+May!AJ6+Jun!AJ6+Jul!AJ6+Ago!AJ6+Set!AJ6+Oct!AJ6+Nov!AJ6+Dic!AJ6)))))))))))))</f>
        <v>0</v>
      </c>
      <c r="AK6" s="356">
        <f>IF(Config!$C$6=1,SUM(+Ene!AK6),IF(Config!$C$6=2,SUM(+Ene!AK6+Feb!AK6),IF(Config!$C$6=3,SUM(+Ene!AK6+Feb!AK6+Mar!AK6),IF(Config!$C$6=4,SUM(+Ene!AK6+Feb!AK6+Mar!AK6+Abr!AK6),IF(Config!$C$6=5,SUM(Ene!AK6+Feb!AK6+Mar!AK6+Abr!AK6+May!AK6),IF(Config!$C$6=6,SUM(+Ene!AK6+Feb!AK6+Mar!AK6+Abr!AK6+May!AK6+Jun!AK6),IF(Config!$C$6=7,SUM(Ene!AK6+Feb!AK6+Mar!AK6+Abr!AK6+May!AK6+Jun!AK6+Jul!AK6),IF(Config!$C$6=8,SUM(+Ene!AK6+Feb!AK6+Mar!AK6+Abr!AK6+May!AK6+Jun!AK6+Jul!AK6+Ago!AK6),IF(Config!$C$6=9,SUM(+Ene!AK6+Feb!AK6+Mar!AK6+Abr!AK6+May!AK6+Jun!AK6+Jul!AK6+Ago!AK6+Set!AK6),IF(Config!$C$6=10,SUM(+Ene!AK6+Feb!AK6+Mar!AK6+Abr!AK6+May!AK6+Jun!AK6+Jul!AK6+Ago!AK6+Set!AK6+Oct!AK6),IF(Config!$C$6=11,SUM(+Ene!AK6+Feb!AK6+Mar!AK6+Abr!AK6+May!AK6+Jun!AK6+Jul!AK6+Ago!AK6+Set!AK6+Oct!AK6+Nov!AK6),IF(Config!$C$6=12,SUM(+Ene!AK6+Feb!AK6+Mar!AK6+Abr!AK6+May!AK6+Jun!AK6+Jul!AK6+Ago!AK6+Set!AK6+Oct!AK6+Nov!AK6+Dic!AK6)))))))))))))</f>
        <v>0</v>
      </c>
      <c r="AL6" s="356">
        <f>IF(Config!$C$6=1,SUM(+Ene!AL6),IF(Config!$C$6=2,SUM(+Ene!AL6+Feb!AL6),IF(Config!$C$6=3,SUM(+Ene!AL6+Feb!AL6+Mar!AL6),IF(Config!$C$6=4,SUM(+Ene!AL6+Feb!AL6+Mar!AL6+Abr!AL6),IF(Config!$C$6=5,SUM(Ene!AL6+Feb!AL6+Mar!AL6+Abr!AL6+May!AL6),IF(Config!$C$6=6,SUM(+Ene!AL6+Feb!AL6+Mar!AL6+Abr!AL6+May!AL6+Jun!AL6),IF(Config!$C$6=7,SUM(Ene!AL6+Feb!AL6+Mar!AL6+Abr!AL6+May!AL6+Jun!AL6+Jul!AL6),IF(Config!$C$6=8,SUM(+Ene!AL6+Feb!AL6+Mar!AL6+Abr!AL6+May!AL6+Jun!AL6+Jul!AL6+Ago!AL6),IF(Config!$C$6=9,SUM(+Ene!AL6+Feb!AL6+Mar!AL6+Abr!AL6+May!AL6+Jun!AL6+Jul!AL6+Ago!AL6+Set!AL6),IF(Config!$C$6=10,SUM(+Ene!AL6+Feb!AL6+Mar!AL6+Abr!AL6+May!AL6+Jun!AL6+Jul!AL6+Ago!AL6+Set!AL6+Oct!AL6),IF(Config!$C$6=11,SUM(+Ene!AL6+Feb!AL6+Mar!AL6+Abr!AL6+May!AL6+Jun!AL6+Jul!AL6+Ago!AL6+Set!AL6+Oct!AL6+Nov!AL6),IF(Config!$C$6=12,SUM(+Ene!AL6+Feb!AL6+Mar!AL6+Abr!AL6+May!AL6+Jun!AL6+Jul!AL6+Ago!AL6+Set!AL6+Oct!AL6+Nov!AL6+Dic!AL6)))))))))))))</f>
        <v>320</v>
      </c>
      <c r="AM6" s="356">
        <f>IF(Config!$C$6=1,SUM(+Ene!AM6),IF(Config!$C$6=2,SUM(+Ene!AM6+Feb!AM6),IF(Config!$C$6=3,SUM(+Ene!AM6+Feb!AM6+Mar!AM6),IF(Config!$C$6=4,SUM(+Ene!AM6+Feb!AM6+Mar!AM6+Abr!AM6),IF(Config!$C$6=5,SUM(Ene!AM6+Feb!AM6+Mar!AM6+Abr!AM6+May!AM6),IF(Config!$C$6=6,SUM(+Ene!AM6+Feb!AM6+Mar!AM6+Abr!AM6+May!AM6+Jun!AM6),IF(Config!$C$6=7,SUM(Ene!AM6+Feb!AM6+Mar!AM6+Abr!AM6+May!AM6+Jun!AM6+Jul!AM6),IF(Config!$C$6=8,SUM(+Ene!AM6+Feb!AM6+Mar!AM6+Abr!AM6+May!AM6+Jun!AM6+Jul!AM6+Ago!AM6),IF(Config!$C$6=9,SUM(+Ene!AM6+Feb!AM6+Mar!AM6+Abr!AM6+May!AM6+Jun!AM6+Jul!AM6+Ago!AM6+Set!AM6),IF(Config!$C$6=10,SUM(+Ene!AM6+Feb!AM6+Mar!AM6+Abr!AM6+May!AM6+Jun!AM6+Jul!AM6+Ago!AM6+Set!AM6+Oct!AM6),IF(Config!$C$6=11,SUM(+Ene!AM6+Feb!AM6+Mar!AM6+Abr!AM6+May!AM6+Jun!AM6+Jul!AM6+Ago!AM6+Set!AM6+Oct!AM6+Nov!AM6),IF(Config!$C$6=12,SUM(+Ene!AM6+Feb!AM6+Mar!AM6+Abr!AM6+May!AM6+Jun!AM6+Jul!AM6+Ago!AM6+Set!AM6+Oct!AM6+Nov!AM6+Dic!AM6)))))))))))))</f>
        <v>0</v>
      </c>
      <c r="AN6" s="356">
        <f>IF(Config!$C$6=1,SUM(+Ene!AN6),IF(Config!$C$6=2,SUM(+Ene!AN6+Feb!AN6),IF(Config!$C$6=3,SUM(+Ene!AN6+Feb!AN6+Mar!AN6),IF(Config!$C$6=4,SUM(+Ene!AN6+Feb!AN6+Mar!AN6+Abr!AN6),IF(Config!$C$6=5,SUM(Ene!AN6+Feb!AN6+Mar!AN6+Abr!AN6+May!AN6),IF(Config!$C$6=6,SUM(+Ene!AN6+Feb!AN6+Mar!AN6+Abr!AN6+May!AN6+Jun!AN6),IF(Config!$C$6=7,SUM(Ene!AN6+Feb!AN6+Mar!AN6+Abr!AN6+May!AN6+Jun!AN6+Jul!AN6),IF(Config!$C$6=8,SUM(+Ene!AN6+Feb!AN6+Mar!AN6+Abr!AN6+May!AN6+Jun!AN6+Jul!AN6+Ago!AN6),IF(Config!$C$6=9,SUM(+Ene!AN6+Feb!AN6+Mar!AN6+Abr!AN6+May!AN6+Jun!AN6+Jul!AN6+Ago!AN6+Set!AN6),IF(Config!$C$6=10,SUM(+Ene!AN6+Feb!AN6+Mar!AN6+Abr!AN6+May!AN6+Jun!AN6+Jul!AN6+Ago!AN6+Set!AN6+Oct!AN6),IF(Config!$C$6=11,SUM(+Ene!AN6+Feb!AN6+Mar!AN6+Abr!AN6+May!AN6+Jun!AN6+Jul!AN6+Ago!AN6+Set!AN6+Oct!AN6+Nov!AN6),IF(Config!$C$6=12,SUM(+Ene!AN6+Feb!AN6+Mar!AN6+Abr!AN6+May!AN6+Jun!AN6+Jul!AN6+Ago!AN6+Set!AN6+Oct!AN6+Nov!AN6+Dic!AN6)))))))))))))</f>
        <v>0</v>
      </c>
      <c r="AO6" s="356">
        <f>IF(Config!$C$6=1,SUM(+Ene!AO6),IF(Config!$C$6=2,SUM(+Ene!AO6+Feb!AO6),IF(Config!$C$6=3,SUM(+Ene!AO6+Feb!AO6+Mar!AO6),IF(Config!$C$6=4,SUM(+Ene!AO6+Feb!AO6+Mar!AO6+Abr!AO6),IF(Config!$C$6=5,SUM(Ene!AO6+Feb!AO6+Mar!AO6+Abr!AO6+May!AO6),IF(Config!$C$6=6,SUM(+Ene!AO6+Feb!AO6+Mar!AO6+Abr!AO6+May!AO6+Jun!AO6),IF(Config!$C$6=7,SUM(Ene!AO6+Feb!AO6+Mar!AO6+Abr!AO6+May!AO6+Jun!AO6+Jul!AO6),IF(Config!$C$6=8,SUM(+Ene!AO6+Feb!AO6+Mar!AO6+Abr!AO6+May!AO6+Jun!AO6+Jul!AO6+Ago!AO6),IF(Config!$C$6=9,SUM(+Ene!AO6+Feb!AO6+Mar!AO6+Abr!AO6+May!AO6+Jun!AO6+Jul!AO6+Ago!AO6+Set!AO6),IF(Config!$C$6=10,SUM(+Ene!AO6+Feb!AO6+Mar!AO6+Abr!AO6+May!AO6+Jun!AO6+Jul!AO6+Ago!AO6+Set!AO6+Oct!AO6),IF(Config!$C$6=11,SUM(+Ene!AO6+Feb!AO6+Mar!AO6+Abr!AO6+May!AO6+Jun!AO6+Jul!AO6+Ago!AO6+Set!AO6+Oct!AO6+Nov!AO6),IF(Config!$C$6=12,SUM(+Ene!AO6+Feb!AO6+Mar!AO6+Abr!AO6+May!AO6+Jun!AO6+Jul!AO6+Ago!AO6+Set!AO6+Oct!AO6+Nov!AO6+Dic!AO6)))))))))))))</f>
        <v>0</v>
      </c>
      <c r="AP6" s="356">
        <f>IF(Config!$C$6=1,SUM(+Ene!AP6),IF(Config!$C$6=2,SUM(+Ene!AP6+Feb!AP6),IF(Config!$C$6=3,SUM(+Ene!AP6+Feb!AP6+Mar!AP6),IF(Config!$C$6=4,SUM(+Ene!AP6+Feb!AP6+Mar!AP6+Abr!AP6),IF(Config!$C$6=5,SUM(Ene!AP6+Feb!AP6+Mar!AP6+Abr!AP6+May!AP6),IF(Config!$C$6=6,SUM(+Ene!AP6+Feb!AP6+Mar!AP6+Abr!AP6+May!AP6+Jun!AP6),IF(Config!$C$6=7,SUM(Ene!AP6+Feb!AP6+Mar!AP6+Abr!AP6+May!AP6+Jun!AP6+Jul!AP6),IF(Config!$C$6=8,SUM(+Ene!AP6+Feb!AP6+Mar!AP6+Abr!AP6+May!AP6+Jun!AP6+Jul!AP6+Ago!AP6),IF(Config!$C$6=9,SUM(+Ene!AP6+Feb!AP6+Mar!AP6+Abr!AP6+May!AP6+Jun!AP6+Jul!AP6+Ago!AP6+Set!AP6),IF(Config!$C$6=10,SUM(+Ene!AP6+Feb!AP6+Mar!AP6+Abr!AP6+May!AP6+Jun!AP6+Jul!AP6+Ago!AP6+Set!AP6+Oct!AP6),IF(Config!$C$6=11,SUM(+Ene!AP6+Feb!AP6+Mar!AP6+Abr!AP6+May!AP6+Jun!AP6+Jul!AP6+Ago!AP6+Set!AP6+Oct!AP6+Nov!AP6),IF(Config!$C$6=12,SUM(+Ene!AP6+Feb!AP6+Mar!AP6+Abr!AP6+May!AP6+Jun!AP6+Jul!AP6+Ago!AP6+Set!AP6+Oct!AP6+Nov!AP6+Dic!AP6)))))))))))))</f>
        <v>278</v>
      </c>
      <c r="AQ6" s="356">
        <f>IF(Config!$C$6=1,SUM(+Ene!AQ6),IF(Config!$C$6=2,SUM(+Ene!AQ6+Feb!AQ6),IF(Config!$C$6=3,SUM(+Ene!AQ6+Feb!AQ6+Mar!AQ6),IF(Config!$C$6=4,SUM(+Ene!AQ6+Feb!AQ6+Mar!AQ6+Abr!AQ6),IF(Config!$C$6=5,SUM(Ene!AQ6+Feb!AQ6+Mar!AQ6+Abr!AQ6+May!AQ6),IF(Config!$C$6=6,SUM(+Ene!AQ6+Feb!AQ6+Mar!AQ6+Abr!AQ6+May!AQ6+Jun!AQ6),IF(Config!$C$6=7,SUM(Ene!AQ6+Feb!AQ6+Mar!AQ6+Abr!AQ6+May!AQ6+Jun!AQ6+Jul!AQ6),IF(Config!$C$6=8,SUM(+Ene!AQ6+Feb!AQ6+Mar!AQ6+Abr!AQ6+May!AQ6+Jun!AQ6+Jul!AQ6+Ago!AQ6),IF(Config!$C$6=9,SUM(+Ene!AQ6+Feb!AQ6+Mar!AQ6+Abr!AQ6+May!AQ6+Jun!AQ6+Jul!AQ6+Ago!AQ6+Set!AQ6),IF(Config!$C$6=10,SUM(+Ene!AQ6+Feb!AQ6+Mar!AQ6+Abr!AQ6+May!AQ6+Jun!AQ6+Jul!AQ6+Ago!AQ6+Set!AQ6+Oct!AQ6),IF(Config!$C$6=11,SUM(+Ene!AQ6+Feb!AQ6+Mar!AQ6+Abr!AQ6+May!AQ6+Jun!AQ6+Jul!AQ6+Ago!AQ6+Set!AQ6+Oct!AQ6+Nov!AQ6),IF(Config!$C$6=12,SUM(+Ene!AQ6+Feb!AQ6+Mar!AQ6+Abr!AQ6+May!AQ6+Jun!AQ6+Jul!AQ6+Ago!AQ6+Set!AQ6+Oct!AQ6+Nov!AQ6+Dic!AQ6)))))))))))))</f>
        <v>0</v>
      </c>
      <c r="AR6" s="356">
        <f>IF(Config!$C$6=1,SUM(+Ene!AR6),IF(Config!$C$6=2,SUM(+Ene!AR6+Feb!AR6),IF(Config!$C$6=3,SUM(+Ene!AR6+Feb!AR6+Mar!AR6),IF(Config!$C$6=4,SUM(+Ene!AR6+Feb!AR6+Mar!AR6+Abr!AR6),IF(Config!$C$6=5,SUM(Ene!AR6+Feb!AR6+Mar!AR6+Abr!AR6+May!AR6),IF(Config!$C$6=6,SUM(+Ene!AR6+Feb!AR6+Mar!AR6+Abr!AR6+May!AR6+Jun!AR6),IF(Config!$C$6=7,SUM(Ene!AR6+Feb!AR6+Mar!AR6+Abr!AR6+May!AR6+Jun!AR6+Jul!AR6),IF(Config!$C$6=8,SUM(+Ene!AR6+Feb!AR6+Mar!AR6+Abr!AR6+May!AR6+Jun!AR6+Jul!AR6+Ago!AR6),IF(Config!$C$6=9,SUM(+Ene!AR6+Feb!AR6+Mar!AR6+Abr!AR6+May!AR6+Jun!AR6+Jul!AR6+Ago!AR6+Set!AR6),IF(Config!$C$6=10,SUM(+Ene!AR6+Feb!AR6+Mar!AR6+Abr!AR6+May!AR6+Jun!AR6+Jul!AR6+Ago!AR6+Set!AR6+Oct!AR6),IF(Config!$C$6=11,SUM(+Ene!AR6+Feb!AR6+Mar!AR6+Abr!AR6+May!AR6+Jun!AR6+Jul!AR6+Ago!AR6+Set!AR6+Oct!AR6+Nov!AR6),IF(Config!$C$6=12,SUM(+Ene!AR6+Feb!AR6+Mar!AR6+Abr!AR6+May!AR6+Jun!AR6+Jul!AR6+Ago!AR6+Set!AR6+Oct!AR6+Nov!AR6+Dic!AR6)))))))))))))</f>
        <v>0</v>
      </c>
      <c r="AS6" s="356">
        <f>IF(Config!$C$6=1,SUM(+Ene!AS6),IF(Config!$C$6=2,SUM(+Ene!AS6+Feb!AS6),IF(Config!$C$6=3,SUM(+Ene!AS6+Feb!AS6+Mar!AS6),IF(Config!$C$6=4,SUM(+Ene!AS6+Feb!AS6+Mar!AS6+Abr!AS6),IF(Config!$C$6=5,SUM(Ene!AS6+Feb!AS6+Mar!AS6+Abr!AS6+May!AS6),IF(Config!$C$6=6,SUM(+Ene!AS6+Feb!AS6+Mar!AS6+Abr!AS6+May!AS6+Jun!AS6),IF(Config!$C$6=7,SUM(Ene!AS6+Feb!AS6+Mar!AS6+Abr!AS6+May!AS6+Jun!AS6+Jul!AS6),IF(Config!$C$6=8,SUM(+Ene!AS6+Feb!AS6+Mar!AS6+Abr!AS6+May!AS6+Jun!AS6+Jul!AS6+Ago!AS6),IF(Config!$C$6=9,SUM(+Ene!AS6+Feb!AS6+Mar!AS6+Abr!AS6+May!AS6+Jun!AS6+Jul!AS6+Ago!AS6+Set!AS6),IF(Config!$C$6=10,SUM(+Ene!AS6+Feb!AS6+Mar!AS6+Abr!AS6+May!AS6+Jun!AS6+Jul!AS6+Ago!AS6+Set!AS6+Oct!AS6),IF(Config!$C$6=11,SUM(+Ene!AS6+Feb!AS6+Mar!AS6+Abr!AS6+May!AS6+Jun!AS6+Jul!AS6+Ago!AS6+Set!AS6+Oct!AS6+Nov!AS6),IF(Config!$C$6=12,SUM(+Ene!AS6+Feb!AS6+Mar!AS6+Abr!AS6+May!AS6+Jun!AS6+Jul!AS6+Ago!AS6+Set!AS6+Oct!AS6+Nov!AS6+Dic!AS6)))))))))))))</f>
        <v>0</v>
      </c>
      <c r="AT6" s="366">
        <f t="shared" ref="AT6:AT7" si="16">+SUM(D6:AS6)</f>
        <v>3220</v>
      </c>
      <c r="AU6" s="37">
        <f>SUM(D6)</f>
        <v>0</v>
      </c>
      <c r="AV6" s="37">
        <f>+E6</f>
        <v>0</v>
      </c>
      <c r="AW6" s="37">
        <f t="shared" si="8"/>
        <v>542</v>
      </c>
      <c r="AX6" s="37">
        <f t="shared" si="9"/>
        <v>689</v>
      </c>
      <c r="AY6" s="37">
        <f t="shared" si="10"/>
        <v>251</v>
      </c>
      <c r="AZ6" s="37">
        <f t="shared" si="11"/>
        <v>896</v>
      </c>
      <c r="BA6" s="37">
        <f t="shared" si="12"/>
        <v>244</v>
      </c>
      <c r="BB6" s="37">
        <f t="shared" si="13"/>
        <v>0</v>
      </c>
      <c r="BC6" s="38">
        <f t="shared" si="14"/>
        <v>320</v>
      </c>
      <c r="BD6" s="37">
        <f>+SUM(AP6:AS6)</f>
        <v>278</v>
      </c>
      <c r="BE6" s="54">
        <f t="shared" si="6"/>
        <v>3220</v>
      </c>
      <c r="BF6" t="str">
        <f t="shared" si="7"/>
        <v>OK</v>
      </c>
    </row>
    <row r="7" spans="1:70" ht="30" x14ac:dyDescent="0.25">
      <c r="A7" s="352">
        <v>4</v>
      </c>
      <c r="B7" s="355" t="s">
        <v>716</v>
      </c>
      <c r="C7" s="415" t="s">
        <v>146</v>
      </c>
      <c r="D7" s="356">
        <f>IF(Config!$C$6=1,SUM(+Ene!D7),IF(Config!$C$6=2,SUM(+Ene!D7+Feb!D7),IF(Config!$C$6=3,SUM(+Ene!D7+Feb!D7+Mar!D7),IF(Config!$C$6=4,SUM(+Ene!D7+Feb!D7+Mar!D7+Abr!D7),IF(Config!$C$6=5,SUM(Ene!D7+Feb!D7+Mar!D7+Abr!D7+May!D7),IF(Config!$C$6=6,SUM(+Ene!D7+Feb!D7+Mar!D7+Abr!D7+May!D7+Jun!D7),IF(Config!$C$6=7,SUM(Ene!D7+Feb!D7+Mar!D7+Abr!D7+May!D7+Jun!D7+Jul!D7),IF(Config!$C$6=8,SUM(+Ene!D7+Feb!D7+Mar!D7+Abr!D7+May!D7+Jun!D7+Jul!D7+Ago!D7),IF(Config!$C$6=9,SUM(+Ene!D7+Feb!D7+Mar!D7+Abr!D7+May!D7+Jun!D7+Jul!D7+Ago!D7+Set!D7),IF(Config!$C$6=10,SUM(+Ene!D7+Feb!D7+Mar!D7+Abr!D7+May!D7+Jun!D7+Jul!D7+Ago!D7+Set!D7+Oct!D7),IF(Config!$C$6=11,SUM(+Ene!D7+Feb!D7+Mar!D7+Abr!D7+May!D7+Jun!D7+Jul!D7+Ago!D7+Set!D7+Oct!D7+Nov!D7),IF(Config!$C$6=12,SUM(+Ene!D7+Feb!D7+Mar!D7+Abr!D7+May!D7+Jun!D7+Jul!D7+Ago!D7+Set!D7+Oct!D7+Nov!D7+Dic!D7)))))))))))))</f>
        <v>0</v>
      </c>
      <c r="E7" s="356">
        <f>IF(Config!$C$6=1,SUM(+Ene!E7),IF(Config!$C$6=2,SUM(+Ene!E7+Feb!E7),IF(Config!$C$6=3,SUM(+Ene!E7+Feb!E7+Mar!E7),IF(Config!$C$6=4,SUM(+Ene!E7+Feb!E7+Mar!E7+Abr!E7),IF(Config!$C$6=5,SUM(Ene!E7+Feb!E7+Mar!E7+Abr!E7+May!E7),IF(Config!$C$6=6,SUM(+Ene!E7+Feb!E7+Mar!E7+Abr!E7+May!E7+Jun!E7),IF(Config!$C$6=7,SUM(Ene!E7+Feb!E7+Mar!E7+Abr!E7+May!E7+Jun!E7+Jul!E7),IF(Config!$C$6=8,SUM(+Ene!E7+Feb!E7+Mar!E7+Abr!E7+May!E7+Jun!E7+Jul!E7+Ago!E7),IF(Config!$C$6=9,SUM(+Ene!E7+Feb!E7+Mar!E7+Abr!E7+May!E7+Jun!E7+Jul!E7+Ago!E7+Set!E7),IF(Config!$C$6=10,SUM(+Ene!E7+Feb!E7+Mar!E7+Abr!E7+May!E7+Jun!E7+Jul!E7+Ago!E7+Set!E7+Oct!E7),IF(Config!$C$6=11,SUM(+Ene!E7+Feb!E7+Mar!E7+Abr!E7+May!E7+Jun!E7+Jul!E7+Ago!E7+Set!E7+Oct!E7+Nov!E7),IF(Config!$C$6=12,SUM(+Ene!E7+Feb!E7+Mar!E7+Abr!E7+May!E7+Jun!E7+Jul!E7+Ago!E7+Set!E7+Oct!E7+Nov!E7+Dic!E7)))))))))))))</f>
        <v>0</v>
      </c>
      <c r="F7" s="356">
        <f>IF(Config!$C$6=1,SUM(+Ene!F7),IF(Config!$C$6=2,SUM(+Ene!F7+Feb!F7),IF(Config!$C$6=3,SUM(+Ene!F7+Feb!F7+Mar!F7),IF(Config!$C$6=4,SUM(+Ene!F7+Feb!F7+Mar!F7+Abr!F7),IF(Config!$C$6=5,SUM(Ene!F7+Feb!F7+Mar!F7+Abr!F7+May!F7),IF(Config!$C$6=6,SUM(+Ene!F7+Feb!F7+Mar!F7+Abr!F7+May!F7+Jun!F7),IF(Config!$C$6=7,SUM(Ene!F7+Feb!F7+Mar!F7+Abr!F7+May!F7+Jun!F7+Jul!F7),IF(Config!$C$6=8,SUM(+Ene!F7+Feb!F7+Mar!F7+Abr!F7+May!F7+Jun!F7+Jul!F7+Ago!F7),IF(Config!$C$6=9,SUM(+Ene!F7+Feb!F7+Mar!F7+Abr!F7+May!F7+Jun!F7+Jul!F7+Ago!F7+Set!F7),IF(Config!$C$6=10,SUM(+Ene!F7+Feb!F7+Mar!F7+Abr!F7+May!F7+Jun!F7+Jul!F7+Ago!F7+Set!F7+Oct!F7),IF(Config!$C$6=11,SUM(+Ene!F7+Feb!F7+Mar!F7+Abr!F7+May!F7+Jun!F7+Jul!F7+Ago!F7+Set!F7+Oct!F7+Nov!F7),IF(Config!$C$6=12,SUM(+Ene!F7+Feb!F7+Mar!F7+Abr!F7+May!F7+Jun!F7+Jul!F7+Ago!F7+Set!F7+Oct!F7+Nov!F7+Dic!F7)))))))))))))</f>
        <v>14851</v>
      </c>
      <c r="G7" s="356">
        <f>IF(Config!$C$6=1,SUM(+Ene!G7),IF(Config!$C$6=2,SUM(+Ene!G7+Feb!G7),IF(Config!$C$6=3,SUM(+Ene!G7+Feb!G7+Mar!G7),IF(Config!$C$6=4,SUM(+Ene!G7+Feb!G7+Mar!G7+Abr!G7),IF(Config!$C$6=5,SUM(Ene!G7+Feb!G7+Mar!G7+Abr!G7+May!G7),IF(Config!$C$6=6,SUM(+Ene!G7+Feb!G7+Mar!G7+Abr!G7+May!G7+Jun!G7),IF(Config!$C$6=7,SUM(Ene!G7+Feb!G7+Mar!G7+Abr!G7+May!G7+Jun!G7+Jul!G7),IF(Config!$C$6=8,SUM(+Ene!G7+Feb!G7+Mar!G7+Abr!G7+May!G7+Jun!G7+Jul!G7+Ago!G7),IF(Config!$C$6=9,SUM(+Ene!G7+Feb!G7+Mar!G7+Abr!G7+May!G7+Jun!G7+Jul!G7+Ago!G7+Set!G7),IF(Config!$C$6=10,SUM(+Ene!G7+Feb!G7+Mar!G7+Abr!G7+May!G7+Jun!G7+Jul!G7+Ago!G7+Set!G7+Oct!G7),IF(Config!$C$6=11,SUM(+Ene!G7+Feb!G7+Mar!G7+Abr!G7+May!G7+Jun!G7+Jul!G7+Ago!G7+Set!G7+Oct!G7+Nov!G7),IF(Config!$C$6=12,SUM(+Ene!G7+Feb!G7+Mar!G7+Abr!G7+May!G7+Jun!G7+Jul!G7+Ago!G7+Set!G7+Oct!G7+Nov!G7+Dic!G7)))))))))))))</f>
        <v>176</v>
      </c>
      <c r="H7" s="356">
        <f>IF(Config!$C$6=1,SUM(+Ene!H7),IF(Config!$C$6=2,SUM(+Ene!H7+Feb!H7),IF(Config!$C$6=3,SUM(+Ene!H7+Feb!H7+Mar!H7),IF(Config!$C$6=4,SUM(+Ene!H7+Feb!H7+Mar!H7+Abr!H7),IF(Config!$C$6=5,SUM(Ene!H7+Feb!H7+Mar!H7+Abr!H7+May!H7),IF(Config!$C$6=6,SUM(+Ene!H7+Feb!H7+Mar!H7+Abr!H7+May!H7+Jun!H7),IF(Config!$C$6=7,SUM(Ene!H7+Feb!H7+Mar!H7+Abr!H7+May!H7+Jun!H7+Jul!H7),IF(Config!$C$6=8,SUM(+Ene!H7+Feb!H7+Mar!H7+Abr!H7+May!H7+Jun!H7+Jul!H7+Ago!H7),IF(Config!$C$6=9,SUM(+Ene!H7+Feb!H7+Mar!H7+Abr!H7+May!H7+Jun!H7+Jul!H7+Ago!H7+Set!H7),IF(Config!$C$6=10,SUM(+Ene!H7+Feb!H7+Mar!H7+Abr!H7+May!H7+Jun!H7+Jul!H7+Ago!H7+Set!H7+Oct!H7),IF(Config!$C$6=11,SUM(+Ene!H7+Feb!H7+Mar!H7+Abr!H7+May!H7+Jun!H7+Jul!H7+Ago!H7+Set!H7+Oct!H7+Nov!H7),IF(Config!$C$6=12,SUM(+Ene!H7+Feb!H7+Mar!H7+Abr!H7+May!H7+Jun!H7+Jul!H7+Ago!H7+Set!H7+Oct!H7+Nov!H7+Dic!H7)))))))))))))</f>
        <v>0</v>
      </c>
      <c r="I7" s="356">
        <f>IF(Config!$C$6=1,SUM(+Ene!I7),IF(Config!$C$6=2,SUM(+Ene!I7+Feb!I7),IF(Config!$C$6=3,SUM(+Ene!I7+Feb!I7+Mar!I7),IF(Config!$C$6=4,SUM(+Ene!I7+Feb!I7+Mar!I7+Abr!I7),IF(Config!$C$6=5,SUM(Ene!I7+Feb!I7+Mar!I7+Abr!I7+May!I7),IF(Config!$C$6=6,SUM(+Ene!I7+Feb!I7+Mar!I7+Abr!I7+May!I7+Jun!I7),IF(Config!$C$6=7,SUM(Ene!I7+Feb!I7+Mar!I7+Abr!I7+May!I7+Jun!I7+Jul!I7),IF(Config!$C$6=8,SUM(+Ene!I7+Feb!I7+Mar!I7+Abr!I7+May!I7+Jun!I7+Jul!I7+Ago!I7),IF(Config!$C$6=9,SUM(+Ene!I7+Feb!I7+Mar!I7+Abr!I7+May!I7+Jun!I7+Jul!I7+Ago!I7+Set!I7),IF(Config!$C$6=10,SUM(+Ene!I7+Feb!I7+Mar!I7+Abr!I7+May!I7+Jun!I7+Jul!I7+Ago!I7+Set!I7+Oct!I7),IF(Config!$C$6=11,SUM(+Ene!I7+Feb!I7+Mar!I7+Abr!I7+May!I7+Jun!I7+Jul!I7+Ago!I7+Set!I7+Oct!I7+Nov!I7),IF(Config!$C$6=12,SUM(+Ene!I7+Feb!I7+Mar!I7+Abr!I7+May!I7+Jun!I7+Jul!I7+Ago!I7+Set!I7+Oct!I7+Nov!I7+Dic!I7)))))))))))))</f>
        <v>0</v>
      </c>
      <c r="J7" s="356">
        <f>IF(Config!$C$6=1,SUM(+Ene!J7),IF(Config!$C$6=2,SUM(+Ene!J7+Feb!J7),IF(Config!$C$6=3,SUM(+Ene!J7+Feb!J7+Mar!J7),IF(Config!$C$6=4,SUM(+Ene!J7+Feb!J7+Mar!J7+Abr!J7),IF(Config!$C$6=5,SUM(Ene!J7+Feb!J7+Mar!J7+Abr!J7+May!J7),IF(Config!$C$6=6,SUM(+Ene!J7+Feb!J7+Mar!J7+Abr!J7+May!J7+Jun!J7),IF(Config!$C$6=7,SUM(Ene!J7+Feb!J7+Mar!J7+Abr!J7+May!J7+Jun!J7+Jul!J7),IF(Config!$C$6=8,SUM(+Ene!J7+Feb!J7+Mar!J7+Abr!J7+May!J7+Jun!J7+Jul!J7+Ago!J7),IF(Config!$C$6=9,SUM(+Ene!J7+Feb!J7+Mar!J7+Abr!J7+May!J7+Jun!J7+Jul!J7+Ago!J7+Set!J7),IF(Config!$C$6=10,SUM(+Ene!J7+Feb!J7+Mar!J7+Abr!J7+May!J7+Jun!J7+Jul!J7+Ago!J7+Set!J7+Oct!J7),IF(Config!$C$6=11,SUM(+Ene!J7+Feb!J7+Mar!J7+Abr!J7+May!J7+Jun!J7+Jul!J7+Ago!J7+Set!J7+Oct!J7+Nov!J7),IF(Config!$C$6=12,SUM(+Ene!J7+Feb!J7+Mar!J7+Abr!J7+May!J7+Jun!J7+Jul!J7+Ago!J7+Set!J7+Oct!J7+Nov!J7+Dic!J7)))))))))))))</f>
        <v>82</v>
      </c>
      <c r="K7" s="356">
        <f>IF(Config!$C$6=1,SUM(+Ene!K7),IF(Config!$C$6=2,SUM(+Ene!K7+Feb!K7),IF(Config!$C$6=3,SUM(+Ene!K7+Feb!K7+Mar!K7),IF(Config!$C$6=4,SUM(+Ene!K7+Feb!K7+Mar!K7+Abr!K7),IF(Config!$C$6=5,SUM(Ene!K7+Feb!K7+Mar!K7+Abr!K7+May!K7),IF(Config!$C$6=6,SUM(+Ene!K7+Feb!K7+Mar!K7+Abr!K7+May!K7+Jun!K7),IF(Config!$C$6=7,SUM(Ene!K7+Feb!K7+Mar!K7+Abr!K7+May!K7+Jun!K7+Jul!K7),IF(Config!$C$6=8,SUM(+Ene!K7+Feb!K7+Mar!K7+Abr!K7+May!K7+Jun!K7+Jul!K7+Ago!K7),IF(Config!$C$6=9,SUM(+Ene!K7+Feb!K7+Mar!K7+Abr!K7+May!K7+Jun!K7+Jul!K7+Ago!K7+Set!K7),IF(Config!$C$6=10,SUM(+Ene!K7+Feb!K7+Mar!K7+Abr!K7+May!K7+Jun!K7+Jul!K7+Ago!K7+Set!K7+Oct!K7),IF(Config!$C$6=11,SUM(+Ene!K7+Feb!K7+Mar!K7+Abr!K7+May!K7+Jun!K7+Jul!K7+Ago!K7+Set!K7+Oct!K7+Nov!K7),IF(Config!$C$6=12,SUM(+Ene!K7+Feb!K7+Mar!K7+Abr!K7+May!K7+Jun!K7+Jul!K7+Ago!K7+Set!K7+Oct!K7+Nov!K7+Dic!K7)))))))))))))</f>
        <v>0</v>
      </c>
      <c r="L7" s="356">
        <f>IF(Config!$C$6=1,SUM(+Ene!L7),IF(Config!$C$6=2,SUM(+Ene!L7+Feb!L7),IF(Config!$C$6=3,SUM(+Ene!L7+Feb!L7+Mar!L7),IF(Config!$C$6=4,SUM(+Ene!L7+Feb!L7+Mar!L7+Abr!L7),IF(Config!$C$6=5,SUM(Ene!L7+Feb!L7+Mar!L7+Abr!L7+May!L7),IF(Config!$C$6=6,SUM(+Ene!L7+Feb!L7+Mar!L7+Abr!L7+May!L7+Jun!L7),IF(Config!$C$6=7,SUM(Ene!L7+Feb!L7+Mar!L7+Abr!L7+May!L7+Jun!L7+Jul!L7),IF(Config!$C$6=8,SUM(+Ene!L7+Feb!L7+Mar!L7+Abr!L7+May!L7+Jun!L7+Jul!L7+Ago!L7),IF(Config!$C$6=9,SUM(+Ene!L7+Feb!L7+Mar!L7+Abr!L7+May!L7+Jun!L7+Jul!L7+Ago!L7+Set!L7),IF(Config!$C$6=10,SUM(+Ene!L7+Feb!L7+Mar!L7+Abr!L7+May!L7+Jun!L7+Jul!L7+Ago!L7+Set!L7+Oct!L7),IF(Config!$C$6=11,SUM(+Ene!L7+Feb!L7+Mar!L7+Abr!L7+May!L7+Jun!L7+Jul!L7+Ago!L7+Set!L7+Oct!L7+Nov!L7),IF(Config!$C$6=12,SUM(+Ene!L7+Feb!L7+Mar!L7+Abr!L7+May!L7+Jun!L7+Jul!L7+Ago!L7+Set!L7+Oct!L7+Nov!L7+Dic!L7)))))))))))))</f>
        <v>0</v>
      </c>
      <c r="M7" s="356">
        <f>IF(Config!$C$6=1,SUM(+Ene!M7),IF(Config!$C$6=2,SUM(+Ene!M7+Feb!M7),IF(Config!$C$6=3,SUM(+Ene!M7+Feb!M7+Mar!M7),IF(Config!$C$6=4,SUM(+Ene!M7+Feb!M7+Mar!M7+Abr!M7),IF(Config!$C$6=5,SUM(Ene!M7+Feb!M7+Mar!M7+Abr!M7+May!M7),IF(Config!$C$6=6,SUM(+Ene!M7+Feb!M7+Mar!M7+Abr!M7+May!M7+Jun!M7),IF(Config!$C$6=7,SUM(Ene!M7+Feb!M7+Mar!M7+Abr!M7+May!M7+Jun!M7+Jul!M7),IF(Config!$C$6=8,SUM(+Ene!M7+Feb!M7+Mar!M7+Abr!M7+May!M7+Jun!M7+Jul!M7+Ago!M7),IF(Config!$C$6=9,SUM(+Ene!M7+Feb!M7+Mar!M7+Abr!M7+May!M7+Jun!M7+Jul!M7+Ago!M7+Set!M7),IF(Config!$C$6=10,SUM(+Ene!M7+Feb!M7+Mar!M7+Abr!M7+May!M7+Jun!M7+Jul!M7+Ago!M7+Set!M7+Oct!M7),IF(Config!$C$6=11,SUM(+Ene!M7+Feb!M7+Mar!M7+Abr!M7+May!M7+Jun!M7+Jul!M7+Ago!M7+Set!M7+Oct!M7+Nov!M7),IF(Config!$C$6=12,SUM(+Ene!M7+Feb!M7+Mar!M7+Abr!M7+May!M7+Jun!M7+Jul!M7+Ago!M7+Set!M7+Oct!M7+Nov!M7+Dic!M7)))))))))))))</f>
        <v>0</v>
      </c>
      <c r="N7" s="356">
        <f>IF(Config!$C$6=1,SUM(+Ene!N7),IF(Config!$C$6=2,SUM(+Ene!N7+Feb!N7),IF(Config!$C$6=3,SUM(+Ene!N7+Feb!N7+Mar!N7),IF(Config!$C$6=4,SUM(+Ene!N7+Feb!N7+Mar!N7+Abr!N7),IF(Config!$C$6=5,SUM(Ene!N7+Feb!N7+Mar!N7+Abr!N7+May!N7),IF(Config!$C$6=6,SUM(+Ene!N7+Feb!N7+Mar!N7+Abr!N7+May!N7+Jun!N7),IF(Config!$C$6=7,SUM(Ene!N7+Feb!N7+Mar!N7+Abr!N7+May!N7+Jun!N7+Jul!N7),IF(Config!$C$6=8,SUM(+Ene!N7+Feb!N7+Mar!N7+Abr!N7+May!N7+Jun!N7+Jul!N7+Ago!N7),IF(Config!$C$6=9,SUM(+Ene!N7+Feb!N7+Mar!N7+Abr!N7+May!N7+Jun!N7+Jul!N7+Ago!N7+Set!N7),IF(Config!$C$6=10,SUM(+Ene!N7+Feb!N7+Mar!N7+Abr!N7+May!N7+Jun!N7+Jul!N7+Ago!N7+Set!N7+Oct!N7),IF(Config!$C$6=11,SUM(+Ene!N7+Feb!N7+Mar!N7+Abr!N7+May!N7+Jun!N7+Jul!N7+Ago!N7+Set!N7+Oct!N7+Nov!N7),IF(Config!$C$6=12,SUM(+Ene!N7+Feb!N7+Mar!N7+Abr!N7+May!N7+Jun!N7+Jul!N7+Ago!N7+Set!N7+Oct!N7+Nov!N7+Dic!N7)))))))))))))</f>
        <v>0</v>
      </c>
      <c r="O7" s="356">
        <f>IF(Config!$C$6=1,SUM(+Ene!O7),IF(Config!$C$6=2,SUM(+Ene!O7+Feb!O7),IF(Config!$C$6=3,SUM(+Ene!O7+Feb!O7+Mar!O7),IF(Config!$C$6=4,SUM(+Ene!O7+Feb!O7+Mar!O7+Abr!O7),IF(Config!$C$6=5,SUM(Ene!O7+Feb!O7+Mar!O7+Abr!O7+May!O7),IF(Config!$C$6=6,SUM(+Ene!O7+Feb!O7+Mar!O7+Abr!O7+May!O7+Jun!O7),IF(Config!$C$6=7,SUM(Ene!O7+Feb!O7+Mar!O7+Abr!O7+May!O7+Jun!O7+Jul!O7),IF(Config!$C$6=8,SUM(+Ene!O7+Feb!O7+Mar!O7+Abr!O7+May!O7+Jun!O7+Jul!O7+Ago!O7),IF(Config!$C$6=9,SUM(+Ene!O7+Feb!O7+Mar!O7+Abr!O7+May!O7+Jun!O7+Jul!O7+Ago!O7+Set!O7),IF(Config!$C$6=10,SUM(+Ene!O7+Feb!O7+Mar!O7+Abr!O7+May!O7+Jun!O7+Jul!O7+Ago!O7+Set!O7+Oct!O7),IF(Config!$C$6=11,SUM(+Ene!O7+Feb!O7+Mar!O7+Abr!O7+May!O7+Jun!O7+Jul!O7+Ago!O7+Set!O7+Oct!O7+Nov!O7),IF(Config!$C$6=12,SUM(+Ene!O7+Feb!O7+Mar!O7+Abr!O7+May!O7+Jun!O7+Jul!O7+Ago!O7+Set!O7+Oct!O7+Nov!O7+Dic!O7)))))))))))))</f>
        <v>0</v>
      </c>
      <c r="P7" s="356">
        <f>IF(Config!$C$6=1,SUM(+Ene!P7),IF(Config!$C$6=2,SUM(+Ene!P7+Feb!P7),IF(Config!$C$6=3,SUM(+Ene!P7+Feb!P7+Mar!P7),IF(Config!$C$6=4,SUM(+Ene!P7+Feb!P7+Mar!P7+Abr!P7),IF(Config!$C$6=5,SUM(Ene!P7+Feb!P7+Mar!P7+Abr!P7+May!P7),IF(Config!$C$6=6,SUM(+Ene!P7+Feb!P7+Mar!P7+Abr!P7+May!P7+Jun!P7),IF(Config!$C$6=7,SUM(Ene!P7+Feb!P7+Mar!P7+Abr!P7+May!P7+Jun!P7+Jul!P7),IF(Config!$C$6=8,SUM(+Ene!P7+Feb!P7+Mar!P7+Abr!P7+May!P7+Jun!P7+Jul!P7+Ago!P7),IF(Config!$C$6=9,SUM(+Ene!P7+Feb!P7+Mar!P7+Abr!P7+May!P7+Jun!P7+Jul!P7+Ago!P7+Set!P7),IF(Config!$C$6=10,SUM(+Ene!P7+Feb!P7+Mar!P7+Abr!P7+May!P7+Jun!P7+Jul!P7+Ago!P7+Set!P7+Oct!P7),IF(Config!$C$6=11,SUM(+Ene!P7+Feb!P7+Mar!P7+Abr!P7+May!P7+Jun!P7+Jul!P7+Ago!P7+Set!P7+Oct!P7+Nov!P7),IF(Config!$C$6=12,SUM(+Ene!P7+Feb!P7+Mar!P7+Abr!P7+May!P7+Jun!P7+Jul!P7+Ago!P7+Set!P7+Oct!P7+Nov!P7+Dic!P7)))))))))))))</f>
        <v>78</v>
      </c>
      <c r="Q7" s="356">
        <f>IF(Config!$C$6=1,SUM(+Ene!Q7),IF(Config!$C$6=2,SUM(+Ene!Q7+Feb!Q7),IF(Config!$C$6=3,SUM(+Ene!Q7+Feb!Q7+Mar!Q7),IF(Config!$C$6=4,SUM(+Ene!Q7+Feb!Q7+Mar!Q7+Abr!Q7),IF(Config!$C$6=5,SUM(Ene!Q7+Feb!Q7+Mar!Q7+Abr!Q7+May!Q7),IF(Config!$C$6=6,SUM(+Ene!Q7+Feb!Q7+Mar!Q7+Abr!Q7+May!Q7+Jun!Q7),IF(Config!$C$6=7,SUM(Ene!Q7+Feb!Q7+Mar!Q7+Abr!Q7+May!Q7+Jun!Q7+Jul!Q7),IF(Config!$C$6=8,SUM(+Ene!Q7+Feb!Q7+Mar!Q7+Abr!Q7+May!Q7+Jun!Q7+Jul!Q7+Ago!Q7),IF(Config!$C$6=9,SUM(+Ene!Q7+Feb!Q7+Mar!Q7+Abr!Q7+May!Q7+Jun!Q7+Jul!Q7+Ago!Q7+Set!Q7),IF(Config!$C$6=10,SUM(+Ene!Q7+Feb!Q7+Mar!Q7+Abr!Q7+May!Q7+Jun!Q7+Jul!Q7+Ago!Q7+Set!Q7+Oct!Q7),IF(Config!$C$6=11,SUM(+Ene!Q7+Feb!Q7+Mar!Q7+Abr!Q7+May!Q7+Jun!Q7+Jul!Q7+Ago!Q7+Set!Q7+Oct!Q7+Nov!Q7),IF(Config!$C$6=12,SUM(+Ene!Q7+Feb!Q7+Mar!Q7+Abr!Q7+May!Q7+Jun!Q7+Jul!Q7+Ago!Q7+Set!Q7+Oct!Q7+Nov!Q7+Dic!Q7)))))))))))))</f>
        <v>0</v>
      </c>
      <c r="R7" s="356">
        <f>IF(Config!$C$6=1,SUM(+Ene!R7),IF(Config!$C$6=2,SUM(+Ene!R7+Feb!R7),IF(Config!$C$6=3,SUM(+Ene!R7+Feb!R7+Mar!R7),IF(Config!$C$6=4,SUM(+Ene!R7+Feb!R7+Mar!R7+Abr!R7),IF(Config!$C$6=5,SUM(Ene!R7+Feb!R7+Mar!R7+Abr!R7+May!R7),IF(Config!$C$6=6,SUM(+Ene!R7+Feb!R7+Mar!R7+Abr!R7+May!R7+Jun!R7),IF(Config!$C$6=7,SUM(Ene!R7+Feb!R7+Mar!R7+Abr!R7+May!R7+Jun!R7+Jul!R7),IF(Config!$C$6=8,SUM(+Ene!R7+Feb!R7+Mar!R7+Abr!R7+May!R7+Jun!R7+Jul!R7+Ago!R7),IF(Config!$C$6=9,SUM(+Ene!R7+Feb!R7+Mar!R7+Abr!R7+May!R7+Jun!R7+Jul!R7+Ago!R7+Set!R7),IF(Config!$C$6=10,SUM(+Ene!R7+Feb!R7+Mar!R7+Abr!R7+May!R7+Jun!R7+Jul!R7+Ago!R7+Set!R7+Oct!R7),IF(Config!$C$6=11,SUM(+Ene!R7+Feb!R7+Mar!R7+Abr!R7+May!R7+Jun!R7+Jul!R7+Ago!R7+Set!R7+Oct!R7+Nov!R7),IF(Config!$C$6=12,SUM(+Ene!R7+Feb!R7+Mar!R7+Abr!R7+May!R7+Jun!R7+Jul!R7+Ago!R7+Set!R7+Oct!R7+Nov!R7+Dic!R7)))))))))))))</f>
        <v>0</v>
      </c>
      <c r="S7" s="356">
        <f>IF(Config!$C$6=1,SUM(+Ene!S7),IF(Config!$C$6=2,SUM(+Ene!S7+Feb!S7),IF(Config!$C$6=3,SUM(+Ene!S7+Feb!S7+Mar!S7),IF(Config!$C$6=4,SUM(+Ene!S7+Feb!S7+Mar!S7+Abr!S7),IF(Config!$C$6=5,SUM(Ene!S7+Feb!S7+Mar!S7+Abr!S7+May!S7),IF(Config!$C$6=6,SUM(+Ene!S7+Feb!S7+Mar!S7+Abr!S7+May!S7+Jun!S7),IF(Config!$C$6=7,SUM(Ene!S7+Feb!S7+Mar!S7+Abr!S7+May!S7+Jun!S7+Jul!S7),IF(Config!$C$6=8,SUM(+Ene!S7+Feb!S7+Mar!S7+Abr!S7+May!S7+Jun!S7+Jul!S7+Ago!S7),IF(Config!$C$6=9,SUM(+Ene!S7+Feb!S7+Mar!S7+Abr!S7+May!S7+Jun!S7+Jul!S7+Ago!S7+Set!S7),IF(Config!$C$6=10,SUM(+Ene!S7+Feb!S7+Mar!S7+Abr!S7+May!S7+Jun!S7+Jul!S7+Ago!S7+Set!S7+Oct!S7),IF(Config!$C$6=11,SUM(+Ene!S7+Feb!S7+Mar!S7+Abr!S7+May!S7+Jun!S7+Jul!S7+Ago!S7+Set!S7+Oct!S7+Nov!S7),IF(Config!$C$6=12,SUM(+Ene!S7+Feb!S7+Mar!S7+Abr!S7+May!S7+Jun!S7+Jul!S7+Ago!S7+Set!S7+Oct!S7+Nov!S7+Dic!S7)))))))))))))</f>
        <v>776</v>
      </c>
      <c r="T7" s="356">
        <f>IF(Config!$C$6=1,SUM(+Ene!T7),IF(Config!$C$6=2,SUM(+Ene!T7+Feb!T7),IF(Config!$C$6=3,SUM(+Ene!T7+Feb!T7+Mar!T7),IF(Config!$C$6=4,SUM(+Ene!T7+Feb!T7+Mar!T7+Abr!T7),IF(Config!$C$6=5,SUM(Ene!T7+Feb!T7+Mar!T7+Abr!T7+May!T7),IF(Config!$C$6=6,SUM(+Ene!T7+Feb!T7+Mar!T7+Abr!T7+May!T7+Jun!T7),IF(Config!$C$6=7,SUM(Ene!T7+Feb!T7+Mar!T7+Abr!T7+May!T7+Jun!T7+Jul!T7),IF(Config!$C$6=8,SUM(+Ene!T7+Feb!T7+Mar!T7+Abr!T7+May!T7+Jun!T7+Jul!T7+Ago!T7),IF(Config!$C$6=9,SUM(+Ene!T7+Feb!T7+Mar!T7+Abr!T7+May!T7+Jun!T7+Jul!T7+Ago!T7+Set!T7),IF(Config!$C$6=10,SUM(+Ene!T7+Feb!T7+Mar!T7+Abr!T7+May!T7+Jun!T7+Jul!T7+Ago!T7+Set!T7+Oct!T7),IF(Config!$C$6=11,SUM(+Ene!T7+Feb!T7+Mar!T7+Abr!T7+May!T7+Jun!T7+Jul!T7+Ago!T7+Set!T7+Oct!T7+Nov!T7),IF(Config!$C$6=12,SUM(+Ene!T7+Feb!T7+Mar!T7+Abr!T7+May!T7+Jun!T7+Jul!T7+Ago!T7+Set!T7+Oct!T7+Nov!T7+Dic!T7)))))))))))))</f>
        <v>0</v>
      </c>
      <c r="U7" s="356">
        <f>IF(Config!$C$6=1,SUM(+Ene!U7),IF(Config!$C$6=2,SUM(+Ene!U7+Feb!U7),IF(Config!$C$6=3,SUM(+Ene!U7+Feb!U7+Mar!U7),IF(Config!$C$6=4,SUM(+Ene!U7+Feb!U7+Mar!U7+Abr!U7),IF(Config!$C$6=5,SUM(Ene!U7+Feb!U7+Mar!U7+Abr!U7+May!U7),IF(Config!$C$6=6,SUM(+Ene!U7+Feb!U7+Mar!U7+Abr!U7+May!U7+Jun!U7),IF(Config!$C$6=7,SUM(Ene!U7+Feb!U7+Mar!U7+Abr!U7+May!U7+Jun!U7+Jul!U7),IF(Config!$C$6=8,SUM(+Ene!U7+Feb!U7+Mar!U7+Abr!U7+May!U7+Jun!U7+Jul!U7+Ago!U7),IF(Config!$C$6=9,SUM(+Ene!U7+Feb!U7+Mar!U7+Abr!U7+May!U7+Jun!U7+Jul!U7+Ago!U7+Set!U7),IF(Config!$C$6=10,SUM(+Ene!U7+Feb!U7+Mar!U7+Abr!U7+May!U7+Jun!U7+Jul!U7+Ago!U7+Set!U7+Oct!U7),IF(Config!$C$6=11,SUM(+Ene!U7+Feb!U7+Mar!U7+Abr!U7+May!U7+Jun!U7+Jul!U7+Ago!U7+Set!U7+Oct!U7+Nov!U7),IF(Config!$C$6=12,SUM(+Ene!U7+Feb!U7+Mar!U7+Abr!U7+May!U7+Jun!U7+Jul!U7+Ago!U7+Set!U7+Oct!U7+Nov!U7+Dic!U7)))))))))))))</f>
        <v>0</v>
      </c>
      <c r="V7" s="356">
        <f>IF(Config!$C$6=1,SUM(+Ene!V7),IF(Config!$C$6=2,SUM(+Ene!V7+Feb!V7),IF(Config!$C$6=3,SUM(+Ene!V7+Feb!V7+Mar!V7),IF(Config!$C$6=4,SUM(+Ene!V7+Feb!V7+Mar!V7+Abr!V7),IF(Config!$C$6=5,SUM(Ene!V7+Feb!V7+Mar!V7+Abr!V7+May!V7),IF(Config!$C$6=6,SUM(+Ene!V7+Feb!V7+Mar!V7+Abr!V7+May!V7+Jun!V7),IF(Config!$C$6=7,SUM(Ene!V7+Feb!V7+Mar!V7+Abr!V7+May!V7+Jun!V7+Jul!V7),IF(Config!$C$6=8,SUM(+Ene!V7+Feb!V7+Mar!V7+Abr!V7+May!V7+Jun!V7+Jul!V7+Ago!V7),IF(Config!$C$6=9,SUM(+Ene!V7+Feb!V7+Mar!V7+Abr!V7+May!V7+Jun!V7+Jul!V7+Ago!V7+Set!V7),IF(Config!$C$6=10,SUM(+Ene!V7+Feb!V7+Mar!V7+Abr!V7+May!V7+Jun!V7+Jul!V7+Ago!V7+Set!V7+Oct!V7),IF(Config!$C$6=11,SUM(+Ene!V7+Feb!V7+Mar!V7+Abr!V7+May!V7+Jun!V7+Jul!V7+Ago!V7+Set!V7+Oct!V7+Nov!V7),IF(Config!$C$6=12,SUM(+Ene!V7+Feb!V7+Mar!V7+Abr!V7+May!V7+Jun!V7+Jul!V7+Ago!V7+Set!V7+Oct!V7+Nov!V7+Dic!V7)))))))))))))</f>
        <v>0</v>
      </c>
      <c r="W7" s="356">
        <f>IF(Config!$C$6=1,SUM(+Ene!W7),IF(Config!$C$6=2,SUM(+Ene!W7+Feb!W7),IF(Config!$C$6=3,SUM(+Ene!W7+Feb!W7+Mar!W7),IF(Config!$C$6=4,SUM(+Ene!W7+Feb!W7+Mar!W7+Abr!W7),IF(Config!$C$6=5,SUM(Ene!W7+Feb!W7+Mar!W7+Abr!W7+May!W7),IF(Config!$C$6=6,SUM(+Ene!W7+Feb!W7+Mar!W7+Abr!W7+May!W7+Jun!W7),IF(Config!$C$6=7,SUM(Ene!W7+Feb!W7+Mar!W7+Abr!W7+May!W7+Jun!W7+Jul!W7),IF(Config!$C$6=8,SUM(+Ene!W7+Feb!W7+Mar!W7+Abr!W7+May!W7+Jun!W7+Jul!W7+Ago!W7),IF(Config!$C$6=9,SUM(+Ene!W7+Feb!W7+Mar!W7+Abr!W7+May!W7+Jun!W7+Jul!W7+Ago!W7+Set!W7),IF(Config!$C$6=10,SUM(+Ene!W7+Feb!W7+Mar!W7+Abr!W7+May!W7+Jun!W7+Jul!W7+Ago!W7+Set!W7+Oct!W7),IF(Config!$C$6=11,SUM(+Ene!W7+Feb!W7+Mar!W7+Abr!W7+May!W7+Jun!W7+Jul!W7+Ago!W7+Set!W7+Oct!W7+Nov!W7),IF(Config!$C$6=12,SUM(+Ene!W7+Feb!W7+Mar!W7+Abr!W7+May!W7+Jun!W7+Jul!W7+Ago!W7+Set!W7+Oct!W7+Nov!W7+Dic!W7)))))))))))))</f>
        <v>880</v>
      </c>
      <c r="X7" s="356">
        <f>IF(Config!$C$6=1,SUM(+Ene!X7),IF(Config!$C$6=2,SUM(+Ene!X7+Feb!X7),IF(Config!$C$6=3,SUM(+Ene!X7+Feb!X7+Mar!X7),IF(Config!$C$6=4,SUM(+Ene!X7+Feb!X7+Mar!X7+Abr!X7),IF(Config!$C$6=5,SUM(Ene!X7+Feb!X7+Mar!X7+Abr!X7+May!X7),IF(Config!$C$6=6,SUM(+Ene!X7+Feb!X7+Mar!X7+Abr!X7+May!X7+Jun!X7),IF(Config!$C$6=7,SUM(Ene!X7+Feb!X7+Mar!X7+Abr!X7+May!X7+Jun!X7+Jul!X7),IF(Config!$C$6=8,SUM(+Ene!X7+Feb!X7+Mar!X7+Abr!X7+May!X7+Jun!X7+Jul!X7+Ago!X7),IF(Config!$C$6=9,SUM(+Ene!X7+Feb!X7+Mar!X7+Abr!X7+May!X7+Jun!X7+Jul!X7+Ago!X7+Set!X7),IF(Config!$C$6=10,SUM(+Ene!X7+Feb!X7+Mar!X7+Abr!X7+May!X7+Jun!X7+Jul!X7+Ago!X7+Set!X7+Oct!X7),IF(Config!$C$6=11,SUM(+Ene!X7+Feb!X7+Mar!X7+Abr!X7+May!X7+Jun!X7+Jul!X7+Ago!X7+Set!X7+Oct!X7+Nov!X7),IF(Config!$C$6=12,SUM(+Ene!X7+Feb!X7+Mar!X7+Abr!X7+May!X7+Jun!X7+Jul!X7+Ago!X7+Set!X7+Oct!X7+Nov!X7+Dic!X7)))))))))))))</f>
        <v>5154</v>
      </c>
      <c r="Y7" s="356">
        <f>IF(Config!$C$6=1,SUM(+Ene!Y7),IF(Config!$C$6=2,SUM(+Ene!Y7+Feb!Y7),IF(Config!$C$6=3,SUM(+Ene!Y7+Feb!Y7+Mar!Y7),IF(Config!$C$6=4,SUM(+Ene!Y7+Feb!Y7+Mar!Y7+Abr!Y7),IF(Config!$C$6=5,SUM(Ene!Y7+Feb!Y7+Mar!Y7+Abr!Y7+May!Y7),IF(Config!$C$6=6,SUM(+Ene!Y7+Feb!Y7+Mar!Y7+Abr!Y7+May!Y7+Jun!Y7),IF(Config!$C$6=7,SUM(Ene!Y7+Feb!Y7+Mar!Y7+Abr!Y7+May!Y7+Jun!Y7+Jul!Y7),IF(Config!$C$6=8,SUM(+Ene!Y7+Feb!Y7+Mar!Y7+Abr!Y7+May!Y7+Jun!Y7+Jul!Y7+Ago!Y7),IF(Config!$C$6=9,SUM(+Ene!Y7+Feb!Y7+Mar!Y7+Abr!Y7+May!Y7+Jun!Y7+Jul!Y7+Ago!Y7+Set!Y7),IF(Config!$C$6=10,SUM(+Ene!Y7+Feb!Y7+Mar!Y7+Abr!Y7+May!Y7+Jun!Y7+Jul!Y7+Ago!Y7+Set!Y7+Oct!Y7),IF(Config!$C$6=11,SUM(+Ene!Y7+Feb!Y7+Mar!Y7+Abr!Y7+May!Y7+Jun!Y7+Jul!Y7+Ago!Y7+Set!Y7+Oct!Y7+Nov!Y7),IF(Config!$C$6=12,SUM(+Ene!Y7+Feb!Y7+Mar!Y7+Abr!Y7+May!Y7+Jun!Y7+Jul!Y7+Ago!Y7+Set!Y7+Oct!Y7+Nov!Y7+Dic!Y7)))))))))))))</f>
        <v>0</v>
      </c>
      <c r="Z7" s="356">
        <f>IF(Config!$C$6=1,SUM(+Ene!Z7),IF(Config!$C$6=2,SUM(+Ene!Z7+Feb!Z7),IF(Config!$C$6=3,SUM(+Ene!Z7+Feb!Z7+Mar!Z7),IF(Config!$C$6=4,SUM(+Ene!Z7+Feb!Z7+Mar!Z7+Abr!Z7),IF(Config!$C$6=5,SUM(Ene!Z7+Feb!Z7+Mar!Z7+Abr!Z7+May!Z7),IF(Config!$C$6=6,SUM(+Ene!Z7+Feb!Z7+Mar!Z7+Abr!Z7+May!Z7+Jun!Z7),IF(Config!$C$6=7,SUM(Ene!Z7+Feb!Z7+Mar!Z7+Abr!Z7+May!Z7+Jun!Z7+Jul!Z7),IF(Config!$C$6=8,SUM(+Ene!Z7+Feb!Z7+Mar!Z7+Abr!Z7+May!Z7+Jun!Z7+Jul!Z7+Ago!Z7),IF(Config!$C$6=9,SUM(+Ene!Z7+Feb!Z7+Mar!Z7+Abr!Z7+May!Z7+Jun!Z7+Jul!Z7+Ago!Z7+Set!Z7),IF(Config!$C$6=10,SUM(+Ene!Z7+Feb!Z7+Mar!Z7+Abr!Z7+May!Z7+Jun!Z7+Jul!Z7+Ago!Z7+Set!Z7+Oct!Z7),IF(Config!$C$6=11,SUM(+Ene!Z7+Feb!Z7+Mar!Z7+Abr!Z7+May!Z7+Jun!Z7+Jul!Z7+Ago!Z7+Set!Z7+Oct!Z7+Nov!Z7),IF(Config!$C$6=12,SUM(+Ene!Z7+Feb!Z7+Mar!Z7+Abr!Z7+May!Z7+Jun!Z7+Jul!Z7+Ago!Z7+Set!Z7+Oct!Z7+Nov!Z7+Dic!Z7)))))))))))))</f>
        <v>0</v>
      </c>
      <c r="AA7" s="356">
        <f>IF(Config!$C$6=1,SUM(+Ene!AA7),IF(Config!$C$6=2,SUM(+Ene!AA7+Feb!AA7),IF(Config!$C$6=3,SUM(+Ene!AA7+Feb!AA7+Mar!AA7),IF(Config!$C$6=4,SUM(+Ene!AA7+Feb!AA7+Mar!AA7+Abr!AA7),IF(Config!$C$6=5,SUM(Ene!AA7+Feb!AA7+Mar!AA7+Abr!AA7+May!AA7),IF(Config!$C$6=6,SUM(+Ene!AA7+Feb!AA7+Mar!AA7+Abr!AA7+May!AA7+Jun!AA7),IF(Config!$C$6=7,SUM(Ene!AA7+Feb!AA7+Mar!AA7+Abr!AA7+May!AA7+Jun!AA7+Jul!AA7),IF(Config!$C$6=8,SUM(+Ene!AA7+Feb!AA7+Mar!AA7+Abr!AA7+May!AA7+Jun!AA7+Jul!AA7+Ago!AA7),IF(Config!$C$6=9,SUM(+Ene!AA7+Feb!AA7+Mar!AA7+Abr!AA7+May!AA7+Jun!AA7+Jul!AA7+Ago!AA7+Set!AA7),IF(Config!$C$6=10,SUM(+Ene!AA7+Feb!AA7+Mar!AA7+Abr!AA7+May!AA7+Jun!AA7+Jul!AA7+Ago!AA7+Set!AA7+Oct!AA7),IF(Config!$C$6=11,SUM(+Ene!AA7+Feb!AA7+Mar!AA7+Abr!AA7+May!AA7+Jun!AA7+Jul!AA7+Ago!AA7+Set!AA7+Oct!AA7+Nov!AA7),IF(Config!$C$6=12,SUM(+Ene!AA7+Feb!AA7+Mar!AA7+Abr!AA7+May!AA7+Jun!AA7+Jul!AA7+Ago!AA7+Set!AA7+Oct!AA7+Nov!AA7+Dic!AA7)))))))))))))</f>
        <v>0</v>
      </c>
      <c r="AB7" s="356">
        <f>IF(Config!$C$6=1,SUM(+Ene!AB7),IF(Config!$C$6=2,SUM(+Ene!AB7+Feb!AB7),IF(Config!$C$6=3,SUM(+Ene!AB7+Feb!AB7+Mar!AB7),IF(Config!$C$6=4,SUM(+Ene!AB7+Feb!AB7+Mar!AB7+Abr!AB7),IF(Config!$C$6=5,SUM(Ene!AB7+Feb!AB7+Mar!AB7+Abr!AB7+May!AB7),IF(Config!$C$6=6,SUM(+Ene!AB7+Feb!AB7+Mar!AB7+Abr!AB7+May!AB7+Jun!AB7),IF(Config!$C$6=7,SUM(Ene!AB7+Feb!AB7+Mar!AB7+Abr!AB7+May!AB7+Jun!AB7+Jul!AB7),IF(Config!$C$6=8,SUM(+Ene!AB7+Feb!AB7+Mar!AB7+Abr!AB7+May!AB7+Jun!AB7+Jul!AB7+Ago!AB7),IF(Config!$C$6=9,SUM(+Ene!AB7+Feb!AB7+Mar!AB7+Abr!AB7+May!AB7+Jun!AB7+Jul!AB7+Ago!AB7+Set!AB7),IF(Config!$C$6=10,SUM(+Ene!AB7+Feb!AB7+Mar!AB7+Abr!AB7+May!AB7+Jun!AB7+Jul!AB7+Ago!AB7+Set!AB7+Oct!AB7),IF(Config!$C$6=11,SUM(+Ene!AB7+Feb!AB7+Mar!AB7+Abr!AB7+May!AB7+Jun!AB7+Jul!AB7+Ago!AB7+Set!AB7+Oct!AB7+Nov!AB7),IF(Config!$C$6=12,SUM(+Ene!AB7+Feb!AB7+Mar!AB7+Abr!AB7+May!AB7+Jun!AB7+Jul!AB7+Ago!AB7+Set!AB7+Oct!AB7+Nov!AB7+Dic!AB7)))))))))))))</f>
        <v>249</v>
      </c>
      <c r="AC7" s="356">
        <f>IF(Config!$C$6=1,SUM(+Ene!AC7),IF(Config!$C$6=2,SUM(+Ene!AC7+Feb!AC7),IF(Config!$C$6=3,SUM(+Ene!AC7+Feb!AC7+Mar!AC7),IF(Config!$C$6=4,SUM(+Ene!AC7+Feb!AC7+Mar!AC7+Abr!AC7),IF(Config!$C$6=5,SUM(Ene!AC7+Feb!AC7+Mar!AC7+Abr!AC7+May!AC7),IF(Config!$C$6=6,SUM(+Ene!AC7+Feb!AC7+Mar!AC7+Abr!AC7+May!AC7+Jun!AC7),IF(Config!$C$6=7,SUM(Ene!AC7+Feb!AC7+Mar!AC7+Abr!AC7+May!AC7+Jun!AC7+Jul!AC7),IF(Config!$C$6=8,SUM(+Ene!AC7+Feb!AC7+Mar!AC7+Abr!AC7+May!AC7+Jun!AC7+Jul!AC7+Ago!AC7),IF(Config!$C$6=9,SUM(+Ene!AC7+Feb!AC7+Mar!AC7+Abr!AC7+May!AC7+Jun!AC7+Jul!AC7+Ago!AC7+Set!AC7),IF(Config!$C$6=10,SUM(+Ene!AC7+Feb!AC7+Mar!AC7+Abr!AC7+May!AC7+Jun!AC7+Jul!AC7+Ago!AC7+Set!AC7+Oct!AC7),IF(Config!$C$6=11,SUM(+Ene!AC7+Feb!AC7+Mar!AC7+Abr!AC7+May!AC7+Jun!AC7+Jul!AC7+Ago!AC7+Set!AC7+Oct!AC7+Nov!AC7),IF(Config!$C$6=12,SUM(+Ene!AC7+Feb!AC7+Mar!AC7+Abr!AC7+May!AC7+Jun!AC7+Jul!AC7+Ago!AC7+Set!AC7+Oct!AC7+Nov!AC7+Dic!AC7)))))))))))))</f>
        <v>0</v>
      </c>
      <c r="AD7" s="356">
        <f>IF(Config!$C$6=1,SUM(+Ene!AD7),IF(Config!$C$6=2,SUM(+Ene!AD7+Feb!AD7),IF(Config!$C$6=3,SUM(+Ene!AD7+Feb!AD7+Mar!AD7),IF(Config!$C$6=4,SUM(+Ene!AD7+Feb!AD7+Mar!AD7+Abr!AD7),IF(Config!$C$6=5,SUM(Ene!AD7+Feb!AD7+Mar!AD7+Abr!AD7+May!AD7),IF(Config!$C$6=6,SUM(+Ene!AD7+Feb!AD7+Mar!AD7+Abr!AD7+May!AD7+Jun!AD7),IF(Config!$C$6=7,SUM(Ene!AD7+Feb!AD7+Mar!AD7+Abr!AD7+May!AD7+Jun!AD7+Jul!AD7),IF(Config!$C$6=8,SUM(+Ene!AD7+Feb!AD7+Mar!AD7+Abr!AD7+May!AD7+Jun!AD7+Jul!AD7+Ago!AD7),IF(Config!$C$6=9,SUM(+Ene!AD7+Feb!AD7+Mar!AD7+Abr!AD7+May!AD7+Jun!AD7+Jul!AD7+Ago!AD7+Set!AD7),IF(Config!$C$6=10,SUM(+Ene!AD7+Feb!AD7+Mar!AD7+Abr!AD7+May!AD7+Jun!AD7+Jul!AD7+Ago!AD7+Set!AD7+Oct!AD7),IF(Config!$C$6=11,SUM(+Ene!AD7+Feb!AD7+Mar!AD7+Abr!AD7+May!AD7+Jun!AD7+Jul!AD7+Ago!AD7+Set!AD7+Oct!AD7+Nov!AD7),IF(Config!$C$6=12,SUM(+Ene!AD7+Feb!AD7+Mar!AD7+Abr!AD7+May!AD7+Jun!AD7+Jul!AD7+Ago!AD7+Set!AD7+Oct!AD7+Nov!AD7+Dic!AD7)))))))))))))</f>
        <v>0</v>
      </c>
      <c r="AE7" s="356">
        <f>IF(Config!$C$6=1,SUM(+Ene!AE7),IF(Config!$C$6=2,SUM(+Ene!AE7+Feb!AE7),IF(Config!$C$6=3,SUM(+Ene!AE7+Feb!AE7+Mar!AE7),IF(Config!$C$6=4,SUM(+Ene!AE7+Feb!AE7+Mar!AE7+Abr!AE7),IF(Config!$C$6=5,SUM(Ene!AE7+Feb!AE7+Mar!AE7+Abr!AE7+May!AE7),IF(Config!$C$6=6,SUM(+Ene!AE7+Feb!AE7+Mar!AE7+Abr!AE7+May!AE7+Jun!AE7),IF(Config!$C$6=7,SUM(Ene!AE7+Feb!AE7+Mar!AE7+Abr!AE7+May!AE7+Jun!AE7+Jul!AE7),IF(Config!$C$6=8,SUM(+Ene!AE7+Feb!AE7+Mar!AE7+Abr!AE7+May!AE7+Jun!AE7+Jul!AE7+Ago!AE7),IF(Config!$C$6=9,SUM(+Ene!AE7+Feb!AE7+Mar!AE7+Abr!AE7+May!AE7+Jun!AE7+Jul!AE7+Ago!AE7+Set!AE7),IF(Config!$C$6=10,SUM(+Ene!AE7+Feb!AE7+Mar!AE7+Abr!AE7+May!AE7+Jun!AE7+Jul!AE7+Ago!AE7+Set!AE7+Oct!AE7),IF(Config!$C$6=11,SUM(+Ene!AE7+Feb!AE7+Mar!AE7+Abr!AE7+May!AE7+Jun!AE7+Jul!AE7+Ago!AE7+Set!AE7+Oct!AE7+Nov!AE7),IF(Config!$C$6=12,SUM(+Ene!AE7+Feb!AE7+Mar!AE7+Abr!AE7+May!AE7+Jun!AE7+Jul!AE7+Ago!AE7+Set!AE7+Oct!AE7+Nov!AE7+Dic!AE7)))))))))))))</f>
        <v>0</v>
      </c>
      <c r="AF7" s="356">
        <f>IF(Config!$C$6=1,SUM(+Ene!AF7),IF(Config!$C$6=2,SUM(+Ene!AF7+Feb!AF7),IF(Config!$C$6=3,SUM(+Ene!AF7+Feb!AF7+Mar!AF7),IF(Config!$C$6=4,SUM(+Ene!AF7+Feb!AF7+Mar!AF7+Abr!AF7),IF(Config!$C$6=5,SUM(Ene!AF7+Feb!AF7+Mar!AF7+Abr!AF7+May!AF7),IF(Config!$C$6=6,SUM(+Ene!AF7+Feb!AF7+Mar!AF7+Abr!AF7+May!AF7+Jun!AF7),IF(Config!$C$6=7,SUM(Ene!AF7+Feb!AF7+Mar!AF7+Abr!AF7+May!AF7+Jun!AF7+Jul!AF7),IF(Config!$C$6=8,SUM(+Ene!AF7+Feb!AF7+Mar!AF7+Abr!AF7+May!AF7+Jun!AF7+Jul!AF7+Ago!AF7),IF(Config!$C$6=9,SUM(+Ene!AF7+Feb!AF7+Mar!AF7+Abr!AF7+May!AF7+Jun!AF7+Jul!AF7+Ago!AF7+Set!AF7),IF(Config!$C$6=10,SUM(+Ene!AF7+Feb!AF7+Mar!AF7+Abr!AF7+May!AF7+Jun!AF7+Jul!AF7+Ago!AF7+Set!AF7+Oct!AF7),IF(Config!$C$6=11,SUM(+Ene!AF7+Feb!AF7+Mar!AF7+Abr!AF7+May!AF7+Jun!AF7+Jul!AF7+Ago!AF7+Set!AF7+Oct!AF7+Nov!AF7),IF(Config!$C$6=12,SUM(+Ene!AF7+Feb!AF7+Mar!AF7+Abr!AF7+May!AF7+Jun!AF7+Jul!AF7+Ago!AF7+Set!AF7+Oct!AF7+Nov!AF7+Dic!AF7)))))))))))))</f>
        <v>0</v>
      </c>
      <c r="AG7" s="356">
        <f>IF(Config!$C$6=1,SUM(+Ene!AG7),IF(Config!$C$6=2,SUM(+Ene!AG7+Feb!AG7),IF(Config!$C$6=3,SUM(+Ene!AG7+Feb!AG7+Mar!AG7),IF(Config!$C$6=4,SUM(+Ene!AG7+Feb!AG7+Mar!AG7+Abr!AG7),IF(Config!$C$6=5,SUM(Ene!AG7+Feb!AG7+Mar!AG7+Abr!AG7+May!AG7),IF(Config!$C$6=6,SUM(+Ene!AG7+Feb!AG7+Mar!AG7+Abr!AG7+May!AG7+Jun!AG7),IF(Config!$C$6=7,SUM(Ene!AG7+Feb!AG7+Mar!AG7+Abr!AG7+May!AG7+Jun!AG7+Jul!AG7),IF(Config!$C$6=8,SUM(+Ene!AG7+Feb!AG7+Mar!AG7+Abr!AG7+May!AG7+Jun!AG7+Jul!AG7+Ago!AG7),IF(Config!$C$6=9,SUM(+Ene!AG7+Feb!AG7+Mar!AG7+Abr!AG7+May!AG7+Jun!AG7+Jul!AG7+Ago!AG7+Set!AG7),IF(Config!$C$6=10,SUM(+Ene!AG7+Feb!AG7+Mar!AG7+Abr!AG7+May!AG7+Jun!AG7+Jul!AG7+Ago!AG7+Set!AG7+Oct!AG7),IF(Config!$C$6=11,SUM(+Ene!AG7+Feb!AG7+Mar!AG7+Abr!AG7+May!AG7+Jun!AG7+Jul!AG7+Ago!AG7+Set!AG7+Oct!AG7+Nov!AG7),IF(Config!$C$6=12,SUM(+Ene!AG7+Feb!AG7+Mar!AG7+Abr!AG7+May!AG7+Jun!AG7+Jul!AG7+Ago!AG7+Set!AG7+Oct!AG7+Nov!AG7+Dic!AG7)))))))))))))</f>
        <v>0</v>
      </c>
      <c r="AH7" s="356">
        <f>IF(Config!$C$6=1,SUM(+Ene!AH7),IF(Config!$C$6=2,SUM(+Ene!AH7+Feb!AH7),IF(Config!$C$6=3,SUM(+Ene!AH7+Feb!AH7+Mar!AH7),IF(Config!$C$6=4,SUM(+Ene!AH7+Feb!AH7+Mar!AH7+Abr!AH7),IF(Config!$C$6=5,SUM(Ene!AH7+Feb!AH7+Mar!AH7+Abr!AH7+May!AH7),IF(Config!$C$6=6,SUM(+Ene!AH7+Feb!AH7+Mar!AH7+Abr!AH7+May!AH7+Jun!AH7),IF(Config!$C$6=7,SUM(Ene!AH7+Feb!AH7+Mar!AH7+Abr!AH7+May!AH7+Jun!AH7+Jul!AH7),IF(Config!$C$6=8,SUM(+Ene!AH7+Feb!AH7+Mar!AH7+Abr!AH7+May!AH7+Jun!AH7+Jul!AH7+Ago!AH7),IF(Config!$C$6=9,SUM(+Ene!AH7+Feb!AH7+Mar!AH7+Abr!AH7+May!AH7+Jun!AH7+Jul!AH7+Ago!AH7+Set!AH7),IF(Config!$C$6=10,SUM(+Ene!AH7+Feb!AH7+Mar!AH7+Abr!AH7+May!AH7+Jun!AH7+Jul!AH7+Ago!AH7+Set!AH7+Oct!AH7),IF(Config!$C$6=11,SUM(+Ene!AH7+Feb!AH7+Mar!AH7+Abr!AH7+May!AH7+Jun!AH7+Jul!AH7+Ago!AH7+Set!AH7+Oct!AH7+Nov!AH7),IF(Config!$C$6=12,SUM(+Ene!AH7+Feb!AH7+Mar!AH7+Abr!AH7+May!AH7+Jun!AH7+Jul!AH7+Ago!AH7+Set!AH7+Oct!AH7+Nov!AH7+Dic!AH7)))))))))))))</f>
        <v>0</v>
      </c>
      <c r="AI7" s="356">
        <f>IF(Config!$C$6=1,SUM(+Ene!AI7),IF(Config!$C$6=2,SUM(+Ene!AI7+Feb!AI7),IF(Config!$C$6=3,SUM(+Ene!AI7+Feb!AI7+Mar!AI7),IF(Config!$C$6=4,SUM(+Ene!AI7+Feb!AI7+Mar!AI7+Abr!AI7),IF(Config!$C$6=5,SUM(Ene!AI7+Feb!AI7+Mar!AI7+Abr!AI7+May!AI7),IF(Config!$C$6=6,SUM(+Ene!AI7+Feb!AI7+Mar!AI7+Abr!AI7+May!AI7+Jun!AI7),IF(Config!$C$6=7,SUM(Ene!AI7+Feb!AI7+Mar!AI7+Abr!AI7+May!AI7+Jun!AI7+Jul!AI7),IF(Config!$C$6=8,SUM(+Ene!AI7+Feb!AI7+Mar!AI7+Abr!AI7+May!AI7+Jun!AI7+Jul!AI7+Ago!AI7),IF(Config!$C$6=9,SUM(+Ene!AI7+Feb!AI7+Mar!AI7+Abr!AI7+May!AI7+Jun!AI7+Jul!AI7+Ago!AI7+Set!AI7),IF(Config!$C$6=10,SUM(+Ene!AI7+Feb!AI7+Mar!AI7+Abr!AI7+May!AI7+Jun!AI7+Jul!AI7+Ago!AI7+Set!AI7+Oct!AI7),IF(Config!$C$6=11,SUM(+Ene!AI7+Feb!AI7+Mar!AI7+Abr!AI7+May!AI7+Jun!AI7+Jul!AI7+Ago!AI7+Set!AI7+Oct!AI7+Nov!AI7),IF(Config!$C$6=12,SUM(+Ene!AI7+Feb!AI7+Mar!AI7+Abr!AI7+May!AI7+Jun!AI7+Jul!AI7+Ago!AI7+Set!AI7+Oct!AI7+Nov!AI7+Dic!AI7)))))))))))))</f>
        <v>0</v>
      </c>
      <c r="AJ7" s="356">
        <f>IF(Config!$C$6=1,SUM(+Ene!AJ7),IF(Config!$C$6=2,SUM(+Ene!AJ7+Feb!AJ7),IF(Config!$C$6=3,SUM(+Ene!AJ7+Feb!AJ7+Mar!AJ7),IF(Config!$C$6=4,SUM(+Ene!AJ7+Feb!AJ7+Mar!AJ7+Abr!AJ7),IF(Config!$C$6=5,SUM(Ene!AJ7+Feb!AJ7+Mar!AJ7+Abr!AJ7+May!AJ7),IF(Config!$C$6=6,SUM(+Ene!AJ7+Feb!AJ7+Mar!AJ7+Abr!AJ7+May!AJ7+Jun!AJ7),IF(Config!$C$6=7,SUM(Ene!AJ7+Feb!AJ7+Mar!AJ7+Abr!AJ7+May!AJ7+Jun!AJ7+Jul!AJ7),IF(Config!$C$6=8,SUM(+Ene!AJ7+Feb!AJ7+Mar!AJ7+Abr!AJ7+May!AJ7+Jun!AJ7+Jul!AJ7+Ago!AJ7),IF(Config!$C$6=9,SUM(+Ene!AJ7+Feb!AJ7+Mar!AJ7+Abr!AJ7+May!AJ7+Jun!AJ7+Jul!AJ7+Ago!AJ7+Set!AJ7),IF(Config!$C$6=10,SUM(+Ene!AJ7+Feb!AJ7+Mar!AJ7+Abr!AJ7+May!AJ7+Jun!AJ7+Jul!AJ7+Ago!AJ7+Set!AJ7+Oct!AJ7),IF(Config!$C$6=11,SUM(+Ene!AJ7+Feb!AJ7+Mar!AJ7+Abr!AJ7+May!AJ7+Jun!AJ7+Jul!AJ7+Ago!AJ7+Set!AJ7+Oct!AJ7+Nov!AJ7),IF(Config!$C$6=12,SUM(+Ene!AJ7+Feb!AJ7+Mar!AJ7+Abr!AJ7+May!AJ7+Jun!AJ7+Jul!AJ7+Ago!AJ7+Set!AJ7+Oct!AJ7+Nov!AJ7+Dic!AJ7)))))))))))))</f>
        <v>0</v>
      </c>
      <c r="AK7" s="356">
        <f>IF(Config!$C$6=1,SUM(+Ene!AK7),IF(Config!$C$6=2,SUM(+Ene!AK7+Feb!AK7),IF(Config!$C$6=3,SUM(+Ene!AK7+Feb!AK7+Mar!AK7),IF(Config!$C$6=4,SUM(+Ene!AK7+Feb!AK7+Mar!AK7+Abr!AK7),IF(Config!$C$6=5,SUM(Ene!AK7+Feb!AK7+Mar!AK7+Abr!AK7+May!AK7),IF(Config!$C$6=6,SUM(+Ene!AK7+Feb!AK7+Mar!AK7+Abr!AK7+May!AK7+Jun!AK7),IF(Config!$C$6=7,SUM(Ene!AK7+Feb!AK7+Mar!AK7+Abr!AK7+May!AK7+Jun!AK7+Jul!AK7),IF(Config!$C$6=8,SUM(+Ene!AK7+Feb!AK7+Mar!AK7+Abr!AK7+May!AK7+Jun!AK7+Jul!AK7+Ago!AK7),IF(Config!$C$6=9,SUM(+Ene!AK7+Feb!AK7+Mar!AK7+Abr!AK7+May!AK7+Jun!AK7+Jul!AK7+Ago!AK7+Set!AK7),IF(Config!$C$6=10,SUM(+Ene!AK7+Feb!AK7+Mar!AK7+Abr!AK7+May!AK7+Jun!AK7+Jul!AK7+Ago!AK7+Set!AK7+Oct!AK7),IF(Config!$C$6=11,SUM(+Ene!AK7+Feb!AK7+Mar!AK7+Abr!AK7+May!AK7+Jun!AK7+Jul!AK7+Ago!AK7+Set!AK7+Oct!AK7+Nov!AK7),IF(Config!$C$6=12,SUM(+Ene!AK7+Feb!AK7+Mar!AK7+Abr!AK7+May!AK7+Jun!AK7+Jul!AK7+Ago!AK7+Set!AK7+Oct!AK7+Nov!AK7+Dic!AK7)))))))))))))</f>
        <v>0</v>
      </c>
      <c r="AL7" s="356">
        <f>IF(Config!$C$6=1,SUM(+Ene!AL7),IF(Config!$C$6=2,SUM(+Ene!AL7+Feb!AL7),IF(Config!$C$6=3,SUM(+Ene!AL7+Feb!AL7+Mar!AL7),IF(Config!$C$6=4,SUM(+Ene!AL7+Feb!AL7+Mar!AL7+Abr!AL7),IF(Config!$C$6=5,SUM(Ene!AL7+Feb!AL7+Mar!AL7+Abr!AL7+May!AL7),IF(Config!$C$6=6,SUM(+Ene!AL7+Feb!AL7+Mar!AL7+Abr!AL7+May!AL7+Jun!AL7),IF(Config!$C$6=7,SUM(Ene!AL7+Feb!AL7+Mar!AL7+Abr!AL7+May!AL7+Jun!AL7+Jul!AL7),IF(Config!$C$6=8,SUM(+Ene!AL7+Feb!AL7+Mar!AL7+Abr!AL7+May!AL7+Jun!AL7+Jul!AL7+Ago!AL7),IF(Config!$C$6=9,SUM(+Ene!AL7+Feb!AL7+Mar!AL7+Abr!AL7+May!AL7+Jun!AL7+Jul!AL7+Ago!AL7+Set!AL7),IF(Config!$C$6=10,SUM(+Ene!AL7+Feb!AL7+Mar!AL7+Abr!AL7+May!AL7+Jun!AL7+Jul!AL7+Ago!AL7+Set!AL7+Oct!AL7),IF(Config!$C$6=11,SUM(+Ene!AL7+Feb!AL7+Mar!AL7+Abr!AL7+May!AL7+Jun!AL7+Jul!AL7+Ago!AL7+Set!AL7+Oct!AL7+Nov!AL7),IF(Config!$C$6=12,SUM(+Ene!AL7+Feb!AL7+Mar!AL7+Abr!AL7+May!AL7+Jun!AL7+Jul!AL7+Ago!AL7+Set!AL7+Oct!AL7+Nov!AL7+Dic!AL7)))))))))))))</f>
        <v>1251</v>
      </c>
      <c r="AM7" s="356">
        <f>IF(Config!$C$6=1,SUM(+Ene!AM7),IF(Config!$C$6=2,SUM(+Ene!AM7+Feb!AM7),IF(Config!$C$6=3,SUM(+Ene!AM7+Feb!AM7+Mar!AM7),IF(Config!$C$6=4,SUM(+Ene!AM7+Feb!AM7+Mar!AM7+Abr!AM7),IF(Config!$C$6=5,SUM(Ene!AM7+Feb!AM7+Mar!AM7+Abr!AM7+May!AM7),IF(Config!$C$6=6,SUM(+Ene!AM7+Feb!AM7+Mar!AM7+Abr!AM7+May!AM7+Jun!AM7),IF(Config!$C$6=7,SUM(Ene!AM7+Feb!AM7+Mar!AM7+Abr!AM7+May!AM7+Jun!AM7+Jul!AM7),IF(Config!$C$6=8,SUM(+Ene!AM7+Feb!AM7+Mar!AM7+Abr!AM7+May!AM7+Jun!AM7+Jul!AM7+Ago!AM7),IF(Config!$C$6=9,SUM(+Ene!AM7+Feb!AM7+Mar!AM7+Abr!AM7+May!AM7+Jun!AM7+Jul!AM7+Ago!AM7+Set!AM7),IF(Config!$C$6=10,SUM(+Ene!AM7+Feb!AM7+Mar!AM7+Abr!AM7+May!AM7+Jun!AM7+Jul!AM7+Ago!AM7+Set!AM7+Oct!AM7),IF(Config!$C$6=11,SUM(+Ene!AM7+Feb!AM7+Mar!AM7+Abr!AM7+May!AM7+Jun!AM7+Jul!AM7+Ago!AM7+Set!AM7+Oct!AM7+Nov!AM7),IF(Config!$C$6=12,SUM(+Ene!AM7+Feb!AM7+Mar!AM7+Abr!AM7+May!AM7+Jun!AM7+Jul!AM7+Ago!AM7+Set!AM7+Oct!AM7+Nov!AM7+Dic!AM7)))))))))))))</f>
        <v>0</v>
      </c>
      <c r="AN7" s="356">
        <f>IF(Config!$C$6=1,SUM(+Ene!AN7),IF(Config!$C$6=2,SUM(+Ene!AN7+Feb!AN7),IF(Config!$C$6=3,SUM(+Ene!AN7+Feb!AN7+Mar!AN7),IF(Config!$C$6=4,SUM(+Ene!AN7+Feb!AN7+Mar!AN7+Abr!AN7),IF(Config!$C$6=5,SUM(Ene!AN7+Feb!AN7+Mar!AN7+Abr!AN7+May!AN7),IF(Config!$C$6=6,SUM(+Ene!AN7+Feb!AN7+Mar!AN7+Abr!AN7+May!AN7+Jun!AN7),IF(Config!$C$6=7,SUM(Ene!AN7+Feb!AN7+Mar!AN7+Abr!AN7+May!AN7+Jun!AN7+Jul!AN7),IF(Config!$C$6=8,SUM(+Ene!AN7+Feb!AN7+Mar!AN7+Abr!AN7+May!AN7+Jun!AN7+Jul!AN7+Ago!AN7),IF(Config!$C$6=9,SUM(+Ene!AN7+Feb!AN7+Mar!AN7+Abr!AN7+May!AN7+Jun!AN7+Jul!AN7+Ago!AN7+Set!AN7),IF(Config!$C$6=10,SUM(+Ene!AN7+Feb!AN7+Mar!AN7+Abr!AN7+May!AN7+Jun!AN7+Jul!AN7+Ago!AN7+Set!AN7+Oct!AN7),IF(Config!$C$6=11,SUM(+Ene!AN7+Feb!AN7+Mar!AN7+Abr!AN7+May!AN7+Jun!AN7+Jul!AN7+Ago!AN7+Set!AN7+Oct!AN7+Nov!AN7),IF(Config!$C$6=12,SUM(+Ene!AN7+Feb!AN7+Mar!AN7+Abr!AN7+May!AN7+Jun!AN7+Jul!AN7+Ago!AN7+Set!AN7+Oct!AN7+Nov!AN7+Dic!AN7)))))))))))))</f>
        <v>9</v>
      </c>
      <c r="AO7" s="356">
        <f>IF(Config!$C$6=1,SUM(+Ene!AO7),IF(Config!$C$6=2,SUM(+Ene!AO7+Feb!AO7),IF(Config!$C$6=3,SUM(+Ene!AO7+Feb!AO7+Mar!AO7),IF(Config!$C$6=4,SUM(+Ene!AO7+Feb!AO7+Mar!AO7+Abr!AO7),IF(Config!$C$6=5,SUM(Ene!AO7+Feb!AO7+Mar!AO7+Abr!AO7+May!AO7),IF(Config!$C$6=6,SUM(+Ene!AO7+Feb!AO7+Mar!AO7+Abr!AO7+May!AO7+Jun!AO7),IF(Config!$C$6=7,SUM(Ene!AO7+Feb!AO7+Mar!AO7+Abr!AO7+May!AO7+Jun!AO7+Jul!AO7),IF(Config!$C$6=8,SUM(+Ene!AO7+Feb!AO7+Mar!AO7+Abr!AO7+May!AO7+Jun!AO7+Jul!AO7+Ago!AO7),IF(Config!$C$6=9,SUM(+Ene!AO7+Feb!AO7+Mar!AO7+Abr!AO7+May!AO7+Jun!AO7+Jul!AO7+Ago!AO7+Set!AO7),IF(Config!$C$6=10,SUM(+Ene!AO7+Feb!AO7+Mar!AO7+Abr!AO7+May!AO7+Jun!AO7+Jul!AO7+Ago!AO7+Set!AO7+Oct!AO7),IF(Config!$C$6=11,SUM(+Ene!AO7+Feb!AO7+Mar!AO7+Abr!AO7+May!AO7+Jun!AO7+Jul!AO7+Ago!AO7+Set!AO7+Oct!AO7+Nov!AO7),IF(Config!$C$6=12,SUM(+Ene!AO7+Feb!AO7+Mar!AO7+Abr!AO7+May!AO7+Jun!AO7+Jul!AO7+Ago!AO7+Set!AO7+Oct!AO7+Nov!AO7+Dic!AO7)))))))))))))</f>
        <v>0</v>
      </c>
      <c r="AP7" s="356">
        <f>IF(Config!$C$6=1,SUM(+Ene!AP7),IF(Config!$C$6=2,SUM(+Ene!AP7+Feb!AP7),IF(Config!$C$6=3,SUM(+Ene!AP7+Feb!AP7+Mar!AP7),IF(Config!$C$6=4,SUM(+Ene!AP7+Feb!AP7+Mar!AP7+Abr!AP7),IF(Config!$C$6=5,SUM(Ene!AP7+Feb!AP7+Mar!AP7+Abr!AP7+May!AP7),IF(Config!$C$6=6,SUM(+Ene!AP7+Feb!AP7+Mar!AP7+Abr!AP7+May!AP7+Jun!AP7),IF(Config!$C$6=7,SUM(Ene!AP7+Feb!AP7+Mar!AP7+Abr!AP7+May!AP7+Jun!AP7+Jul!AP7),IF(Config!$C$6=8,SUM(+Ene!AP7+Feb!AP7+Mar!AP7+Abr!AP7+May!AP7+Jun!AP7+Jul!AP7+Ago!AP7),IF(Config!$C$6=9,SUM(+Ene!AP7+Feb!AP7+Mar!AP7+Abr!AP7+May!AP7+Jun!AP7+Jul!AP7+Ago!AP7+Set!AP7),IF(Config!$C$6=10,SUM(+Ene!AP7+Feb!AP7+Mar!AP7+Abr!AP7+May!AP7+Jun!AP7+Jul!AP7+Ago!AP7+Set!AP7+Oct!AP7),IF(Config!$C$6=11,SUM(+Ene!AP7+Feb!AP7+Mar!AP7+Abr!AP7+May!AP7+Jun!AP7+Jul!AP7+Ago!AP7+Set!AP7+Oct!AP7+Nov!AP7),IF(Config!$C$6=12,SUM(+Ene!AP7+Feb!AP7+Mar!AP7+Abr!AP7+May!AP7+Jun!AP7+Jul!AP7+Ago!AP7+Set!AP7+Oct!AP7+Nov!AP7+Dic!AP7)))))))))))))</f>
        <v>859</v>
      </c>
      <c r="AQ7" s="356">
        <f>IF(Config!$C$6=1,SUM(+Ene!AQ7),IF(Config!$C$6=2,SUM(+Ene!AQ7+Feb!AQ7),IF(Config!$C$6=3,SUM(+Ene!AQ7+Feb!AQ7+Mar!AQ7),IF(Config!$C$6=4,SUM(+Ene!AQ7+Feb!AQ7+Mar!AQ7+Abr!AQ7),IF(Config!$C$6=5,SUM(Ene!AQ7+Feb!AQ7+Mar!AQ7+Abr!AQ7+May!AQ7),IF(Config!$C$6=6,SUM(+Ene!AQ7+Feb!AQ7+Mar!AQ7+Abr!AQ7+May!AQ7+Jun!AQ7),IF(Config!$C$6=7,SUM(Ene!AQ7+Feb!AQ7+Mar!AQ7+Abr!AQ7+May!AQ7+Jun!AQ7+Jul!AQ7),IF(Config!$C$6=8,SUM(+Ene!AQ7+Feb!AQ7+Mar!AQ7+Abr!AQ7+May!AQ7+Jun!AQ7+Jul!AQ7+Ago!AQ7),IF(Config!$C$6=9,SUM(+Ene!AQ7+Feb!AQ7+Mar!AQ7+Abr!AQ7+May!AQ7+Jun!AQ7+Jul!AQ7+Ago!AQ7+Set!AQ7),IF(Config!$C$6=10,SUM(+Ene!AQ7+Feb!AQ7+Mar!AQ7+Abr!AQ7+May!AQ7+Jun!AQ7+Jul!AQ7+Ago!AQ7+Set!AQ7+Oct!AQ7),IF(Config!$C$6=11,SUM(+Ene!AQ7+Feb!AQ7+Mar!AQ7+Abr!AQ7+May!AQ7+Jun!AQ7+Jul!AQ7+Ago!AQ7+Set!AQ7+Oct!AQ7+Nov!AQ7),IF(Config!$C$6=12,SUM(+Ene!AQ7+Feb!AQ7+Mar!AQ7+Abr!AQ7+May!AQ7+Jun!AQ7+Jul!AQ7+Ago!AQ7+Set!AQ7+Oct!AQ7+Nov!AQ7+Dic!AQ7)))))))))))))</f>
        <v>0</v>
      </c>
      <c r="AR7" s="356">
        <f>IF(Config!$C$6=1,SUM(+Ene!AR7),IF(Config!$C$6=2,SUM(+Ene!AR7+Feb!AR7),IF(Config!$C$6=3,SUM(+Ene!AR7+Feb!AR7+Mar!AR7),IF(Config!$C$6=4,SUM(+Ene!AR7+Feb!AR7+Mar!AR7+Abr!AR7),IF(Config!$C$6=5,SUM(Ene!AR7+Feb!AR7+Mar!AR7+Abr!AR7+May!AR7),IF(Config!$C$6=6,SUM(+Ene!AR7+Feb!AR7+Mar!AR7+Abr!AR7+May!AR7+Jun!AR7),IF(Config!$C$6=7,SUM(Ene!AR7+Feb!AR7+Mar!AR7+Abr!AR7+May!AR7+Jun!AR7+Jul!AR7),IF(Config!$C$6=8,SUM(+Ene!AR7+Feb!AR7+Mar!AR7+Abr!AR7+May!AR7+Jun!AR7+Jul!AR7+Ago!AR7),IF(Config!$C$6=9,SUM(+Ene!AR7+Feb!AR7+Mar!AR7+Abr!AR7+May!AR7+Jun!AR7+Jul!AR7+Ago!AR7+Set!AR7),IF(Config!$C$6=10,SUM(+Ene!AR7+Feb!AR7+Mar!AR7+Abr!AR7+May!AR7+Jun!AR7+Jul!AR7+Ago!AR7+Set!AR7+Oct!AR7),IF(Config!$C$6=11,SUM(+Ene!AR7+Feb!AR7+Mar!AR7+Abr!AR7+May!AR7+Jun!AR7+Jul!AR7+Ago!AR7+Set!AR7+Oct!AR7+Nov!AR7),IF(Config!$C$6=12,SUM(+Ene!AR7+Feb!AR7+Mar!AR7+Abr!AR7+May!AR7+Jun!AR7+Jul!AR7+Ago!AR7+Set!AR7+Oct!AR7+Nov!AR7+Dic!AR7)))))))))))))</f>
        <v>0</v>
      </c>
      <c r="AS7" s="356">
        <f>IF(Config!$C$6=1,SUM(+Ene!AS7),IF(Config!$C$6=2,SUM(+Ene!AS7+Feb!AS7),IF(Config!$C$6=3,SUM(+Ene!AS7+Feb!AS7+Mar!AS7),IF(Config!$C$6=4,SUM(+Ene!AS7+Feb!AS7+Mar!AS7+Abr!AS7),IF(Config!$C$6=5,SUM(Ene!AS7+Feb!AS7+Mar!AS7+Abr!AS7+May!AS7),IF(Config!$C$6=6,SUM(+Ene!AS7+Feb!AS7+Mar!AS7+Abr!AS7+May!AS7+Jun!AS7),IF(Config!$C$6=7,SUM(Ene!AS7+Feb!AS7+Mar!AS7+Abr!AS7+May!AS7+Jun!AS7+Jul!AS7),IF(Config!$C$6=8,SUM(+Ene!AS7+Feb!AS7+Mar!AS7+Abr!AS7+May!AS7+Jun!AS7+Jul!AS7+Ago!AS7),IF(Config!$C$6=9,SUM(+Ene!AS7+Feb!AS7+Mar!AS7+Abr!AS7+May!AS7+Jun!AS7+Jul!AS7+Ago!AS7+Set!AS7),IF(Config!$C$6=10,SUM(+Ene!AS7+Feb!AS7+Mar!AS7+Abr!AS7+May!AS7+Jun!AS7+Jul!AS7+Ago!AS7+Set!AS7+Oct!AS7),IF(Config!$C$6=11,SUM(+Ene!AS7+Feb!AS7+Mar!AS7+Abr!AS7+May!AS7+Jun!AS7+Jul!AS7+Ago!AS7+Set!AS7+Oct!AS7+Nov!AS7),IF(Config!$C$6=12,SUM(+Ene!AS7+Feb!AS7+Mar!AS7+Abr!AS7+May!AS7+Jun!AS7+Jul!AS7+Ago!AS7+Set!AS7+Oct!AS7+Nov!AS7+Dic!AS7)))))))))))))</f>
        <v>0</v>
      </c>
      <c r="AT7" s="366">
        <f t="shared" si="16"/>
        <v>24365</v>
      </c>
      <c r="AU7" s="37">
        <f t="shared" ref="AU7:AU8" si="17">SUM(D7)</f>
        <v>0</v>
      </c>
      <c r="AV7" s="37">
        <f t="shared" ref="AV7:AV8" si="18">+E7</f>
        <v>0</v>
      </c>
      <c r="AW7" s="37">
        <f t="shared" ref="AW7" si="19">+SUM(F7:O7)</f>
        <v>15109</v>
      </c>
      <c r="AX7" s="37">
        <f t="shared" ref="AX7:AX8" si="20">+SUM(P7:R7)</f>
        <v>78</v>
      </c>
      <c r="AY7" s="37">
        <f t="shared" ref="AY7:AY8" si="21">+SUM(S7:V7)</f>
        <v>776</v>
      </c>
      <c r="AZ7" s="37">
        <f t="shared" ref="AZ7:AZ8" si="22">+SUM(W7:AB7)</f>
        <v>6283</v>
      </c>
      <c r="BA7" s="37">
        <f t="shared" ref="BA7:BA8" si="23">+SUM(AC7:AH7)</f>
        <v>0</v>
      </c>
      <c r="BB7" s="37">
        <f t="shared" ref="BB7:BB8" si="24">+SUM(AI7:AK7)</f>
        <v>0</v>
      </c>
      <c r="BC7" s="38">
        <f t="shared" ref="BC7:BC8" si="25">+SUM(AL7:AO7)</f>
        <v>1260</v>
      </c>
      <c r="BD7" s="37">
        <f t="shared" ref="BD7:BD8" si="26">+SUM(AP7:AS7)</f>
        <v>859</v>
      </c>
      <c r="BE7" s="54">
        <f t="shared" si="6"/>
        <v>24365</v>
      </c>
      <c r="BF7" t="str">
        <f t="shared" si="7"/>
        <v>OK</v>
      </c>
    </row>
    <row r="8" spans="1:70" ht="30" x14ac:dyDescent="0.25">
      <c r="A8" s="352">
        <v>5</v>
      </c>
      <c r="B8" s="355" t="s">
        <v>717</v>
      </c>
      <c r="C8" s="415" t="s">
        <v>146</v>
      </c>
      <c r="D8" s="356">
        <f>IF(Config!$C$6=1,SUM(+Ene!D8),IF(Config!$C$6=2,SUM(+Ene!D8+Feb!D8),IF(Config!$C$6=3,SUM(+Ene!D8+Feb!D8+Mar!D8),IF(Config!$C$6=4,SUM(+Ene!D8+Feb!D8+Mar!D8+Abr!D8),IF(Config!$C$6=5,SUM(Ene!D8+Feb!D8+Mar!D8+Abr!D8+May!D8),IF(Config!$C$6=6,SUM(+Ene!D8+Feb!D8+Mar!D8+Abr!D8+May!D8+Jun!D8),IF(Config!$C$6=7,SUM(Ene!D8+Feb!D8+Mar!D8+Abr!D8+May!D8+Jun!D8+Jul!D8),IF(Config!$C$6=8,SUM(+Ene!D8+Feb!D8+Mar!D8+Abr!D8+May!D8+Jun!D8+Jul!D8+Ago!D8),IF(Config!$C$6=9,SUM(+Ene!D8+Feb!D8+Mar!D8+Abr!D8+May!D8+Jun!D8+Jul!D8+Ago!D8+Set!D8),IF(Config!$C$6=10,SUM(+Ene!D8+Feb!D8+Mar!D8+Abr!D8+May!D8+Jun!D8+Jul!D8+Ago!D8+Set!D8+Oct!D8),IF(Config!$C$6=11,SUM(+Ene!D8+Feb!D8+Mar!D8+Abr!D8+May!D8+Jun!D8+Jul!D8+Ago!D8+Set!D8+Oct!D8+Nov!D8),IF(Config!$C$6=12,SUM(+Ene!D8+Feb!D8+Mar!D8+Abr!D8+May!D8+Jun!D8+Jul!D8+Ago!D8+Set!D8+Oct!D8+Nov!D8+Dic!D8)))))))))))))</f>
        <v>0</v>
      </c>
      <c r="E8" s="356">
        <f>IF(Config!$C$6=1,SUM(+Ene!E8),IF(Config!$C$6=2,SUM(+Ene!E8+Feb!E8),IF(Config!$C$6=3,SUM(+Ene!E8+Feb!E8+Mar!E8),IF(Config!$C$6=4,SUM(+Ene!E8+Feb!E8+Mar!E8+Abr!E8),IF(Config!$C$6=5,SUM(Ene!E8+Feb!E8+Mar!E8+Abr!E8+May!E8),IF(Config!$C$6=6,SUM(+Ene!E8+Feb!E8+Mar!E8+Abr!E8+May!E8+Jun!E8),IF(Config!$C$6=7,SUM(Ene!E8+Feb!E8+Mar!E8+Abr!E8+May!E8+Jun!E8+Jul!E8),IF(Config!$C$6=8,SUM(+Ene!E8+Feb!E8+Mar!E8+Abr!E8+May!E8+Jun!E8+Jul!E8+Ago!E8),IF(Config!$C$6=9,SUM(+Ene!E8+Feb!E8+Mar!E8+Abr!E8+May!E8+Jun!E8+Jul!E8+Ago!E8+Set!E8),IF(Config!$C$6=10,SUM(+Ene!E8+Feb!E8+Mar!E8+Abr!E8+May!E8+Jun!E8+Jul!E8+Ago!E8+Set!E8+Oct!E8),IF(Config!$C$6=11,SUM(+Ene!E8+Feb!E8+Mar!E8+Abr!E8+May!E8+Jun!E8+Jul!E8+Ago!E8+Set!E8+Oct!E8+Nov!E8),IF(Config!$C$6=12,SUM(+Ene!E8+Feb!E8+Mar!E8+Abr!E8+May!E8+Jun!E8+Jul!E8+Ago!E8+Set!E8+Oct!E8+Nov!E8+Dic!E8)))))))))))))</f>
        <v>0</v>
      </c>
      <c r="F8" s="356">
        <f>IF(Config!$C$6=1,SUM(+Ene!F8),IF(Config!$C$6=2,SUM(+Ene!F8+Feb!F8),IF(Config!$C$6=3,SUM(+Ene!F8+Feb!F8+Mar!F8),IF(Config!$C$6=4,SUM(+Ene!F8+Feb!F8+Mar!F8+Abr!F8),IF(Config!$C$6=5,SUM(Ene!F8+Feb!F8+Mar!F8+Abr!F8+May!F8),IF(Config!$C$6=6,SUM(+Ene!F8+Feb!F8+Mar!F8+Abr!F8+May!F8+Jun!F8),IF(Config!$C$6=7,SUM(Ene!F8+Feb!F8+Mar!F8+Abr!F8+May!F8+Jun!F8+Jul!F8),IF(Config!$C$6=8,SUM(+Ene!F8+Feb!F8+Mar!F8+Abr!F8+May!F8+Jun!F8+Jul!F8+Ago!F8),IF(Config!$C$6=9,SUM(+Ene!F8+Feb!F8+Mar!F8+Abr!F8+May!F8+Jun!F8+Jul!F8+Ago!F8+Set!F8),IF(Config!$C$6=10,SUM(+Ene!F8+Feb!F8+Mar!F8+Abr!F8+May!F8+Jun!F8+Jul!F8+Ago!F8+Set!F8+Oct!F8),IF(Config!$C$6=11,SUM(+Ene!F8+Feb!F8+Mar!F8+Abr!F8+May!F8+Jun!F8+Jul!F8+Ago!F8+Set!F8+Oct!F8+Nov!F8),IF(Config!$C$6=12,SUM(+Ene!F8+Feb!F8+Mar!F8+Abr!F8+May!F8+Jun!F8+Jul!F8+Ago!F8+Set!F8+Oct!F8+Nov!F8+Dic!F8)))))))))))))</f>
        <v>26431</v>
      </c>
      <c r="G8" s="356">
        <f>IF(Config!$C$6=1,SUM(+Ene!G8),IF(Config!$C$6=2,SUM(+Ene!G8+Feb!G8),IF(Config!$C$6=3,SUM(+Ene!G8+Feb!G8+Mar!G8),IF(Config!$C$6=4,SUM(+Ene!G8+Feb!G8+Mar!G8+Abr!G8),IF(Config!$C$6=5,SUM(Ene!G8+Feb!G8+Mar!G8+Abr!G8+May!G8),IF(Config!$C$6=6,SUM(+Ene!G8+Feb!G8+Mar!G8+Abr!G8+May!G8+Jun!G8),IF(Config!$C$6=7,SUM(Ene!G8+Feb!G8+Mar!G8+Abr!G8+May!G8+Jun!G8+Jul!G8),IF(Config!$C$6=8,SUM(+Ene!G8+Feb!G8+Mar!G8+Abr!G8+May!G8+Jun!G8+Jul!G8+Ago!G8),IF(Config!$C$6=9,SUM(+Ene!G8+Feb!G8+Mar!G8+Abr!G8+May!G8+Jun!G8+Jul!G8+Ago!G8+Set!G8),IF(Config!$C$6=10,SUM(+Ene!G8+Feb!G8+Mar!G8+Abr!G8+May!G8+Jun!G8+Jul!G8+Ago!G8+Set!G8+Oct!G8),IF(Config!$C$6=11,SUM(+Ene!G8+Feb!G8+Mar!G8+Abr!G8+May!G8+Jun!G8+Jul!G8+Ago!G8+Set!G8+Oct!G8+Nov!G8),IF(Config!$C$6=12,SUM(+Ene!G8+Feb!G8+Mar!G8+Abr!G8+May!G8+Jun!G8+Jul!G8+Ago!G8+Set!G8+Oct!G8+Nov!G8+Dic!G8)))))))))))))</f>
        <v>0</v>
      </c>
      <c r="H8" s="356">
        <f>IF(Config!$C$6=1,SUM(+Ene!H8),IF(Config!$C$6=2,SUM(+Ene!H8+Feb!H8),IF(Config!$C$6=3,SUM(+Ene!H8+Feb!H8+Mar!H8),IF(Config!$C$6=4,SUM(+Ene!H8+Feb!H8+Mar!H8+Abr!H8),IF(Config!$C$6=5,SUM(Ene!H8+Feb!H8+Mar!H8+Abr!H8+May!H8),IF(Config!$C$6=6,SUM(+Ene!H8+Feb!H8+Mar!H8+Abr!H8+May!H8+Jun!H8),IF(Config!$C$6=7,SUM(Ene!H8+Feb!H8+Mar!H8+Abr!H8+May!H8+Jun!H8+Jul!H8),IF(Config!$C$6=8,SUM(+Ene!H8+Feb!H8+Mar!H8+Abr!H8+May!H8+Jun!H8+Jul!H8+Ago!H8),IF(Config!$C$6=9,SUM(+Ene!H8+Feb!H8+Mar!H8+Abr!H8+May!H8+Jun!H8+Jul!H8+Ago!H8+Set!H8),IF(Config!$C$6=10,SUM(+Ene!H8+Feb!H8+Mar!H8+Abr!H8+May!H8+Jun!H8+Jul!H8+Ago!H8+Set!H8+Oct!H8),IF(Config!$C$6=11,SUM(+Ene!H8+Feb!H8+Mar!H8+Abr!H8+May!H8+Jun!H8+Jul!H8+Ago!H8+Set!H8+Oct!H8+Nov!H8),IF(Config!$C$6=12,SUM(+Ene!H8+Feb!H8+Mar!H8+Abr!H8+May!H8+Jun!H8+Jul!H8+Ago!H8+Set!H8+Oct!H8+Nov!H8+Dic!H8)))))))))))))</f>
        <v>0</v>
      </c>
      <c r="I8" s="356">
        <f>IF(Config!$C$6=1,SUM(+Ene!I8),IF(Config!$C$6=2,SUM(+Ene!I8+Feb!I8),IF(Config!$C$6=3,SUM(+Ene!I8+Feb!I8+Mar!I8),IF(Config!$C$6=4,SUM(+Ene!I8+Feb!I8+Mar!I8+Abr!I8),IF(Config!$C$6=5,SUM(Ene!I8+Feb!I8+Mar!I8+Abr!I8+May!I8),IF(Config!$C$6=6,SUM(+Ene!I8+Feb!I8+Mar!I8+Abr!I8+May!I8+Jun!I8),IF(Config!$C$6=7,SUM(Ene!I8+Feb!I8+Mar!I8+Abr!I8+May!I8+Jun!I8+Jul!I8),IF(Config!$C$6=8,SUM(+Ene!I8+Feb!I8+Mar!I8+Abr!I8+May!I8+Jun!I8+Jul!I8+Ago!I8),IF(Config!$C$6=9,SUM(+Ene!I8+Feb!I8+Mar!I8+Abr!I8+May!I8+Jun!I8+Jul!I8+Ago!I8+Set!I8),IF(Config!$C$6=10,SUM(+Ene!I8+Feb!I8+Mar!I8+Abr!I8+May!I8+Jun!I8+Jul!I8+Ago!I8+Set!I8+Oct!I8),IF(Config!$C$6=11,SUM(+Ene!I8+Feb!I8+Mar!I8+Abr!I8+May!I8+Jun!I8+Jul!I8+Ago!I8+Set!I8+Oct!I8+Nov!I8),IF(Config!$C$6=12,SUM(+Ene!I8+Feb!I8+Mar!I8+Abr!I8+May!I8+Jun!I8+Jul!I8+Ago!I8+Set!I8+Oct!I8+Nov!I8+Dic!I8)))))))))))))</f>
        <v>0</v>
      </c>
      <c r="J8" s="356">
        <f>IF(Config!$C$6=1,SUM(+Ene!J8),IF(Config!$C$6=2,SUM(+Ene!J8+Feb!J8),IF(Config!$C$6=3,SUM(+Ene!J8+Feb!J8+Mar!J8),IF(Config!$C$6=4,SUM(+Ene!J8+Feb!J8+Mar!J8+Abr!J8),IF(Config!$C$6=5,SUM(Ene!J8+Feb!J8+Mar!J8+Abr!J8+May!J8),IF(Config!$C$6=6,SUM(+Ene!J8+Feb!J8+Mar!J8+Abr!J8+May!J8+Jun!J8),IF(Config!$C$6=7,SUM(Ene!J8+Feb!J8+Mar!J8+Abr!J8+May!J8+Jun!J8+Jul!J8),IF(Config!$C$6=8,SUM(+Ene!J8+Feb!J8+Mar!J8+Abr!J8+May!J8+Jun!J8+Jul!J8+Ago!J8),IF(Config!$C$6=9,SUM(+Ene!J8+Feb!J8+Mar!J8+Abr!J8+May!J8+Jun!J8+Jul!J8+Ago!J8+Set!J8),IF(Config!$C$6=10,SUM(+Ene!J8+Feb!J8+Mar!J8+Abr!J8+May!J8+Jun!J8+Jul!J8+Ago!J8+Set!J8+Oct!J8),IF(Config!$C$6=11,SUM(+Ene!J8+Feb!J8+Mar!J8+Abr!J8+May!J8+Jun!J8+Jul!J8+Ago!J8+Set!J8+Oct!J8+Nov!J8),IF(Config!$C$6=12,SUM(+Ene!J8+Feb!J8+Mar!J8+Abr!J8+May!J8+Jun!J8+Jul!J8+Ago!J8+Set!J8+Oct!J8+Nov!J8+Dic!J8)))))))))))))</f>
        <v>0</v>
      </c>
      <c r="K8" s="356">
        <f>IF(Config!$C$6=1,SUM(+Ene!K8),IF(Config!$C$6=2,SUM(+Ene!K8+Feb!K8),IF(Config!$C$6=3,SUM(+Ene!K8+Feb!K8+Mar!K8),IF(Config!$C$6=4,SUM(+Ene!K8+Feb!K8+Mar!K8+Abr!K8),IF(Config!$C$6=5,SUM(Ene!K8+Feb!K8+Mar!K8+Abr!K8+May!K8),IF(Config!$C$6=6,SUM(+Ene!K8+Feb!K8+Mar!K8+Abr!K8+May!K8+Jun!K8),IF(Config!$C$6=7,SUM(Ene!K8+Feb!K8+Mar!K8+Abr!K8+May!K8+Jun!K8+Jul!K8),IF(Config!$C$6=8,SUM(+Ene!K8+Feb!K8+Mar!K8+Abr!K8+May!K8+Jun!K8+Jul!K8+Ago!K8),IF(Config!$C$6=9,SUM(+Ene!K8+Feb!K8+Mar!K8+Abr!K8+May!K8+Jun!K8+Jul!K8+Ago!K8+Set!K8),IF(Config!$C$6=10,SUM(+Ene!K8+Feb!K8+Mar!K8+Abr!K8+May!K8+Jun!K8+Jul!K8+Ago!K8+Set!K8+Oct!K8),IF(Config!$C$6=11,SUM(+Ene!K8+Feb!K8+Mar!K8+Abr!K8+May!K8+Jun!K8+Jul!K8+Ago!K8+Set!K8+Oct!K8+Nov!K8),IF(Config!$C$6=12,SUM(+Ene!K8+Feb!K8+Mar!K8+Abr!K8+May!K8+Jun!K8+Jul!K8+Ago!K8+Set!K8+Oct!K8+Nov!K8+Dic!K8)))))))))))))</f>
        <v>0</v>
      </c>
      <c r="L8" s="356">
        <f>IF(Config!$C$6=1,SUM(+Ene!L8),IF(Config!$C$6=2,SUM(+Ene!L8+Feb!L8),IF(Config!$C$6=3,SUM(+Ene!L8+Feb!L8+Mar!L8),IF(Config!$C$6=4,SUM(+Ene!L8+Feb!L8+Mar!L8+Abr!L8),IF(Config!$C$6=5,SUM(Ene!L8+Feb!L8+Mar!L8+Abr!L8+May!L8),IF(Config!$C$6=6,SUM(+Ene!L8+Feb!L8+Mar!L8+Abr!L8+May!L8+Jun!L8),IF(Config!$C$6=7,SUM(Ene!L8+Feb!L8+Mar!L8+Abr!L8+May!L8+Jun!L8+Jul!L8),IF(Config!$C$6=8,SUM(+Ene!L8+Feb!L8+Mar!L8+Abr!L8+May!L8+Jun!L8+Jul!L8+Ago!L8),IF(Config!$C$6=9,SUM(+Ene!L8+Feb!L8+Mar!L8+Abr!L8+May!L8+Jun!L8+Jul!L8+Ago!L8+Set!L8),IF(Config!$C$6=10,SUM(+Ene!L8+Feb!L8+Mar!L8+Abr!L8+May!L8+Jun!L8+Jul!L8+Ago!L8+Set!L8+Oct!L8),IF(Config!$C$6=11,SUM(+Ene!L8+Feb!L8+Mar!L8+Abr!L8+May!L8+Jun!L8+Jul!L8+Ago!L8+Set!L8+Oct!L8+Nov!L8),IF(Config!$C$6=12,SUM(+Ene!L8+Feb!L8+Mar!L8+Abr!L8+May!L8+Jun!L8+Jul!L8+Ago!L8+Set!L8+Oct!L8+Nov!L8+Dic!L8)))))))))))))</f>
        <v>0</v>
      </c>
      <c r="M8" s="356">
        <f>IF(Config!$C$6=1,SUM(+Ene!M8),IF(Config!$C$6=2,SUM(+Ene!M8+Feb!M8),IF(Config!$C$6=3,SUM(+Ene!M8+Feb!M8+Mar!M8),IF(Config!$C$6=4,SUM(+Ene!M8+Feb!M8+Mar!M8+Abr!M8),IF(Config!$C$6=5,SUM(Ene!M8+Feb!M8+Mar!M8+Abr!M8+May!M8),IF(Config!$C$6=6,SUM(+Ene!M8+Feb!M8+Mar!M8+Abr!M8+May!M8+Jun!M8),IF(Config!$C$6=7,SUM(Ene!M8+Feb!M8+Mar!M8+Abr!M8+May!M8+Jun!M8+Jul!M8),IF(Config!$C$6=8,SUM(+Ene!M8+Feb!M8+Mar!M8+Abr!M8+May!M8+Jun!M8+Jul!M8+Ago!M8),IF(Config!$C$6=9,SUM(+Ene!M8+Feb!M8+Mar!M8+Abr!M8+May!M8+Jun!M8+Jul!M8+Ago!M8+Set!M8),IF(Config!$C$6=10,SUM(+Ene!M8+Feb!M8+Mar!M8+Abr!M8+May!M8+Jun!M8+Jul!M8+Ago!M8+Set!M8+Oct!M8),IF(Config!$C$6=11,SUM(+Ene!M8+Feb!M8+Mar!M8+Abr!M8+May!M8+Jun!M8+Jul!M8+Ago!M8+Set!M8+Oct!M8+Nov!M8),IF(Config!$C$6=12,SUM(+Ene!M8+Feb!M8+Mar!M8+Abr!M8+May!M8+Jun!M8+Jul!M8+Ago!M8+Set!M8+Oct!M8+Nov!M8+Dic!M8)))))))))))))</f>
        <v>0</v>
      </c>
      <c r="N8" s="356">
        <f>IF(Config!$C$6=1,SUM(+Ene!N8),IF(Config!$C$6=2,SUM(+Ene!N8+Feb!N8),IF(Config!$C$6=3,SUM(+Ene!N8+Feb!N8+Mar!N8),IF(Config!$C$6=4,SUM(+Ene!N8+Feb!N8+Mar!N8+Abr!N8),IF(Config!$C$6=5,SUM(Ene!N8+Feb!N8+Mar!N8+Abr!N8+May!N8),IF(Config!$C$6=6,SUM(+Ene!N8+Feb!N8+Mar!N8+Abr!N8+May!N8+Jun!N8),IF(Config!$C$6=7,SUM(Ene!N8+Feb!N8+Mar!N8+Abr!N8+May!N8+Jun!N8+Jul!N8),IF(Config!$C$6=8,SUM(+Ene!N8+Feb!N8+Mar!N8+Abr!N8+May!N8+Jun!N8+Jul!N8+Ago!N8),IF(Config!$C$6=9,SUM(+Ene!N8+Feb!N8+Mar!N8+Abr!N8+May!N8+Jun!N8+Jul!N8+Ago!N8+Set!N8),IF(Config!$C$6=10,SUM(+Ene!N8+Feb!N8+Mar!N8+Abr!N8+May!N8+Jun!N8+Jul!N8+Ago!N8+Set!N8+Oct!N8),IF(Config!$C$6=11,SUM(+Ene!N8+Feb!N8+Mar!N8+Abr!N8+May!N8+Jun!N8+Jul!N8+Ago!N8+Set!N8+Oct!N8+Nov!N8),IF(Config!$C$6=12,SUM(+Ene!N8+Feb!N8+Mar!N8+Abr!N8+May!N8+Jun!N8+Jul!N8+Ago!N8+Set!N8+Oct!N8+Nov!N8+Dic!N8)))))))))))))</f>
        <v>0</v>
      </c>
      <c r="O8" s="356">
        <f>IF(Config!$C$6=1,SUM(+Ene!O8),IF(Config!$C$6=2,SUM(+Ene!O8+Feb!O8),IF(Config!$C$6=3,SUM(+Ene!O8+Feb!O8+Mar!O8),IF(Config!$C$6=4,SUM(+Ene!O8+Feb!O8+Mar!O8+Abr!O8),IF(Config!$C$6=5,SUM(Ene!O8+Feb!O8+Mar!O8+Abr!O8+May!O8),IF(Config!$C$6=6,SUM(+Ene!O8+Feb!O8+Mar!O8+Abr!O8+May!O8+Jun!O8),IF(Config!$C$6=7,SUM(Ene!O8+Feb!O8+Mar!O8+Abr!O8+May!O8+Jun!O8+Jul!O8),IF(Config!$C$6=8,SUM(+Ene!O8+Feb!O8+Mar!O8+Abr!O8+May!O8+Jun!O8+Jul!O8+Ago!O8),IF(Config!$C$6=9,SUM(+Ene!O8+Feb!O8+Mar!O8+Abr!O8+May!O8+Jun!O8+Jul!O8+Ago!O8+Set!O8),IF(Config!$C$6=10,SUM(+Ene!O8+Feb!O8+Mar!O8+Abr!O8+May!O8+Jun!O8+Jul!O8+Ago!O8+Set!O8+Oct!O8),IF(Config!$C$6=11,SUM(+Ene!O8+Feb!O8+Mar!O8+Abr!O8+May!O8+Jun!O8+Jul!O8+Ago!O8+Set!O8+Oct!O8+Nov!O8),IF(Config!$C$6=12,SUM(+Ene!O8+Feb!O8+Mar!O8+Abr!O8+May!O8+Jun!O8+Jul!O8+Ago!O8+Set!O8+Oct!O8+Nov!O8+Dic!O8)))))))))))))</f>
        <v>0</v>
      </c>
      <c r="P8" s="356">
        <f>IF(Config!$C$6=1,SUM(+Ene!P8),IF(Config!$C$6=2,SUM(+Ene!P8+Feb!P8),IF(Config!$C$6=3,SUM(+Ene!P8+Feb!P8+Mar!P8),IF(Config!$C$6=4,SUM(+Ene!P8+Feb!P8+Mar!P8+Abr!P8),IF(Config!$C$6=5,SUM(Ene!P8+Feb!P8+Mar!P8+Abr!P8+May!P8),IF(Config!$C$6=6,SUM(+Ene!P8+Feb!P8+Mar!P8+Abr!P8+May!P8+Jun!P8),IF(Config!$C$6=7,SUM(Ene!P8+Feb!P8+Mar!P8+Abr!P8+May!P8+Jun!P8+Jul!P8),IF(Config!$C$6=8,SUM(+Ene!P8+Feb!P8+Mar!P8+Abr!P8+May!P8+Jun!P8+Jul!P8+Ago!P8),IF(Config!$C$6=9,SUM(+Ene!P8+Feb!P8+Mar!P8+Abr!P8+May!P8+Jun!P8+Jul!P8+Ago!P8+Set!P8),IF(Config!$C$6=10,SUM(+Ene!P8+Feb!P8+Mar!P8+Abr!P8+May!P8+Jun!P8+Jul!P8+Ago!P8+Set!P8+Oct!P8),IF(Config!$C$6=11,SUM(+Ene!P8+Feb!P8+Mar!P8+Abr!P8+May!P8+Jun!P8+Jul!P8+Ago!P8+Set!P8+Oct!P8+Nov!P8),IF(Config!$C$6=12,SUM(+Ene!P8+Feb!P8+Mar!P8+Abr!P8+May!P8+Jun!P8+Jul!P8+Ago!P8+Set!P8+Oct!P8+Nov!P8+Dic!P8)))))))))))))</f>
        <v>0</v>
      </c>
      <c r="Q8" s="356">
        <f>IF(Config!$C$6=1,SUM(+Ene!Q8),IF(Config!$C$6=2,SUM(+Ene!Q8+Feb!Q8),IF(Config!$C$6=3,SUM(+Ene!Q8+Feb!Q8+Mar!Q8),IF(Config!$C$6=4,SUM(+Ene!Q8+Feb!Q8+Mar!Q8+Abr!Q8),IF(Config!$C$6=5,SUM(Ene!Q8+Feb!Q8+Mar!Q8+Abr!Q8+May!Q8),IF(Config!$C$6=6,SUM(+Ene!Q8+Feb!Q8+Mar!Q8+Abr!Q8+May!Q8+Jun!Q8),IF(Config!$C$6=7,SUM(Ene!Q8+Feb!Q8+Mar!Q8+Abr!Q8+May!Q8+Jun!Q8+Jul!Q8),IF(Config!$C$6=8,SUM(+Ene!Q8+Feb!Q8+Mar!Q8+Abr!Q8+May!Q8+Jun!Q8+Jul!Q8+Ago!Q8),IF(Config!$C$6=9,SUM(+Ene!Q8+Feb!Q8+Mar!Q8+Abr!Q8+May!Q8+Jun!Q8+Jul!Q8+Ago!Q8+Set!Q8),IF(Config!$C$6=10,SUM(+Ene!Q8+Feb!Q8+Mar!Q8+Abr!Q8+May!Q8+Jun!Q8+Jul!Q8+Ago!Q8+Set!Q8+Oct!Q8),IF(Config!$C$6=11,SUM(+Ene!Q8+Feb!Q8+Mar!Q8+Abr!Q8+May!Q8+Jun!Q8+Jul!Q8+Ago!Q8+Set!Q8+Oct!Q8+Nov!Q8),IF(Config!$C$6=12,SUM(+Ene!Q8+Feb!Q8+Mar!Q8+Abr!Q8+May!Q8+Jun!Q8+Jul!Q8+Ago!Q8+Set!Q8+Oct!Q8+Nov!Q8+Dic!Q8)))))))))))))</f>
        <v>0</v>
      </c>
      <c r="R8" s="356">
        <f>IF(Config!$C$6=1,SUM(+Ene!R8),IF(Config!$C$6=2,SUM(+Ene!R8+Feb!R8),IF(Config!$C$6=3,SUM(+Ene!R8+Feb!R8+Mar!R8),IF(Config!$C$6=4,SUM(+Ene!R8+Feb!R8+Mar!R8+Abr!R8),IF(Config!$C$6=5,SUM(Ene!R8+Feb!R8+Mar!R8+Abr!R8+May!R8),IF(Config!$C$6=6,SUM(+Ene!R8+Feb!R8+Mar!R8+Abr!R8+May!R8+Jun!R8),IF(Config!$C$6=7,SUM(Ene!R8+Feb!R8+Mar!R8+Abr!R8+May!R8+Jun!R8+Jul!R8),IF(Config!$C$6=8,SUM(+Ene!R8+Feb!R8+Mar!R8+Abr!R8+May!R8+Jun!R8+Jul!R8+Ago!R8),IF(Config!$C$6=9,SUM(+Ene!R8+Feb!R8+Mar!R8+Abr!R8+May!R8+Jun!R8+Jul!R8+Ago!R8+Set!R8),IF(Config!$C$6=10,SUM(+Ene!R8+Feb!R8+Mar!R8+Abr!R8+May!R8+Jun!R8+Jul!R8+Ago!R8+Set!R8+Oct!R8),IF(Config!$C$6=11,SUM(+Ene!R8+Feb!R8+Mar!R8+Abr!R8+May!R8+Jun!R8+Jul!R8+Ago!R8+Set!R8+Oct!R8+Nov!R8),IF(Config!$C$6=12,SUM(+Ene!R8+Feb!R8+Mar!R8+Abr!R8+May!R8+Jun!R8+Jul!R8+Ago!R8+Set!R8+Oct!R8+Nov!R8+Dic!R8)))))))))))))</f>
        <v>0</v>
      </c>
      <c r="S8" s="356">
        <f>IF(Config!$C$6=1,SUM(+Ene!S8),IF(Config!$C$6=2,SUM(+Ene!S8+Feb!S8),IF(Config!$C$6=3,SUM(+Ene!S8+Feb!S8+Mar!S8),IF(Config!$C$6=4,SUM(+Ene!S8+Feb!S8+Mar!S8+Abr!S8),IF(Config!$C$6=5,SUM(Ene!S8+Feb!S8+Mar!S8+Abr!S8+May!S8),IF(Config!$C$6=6,SUM(+Ene!S8+Feb!S8+Mar!S8+Abr!S8+May!S8+Jun!S8),IF(Config!$C$6=7,SUM(Ene!S8+Feb!S8+Mar!S8+Abr!S8+May!S8+Jun!S8+Jul!S8),IF(Config!$C$6=8,SUM(+Ene!S8+Feb!S8+Mar!S8+Abr!S8+May!S8+Jun!S8+Jul!S8+Ago!S8),IF(Config!$C$6=9,SUM(+Ene!S8+Feb!S8+Mar!S8+Abr!S8+May!S8+Jun!S8+Jul!S8+Ago!S8+Set!S8),IF(Config!$C$6=10,SUM(+Ene!S8+Feb!S8+Mar!S8+Abr!S8+May!S8+Jun!S8+Jul!S8+Ago!S8+Set!S8+Oct!S8),IF(Config!$C$6=11,SUM(+Ene!S8+Feb!S8+Mar!S8+Abr!S8+May!S8+Jun!S8+Jul!S8+Ago!S8+Set!S8+Oct!S8+Nov!S8),IF(Config!$C$6=12,SUM(+Ene!S8+Feb!S8+Mar!S8+Abr!S8+May!S8+Jun!S8+Jul!S8+Ago!S8+Set!S8+Oct!S8+Nov!S8+Dic!S8)))))))))))))</f>
        <v>1204</v>
      </c>
      <c r="T8" s="356">
        <f>IF(Config!$C$6=1,SUM(+Ene!T8),IF(Config!$C$6=2,SUM(+Ene!T8+Feb!T8),IF(Config!$C$6=3,SUM(+Ene!T8+Feb!T8+Mar!T8),IF(Config!$C$6=4,SUM(+Ene!T8+Feb!T8+Mar!T8+Abr!T8),IF(Config!$C$6=5,SUM(Ene!T8+Feb!T8+Mar!T8+Abr!T8+May!T8),IF(Config!$C$6=6,SUM(+Ene!T8+Feb!T8+Mar!T8+Abr!T8+May!T8+Jun!T8),IF(Config!$C$6=7,SUM(Ene!T8+Feb!T8+Mar!T8+Abr!T8+May!T8+Jun!T8+Jul!T8),IF(Config!$C$6=8,SUM(+Ene!T8+Feb!T8+Mar!T8+Abr!T8+May!T8+Jun!T8+Jul!T8+Ago!T8),IF(Config!$C$6=9,SUM(+Ene!T8+Feb!T8+Mar!T8+Abr!T8+May!T8+Jun!T8+Jul!T8+Ago!T8+Set!T8),IF(Config!$C$6=10,SUM(+Ene!T8+Feb!T8+Mar!T8+Abr!T8+May!T8+Jun!T8+Jul!T8+Ago!T8+Set!T8+Oct!T8),IF(Config!$C$6=11,SUM(+Ene!T8+Feb!T8+Mar!T8+Abr!T8+May!T8+Jun!T8+Jul!T8+Ago!T8+Set!T8+Oct!T8+Nov!T8),IF(Config!$C$6=12,SUM(+Ene!T8+Feb!T8+Mar!T8+Abr!T8+May!T8+Jun!T8+Jul!T8+Ago!T8+Set!T8+Oct!T8+Nov!T8+Dic!T8)))))))))))))</f>
        <v>0</v>
      </c>
      <c r="U8" s="356">
        <f>IF(Config!$C$6=1,SUM(+Ene!U8),IF(Config!$C$6=2,SUM(+Ene!U8+Feb!U8),IF(Config!$C$6=3,SUM(+Ene!U8+Feb!U8+Mar!U8),IF(Config!$C$6=4,SUM(+Ene!U8+Feb!U8+Mar!U8+Abr!U8),IF(Config!$C$6=5,SUM(Ene!U8+Feb!U8+Mar!U8+Abr!U8+May!U8),IF(Config!$C$6=6,SUM(+Ene!U8+Feb!U8+Mar!U8+Abr!U8+May!U8+Jun!U8),IF(Config!$C$6=7,SUM(Ene!U8+Feb!U8+Mar!U8+Abr!U8+May!U8+Jun!U8+Jul!U8),IF(Config!$C$6=8,SUM(+Ene!U8+Feb!U8+Mar!U8+Abr!U8+May!U8+Jun!U8+Jul!U8+Ago!U8),IF(Config!$C$6=9,SUM(+Ene!U8+Feb!U8+Mar!U8+Abr!U8+May!U8+Jun!U8+Jul!U8+Ago!U8+Set!U8),IF(Config!$C$6=10,SUM(+Ene!U8+Feb!U8+Mar!U8+Abr!U8+May!U8+Jun!U8+Jul!U8+Ago!U8+Set!U8+Oct!U8),IF(Config!$C$6=11,SUM(+Ene!U8+Feb!U8+Mar!U8+Abr!U8+May!U8+Jun!U8+Jul!U8+Ago!U8+Set!U8+Oct!U8+Nov!U8),IF(Config!$C$6=12,SUM(+Ene!U8+Feb!U8+Mar!U8+Abr!U8+May!U8+Jun!U8+Jul!U8+Ago!U8+Set!U8+Oct!U8+Nov!U8+Dic!U8)))))))))))))</f>
        <v>0</v>
      </c>
      <c r="V8" s="356">
        <f>IF(Config!$C$6=1,SUM(+Ene!V8),IF(Config!$C$6=2,SUM(+Ene!V8+Feb!V8),IF(Config!$C$6=3,SUM(+Ene!V8+Feb!V8+Mar!V8),IF(Config!$C$6=4,SUM(+Ene!V8+Feb!V8+Mar!V8+Abr!V8),IF(Config!$C$6=5,SUM(Ene!V8+Feb!V8+Mar!V8+Abr!V8+May!V8),IF(Config!$C$6=6,SUM(+Ene!V8+Feb!V8+Mar!V8+Abr!V8+May!V8+Jun!V8),IF(Config!$C$6=7,SUM(Ene!V8+Feb!V8+Mar!V8+Abr!V8+May!V8+Jun!V8+Jul!V8),IF(Config!$C$6=8,SUM(+Ene!V8+Feb!V8+Mar!V8+Abr!V8+May!V8+Jun!V8+Jul!V8+Ago!V8),IF(Config!$C$6=9,SUM(+Ene!V8+Feb!V8+Mar!V8+Abr!V8+May!V8+Jun!V8+Jul!V8+Ago!V8+Set!V8),IF(Config!$C$6=10,SUM(+Ene!V8+Feb!V8+Mar!V8+Abr!V8+May!V8+Jun!V8+Jul!V8+Ago!V8+Set!V8+Oct!V8),IF(Config!$C$6=11,SUM(+Ene!V8+Feb!V8+Mar!V8+Abr!V8+May!V8+Jun!V8+Jul!V8+Ago!V8+Set!V8+Oct!V8+Nov!V8),IF(Config!$C$6=12,SUM(+Ene!V8+Feb!V8+Mar!V8+Abr!V8+May!V8+Jun!V8+Jul!V8+Ago!V8+Set!V8+Oct!V8+Nov!V8+Dic!V8)))))))))))))</f>
        <v>0</v>
      </c>
      <c r="W8" s="356">
        <f>IF(Config!$C$6=1,SUM(+Ene!W8),IF(Config!$C$6=2,SUM(+Ene!W8+Feb!W8),IF(Config!$C$6=3,SUM(+Ene!W8+Feb!W8+Mar!W8),IF(Config!$C$6=4,SUM(+Ene!W8+Feb!W8+Mar!W8+Abr!W8),IF(Config!$C$6=5,SUM(Ene!W8+Feb!W8+Mar!W8+Abr!W8+May!W8),IF(Config!$C$6=6,SUM(+Ene!W8+Feb!W8+Mar!W8+Abr!W8+May!W8+Jun!W8),IF(Config!$C$6=7,SUM(Ene!W8+Feb!W8+Mar!W8+Abr!W8+May!W8+Jun!W8+Jul!W8),IF(Config!$C$6=8,SUM(+Ene!W8+Feb!W8+Mar!W8+Abr!W8+May!W8+Jun!W8+Jul!W8+Ago!W8),IF(Config!$C$6=9,SUM(+Ene!W8+Feb!W8+Mar!W8+Abr!W8+May!W8+Jun!W8+Jul!W8+Ago!W8+Set!W8),IF(Config!$C$6=10,SUM(+Ene!W8+Feb!W8+Mar!W8+Abr!W8+May!W8+Jun!W8+Jul!W8+Ago!W8+Set!W8+Oct!W8),IF(Config!$C$6=11,SUM(+Ene!W8+Feb!W8+Mar!W8+Abr!W8+May!W8+Jun!W8+Jul!W8+Ago!W8+Set!W8+Oct!W8+Nov!W8),IF(Config!$C$6=12,SUM(+Ene!W8+Feb!W8+Mar!W8+Abr!W8+May!W8+Jun!W8+Jul!W8+Ago!W8+Set!W8+Oct!W8+Nov!W8+Dic!W8)))))))))))))</f>
        <v>0</v>
      </c>
      <c r="X8" s="356">
        <f>IF(Config!$C$6=1,SUM(+Ene!X8),IF(Config!$C$6=2,SUM(+Ene!X8+Feb!X8),IF(Config!$C$6=3,SUM(+Ene!X8+Feb!X8+Mar!X8),IF(Config!$C$6=4,SUM(+Ene!X8+Feb!X8+Mar!X8+Abr!X8),IF(Config!$C$6=5,SUM(Ene!X8+Feb!X8+Mar!X8+Abr!X8+May!X8),IF(Config!$C$6=6,SUM(+Ene!X8+Feb!X8+Mar!X8+Abr!X8+May!X8+Jun!X8),IF(Config!$C$6=7,SUM(Ene!X8+Feb!X8+Mar!X8+Abr!X8+May!X8+Jun!X8+Jul!X8),IF(Config!$C$6=8,SUM(+Ene!X8+Feb!X8+Mar!X8+Abr!X8+May!X8+Jun!X8+Jul!X8+Ago!X8),IF(Config!$C$6=9,SUM(+Ene!X8+Feb!X8+Mar!X8+Abr!X8+May!X8+Jun!X8+Jul!X8+Ago!X8+Set!X8),IF(Config!$C$6=10,SUM(+Ene!X8+Feb!X8+Mar!X8+Abr!X8+May!X8+Jun!X8+Jul!X8+Ago!X8+Set!X8+Oct!X8),IF(Config!$C$6=11,SUM(+Ene!X8+Feb!X8+Mar!X8+Abr!X8+May!X8+Jun!X8+Jul!X8+Ago!X8+Set!X8+Oct!X8+Nov!X8),IF(Config!$C$6=12,SUM(+Ene!X8+Feb!X8+Mar!X8+Abr!X8+May!X8+Jun!X8+Jul!X8+Ago!X8+Set!X8+Oct!X8+Nov!X8+Dic!X8)))))))))))))</f>
        <v>0</v>
      </c>
      <c r="Y8" s="356">
        <f>IF(Config!$C$6=1,SUM(+Ene!Y8),IF(Config!$C$6=2,SUM(+Ene!Y8+Feb!Y8),IF(Config!$C$6=3,SUM(+Ene!Y8+Feb!Y8+Mar!Y8),IF(Config!$C$6=4,SUM(+Ene!Y8+Feb!Y8+Mar!Y8+Abr!Y8),IF(Config!$C$6=5,SUM(Ene!Y8+Feb!Y8+Mar!Y8+Abr!Y8+May!Y8),IF(Config!$C$6=6,SUM(+Ene!Y8+Feb!Y8+Mar!Y8+Abr!Y8+May!Y8+Jun!Y8),IF(Config!$C$6=7,SUM(Ene!Y8+Feb!Y8+Mar!Y8+Abr!Y8+May!Y8+Jun!Y8+Jul!Y8),IF(Config!$C$6=8,SUM(+Ene!Y8+Feb!Y8+Mar!Y8+Abr!Y8+May!Y8+Jun!Y8+Jul!Y8+Ago!Y8),IF(Config!$C$6=9,SUM(+Ene!Y8+Feb!Y8+Mar!Y8+Abr!Y8+May!Y8+Jun!Y8+Jul!Y8+Ago!Y8+Set!Y8),IF(Config!$C$6=10,SUM(+Ene!Y8+Feb!Y8+Mar!Y8+Abr!Y8+May!Y8+Jun!Y8+Jul!Y8+Ago!Y8+Set!Y8+Oct!Y8),IF(Config!$C$6=11,SUM(+Ene!Y8+Feb!Y8+Mar!Y8+Abr!Y8+May!Y8+Jun!Y8+Jul!Y8+Ago!Y8+Set!Y8+Oct!Y8+Nov!Y8),IF(Config!$C$6=12,SUM(+Ene!Y8+Feb!Y8+Mar!Y8+Abr!Y8+May!Y8+Jun!Y8+Jul!Y8+Ago!Y8+Set!Y8+Oct!Y8+Nov!Y8+Dic!Y8)))))))))))))</f>
        <v>0</v>
      </c>
      <c r="Z8" s="356">
        <f>IF(Config!$C$6=1,SUM(+Ene!Z8),IF(Config!$C$6=2,SUM(+Ene!Z8+Feb!Z8),IF(Config!$C$6=3,SUM(+Ene!Z8+Feb!Z8+Mar!Z8),IF(Config!$C$6=4,SUM(+Ene!Z8+Feb!Z8+Mar!Z8+Abr!Z8),IF(Config!$C$6=5,SUM(Ene!Z8+Feb!Z8+Mar!Z8+Abr!Z8+May!Z8),IF(Config!$C$6=6,SUM(+Ene!Z8+Feb!Z8+Mar!Z8+Abr!Z8+May!Z8+Jun!Z8),IF(Config!$C$6=7,SUM(Ene!Z8+Feb!Z8+Mar!Z8+Abr!Z8+May!Z8+Jun!Z8+Jul!Z8),IF(Config!$C$6=8,SUM(+Ene!Z8+Feb!Z8+Mar!Z8+Abr!Z8+May!Z8+Jun!Z8+Jul!Z8+Ago!Z8),IF(Config!$C$6=9,SUM(+Ene!Z8+Feb!Z8+Mar!Z8+Abr!Z8+May!Z8+Jun!Z8+Jul!Z8+Ago!Z8+Set!Z8),IF(Config!$C$6=10,SUM(+Ene!Z8+Feb!Z8+Mar!Z8+Abr!Z8+May!Z8+Jun!Z8+Jul!Z8+Ago!Z8+Set!Z8+Oct!Z8),IF(Config!$C$6=11,SUM(+Ene!Z8+Feb!Z8+Mar!Z8+Abr!Z8+May!Z8+Jun!Z8+Jul!Z8+Ago!Z8+Set!Z8+Oct!Z8+Nov!Z8),IF(Config!$C$6=12,SUM(+Ene!Z8+Feb!Z8+Mar!Z8+Abr!Z8+May!Z8+Jun!Z8+Jul!Z8+Ago!Z8+Set!Z8+Oct!Z8+Nov!Z8+Dic!Z8)))))))))))))</f>
        <v>0</v>
      </c>
      <c r="AA8" s="356">
        <f>IF(Config!$C$6=1,SUM(+Ene!AA8),IF(Config!$C$6=2,SUM(+Ene!AA8+Feb!AA8),IF(Config!$C$6=3,SUM(+Ene!AA8+Feb!AA8+Mar!AA8),IF(Config!$C$6=4,SUM(+Ene!AA8+Feb!AA8+Mar!AA8+Abr!AA8),IF(Config!$C$6=5,SUM(Ene!AA8+Feb!AA8+Mar!AA8+Abr!AA8+May!AA8),IF(Config!$C$6=6,SUM(+Ene!AA8+Feb!AA8+Mar!AA8+Abr!AA8+May!AA8+Jun!AA8),IF(Config!$C$6=7,SUM(Ene!AA8+Feb!AA8+Mar!AA8+Abr!AA8+May!AA8+Jun!AA8+Jul!AA8),IF(Config!$C$6=8,SUM(+Ene!AA8+Feb!AA8+Mar!AA8+Abr!AA8+May!AA8+Jun!AA8+Jul!AA8+Ago!AA8),IF(Config!$C$6=9,SUM(+Ene!AA8+Feb!AA8+Mar!AA8+Abr!AA8+May!AA8+Jun!AA8+Jul!AA8+Ago!AA8+Set!AA8),IF(Config!$C$6=10,SUM(+Ene!AA8+Feb!AA8+Mar!AA8+Abr!AA8+May!AA8+Jun!AA8+Jul!AA8+Ago!AA8+Set!AA8+Oct!AA8),IF(Config!$C$6=11,SUM(+Ene!AA8+Feb!AA8+Mar!AA8+Abr!AA8+May!AA8+Jun!AA8+Jul!AA8+Ago!AA8+Set!AA8+Oct!AA8+Nov!AA8),IF(Config!$C$6=12,SUM(+Ene!AA8+Feb!AA8+Mar!AA8+Abr!AA8+May!AA8+Jun!AA8+Jul!AA8+Ago!AA8+Set!AA8+Oct!AA8+Nov!AA8+Dic!AA8)))))))))))))</f>
        <v>0</v>
      </c>
      <c r="AB8" s="356">
        <f>IF(Config!$C$6=1,SUM(+Ene!AB8),IF(Config!$C$6=2,SUM(+Ene!AB8+Feb!AB8),IF(Config!$C$6=3,SUM(+Ene!AB8+Feb!AB8+Mar!AB8),IF(Config!$C$6=4,SUM(+Ene!AB8+Feb!AB8+Mar!AB8+Abr!AB8),IF(Config!$C$6=5,SUM(Ene!AB8+Feb!AB8+Mar!AB8+Abr!AB8+May!AB8),IF(Config!$C$6=6,SUM(+Ene!AB8+Feb!AB8+Mar!AB8+Abr!AB8+May!AB8+Jun!AB8),IF(Config!$C$6=7,SUM(Ene!AB8+Feb!AB8+Mar!AB8+Abr!AB8+May!AB8+Jun!AB8+Jul!AB8),IF(Config!$C$6=8,SUM(+Ene!AB8+Feb!AB8+Mar!AB8+Abr!AB8+May!AB8+Jun!AB8+Jul!AB8+Ago!AB8),IF(Config!$C$6=9,SUM(+Ene!AB8+Feb!AB8+Mar!AB8+Abr!AB8+May!AB8+Jun!AB8+Jul!AB8+Ago!AB8+Set!AB8),IF(Config!$C$6=10,SUM(+Ene!AB8+Feb!AB8+Mar!AB8+Abr!AB8+May!AB8+Jun!AB8+Jul!AB8+Ago!AB8+Set!AB8+Oct!AB8),IF(Config!$C$6=11,SUM(+Ene!AB8+Feb!AB8+Mar!AB8+Abr!AB8+May!AB8+Jun!AB8+Jul!AB8+Ago!AB8+Set!AB8+Oct!AB8+Nov!AB8),IF(Config!$C$6=12,SUM(+Ene!AB8+Feb!AB8+Mar!AB8+Abr!AB8+May!AB8+Jun!AB8+Jul!AB8+Ago!AB8+Set!AB8+Oct!AB8+Nov!AB8+Dic!AB8)))))))))))))</f>
        <v>0</v>
      </c>
      <c r="AC8" s="356">
        <f>IF(Config!$C$6=1,SUM(+Ene!AC8),IF(Config!$C$6=2,SUM(+Ene!AC8+Feb!AC8),IF(Config!$C$6=3,SUM(+Ene!AC8+Feb!AC8+Mar!AC8),IF(Config!$C$6=4,SUM(+Ene!AC8+Feb!AC8+Mar!AC8+Abr!AC8),IF(Config!$C$6=5,SUM(Ene!AC8+Feb!AC8+Mar!AC8+Abr!AC8+May!AC8),IF(Config!$C$6=6,SUM(+Ene!AC8+Feb!AC8+Mar!AC8+Abr!AC8+May!AC8+Jun!AC8),IF(Config!$C$6=7,SUM(Ene!AC8+Feb!AC8+Mar!AC8+Abr!AC8+May!AC8+Jun!AC8+Jul!AC8),IF(Config!$C$6=8,SUM(+Ene!AC8+Feb!AC8+Mar!AC8+Abr!AC8+May!AC8+Jun!AC8+Jul!AC8+Ago!AC8),IF(Config!$C$6=9,SUM(+Ene!AC8+Feb!AC8+Mar!AC8+Abr!AC8+May!AC8+Jun!AC8+Jul!AC8+Ago!AC8+Set!AC8),IF(Config!$C$6=10,SUM(+Ene!AC8+Feb!AC8+Mar!AC8+Abr!AC8+May!AC8+Jun!AC8+Jul!AC8+Ago!AC8+Set!AC8+Oct!AC8),IF(Config!$C$6=11,SUM(+Ene!AC8+Feb!AC8+Mar!AC8+Abr!AC8+May!AC8+Jun!AC8+Jul!AC8+Ago!AC8+Set!AC8+Oct!AC8+Nov!AC8),IF(Config!$C$6=12,SUM(+Ene!AC8+Feb!AC8+Mar!AC8+Abr!AC8+May!AC8+Jun!AC8+Jul!AC8+Ago!AC8+Set!AC8+Oct!AC8+Nov!AC8+Dic!AC8)))))))))))))</f>
        <v>0</v>
      </c>
      <c r="AD8" s="356">
        <f>IF(Config!$C$6=1,SUM(+Ene!AD8),IF(Config!$C$6=2,SUM(+Ene!AD8+Feb!AD8),IF(Config!$C$6=3,SUM(+Ene!AD8+Feb!AD8+Mar!AD8),IF(Config!$C$6=4,SUM(+Ene!AD8+Feb!AD8+Mar!AD8+Abr!AD8),IF(Config!$C$6=5,SUM(Ene!AD8+Feb!AD8+Mar!AD8+Abr!AD8+May!AD8),IF(Config!$C$6=6,SUM(+Ene!AD8+Feb!AD8+Mar!AD8+Abr!AD8+May!AD8+Jun!AD8),IF(Config!$C$6=7,SUM(Ene!AD8+Feb!AD8+Mar!AD8+Abr!AD8+May!AD8+Jun!AD8+Jul!AD8),IF(Config!$C$6=8,SUM(+Ene!AD8+Feb!AD8+Mar!AD8+Abr!AD8+May!AD8+Jun!AD8+Jul!AD8+Ago!AD8),IF(Config!$C$6=9,SUM(+Ene!AD8+Feb!AD8+Mar!AD8+Abr!AD8+May!AD8+Jun!AD8+Jul!AD8+Ago!AD8+Set!AD8),IF(Config!$C$6=10,SUM(+Ene!AD8+Feb!AD8+Mar!AD8+Abr!AD8+May!AD8+Jun!AD8+Jul!AD8+Ago!AD8+Set!AD8+Oct!AD8),IF(Config!$C$6=11,SUM(+Ene!AD8+Feb!AD8+Mar!AD8+Abr!AD8+May!AD8+Jun!AD8+Jul!AD8+Ago!AD8+Set!AD8+Oct!AD8+Nov!AD8),IF(Config!$C$6=12,SUM(+Ene!AD8+Feb!AD8+Mar!AD8+Abr!AD8+May!AD8+Jun!AD8+Jul!AD8+Ago!AD8+Set!AD8+Oct!AD8+Nov!AD8+Dic!AD8)))))))))))))</f>
        <v>0</v>
      </c>
      <c r="AE8" s="356">
        <f>IF(Config!$C$6=1,SUM(+Ene!AE8),IF(Config!$C$6=2,SUM(+Ene!AE8+Feb!AE8),IF(Config!$C$6=3,SUM(+Ene!AE8+Feb!AE8+Mar!AE8),IF(Config!$C$6=4,SUM(+Ene!AE8+Feb!AE8+Mar!AE8+Abr!AE8),IF(Config!$C$6=5,SUM(Ene!AE8+Feb!AE8+Mar!AE8+Abr!AE8+May!AE8),IF(Config!$C$6=6,SUM(+Ene!AE8+Feb!AE8+Mar!AE8+Abr!AE8+May!AE8+Jun!AE8),IF(Config!$C$6=7,SUM(Ene!AE8+Feb!AE8+Mar!AE8+Abr!AE8+May!AE8+Jun!AE8+Jul!AE8),IF(Config!$C$6=8,SUM(+Ene!AE8+Feb!AE8+Mar!AE8+Abr!AE8+May!AE8+Jun!AE8+Jul!AE8+Ago!AE8),IF(Config!$C$6=9,SUM(+Ene!AE8+Feb!AE8+Mar!AE8+Abr!AE8+May!AE8+Jun!AE8+Jul!AE8+Ago!AE8+Set!AE8),IF(Config!$C$6=10,SUM(+Ene!AE8+Feb!AE8+Mar!AE8+Abr!AE8+May!AE8+Jun!AE8+Jul!AE8+Ago!AE8+Set!AE8+Oct!AE8),IF(Config!$C$6=11,SUM(+Ene!AE8+Feb!AE8+Mar!AE8+Abr!AE8+May!AE8+Jun!AE8+Jul!AE8+Ago!AE8+Set!AE8+Oct!AE8+Nov!AE8),IF(Config!$C$6=12,SUM(+Ene!AE8+Feb!AE8+Mar!AE8+Abr!AE8+May!AE8+Jun!AE8+Jul!AE8+Ago!AE8+Set!AE8+Oct!AE8+Nov!AE8+Dic!AE8)))))))))))))</f>
        <v>0</v>
      </c>
      <c r="AF8" s="356">
        <f>IF(Config!$C$6=1,SUM(+Ene!AF8),IF(Config!$C$6=2,SUM(+Ene!AF8+Feb!AF8),IF(Config!$C$6=3,SUM(+Ene!AF8+Feb!AF8+Mar!AF8),IF(Config!$C$6=4,SUM(+Ene!AF8+Feb!AF8+Mar!AF8+Abr!AF8),IF(Config!$C$6=5,SUM(Ene!AF8+Feb!AF8+Mar!AF8+Abr!AF8+May!AF8),IF(Config!$C$6=6,SUM(+Ene!AF8+Feb!AF8+Mar!AF8+Abr!AF8+May!AF8+Jun!AF8),IF(Config!$C$6=7,SUM(Ene!AF8+Feb!AF8+Mar!AF8+Abr!AF8+May!AF8+Jun!AF8+Jul!AF8),IF(Config!$C$6=8,SUM(+Ene!AF8+Feb!AF8+Mar!AF8+Abr!AF8+May!AF8+Jun!AF8+Jul!AF8+Ago!AF8),IF(Config!$C$6=9,SUM(+Ene!AF8+Feb!AF8+Mar!AF8+Abr!AF8+May!AF8+Jun!AF8+Jul!AF8+Ago!AF8+Set!AF8),IF(Config!$C$6=10,SUM(+Ene!AF8+Feb!AF8+Mar!AF8+Abr!AF8+May!AF8+Jun!AF8+Jul!AF8+Ago!AF8+Set!AF8+Oct!AF8),IF(Config!$C$6=11,SUM(+Ene!AF8+Feb!AF8+Mar!AF8+Abr!AF8+May!AF8+Jun!AF8+Jul!AF8+Ago!AF8+Set!AF8+Oct!AF8+Nov!AF8),IF(Config!$C$6=12,SUM(+Ene!AF8+Feb!AF8+Mar!AF8+Abr!AF8+May!AF8+Jun!AF8+Jul!AF8+Ago!AF8+Set!AF8+Oct!AF8+Nov!AF8+Dic!AF8)))))))))))))</f>
        <v>0</v>
      </c>
      <c r="AG8" s="356">
        <f>IF(Config!$C$6=1,SUM(+Ene!AG8),IF(Config!$C$6=2,SUM(+Ene!AG8+Feb!AG8),IF(Config!$C$6=3,SUM(+Ene!AG8+Feb!AG8+Mar!AG8),IF(Config!$C$6=4,SUM(+Ene!AG8+Feb!AG8+Mar!AG8+Abr!AG8),IF(Config!$C$6=5,SUM(Ene!AG8+Feb!AG8+Mar!AG8+Abr!AG8+May!AG8),IF(Config!$C$6=6,SUM(+Ene!AG8+Feb!AG8+Mar!AG8+Abr!AG8+May!AG8+Jun!AG8),IF(Config!$C$6=7,SUM(Ene!AG8+Feb!AG8+Mar!AG8+Abr!AG8+May!AG8+Jun!AG8+Jul!AG8),IF(Config!$C$6=8,SUM(+Ene!AG8+Feb!AG8+Mar!AG8+Abr!AG8+May!AG8+Jun!AG8+Jul!AG8+Ago!AG8),IF(Config!$C$6=9,SUM(+Ene!AG8+Feb!AG8+Mar!AG8+Abr!AG8+May!AG8+Jun!AG8+Jul!AG8+Ago!AG8+Set!AG8),IF(Config!$C$6=10,SUM(+Ene!AG8+Feb!AG8+Mar!AG8+Abr!AG8+May!AG8+Jun!AG8+Jul!AG8+Ago!AG8+Set!AG8+Oct!AG8),IF(Config!$C$6=11,SUM(+Ene!AG8+Feb!AG8+Mar!AG8+Abr!AG8+May!AG8+Jun!AG8+Jul!AG8+Ago!AG8+Set!AG8+Oct!AG8+Nov!AG8),IF(Config!$C$6=12,SUM(+Ene!AG8+Feb!AG8+Mar!AG8+Abr!AG8+May!AG8+Jun!AG8+Jul!AG8+Ago!AG8+Set!AG8+Oct!AG8+Nov!AG8+Dic!AG8)))))))))))))</f>
        <v>0</v>
      </c>
      <c r="AH8" s="356">
        <f>IF(Config!$C$6=1,SUM(+Ene!AH8),IF(Config!$C$6=2,SUM(+Ene!AH8+Feb!AH8),IF(Config!$C$6=3,SUM(+Ene!AH8+Feb!AH8+Mar!AH8),IF(Config!$C$6=4,SUM(+Ene!AH8+Feb!AH8+Mar!AH8+Abr!AH8),IF(Config!$C$6=5,SUM(Ene!AH8+Feb!AH8+Mar!AH8+Abr!AH8+May!AH8),IF(Config!$C$6=6,SUM(+Ene!AH8+Feb!AH8+Mar!AH8+Abr!AH8+May!AH8+Jun!AH8),IF(Config!$C$6=7,SUM(Ene!AH8+Feb!AH8+Mar!AH8+Abr!AH8+May!AH8+Jun!AH8+Jul!AH8),IF(Config!$C$6=8,SUM(+Ene!AH8+Feb!AH8+Mar!AH8+Abr!AH8+May!AH8+Jun!AH8+Jul!AH8+Ago!AH8),IF(Config!$C$6=9,SUM(+Ene!AH8+Feb!AH8+Mar!AH8+Abr!AH8+May!AH8+Jun!AH8+Jul!AH8+Ago!AH8+Set!AH8),IF(Config!$C$6=10,SUM(+Ene!AH8+Feb!AH8+Mar!AH8+Abr!AH8+May!AH8+Jun!AH8+Jul!AH8+Ago!AH8+Set!AH8+Oct!AH8),IF(Config!$C$6=11,SUM(+Ene!AH8+Feb!AH8+Mar!AH8+Abr!AH8+May!AH8+Jun!AH8+Jul!AH8+Ago!AH8+Set!AH8+Oct!AH8+Nov!AH8),IF(Config!$C$6=12,SUM(+Ene!AH8+Feb!AH8+Mar!AH8+Abr!AH8+May!AH8+Jun!AH8+Jul!AH8+Ago!AH8+Set!AH8+Oct!AH8+Nov!AH8+Dic!AH8)))))))))))))</f>
        <v>0</v>
      </c>
      <c r="AI8" s="356">
        <f>IF(Config!$C$6=1,SUM(+Ene!AI8),IF(Config!$C$6=2,SUM(+Ene!AI8+Feb!AI8),IF(Config!$C$6=3,SUM(+Ene!AI8+Feb!AI8+Mar!AI8),IF(Config!$C$6=4,SUM(+Ene!AI8+Feb!AI8+Mar!AI8+Abr!AI8),IF(Config!$C$6=5,SUM(Ene!AI8+Feb!AI8+Mar!AI8+Abr!AI8+May!AI8),IF(Config!$C$6=6,SUM(+Ene!AI8+Feb!AI8+Mar!AI8+Abr!AI8+May!AI8+Jun!AI8),IF(Config!$C$6=7,SUM(Ene!AI8+Feb!AI8+Mar!AI8+Abr!AI8+May!AI8+Jun!AI8+Jul!AI8),IF(Config!$C$6=8,SUM(+Ene!AI8+Feb!AI8+Mar!AI8+Abr!AI8+May!AI8+Jun!AI8+Jul!AI8+Ago!AI8),IF(Config!$C$6=9,SUM(+Ene!AI8+Feb!AI8+Mar!AI8+Abr!AI8+May!AI8+Jun!AI8+Jul!AI8+Ago!AI8+Set!AI8),IF(Config!$C$6=10,SUM(+Ene!AI8+Feb!AI8+Mar!AI8+Abr!AI8+May!AI8+Jun!AI8+Jul!AI8+Ago!AI8+Set!AI8+Oct!AI8),IF(Config!$C$6=11,SUM(+Ene!AI8+Feb!AI8+Mar!AI8+Abr!AI8+May!AI8+Jun!AI8+Jul!AI8+Ago!AI8+Set!AI8+Oct!AI8+Nov!AI8),IF(Config!$C$6=12,SUM(+Ene!AI8+Feb!AI8+Mar!AI8+Abr!AI8+May!AI8+Jun!AI8+Jul!AI8+Ago!AI8+Set!AI8+Oct!AI8+Nov!AI8+Dic!AI8)))))))))))))</f>
        <v>0</v>
      </c>
      <c r="AJ8" s="356">
        <f>IF(Config!$C$6=1,SUM(+Ene!AJ8),IF(Config!$C$6=2,SUM(+Ene!AJ8+Feb!AJ8),IF(Config!$C$6=3,SUM(+Ene!AJ8+Feb!AJ8+Mar!AJ8),IF(Config!$C$6=4,SUM(+Ene!AJ8+Feb!AJ8+Mar!AJ8+Abr!AJ8),IF(Config!$C$6=5,SUM(Ene!AJ8+Feb!AJ8+Mar!AJ8+Abr!AJ8+May!AJ8),IF(Config!$C$6=6,SUM(+Ene!AJ8+Feb!AJ8+Mar!AJ8+Abr!AJ8+May!AJ8+Jun!AJ8),IF(Config!$C$6=7,SUM(Ene!AJ8+Feb!AJ8+Mar!AJ8+Abr!AJ8+May!AJ8+Jun!AJ8+Jul!AJ8),IF(Config!$C$6=8,SUM(+Ene!AJ8+Feb!AJ8+Mar!AJ8+Abr!AJ8+May!AJ8+Jun!AJ8+Jul!AJ8+Ago!AJ8),IF(Config!$C$6=9,SUM(+Ene!AJ8+Feb!AJ8+Mar!AJ8+Abr!AJ8+May!AJ8+Jun!AJ8+Jul!AJ8+Ago!AJ8+Set!AJ8),IF(Config!$C$6=10,SUM(+Ene!AJ8+Feb!AJ8+Mar!AJ8+Abr!AJ8+May!AJ8+Jun!AJ8+Jul!AJ8+Ago!AJ8+Set!AJ8+Oct!AJ8),IF(Config!$C$6=11,SUM(+Ene!AJ8+Feb!AJ8+Mar!AJ8+Abr!AJ8+May!AJ8+Jun!AJ8+Jul!AJ8+Ago!AJ8+Set!AJ8+Oct!AJ8+Nov!AJ8),IF(Config!$C$6=12,SUM(+Ene!AJ8+Feb!AJ8+Mar!AJ8+Abr!AJ8+May!AJ8+Jun!AJ8+Jul!AJ8+Ago!AJ8+Set!AJ8+Oct!AJ8+Nov!AJ8+Dic!AJ8)))))))))))))</f>
        <v>0</v>
      </c>
      <c r="AK8" s="356">
        <f>IF(Config!$C$6=1,SUM(+Ene!AK8),IF(Config!$C$6=2,SUM(+Ene!AK8+Feb!AK8),IF(Config!$C$6=3,SUM(+Ene!AK8+Feb!AK8+Mar!AK8),IF(Config!$C$6=4,SUM(+Ene!AK8+Feb!AK8+Mar!AK8+Abr!AK8),IF(Config!$C$6=5,SUM(Ene!AK8+Feb!AK8+Mar!AK8+Abr!AK8+May!AK8),IF(Config!$C$6=6,SUM(+Ene!AK8+Feb!AK8+Mar!AK8+Abr!AK8+May!AK8+Jun!AK8),IF(Config!$C$6=7,SUM(Ene!AK8+Feb!AK8+Mar!AK8+Abr!AK8+May!AK8+Jun!AK8+Jul!AK8),IF(Config!$C$6=8,SUM(+Ene!AK8+Feb!AK8+Mar!AK8+Abr!AK8+May!AK8+Jun!AK8+Jul!AK8+Ago!AK8),IF(Config!$C$6=9,SUM(+Ene!AK8+Feb!AK8+Mar!AK8+Abr!AK8+May!AK8+Jun!AK8+Jul!AK8+Ago!AK8+Set!AK8),IF(Config!$C$6=10,SUM(+Ene!AK8+Feb!AK8+Mar!AK8+Abr!AK8+May!AK8+Jun!AK8+Jul!AK8+Ago!AK8+Set!AK8+Oct!AK8),IF(Config!$C$6=11,SUM(+Ene!AK8+Feb!AK8+Mar!AK8+Abr!AK8+May!AK8+Jun!AK8+Jul!AK8+Ago!AK8+Set!AK8+Oct!AK8+Nov!AK8),IF(Config!$C$6=12,SUM(+Ene!AK8+Feb!AK8+Mar!AK8+Abr!AK8+May!AK8+Jun!AK8+Jul!AK8+Ago!AK8+Set!AK8+Oct!AK8+Nov!AK8+Dic!AK8)))))))))))))</f>
        <v>0</v>
      </c>
      <c r="AL8" s="356">
        <f>IF(Config!$C$6=1,SUM(+Ene!AL8),IF(Config!$C$6=2,SUM(+Ene!AL8+Feb!AL8),IF(Config!$C$6=3,SUM(+Ene!AL8+Feb!AL8+Mar!AL8),IF(Config!$C$6=4,SUM(+Ene!AL8+Feb!AL8+Mar!AL8+Abr!AL8),IF(Config!$C$6=5,SUM(Ene!AL8+Feb!AL8+Mar!AL8+Abr!AL8+May!AL8),IF(Config!$C$6=6,SUM(+Ene!AL8+Feb!AL8+Mar!AL8+Abr!AL8+May!AL8+Jun!AL8),IF(Config!$C$6=7,SUM(Ene!AL8+Feb!AL8+Mar!AL8+Abr!AL8+May!AL8+Jun!AL8+Jul!AL8),IF(Config!$C$6=8,SUM(+Ene!AL8+Feb!AL8+Mar!AL8+Abr!AL8+May!AL8+Jun!AL8+Jul!AL8+Ago!AL8),IF(Config!$C$6=9,SUM(+Ene!AL8+Feb!AL8+Mar!AL8+Abr!AL8+May!AL8+Jun!AL8+Jul!AL8+Ago!AL8+Set!AL8),IF(Config!$C$6=10,SUM(+Ene!AL8+Feb!AL8+Mar!AL8+Abr!AL8+May!AL8+Jun!AL8+Jul!AL8+Ago!AL8+Set!AL8+Oct!AL8),IF(Config!$C$6=11,SUM(+Ene!AL8+Feb!AL8+Mar!AL8+Abr!AL8+May!AL8+Jun!AL8+Jul!AL8+Ago!AL8+Set!AL8+Oct!AL8+Nov!AL8),IF(Config!$C$6=12,SUM(+Ene!AL8+Feb!AL8+Mar!AL8+Abr!AL8+May!AL8+Jun!AL8+Jul!AL8+Ago!AL8+Set!AL8+Oct!AL8+Nov!AL8+Dic!AL8)))))))))))))</f>
        <v>915</v>
      </c>
      <c r="AM8" s="356">
        <f>IF(Config!$C$6=1,SUM(+Ene!AM8),IF(Config!$C$6=2,SUM(+Ene!AM8+Feb!AM8),IF(Config!$C$6=3,SUM(+Ene!AM8+Feb!AM8+Mar!AM8),IF(Config!$C$6=4,SUM(+Ene!AM8+Feb!AM8+Mar!AM8+Abr!AM8),IF(Config!$C$6=5,SUM(Ene!AM8+Feb!AM8+Mar!AM8+Abr!AM8+May!AM8),IF(Config!$C$6=6,SUM(+Ene!AM8+Feb!AM8+Mar!AM8+Abr!AM8+May!AM8+Jun!AM8),IF(Config!$C$6=7,SUM(Ene!AM8+Feb!AM8+Mar!AM8+Abr!AM8+May!AM8+Jun!AM8+Jul!AM8),IF(Config!$C$6=8,SUM(+Ene!AM8+Feb!AM8+Mar!AM8+Abr!AM8+May!AM8+Jun!AM8+Jul!AM8+Ago!AM8),IF(Config!$C$6=9,SUM(+Ene!AM8+Feb!AM8+Mar!AM8+Abr!AM8+May!AM8+Jun!AM8+Jul!AM8+Ago!AM8+Set!AM8),IF(Config!$C$6=10,SUM(+Ene!AM8+Feb!AM8+Mar!AM8+Abr!AM8+May!AM8+Jun!AM8+Jul!AM8+Ago!AM8+Set!AM8+Oct!AM8),IF(Config!$C$6=11,SUM(+Ene!AM8+Feb!AM8+Mar!AM8+Abr!AM8+May!AM8+Jun!AM8+Jul!AM8+Ago!AM8+Set!AM8+Oct!AM8+Nov!AM8),IF(Config!$C$6=12,SUM(+Ene!AM8+Feb!AM8+Mar!AM8+Abr!AM8+May!AM8+Jun!AM8+Jul!AM8+Ago!AM8+Set!AM8+Oct!AM8+Nov!AM8+Dic!AM8)))))))))))))</f>
        <v>0</v>
      </c>
      <c r="AN8" s="356">
        <f>IF(Config!$C$6=1,SUM(+Ene!AN8),IF(Config!$C$6=2,SUM(+Ene!AN8+Feb!AN8),IF(Config!$C$6=3,SUM(+Ene!AN8+Feb!AN8+Mar!AN8),IF(Config!$C$6=4,SUM(+Ene!AN8+Feb!AN8+Mar!AN8+Abr!AN8),IF(Config!$C$6=5,SUM(Ene!AN8+Feb!AN8+Mar!AN8+Abr!AN8+May!AN8),IF(Config!$C$6=6,SUM(+Ene!AN8+Feb!AN8+Mar!AN8+Abr!AN8+May!AN8+Jun!AN8),IF(Config!$C$6=7,SUM(Ene!AN8+Feb!AN8+Mar!AN8+Abr!AN8+May!AN8+Jun!AN8+Jul!AN8),IF(Config!$C$6=8,SUM(+Ene!AN8+Feb!AN8+Mar!AN8+Abr!AN8+May!AN8+Jun!AN8+Jul!AN8+Ago!AN8),IF(Config!$C$6=9,SUM(+Ene!AN8+Feb!AN8+Mar!AN8+Abr!AN8+May!AN8+Jun!AN8+Jul!AN8+Ago!AN8+Set!AN8),IF(Config!$C$6=10,SUM(+Ene!AN8+Feb!AN8+Mar!AN8+Abr!AN8+May!AN8+Jun!AN8+Jul!AN8+Ago!AN8+Set!AN8+Oct!AN8),IF(Config!$C$6=11,SUM(+Ene!AN8+Feb!AN8+Mar!AN8+Abr!AN8+May!AN8+Jun!AN8+Jul!AN8+Ago!AN8+Set!AN8+Oct!AN8+Nov!AN8),IF(Config!$C$6=12,SUM(+Ene!AN8+Feb!AN8+Mar!AN8+Abr!AN8+May!AN8+Jun!AN8+Jul!AN8+Ago!AN8+Set!AN8+Oct!AN8+Nov!AN8+Dic!AN8)))))))))))))</f>
        <v>0</v>
      </c>
      <c r="AO8" s="356">
        <f>IF(Config!$C$6=1,SUM(+Ene!AO8),IF(Config!$C$6=2,SUM(+Ene!AO8+Feb!AO8),IF(Config!$C$6=3,SUM(+Ene!AO8+Feb!AO8+Mar!AO8),IF(Config!$C$6=4,SUM(+Ene!AO8+Feb!AO8+Mar!AO8+Abr!AO8),IF(Config!$C$6=5,SUM(Ene!AO8+Feb!AO8+Mar!AO8+Abr!AO8+May!AO8),IF(Config!$C$6=6,SUM(+Ene!AO8+Feb!AO8+Mar!AO8+Abr!AO8+May!AO8+Jun!AO8),IF(Config!$C$6=7,SUM(Ene!AO8+Feb!AO8+Mar!AO8+Abr!AO8+May!AO8+Jun!AO8+Jul!AO8),IF(Config!$C$6=8,SUM(+Ene!AO8+Feb!AO8+Mar!AO8+Abr!AO8+May!AO8+Jun!AO8+Jul!AO8+Ago!AO8),IF(Config!$C$6=9,SUM(+Ene!AO8+Feb!AO8+Mar!AO8+Abr!AO8+May!AO8+Jun!AO8+Jul!AO8+Ago!AO8+Set!AO8),IF(Config!$C$6=10,SUM(+Ene!AO8+Feb!AO8+Mar!AO8+Abr!AO8+May!AO8+Jun!AO8+Jul!AO8+Ago!AO8+Set!AO8+Oct!AO8),IF(Config!$C$6=11,SUM(+Ene!AO8+Feb!AO8+Mar!AO8+Abr!AO8+May!AO8+Jun!AO8+Jul!AO8+Ago!AO8+Set!AO8+Oct!AO8+Nov!AO8),IF(Config!$C$6=12,SUM(+Ene!AO8+Feb!AO8+Mar!AO8+Abr!AO8+May!AO8+Jun!AO8+Jul!AO8+Ago!AO8+Set!AO8+Oct!AO8+Nov!AO8+Dic!AO8)))))))))))))</f>
        <v>0</v>
      </c>
      <c r="AP8" s="356">
        <f>IF(Config!$C$6=1,SUM(+Ene!AP8),IF(Config!$C$6=2,SUM(+Ene!AP8+Feb!AP8),IF(Config!$C$6=3,SUM(+Ene!AP8+Feb!AP8+Mar!AP8),IF(Config!$C$6=4,SUM(+Ene!AP8+Feb!AP8+Mar!AP8+Abr!AP8),IF(Config!$C$6=5,SUM(Ene!AP8+Feb!AP8+Mar!AP8+Abr!AP8+May!AP8),IF(Config!$C$6=6,SUM(+Ene!AP8+Feb!AP8+Mar!AP8+Abr!AP8+May!AP8+Jun!AP8),IF(Config!$C$6=7,SUM(Ene!AP8+Feb!AP8+Mar!AP8+Abr!AP8+May!AP8+Jun!AP8+Jul!AP8),IF(Config!$C$6=8,SUM(+Ene!AP8+Feb!AP8+Mar!AP8+Abr!AP8+May!AP8+Jun!AP8+Jul!AP8+Ago!AP8),IF(Config!$C$6=9,SUM(+Ene!AP8+Feb!AP8+Mar!AP8+Abr!AP8+May!AP8+Jun!AP8+Jul!AP8+Ago!AP8+Set!AP8),IF(Config!$C$6=10,SUM(+Ene!AP8+Feb!AP8+Mar!AP8+Abr!AP8+May!AP8+Jun!AP8+Jul!AP8+Ago!AP8+Set!AP8+Oct!AP8),IF(Config!$C$6=11,SUM(+Ene!AP8+Feb!AP8+Mar!AP8+Abr!AP8+May!AP8+Jun!AP8+Jul!AP8+Ago!AP8+Set!AP8+Oct!AP8+Nov!AP8),IF(Config!$C$6=12,SUM(+Ene!AP8+Feb!AP8+Mar!AP8+Abr!AP8+May!AP8+Jun!AP8+Jul!AP8+Ago!AP8+Set!AP8+Oct!AP8+Nov!AP8+Dic!AP8)))))))))))))</f>
        <v>0</v>
      </c>
      <c r="AQ8" s="356">
        <f>IF(Config!$C$6=1,SUM(+Ene!AQ8),IF(Config!$C$6=2,SUM(+Ene!AQ8+Feb!AQ8),IF(Config!$C$6=3,SUM(+Ene!AQ8+Feb!AQ8+Mar!AQ8),IF(Config!$C$6=4,SUM(+Ene!AQ8+Feb!AQ8+Mar!AQ8+Abr!AQ8),IF(Config!$C$6=5,SUM(Ene!AQ8+Feb!AQ8+Mar!AQ8+Abr!AQ8+May!AQ8),IF(Config!$C$6=6,SUM(+Ene!AQ8+Feb!AQ8+Mar!AQ8+Abr!AQ8+May!AQ8+Jun!AQ8),IF(Config!$C$6=7,SUM(Ene!AQ8+Feb!AQ8+Mar!AQ8+Abr!AQ8+May!AQ8+Jun!AQ8+Jul!AQ8),IF(Config!$C$6=8,SUM(+Ene!AQ8+Feb!AQ8+Mar!AQ8+Abr!AQ8+May!AQ8+Jun!AQ8+Jul!AQ8+Ago!AQ8),IF(Config!$C$6=9,SUM(+Ene!AQ8+Feb!AQ8+Mar!AQ8+Abr!AQ8+May!AQ8+Jun!AQ8+Jul!AQ8+Ago!AQ8+Set!AQ8),IF(Config!$C$6=10,SUM(+Ene!AQ8+Feb!AQ8+Mar!AQ8+Abr!AQ8+May!AQ8+Jun!AQ8+Jul!AQ8+Ago!AQ8+Set!AQ8+Oct!AQ8),IF(Config!$C$6=11,SUM(+Ene!AQ8+Feb!AQ8+Mar!AQ8+Abr!AQ8+May!AQ8+Jun!AQ8+Jul!AQ8+Ago!AQ8+Set!AQ8+Oct!AQ8+Nov!AQ8),IF(Config!$C$6=12,SUM(+Ene!AQ8+Feb!AQ8+Mar!AQ8+Abr!AQ8+May!AQ8+Jun!AQ8+Jul!AQ8+Ago!AQ8+Set!AQ8+Oct!AQ8+Nov!AQ8+Dic!AQ8)))))))))))))</f>
        <v>0</v>
      </c>
      <c r="AR8" s="356">
        <f>IF(Config!$C$6=1,SUM(+Ene!AR8),IF(Config!$C$6=2,SUM(+Ene!AR8+Feb!AR8),IF(Config!$C$6=3,SUM(+Ene!AR8+Feb!AR8+Mar!AR8),IF(Config!$C$6=4,SUM(+Ene!AR8+Feb!AR8+Mar!AR8+Abr!AR8),IF(Config!$C$6=5,SUM(Ene!AR8+Feb!AR8+Mar!AR8+Abr!AR8+May!AR8),IF(Config!$C$6=6,SUM(+Ene!AR8+Feb!AR8+Mar!AR8+Abr!AR8+May!AR8+Jun!AR8),IF(Config!$C$6=7,SUM(Ene!AR8+Feb!AR8+Mar!AR8+Abr!AR8+May!AR8+Jun!AR8+Jul!AR8),IF(Config!$C$6=8,SUM(+Ene!AR8+Feb!AR8+Mar!AR8+Abr!AR8+May!AR8+Jun!AR8+Jul!AR8+Ago!AR8),IF(Config!$C$6=9,SUM(+Ene!AR8+Feb!AR8+Mar!AR8+Abr!AR8+May!AR8+Jun!AR8+Jul!AR8+Ago!AR8+Set!AR8),IF(Config!$C$6=10,SUM(+Ene!AR8+Feb!AR8+Mar!AR8+Abr!AR8+May!AR8+Jun!AR8+Jul!AR8+Ago!AR8+Set!AR8+Oct!AR8),IF(Config!$C$6=11,SUM(+Ene!AR8+Feb!AR8+Mar!AR8+Abr!AR8+May!AR8+Jun!AR8+Jul!AR8+Ago!AR8+Set!AR8+Oct!AR8+Nov!AR8),IF(Config!$C$6=12,SUM(+Ene!AR8+Feb!AR8+Mar!AR8+Abr!AR8+May!AR8+Jun!AR8+Jul!AR8+Ago!AR8+Set!AR8+Oct!AR8+Nov!AR8+Dic!AR8)))))))))))))</f>
        <v>0</v>
      </c>
      <c r="AS8" s="356">
        <f>IF(Config!$C$6=1,SUM(+Ene!AS8),IF(Config!$C$6=2,SUM(+Ene!AS8+Feb!AS8),IF(Config!$C$6=3,SUM(+Ene!AS8+Feb!AS8+Mar!AS8),IF(Config!$C$6=4,SUM(+Ene!AS8+Feb!AS8+Mar!AS8+Abr!AS8),IF(Config!$C$6=5,SUM(Ene!AS8+Feb!AS8+Mar!AS8+Abr!AS8+May!AS8),IF(Config!$C$6=6,SUM(+Ene!AS8+Feb!AS8+Mar!AS8+Abr!AS8+May!AS8+Jun!AS8),IF(Config!$C$6=7,SUM(Ene!AS8+Feb!AS8+Mar!AS8+Abr!AS8+May!AS8+Jun!AS8+Jul!AS8),IF(Config!$C$6=8,SUM(+Ene!AS8+Feb!AS8+Mar!AS8+Abr!AS8+May!AS8+Jun!AS8+Jul!AS8+Ago!AS8),IF(Config!$C$6=9,SUM(+Ene!AS8+Feb!AS8+Mar!AS8+Abr!AS8+May!AS8+Jun!AS8+Jul!AS8+Ago!AS8+Set!AS8),IF(Config!$C$6=10,SUM(+Ene!AS8+Feb!AS8+Mar!AS8+Abr!AS8+May!AS8+Jun!AS8+Jul!AS8+Ago!AS8+Set!AS8+Oct!AS8),IF(Config!$C$6=11,SUM(+Ene!AS8+Feb!AS8+Mar!AS8+Abr!AS8+May!AS8+Jun!AS8+Jul!AS8+Ago!AS8+Set!AS8+Oct!AS8+Nov!AS8),IF(Config!$C$6=12,SUM(+Ene!AS8+Feb!AS8+Mar!AS8+Abr!AS8+May!AS8+Jun!AS8+Jul!AS8+Ago!AS8+Set!AS8+Oct!AS8+Nov!AS8+Dic!AS8)))))))))))))</f>
        <v>0</v>
      </c>
      <c r="AT8" s="366">
        <f>+SUM(D8:AS8)</f>
        <v>28550</v>
      </c>
      <c r="AU8" s="37">
        <f t="shared" si="17"/>
        <v>0</v>
      </c>
      <c r="AV8" s="37">
        <f t="shared" si="18"/>
        <v>0</v>
      </c>
      <c r="AW8" s="37">
        <f>+SUM(F8:O8)</f>
        <v>26431</v>
      </c>
      <c r="AX8" s="37">
        <f t="shared" si="20"/>
        <v>0</v>
      </c>
      <c r="AY8" s="37">
        <f t="shared" si="21"/>
        <v>1204</v>
      </c>
      <c r="AZ8" s="37">
        <f t="shared" si="22"/>
        <v>0</v>
      </c>
      <c r="BA8" s="37">
        <f t="shared" si="23"/>
        <v>0</v>
      </c>
      <c r="BB8" s="37">
        <f t="shared" si="24"/>
        <v>0</v>
      </c>
      <c r="BC8" s="38">
        <f t="shared" si="25"/>
        <v>915</v>
      </c>
      <c r="BD8" s="37">
        <f t="shared" si="26"/>
        <v>0</v>
      </c>
      <c r="BE8" s="54">
        <f>SUM(AU8:BD8)</f>
        <v>28550</v>
      </c>
    </row>
    <row r="9" spans="1:70" x14ac:dyDescent="0.25">
      <c r="A9" s="352">
        <v>6</v>
      </c>
      <c r="B9" s="355" t="s">
        <v>627</v>
      </c>
      <c r="C9" s="415" t="s">
        <v>146</v>
      </c>
      <c r="D9" s="356">
        <f>IF(Config!$C$6=1,SUM(+Ene!D9),IF(Config!$C$6=2,SUM(+Ene!D9+Feb!D9),IF(Config!$C$6=3,SUM(+Ene!D9+Feb!D9+Mar!D9),IF(Config!$C$6=4,SUM(+Ene!D9+Feb!D9+Mar!D9+Abr!D9),IF(Config!$C$6=5,SUM(Ene!D9+Feb!D9+Mar!D9+Abr!D9+May!D9),IF(Config!$C$6=6,SUM(+Ene!D9+Feb!D9+Mar!D9+Abr!D9+May!D9+Jun!D9),IF(Config!$C$6=7,SUM(Ene!D9+Feb!D9+Mar!D9+Abr!D9+May!D9+Jun!D9+Jul!D9),IF(Config!$C$6=8,SUM(+Ene!D9+Feb!D9+Mar!D9+Abr!D9+May!D9+Jun!D9+Jul!D9+Ago!D9),IF(Config!$C$6=9,SUM(+Ene!D9+Feb!D9+Mar!D9+Abr!D9+May!D9+Jun!D9+Jul!D9+Ago!D9+Set!D9),IF(Config!$C$6=10,SUM(+Ene!D9+Feb!D9+Mar!D9+Abr!D9+May!D9+Jun!D9+Jul!D9+Ago!D9+Set!D9+Oct!D9),IF(Config!$C$6=11,SUM(+Ene!D9+Feb!D9+Mar!D9+Abr!D9+May!D9+Jun!D9+Jul!D9+Ago!D9+Set!D9+Oct!D9+Nov!D9),IF(Config!$C$6=12,SUM(+Ene!D9+Feb!D9+Mar!D9+Abr!D9+May!D9+Jun!D9+Jul!D9+Ago!D9+Set!D9+Oct!D9+Nov!D9+Dic!D9)))))))))))))</f>
        <v>1</v>
      </c>
      <c r="E9" s="356">
        <f>IF(Config!$C$6=1,SUM(+Ene!E9),IF(Config!$C$6=2,SUM(+Ene!E9+Feb!E9),IF(Config!$C$6=3,SUM(+Ene!E9+Feb!E9+Mar!E9),IF(Config!$C$6=4,SUM(+Ene!E9+Feb!E9+Mar!E9+Abr!E9),IF(Config!$C$6=5,SUM(Ene!E9+Feb!E9+Mar!E9+Abr!E9+May!E9),IF(Config!$C$6=6,SUM(+Ene!E9+Feb!E9+Mar!E9+Abr!E9+May!E9+Jun!E9),IF(Config!$C$6=7,SUM(Ene!E9+Feb!E9+Mar!E9+Abr!E9+May!E9+Jun!E9+Jul!E9),IF(Config!$C$6=8,SUM(+Ene!E9+Feb!E9+Mar!E9+Abr!E9+May!E9+Jun!E9+Jul!E9+Ago!E9),IF(Config!$C$6=9,SUM(+Ene!E9+Feb!E9+Mar!E9+Abr!E9+May!E9+Jun!E9+Jul!E9+Ago!E9+Set!E9),IF(Config!$C$6=10,SUM(+Ene!E9+Feb!E9+Mar!E9+Abr!E9+May!E9+Jun!E9+Jul!E9+Ago!E9+Set!E9+Oct!E9),IF(Config!$C$6=11,SUM(+Ene!E9+Feb!E9+Mar!E9+Abr!E9+May!E9+Jun!E9+Jul!E9+Ago!E9+Set!E9+Oct!E9+Nov!E9),IF(Config!$C$6=12,SUM(+Ene!E9+Feb!E9+Mar!E9+Abr!E9+May!E9+Jun!E9+Jul!E9+Ago!E9+Set!E9+Oct!E9+Nov!E9+Dic!E9)))))))))))))</f>
        <v>0</v>
      </c>
      <c r="F9" s="356">
        <f>IF(Config!$C$6=1,SUM(+Ene!F9),IF(Config!$C$6=2,SUM(+Ene!F9+Feb!F9),IF(Config!$C$6=3,SUM(+Ene!F9+Feb!F9+Mar!F9),IF(Config!$C$6=4,SUM(+Ene!F9+Feb!F9+Mar!F9+Abr!F9),IF(Config!$C$6=5,SUM(Ene!F9+Feb!F9+Mar!F9+Abr!F9+May!F9),IF(Config!$C$6=6,SUM(+Ene!F9+Feb!F9+Mar!F9+Abr!F9+May!F9+Jun!F9),IF(Config!$C$6=7,SUM(Ene!F9+Feb!F9+Mar!F9+Abr!F9+May!F9+Jun!F9+Jul!F9),IF(Config!$C$6=8,SUM(+Ene!F9+Feb!F9+Mar!F9+Abr!F9+May!F9+Jun!F9+Jul!F9+Ago!F9),IF(Config!$C$6=9,SUM(+Ene!F9+Feb!F9+Mar!F9+Abr!F9+May!F9+Jun!F9+Jul!F9+Ago!F9+Set!F9),IF(Config!$C$6=10,SUM(+Ene!F9+Feb!F9+Mar!F9+Abr!F9+May!F9+Jun!F9+Jul!F9+Ago!F9+Set!F9+Oct!F9),IF(Config!$C$6=11,SUM(+Ene!F9+Feb!F9+Mar!F9+Abr!F9+May!F9+Jun!F9+Jul!F9+Ago!F9+Set!F9+Oct!F9+Nov!F9),IF(Config!$C$6=12,SUM(+Ene!F9+Feb!F9+Mar!F9+Abr!F9+May!F9+Jun!F9+Jul!F9+Ago!F9+Set!F9+Oct!F9+Nov!F9+Dic!F9)))))))))))))</f>
        <v>1</v>
      </c>
      <c r="G9" s="356">
        <f>IF(Config!$C$6=1,SUM(+Ene!G9),IF(Config!$C$6=2,SUM(+Ene!G9+Feb!G9),IF(Config!$C$6=3,SUM(+Ene!G9+Feb!G9+Mar!G9),IF(Config!$C$6=4,SUM(+Ene!G9+Feb!G9+Mar!G9+Abr!G9),IF(Config!$C$6=5,SUM(Ene!G9+Feb!G9+Mar!G9+Abr!G9+May!G9),IF(Config!$C$6=6,SUM(+Ene!G9+Feb!G9+Mar!G9+Abr!G9+May!G9+Jun!G9),IF(Config!$C$6=7,SUM(Ene!G9+Feb!G9+Mar!G9+Abr!G9+May!G9+Jun!G9+Jul!G9),IF(Config!$C$6=8,SUM(+Ene!G9+Feb!G9+Mar!G9+Abr!G9+May!G9+Jun!G9+Jul!G9+Ago!G9),IF(Config!$C$6=9,SUM(+Ene!G9+Feb!G9+Mar!G9+Abr!G9+May!G9+Jun!G9+Jul!G9+Ago!G9+Set!G9),IF(Config!$C$6=10,SUM(+Ene!G9+Feb!G9+Mar!G9+Abr!G9+May!G9+Jun!G9+Jul!G9+Ago!G9+Set!G9+Oct!G9),IF(Config!$C$6=11,SUM(+Ene!G9+Feb!G9+Mar!G9+Abr!G9+May!G9+Jun!G9+Jul!G9+Ago!G9+Set!G9+Oct!G9+Nov!G9),IF(Config!$C$6=12,SUM(+Ene!G9+Feb!G9+Mar!G9+Abr!G9+May!G9+Jun!G9+Jul!G9+Ago!G9+Set!G9+Oct!G9+Nov!G9+Dic!G9)))))))))))))</f>
        <v>0</v>
      </c>
      <c r="H9" s="356">
        <f>IF(Config!$C$6=1,SUM(+Ene!H9),IF(Config!$C$6=2,SUM(+Ene!H9+Feb!H9),IF(Config!$C$6=3,SUM(+Ene!H9+Feb!H9+Mar!H9),IF(Config!$C$6=4,SUM(+Ene!H9+Feb!H9+Mar!H9+Abr!H9),IF(Config!$C$6=5,SUM(Ene!H9+Feb!H9+Mar!H9+Abr!H9+May!H9),IF(Config!$C$6=6,SUM(+Ene!H9+Feb!H9+Mar!H9+Abr!H9+May!H9+Jun!H9),IF(Config!$C$6=7,SUM(Ene!H9+Feb!H9+Mar!H9+Abr!H9+May!H9+Jun!H9+Jul!H9),IF(Config!$C$6=8,SUM(+Ene!H9+Feb!H9+Mar!H9+Abr!H9+May!H9+Jun!H9+Jul!H9+Ago!H9),IF(Config!$C$6=9,SUM(+Ene!H9+Feb!H9+Mar!H9+Abr!H9+May!H9+Jun!H9+Jul!H9+Ago!H9+Set!H9),IF(Config!$C$6=10,SUM(+Ene!H9+Feb!H9+Mar!H9+Abr!H9+May!H9+Jun!H9+Jul!H9+Ago!H9+Set!H9+Oct!H9),IF(Config!$C$6=11,SUM(+Ene!H9+Feb!H9+Mar!H9+Abr!H9+May!H9+Jun!H9+Jul!H9+Ago!H9+Set!H9+Oct!H9+Nov!H9),IF(Config!$C$6=12,SUM(+Ene!H9+Feb!H9+Mar!H9+Abr!H9+May!H9+Jun!H9+Jul!H9+Ago!H9+Set!H9+Oct!H9+Nov!H9+Dic!H9)))))))))))))</f>
        <v>0</v>
      </c>
      <c r="I9" s="356">
        <f>IF(Config!$C$6=1,SUM(+Ene!I9),IF(Config!$C$6=2,SUM(+Ene!I9+Feb!I9),IF(Config!$C$6=3,SUM(+Ene!I9+Feb!I9+Mar!I9),IF(Config!$C$6=4,SUM(+Ene!I9+Feb!I9+Mar!I9+Abr!I9),IF(Config!$C$6=5,SUM(Ene!I9+Feb!I9+Mar!I9+Abr!I9+May!I9),IF(Config!$C$6=6,SUM(+Ene!I9+Feb!I9+Mar!I9+Abr!I9+May!I9+Jun!I9),IF(Config!$C$6=7,SUM(Ene!I9+Feb!I9+Mar!I9+Abr!I9+May!I9+Jun!I9+Jul!I9),IF(Config!$C$6=8,SUM(+Ene!I9+Feb!I9+Mar!I9+Abr!I9+May!I9+Jun!I9+Jul!I9+Ago!I9),IF(Config!$C$6=9,SUM(+Ene!I9+Feb!I9+Mar!I9+Abr!I9+May!I9+Jun!I9+Jul!I9+Ago!I9+Set!I9),IF(Config!$C$6=10,SUM(+Ene!I9+Feb!I9+Mar!I9+Abr!I9+May!I9+Jun!I9+Jul!I9+Ago!I9+Set!I9+Oct!I9),IF(Config!$C$6=11,SUM(+Ene!I9+Feb!I9+Mar!I9+Abr!I9+May!I9+Jun!I9+Jul!I9+Ago!I9+Set!I9+Oct!I9+Nov!I9),IF(Config!$C$6=12,SUM(+Ene!I9+Feb!I9+Mar!I9+Abr!I9+May!I9+Jun!I9+Jul!I9+Ago!I9+Set!I9+Oct!I9+Nov!I9+Dic!I9)))))))))))))</f>
        <v>0</v>
      </c>
      <c r="J9" s="356">
        <f>IF(Config!$C$6=1,SUM(+Ene!J9),IF(Config!$C$6=2,SUM(+Ene!J9+Feb!J9),IF(Config!$C$6=3,SUM(+Ene!J9+Feb!J9+Mar!J9),IF(Config!$C$6=4,SUM(+Ene!J9+Feb!J9+Mar!J9+Abr!J9),IF(Config!$C$6=5,SUM(Ene!J9+Feb!J9+Mar!J9+Abr!J9+May!J9),IF(Config!$C$6=6,SUM(+Ene!J9+Feb!J9+Mar!J9+Abr!J9+May!J9+Jun!J9),IF(Config!$C$6=7,SUM(Ene!J9+Feb!J9+Mar!J9+Abr!J9+May!J9+Jun!J9+Jul!J9),IF(Config!$C$6=8,SUM(+Ene!J9+Feb!J9+Mar!J9+Abr!J9+May!J9+Jun!J9+Jul!J9+Ago!J9),IF(Config!$C$6=9,SUM(+Ene!J9+Feb!J9+Mar!J9+Abr!J9+May!J9+Jun!J9+Jul!J9+Ago!J9+Set!J9),IF(Config!$C$6=10,SUM(+Ene!J9+Feb!J9+Mar!J9+Abr!J9+May!J9+Jun!J9+Jul!J9+Ago!J9+Set!J9+Oct!J9),IF(Config!$C$6=11,SUM(+Ene!J9+Feb!J9+Mar!J9+Abr!J9+May!J9+Jun!J9+Jul!J9+Ago!J9+Set!J9+Oct!J9+Nov!J9),IF(Config!$C$6=12,SUM(+Ene!J9+Feb!J9+Mar!J9+Abr!J9+May!J9+Jun!J9+Jul!J9+Ago!J9+Set!J9+Oct!J9+Nov!J9+Dic!J9)))))))))))))</f>
        <v>0</v>
      </c>
      <c r="K9" s="356">
        <f>IF(Config!$C$6=1,SUM(+Ene!K9),IF(Config!$C$6=2,SUM(+Ene!K9+Feb!K9),IF(Config!$C$6=3,SUM(+Ene!K9+Feb!K9+Mar!K9),IF(Config!$C$6=4,SUM(+Ene!K9+Feb!K9+Mar!K9+Abr!K9),IF(Config!$C$6=5,SUM(Ene!K9+Feb!K9+Mar!K9+Abr!K9+May!K9),IF(Config!$C$6=6,SUM(+Ene!K9+Feb!K9+Mar!K9+Abr!K9+May!K9+Jun!K9),IF(Config!$C$6=7,SUM(Ene!K9+Feb!K9+Mar!K9+Abr!K9+May!K9+Jun!K9+Jul!K9),IF(Config!$C$6=8,SUM(+Ene!K9+Feb!K9+Mar!K9+Abr!K9+May!K9+Jun!K9+Jul!K9+Ago!K9),IF(Config!$C$6=9,SUM(+Ene!K9+Feb!K9+Mar!K9+Abr!K9+May!K9+Jun!K9+Jul!K9+Ago!K9+Set!K9),IF(Config!$C$6=10,SUM(+Ene!K9+Feb!K9+Mar!K9+Abr!K9+May!K9+Jun!K9+Jul!K9+Ago!K9+Set!K9+Oct!K9),IF(Config!$C$6=11,SUM(+Ene!K9+Feb!K9+Mar!K9+Abr!K9+May!K9+Jun!K9+Jul!K9+Ago!K9+Set!K9+Oct!K9+Nov!K9),IF(Config!$C$6=12,SUM(+Ene!K9+Feb!K9+Mar!K9+Abr!K9+May!K9+Jun!K9+Jul!K9+Ago!K9+Set!K9+Oct!K9+Nov!K9+Dic!K9)))))))))))))</f>
        <v>0</v>
      </c>
      <c r="L9" s="356">
        <f>IF(Config!$C$6=1,SUM(+Ene!L9),IF(Config!$C$6=2,SUM(+Ene!L9+Feb!L9),IF(Config!$C$6=3,SUM(+Ene!L9+Feb!L9+Mar!L9),IF(Config!$C$6=4,SUM(+Ene!L9+Feb!L9+Mar!L9+Abr!L9),IF(Config!$C$6=5,SUM(Ene!L9+Feb!L9+Mar!L9+Abr!L9+May!L9),IF(Config!$C$6=6,SUM(+Ene!L9+Feb!L9+Mar!L9+Abr!L9+May!L9+Jun!L9),IF(Config!$C$6=7,SUM(Ene!L9+Feb!L9+Mar!L9+Abr!L9+May!L9+Jun!L9+Jul!L9),IF(Config!$C$6=8,SUM(+Ene!L9+Feb!L9+Mar!L9+Abr!L9+May!L9+Jun!L9+Jul!L9+Ago!L9),IF(Config!$C$6=9,SUM(+Ene!L9+Feb!L9+Mar!L9+Abr!L9+May!L9+Jun!L9+Jul!L9+Ago!L9+Set!L9),IF(Config!$C$6=10,SUM(+Ene!L9+Feb!L9+Mar!L9+Abr!L9+May!L9+Jun!L9+Jul!L9+Ago!L9+Set!L9+Oct!L9),IF(Config!$C$6=11,SUM(+Ene!L9+Feb!L9+Mar!L9+Abr!L9+May!L9+Jun!L9+Jul!L9+Ago!L9+Set!L9+Oct!L9+Nov!L9),IF(Config!$C$6=12,SUM(+Ene!L9+Feb!L9+Mar!L9+Abr!L9+May!L9+Jun!L9+Jul!L9+Ago!L9+Set!L9+Oct!L9+Nov!L9+Dic!L9)))))))))))))</f>
        <v>0</v>
      </c>
      <c r="M9" s="356">
        <f>IF(Config!$C$6=1,SUM(+Ene!M9),IF(Config!$C$6=2,SUM(+Ene!M9+Feb!M9),IF(Config!$C$6=3,SUM(+Ene!M9+Feb!M9+Mar!M9),IF(Config!$C$6=4,SUM(+Ene!M9+Feb!M9+Mar!M9+Abr!M9),IF(Config!$C$6=5,SUM(Ene!M9+Feb!M9+Mar!M9+Abr!M9+May!M9),IF(Config!$C$6=6,SUM(+Ene!M9+Feb!M9+Mar!M9+Abr!M9+May!M9+Jun!M9),IF(Config!$C$6=7,SUM(Ene!M9+Feb!M9+Mar!M9+Abr!M9+May!M9+Jun!M9+Jul!M9),IF(Config!$C$6=8,SUM(+Ene!M9+Feb!M9+Mar!M9+Abr!M9+May!M9+Jun!M9+Jul!M9+Ago!M9),IF(Config!$C$6=9,SUM(+Ene!M9+Feb!M9+Mar!M9+Abr!M9+May!M9+Jun!M9+Jul!M9+Ago!M9+Set!M9),IF(Config!$C$6=10,SUM(+Ene!M9+Feb!M9+Mar!M9+Abr!M9+May!M9+Jun!M9+Jul!M9+Ago!M9+Set!M9+Oct!M9),IF(Config!$C$6=11,SUM(+Ene!M9+Feb!M9+Mar!M9+Abr!M9+May!M9+Jun!M9+Jul!M9+Ago!M9+Set!M9+Oct!M9+Nov!M9),IF(Config!$C$6=12,SUM(+Ene!M9+Feb!M9+Mar!M9+Abr!M9+May!M9+Jun!M9+Jul!M9+Ago!M9+Set!M9+Oct!M9+Nov!M9+Dic!M9)))))))))))))</f>
        <v>0</v>
      </c>
      <c r="N9" s="356">
        <f>IF(Config!$C$6=1,SUM(+Ene!N9),IF(Config!$C$6=2,SUM(+Ene!N9+Feb!N9),IF(Config!$C$6=3,SUM(+Ene!N9+Feb!N9+Mar!N9),IF(Config!$C$6=4,SUM(+Ene!N9+Feb!N9+Mar!N9+Abr!N9),IF(Config!$C$6=5,SUM(Ene!N9+Feb!N9+Mar!N9+Abr!N9+May!N9),IF(Config!$C$6=6,SUM(+Ene!N9+Feb!N9+Mar!N9+Abr!N9+May!N9+Jun!N9),IF(Config!$C$6=7,SUM(Ene!N9+Feb!N9+Mar!N9+Abr!N9+May!N9+Jun!N9+Jul!N9),IF(Config!$C$6=8,SUM(+Ene!N9+Feb!N9+Mar!N9+Abr!N9+May!N9+Jun!N9+Jul!N9+Ago!N9),IF(Config!$C$6=9,SUM(+Ene!N9+Feb!N9+Mar!N9+Abr!N9+May!N9+Jun!N9+Jul!N9+Ago!N9+Set!N9),IF(Config!$C$6=10,SUM(+Ene!N9+Feb!N9+Mar!N9+Abr!N9+May!N9+Jun!N9+Jul!N9+Ago!N9+Set!N9+Oct!N9),IF(Config!$C$6=11,SUM(+Ene!N9+Feb!N9+Mar!N9+Abr!N9+May!N9+Jun!N9+Jul!N9+Ago!N9+Set!N9+Oct!N9+Nov!N9),IF(Config!$C$6=12,SUM(+Ene!N9+Feb!N9+Mar!N9+Abr!N9+May!N9+Jun!N9+Jul!N9+Ago!N9+Set!N9+Oct!N9+Nov!N9+Dic!N9)))))))))))))</f>
        <v>0</v>
      </c>
      <c r="O9" s="356">
        <f>IF(Config!$C$6=1,SUM(+Ene!O9),IF(Config!$C$6=2,SUM(+Ene!O9+Feb!O9),IF(Config!$C$6=3,SUM(+Ene!O9+Feb!O9+Mar!O9),IF(Config!$C$6=4,SUM(+Ene!O9+Feb!O9+Mar!O9+Abr!O9),IF(Config!$C$6=5,SUM(Ene!O9+Feb!O9+Mar!O9+Abr!O9+May!O9),IF(Config!$C$6=6,SUM(+Ene!O9+Feb!O9+Mar!O9+Abr!O9+May!O9+Jun!O9),IF(Config!$C$6=7,SUM(Ene!O9+Feb!O9+Mar!O9+Abr!O9+May!O9+Jun!O9+Jul!O9),IF(Config!$C$6=8,SUM(+Ene!O9+Feb!O9+Mar!O9+Abr!O9+May!O9+Jun!O9+Jul!O9+Ago!O9),IF(Config!$C$6=9,SUM(+Ene!O9+Feb!O9+Mar!O9+Abr!O9+May!O9+Jun!O9+Jul!O9+Ago!O9+Set!O9),IF(Config!$C$6=10,SUM(+Ene!O9+Feb!O9+Mar!O9+Abr!O9+May!O9+Jun!O9+Jul!O9+Ago!O9+Set!O9+Oct!O9),IF(Config!$C$6=11,SUM(+Ene!O9+Feb!O9+Mar!O9+Abr!O9+May!O9+Jun!O9+Jul!O9+Ago!O9+Set!O9+Oct!O9+Nov!O9),IF(Config!$C$6=12,SUM(+Ene!O9+Feb!O9+Mar!O9+Abr!O9+May!O9+Jun!O9+Jul!O9+Ago!O9+Set!O9+Oct!O9+Nov!O9+Dic!O9)))))))))))))</f>
        <v>0</v>
      </c>
      <c r="P9" s="356">
        <f>IF(Config!$C$6=1,SUM(+Ene!P9),IF(Config!$C$6=2,SUM(+Ene!P9+Feb!P9),IF(Config!$C$6=3,SUM(+Ene!P9+Feb!P9+Mar!P9),IF(Config!$C$6=4,SUM(+Ene!P9+Feb!P9+Mar!P9+Abr!P9),IF(Config!$C$6=5,SUM(Ene!P9+Feb!P9+Mar!P9+Abr!P9+May!P9),IF(Config!$C$6=6,SUM(+Ene!P9+Feb!P9+Mar!P9+Abr!P9+May!P9+Jun!P9),IF(Config!$C$6=7,SUM(Ene!P9+Feb!P9+Mar!P9+Abr!P9+May!P9+Jun!P9+Jul!P9),IF(Config!$C$6=8,SUM(+Ene!P9+Feb!P9+Mar!P9+Abr!P9+May!P9+Jun!P9+Jul!P9+Ago!P9),IF(Config!$C$6=9,SUM(+Ene!P9+Feb!P9+Mar!P9+Abr!P9+May!P9+Jun!P9+Jul!P9+Ago!P9+Set!P9),IF(Config!$C$6=10,SUM(+Ene!P9+Feb!P9+Mar!P9+Abr!P9+May!P9+Jun!P9+Jul!P9+Ago!P9+Set!P9+Oct!P9),IF(Config!$C$6=11,SUM(+Ene!P9+Feb!P9+Mar!P9+Abr!P9+May!P9+Jun!P9+Jul!P9+Ago!P9+Set!P9+Oct!P9+Nov!P9),IF(Config!$C$6=12,SUM(+Ene!P9+Feb!P9+Mar!P9+Abr!P9+May!P9+Jun!P9+Jul!P9+Ago!P9+Set!P9+Oct!P9+Nov!P9+Dic!P9)))))))))))))</f>
        <v>0</v>
      </c>
      <c r="Q9" s="356">
        <f>IF(Config!$C$6=1,SUM(+Ene!Q9),IF(Config!$C$6=2,SUM(+Ene!Q9+Feb!Q9),IF(Config!$C$6=3,SUM(+Ene!Q9+Feb!Q9+Mar!Q9),IF(Config!$C$6=4,SUM(+Ene!Q9+Feb!Q9+Mar!Q9+Abr!Q9),IF(Config!$C$6=5,SUM(Ene!Q9+Feb!Q9+Mar!Q9+Abr!Q9+May!Q9),IF(Config!$C$6=6,SUM(+Ene!Q9+Feb!Q9+Mar!Q9+Abr!Q9+May!Q9+Jun!Q9),IF(Config!$C$6=7,SUM(Ene!Q9+Feb!Q9+Mar!Q9+Abr!Q9+May!Q9+Jun!Q9+Jul!Q9),IF(Config!$C$6=8,SUM(+Ene!Q9+Feb!Q9+Mar!Q9+Abr!Q9+May!Q9+Jun!Q9+Jul!Q9+Ago!Q9),IF(Config!$C$6=9,SUM(+Ene!Q9+Feb!Q9+Mar!Q9+Abr!Q9+May!Q9+Jun!Q9+Jul!Q9+Ago!Q9+Set!Q9),IF(Config!$C$6=10,SUM(+Ene!Q9+Feb!Q9+Mar!Q9+Abr!Q9+May!Q9+Jun!Q9+Jul!Q9+Ago!Q9+Set!Q9+Oct!Q9),IF(Config!$C$6=11,SUM(+Ene!Q9+Feb!Q9+Mar!Q9+Abr!Q9+May!Q9+Jun!Q9+Jul!Q9+Ago!Q9+Set!Q9+Oct!Q9+Nov!Q9),IF(Config!$C$6=12,SUM(+Ene!Q9+Feb!Q9+Mar!Q9+Abr!Q9+May!Q9+Jun!Q9+Jul!Q9+Ago!Q9+Set!Q9+Oct!Q9+Nov!Q9+Dic!Q9)))))))))))))</f>
        <v>0</v>
      </c>
      <c r="R9" s="356">
        <f>IF(Config!$C$6=1,SUM(+Ene!R9),IF(Config!$C$6=2,SUM(+Ene!R9+Feb!R9),IF(Config!$C$6=3,SUM(+Ene!R9+Feb!R9+Mar!R9),IF(Config!$C$6=4,SUM(+Ene!R9+Feb!R9+Mar!R9+Abr!R9),IF(Config!$C$6=5,SUM(Ene!R9+Feb!R9+Mar!R9+Abr!R9+May!R9),IF(Config!$C$6=6,SUM(+Ene!R9+Feb!R9+Mar!R9+Abr!R9+May!R9+Jun!R9),IF(Config!$C$6=7,SUM(Ene!R9+Feb!R9+Mar!R9+Abr!R9+May!R9+Jun!R9+Jul!R9),IF(Config!$C$6=8,SUM(+Ene!R9+Feb!R9+Mar!R9+Abr!R9+May!R9+Jun!R9+Jul!R9+Ago!R9),IF(Config!$C$6=9,SUM(+Ene!R9+Feb!R9+Mar!R9+Abr!R9+May!R9+Jun!R9+Jul!R9+Ago!R9+Set!R9),IF(Config!$C$6=10,SUM(+Ene!R9+Feb!R9+Mar!R9+Abr!R9+May!R9+Jun!R9+Jul!R9+Ago!R9+Set!R9+Oct!R9),IF(Config!$C$6=11,SUM(+Ene!R9+Feb!R9+Mar!R9+Abr!R9+May!R9+Jun!R9+Jul!R9+Ago!R9+Set!R9+Oct!R9+Nov!R9),IF(Config!$C$6=12,SUM(+Ene!R9+Feb!R9+Mar!R9+Abr!R9+May!R9+Jun!R9+Jul!R9+Ago!R9+Set!R9+Oct!R9+Nov!R9+Dic!R9)))))))))))))</f>
        <v>0</v>
      </c>
      <c r="S9" s="356">
        <f>IF(Config!$C$6=1,SUM(+Ene!S9),IF(Config!$C$6=2,SUM(+Ene!S9+Feb!S9),IF(Config!$C$6=3,SUM(+Ene!S9+Feb!S9+Mar!S9),IF(Config!$C$6=4,SUM(+Ene!S9+Feb!S9+Mar!S9+Abr!S9),IF(Config!$C$6=5,SUM(Ene!S9+Feb!S9+Mar!S9+Abr!S9+May!S9),IF(Config!$C$6=6,SUM(+Ene!S9+Feb!S9+Mar!S9+Abr!S9+May!S9+Jun!S9),IF(Config!$C$6=7,SUM(Ene!S9+Feb!S9+Mar!S9+Abr!S9+May!S9+Jun!S9+Jul!S9),IF(Config!$C$6=8,SUM(+Ene!S9+Feb!S9+Mar!S9+Abr!S9+May!S9+Jun!S9+Jul!S9+Ago!S9),IF(Config!$C$6=9,SUM(+Ene!S9+Feb!S9+Mar!S9+Abr!S9+May!S9+Jun!S9+Jul!S9+Ago!S9+Set!S9),IF(Config!$C$6=10,SUM(+Ene!S9+Feb!S9+Mar!S9+Abr!S9+May!S9+Jun!S9+Jul!S9+Ago!S9+Set!S9+Oct!S9),IF(Config!$C$6=11,SUM(+Ene!S9+Feb!S9+Mar!S9+Abr!S9+May!S9+Jun!S9+Jul!S9+Ago!S9+Set!S9+Oct!S9+Nov!S9),IF(Config!$C$6=12,SUM(+Ene!S9+Feb!S9+Mar!S9+Abr!S9+May!S9+Jun!S9+Jul!S9+Ago!S9+Set!S9+Oct!S9+Nov!S9+Dic!S9)))))))))))))</f>
        <v>0</v>
      </c>
      <c r="T9" s="356">
        <f>IF(Config!$C$6=1,SUM(+Ene!T9),IF(Config!$C$6=2,SUM(+Ene!T9+Feb!T9),IF(Config!$C$6=3,SUM(+Ene!T9+Feb!T9+Mar!T9),IF(Config!$C$6=4,SUM(+Ene!T9+Feb!T9+Mar!T9+Abr!T9),IF(Config!$C$6=5,SUM(Ene!T9+Feb!T9+Mar!T9+Abr!T9+May!T9),IF(Config!$C$6=6,SUM(+Ene!T9+Feb!T9+Mar!T9+Abr!T9+May!T9+Jun!T9),IF(Config!$C$6=7,SUM(Ene!T9+Feb!T9+Mar!T9+Abr!T9+May!T9+Jun!T9+Jul!T9),IF(Config!$C$6=8,SUM(+Ene!T9+Feb!T9+Mar!T9+Abr!T9+May!T9+Jun!T9+Jul!T9+Ago!T9),IF(Config!$C$6=9,SUM(+Ene!T9+Feb!T9+Mar!T9+Abr!T9+May!T9+Jun!T9+Jul!T9+Ago!T9+Set!T9),IF(Config!$C$6=10,SUM(+Ene!T9+Feb!T9+Mar!T9+Abr!T9+May!T9+Jun!T9+Jul!T9+Ago!T9+Set!T9+Oct!T9),IF(Config!$C$6=11,SUM(+Ene!T9+Feb!T9+Mar!T9+Abr!T9+May!T9+Jun!T9+Jul!T9+Ago!T9+Set!T9+Oct!T9+Nov!T9),IF(Config!$C$6=12,SUM(+Ene!T9+Feb!T9+Mar!T9+Abr!T9+May!T9+Jun!T9+Jul!T9+Ago!T9+Set!T9+Oct!T9+Nov!T9+Dic!T9)))))))))))))</f>
        <v>0</v>
      </c>
      <c r="U9" s="356">
        <f>IF(Config!$C$6=1,SUM(+Ene!U9),IF(Config!$C$6=2,SUM(+Ene!U9+Feb!U9),IF(Config!$C$6=3,SUM(+Ene!U9+Feb!U9+Mar!U9),IF(Config!$C$6=4,SUM(+Ene!U9+Feb!U9+Mar!U9+Abr!U9),IF(Config!$C$6=5,SUM(Ene!U9+Feb!U9+Mar!U9+Abr!U9+May!U9),IF(Config!$C$6=6,SUM(+Ene!U9+Feb!U9+Mar!U9+Abr!U9+May!U9+Jun!U9),IF(Config!$C$6=7,SUM(Ene!U9+Feb!U9+Mar!U9+Abr!U9+May!U9+Jun!U9+Jul!U9),IF(Config!$C$6=8,SUM(+Ene!U9+Feb!U9+Mar!U9+Abr!U9+May!U9+Jun!U9+Jul!U9+Ago!U9),IF(Config!$C$6=9,SUM(+Ene!U9+Feb!U9+Mar!U9+Abr!U9+May!U9+Jun!U9+Jul!U9+Ago!U9+Set!U9),IF(Config!$C$6=10,SUM(+Ene!U9+Feb!U9+Mar!U9+Abr!U9+May!U9+Jun!U9+Jul!U9+Ago!U9+Set!U9+Oct!U9),IF(Config!$C$6=11,SUM(+Ene!U9+Feb!U9+Mar!U9+Abr!U9+May!U9+Jun!U9+Jul!U9+Ago!U9+Set!U9+Oct!U9+Nov!U9),IF(Config!$C$6=12,SUM(+Ene!U9+Feb!U9+Mar!U9+Abr!U9+May!U9+Jun!U9+Jul!U9+Ago!U9+Set!U9+Oct!U9+Nov!U9+Dic!U9)))))))))))))</f>
        <v>0</v>
      </c>
      <c r="V9" s="356">
        <f>IF(Config!$C$6=1,SUM(+Ene!V9),IF(Config!$C$6=2,SUM(+Ene!V9+Feb!V9),IF(Config!$C$6=3,SUM(+Ene!V9+Feb!V9+Mar!V9),IF(Config!$C$6=4,SUM(+Ene!V9+Feb!V9+Mar!V9+Abr!V9),IF(Config!$C$6=5,SUM(Ene!V9+Feb!V9+Mar!V9+Abr!V9+May!V9),IF(Config!$C$6=6,SUM(+Ene!V9+Feb!V9+Mar!V9+Abr!V9+May!V9+Jun!V9),IF(Config!$C$6=7,SUM(Ene!V9+Feb!V9+Mar!V9+Abr!V9+May!V9+Jun!V9+Jul!V9),IF(Config!$C$6=8,SUM(+Ene!V9+Feb!V9+Mar!V9+Abr!V9+May!V9+Jun!V9+Jul!V9+Ago!V9),IF(Config!$C$6=9,SUM(+Ene!V9+Feb!V9+Mar!V9+Abr!V9+May!V9+Jun!V9+Jul!V9+Ago!V9+Set!V9),IF(Config!$C$6=10,SUM(+Ene!V9+Feb!V9+Mar!V9+Abr!V9+May!V9+Jun!V9+Jul!V9+Ago!V9+Set!V9+Oct!V9),IF(Config!$C$6=11,SUM(+Ene!V9+Feb!V9+Mar!V9+Abr!V9+May!V9+Jun!V9+Jul!V9+Ago!V9+Set!V9+Oct!V9+Nov!V9),IF(Config!$C$6=12,SUM(+Ene!V9+Feb!V9+Mar!V9+Abr!V9+May!V9+Jun!V9+Jul!V9+Ago!V9+Set!V9+Oct!V9+Nov!V9+Dic!V9)))))))))))))</f>
        <v>0</v>
      </c>
      <c r="W9" s="356">
        <f>IF(Config!$C$6=1,SUM(+Ene!W9),IF(Config!$C$6=2,SUM(+Ene!W9+Feb!W9),IF(Config!$C$6=3,SUM(+Ene!W9+Feb!W9+Mar!W9),IF(Config!$C$6=4,SUM(+Ene!W9+Feb!W9+Mar!W9+Abr!W9),IF(Config!$C$6=5,SUM(Ene!W9+Feb!W9+Mar!W9+Abr!W9+May!W9),IF(Config!$C$6=6,SUM(+Ene!W9+Feb!W9+Mar!W9+Abr!W9+May!W9+Jun!W9),IF(Config!$C$6=7,SUM(Ene!W9+Feb!W9+Mar!W9+Abr!W9+May!W9+Jun!W9+Jul!W9),IF(Config!$C$6=8,SUM(+Ene!W9+Feb!W9+Mar!W9+Abr!W9+May!W9+Jun!W9+Jul!W9+Ago!W9),IF(Config!$C$6=9,SUM(+Ene!W9+Feb!W9+Mar!W9+Abr!W9+May!W9+Jun!W9+Jul!W9+Ago!W9+Set!W9),IF(Config!$C$6=10,SUM(+Ene!W9+Feb!W9+Mar!W9+Abr!W9+May!W9+Jun!W9+Jul!W9+Ago!W9+Set!W9+Oct!W9),IF(Config!$C$6=11,SUM(+Ene!W9+Feb!W9+Mar!W9+Abr!W9+May!W9+Jun!W9+Jul!W9+Ago!W9+Set!W9+Oct!W9+Nov!W9),IF(Config!$C$6=12,SUM(+Ene!W9+Feb!W9+Mar!W9+Abr!W9+May!W9+Jun!W9+Jul!W9+Ago!W9+Set!W9+Oct!W9+Nov!W9+Dic!W9)))))))))))))</f>
        <v>12</v>
      </c>
      <c r="X9" s="356">
        <f>IF(Config!$C$6=1,SUM(+Ene!X9),IF(Config!$C$6=2,SUM(+Ene!X9+Feb!X9),IF(Config!$C$6=3,SUM(+Ene!X9+Feb!X9+Mar!X9),IF(Config!$C$6=4,SUM(+Ene!X9+Feb!X9+Mar!X9+Abr!X9),IF(Config!$C$6=5,SUM(Ene!X9+Feb!X9+Mar!X9+Abr!X9+May!X9),IF(Config!$C$6=6,SUM(+Ene!X9+Feb!X9+Mar!X9+Abr!X9+May!X9+Jun!X9),IF(Config!$C$6=7,SUM(Ene!X9+Feb!X9+Mar!X9+Abr!X9+May!X9+Jun!X9+Jul!X9),IF(Config!$C$6=8,SUM(+Ene!X9+Feb!X9+Mar!X9+Abr!X9+May!X9+Jun!X9+Jul!X9+Ago!X9),IF(Config!$C$6=9,SUM(+Ene!X9+Feb!X9+Mar!X9+Abr!X9+May!X9+Jun!X9+Jul!X9+Ago!X9+Set!X9),IF(Config!$C$6=10,SUM(+Ene!X9+Feb!X9+Mar!X9+Abr!X9+May!X9+Jun!X9+Jul!X9+Ago!X9+Set!X9+Oct!X9),IF(Config!$C$6=11,SUM(+Ene!X9+Feb!X9+Mar!X9+Abr!X9+May!X9+Jun!X9+Jul!X9+Ago!X9+Set!X9+Oct!X9+Nov!X9),IF(Config!$C$6=12,SUM(+Ene!X9+Feb!X9+Mar!X9+Abr!X9+May!X9+Jun!X9+Jul!X9+Ago!X9+Set!X9+Oct!X9+Nov!X9+Dic!X9)))))))))))))</f>
        <v>60</v>
      </c>
      <c r="Y9" s="356">
        <f>IF(Config!$C$6=1,SUM(+Ene!Y9),IF(Config!$C$6=2,SUM(+Ene!Y9+Feb!Y9),IF(Config!$C$6=3,SUM(+Ene!Y9+Feb!Y9+Mar!Y9),IF(Config!$C$6=4,SUM(+Ene!Y9+Feb!Y9+Mar!Y9+Abr!Y9),IF(Config!$C$6=5,SUM(Ene!Y9+Feb!Y9+Mar!Y9+Abr!Y9+May!Y9),IF(Config!$C$6=6,SUM(+Ene!Y9+Feb!Y9+Mar!Y9+Abr!Y9+May!Y9+Jun!Y9),IF(Config!$C$6=7,SUM(Ene!Y9+Feb!Y9+Mar!Y9+Abr!Y9+May!Y9+Jun!Y9+Jul!Y9),IF(Config!$C$6=8,SUM(+Ene!Y9+Feb!Y9+Mar!Y9+Abr!Y9+May!Y9+Jun!Y9+Jul!Y9+Ago!Y9),IF(Config!$C$6=9,SUM(+Ene!Y9+Feb!Y9+Mar!Y9+Abr!Y9+May!Y9+Jun!Y9+Jul!Y9+Ago!Y9+Set!Y9),IF(Config!$C$6=10,SUM(+Ene!Y9+Feb!Y9+Mar!Y9+Abr!Y9+May!Y9+Jun!Y9+Jul!Y9+Ago!Y9+Set!Y9+Oct!Y9),IF(Config!$C$6=11,SUM(+Ene!Y9+Feb!Y9+Mar!Y9+Abr!Y9+May!Y9+Jun!Y9+Jul!Y9+Ago!Y9+Set!Y9+Oct!Y9+Nov!Y9),IF(Config!$C$6=12,SUM(+Ene!Y9+Feb!Y9+Mar!Y9+Abr!Y9+May!Y9+Jun!Y9+Jul!Y9+Ago!Y9+Set!Y9+Oct!Y9+Nov!Y9+Dic!Y9)))))))))))))</f>
        <v>20</v>
      </c>
      <c r="Z9" s="356">
        <f>IF(Config!$C$6=1,SUM(+Ene!Z9),IF(Config!$C$6=2,SUM(+Ene!Z9+Feb!Z9),IF(Config!$C$6=3,SUM(+Ene!Z9+Feb!Z9+Mar!Z9),IF(Config!$C$6=4,SUM(+Ene!Z9+Feb!Z9+Mar!Z9+Abr!Z9),IF(Config!$C$6=5,SUM(Ene!Z9+Feb!Z9+Mar!Z9+Abr!Z9+May!Z9),IF(Config!$C$6=6,SUM(+Ene!Z9+Feb!Z9+Mar!Z9+Abr!Z9+May!Z9+Jun!Z9),IF(Config!$C$6=7,SUM(Ene!Z9+Feb!Z9+Mar!Z9+Abr!Z9+May!Z9+Jun!Z9+Jul!Z9),IF(Config!$C$6=8,SUM(+Ene!Z9+Feb!Z9+Mar!Z9+Abr!Z9+May!Z9+Jun!Z9+Jul!Z9+Ago!Z9),IF(Config!$C$6=9,SUM(+Ene!Z9+Feb!Z9+Mar!Z9+Abr!Z9+May!Z9+Jun!Z9+Jul!Z9+Ago!Z9+Set!Z9),IF(Config!$C$6=10,SUM(+Ene!Z9+Feb!Z9+Mar!Z9+Abr!Z9+May!Z9+Jun!Z9+Jul!Z9+Ago!Z9+Set!Z9+Oct!Z9),IF(Config!$C$6=11,SUM(+Ene!Z9+Feb!Z9+Mar!Z9+Abr!Z9+May!Z9+Jun!Z9+Jul!Z9+Ago!Z9+Set!Z9+Oct!Z9+Nov!Z9),IF(Config!$C$6=12,SUM(+Ene!Z9+Feb!Z9+Mar!Z9+Abr!Z9+May!Z9+Jun!Z9+Jul!Z9+Ago!Z9+Set!Z9+Oct!Z9+Nov!Z9+Dic!Z9)))))))))))))</f>
        <v>23</v>
      </c>
      <c r="AA9" s="356">
        <f>IF(Config!$C$6=1,SUM(+Ene!AA9),IF(Config!$C$6=2,SUM(+Ene!AA9+Feb!AA9),IF(Config!$C$6=3,SUM(+Ene!AA9+Feb!AA9+Mar!AA9),IF(Config!$C$6=4,SUM(+Ene!AA9+Feb!AA9+Mar!AA9+Abr!AA9),IF(Config!$C$6=5,SUM(Ene!AA9+Feb!AA9+Mar!AA9+Abr!AA9+May!AA9),IF(Config!$C$6=6,SUM(+Ene!AA9+Feb!AA9+Mar!AA9+Abr!AA9+May!AA9+Jun!AA9),IF(Config!$C$6=7,SUM(Ene!AA9+Feb!AA9+Mar!AA9+Abr!AA9+May!AA9+Jun!AA9+Jul!AA9),IF(Config!$C$6=8,SUM(+Ene!AA9+Feb!AA9+Mar!AA9+Abr!AA9+May!AA9+Jun!AA9+Jul!AA9+Ago!AA9),IF(Config!$C$6=9,SUM(+Ene!AA9+Feb!AA9+Mar!AA9+Abr!AA9+May!AA9+Jun!AA9+Jul!AA9+Ago!AA9+Set!AA9),IF(Config!$C$6=10,SUM(+Ene!AA9+Feb!AA9+Mar!AA9+Abr!AA9+May!AA9+Jun!AA9+Jul!AA9+Ago!AA9+Set!AA9+Oct!AA9),IF(Config!$C$6=11,SUM(+Ene!AA9+Feb!AA9+Mar!AA9+Abr!AA9+May!AA9+Jun!AA9+Jul!AA9+Ago!AA9+Set!AA9+Oct!AA9+Nov!AA9),IF(Config!$C$6=12,SUM(+Ene!AA9+Feb!AA9+Mar!AA9+Abr!AA9+May!AA9+Jun!AA9+Jul!AA9+Ago!AA9+Set!AA9+Oct!AA9+Nov!AA9+Dic!AA9)))))))))))))</f>
        <v>20</v>
      </c>
      <c r="AB9" s="356">
        <f>IF(Config!$C$6=1,SUM(+Ene!AB9),IF(Config!$C$6=2,SUM(+Ene!AB9+Feb!AB9),IF(Config!$C$6=3,SUM(+Ene!AB9+Feb!AB9+Mar!AB9),IF(Config!$C$6=4,SUM(+Ene!AB9+Feb!AB9+Mar!AB9+Abr!AB9),IF(Config!$C$6=5,SUM(Ene!AB9+Feb!AB9+Mar!AB9+Abr!AB9+May!AB9),IF(Config!$C$6=6,SUM(+Ene!AB9+Feb!AB9+Mar!AB9+Abr!AB9+May!AB9+Jun!AB9),IF(Config!$C$6=7,SUM(Ene!AB9+Feb!AB9+Mar!AB9+Abr!AB9+May!AB9+Jun!AB9+Jul!AB9),IF(Config!$C$6=8,SUM(+Ene!AB9+Feb!AB9+Mar!AB9+Abr!AB9+May!AB9+Jun!AB9+Jul!AB9+Ago!AB9),IF(Config!$C$6=9,SUM(+Ene!AB9+Feb!AB9+Mar!AB9+Abr!AB9+May!AB9+Jun!AB9+Jul!AB9+Ago!AB9+Set!AB9),IF(Config!$C$6=10,SUM(+Ene!AB9+Feb!AB9+Mar!AB9+Abr!AB9+May!AB9+Jun!AB9+Jul!AB9+Ago!AB9+Set!AB9+Oct!AB9),IF(Config!$C$6=11,SUM(+Ene!AB9+Feb!AB9+Mar!AB9+Abr!AB9+May!AB9+Jun!AB9+Jul!AB9+Ago!AB9+Set!AB9+Oct!AB9+Nov!AB9),IF(Config!$C$6=12,SUM(+Ene!AB9+Feb!AB9+Mar!AB9+Abr!AB9+May!AB9+Jun!AB9+Jul!AB9+Ago!AB9+Set!AB9+Oct!AB9+Nov!AB9+Dic!AB9)))))))))))))</f>
        <v>19</v>
      </c>
      <c r="AC9" s="356">
        <f>IF(Config!$C$6=1,SUM(+Ene!AC9),IF(Config!$C$6=2,SUM(+Ene!AC9+Feb!AC9),IF(Config!$C$6=3,SUM(+Ene!AC9+Feb!AC9+Mar!AC9),IF(Config!$C$6=4,SUM(+Ene!AC9+Feb!AC9+Mar!AC9+Abr!AC9),IF(Config!$C$6=5,SUM(Ene!AC9+Feb!AC9+Mar!AC9+Abr!AC9+May!AC9),IF(Config!$C$6=6,SUM(+Ene!AC9+Feb!AC9+Mar!AC9+Abr!AC9+May!AC9+Jun!AC9),IF(Config!$C$6=7,SUM(Ene!AC9+Feb!AC9+Mar!AC9+Abr!AC9+May!AC9+Jun!AC9+Jul!AC9),IF(Config!$C$6=8,SUM(+Ene!AC9+Feb!AC9+Mar!AC9+Abr!AC9+May!AC9+Jun!AC9+Jul!AC9+Ago!AC9),IF(Config!$C$6=9,SUM(+Ene!AC9+Feb!AC9+Mar!AC9+Abr!AC9+May!AC9+Jun!AC9+Jul!AC9+Ago!AC9+Set!AC9),IF(Config!$C$6=10,SUM(+Ene!AC9+Feb!AC9+Mar!AC9+Abr!AC9+May!AC9+Jun!AC9+Jul!AC9+Ago!AC9+Set!AC9+Oct!AC9),IF(Config!$C$6=11,SUM(+Ene!AC9+Feb!AC9+Mar!AC9+Abr!AC9+May!AC9+Jun!AC9+Jul!AC9+Ago!AC9+Set!AC9+Oct!AC9+Nov!AC9),IF(Config!$C$6=12,SUM(+Ene!AC9+Feb!AC9+Mar!AC9+Abr!AC9+May!AC9+Jun!AC9+Jul!AC9+Ago!AC9+Set!AC9+Oct!AC9+Nov!AC9+Dic!AC9)))))))))))))</f>
        <v>0</v>
      </c>
      <c r="AD9" s="356">
        <f>IF(Config!$C$6=1,SUM(+Ene!AD9),IF(Config!$C$6=2,SUM(+Ene!AD9+Feb!AD9),IF(Config!$C$6=3,SUM(+Ene!AD9+Feb!AD9+Mar!AD9),IF(Config!$C$6=4,SUM(+Ene!AD9+Feb!AD9+Mar!AD9+Abr!AD9),IF(Config!$C$6=5,SUM(Ene!AD9+Feb!AD9+Mar!AD9+Abr!AD9+May!AD9),IF(Config!$C$6=6,SUM(+Ene!AD9+Feb!AD9+Mar!AD9+Abr!AD9+May!AD9+Jun!AD9),IF(Config!$C$6=7,SUM(Ene!AD9+Feb!AD9+Mar!AD9+Abr!AD9+May!AD9+Jun!AD9+Jul!AD9),IF(Config!$C$6=8,SUM(+Ene!AD9+Feb!AD9+Mar!AD9+Abr!AD9+May!AD9+Jun!AD9+Jul!AD9+Ago!AD9),IF(Config!$C$6=9,SUM(+Ene!AD9+Feb!AD9+Mar!AD9+Abr!AD9+May!AD9+Jun!AD9+Jul!AD9+Ago!AD9+Set!AD9),IF(Config!$C$6=10,SUM(+Ene!AD9+Feb!AD9+Mar!AD9+Abr!AD9+May!AD9+Jun!AD9+Jul!AD9+Ago!AD9+Set!AD9+Oct!AD9),IF(Config!$C$6=11,SUM(+Ene!AD9+Feb!AD9+Mar!AD9+Abr!AD9+May!AD9+Jun!AD9+Jul!AD9+Ago!AD9+Set!AD9+Oct!AD9+Nov!AD9),IF(Config!$C$6=12,SUM(+Ene!AD9+Feb!AD9+Mar!AD9+Abr!AD9+May!AD9+Jun!AD9+Jul!AD9+Ago!AD9+Set!AD9+Oct!AD9+Nov!AD9+Dic!AD9)))))))))))))</f>
        <v>0</v>
      </c>
      <c r="AE9" s="356">
        <f>IF(Config!$C$6=1,SUM(+Ene!AE9),IF(Config!$C$6=2,SUM(+Ene!AE9+Feb!AE9),IF(Config!$C$6=3,SUM(+Ene!AE9+Feb!AE9+Mar!AE9),IF(Config!$C$6=4,SUM(+Ene!AE9+Feb!AE9+Mar!AE9+Abr!AE9),IF(Config!$C$6=5,SUM(Ene!AE9+Feb!AE9+Mar!AE9+Abr!AE9+May!AE9),IF(Config!$C$6=6,SUM(+Ene!AE9+Feb!AE9+Mar!AE9+Abr!AE9+May!AE9+Jun!AE9),IF(Config!$C$6=7,SUM(Ene!AE9+Feb!AE9+Mar!AE9+Abr!AE9+May!AE9+Jun!AE9+Jul!AE9),IF(Config!$C$6=8,SUM(+Ene!AE9+Feb!AE9+Mar!AE9+Abr!AE9+May!AE9+Jun!AE9+Jul!AE9+Ago!AE9),IF(Config!$C$6=9,SUM(+Ene!AE9+Feb!AE9+Mar!AE9+Abr!AE9+May!AE9+Jun!AE9+Jul!AE9+Ago!AE9+Set!AE9),IF(Config!$C$6=10,SUM(+Ene!AE9+Feb!AE9+Mar!AE9+Abr!AE9+May!AE9+Jun!AE9+Jul!AE9+Ago!AE9+Set!AE9+Oct!AE9),IF(Config!$C$6=11,SUM(+Ene!AE9+Feb!AE9+Mar!AE9+Abr!AE9+May!AE9+Jun!AE9+Jul!AE9+Ago!AE9+Set!AE9+Oct!AE9+Nov!AE9),IF(Config!$C$6=12,SUM(+Ene!AE9+Feb!AE9+Mar!AE9+Abr!AE9+May!AE9+Jun!AE9+Jul!AE9+Ago!AE9+Set!AE9+Oct!AE9+Nov!AE9+Dic!AE9)))))))))))))</f>
        <v>0</v>
      </c>
      <c r="AF9" s="356">
        <f>IF(Config!$C$6=1,SUM(+Ene!AF9),IF(Config!$C$6=2,SUM(+Ene!AF9+Feb!AF9),IF(Config!$C$6=3,SUM(+Ene!AF9+Feb!AF9+Mar!AF9),IF(Config!$C$6=4,SUM(+Ene!AF9+Feb!AF9+Mar!AF9+Abr!AF9),IF(Config!$C$6=5,SUM(Ene!AF9+Feb!AF9+Mar!AF9+Abr!AF9+May!AF9),IF(Config!$C$6=6,SUM(+Ene!AF9+Feb!AF9+Mar!AF9+Abr!AF9+May!AF9+Jun!AF9),IF(Config!$C$6=7,SUM(Ene!AF9+Feb!AF9+Mar!AF9+Abr!AF9+May!AF9+Jun!AF9+Jul!AF9),IF(Config!$C$6=8,SUM(+Ene!AF9+Feb!AF9+Mar!AF9+Abr!AF9+May!AF9+Jun!AF9+Jul!AF9+Ago!AF9),IF(Config!$C$6=9,SUM(+Ene!AF9+Feb!AF9+Mar!AF9+Abr!AF9+May!AF9+Jun!AF9+Jul!AF9+Ago!AF9+Set!AF9),IF(Config!$C$6=10,SUM(+Ene!AF9+Feb!AF9+Mar!AF9+Abr!AF9+May!AF9+Jun!AF9+Jul!AF9+Ago!AF9+Set!AF9+Oct!AF9),IF(Config!$C$6=11,SUM(+Ene!AF9+Feb!AF9+Mar!AF9+Abr!AF9+May!AF9+Jun!AF9+Jul!AF9+Ago!AF9+Set!AF9+Oct!AF9+Nov!AF9),IF(Config!$C$6=12,SUM(+Ene!AF9+Feb!AF9+Mar!AF9+Abr!AF9+May!AF9+Jun!AF9+Jul!AF9+Ago!AF9+Set!AF9+Oct!AF9+Nov!AF9+Dic!AF9)))))))))))))</f>
        <v>0</v>
      </c>
      <c r="AG9" s="356">
        <f>IF(Config!$C$6=1,SUM(+Ene!AG9),IF(Config!$C$6=2,SUM(+Ene!AG9+Feb!AG9),IF(Config!$C$6=3,SUM(+Ene!AG9+Feb!AG9+Mar!AG9),IF(Config!$C$6=4,SUM(+Ene!AG9+Feb!AG9+Mar!AG9+Abr!AG9),IF(Config!$C$6=5,SUM(Ene!AG9+Feb!AG9+Mar!AG9+Abr!AG9+May!AG9),IF(Config!$C$6=6,SUM(+Ene!AG9+Feb!AG9+Mar!AG9+Abr!AG9+May!AG9+Jun!AG9),IF(Config!$C$6=7,SUM(Ene!AG9+Feb!AG9+Mar!AG9+Abr!AG9+May!AG9+Jun!AG9+Jul!AG9),IF(Config!$C$6=8,SUM(+Ene!AG9+Feb!AG9+Mar!AG9+Abr!AG9+May!AG9+Jun!AG9+Jul!AG9+Ago!AG9),IF(Config!$C$6=9,SUM(+Ene!AG9+Feb!AG9+Mar!AG9+Abr!AG9+May!AG9+Jun!AG9+Jul!AG9+Ago!AG9+Set!AG9),IF(Config!$C$6=10,SUM(+Ene!AG9+Feb!AG9+Mar!AG9+Abr!AG9+May!AG9+Jun!AG9+Jul!AG9+Ago!AG9+Set!AG9+Oct!AG9),IF(Config!$C$6=11,SUM(+Ene!AG9+Feb!AG9+Mar!AG9+Abr!AG9+May!AG9+Jun!AG9+Jul!AG9+Ago!AG9+Set!AG9+Oct!AG9+Nov!AG9),IF(Config!$C$6=12,SUM(+Ene!AG9+Feb!AG9+Mar!AG9+Abr!AG9+May!AG9+Jun!AG9+Jul!AG9+Ago!AG9+Set!AG9+Oct!AG9+Nov!AG9+Dic!AG9)))))))))))))</f>
        <v>0</v>
      </c>
      <c r="AH9" s="356">
        <f>IF(Config!$C$6=1,SUM(+Ene!AH9),IF(Config!$C$6=2,SUM(+Ene!AH9+Feb!AH9),IF(Config!$C$6=3,SUM(+Ene!AH9+Feb!AH9+Mar!AH9),IF(Config!$C$6=4,SUM(+Ene!AH9+Feb!AH9+Mar!AH9+Abr!AH9),IF(Config!$C$6=5,SUM(Ene!AH9+Feb!AH9+Mar!AH9+Abr!AH9+May!AH9),IF(Config!$C$6=6,SUM(+Ene!AH9+Feb!AH9+Mar!AH9+Abr!AH9+May!AH9+Jun!AH9),IF(Config!$C$6=7,SUM(Ene!AH9+Feb!AH9+Mar!AH9+Abr!AH9+May!AH9+Jun!AH9+Jul!AH9),IF(Config!$C$6=8,SUM(+Ene!AH9+Feb!AH9+Mar!AH9+Abr!AH9+May!AH9+Jun!AH9+Jul!AH9+Ago!AH9),IF(Config!$C$6=9,SUM(+Ene!AH9+Feb!AH9+Mar!AH9+Abr!AH9+May!AH9+Jun!AH9+Jul!AH9+Ago!AH9+Set!AH9),IF(Config!$C$6=10,SUM(+Ene!AH9+Feb!AH9+Mar!AH9+Abr!AH9+May!AH9+Jun!AH9+Jul!AH9+Ago!AH9+Set!AH9+Oct!AH9),IF(Config!$C$6=11,SUM(+Ene!AH9+Feb!AH9+Mar!AH9+Abr!AH9+May!AH9+Jun!AH9+Jul!AH9+Ago!AH9+Set!AH9+Oct!AH9+Nov!AH9),IF(Config!$C$6=12,SUM(+Ene!AH9+Feb!AH9+Mar!AH9+Abr!AH9+May!AH9+Jun!AH9+Jul!AH9+Ago!AH9+Set!AH9+Oct!AH9+Nov!AH9+Dic!AH9)))))))))))))</f>
        <v>0</v>
      </c>
      <c r="AI9" s="356">
        <f>IF(Config!$C$6=1,SUM(+Ene!AI9),IF(Config!$C$6=2,SUM(+Ene!AI9+Feb!AI9),IF(Config!$C$6=3,SUM(+Ene!AI9+Feb!AI9+Mar!AI9),IF(Config!$C$6=4,SUM(+Ene!AI9+Feb!AI9+Mar!AI9+Abr!AI9),IF(Config!$C$6=5,SUM(Ene!AI9+Feb!AI9+Mar!AI9+Abr!AI9+May!AI9),IF(Config!$C$6=6,SUM(+Ene!AI9+Feb!AI9+Mar!AI9+Abr!AI9+May!AI9+Jun!AI9),IF(Config!$C$6=7,SUM(Ene!AI9+Feb!AI9+Mar!AI9+Abr!AI9+May!AI9+Jun!AI9+Jul!AI9),IF(Config!$C$6=8,SUM(+Ene!AI9+Feb!AI9+Mar!AI9+Abr!AI9+May!AI9+Jun!AI9+Jul!AI9+Ago!AI9),IF(Config!$C$6=9,SUM(+Ene!AI9+Feb!AI9+Mar!AI9+Abr!AI9+May!AI9+Jun!AI9+Jul!AI9+Ago!AI9+Set!AI9),IF(Config!$C$6=10,SUM(+Ene!AI9+Feb!AI9+Mar!AI9+Abr!AI9+May!AI9+Jun!AI9+Jul!AI9+Ago!AI9+Set!AI9+Oct!AI9),IF(Config!$C$6=11,SUM(+Ene!AI9+Feb!AI9+Mar!AI9+Abr!AI9+May!AI9+Jun!AI9+Jul!AI9+Ago!AI9+Set!AI9+Oct!AI9+Nov!AI9),IF(Config!$C$6=12,SUM(+Ene!AI9+Feb!AI9+Mar!AI9+Abr!AI9+May!AI9+Jun!AI9+Jul!AI9+Ago!AI9+Set!AI9+Oct!AI9+Nov!AI9+Dic!AI9)))))))))))))</f>
        <v>0</v>
      </c>
      <c r="AJ9" s="356">
        <f>IF(Config!$C$6=1,SUM(+Ene!AJ9),IF(Config!$C$6=2,SUM(+Ene!AJ9+Feb!AJ9),IF(Config!$C$6=3,SUM(+Ene!AJ9+Feb!AJ9+Mar!AJ9),IF(Config!$C$6=4,SUM(+Ene!AJ9+Feb!AJ9+Mar!AJ9+Abr!AJ9),IF(Config!$C$6=5,SUM(Ene!AJ9+Feb!AJ9+Mar!AJ9+Abr!AJ9+May!AJ9),IF(Config!$C$6=6,SUM(+Ene!AJ9+Feb!AJ9+Mar!AJ9+Abr!AJ9+May!AJ9+Jun!AJ9),IF(Config!$C$6=7,SUM(Ene!AJ9+Feb!AJ9+Mar!AJ9+Abr!AJ9+May!AJ9+Jun!AJ9+Jul!AJ9),IF(Config!$C$6=8,SUM(+Ene!AJ9+Feb!AJ9+Mar!AJ9+Abr!AJ9+May!AJ9+Jun!AJ9+Jul!AJ9+Ago!AJ9),IF(Config!$C$6=9,SUM(+Ene!AJ9+Feb!AJ9+Mar!AJ9+Abr!AJ9+May!AJ9+Jun!AJ9+Jul!AJ9+Ago!AJ9+Set!AJ9),IF(Config!$C$6=10,SUM(+Ene!AJ9+Feb!AJ9+Mar!AJ9+Abr!AJ9+May!AJ9+Jun!AJ9+Jul!AJ9+Ago!AJ9+Set!AJ9+Oct!AJ9),IF(Config!$C$6=11,SUM(+Ene!AJ9+Feb!AJ9+Mar!AJ9+Abr!AJ9+May!AJ9+Jun!AJ9+Jul!AJ9+Ago!AJ9+Set!AJ9+Oct!AJ9+Nov!AJ9),IF(Config!$C$6=12,SUM(+Ene!AJ9+Feb!AJ9+Mar!AJ9+Abr!AJ9+May!AJ9+Jun!AJ9+Jul!AJ9+Ago!AJ9+Set!AJ9+Oct!AJ9+Nov!AJ9+Dic!AJ9)))))))))))))</f>
        <v>0</v>
      </c>
      <c r="AK9" s="356">
        <f>IF(Config!$C$6=1,SUM(+Ene!AK9),IF(Config!$C$6=2,SUM(+Ene!AK9+Feb!AK9),IF(Config!$C$6=3,SUM(+Ene!AK9+Feb!AK9+Mar!AK9),IF(Config!$C$6=4,SUM(+Ene!AK9+Feb!AK9+Mar!AK9+Abr!AK9),IF(Config!$C$6=5,SUM(Ene!AK9+Feb!AK9+Mar!AK9+Abr!AK9+May!AK9),IF(Config!$C$6=6,SUM(+Ene!AK9+Feb!AK9+Mar!AK9+Abr!AK9+May!AK9+Jun!AK9),IF(Config!$C$6=7,SUM(Ene!AK9+Feb!AK9+Mar!AK9+Abr!AK9+May!AK9+Jun!AK9+Jul!AK9),IF(Config!$C$6=8,SUM(+Ene!AK9+Feb!AK9+Mar!AK9+Abr!AK9+May!AK9+Jun!AK9+Jul!AK9+Ago!AK9),IF(Config!$C$6=9,SUM(+Ene!AK9+Feb!AK9+Mar!AK9+Abr!AK9+May!AK9+Jun!AK9+Jul!AK9+Ago!AK9+Set!AK9),IF(Config!$C$6=10,SUM(+Ene!AK9+Feb!AK9+Mar!AK9+Abr!AK9+May!AK9+Jun!AK9+Jul!AK9+Ago!AK9+Set!AK9+Oct!AK9),IF(Config!$C$6=11,SUM(+Ene!AK9+Feb!AK9+Mar!AK9+Abr!AK9+May!AK9+Jun!AK9+Jul!AK9+Ago!AK9+Set!AK9+Oct!AK9+Nov!AK9),IF(Config!$C$6=12,SUM(+Ene!AK9+Feb!AK9+Mar!AK9+Abr!AK9+May!AK9+Jun!AK9+Jul!AK9+Ago!AK9+Set!AK9+Oct!AK9+Nov!AK9+Dic!AK9)))))))))))))</f>
        <v>0</v>
      </c>
      <c r="AL9" s="356">
        <f>IF(Config!$C$6=1,SUM(+Ene!AL9),IF(Config!$C$6=2,SUM(+Ene!AL9+Feb!AL9),IF(Config!$C$6=3,SUM(+Ene!AL9+Feb!AL9+Mar!AL9),IF(Config!$C$6=4,SUM(+Ene!AL9+Feb!AL9+Mar!AL9+Abr!AL9),IF(Config!$C$6=5,SUM(Ene!AL9+Feb!AL9+Mar!AL9+Abr!AL9+May!AL9),IF(Config!$C$6=6,SUM(+Ene!AL9+Feb!AL9+Mar!AL9+Abr!AL9+May!AL9+Jun!AL9),IF(Config!$C$6=7,SUM(Ene!AL9+Feb!AL9+Mar!AL9+Abr!AL9+May!AL9+Jun!AL9+Jul!AL9),IF(Config!$C$6=8,SUM(+Ene!AL9+Feb!AL9+Mar!AL9+Abr!AL9+May!AL9+Jun!AL9+Jul!AL9+Ago!AL9),IF(Config!$C$6=9,SUM(+Ene!AL9+Feb!AL9+Mar!AL9+Abr!AL9+May!AL9+Jun!AL9+Jul!AL9+Ago!AL9+Set!AL9),IF(Config!$C$6=10,SUM(+Ene!AL9+Feb!AL9+Mar!AL9+Abr!AL9+May!AL9+Jun!AL9+Jul!AL9+Ago!AL9+Set!AL9+Oct!AL9),IF(Config!$C$6=11,SUM(+Ene!AL9+Feb!AL9+Mar!AL9+Abr!AL9+May!AL9+Jun!AL9+Jul!AL9+Ago!AL9+Set!AL9+Oct!AL9+Nov!AL9),IF(Config!$C$6=12,SUM(+Ene!AL9+Feb!AL9+Mar!AL9+Abr!AL9+May!AL9+Jun!AL9+Jul!AL9+Ago!AL9+Set!AL9+Oct!AL9+Nov!AL9+Dic!AL9)))))))))))))</f>
        <v>29</v>
      </c>
      <c r="AM9" s="356">
        <f>IF(Config!$C$6=1,SUM(+Ene!AM9),IF(Config!$C$6=2,SUM(+Ene!AM9+Feb!AM9),IF(Config!$C$6=3,SUM(+Ene!AM9+Feb!AM9+Mar!AM9),IF(Config!$C$6=4,SUM(+Ene!AM9+Feb!AM9+Mar!AM9+Abr!AM9),IF(Config!$C$6=5,SUM(Ene!AM9+Feb!AM9+Mar!AM9+Abr!AM9+May!AM9),IF(Config!$C$6=6,SUM(+Ene!AM9+Feb!AM9+Mar!AM9+Abr!AM9+May!AM9+Jun!AM9),IF(Config!$C$6=7,SUM(Ene!AM9+Feb!AM9+Mar!AM9+Abr!AM9+May!AM9+Jun!AM9+Jul!AM9),IF(Config!$C$6=8,SUM(+Ene!AM9+Feb!AM9+Mar!AM9+Abr!AM9+May!AM9+Jun!AM9+Jul!AM9+Ago!AM9),IF(Config!$C$6=9,SUM(+Ene!AM9+Feb!AM9+Mar!AM9+Abr!AM9+May!AM9+Jun!AM9+Jul!AM9+Ago!AM9+Set!AM9),IF(Config!$C$6=10,SUM(+Ene!AM9+Feb!AM9+Mar!AM9+Abr!AM9+May!AM9+Jun!AM9+Jul!AM9+Ago!AM9+Set!AM9+Oct!AM9),IF(Config!$C$6=11,SUM(+Ene!AM9+Feb!AM9+Mar!AM9+Abr!AM9+May!AM9+Jun!AM9+Jul!AM9+Ago!AM9+Set!AM9+Oct!AM9+Nov!AM9),IF(Config!$C$6=12,SUM(+Ene!AM9+Feb!AM9+Mar!AM9+Abr!AM9+May!AM9+Jun!AM9+Jul!AM9+Ago!AM9+Set!AM9+Oct!AM9+Nov!AM9+Dic!AM9)))))))))))))</f>
        <v>3</v>
      </c>
      <c r="AN9" s="356">
        <f>IF(Config!$C$6=1,SUM(+Ene!AN9),IF(Config!$C$6=2,SUM(+Ene!AN9+Feb!AN9),IF(Config!$C$6=3,SUM(+Ene!AN9+Feb!AN9+Mar!AN9),IF(Config!$C$6=4,SUM(+Ene!AN9+Feb!AN9+Mar!AN9+Abr!AN9),IF(Config!$C$6=5,SUM(Ene!AN9+Feb!AN9+Mar!AN9+Abr!AN9+May!AN9),IF(Config!$C$6=6,SUM(+Ene!AN9+Feb!AN9+Mar!AN9+Abr!AN9+May!AN9+Jun!AN9),IF(Config!$C$6=7,SUM(Ene!AN9+Feb!AN9+Mar!AN9+Abr!AN9+May!AN9+Jun!AN9+Jul!AN9),IF(Config!$C$6=8,SUM(+Ene!AN9+Feb!AN9+Mar!AN9+Abr!AN9+May!AN9+Jun!AN9+Jul!AN9+Ago!AN9),IF(Config!$C$6=9,SUM(+Ene!AN9+Feb!AN9+Mar!AN9+Abr!AN9+May!AN9+Jun!AN9+Jul!AN9+Ago!AN9+Set!AN9),IF(Config!$C$6=10,SUM(+Ene!AN9+Feb!AN9+Mar!AN9+Abr!AN9+May!AN9+Jun!AN9+Jul!AN9+Ago!AN9+Set!AN9+Oct!AN9),IF(Config!$C$6=11,SUM(+Ene!AN9+Feb!AN9+Mar!AN9+Abr!AN9+May!AN9+Jun!AN9+Jul!AN9+Ago!AN9+Set!AN9+Oct!AN9+Nov!AN9),IF(Config!$C$6=12,SUM(+Ene!AN9+Feb!AN9+Mar!AN9+Abr!AN9+May!AN9+Jun!AN9+Jul!AN9+Ago!AN9+Set!AN9+Oct!AN9+Nov!AN9+Dic!AN9)))))))))))))</f>
        <v>0</v>
      </c>
      <c r="AO9" s="356">
        <f>IF(Config!$C$6=1,SUM(+Ene!AO9),IF(Config!$C$6=2,SUM(+Ene!AO9+Feb!AO9),IF(Config!$C$6=3,SUM(+Ene!AO9+Feb!AO9+Mar!AO9),IF(Config!$C$6=4,SUM(+Ene!AO9+Feb!AO9+Mar!AO9+Abr!AO9),IF(Config!$C$6=5,SUM(Ene!AO9+Feb!AO9+Mar!AO9+Abr!AO9+May!AO9),IF(Config!$C$6=6,SUM(+Ene!AO9+Feb!AO9+Mar!AO9+Abr!AO9+May!AO9+Jun!AO9),IF(Config!$C$6=7,SUM(Ene!AO9+Feb!AO9+Mar!AO9+Abr!AO9+May!AO9+Jun!AO9+Jul!AO9),IF(Config!$C$6=8,SUM(+Ene!AO9+Feb!AO9+Mar!AO9+Abr!AO9+May!AO9+Jun!AO9+Jul!AO9+Ago!AO9),IF(Config!$C$6=9,SUM(+Ene!AO9+Feb!AO9+Mar!AO9+Abr!AO9+May!AO9+Jun!AO9+Jul!AO9+Ago!AO9+Set!AO9),IF(Config!$C$6=10,SUM(+Ene!AO9+Feb!AO9+Mar!AO9+Abr!AO9+May!AO9+Jun!AO9+Jul!AO9+Ago!AO9+Set!AO9+Oct!AO9),IF(Config!$C$6=11,SUM(+Ene!AO9+Feb!AO9+Mar!AO9+Abr!AO9+May!AO9+Jun!AO9+Jul!AO9+Ago!AO9+Set!AO9+Oct!AO9+Nov!AO9),IF(Config!$C$6=12,SUM(+Ene!AO9+Feb!AO9+Mar!AO9+Abr!AO9+May!AO9+Jun!AO9+Jul!AO9+Ago!AO9+Set!AO9+Oct!AO9+Nov!AO9+Dic!AO9)))))))))))))</f>
        <v>2</v>
      </c>
      <c r="AP9" s="356">
        <f>IF(Config!$C$6=1,SUM(+Ene!AP9),IF(Config!$C$6=2,SUM(+Ene!AP9+Feb!AP9),IF(Config!$C$6=3,SUM(+Ene!AP9+Feb!AP9+Mar!AP9),IF(Config!$C$6=4,SUM(+Ene!AP9+Feb!AP9+Mar!AP9+Abr!AP9),IF(Config!$C$6=5,SUM(Ene!AP9+Feb!AP9+Mar!AP9+Abr!AP9+May!AP9),IF(Config!$C$6=6,SUM(+Ene!AP9+Feb!AP9+Mar!AP9+Abr!AP9+May!AP9+Jun!AP9),IF(Config!$C$6=7,SUM(Ene!AP9+Feb!AP9+Mar!AP9+Abr!AP9+May!AP9+Jun!AP9+Jul!AP9),IF(Config!$C$6=8,SUM(+Ene!AP9+Feb!AP9+Mar!AP9+Abr!AP9+May!AP9+Jun!AP9+Jul!AP9+Ago!AP9),IF(Config!$C$6=9,SUM(+Ene!AP9+Feb!AP9+Mar!AP9+Abr!AP9+May!AP9+Jun!AP9+Jul!AP9+Ago!AP9+Set!AP9),IF(Config!$C$6=10,SUM(+Ene!AP9+Feb!AP9+Mar!AP9+Abr!AP9+May!AP9+Jun!AP9+Jul!AP9+Ago!AP9+Set!AP9+Oct!AP9),IF(Config!$C$6=11,SUM(+Ene!AP9+Feb!AP9+Mar!AP9+Abr!AP9+May!AP9+Jun!AP9+Jul!AP9+Ago!AP9+Set!AP9+Oct!AP9+Nov!AP9),IF(Config!$C$6=12,SUM(+Ene!AP9+Feb!AP9+Mar!AP9+Abr!AP9+May!AP9+Jun!AP9+Jul!AP9+Ago!AP9+Set!AP9+Oct!AP9+Nov!AP9+Dic!AP9)))))))))))))</f>
        <v>0</v>
      </c>
      <c r="AQ9" s="356">
        <f>IF(Config!$C$6=1,SUM(+Ene!AQ9),IF(Config!$C$6=2,SUM(+Ene!AQ9+Feb!AQ9),IF(Config!$C$6=3,SUM(+Ene!AQ9+Feb!AQ9+Mar!AQ9),IF(Config!$C$6=4,SUM(+Ene!AQ9+Feb!AQ9+Mar!AQ9+Abr!AQ9),IF(Config!$C$6=5,SUM(Ene!AQ9+Feb!AQ9+Mar!AQ9+Abr!AQ9+May!AQ9),IF(Config!$C$6=6,SUM(+Ene!AQ9+Feb!AQ9+Mar!AQ9+Abr!AQ9+May!AQ9+Jun!AQ9),IF(Config!$C$6=7,SUM(Ene!AQ9+Feb!AQ9+Mar!AQ9+Abr!AQ9+May!AQ9+Jun!AQ9+Jul!AQ9),IF(Config!$C$6=8,SUM(+Ene!AQ9+Feb!AQ9+Mar!AQ9+Abr!AQ9+May!AQ9+Jun!AQ9+Jul!AQ9+Ago!AQ9),IF(Config!$C$6=9,SUM(+Ene!AQ9+Feb!AQ9+Mar!AQ9+Abr!AQ9+May!AQ9+Jun!AQ9+Jul!AQ9+Ago!AQ9+Set!AQ9),IF(Config!$C$6=10,SUM(+Ene!AQ9+Feb!AQ9+Mar!AQ9+Abr!AQ9+May!AQ9+Jun!AQ9+Jul!AQ9+Ago!AQ9+Set!AQ9+Oct!AQ9),IF(Config!$C$6=11,SUM(+Ene!AQ9+Feb!AQ9+Mar!AQ9+Abr!AQ9+May!AQ9+Jun!AQ9+Jul!AQ9+Ago!AQ9+Set!AQ9+Oct!AQ9+Nov!AQ9),IF(Config!$C$6=12,SUM(+Ene!AQ9+Feb!AQ9+Mar!AQ9+Abr!AQ9+May!AQ9+Jun!AQ9+Jul!AQ9+Ago!AQ9+Set!AQ9+Oct!AQ9+Nov!AQ9+Dic!AQ9)))))))))))))</f>
        <v>0</v>
      </c>
      <c r="AR9" s="356">
        <f>IF(Config!$C$6=1,SUM(+Ene!AR9),IF(Config!$C$6=2,SUM(+Ene!AR9+Feb!AR9),IF(Config!$C$6=3,SUM(+Ene!AR9+Feb!AR9+Mar!AR9),IF(Config!$C$6=4,SUM(+Ene!AR9+Feb!AR9+Mar!AR9+Abr!AR9),IF(Config!$C$6=5,SUM(Ene!AR9+Feb!AR9+Mar!AR9+Abr!AR9+May!AR9),IF(Config!$C$6=6,SUM(+Ene!AR9+Feb!AR9+Mar!AR9+Abr!AR9+May!AR9+Jun!AR9),IF(Config!$C$6=7,SUM(Ene!AR9+Feb!AR9+Mar!AR9+Abr!AR9+May!AR9+Jun!AR9+Jul!AR9),IF(Config!$C$6=8,SUM(+Ene!AR9+Feb!AR9+Mar!AR9+Abr!AR9+May!AR9+Jun!AR9+Jul!AR9+Ago!AR9),IF(Config!$C$6=9,SUM(+Ene!AR9+Feb!AR9+Mar!AR9+Abr!AR9+May!AR9+Jun!AR9+Jul!AR9+Ago!AR9+Set!AR9),IF(Config!$C$6=10,SUM(+Ene!AR9+Feb!AR9+Mar!AR9+Abr!AR9+May!AR9+Jun!AR9+Jul!AR9+Ago!AR9+Set!AR9+Oct!AR9),IF(Config!$C$6=11,SUM(+Ene!AR9+Feb!AR9+Mar!AR9+Abr!AR9+May!AR9+Jun!AR9+Jul!AR9+Ago!AR9+Set!AR9+Oct!AR9+Nov!AR9),IF(Config!$C$6=12,SUM(+Ene!AR9+Feb!AR9+Mar!AR9+Abr!AR9+May!AR9+Jun!AR9+Jul!AR9+Ago!AR9+Set!AR9+Oct!AR9+Nov!AR9+Dic!AR9)))))))))))))</f>
        <v>0</v>
      </c>
      <c r="AS9" s="356">
        <f>IF(Config!$C$6=1,SUM(+Ene!AS9),IF(Config!$C$6=2,SUM(+Ene!AS9+Feb!AS9),IF(Config!$C$6=3,SUM(+Ene!AS9+Feb!AS9+Mar!AS9),IF(Config!$C$6=4,SUM(+Ene!AS9+Feb!AS9+Mar!AS9+Abr!AS9),IF(Config!$C$6=5,SUM(Ene!AS9+Feb!AS9+Mar!AS9+Abr!AS9+May!AS9),IF(Config!$C$6=6,SUM(+Ene!AS9+Feb!AS9+Mar!AS9+Abr!AS9+May!AS9+Jun!AS9),IF(Config!$C$6=7,SUM(Ene!AS9+Feb!AS9+Mar!AS9+Abr!AS9+May!AS9+Jun!AS9+Jul!AS9),IF(Config!$C$6=8,SUM(+Ene!AS9+Feb!AS9+Mar!AS9+Abr!AS9+May!AS9+Jun!AS9+Jul!AS9+Ago!AS9),IF(Config!$C$6=9,SUM(+Ene!AS9+Feb!AS9+Mar!AS9+Abr!AS9+May!AS9+Jun!AS9+Jul!AS9+Ago!AS9+Set!AS9),IF(Config!$C$6=10,SUM(+Ene!AS9+Feb!AS9+Mar!AS9+Abr!AS9+May!AS9+Jun!AS9+Jul!AS9+Ago!AS9+Set!AS9+Oct!AS9),IF(Config!$C$6=11,SUM(+Ene!AS9+Feb!AS9+Mar!AS9+Abr!AS9+May!AS9+Jun!AS9+Jul!AS9+Ago!AS9+Set!AS9+Oct!AS9+Nov!AS9),IF(Config!$C$6=12,SUM(+Ene!AS9+Feb!AS9+Mar!AS9+Abr!AS9+May!AS9+Jun!AS9+Jul!AS9+Ago!AS9+Set!AS9+Oct!AS9+Nov!AS9+Dic!AS9)))))))))))))</f>
        <v>0</v>
      </c>
      <c r="AT9" s="366">
        <f>+SUM(D9:AS9)</f>
        <v>190</v>
      </c>
      <c r="AU9" s="37">
        <f t="shared" ref="AU9:AU53" si="27">SUM(D9)</f>
        <v>1</v>
      </c>
      <c r="AV9" s="37">
        <f t="shared" ref="AV9:AV53" si="28">+E9</f>
        <v>0</v>
      </c>
      <c r="AW9" s="37">
        <f t="shared" ref="AW9" si="29">+SUM(F9:O9)</f>
        <v>1</v>
      </c>
      <c r="AX9" s="37">
        <f t="shared" ref="AX9" si="30">+SUM(P9:R9)</f>
        <v>0</v>
      </c>
      <c r="AY9" s="37">
        <f t="shared" ref="AY9" si="31">+SUM(S9:V9)</f>
        <v>0</v>
      </c>
      <c r="AZ9" s="37">
        <f t="shared" ref="AZ9" si="32">+SUM(W9:AB9)</f>
        <v>154</v>
      </c>
      <c r="BA9" s="37">
        <f t="shared" ref="BA9" si="33">+SUM(AC9:AH9)</f>
        <v>0</v>
      </c>
      <c r="BB9" s="37">
        <f t="shared" ref="BB9" si="34">+SUM(AI9:AK9)</f>
        <v>0</v>
      </c>
      <c r="BC9" s="38">
        <f t="shared" ref="BC9" si="35">+SUM(AL9:AO9)</f>
        <v>34</v>
      </c>
      <c r="BD9" s="37">
        <f t="shared" ref="BD9" si="36">+SUM(AP9:AS9)</f>
        <v>0</v>
      </c>
      <c r="BE9" s="54">
        <f t="shared" si="6"/>
        <v>190</v>
      </c>
      <c r="BF9" t="str">
        <f t="shared" ref="BF9" si="37">IF(BE9=AT9,"OK","ERROR FORMULA")</f>
        <v>OK</v>
      </c>
    </row>
    <row r="10" spans="1:70" x14ac:dyDescent="0.25">
      <c r="A10" s="352">
        <v>7</v>
      </c>
      <c r="B10" s="355" t="s">
        <v>726</v>
      </c>
      <c r="C10" s="367" t="s">
        <v>505</v>
      </c>
      <c r="D10" s="356">
        <f>IF(Config!$C$6=1,SUM(+Ene!D10),IF(Config!$C$6=2,SUM(+Ene!D10+Feb!D10),IF(Config!$C$6=3,SUM(+Ene!D10+Feb!D10+Mar!D10),IF(Config!$C$6=4,SUM(+Ene!D10+Feb!D10+Mar!D10+Abr!D10),IF(Config!$C$6=5,SUM(Ene!D10+Feb!D10+Mar!D10+Abr!D10+May!D10),IF(Config!$C$6=6,SUM(+Ene!D10+Feb!D10+Mar!D10+Abr!D10+May!D10+Jun!D10),IF(Config!$C$6=7,SUM(Ene!D10+Feb!D10+Mar!D10+Abr!D10+May!D10+Jun!D10+Jul!D10),IF(Config!$C$6=8,SUM(+Ene!D10+Feb!D10+Mar!D10+Abr!D10+May!D10+Jun!D10+Jul!D10+Ago!D10),IF(Config!$C$6=9,SUM(+Ene!D10+Feb!D10+Mar!D10+Abr!D10+May!D10+Jun!D10+Jul!D10+Ago!D10+Set!D10),IF(Config!$C$6=10,SUM(+Ene!D10+Feb!D10+Mar!D10+Abr!D10+May!D10+Jun!D10+Jul!D10+Ago!D10+Set!D10+Oct!D10),IF(Config!$C$6=11,SUM(+Ene!D10+Feb!D10+Mar!D10+Abr!D10+May!D10+Jun!D10+Jul!D10+Ago!D10+Set!D10+Oct!D10+Nov!D10),IF(Config!$C$6=12,SUM(+Ene!D10+Feb!D10+Mar!D10+Abr!D10+May!D10+Jun!D10+Jul!D10+Ago!D10+Set!D10+Oct!D10+Nov!D10+Dic!D10)))))))))))))</f>
        <v>1663</v>
      </c>
      <c r="E10" s="356">
        <f>IF(Config!$C$6=1,SUM(+Ene!E10),IF(Config!$C$6=2,SUM(+Ene!E10+Feb!E10),IF(Config!$C$6=3,SUM(+Ene!E10+Feb!E10+Mar!E10),IF(Config!$C$6=4,SUM(+Ene!E10+Feb!E10+Mar!E10+Abr!E10),IF(Config!$C$6=5,SUM(Ene!E10+Feb!E10+Mar!E10+Abr!E10+May!E10),IF(Config!$C$6=6,SUM(+Ene!E10+Feb!E10+Mar!E10+Abr!E10+May!E10+Jun!E10),IF(Config!$C$6=7,SUM(Ene!E10+Feb!E10+Mar!E10+Abr!E10+May!E10+Jun!E10+Jul!E10),IF(Config!$C$6=8,SUM(+Ene!E10+Feb!E10+Mar!E10+Abr!E10+May!E10+Jun!E10+Jul!E10+Ago!E10),IF(Config!$C$6=9,SUM(+Ene!E10+Feb!E10+Mar!E10+Abr!E10+May!E10+Jun!E10+Jul!E10+Ago!E10+Set!E10),IF(Config!$C$6=10,SUM(+Ene!E10+Feb!E10+Mar!E10+Abr!E10+May!E10+Jun!E10+Jul!E10+Ago!E10+Set!E10+Oct!E10),IF(Config!$C$6=11,SUM(+Ene!E10+Feb!E10+Mar!E10+Abr!E10+May!E10+Jun!E10+Jul!E10+Ago!E10+Set!E10+Oct!E10+Nov!E10),IF(Config!$C$6=12,SUM(+Ene!E10+Feb!E10+Mar!E10+Abr!E10+May!E10+Jun!E10+Jul!E10+Ago!E10+Set!E10+Oct!E10+Nov!E10+Dic!E10)))))))))))))</f>
        <v>60</v>
      </c>
      <c r="F10" s="356">
        <f>IF(Config!$C$6=1,SUM(+Ene!F10),IF(Config!$C$6=2,SUM(+Ene!F10+Feb!F10),IF(Config!$C$6=3,SUM(+Ene!F10+Feb!F10+Mar!F10),IF(Config!$C$6=4,SUM(+Ene!F10+Feb!F10+Mar!F10+Abr!F10),IF(Config!$C$6=5,SUM(Ene!F10+Feb!F10+Mar!F10+Abr!F10+May!F10),IF(Config!$C$6=6,SUM(+Ene!F10+Feb!F10+Mar!F10+Abr!F10+May!F10+Jun!F10),IF(Config!$C$6=7,SUM(Ene!F10+Feb!F10+Mar!F10+Abr!F10+May!F10+Jun!F10+Jul!F10),IF(Config!$C$6=8,SUM(+Ene!F10+Feb!F10+Mar!F10+Abr!F10+May!F10+Jun!F10+Jul!F10+Ago!F10),IF(Config!$C$6=9,SUM(+Ene!F10+Feb!F10+Mar!F10+Abr!F10+May!F10+Jun!F10+Jul!F10+Ago!F10+Set!F10),IF(Config!$C$6=10,SUM(+Ene!F10+Feb!F10+Mar!F10+Abr!F10+May!F10+Jun!F10+Jul!F10+Ago!F10+Set!F10+Oct!F10),IF(Config!$C$6=11,SUM(+Ene!F10+Feb!F10+Mar!F10+Abr!F10+May!F10+Jun!F10+Jul!F10+Ago!F10+Set!F10+Oct!F10+Nov!F10),IF(Config!$C$6=12,SUM(+Ene!F10+Feb!F10+Mar!F10+Abr!F10+May!F10+Jun!F10+Jul!F10+Ago!F10+Set!F10+Oct!F10+Nov!F10+Dic!F10)))))))))))))</f>
        <v>3897</v>
      </c>
      <c r="G10" s="356">
        <f>IF(Config!$C$6=1,SUM(+Ene!G10),IF(Config!$C$6=2,SUM(+Ene!G10+Feb!G10),IF(Config!$C$6=3,SUM(+Ene!G10+Feb!G10+Mar!G10),IF(Config!$C$6=4,SUM(+Ene!G10+Feb!G10+Mar!G10+Abr!G10),IF(Config!$C$6=5,SUM(Ene!G10+Feb!G10+Mar!G10+Abr!G10+May!G10),IF(Config!$C$6=6,SUM(+Ene!G10+Feb!G10+Mar!G10+Abr!G10+May!G10+Jun!G10),IF(Config!$C$6=7,SUM(Ene!G10+Feb!G10+Mar!G10+Abr!G10+May!G10+Jun!G10+Jul!G10),IF(Config!$C$6=8,SUM(+Ene!G10+Feb!G10+Mar!G10+Abr!G10+May!G10+Jun!G10+Jul!G10+Ago!G10),IF(Config!$C$6=9,SUM(+Ene!G10+Feb!G10+Mar!G10+Abr!G10+May!G10+Jun!G10+Jul!G10+Ago!G10+Set!G10),IF(Config!$C$6=10,SUM(+Ene!G10+Feb!G10+Mar!G10+Abr!G10+May!G10+Jun!G10+Jul!G10+Ago!G10+Set!G10+Oct!G10),IF(Config!$C$6=11,SUM(+Ene!G10+Feb!G10+Mar!G10+Abr!G10+May!G10+Jun!G10+Jul!G10+Ago!G10+Set!G10+Oct!G10+Nov!G10),IF(Config!$C$6=12,SUM(+Ene!G10+Feb!G10+Mar!G10+Abr!G10+May!G10+Jun!G10+Jul!G10+Ago!G10+Set!G10+Oct!G10+Nov!G10+Dic!G10)))))))))))))</f>
        <v>149</v>
      </c>
      <c r="H10" s="356">
        <f>IF(Config!$C$6=1,SUM(+Ene!H10),IF(Config!$C$6=2,SUM(+Ene!H10+Feb!H10),IF(Config!$C$6=3,SUM(+Ene!H10+Feb!H10+Mar!H10),IF(Config!$C$6=4,SUM(+Ene!H10+Feb!H10+Mar!H10+Abr!H10),IF(Config!$C$6=5,SUM(Ene!H10+Feb!H10+Mar!H10+Abr!H10+May!H10),IF(Config!$C$6=6,SUM(+Ene!H10+Feb!H10+Mar!H10+Abr!H10+May!H10+Jun!H10),IF(Config!$C$6=7,SUM(Ene!H10+Feb!H10+Mar!H10+Abr!H10+May!H10+Jun!H10+Jul!H10),IF(Config!$C$6=8,SUM(+Ene!H10+Feb!H10+Mar!H10+Abr!H10+May!H10+Jun!H10+Jul!H10+Ago!H10),IF(Config!$C$6=9,SUM(+Ene!H10+Feb!H10+Mar!H10+Abr!H10+May!H10+Jun!H10+Jul!H10+Ago!H10+Set!H10),IF(Config!$C$6=10,SUM(+Ene!H10+Feb!H10+Mar!H10+Abr!H10+May!H10+Jun!H10+Jul!H10+Ago!H10+Set!H10+Oct!H10),IF(Config!$C$6=11,SUM(+Ene!H10+Feb!H10+Mar!H10+Abr!H10+May!H10+Jun!H10+Jul!H10+Ago!H10+Set!H10+Oct!H10+Nov!H10),IF(Config!$C$6=12,SUM(+Ene!H10+Feb!H10+Mar!H10+Abr!H10+May!H10+Jun!H10+Jul!H10+Ago!H10+Set!H10+Oct!H10+Nov!H10+Dic!H10)))))))))))))</f>
        <v>92</v>
      </c>
      <c r="I10" s="356">
        <f>IF(Config!$C$6=1,SUM(+Ene!I10),IF(Config!$C$6=2,SUM(+Ene!I10+Feb!I10),IF(Config!$C$6=3,SUM(+Ene!I10+Feb!I10+Mar!I10),IF(Config!$C$6=4,SUM(+Ene!I10+Feb!I10+Mar!I10+Abr!I10),IF(Config!$C$6=5,SUM(Ene!I10+Feb!I10+Mar!I10+Abr!I10+May!I10),IF(Config!$C$6=6,SUM(+Ene!I10+Feb!I10+Mar!I10+Abr!I10+May!I10+Jun!I10),IF(Config!$C$6=7,SUM(Ene!I10+Feb!I10+Mar!I10+Abr!I10+May!I10+Jun!I10+Jul!I10),IF(Config!$C$6=8,SUM(+Ene!I10+Feb!I10+Mar!I10+Abr!I10+May!I10+Jun!I10+Jul!I10+Ago!I10),IF(Config!$C$6=9,SUM(+Ene!I10+Feb!I10+Mar!I10+Abr!I10+May!I10+Jun!I10+Jul!I10+Ago!I10+Set!I10),IF(Config!$C$6=10,SUM(+Ene!I10+Feb!I10+Mar!I10+Abr!I10+May!I10+Jun!I10+Jul!I10+Ago!I10+Set!I10+Oct!I10),IF(Config!$C$6=11,SUM(+Ene!I10+Feb!I10+Mar!I10+Abr!I10+May!I10+Jun!I10+Jul!I10+Ago!I10+Set!I10+Oct!I10+Nov!I10),IF(Config!$C$6=12,SUM(+Ene!I10+Feb!I10+Mar!I10+Abr!I10+May!I10+Jun!I10+Jul!I10+Ago!I10+Set!I10+Oct!I10+Nov!I10+Dic!I10)))))))))))))</f>
        <v>129</v>
      </c>
      <c r="J10" s="356">
        <f>IF(Config!$C$6=1,SUM(+Ene!J10),IF(Config!$C$6=2,SUM(+Ene!J10+Feb!J10),IF(Config!$C$6=3,SUM(+Ene!J10+Feb!J10+Mar!J10),IF(Config!$C$6=4,SUM(+Ene!J10+Feb!J10+Mar!J10+Abr!J10),IF(Config!$C$6=5,SUM(Ene!J10+Feb!J10+Mar!J10+Abr!J10+May!J10),IF(Config!$C$6=6,SUM(+Ene!J10+Feb!J10+Mar!J10+Abr!J10+May!J10+Jun!J10),IF(Config!$C$6=7,SUM(Ene!J10+Feb!J10+Mar!J10+Abr!J10+May!J10+Jun!J10+Jul!J10),IF(Config!$C$6=8,SUM(+Ene!J10+Feb!J10+Mar!J10+Abr!J10+May!J10+Jun!J10+Jul!J10+Ago!J10),IF(Config!$C$6=9,SUM(+Ene!J10+Feb!J10+Mar!J10+Abr!J10+May!J10+Jun!J10+Jul!J10+Ago!J10+Set!J10),IF(Config!$C$6=10,SUM(+Ene!J10+Feb!J10+Mar!J10+Abr!J10+May!J10+Jun!J10+Jul!J10+Ago!J10+Set!J10+Oct!J10),IF(Config!$C$6=11,SUM(+Ene!J10+Feb!J10+Mar!J10+Abr!J10+May!J10+Jun!J10+Jul!J10+Ago!J10+Set!J10+Oct!J10+Nov!J10),IF(Config!$C$6=12,SUM(+Ene!J10+Feb!J10+Mar!J10+Abr!J10+May!J10+Jun!J10+Jul!J10+Ago!J10+Set!J10+Oct!J10+Nov!J10+Dic!J10)))))))))))))</f>
        <v>203</v>
      </c>
      <c r="K10" s="356">
        <f>IF(Config!$C$6=1,SUM(+Ene!K10),IF(Config!$C$6=2,SUM(+Ene!K10+Feb!K10),IF(Config!$C$6=3,SUM(+Ene!K10+Feb!K10+Mar!K10),IF(Config!$C$6=4,SUM(+Ene!K10+Feb!K10+Mar!K10+Abr!K10),IF(Config!$C$6=5,SUM(Ene!K10+Feb!K10+Mar!K10+Abr!K10+May!K10),IF(Config!$C$6=6,SUM(+Ene!K10+Feb!K10+Mar!K10+Abr!K10+May!K10+Jun!K10),IF(Config!$C$6=7,SUM(Ene!K10+Feb!K10+Mar!K10+Abr!K10+May!K10+Jun!K10+Jul!K10),IF(Config!$C$6=8,SUM(+Ene!K10+Feb!K10+Mar!K10+Abr!K10+May!K10+Jun!K10+Jul!K10+Ago!K10),IF(Config!$C$6=9,SUM(+Ene!K10+Feb!K10+Mar!K10+Abr!K10+May!K10+Jun!K10+Jul!K10+Ago!K10+Set!K10),IF(Config!$C$6=10,SUM(+Ene!K10+Feb!K10+Mar!K10+Abr!K10+May!K10+Jun!K10+Jul!K10+Ago!K10+Set!K10+Oct!K10),IF(Config!$C$6=11,SUM(+Ene!K10+Feb!K10+Mar!K10+Abr!K10+May!K10+Jun!K10+Jul!K10+Ago!K10+Set!K10+Oct!K10+Nov!K10),IF(Config!$C$6=12,SUM(+Ene!K10+Feb!K10+Mar!K10+Abr!K10+May!K10+Jun!K10+Jul!K10+Ago!K10+Set!K10+Oct!K10+Nov!K10+Dic!K10)))))))))))))</f>
        <v>22</v>
      </c>
      <c r="L10" s="356">
        <f>IF(Config!$C$6=1,SUM(+Ene!L10),IF(Config!$C$6=2,SUM(+Ene!L10+Feb!L10),IF(Config!$C$6=3,SUM(+Ene!L10+Feb!L10+Mar!L10),IF(Config!$C$6=4,SUM(+Ene!L10+Feb!L10+Mar!L10+Abr!L10),IF(Config!$C$6=5,SUM(Ene!L10+Feb!L10+Mar!L10+Abr!L10+May!L10),IF(Config!$C$6=6,SUM(+Ene!L10+Feb!L10+Mar!L10+Abr!L10+May!L10+Jun!L10),IF(Config!$C$6=7,SUM(Ene!L10+Feb!L10+Mar!L10+Abr!L10+May!L10+Jun!L10+Jul!L10),IF(Config!$C$6=8,SUM(+Ene!L10+Feb!L10+Mar!L10+Abr!L10+May!L10+Jun!L10+Jul!L10+Ago!L10),IF(Config!$C$6=9,SUM(+Ene!L10+Feb!L10+Mar!L10+Abr!L10+May!L10+Jun!L10+Jul!L10+Ago!L10+Set!L10),IF(Config!$C$6=10,SUM(+Ene!L10+Feb!L10+Mar!L10+Abr!L10+May!L10+Jun!L10+Jul!L10+Ago!L10+Set!L10+Oct!L10),IF(Config!$C$6=11,SUM(+Ene!L10+Feb!L10+Mar!L10+Abr!L10+May!L10+Jun!L10+Jul!L10+Ago!L10+Set!L10+Oct!L10+Nov!L10),IF(Config!$C$6=12,SUM(+Ene!L10+Feb!L10+Mar!L10+Abr!L10+May!L10+Jun!L10+Jul!L10+Ago!L10+Set!L10+Oct!L10+Nov!L10+Dic!L10)))))))))))))</f>
        <v>80</v>
      </c>
      <c r="M10" s="356">
        <f>IF(Config!$C$6=1,SUM(+Ene!M10),IF(Config!$C$6=2,SUM(+Ene!M10+Feb!M10),IF(Config!$C$6=3,SUM(+Ene!M10+Feb!M10+Mar!M10),IF(Config!$C$6=4,SUM(+Ene!M10+Feb!M10+Mar!M10+Abr!M10),IF(Config!$C$6=5,SUM(Ene!M10+Feb!M10+Mar!M10+Abr!M10+May!M10),IF(Config!$C$6=6,SUM(+Ene!M10+Feb!M10+Mar!M10+Abr!M10+May!M10+Jun!M10),IF(Config!$C$6=7,SUM(Ene!M10+Feb!M10+Mar!M10+Abr!M10+May!M10+Jun!M10+Jul!M10),IF(Config!$C$6=8,SUM(+Ene!M10+Feb!M10+Mar!M10+Abr!M10+May!M10+Jun!M10+Jul!M10+Ago!M10),IF(Config!$C$6=9,SUM(+Ene!M10+Feb!M10+Mar!M10+Abr!M10+May!M10+Jun!M10+Jul!M10+Ago!M10+Set!M10),IF(Config!$C$6=10,SUM(+Ene!M10+Feb!M10+Mar!M10+Abr!M10+May!M10+Jun!M10+Jul!M10+Ago!M10+Set!M10+Oct!M10),IF(Config!$C$6=11,SUM(+Ene!M10+Feb!M10+Mar!M10+Abr!M10+May!M10+Jun!M10+Jul!M10+Ago!M10+Set!M10+Oct!M10+Nov!M10),IF(Config!$C$6=12,SUM(+Ene!M10+Feb!M10+Mar!M10+Abr!M10+May!M10+Jun!M10+Jul!M10+Ago!M10+Set!M10+Oct!M10+Nov!M10+Dic!M10)))))))))))))</f>
        <v>26</v>
      </c>
      <c r="N10" s="356">
        <f>IF(Config!$C$6=1,SUM(+Ene!N10),IF(Config!$C$6=2,SUM(+Ene!N10+Feb!N10),IF(Config!$C$6=3,SUM(+Ene!N10+Feb!N10+Mar!N10),IF(Config!$C$6=4,SUM(+Ene!N10+Feb!N10+Mar!N10+Abr!N10),IF(Config!$C$6=5,SUM(Ene!N10+Feb!N10+Mar!N10+Abr!N10+May!N10),IF(Config!$C$6=6,SUM(+Ene!N10+Feb!N10+Mar!N10+Abr!N10+May!N10+Jun!N10),IF(Config!$C$6=7,SUM(Ene!N10+Feb!N10+Mar!N10+Abr!N10+May!N10+Jun!N10+Jul!N10),IF(Config!$C$6=8,SUM(+Ene!N10+Feb!N10+Mar!N10+Abr!N10+May!N10+Jun!N10+Jul!N10+Ago!N10),IF(Config!$C$6=9,SUM(+Ene!N10+Feb!N10+Mar!N10+Abr!N10+May!N10+Jun!N10+Jul!N10+Ago!N10+Set!N10),IF(Config!$C$6=10,SUM(+Ene!N10+Feb!N10+Mar!N10+Abr!N10+May!N10+Jun!N10+Jul!N10+Ago!N10+Set!N10+Oct!N10),IF(Config!$C$6=11,SUM(+Ene!N10+Feb!N10+Mar!N10+Abr!N10+May!N10+Jun!N10+Jul!N10+Ago!N10+Set!N10+Oct!N10+Nov!N10),IF(Config!$C$6=12,SUM(+Ene!N10+Feb!N10+Mar!N10+Abr!N10+May!N10+Jun!N10+Jul!N10+Ago!N10+Set!N10+Oct!N10+Nov!N10+Dic!N10)))))))))))))</f>
        <v>103</v>
      </c>
      <c r="O10" s="356">
        <f>IF(Config!$C$6=1,SUM(+Ene!O10),IF(Config!$C$6=2,SUM(+Ene!O10+Feb!O10),IF(Config!$C$6=3,SUM(+Ene!O10+Feb!O10+Mar!O10),IF(Config!$C$6=4,SUM(+Ene!O10+Feb!O10+Mar!O10+Abr!O10),IF(Config!$C$6=5,SUM(Ene!O10+Feb!O10+Mar!O10+Abr!O10+May!O10),IF(Config!$C$6=6,SUM(+Ene!O10+Feb!O10+Mar!O10+Abr!O10+May!O10+Jun!O10),IF(Config!$C$6=7,SUM(Ene!O10+Feb!O10+Mar!O10+Abr!O10+May!O10+Jun!O10+Jul!O10),IF(Config!$C$6=8,SUM(+Ene!O10+Feb!O10+Mar!O10+Abr!O10+May!O10+Jun!O10+Jul!O10+Ago!O10),IF(Config!$C$6=9,SUM(+Ene!O10+Feb!O10+Mar!O10+Abr!O10+May!O10+Jun!O10+Jul!O10+Ago!O10+Set!O10),IF(Config!$C$6=10,SUM(+Ene!O10+Feb!O10+Mar!O10+Abr!O10+May!O10+Jun!O10+Jul!O10+Ago!O10+Set!O10+Oct!O10),IF(Config!$C$6=11,SUM(+Ene!O10+Feb!O10+Mar!O10+Abr!O10+May!O10+Jun!O10+Jul!O10+Ago!O10+Set!O10+Oct!O10+Nov!O10),IF(Config!$C$6=12,SUM(+Ene!O10+Feb!O10+Mar!O10+Abr!O10+May!O10+Jun!O10+Jul!O10+Ago!O10+Set!O10+Oct!O10+Nov!O10+Dic!O10)))))))))))))</f>
        <v>1010</v>
      </c>
      <c r="P10" s="356">
        <f>IF(Config!$C$6=1,SUM(+Ene!P10),IF(Config!$C$6=2,SUM(+Ene!P10+Feb!P10),IF(Config!$C$6=3,SUM(+Ene!P10+Feb!P10+Mar!P10),IF(Config!$C$6=4,SUM(+Ene!P10+Feb!P10+Mar!P10+Abr!P10),IF(Config!$C$6=5,SUM(Ene!P10+Feb!P10+Mar!P10+Abr!P10+May!P10),IF(Config!$C$6=6,SUM(+Ene!P10+Feb!P10+Mar!P10+Abr!P10+May!P10+Jun!P10),IF(Config!$C$6=7,SUM(Ene!P10+Feb!P10+Mar!P10+Abr!P10+May!P10+Jun!P10+Jul!P10),IF(Config!$C$6=8,SUM(+Ene!P10+Feb!P10+Mar!P10+Abr!P10+May!P10+Jun!P10+Jul!P10+Ago!P10),IF(Config!$C$6=9,SUM(+Ene!P10+Feb!P10+Mar!P10+Abr!P10+May!P10+Jun!P10+Jul!P10+Ago!P10+Set!P10),IF(Config!$C$6=10,SUM(+Ene!P10+Feb!P10+Mar!P10+Abr!P10+May!P10+Jun!P10+Jul!P10+Ago!P10+Set!P10+Oct!P10),IF(Config!$C$6=11,SUM(+Ene!P10+Feb!P10+Mar!P10+Abr!P10+May!P10+Jun!P10+Jul!P10+Ago!P10+Set!P10+Oct!P10+Nov!P10),IF(Config!$C$6=12,SUM(+Ene!P10+Feb!P10+Mar!P10+Abr!P10+May!P10+Jun!P10+Jul!P10+Ago!P10+Set!P10+Oct!P10+Nov!P10+Dic!P10)))))))))))))</f>
        <v>707</v>
      </c>
      <c r="Q10" s="356">
        <f>IF(Config!$C$6=1,SUM(+Ene!Q10),IF(Config!$C$6=2,SUM(+Ene!Q10+Feb!Q10),IF(Config!$C$6=3,SUM(+Ene!Q10+Feb!Q10+Mar!Q10),IF(Config!$C$6=4,SUM(+Ene!Q10+Feb!Q10+Mar!Q10+Abr!Q10),IF(Config!$C$6=5,SUM(Ene!Q10+Feb!Q10+Mar!Q10+Abr!Q10+May!Q10),IF(Config!$C$6=6,SUM(+Ene!Q10+Feb!Q10+Mar!Q10+Abr!Q10+May!Q10+Jun!Q10),IF(Config!$C$6=7,SUM(Ene!Q10+Feb!Q10+Mar!Q10+Abr!Q10+May!Q10+Jun!Q10+Jul!Q10),IF(Config!$C$6=8,SUM(+Ene!Q10+Feb!Q10+Mar!Q10+Abr!Q10+May!Q10+Jun!Q10+Jul!Q10+Ago!Q10),IF(Config!$C$6=9,SUM(+Ene!Q10+Feb!Q10+Mar!Q10+Abr!Q10+May!Q10+Jun!Q10+Jul!Q10+Ago!Q10+Set!Q10),IF(Config!$C$6=10,SUM(+Ene!Q10+Feb!Q10+Mar!Q10+Abr!Q10+May!Q10+Jun!Q10+Jul!Q10+Ago!Q10+Set!Q10+Oct!Q10),IF(Config!$C$6=11,SUM(+Ene!Q10+Feb!Q10+Mar!Q10+Abr!Q10+May!Q10+Jun!Q10+Jul!Q10+Ago!Q10+Set!Q10+Oct!Q10+Nov!Q10),IF(Config!$C$6=12,SUM(+Ene!Q10+Feb!Q10+Mar!Q10+Abr!Q10+May!Q10+Jun!Q10+Jul!Q10+Ago!Q10+Set!Q10+Oct!Q10+Nov!Q10+Dic!Q10)))))))))))))</f>
        <v>82</v>
      </c>
      <c r="R10" s="356">
        <f>IF(Config!$C$6=1,SUM(+Ene!R10),IF(Config!$C$6=2,SUM(+Ene!R10+Feb!R10),IF(Config!$C$6=3,SUM(+Ene!R10+Feb!R10+Mar!R10),IF(Config!$C$6=4,SUM(+Ene!R10+Feb!R10+Mar!R10+Abr!R10),IF(Config!$C$6=5,SUM(Ene!R10+Feb!R10+Mar!R10+Abr!R10+May!R10),IF(Config!$C$6=6,SUM(+Ene!R10+Feb!R10+Mar!R10+Abr!R10+May!R10+Jun!R10),IF(Config!$C$6=7,SUM(Ene!R10+Feb!R10+Mar!R10+Abr!R10+May!R10+Jun!R10+Jul!R10),IF(Config!$C$6=8,SUM(+Ene!R10+Feb!R10+Mar!R10+Abr!R10+May!R10+Jun!R10+Jul!R10+Ago!R10),IF(Config!$C$6=9,SUM(+Ene!R10+Feb!R10+Mar!R10+Abr!R10+May!R10+Jun!R10+Jul!R10+Ago!R10+Set!R10),IF(Config!$C$6=10,SUM(+Ene!R10+Feb!R10+Mar!R10+Abr!R10+May!R10+Jun!R10+Jul!R10+Ago!R10+Set!R10+Oct!R10),IF(Config!$C$6=11,SUM(+Ene!R10+Feb!R10+Mar!R10+Abr!R10+May!R10+Jun!R10+Jul!R10+Ago!R10+Set!R10+Oct!R10+Nov!R10),IF(Config!$C$6=12,SUM(+Ene!R10+Feb!R10+Mar!R10+Abr!R10+May!R10+Jun!R10+Jul!R10+Ago!R10+Set!R10+Oct!R10+Nov!R10+Dic!R10)))))))))))))</f>
        <v>167</v>
      </c>
      <c r="S10" s="356">
        <f>IF(Config!$C$6=1,SUM(+Ene!S10),IF(Config!$C$6=2,SUM(+Ene!S10+Feb!S10),IF(Config!$C$6=3,SUM(+Ene!S10+Feb!S10+Mar!S10),IF(Config!$C$6=4,SUM(+Ene!S10+Feb!S10+Mar!S10+Abr!S10),IF(Config!$C$6=5,SUM(Ene!S10+Feb!S10+Mar!S10+Abr!S10+May!S10),IF(Config!$C$6=6,SUM(+Ene!S10+Feb!S10+Mar!S10+Abr!S10+May!S10+Jun!S10),IF(Config!$C$6=7,SUM(Ene!S10+Feb!S10+Mar!S10+Abr!S10+May!S10+Jun!S10+Jul!S10),IF(Config!$C$6=8,SUM(+Ene!S10+Feb!S10+Mar!S10+Abr!S10+May!S10+Jun!S10+Jul!S10+Ago!S10),IF(Config!$C$6=9,SUM(+Ene!S10+Feb!S10+Mar!S10+Abr!S10+May!S10+Jun!S10+Jul!S10+Ago!S10+Set!S10),IF(Config!$C$6=10,SUM(+Ene!S10+Feb!S10+Mar!S10+Abr!S10+May!S10+Jun!S10+Jul!S10+Ago!S10+Set!S10+Oct!S10),IF(Config!$C$6=11,SUM(+Ene!S10+Feb!S10+Mar!S10+Abr!S10+May!S10+Jun!S10+Jul!S10+Ago!S10+Set!S10+Oct!S10+Nov!S10),IF(Config!$C$6=12,SUM(+Ene!S10+Feb!S10+Mar!S10+Abr!S10+May!S10+Jun!S10+Jul!S10+Ago!S10+Set!S10+Oct!S10+Nov!S10+Dic!S10)))))))))))))</f>
        <v>615</v>
      </c>
      <c r="T10" s="356">
        <f>IF(Config!$C$6=1,SUM(+Ene!T10),IF(Config!$C$6=2,SUM(+Ene!T10+Feb!T10),IF(Config!$C$6=3,SUM(+Ene!T10+Feb!T10+Mar!T10),IF(Config!$C$6=4,SUM(+Ene!T10+Feb!T10+Mar!T10+Abr!T10),IF(Config!$C$6=5,SUM(Ene!T10+Feb!T10+Mar!T10+Abr!T10+May!T10),IF(Config!$C$6=6,SUM(+Ene!T10+Feb!T10+Mar!T10+Abr!T10+May!T10+Jun!T10),IF(Config!$C$6=7,SUM(Ene!T10+Feb!T10+Mar!T10+Abr!T10+May!T10+Jun!T10+Jul!T10),IF(Config!$C$6=8,SUM(+Ene!T10+Feb!T10+Mar!T10+Abr!T10+May!T10+Jun!T10+Jul!T10+Ago!T10),IF(Config!$C$6=9,SUM(+Ene!T10+Feb!T10+Mar!T10+Abr!T10+May!T10+Jun!T10+Jul!T10+Ago!T10+Set!T10),IF(Config!$C$6=10,SUM(+Ene!T10+Feb!T10+Mar!T10+Abr!T10+May!T10+Jun!T10+Jul!T10+Ago!T10+Set!T10+Oct!T10),IF(Config!$C$6=11,SUM(+Ene!T10+Feb!T10+Mar!T10+Abr!T10+May!T10+Jun!T10+Jul!T10+Ago!T10+Set!T10+Oct!T10+Nov!T10),IF(Config!$C$6=12,SUM(+Ene!T10+Feb!T10+Mar!T10+Abr!T10+May!T10+Jun!T10+Jul!T10+Ago!T10+Set!T10+Oct!T10+Nov!T10+Dic!T10)))))))))))))</f>
        <v>132</v>
      </c>
      <c r="U10" s="356">
        <f>IF(Config!$C$6=1,SUM(+Ene!U10),IF(Config!$C$6=2,SUM(+Ene!U10+Feb!U10),IF(Config!$C$6=3,SUM(+Ene!U10+Feb!U10+Mar!U10),IF(Config!$C$6=4,SUM(+Ene!U10+Feb!U10+Mar!U10+Abr!U10),IF(Config!$C$6=5,SUM(Ene!U10+Feb!U10+Mar!U10+Abr!U10+May!U10),IF(Config!$C$6=6,SUM(+Ene!U10+Feb!U10+Mar!U10+Abr!U10+May!U10+Jun!U10),IF(Config!$C$6=7,SUM(Ene!U10+Feb!U10+Mar!U10+Abr!U10+May!U10+Jun!U10+Jul!U10),IF(Config!$C$6=8,SUM(+Ene!U10+Feb!U10+Mar!U10+Abr!U10+May!U10+Jun!U10+Jul!U10+Ago!U10),IF(Config!$C$6=9,SUM(+Ene!U10+Feb!U10+Mar!U10+Abr!U10+May!U10+Jun!U10+Jul!U10+Ago!U10+Set!U10),IF(Config!$C$6=10,SUM(+Ene!U10+Feb!U10+Mar!U10+Abr!U10+May!U10+Jun!U10+Jul!U10+Ago!U10+Set!U10+Oct!U10),IF(Config!$C$6=11,SUM(+Ene!U10+Feb!U10+Mar!U10+Abr!U10+May!U10+Jun!U10+Jul!U10+Ago!U10+Set!U10+Oct!U10+Nov!U10),IF(Config!$C$6=12,SUM(+Ene!U10+Feb!U10+Mar!U10+Abr!U10+May!U10+Jun!U10+Jul!U10+Ago!U10+Set!U10+Oct!U10+Nov!U10+Dic!U10)))))))))))))</f>
        <v>112</v>
      </c>
      <c r="V10" s="356">
        <f>IF(Config!$C$6=1,SUM(+Ene!V10),IF(Config!$C$6=2,SUM(+Ene!V10+Feb!V10),IF(Config!$C$6=3,SUM(+Ene!V10+Feb!V10+Mar!V10),IF(Config!$C$6=4,SUM(+Ene!V10+Feb!V10+Mar!V10+Abr!V10),IF(Config!$C$6=5,SUM(Ene!V10+Feb!V10+Mar!V10+Abr!V10+May!V10),IF(Config!$C$6=6,SUM(+Ene!V10+Feb!V10+Mar!V10+Abr!V10+May!V10+Jun!V10),IF(Config!$C$6=7,SUM(Ene!V10+Feb!V10+Mar!V10+Abr!V10+May!V10+Jun!V10+Jul!V10),IF(Config!$C$6=8,SUM(+Ene!V10+Feb!V10+Mar!V10+Abr!V10+May!V10+Jun!V10+Jul!V10+Ago!V10),IF(Config!$C$6=9,SUM(+Ene!V10+Feb!V10+Mar!V10+Abr!V10+May!V10+Jun!V10+Jul!V10+Ago!V10+Set!V10),IF(Config!$C$6=10,SUM(+Ene!V10+Feb!V10+Mar!V10+Abr!V10+May!V10+Jun!V10+Jul!V10+Ago!V10+Set!V10+Oct!V10),IF(Config!$C$6=11,SUM(+Ene!V10+Feb!V10+Mar!V10+Abr!V10+May!V10+Jun!V10+Jul!V10+Ago!V10+Set!V10+Oct!V10+Nov!V10),IF(Config!$C$6=12,SUM(+Ene!V10+Feb!V10+Mar!V10+Abr!V10+May!V10+Jun!V10+Jul!V10+Ago!V10+Set!V10+Oct!V10+Nov!V10+Dic!V10)))))))))))))</f>
        <v>204</v>
      </c>
      <c r="W10" s="356">
        <f>IF(Config!$C$6=1,SUM(+Ene!W10),IF(Config!$C$6=2,SUM(+Ene!W10+Feb!W10),IF(Config!$C$6=3,SUM(+Ene!W10+Feb!W10+Mar!W10),IF(Config!$C$6=4,SUM(+Ene!W10+Feb!W10+Mar!W10+Abr!W10),IF(Config!$C$6=5,SUM(Ene!W10+Feb!W10+Mar!W10+Abr!W10+May!W10),IF(Config!$C$6=6,SUM(+Ene!W10+Feb!W10+Mar!W10+Abr!W10+May!W10+Jun!W10),IF(Config!$C$6=7,SUM(Ene!W10+Feb!W10+Mar!W10+Abr!W10+May!W10+Jun!W10+Jul!W10),IF(Config!$C$6=8,SUM(+Ene!W10+Feb!W10+Mar!W10+Abr!W10+May!W10+Jun!W10+Jul!W10+Ago!W10),IF(Config!$C$6=9,SUM(+Ene!W10+Feb!W10+Mar!W10+Abr!W10+May!W10+Jun!W10+Jul!W10+Ago!W10+Set!W10),IF(Config!$C$6=10,SUM(+Ene!W10+Feb!W10+Mar!W10+Abr!W10+May!W10+Jun!W10+Jul!W10+Ago!W10+Set!W10+Oct!W10),IF(Config!$C$6=11,SUM(+Ene!W10+Feb!W10+Mar!W10+Abr!W10+May!W10+Jun!W10+Jul!W10+Ago!W10+Set!W10+Oct!W10+Nov!W10),IF(Config!$C$6=12,SUM(+Ene!W10+Feb!W10+Mar!W10+Abr!W10+May!W10+Jun!W10+Jul!W10+Ago!W10+Set!W10+Oct!W10+Nov!W10+Dic!W10)))))))))))))</f>
        <v>250</v>
      </c>
      <c r="X10" s="356">
        <f>IF(Config!$C$6=1,SUM(+Ene!X10),IF(Config!$C$6=2,SUM(+Ene!X10+Feb!X10),IF(Config!$C$6=3,SUM(+Ene!X10+Feb!X10+Mar!X10),IF(Config!$C$6=4,SUM(+Ene!X10+Feb!X10+Mar!X10+Abr!X10),IF(Config!$C$6=5,SUM(Ene!X10+Feb!X10+Mar!X10+Abr!X10+May!X10),IF(Config!$C$6=6,SUM(+Ene!X10+Feb!X10+Mar!X10+Abr!X10+May!X10+Jun!X10),IF(Config!$C$6=7,SUM(Ene!X10+Feb!X10+Mar!X10+Abr!X10+May!X10+Jun!X10+Jul!X10),IF(Config!$C$6=8,SUM(+Ene!X10+Feb!X10+Mar!X10+Abr!X10+May!X10+Jun!X10+Jul!X10+Ago!X10),IF(Config!$C$6=9,SUM(+Ene!X10+Feb!X10+Mar!X10+Abr!X10+May!X10+Jun!X10+Jul!X10+Ago!X10+Set!X10),IF(Config!$C$6=10,SUM(+Ene!X10+Feb!X10+Mar!X10+Abr!X10+May!X10+Jun!X10+Jul!X10+Ago!X10+Set!X10+Oct!X10),IF(Config!$C$6=11,SUM(+Ene!X10+Feb!X10+Mar!X10+Abr!X10+May!X10+Jun!X10+Jul!X10+Ago!X10+Set!X10+Oct!X10+Nov!X10),IF(Config!$C$6=12,SUM(+Ene!X10+Feb!X10+Mar!X10+Abr!X10+May!X10+Jun!X10+Jul!X10+Ago!X10+Set!X10+Oct!X10+Nov!X10+Dic!X10)))))))))))))</f>
        <v>1135</v>
      </c>
      <c r="Y10" s="356">
        <f>IF(Config!$C$6=1,SUM(+Ene!Y10),IF(Config!$C$6=2,SUM(+Ene!Y10+Feb!Y10),IF(Config!$C$6=3,SUM(+Ene!Y10+Feb!Y10+Mar!Y10),IF(Config!$C$6=4,SUM(+Ene!Y10+Feb!Y10+Mar!Y10+Abr!Y10),IF(Config!$C$6=5,SUM(Ene!Y10+Feb!Y10+Mar!Y10+Abr!Y10+May!Y10),IF(Config!$C$6=6,SUM(+Ene!Y10+Feb!Y10+Mar!Y10+Abr!Y10+May!Y10+Jun!Y10),IF(Config!$C$6=7,SUM(Ene!Y10+Feb!Y10+Mar!Y10+Abr!Y10+May!Y10+Jun!Y10+Jul!Y10),IF(Config!$C$6=8,SUM(+Ene!Y10+Feb!Y10+Mar!Y10+Abr!Y10+May!Y10+Jun!Y10+Jul!Y10+Ago!Y10),IF(Config!$C$6=9,SUM(+Ene!Y10+Feb!Y10+Mar!Y10+Abr!Y10+May!Y10+Jun!Y10+Jul!Y10+Ago!Y10+Set!Y10),IF(Config!$C$6=10,SUM(+Ene!Y10+Feb!Y10+Mar!Y10+Abr!Y10+May!Y10+Jun!Y10+Jul!Y10+Ago!Y10+Set!Y10+Oct!Y10),IF(Config!$C$6=11,SUM(+Ene!Y10+Feb!Y10+Mar!Y10+Abr!Y10+May!Y10+Jun!Y10+Jul!Y10+Ago!Y10+Set!Y10+Oct!Y10+Nov!Y10),IF(Config!$C$6=12,SUM(+Ene!Y10+Feb!Y10+Mar!Y10+Abr!Y10+May!Y10+Jun!Y10+Jul!Y10+Ago!Y10+Set!Y10+Oct!Y10+Nov!Y10+Dic!Y10)))))))))))))</f>
        <v>100</v>
      </c>
      <c r="Z10" s="356">
        <f>IF(Config!$C$6=1,SUM(+Ene!Z10),IF(Config!$C$6=2,SUM(+Ene!Z10+Feb!Z10),IF(Config!$C$6=3,SUM(+Ene!Z10+Feb!Z10+Mar!Z10),IF(Config!$C$6=4,SUM(+Ene!Z10+Feb!Z10+Mar!Z10+Abr!Z10),IF(Config!$C$6=5,SUM(Ene!Z10+Feb!Z10+Mar!Z10+Abr!Z10+May!Z10),IF(Config!$C$6=6,SUM(+Ene!Z10+Feb!Z10+Mar!Z10+Abr!Z10+May!Z10+Jun!Z10),IF(Config!$C$6=7,SUM(Ene!Z10+Feb!Z10+Mar!Z10+Abr!Z10+May!Z10+Jun!Z10+Jul!Z10),IF(Config!$C$6=8,SUM(+Ene!Z10+Feb!Z10+Mar!Z10+Abr!Z10+May!Z10+Jun!Z10+Jul!Z10+Ago!Z10),IF(Config!$C$6=9,SUM(+Ene!Z10+Feb!Z10+Mar!Z10+Abr!Z10+May!Z10+Jun!Z10+Jul!Z10+Ago!Z10+Set!Z10),IF(Config!$C$6=10,SUM(+Ene!Z10+Feb!Z10+Mar!Z10+Abr!Z10+May!Z10+Jun!Z10+Jul!Z10+Ago!Z10+Set!Z10+Oct!Z10),IF(Config!$C$6=11,SUM(+Ene!Z10+Feb!Z10+Mar!Z10+Abr!Z10+May!Z10+Jun!Z10+Jul!Z10+Ago!Z10+Set!Z10+Oct!Z10+Nov!Z10),IF(Config!$C$6=12,SUM(+Ene!Z10+Feb!Z10+Mar!Z10+Abr!Z10+May!Z10+Jun!Z10+Jul!Z10+Ago!Z10+Set!Z10+Oct!Z10+Nov!Z10+Dic!Z10)))))))))))))</f>
        <v>175</v>
      </c>
      <c r="AA10" s="356">
        <f>IF(Config!$C$6=1,SUM(+Ene!AA10),IF(Config!$C$6=2,SUM(+Ene!AA10+Feb!AA10),IF(Config!$C$6=3,SUM(+Ene!AA10+Feb!AA10+Mar!AA10),IF(Config!$C$6=4,SUM(+Ene!AA10+Feb!AA10+Mar!AA10+Abr!AA10),IF(Config!$C$6=5,SUM(Ene!AA10+Feb!AA10+Mar!AA10+Abr!AA10+May!AA10),IF(Config!$C$6=6,SUM(+Ene!AA10+Feb!AA10+Mar!AA10+Abr!AA10+May!AA10+Jun!AA10),IF(Config!$C$6=7,SUM(Ene!AA10+Feb!AA10+Mar!AA10+Abr!AA10+May!AA10+Jun!AA10+Jul!AA10),IF(Config!$C$6=8,SUM(+Ene!AA10+Feb!AA10+Mar!AA10+Abr!AA10+May!AA10+Jun!AA10+Jul!AA10+Ago!AA10),IF(Config!$C$6=9,SUM(+Ene!AA10+Feb!AA10+Mar!AA10+Abr!AA10+May!AA10+Jun!AA10+Jul!AA10+Ago!AA10+Set!AA10),IF(Config!$C$6=10,SUM(+Ene!AA10+Feb!AA10+Mar!AA10+Abr!AA10+May!AA10+Jun!AA10+Jul!AA10+Ago!AA10+Set!AA10+Oct!AA10),IF(Config!$C$6=11,SUM(+Ene!AA10+Feb!AA10+Mar!AA10+Abr!AA10+May!AA10+Jun!AA10+Jul!AA10+Ago!AA10+Set!AA10+Oct!AA10+Nov!AA10),IF(Config!$C$6=12,SUM(+Ene!AA10+Feb!AA10+Mar!AA10+Abr!AA10+May!AA10+Jun!AA10+Jul!AA10+Ago!AA10+Set!AA10+Oct!AA10+Nov!AA10+Dic!AA10)))))))))))))</f>
        <v>95</v>
      </c>
      <c r="AB10" s="356">
        <f>IF(Config!$C$6=1,SUM(+Ene!AB10),IF(Config!$C$6=2,SUM(+Ene!AB10+Feb!AB10),IF(Config!$C$6=3,SUM(+Ene!AB10+Feb!AB10+Mar!AB10),IF(Config!$C$6=4,SUM(+Ene!AB10+Feb!AB10+Mar!AB10+Abr!AB10),IF(Config!$C$6=5,SUM(Ene!AB10+Feb!AB10+Mar!AB10+Abr!AB10+May!AB10),IF(Config!$C$6=6,SUM(+Ene!AB10+Feb!AB10+Mar!AB10+Abr!AB10+May!AB10+Jun!AB10),IF(Config!$C$6=7,SUM(Ene!AB10+Feb!AB10+Mar!AB10+Abr!AB10+May!AB10+Jun!AB10+Jul!AB10),IF(Config!$C$6=8,SUM(+Ene!AB10+Feb!AB10+Mar!AB10+Abr!AB10+May!AB10+Jun!AB10+Jul!AB10+Ago!AB10),IF(Config!$C$6=9,SUM(+Ene!AB10+Feb!AB10+Mar!AB10+Abr!AB10+May!AB10+Jun!AB10+Jul!AB10+Ago!AB10+Set!AB10),IF(Config!$C$6=10,SUM(+Ene!AB10+Feb!AB10+Mar!AB10+Abr!AB10+May!AB10+Jun!AB10+Jul!AB10+Ago!AB10+Set!AB10+Oct!AB10),IF(Config!$C$6=11,SUM(+Ene!AB10+Feb!AB10+Mar!AB10+Abr!AB10+May!AB10+Jun!AB10+Jul!AB10+Ago!AB10+Set!AB10+Oct!AB10+Nov!AB10),IF(Config!$C$6=12,SUM(+Ene!AB10+Feb!AB10+Mar!AB10+Abr!AB10+May!AB10+Jun!AB10+Jul!AB10+Ago!AB10+Set!AB10+Oct!AB10+Nov!AB10+Dic!AB10)))))))))))))</f>
        <v>113</v>
      </c>
      <c r="AC10" s="356">
        <f>IF(Config!$C$6=1,SUM(+Ene!AC10),IF(Config!$C$6=2,SUM(+Ene!AC10+Feb!AC10),IF(Config!$C$6=3,SUM(+Ene!AC10+Feb!AC10+Mar!AC10),IF(Config!$C$6=4,SUM(+Ene!AC10+Feb!AC10+Mar!AC10+Abr!AC10),IF(Config!$C$6=5,SUM(Ene!AC10+Feb!AC10+Mar!AC10+Abr!AC10+May!AC10),IF(Config!$C$6=6,SUM(+Ene!AC10+Feb!AC10+Mar!AC10+Abr!AC10+May!AC10+Jun!AC10),IF(Config!$C$6=7,SUM(Ene!AC10+Feb!AC10+Mar!AC10+Abr!AC10+May!AC10+Jun!AC10+Jul!AC10),IF(Config!$C$6=8,SUM(+Ene!AC10+Feb!AC10+Mar!AC10+Abr!AC10+May!AC10+Jun!AC10+Jul!AC10+Ago!AC10),IF(Config!$C$6=9,SUM(+Ene!AC10+Feb!AC10+Mar!AC10+Abr!AC10+May!AC10+Jun!AC10+Jul!AC10+Ago!AC10+Set!AC10),IF(Config!$C$6=10,SUM(+Ene!AC10+Feb!AC10+Mar!AC10+Abr!AC10+May!AC10+Jun!AC10+Jul!AC10+Ago!AC10+Set!AC10+Oct!AC10),IF(Config!$C$6=11,SUM(+Ene!AC10+Feb!AC10+Mar!AC10+Abr!AC10+May!AC10+Jun!AC10+Jul!AC10+Ago!AC10+Set!AC10+Oct!AC10+Nov!AC10),IF(Config!$C$6=12,SUM(+Ene!AC10+Feb!AC10+Mar!AC10+Abr!AC10+May!AC10+Jun!AC10+Jul!AC10+Ago!AC10+Set!AC10+Oct!AC10+Nov!AC10+Dic!AC10)))))))))))))</f>
        <v>567</v>
      </c>
      <c r="AD10" s="356">
        <f>IF(Config!$C$6=1,SUM(+Ene!AD10),IF(Config!$C$6=2,SUM(+Ene!AD10+Feb!AD10),IF(Config!$C$6=3,SUM(+Ene!AD10+Feb!AD10+Mar!AD10),IF(Config!$C$6=4,SUM(+Ene!AD10+Feb!AD10+Mar!AD10+Abr!AD10),IF(Config!$C$6=5,SUM(Ene!AD10+Feb!AD10+Mar!AD10+Abr!AD10+May!AD10),IF(Config!$C$6=6,SUM(+Ene!AD10+Feb!AD10+Mar!AD10+Abr!AD10+May!AD10+Jun!AD10),IF(Config!$C$6=7,SUM(Ene!AD10+Feb!AD10+Mar!AD10+Abr!AD10+May!AD10+Jun!AD10+Jul!AD10),IF(Config!$C$6=8,SUM(+Ene!AD10+Feb!AD10+Mar!AD10+Abr!AD10+May!AD10+Jun!AD10+Jul!AD10+Ago!AD10),IF(Config!$C$6=9,SUM(+Ene!AD10+Feb!AD10+Mar!AD10+Abr!AD10+May!AD10+Jun!AD10+Jul!AD10+Ago!AD10+Set!AD10),IF(Config!$C$6=10,SUM(+Ene!AD10+Feb!AD10+Mar!AD10+Abr!AD10+May!AD10+Jun!AD10+Jul!AD10+Ago!AD10+Set!AD10+Oct!AD10),IF(Config!$C$6=11,SUM(+Ene!AD10+Feb!AD10+Mar!AD10+Abr!AD10+May!AD10+Jun!AD10+Jul!AD10+Ago!AD10+Set!AD10+Oct!AD10+Nov!AD10),IF(Config!$C$6=12,SUM(+Ene!AD10+Feb!AD10+Mar!AD10+Abr!AD10+May!AD10+Jun!AD10+Jul!AD10+Ago!AD10+Set!AD10+Oct!AD10+Nov!AD10+Dic!AD10)))))))))))))</f>
        <v>75</v>
      </c>
      <c r="AE10" s="356">
        <f>IF(Config!$C$6=1,SUM(+Ene!AE10),IF(Config!$C$6=2,SUM(+Ene!AE10+Feb!AE10),IF(Config!$C$6=3,SUM(+Ene!AE10+Feb!AE10+Mar!AE10),IF(Config!$C$6=4,SUM(+Ene!AE10+Feb!AE10+Mar!AE10+Abr!AE10),IF(Config!$C$6=5,SUM(Ene!AE10+Feb!AE10+Mar!AE10+Abr!AE10+May!AE10),IF(Config!$C$6=6,SUM(+Ene!AE10+Feb!AE10+Mar!AE10+Abr!AE10+May!AE10+Jun!AE10),IF(Config!$C$6=7,SUM(Ene!AE10+Feb!AE10+Mar!AE10+Abr!AE10+May!AE10+Jun!AE10+Jul!AE10),IF(Config!$C$6=8,SUM(+Ene!AE10+Feb!AE10+Mar!AE10+Abr!AE10+May!AE10+Jun!AE10+Jul!AE10+Ago!AE10),IF(Config!$C$6=9,SUM(+Ene!AE10+Feb!AE10+Mar!AE10+Abr!AE10+May!AE10+Jun!AE10+Jul!AE10+Ago!AE10+Set!AE10),IF(Config!$C$6=10,SUM(+Ene!AE10+Feb!AE10+Mar!AE10+Abr!AE10+May!AE10+Jun!AE10+Jul!AE10+Ago!AE10+Set!AE10+Oct!AE10),IF(Config!$C$6=11,SUM(+Ene!AE10+Feb!AE10+Mar!AE10+Abr!AE10+May!AE10+Jun!AE10+Jul!AE10+Ago!AE10+Set!AE10+Oct!AE10+Nov!AE10),IF(Config!$C$6=12,SUM(+Ene!AE10+Feb!AE10+Mar!AE10+Abr!AE10+May!AE10+Jun!AE10+Jul!AE10+Ago!AE10+Set!AE10+Oct!AE10+Nov!AE10+Dic!AE10)))))))))))))</f>
        <v>164</v>
      </c>
      <c r="AF10" s="356">
        <f>IF(Config!$C$6=1,SUM(+Ene!AF10),IF(Config!$C$6=2,SUM(+Ene!AF10+Feb!AF10),IF(Config!$C$6=3,SUM(+Ene!AF10+Feb!AF10+Mar!AF10),IF(Config!$C$6=4,SUM(+Ene!AF10+Feb!AF10+Mar!AF10+Abr!AF10),IF(Config!$C$6=5,SUM(Ene!AF10+Feb!AF10+Mar!AF10+Abr!AF10+May!AF10),IF(Config!$C$6=6,SUM(+Ene!AF10+Feb!AF10+Mar!AF10+Abr!AF10+May!AF10+Jun!AF10),IF(Config!$C$6=7,SUM(Ene!AF10+Feb!AF10+Mar!AF10+Abr!AF10+May!AF10+Jun!AF10+Jul!AF10),IF(Config!$C$6=8,SUM(+Ene!AF10+Feb!AF10+Mar!AF10+Abr!AF10+May!AF10+Jun!AF10+Jul!AF10+Ago!AF10),IF(Config!$C$6=9,SUM(+Ene!AF10+Feb!AF10+Mar!AF10+Abr!AF10+May!AF10+Jun!AF10+Jul!AF10+Ago!AF10+Set!AF10),IF(Config!$C$6=10,SUM(+Ene!AF10+Feb!AF10+Mar!AF10+Abr!AF10+May!AF10+Jun!AF10+Jul!AF10+Ago!AF10+Set!AF10+Oct!AF10),IF(Config!$C$6=11,SUM(+Ene!AF10+Feb!AF10+Mar!AF10+Abr!AF10+May!AF10+Jun!AF10+Jul!AF10+Ago!AF10+Set!AF10+Oct!AF10+Nov!AF10),IF(Config!$C$6=12,SUM(+Ene!AF10+Feb!AF10+Mar!AF10+Abr!AF10+May!AF10+Jun!AF10+Jul!AF10+Ago!AF10+Set!AF10+Oct!AF10+Nov!AF10+Dic!AF10)))))))))))))</f>
        <v>91</v>
      </c>
      <c r="AG10" s="356">
        <f>IF(Config!$C$6=1,SUM(+Ene!AG10),IF(Config!$C$6=2,SUM(+Ene!AG10+Feb!AG10),IF(Config!$C$6=3,SUM(+Ene!AG10+Feb!AG10+Mar!AG10),IF(Config!$C$6=4,SUM(+Ene!AG10+Feb!AG10+Mar!AG10+Abr!AG10),IF(Config!$C$6=5,SUM(Ene!AG10+Feb!AG10+Mar!AG10+Abr!AG10+May!AG10),IF(Config!$C$6=6,SUM(+Ene!AG10+Feb!AG10+Mar!AG10+Abr!AG10+May!AG10+Jun!AG10),IF(Config!$C$6=7,SUM(Ene!AG10+Feb!AG10+Mar!AG10+Abr!AG10+May!AG10+Jun!AG10+Jul!AG10),IF(Config!$C$6=8,SUM(+Ene!AG10+Feb!AG10+Mar!AG10+Abr!AG10+May!AG10+Jun!AG10+Jul!AG10+Ago!AG10),IF(Config!$C$6=9,SUM(+Ene!AG10+Feb!AG10+Mar!AG10+Abr!AG10+May!AG10+Jun!AG10+Jul!AG10+Ago!AG10+Set!AG10),IF(Config!$C$6=10,SUM(+Ene!AG10+Feb!AG10+Mar!AG10+Abr!AG10+May!AG10+Jun!AG10+Jul!AG10+Ago!AG10+Set!AG10+Oct!AG10),IF(Config!$C$6=11,SUM(+Ene!AG10+Feb!AG10+Mar!AG10+Abr!AG10+May!AG10+Jun!AG10+Jul!AG10+Ago!AG10+Set!AG10+Oct!AG10+Nov!AG10),IF(Config!$C$6=12,SUM(+Ene!AG10+Feb!AG10+Mar!AG10+Abr!AG10+May!AG10+Jun!AG10+Jul!AG10+Ago!AG10+Set!AG10+Oct!AG10+Nov!AG10+Dic!AG10)))))))))))))</f>
        <v>101</v>
      </c>
      <c r="AH10" s="356">
        <f>IF(Config!$C$6=1,SUM(+Ene!AH10),IF(Config!$C$6=2,SUM(+Ene!AH10+Feb!AH10),IF(Config!$C$6=3,SUM(+Ene!AH10+Feb!AH10+Mar!AH10),IF(Config!$C$6=4,SUM(+Ene!AH10+Feb!AH10+Mar!AH10+Abr!AH10),IF(Config!$C$6=5,SUM(Ene!AH10+Feb!AH10+Mar!AH10+Abr!AH10+May!AH10),IF(Config!$C$6=6,SUM(+Ene!AH10+Feb!AH10+Mar!AH10+Abr!AH10+May!AH10+Jun!AH10),IF(Config!$C$6=7,SUM(Ene!AH10+Feb!AH10+Mar!AH10+Abr!AH10+May!AH10+Jun!AH10+Jul!AH10),IF(Config!$C$6=8,SUM(+Ene!AH10+Feb!AH10+Mar!AH10+Abr!AH10+May!AH10+Jun!AH10+Jul!AH10+Ago!AH10),IF(Config!$C$6=9,SUM(+Ene!AH10+Feb!AH10+Mar!AH10+Abr!AH10+May!AH10+Jun!AH10+Jul!AH10+Ago!AH10+Set!AH10),IF(Config!$C$6=10,SUM(+Ene!AH10+Feb!AH10+Mar!AH10+Abr!AH10+May!AH10+Jun!AH10+Jul!AH10+Ago!AH10+Set!AH10+Oct!AH10),IF(Config!$C$6=11,SUM(+Ene!AH10+Feb!AH10+Mar!AH10+Abr!AH10+May!AH10+Jun!AH10+Jul!AH10+Ago!AH10+Set!AH10+Oct!AH10+Nov!AH10),IF(Config!$C$6=12,SUM(+Ene!AH10+Feb!AH10+Mar!AH10+Abr!AH10+May!AH10+Jun!AH10+Jul!AH10+Ago!AH10+Set!AH10+Oct!AH10+Nov!AH10+Dic!AH10)))))))))))))</f>
        <v>58</v>
      </c>
      <c r="AI10" s="356">
        <f>IF(Config!$C$6=1,SUM(+Ene!AI10),IF(Config!$C$6=2,SUM(+Ene!AI10+Feb!AI10),IF(Config!$C$6=3,SUM(+Ene!AI10+Feb!AI10+Mar!AI10),IF(Config!$C$6=4,SUM(+Ene!AI10+Feb!AI10+Mar!AI10+Abr!AI10),IF(Config!$C$6=5,SUM(Ene!AI10+Feb!AI10+Mar!AI10+Abr!AI10+May!AI10),IF(Config!$C$6=6,SUM(+Ene!AI10+Feb!AI10+Mar!AI10+Abr!AI10+May!AI10+Jun!AI10),IF(Config!$C$6=7,SUM(Ene!AI10+Feb!AI10+Mar!AI10+Abr!AI10+May!AI10+Jun!AI10+Jul!AI10),IF(Config!$C$6=8,SUM(+Ene!AI10+Feb!AI10+Mar!AI10+Abr!AI10+May!AI10+Jun!AI10+Jul!AI10+Ago!AI10),IF(Config!$C$6=9,SUM(+Ene!AI10+Feb!AI10+Mar!AI10+Abr!AI10+May!AI10+Jun!AI10+Jul!AI10+Ago!AI10+Set!AI10),IF(Config!$C$6=10,SUM(+Ene!AI10+Feb!AI10+Mar!AI10+Abr!AI10+May!AI10+Jun!AI10+Jul!AI10+Ago!AI10+Set!AI10+Oct!AI10),IF(Config!$C$6=11,SUM(+Ene!AI10+Feb!AI10+Mar!AI10+Abr!AI10+May!AI10+Jun!AI10+Jul!AI10+Ago!AI10+Set!AI10+Oct!AI10+Nov!AI10),IF(Config!$C$6=12,SUM(+Ene!AI10+Feb!AI10+Mar!AI10+Abr!AI10+May!AI10+Jun!AI10+Jul!AI10+Ago!AI10+Set!AI10+Oct!AI10+Nov!AI10+Dic!AI10)))))))))))))</f>
        <v>692</v>
      </c>
      <c r="AJ10" s="356">
        <f>IF(Config!$C$6=1,SUM(+Ene!AJ10),IF(Config!$C$6=2,SUM(+Ene!AJ10+Feb!AJ10),IF(Config!$C$6=3,SUM(+Ene!AJ10+Feb!AJ10+Mar!AJ10),IF(Config!$C$6=4,SUM(+Ene!AJ10+Feb!AJ10+Mar!AJ10+Abr!AJ10),IF(Config!$C$6=5,SUM(Ene!AJ10+Feb!AJ10+Mar!AJ10+Abr!AJ10+May!AJ10),IF(Config!$C$6=6,SUM(+Ene!AJ10+Feb!AJ10+Mar!AJ10+Abr!AJ10+May!AJ10+Jun!AJ10),IF(Config!$C$6=7,SUM(Ene!AJ10+Feb!AJ10+Mar!AJ10+Abr!AJ10+May!AJ10+Jun!AJ10+Jul!AJ10),IF(Config!$C$6=8,SUM(+Ene!AJ10+Feb!AJ10+Mar!AJ10+Abr!AJ10+May!AJ10+Jun!AJ10+Jul!AJ10+Ago!AJ10),IF(Config!$C$6=9,SUM(+Ene!AJ10+Feb!AJ10+Mar!AJ10+Abr!AJ10+May!AJ10+Jun!AJ10+Jul!AJ10+Ago!AJ10+Set!AJ10),IF(Config!$C$6=10,SUM(+Ene!AJ10+Feb!AJ10+Mar!AJ10+Abr!AJ10+May!AJ10+Jun!AJ10+Jul!AJ10+Ago!AJ10+Set!AJ10+Oct!AJ10),IF(Config!$C$6=11,SUM(+Ene!AJ10+Feb!AJ10+Mar!AJ10+Abr!AJ10+May!AJ10+Jun!AJ10+Jul!AJ10+Ago!AJ10+Set!AJ10+Oct!AJ10+Nov!AJ10),IF(Config!$C$6=12,SUM(+Ene!AJ10+Feb!AJ10+Mar!AJ10+Abr!AJ10+May!AJ10+Jun!AJ10+Jul!AJ10+Ago!AJ10+Set!AJ10+Oct!AJ10+Nov!AJ10+Dic!AJ10)))))))))))))</f>
        <v>31</v>
      </c>
      <c r="AK10" s="356">
        <f>IF(Config!$C$6=1,SUM(+Ene!AK10),IF(Config!$C$6=2,SUM(+Ene!AK10+Feb!AK10),IF(Config!$C$6=3,SUM(+Ene!AK10+Feb!AK10+Mar!AK10),IF(Config!$C$6=4,SUM(+Ene!AK10+Feb!AK10+Mar!AK10+Abr!AK10),IF(Config!$C$6=5,SUM(Ene!AK10+Feb!AK10+Mar!AK10+Abr!AK10+May!AK10),IF(Config!$C$6=6,SUM(+Ene!AK10+Feb!AK10+Mar!AK10+Abr!AK10+May!AK10+Jun!AK10),IF(Config!$C$6=7,SUM(Ene!AK10+Feb!AK10+Mar!AK10+Abr!AK10+May!AK10+Jun!AK10+Jul!AK10),IF(Config!$C$6=8,SUM(+Ene!AK10+Feb!AK10+Mar!AK10+Abr!AK10+May!AK10+Jun!AK10+Jul!AK10+Ago!AK10),IF(Config!$C$6=9,SUM(+Ene!AK10+Feb!AK10+Mar!AK10+Abr!AK10+May!AK10+Jun!AK10+Jul!AK10+Ago!AK10+Set!AK10),IF(Config!$C$6=10,SUM(+Ene!AK10+Feb!AK10+Mar!AK10+Abr!AK10+May!AK10+Jun!AK10+Jul!AK10+Ago!AK10+Set!AK10+Oct!AK10),IF(Config!$C$6=11,SUM(+Ene!AK10+Feb!AK10+Mar!AK10+Abr!AK10+May!AK10+Jun!AK10+Jul!AK10+Ago!AK10+Set!AK10+Oct!AK10+Nov!AK10),IF(Config!$C$6=12,SUM(+Ene!AK10+Feb!AK10+Mar!AK10+Abr!AK10+May!AK10+Jun!AK10+Jul!AK10+Ago!AK10+Set!AK10+Oct!AK10+Nov!AK10+Dic!AK10)))))))))))))</f>
        <v>55</v>
      </c>
      <c r="AL10" s="356">
        <f>IF(Config!$C$6=1,SUM(+Ene!AL10),IF(Config!$C$6=2,SUM(+Ene!AL10+Feb!AL10),IF(Config!$C$6=3,SUM(+Ene!AL10+Feb!AL10+Mar!AL10),IF(Config!$C$6=4,SUM(+Ene!AL10+Feb!AL10+Mar!AL10+Abr!AL10),IF(Config!$C$6=5,SUM(Ene!AL10+Feb!AL10+Mar!AL10+Abr!AL10+May!AL10),IF(Config!$C$6=6,SUM(+Ene!AL10+Feb!AL10+Mar!AL10+Abr!AL10+May!AL10+Jun!AL10),IF(Config!$C$6=7,SUM(Ene!AL10+Feb!AL10+Mar!AL10+Abr!AL10+May!AL10+Jun!AL10+Jul!AL10),IF(Config!$C$6=8,SUM(+Ene!AL10+Feb!AL10+Mar!AL10+Abr!AL10+May!AL10+Jun!AL10+Jul!AL10+Ago!AL10),IF(Config!$C$6=9,SUM(+Ene!AL10+Feb!AL10+Mar!AL10+Abr!AL10+May!AL10+Jun!AL10+Jul!AL10+Ago!AL10+Set!AL10),IF(Config!$C$6=10,SUM(+Ene!AL10+Feb!AL10+Mar!AL10+Abr!AL10+May!AL10+Jun!AL10+Jul!AL10+Ago!AL10+Set!AL10+Oct!AL10),IF(Config!$C$6=11,SUM(+Ene!AL10+Feb!AL10+Mar!AL10+Abr!AL10+May!AL10+Jun!AL10+Jul!AL10+Ago!AL10+Set!AL10+Oct!AL10+Nov!AL10),IF(Config!$C$6=12,SUM(+Ene!AL10+Feb!AL10+Mar!AL10+Abr!AL10+May!AL10+Jun!AL10+Jul!AL10+Ago!AL10+Set!AL10+Oct!AL10+Nov!AL10+Dic!AL10)))))))))))))</f>
        <v>431</v>
      </c>
      <c r="AM10" s="356">
        <f>IF(Config!$C$6=1,SUM(+Ene!AM10),IF(Config!$C$6=2,SUM(+Ene!AM10+Feb!AM10),IF(Config!$C$6=3,SUM(+Ene!AM10+Feb!AM10+Mar!AM10),IF(Config!$C$6=4,SUM(+Ene!AM10+Feb!AM10+Mar!AM10+Abr!AM10),IF(Config!$C$6=5,SUM(Ene!AM10+Feb!AM10+Mar!AM10+Abr!AM10+May!AM10),IF(Config!$C$6=6,SUM(+Ene!AM10+Feb!AM10+Mar!AM10+Abr!AM10+May!AM10+Jun!AM10),IF(Config!$C$6=7,SUM(Ene!AM10+Feb!AM10+Mar!AM10+Abr!AM10+May!AM10+Jun!AM10+Jul!AM10),IF(Config!$C$6=8,SUM(+Ene!AM10+Feb!AM10+Mar!AM10+Abr!AM10+May!AM10+Jun!AM10+Jul!AM10+Ago!AM10),IF(Config!$C$6=9,SUM(+Ene!AM10+Feb!AM10+Mar!AM10+Abr!AM10+May!AM10+Jun!AM10+Jul!AM10+Ago!AM10+Set!AM10),IF(Config!$C$6=10,SUM(+Ene!AM10+Feb!AM10+Mar!AM10+Abr!AM10+May!AM10+Jun!AM10+Jul!AM10+Ago!AM10+Set!AM10+Oct!AM10),IF(Config!$C$6=11,SUM(+Ene!AM10+Feb!AM10+Mar!AM10+Abr!AM10+May!AM10+Jun!AM10+Jul!AM10+Ago!AM10+Set!AM10+Oct!AM10+Nov!AM10),IF(Config!$C$6=12,SUM(+Ene!AM10+Feb!AM10+Mar!AM10+Abr!AM10+May!AM10+Jun!AM10+Jul!AM10+Ago!AM10+Set!AM10+Oct!AM10+Nov!AM10+Dic!AM10)))))))))))))</f>
        <v>29</v>
      </c>
      <c r="AN10" s="356">
        <f>IF(Config!$C$6=1,SUM(+Ene!AN10),IF(Config!$C$6=2,SUM(+Ene!AN10+Feb!AN10),IF(Config!$C$6=3,SUM(+Ene!AN10+Feb!AN10+Mar!AN10),IF(Config!$C$6=4,SUM(+Ene!AN10+Feb!AN10+Mar!AN10+Abr!AN10),IF(Config!$C$6=5,SUM(Ene!AN10+Feb!AN10+Mar!AN10+Abr!AN10+May!AN10),IF(Config!$C$6=6,SUM(+Ene!AN10+Feb!AN10+Mar!AN10+Abr!AN10+May!AN10+Jun!AN10),IF(Config!$C$6=7,SUM(Ene!AN10+Feb!AN10+Mar!AN10+Abr!AN10+May!AN10+Jun!AN10+Jul!AN10),IF(Config!$C$6=8,SUM(+Ene!AN10+Feb!AN10+Mar!AN10+Abr!AN10+May!AN10+Jun!AN10+Jul!AN10+Ago!AN10),IF(Config!$C$6=9,SUM(+Ene!AN10+Feb!AN10+Mar!AN10+Abr!AN10+May!AN10+Jun!AN10+Jul!AN10+Ago!AN10+Set!AN10),IF(Config!$C$6=10,SUM(+Ene!AN10+Feb!AN10+Mar!AN10+Abr!AN10+May!AN10+Jun!AN10+Jul!AN10+Ago!AN10+Set!AN10+Oct!AN10),IF(Config!$C$6=11,SUM(+Ene!AN10+Feb!AN10+Mar!AN10+Abr!AN10+May!AN10+Jun!AN10+Jul!AN10+Ago!AN10+Set!AN10+Oct!AN10+Nov!AN10),IF(Config!$C$6=12,SUM(+Ene!AN10+Feb!AN10+Mar!AN10+Abr!AN10+May!AN10+Jun!AN10+Jul!AN10+Ago!AN10+Set!AN10+Oct!AN10+Nov!AN10+Dic!AN10)))))))))))))</f>
        <v>76</v>
      </c>
      <c r="AO10" s="356">
        <f>IF(Config!$C$6=1,SUM(+Ene!AO10),IF(Config!$C$6=2,SUM(+Ene!AO10+Feb!AO10),IF(Config!$C$6=3,SUM(+Ene!AO10+Feb!AO10+Mar!AO10),IF(Config!$C$6=4,SUM(+Ene!AO10+Feb!AO10+Mar!AO10+Abr!AO10),IF(Config!$C$6=5,SUM(Ene!AO10+Feb!AO10+Mar!AO10+Abr!AO10+May!AO10),IF(Config!$C$6=6,SUM(+Ene!AO10+Feb!AO10+Mar!AO10+Abr!AO10+May!AO10+Jun!AO10),IF(Config!$C$6=7,SUM(Ene!AO10+Feb!AO10+Mar!AO10+Abr!AO10+May!AO10+Jun!AO10+Jul!AO10),IF(Config!$C$6=8,SUM(+Ene!AO10+Feb!AO10+Mar!AO10+Abr!AO10+May!AO10+Jun!AO10+Jul!AO10+Ago!AO10),IF(Config!$C$6=9,SUM(+Ene!AO10+Feb!AO10+Mar!AO10+Abr!AO10+May!AO10+Jun!AO10+Jul!AO10+Ago!AO10+Set!AO10),IF(Config!$C$6=10,SUM(+Ene!AO10+Feb!AO10+Mar!AO10+Abr!AO10+May!AO10+Jun!AO10+Jul!AO10+Ago!AO10+Set!AO10+Oct!AO10),IF(Config!$C$6=11,SUM(+Ene!AO10+Feb!AO10+Mar!AO10+Abr!AO10+May!AO10+Jun!AO10+Jul!AO10+Ago!AO10+Set!AO10+Oct!AO10+Nov!AO10),IF(Config!$C$6=12,SUM(+Ene!AO10+Feb!AO10+Mar!AO10+Abr!AO10+May!AO10+Jun!AO10+Jul!AO10+Ago!AO10+Set!AO10+Oct!AO10+Nov!AO10+Dic!AO10)))))))))))))</f>
        <v>22</v>
      </c>
      <c r="AP10" s="356">
        <f>IF(Config!$C$6=1,SUM(+Ene!AP10),IF(Config!$C$6=2,SUM(+Ene!AP10+Feb!AP10),IF(Config!$C$6=3,SUM(+Ene!AP10+Feb!AP10+Mar!AP10),IF(Config!$C$6=4,SUM(+Ene!AP10+Feb!AP10+Mar!AP10+Abr!AP10),IF(Config!$C$6=5,SUM(Ene!AP10+Feb!AP10+Mar!AP10+Abr!AP10+May!AP10),IF(Config!$C$6=6,SUM(+Ene!AP10+Feb!AP10+Mar!AP10+Abr!AP10+May!AP10+Jun!AP10),IF(Config!$C$6=7,SUM(Ene!AP10+Feb!AP10+Mar!AP10+Abr!AP10+May!AP10+Jun!AP10+Jul!AP10),IF(Config!$C$6=8,SUM(+Ene!AP10+Feb!AP10+Mar!AP10+Abr!AP10+May!AP10+Jun!AP10+Jul!AP10+Ago!AP10),IF(Config!$C$6=9,SUM(+Ene!AP10+Feb!AP10+Mar!AP10+Abr!AP10+May!AP10+Jun!AP10+Jul!AP10+Ago!AP10+Set!AP10),IF(Config!$C$6=10,SUM(+Ene!AP10+Feb!AP10+Mar!AP10+Abr!AP10+May!AP10+Jun!AP10+Jul!AP10+Ago!AP10+Set!AP10+Oct!AP10),IF(Config!$C$6=11,SUM(+Ene!AP10+Feb!AP10+Mar!AP10+Abr!AP10+May!AP10+Jun!AP10+Jul!AP10+Ago!AP10+Set!AP10+Oct!AP10+Nov!AP10),IF(Config!$C$6=12,SUM(+Ene!AP10+Feb!AP10+Mar!AP10+Abr!AP10+May!AP10+Jun!AP10+Jul!AP10+Ago!AP10+Set!AP10+Oct!AP10+Nov!AP10+Dic!AP10)))))))))))))</f>
        <v>610</v>
      </c>
      <c r="AQ10" s="356">
        <f>IF(Config!$C$6=1,SUM(+Ene!AQ10),IF(Config!$C$6=2,SUM(+Ene!AQ10+Feb!AQ10),IF(Config!$C$6=3,SUM(+Ene!AQ10+Feb!AQ10+Mar!AQ10),IF(Config!$C$6=4,SUM(+Ene!AQ10+Feb!AQ10+Mar!AQ10+Abr!AQ10),IF(Config!$C$6=5,SUM(Ene!AQ10+Feb!AQ10+Mar!AQ10+Abr!AQ10+May!AQ10),IF(Config!$C$6=6,SUM(+Ene!AQ10+Feb!AQ10+Mar!AQ10+Abr!AQ10+May!AQ10+Jun!AQ10),IF(Config!$C$6=7,SUM(Ene!AQ10+Feb!AQ10+Mar!AQ10+Abr!AQ10+May!AQ10+Jun!AQ10+Jul!AQ10),IF(Config!$C$6=8,SUM(+Ene!AQ10+Feb!AQ10+Mar!AQ10+Abr!AQ10+May!AQ10+Jun!AQ10+Jul!AQ10+Ago!AQ10),IF(Config!$C$6=9,SUM(+Ene!AQ10+Feb!AQ10+Mar!AQ10+Abr!AQ10+May!AQ10+Jun!AQ10+Jul!AQ10+Ago!AQ10+Set!AQ10),IF(Config!$C$6=10,SUM(+Ene!AQ10+Feb!AQ10+Mar!AQ10+Abr!AQ10+May!AQ10+Jun!AQ10+Jul!AQ10+Ago!AQ10+Set!AQ10+Oct!AQ10),IF(Config!$C$6=11,SUM(+Ene!AQ10+Feb!AQ10+Mar!AQ10+Abr!AQ10+May!AQ10+Jun!AQ10+Jul!AQ10+Ago!AQ10+Set!AQ10+Oct!AQ10+Nov!AQ10),IF(Config!$C$6=12,SUM(+Ene!AQ10+Feb!AQ10+Mar!AQ10+Abr!AQ10+May!AQ10+Jun!AQ10+Jul!AQ10+Ago!AQ10+Set!AQ10+Oct!AQ10+Nov!AQ10+Dic!AQ10)))))))))))))</f>
        <v>31</v>
      </c>
      <c r="AR10" s="356">
        <f>IF(Config!$C$6=1,SUM(+Ene!AR10),IF(Config!$C$6=2,SUM(+Ene!AR10+Feb!AR10),IF(Config!$C$6=3,SUM(+Ene!AR10+Feb!AR10+Mar!AR10),IF(Config!$C$6=4,SUM(+Ene!AR10+Feb!AR10+Mar!AR10+Abr!AR10),IF(Config!$C$6=5,SUM(Ene!AR10+Feb!AR10+Mar!AR10+Abr!AR10+May!AR10),IF(Config!$C$6=6,SUM(+Ene!AR10+Feb!AR10+Mar!AR10+Abr!AR10+May!AR10+Jun!AR10),IF(Config!$C$6=7,SUM(Ene!AR10+Feb!AR10+Mar!AR10+Abr!AR10+May!AR10+Jun!AR10+Jul!AR10),IF(Config!$C$6=8,SUM(+Ene!AR10+Feb!AR10+Mar!AR10+Abr!AR10+May!AR10+Jun!AR10+Jul!AR10+Ago!AR10),IF(Config!$C$6=9,SUM(+Ene!AR10+Feb!AR10+Mar!AR10+Abr!AR10+May!AR10+Jun!AR10+Jul!AR10+Ago!AR10+Set!AR10),IF(Config!$C$6=10,SUM(+Ene!AR10+Feb!AR10+Mar!AR10+Abr!AR10+May!AR10+Jun!AR10+Jul!AR10+Ago!AR10+Set!AR10+Oct!AR10),IF(Config!$C$6=11,SUM(+Ene!AR10+Feb!AR10+Mar!AR10+Abr!AR10+May!AR10+Jun!AR10+Jul!AR10+Ago!AR10+Set!AR10+Oct!AR10+Nov!AR10),IF(Config!$C$6=12,SUM(+Ene!AR10+Feb!AR10+Mar!AR10+Abr!AR10+May!AR10+Jun!AR10+Jul!AR10+Ago!AR10+Set!AR10+Oct!AR10+Nov!AR10+Dic!AR10)))))))))))))</f>
        <v>83</v>
      </c>
      <c r="AS10" s="356">
        <f>IF(Config!$C$6=1,SUM(+Ene!AS10),IF(Config!$C$6=2,SUM(+Ene!AS10+Feb!AS10),IF(Config!$C$6=3,SUM(+Ene!AS10+Feb!AS10+Mar!AS10),IF(Config!$C$6=4,SUM(+Ene!AS10+Feb!AS10+Mar!AS10+Abr!AS10),IF(Config!$C$6=5,SUM(Ene!AS10+Feb!AS10+Mar!AS10+Abr!AS10+May!AS10),IF(Config!$C$6=6,SUM(+Ene!AS10+Feb!AS10+Mar!AS10+Abr!AS10+May!AS10+Jun!AS10),IF(Config!$C$6=7,SUM(Ene!AS10+Feb!AS10+Mar!AS10+Abr!AS10+May!AS10+Jun!AS10+Jul!AS10),IF(Config!$C$6=8,SUM(+Ene!AS10+Feb!AS10+Mar!AS10+Abr!AS10+May!AS10+Jun!AS10+Jul!AS10+Ago!AS10),IF(Config!$C$6=9,SUM(+Ene!AS10+Feb!AS10+Mar!AS10+Abr!AS10+May!AS10+Jun!AS10+Jul!AS10+Ago!AS10+Set!AS10),IF(Config!$C$6=10,SUM(+Ene!AS10+Feb!AS10+Mar!AS10+Abr!AS10+May!AS10+Jun!AS10+Jul!AS10+Ago!AS10+Set!AS10+Oct!AS10),IF(Config!$C$6=11,SUM(+Ene!AS10+Feb!AS10+Mar!AS10+Abr!AS10+May!AS10+Jun!AS10+Jul!AS10+Ago!AS10+Set!AS10+Oct!AS10+Nov!AS10),IF(Config!$C$6=12,SUM(+Ene!AS10+Feb!AS10+Mar!AS10+Abr!AS10+May!AS10+Jun!AS10+Jul!AS10+Ago!AS10+Set!AS10+Oct!AS10+Nov!AS10+Dic!AS10)))))))))))))</f>
        <v>80</v>
      </c>
      <c r="AT10" s="366">
        <f t="shared" ref="AT10:AT20" si="38">+SUM(D10:AS10)</f>
        <v>14517</v>
      </c>
      <c r="AU10" s="37">
        <f t="shared" si="27"/>
        <v>1663</v>
      </c>
      <c r="AV10" s="37">
        <f t="shared" si="28"/>
        <v>60</v>
      </c>
      <c r="AW10" s="37">
        <f t="shared" si="8"/>
        <v>5711</v>
      </c>
      <c r="AX10" s="37">
        <f t="shared" si="9"/>
        <v>956</v>
      </c>
      <c r="AY10" s="37">
        <f t="shared" si="10"/>
        <v>1063</v>
      </c>
      <c r="AZ10" s="37">
        <f t="shared" si="11"/>
        <v>1868</v>
      </c>
      <c r="BA10" s="37">
        <f t="shared" si="12"/>
        <v>1056</v>
      </c>
      <c r="BB10" s="37">
        <f t="shared" si="13"/>
        <v>778</v>
      </c>
      <c r="BC10" s="38">
        <f t="shared" si="14"/>
        <v>558</v>
      </c>
      <c r="BD10" s="37">
        <f t="shared" si="15"/>
        <v>804</v>
      </c>
      <c r="BE10" s="54">
        <f t="shared" si="6"/>
        <v>14517</v>
      </c>
      <c r="BF10" t="str">
        <f t="shared" si="7"/>
        <v>OK</v>
      </c>
      <c r="BG10" s="382"/>
      <c r="BH10" s="382"/>
    </row>
    <row r="11" spans="1:70" x14ac:dyDescent="0.25">
      <c r="A11" s="352">
        <v>8</v>
      </c>
      <c r="B11" s="355" t="s">
        <v>727</v>
      </c>
      <c r="C11" s="367" t="s">
        <v>505</v>
      </c>
      <c r="D11" s="356">
        <f>IF(Config!$C$6=1,SUM(+Ene!D11),IF(Config!$C$6=2,SUM(+Ene!D11+Feb!D11),IF(Config!$C$6=3,SUM(+Ene!D11+Feb!D11+Mar!D11),IF(Config!$C$6=4,SUM(+Ene!D11+Feb!D11+Mar!D11+Abr!D11),IF(Config!$C$6=5,SUM(Ene!D11+Feb!D11+Mar!D11+Abr!D11+May!D11),IF(Config!$C$6=6,SUM(+Ene!D11+Feb!D11+Mar!D11+Abr!D11+May!D11+Jun!D11),IF(Config!$C$6=7,SUM(Ene!D11+Feb!D11+Mar!D11+Abr!D11+May!D11+Jun!D11+Jul!D11),IF(Config!$C$6=8,SUM(+Ene!D11+Feb!D11+Mar!D11+Abr!D11+May!D11+Jun!D11+Jul!D11+Ago!D11),IF(Config!$C$6=9,SUM(+Ene!D11+Feb!D11+Mar!D11+Abr!D11+May!D11+Jun!D11+Jul!D11+Ago!D11+Set!D11),IF(Config!$C$6=10,SUM(+Ene!D11+Feb!D11+Mar!D11+Abr!D11+May!D11+Jun!D11+Jul!D11+Ago!D11+Set!D11+Oct!D11),IF(Config!$C$6=11,SUM(+Ene!D11+Feb!D11+Mar!D11+Abr!D11+May!D11+Jun!D11+Jul!D11+Ago!D11+Set!D11+Oct!D11+Nov!D11),IF(Config!$C$6=12,SUM(+Ene!D11+Feb!D11+Mar!D11+Abr!D11+May!D11+Jun!D11+Jul!D11+Ago!D11+Set!D11+Oct!D11+Nov!D11+Dic!D11)))))))))))))</f>
        <v>126</v>
      </c>
      <c r="E11" s="356">
        <f>IF(Config!$C$6=1,SUM(+Ene!E11),IF(Config!$C$6=2,SUM(+Ene!E11+Feb!E11),IF(Config!$C$6=3,SUM(+Ene!E11+Feb!E11+Mar!E11),IF(Config!$C$6=4,SUM(+Ene!E11+Feb!E11+Mar!E11+Abr!E11),IF(Config!$C$6=5,SUM(Ene!E11+Feb!E11+Mar!E11+Abr!E11+May!E11),IF(Config!$C$6=6,SUM(+Ene!E11+Feb!E11+Mar!E11+Abr!E11+May!E11+Jun!E11),IF(Config!$C$6=7,SUM(Ene!E11+Feb!E11+Mar!E11+Abr!E11+May!E11+Jun!E11+Jul!E11),IF(Config!$C$6=8,SUM(+Ene!E11+Feb!E11+Mar!E11+Abr!E11+May!E11+Jun!E11+Jul!E11+Ago!E11),IF(Config!$C$6=9,SUM(+Ene!E11+Feb!E11+Mar!E11+Abr!E11+May!E11+Jun!E11+Jul!E11+Ago!E11+Set!E11),IF(Config!$C$6=10,SUM(+Ene!E11+Feb!E11+Mar!E11+Abr!E11+May!E11+Jun!E11+Jul!E11+Ago!E11+Set!E11+Oct!E11),IF(Config!$C$6=11,SUM(+Ene!E11+Feb!E11+Mar!E11+Abr!E11+May!E11+Jun!E11+Jul!E11+Ago!E11+Set!E11+Oct!E11+Nov!E11),IF(Config!$C$6=12,SUM(+Ene!E11+Feb!E11+Mar!E11+Abr!E11+May!E11+Jun!E11+Jul!E11+Ago!E11+Set!E11+Oct!E11+Nov!E11+Dic!E11)))))))))))))</f>
        <v>0</v>
      </c>
      <c r="F11" s="356">
        <f>IF(Config!$C$6=1,SUM(+Ene!F11),IF(Config!$C$6=2,SUM(+Ene!F11+Feb!F11),IF(Config!$C$6=3,SUM(+Ene!F11+Feb!F11+Mar!F11),IF(Config!$C$6=4,SUM(+Ene!F11+Feb!F11+Mar!F11+Abr!F11),IF(Config!$C$6=5,SUM(Ene!F11+Feb!F11+Mar!F11+Abr!F11+May!F11),IF(Config!$C$6=6,SUM(+Ene!F11+Feb!F11+Mar!F11+Abr!F11+May!F11+Jun!F11),IF(Config!$C$6=7,SUM(Ene!F11+Feb!F11+Mar!F11+Abr!F11+May!F11+Jun!F11+Jul!F11),IF(Config!$C$6=8,SUM(+Ene!F11+Feb!F11+Mar!F11+Abr!F11+May!F11+Jun!F11+Jul!F11+Ago!F11),IF(Config!$C$6=9,SUM(+Ene!F11+Feb!F11+Mar!F11+Abr!F11+May!F11+Jun!F11+Jul!F11+Ago!F11+Set!F11),IF(Config!$C$6=10,SUM(+Ene!F11+Feb!F11+Mar!F11+Abr!F11+May!F11+Jun!F11+Jul!F11+Ago!F11+Set!F11+Oct!F11),IF(Config!$C$6=11,SUM(+Ene!F11+Feb!F11+Mar!F11+Abr!F11+May!F11+Jun!F11+Jul!F11+Ago!F11+Set!F11+Oct!F11+Nov!F11),IF(Config!$C$6=12,SUM(+Ene!F11+Feb!F11+Mar!F11+Abr!F11+May!F11+Jun!F11+Jul!F11+Ago!F11+Set!F11+Oct!F11+Nov!F11+Dic!F11)))))))))))))</f>
        <v>0</v>
      </c>
      <c r="G11" s="356">
        <f>IF(Config!$C$6=1,SUM(+Ene!G11),IF(Config!$C$6=2,SUM(+Ene!G11+Feb!G11),IF(Config!$C$6=3,SUM(+Ene!G11+Feb!G11+Mar!G11),IF(Config!$C$6=4,SUM(+Ene!G11+Feb!G11+Mar!G11+Abr!G11),IF(Config!$C$6=5,SUM(Ene!G11+Feb!G11+Mar!G11+Abr!G11+May!G11),IF(Config!$C$6=6,SUM(+Ene!G11+Feb!G11+Mar!G11+Abr!G11+May!G11+Jun!G11),IF(Config!$C$6=7,SUM(Ene!G11+Feb!G11+Mar!G11+Abr!G11+May!G11+Jun!G11+Jul!G11),IF(Config!$C$6=8,SUM(+Ene!G11+Feb!G11+Mar!G11+Abr!G11+May!G11+Jun!G11+Jul!G11+Ago!G11),IF(Config!$C$6=9,SUM(+Ene!G11+Feb!G11+Mar!G11+Abr!G11+May!G11+Jun!G11+Jul!G11+Ago!G11+Set!G11),IF(Config!$C$6=10,SUM(+Ene!G11+Feb!G11+Mar!G11+Abr!G11+May!G11+Jun!G11+Jul!G11+Ago!G11+Set!G11+Oct!G11),IF(Config!$C$6=11,SUM(+Ene!G11+Feb!G11+Mar!G11+Abr!G11+May!G11+Jun!G11+Jul!G11+Ago!G11+Set!G11+Oct!G11+Nov!G11),IF(Config!$C$6=12,SUM(+Ene!G11+Feb!G11+Mar!G11+Abr!G11+May!G11+Jun!G11+Jul!G11+Ago!G11+Set!G11+Oct!G11+Nov!G11+Dic!G11)))))))))))))</f>
        <v>0</v>
      </c>
      <c r="H11" s="356">
        <f>IF(Config!$C$6=1,SUM(+Ene!H11),IF(Config!$C$6=2,SUM(+Ene!H11+Feb!H11),IF(Config!$C$6=3,SUM(+Ene!H11+Feb!H11+Mar!H11),IF(Config!$C$6=4,SUM(+Ene!H11+Feb!H11+Mar!H11+Abr!H11),IF(Config!$C$6=5,SUM(Ene!H11+Feb!H11+Mar!H11+Abr!H11+May!H11),IF(Config!$C$6=6,SUM(+Ene!H11+Feb!H11+Mar!H11+Abr!H11+May!H11+Jun!H11),IF(Config!$C$6=7,SUM(Ene!H11+Feb!H11+Mar!H11+Abr!H11+May!H11+Jun!H11+Jul!H11),IF(Config!$C$6=8,SUM(+Ene!H11+Feb!H11+Mar!H11+Abr!H11+May!H11+Jun!H11+Jul!H11+Ago!H11),IF(Config!$C$6=9,SUM(+Ene!H11+Feb!H11+Mar!H11+Abr!H11+May!H11+Jun!H11+Jul!H11+Ago!H11+Set!H11),IF(Config!$C$6=10,SUM(+Ene!H11+Feb!H11+Mar!H11+Abr!H11+May!H11+Jun!H11+Jul!H11+Ago!H11+Set!H11+Oct!H11),IF(Config!$C$6=11,SUM(+Ene!H11+Feb!H11+Mar!H11+Abr!H11+May!H11+Jun!H11+Jul!H11+Ago!H11+Set!H11+Oct!H11+Nov!H11),IF(Config!$C$6=12,SUM(+Ene!H11+Feb!H11+Mar!H11+Abr!H11+May!H11+Jun!H11+Jul!H11+Ago!H11+Set!H11+Oct!H11+Nov!H11+Dic!H11)))))))))))))</f>
        <v>0</v>
      </c>
      <c r="I11" s="356">
        <f>IF(Config!$C$6=1,SUM(+Ene!I11),IF(Config!$C$6=2,SUM(+Ene!I11+Feb!I11),IF(Config!$C$6=3,SUM(+Ene!I11+Feb!I11+Mar!I11),IF(Config!$C$6=4,SUM(+Ene!I11+Feb!I11+Mar!I11+Abr!I11),IF(Config!$C$6=5,SUM(Ene!I11+Feb!I11+Mar!I11+Abr!I11+May!I11),IF(Config!$C$6=6,SUM(+Ene!I11+Feb!I11+Mar!I11+Abr!I11+May!I11+Jun!I11),IF(Config!$C$6=7,SUM(Ene!I11+Feb!I11+Mar!I11+Abr!I11+May!I11+Jun!I11+Jul!I11),IF(Config!$C$6=8,SUM(+Ene!I11+Feb!I11+Mar!I11+Abr!I11+May!I11+Jun!I11+Jul!I11+Ago!I11),IF(Config!$C$6=9,SUM(+Ene!I11+Feb!I11+Mar!I11+Abr!I11+May!I11+Jun!I11+Jul!I11+Ago!I11+Set!I11),IF(Config!$C$6=10,SUM(+Ene!I11+Feb!I11+Mar!I11+Abr!I11+May!I11+Jun!I11+Jul!I11+Ago!I11+Set!I11+Oct!I11),IF(Config!$C$6=11,SUM(+Ene!I11+Feb!I11+Mar!I11+Abr!I11+May!I11+Jun!I11+Jul!I11+Ago!I11+Set!I11+Oct!I11+Nov!I11),IF(Config!$C$6=12,SUM(+Ene!I11+Feb!I11+Mar!I11+Abr!I11+May!I11+Jun!I11+Jul!I11+Ago!I11+Set!I11+Oct!I11+Nov!I11+Dic!I11)))))))))))))</f>
        <v>0</v>
      </c>
      <c r="J11" s="356">
        <f>IF(Config!$C$6=1,SUM(+Ene!J11),IF(Config!$C$6=2,SUM(+Ene!J11+Feb!J11),IF(Config!$C$6=3,SUM(+Ene!J11+Feb!J11+Mar!J11),IF(Config!$C$6=4,SUM(+Ene!J11+Feb!J11+Mar!J11+Abr!J11),IF(Config!$C$6=5,SUM(Ene!J11+Feb!J11+Mar!J11+Abr!J11+May!J11),IF(Config!$C$6=6,SUM(+Ene!J11+Feb!J11+Mar!J11+Abr!J11+May!J11+Jun!J11),IF(Config!$C$6=7,SUM(Ene!J11+Feb!J11+Mar!J11+Abr!J11+May!J11+Jun!J11+Jul!J11),IF(Config!$C$6=8,SUM(+Ene!J11+Feb!J11+Mar!J11+Abr!J11+May!J11+Jun!J11+Jul!J11+Ago!J11),IF(Config!$C$6=9,SUM(+Ene!J11+Feb!J11+Mar!J11+Abr!J11+May!J11+Jun!J11+Jul!J11+Ago!J11+Set!J11),IF(Config!$C$6=10,SUM(+Ene!J11+Feb!J11+Mar!J11+Abr!J11+May!J11+Jun!J11+Jul!J11+Ago!J11+Set!J11+Oct!J11),IF(Config!$C$6=11,SUM(+Ene!J11+Feb!J11+Mar!J11+Abr!J11+May!J11+Jun!J11+Jul!J11+Ago!J11+Set!J11+Oct!J11+Nov!J11),IF(Config!$C$6=12,SUM(+Ene!J11+Feb!J11+Mar!J11+Abr!J11+May!J11+Jun!J11+Jul!J11+Ago!J11+Set!J11+Oct!J11+Nov!J11+Dic!J11)))))))))))))</f>
        <v>0</v>
      </c>
      <c r="K11" s="356">
        <f>IF(Config!$C$6=1,SUM(+Ene!K11),IF(Config!$C$6=2,SUM(+Ene!K11+Feb!K11),IF(Config!$C$6=3,SUM(+Ene!K11+Feb!K11+Mar!K11),IF(Config!$C$6=4,SUM(+Ene!K11+Feb!K11+Mar!K11+Abr!K11),IF(Config!$C$6=5,SUM(Ene!K11+Feb!K11+Mar!K11+Abr!K11+May!K11),IF(Config!$C$6=6,SUM(+Ene!K11+Feb!K11+Mar!K11+Abr!K11+May!K11+Jun!K11),IF(Config!$C$6=7,SUM(Ene!K11+Feb!K11+Mar!K11+Abr!K11+May!K11+Jun!K11+Jul!K11),IF(Config!$C$6=8,SUM(+Ene!K11+Feb!K11+Mar!K11+Abr!K11+May!K11+Jun!K11+Jul!K11+Ago!K11),IF(Config!$C$6=9,SUM(+Ene!K11+Feb!K11+Mar!K11+Abr!K11+May!K11+Jun!K11+Jul!K11+Ago!K11+Set!K11),IF(Config!$C$6=10,SUM(+Ene!K11+Feb!K11+Mar!K11+Abr!K11+May!K11+Jun!K11+Jul!K11+Ago!K11+Set!K11+Oct!K11),IF(Config!$C$6=11,SUM(+Ene!K11+Feb!K11+Mar!K11+Abr!K11+May!K11+Jun!K11+Jul!K11+Ago!K11+Set!K11+Oct!K11+Nov!K11),IF(Config!$C$6=12,SUM(+Ene!K11+Feb!K11+Mar!K11+Abr!K11+May!K11+Jun!K11+Jul!K11+Ago!K11+Set!K11+Oct!K11+Nov!K11+Dic!K11)))))))))))))</f>
        <v>0</v>
      </c>
      <c r="L11" s="356">
        <f>IF(Config!$C$6=1,SUM(+Ene!L11),IF(Config!$C$6=2,SUM(+Ene!L11+Feb!L11),IF(Config!$C$6=3,SUM(+Ene!L11+Feb!L11+Mar!L11),IF(Config!$C$6=4,SUM(+Ene!L11+Feb!L11+Mar!L11+Abr!L11),IF(Config!$C$6=5,SUM(Ene!L11+Feb!L11+Mar!L11+Abr!L11+May!L11),IF(Config!$C$6=6,SUM(+Ene!L11+Feb!L11+Mar!L11+Abr!L11+May!L11+Jun!L11),IF(Config!$C$6=7,SUM(Ene!L11+Feb!L11+Mar!L11+Abr!L11+May!L11+Jun!L11+Jul!L11),IF(Config!$C$6=8,SUM(+Ene!L11+Feb!L11+Mar!L11+Abr!L11+May!L11+Jun!L11+Jul!L11+Ago!L11),IF(Config!$C$6=9,SUM(+Ene!L11+Feb!L11+Mar!L11+Abr!L11+May!L11+Jun!L11+Jul!L11+Ago!L11+Set!L11),IF(Config!$C$6=10,SUM(+Ene!L11+Feb!L11+Mar!L11+Abr!L11+May!L11+Jun!L11+Jul!L11+Ago!L11+Set!L11+Oct!L11),IF(Config!$C$6=11,SUM(+Ene!L11+Feb!L11+Mar!L11+Abr!L11+May!L11+Jun!L11+Jul!L11+Ago!L11+Set!L11+Oct!L11+Nov!L11),IF(Config!$C$6=12,SUM(+Ene!L11+Feb!L11+Mar!L11+Abr!L11+May!L11+Jun!L11+Jul!L11+Ago!L11+Set!L11+Oct!L11+Nov!L11+Dic!L11)))))))))))))</f>
        <v>0</v>
      </c>
      <c r="M11" s="356">
        <f>IF(Config!$C$6=1,SUM(+Ene!M11),IF(Config!$C$6=2,SUM(+Ene!M11+Feb!M11),IF(Config!$C$6=3,SUM(+Ene!M11+Feb!M11+Mar!M11),IF(Config!$C$6=4,SUM(+Ene!M11+Feb!M11+Mar!M11+Abr!M11),IF(Config!$C$6=5,SUM(Ene!M11+Feb!M11+Mar!M11+Abr!M11+May!M11),IF(Config!$C$6=6,SUM(+Ene!M11+Feb!M11+Mar!M11+Abr!M11+May!M11+Jun!M11),IF(Config!$C$6=7,SUM(Ene!M11+Feb!M11+Mar!M11+Abr!M11+May!M11+Jun!M11+Jul!M11),IF(Config!$C$6=8,SUM(+Ene!M11+Feb!M11+Mar!M11+Abr!M11+May!M11+Jun!M11+Jul!M11+Ago!M11),IF(Config!$C$6=9,SUM(+Ene!M11+Feb!M11+Mar!M11+Abr!M11+May!M11+Jun!M11+Jul!M11+Ago!M11+Set!M11),IF(Config!$C$6=10,SUM(+Ene!M11+Feb!M11+Mar!M11+Abr!M11+May!M11+Jun!M11+Jul!M11+Ago!M11+Set!M11+Oct!M11),IF(Config!$C$6=11,SUM(+Ene!M11+Feb!M11+Mar!M11+Abr!M11+May!M11+Jun!M11+Jul!M11+Ago!M11+Set!M11+Oct!M11+Nov!M11),IF(Config!$C$6=12,SUM(+Ene!M11+Feb!M11+Mar!M11+Abr!M11+May!M11+Jun!M11+Jul!M11+Ago!M11+Set!M11+Oct!M11+Nov!M11+Dic!M11)))))))))))))</f>
        <v>0</v>
      </c>
      <c r="N11" s="356">
        <f>IF(Config!$C$6=1,SUM(+Ene!N11),IF(Config!$C$6=2,SUM(+Ene!N11+Feb!N11),IF(Config!$C$6=3,SUM(+Ene!N11+Feb!N11+Mar!N11),IF(Config!$C$6=4,SUM(+Ene!N11+Feb!N11+Mar!N11+Abr!N11),IF(Config!$C$6=5,SUM(Ene!N11+Feb!N11+Mar!N11+Abr!N11+May!N11),IF(Config!$C$6=6,SUM(+Ene!N11+Feb!N11+Mar!N11+Abr!N11+May!N11+Jun!N11),IF(Config!$C$6=7,SUM(Ene!N11+Feb!N11+Mar!N11+Abr!N11+May!N11+Jun!N11+Jul!N11),IF(Config!$C$6=8,SUM(+Ene!N11+Feb!N11+Mar!N11+Abr!N11+May!N11+Jun!N11+Jul!N11+Ago!N11),IF(Config!$C$6=9,SUM(+Ene!N11+Feb!N11+Mar!N11+Abr!N11+May!N11+Jun!N11+Jul!N11+Ago!N11+Set!N11),IF(Config!$C$6=10,SUM(+Ene!N11+Feb!N11+Mar!N11+Abr!N11+May!N11+Jun!N11+Jul!N11+Ago!N11+Set!N11+Oct!N11),IF(Config!$C$6=11,SUM(+Ene!N11+Feb!N11+Mar!N11+Abr!N11+May!N11+Jun!N11+Jul!N11+Ago!N11+Set!N11+Oct!N11+Nov!N11),IF(Config!$C$6=12,SUM(+Ene!N11+Feb!N11+Mar!N11+Abr!N11+May!N11+Jun!N11+Jul!N11+Ago!N11+Set!N11+Oct!N11+Nov!N11+Dic!N11)))))))))))))</f>
        <v>0</v>
      </c>
      <c r="O11" s="356">
        <f>IF(Config!$C$6=1,SUM(+Ene!O11),IF(Config!$C$6=2,SUM(+Ene!O11+Feb!O11),IF(Config!$C$6=3,SUM(+Ene!O11+Feb!O11+Mar!O11),IF(Config!$C$6=4,SUM(+Ene!O11+Feb!O11+Mar!O11+Abr!O11),IF(Config!$C$6=5,SUM(Ene!O11+Feb!O11+Mar!O11+Abr!O11+May!O11),IF(Config!$C$6=6,SUM(+Ene!O11+Feb!O11+Mar!O11+Abr!O11+May!O11+Jun!O11),IF(Config!$C$6=7,SUM(Ene!O11+Feb!O11+Mar!O11+Abr!O11+May!O11+Jun!O11+Jul!O11),IF(Config!$C$6=8,SUM(+Ene!O11+Feb!O11+Mar!O11+Abr!O11+May!O11+Jun!O11+Jul!O11+Ago!O11),IF(Config!$C$6=9,SUM(+Ene!O11+Feb!O11+Mar!O11+Abr!O11+May!O11+Jun!O11+Jul!O11+Ago!O11+Set!O11),IF(Config!$C$6=10,SUM(+Ene!O11+Feb!O11+Mar!O11+Abr!O11+May!O11+Jun!O11+Jul!O11+Ago!O11+Set!O11+Oct!O11),IF(Config!$C$6=11,SUM(+Ene!O11+Feb!O11+Mar!O11+Abr!O11+May!O11+Jun!O11+Jul!O11+Ago!O11+Set!O11+Oct!O11+Nov!O11),IF(Config!$C$6=12,SUM(+Ene!O11+Feb!O11+Mar!O11+Abr!O11+May!O11+Jun!O11+Jul!O11+Ago!O11+Set!O11+Oct!O11+Nov!O11+Dic!O11)))))))))))))</f>
        <v>0</v>
      </c>
      <c r="P11" s="356">
        <f>IF(Config!$C$6=1,SUM(+Ene!P11),IF(Config!$C$6=2,SUM(+Ene!P11+Feb!P11),IF(Config!$C$6=3,SUM(+Ene!P11+Feb!P11+Mar!P11),IF(Config!$C$6=4,SUM(+Ene!P11+Feb!P11+Mar!P11+Abr!P11),IF(Config!$C$6=5,SUM(Ene!P11+Feb!P11+Mar!P11+Abr!P11+May!P11),IF(Config!$C$6=6,SUM(+Ene!P11+Feb!P11+Mar!P11+Abr!P11+May!P11+Jun!P11),IF(Config!$C$6=7,SUM(Ene!P11+Feb!P11+Mar!P11+Abr!P11+May!P11+Jun!P11+Jul!P11),IF(Config!$C$6=8,SUM(+Ene!P11+Feb!P11+Mar!P11+Abr!P11+May!P11+Jun!P11+Jul!P11+Ago!P11),IF(Config!$C$6=9,SUM(+Ene!P11+Feb!P11+Mar!P11+Abr!P11+May!P11+Jun!P11+Jul!P11+Ago!P11+Set!P11),IF(Config!$C$6=10,SUM(+Ene!P11+Feb!P11+Mar!P11+Abr!P11+May!P11+Jun!P11+Jul!P11+Ago!P11+Set!P11+Oct!P11),IF(Config!$C$6=11,SUM(+Ene!P11+Feb!P11+Mar!P11+Abr!P11+May!P11+Jun!P11+Jul!P11+Ago!P11+Set!P11+Oct!P11+Nov!P11),IF(Config!$C$6=12,SUM(+Ene!P11+Feb!P11+Mar!P11+Abr!P11+May!P11+Jun!P11+Jul!P11+Ago!P11+Set!P11+Oct!P11+Nov!P11+Dic!P11)))))))))))))</f>
        <v>15</v>
      </c>
      <c r="Q11" s="356">
        <f>IF(Config!$C$6=1,SUM(+Ene!Q11),IF(Config!$C$6=2,SUM(+Ene!Q11+Feb!Q11),IF(Config!$C$6=3,SUM(+Ene!Q11+Feb!Q11+Mar!Q11),IF(Config!$C$6=4,SUM(+Ene!Q11+Feb!Q11+Mar!Q11+Abr!Q11),IF(Config!$C$6=5,SUM(Ene!Q11+Feb!Q11+Mar!Q11+Abr!Q11+May!Q11),IF(Config!$C$6=6,SUM(+Ene!Q11+Feb!Q11+Mar!Q11+Abr!Q11+May!Q11+Jun!Q11),IF(Config!$C$6=7,SUM(Ene!Q11+Feb!Q11+Mar!Q11+Abr!Q11+May!Q11+Jun!Q11+Jul!Q11),IF(Config!$C$6=8,SUM(+Ene!Q11+Feb!Q11+Mar!Q11+Abr!Q11+May!Q11+Jun!Q11+Jul!Q11+Ago!Q11),IF(Config!$C$6=9,SUM(+Ene!Q11+Feb!Q11+Mar!Q11+Abr!Q11+May!Q11+Jun!Q11+Jul!Q11+Ago!Q11+Set!Q11),IF(Config!$C$6=10,SUM(+Ene!Q11+Feb!Q11+Mar!Q11+Abr!Q11+May!Q11+Jun!Q11+Jul!Q11+Ago!Q11+Set!Q11+Oct!Q11),IF(Config!$C$6=11,SUM(+Ene!Q11+Feb!Q11+Mar!Q11+Abr!Q11+May!Q11+Jun!Q11+Jul!Q11+Ago!Q11+Set!Q11+Oct!Q11+Nov!Q11),IF(Config!$C$6=12,SUM(+Ene!Q11+Feb!Q11+Mar!Q11+Abr!Q11+May!Q11+Jun!Q11+Jul!Q11+Ago!Q11+Set!Q11+Oct!Q11+Nov!Q11+Dic!Q11)))))))))))))</f>
        <v>16</v>
      </c>
      <c r="R11" s="356">
        <f>IF(Config!$C$6=1,SUM(+Ene!R11),IF(Config!$C$6=2,SUM(+Ene!R11+Feb!R11),IF(Config!$C$6=3,SUM(+Ene!R11+Feb!R11+Mar!R11),IF(Config!$C$6=4,SUM(+Ene!R11+Feb!R11+Mar!R11+Abr!R11),IF(Config!$C$6=5,SUM(Ene!R11+Feb!R11+Mar!R11+Abr!R11+May!R11),IF(Config!$C$6=6,SUM(+Ene!R11+Feb!R11+Mar!R11+Abr!R11+May!R11+Jun!R11),IF(Config!$C$6=7,SUM(Ene!R11+Feb!R11+Mar!R11+Abr!R11+May!R11+Jun!R11+Jul!R11),IF(Config!$C$6=8,SUM(+Ene!R11+Feb!R11+Mar!R11+Abr!R11+May!R11+Jun!R11+Jul!R11+Ago!R11),IF(Config!$C$6=9,SUM(+Ene!R11+Feb!R11+Mar!R11+Abr!R11+May!R11+Jun!R11+Jul!R11+Ago!R11+Set!R11),IF(Config!$C$6=10,SUM(+Ene!R11+Feb!R11+Mar!R11+Abr!R11+May!R11+Jun!R11+Jul!R11+Ago!R11+Set!R11+Oct!R11),IF(Config!$C$6=11,SUM(+Ene!R11+Feb!R11+Mar!R11+Abr!R11+May!R11+Jun!R11+Jul!R11+Ago!R11+Set!R11+Oct!R11+Nov!R11),IF(Config!$C$6=12,SUM(+Ene!R11+Feb!R11+Mar!R11+Abr!R11+May!R11+Jun!R11+Jul!R11+Ago!R11+Set!R11+Oct!R11+Nov!R11+Dic!R11)))))))))))))</f>
        <v>7</v>
      </c>
      <c r="S11" s="356">
        <f>IF(Config!$C$6=1,SUM(+Ene!S11),IF(Config!$C$6=2,SUM(+Ene!S11+Feb!S11),IF(Config!$C$6=3,SUM(+Ene!S11+Feb!S11+Mar!S11),IF(Config!$C$6=4,SUM(+Ene!S11+Feb!S11+Mar!S11+Abr!S11),IF(Config!$C$6=5,SUM(Ene!S11+Feb!S11+Mar!S11+Abr!S11+May!S11),IF(Config!$C$6=6,SUM(+Ene!S11+Feb!S11+Mar!S11+Abr!S11+May!S11+Jun!S11),IF(Config!$C$6=7,SUM(Ene!S11+Feb!S11+Mar!S11+Abr!S11+May!S11+Jun!S11+Jul!S11),IF(Config!$C$6=8,SUM(+Ene!S11+Feb!S11+Mar!S11+Abr!S11+May!S11+Jun!S11+Jul!S11+Ago!S11),IF(Config!$C$6=9,SUM(+Ene!S11+Feb!S11+Mar!S11+Abr!S11+May!S11+Jun!S11+Jul!S11+Ago!S11+Set!S11),IF(Config!$C$6=10,SUM(+Ene!S11+Feb!S11+Mar!S11+Abr!S11+May!S11+Jun!S11+Jul!S11+Ago!S11+Set!S11+Oct!S11),IF(Config!$C$6=11,SUM(+Ene!S11+Feb!S11+Mar!S11+Abr!S11+May!S11+Jun!S11+Jul!S11+Ago!S11+Set!S11+Oct!S11+Nov!S11),IF(Config!$C$6=12,SUM(+Ene!S11+Feb!S11+Mar!S11+Abr!S11+May!S11+Jun!S11+Jul!S11+Ago!S11+Set!S11+Oct!S11+Nov!S11+Dic!S11)))))))))))))</f>
        <v>41</v>
      </c>
      <c r="T11" s="356">
        <f>IF(Config!$C$6=1,SUM(+Ene!T11),IF(Config!$C$6=2,SUM(+Ene!T11+Feb!T11),IF(Config!$C$6=3,SUM(+Ene!T11+Feb!T11+Mar!T11),IF(Config!$C$6=4,SUM(+Ene!T11+Feb!T11+Mar!T11+Abr!T11),IF(Config!$C$6=5,SUM(Ene!T11+Feb!T11+Mar!T11+Abr!T11+May!T11),IF(Config!$C$6=6,SUM(+Ene!T11+Feb!T11+Mar!T11+Abr!T11+May!T11+Jun!T11),IF(Config!$C$6=7,SUM(Ene!T11+Feb!T11+Mar!T11+Abr!T11+May!T11+Jun!T11+Jul!T11),IF(Config!$C$6=8,SUM(+Ene!T11+Feb!T11+Mar!T11+Abr!T11+May!T11+Jun!T11+Jul!T11+Ago!T11),IF(Config!$C$6=9,SUM(+Ene!T11+Feb!T11+Mar!T11+Abr!T11+May!T11+Jun!T11+Jul!T11+Ago!T11+Set!T11),IF(Config!$C$6=10,SUM(+Ene!T11+Feb!T11+Mar!T11+Abr!T11+May!T11+Jun!T11+Jul!T11+Ago!T11+Set!T11+Oct!T11),IF(Config!$C$6=11,SUM(+Ene!T11+Feb!T11+Mar!T11+Abr!T11+May!T11+Jun!T11+Jul!T11+Ago!T11+Set!T11+Oct!T11+Nov!T11),IF(Config!$C$6=12,SUM(+Ene!T11+Feb!T11+Mar!T11+Abr!T11+May!T11+Jun!T11+Jul!T11+Ago!T11+Set!T11+Oct!T11+Nov!T11+Dic!T11)))))))))))))</f>
        <v>0</v>
      </c>
      <c r="U11" s="356">
        <f>IF(Config!$C$6=1,SUM(+Ene!U11),IF(Config!$C$6=2,SUM(+Ene!U11+Feb!U11),IF(Config!$C$6=3,SUM(+Ene!U11+Feb!U11+Mar!U11),IF(Config!$C$6=4,SUM(+Ene!U11+Feb!U11+Mar!U11+Abr!U11),IF(Config!$C$6=5,SUM(Ene!U11+Feb!U11+Mar!U11+Abr!U11+May!U11),IF(Config!$C$6=6,SUM(+Ene!U11+Feb!U11+Mar!U11+Abr!U11+May!U11+Jun!U11),IF(Config!$C$6=7,SUM(Ene!U11+Feb!U11+Mar!U11+Abr!U11+May!U11+Jun!U11+Jul!U11),IF(Config!$C$6=8,SUM(+Ene!U11+Feb!U11+Mar!U11+Abr!U11+May!U11+Jun!U11+Jul!U11+Ago!U11),IF(Config!$C$6=9,SUM(+Ene!U11+Feb!U11+Mar!U11+Abr!U11+May!U11+Jun!U11+Jul!U11+Ago!U11+Set!U11),IF(Config!$C$6=10,SUM(+Ene!U11+Feb!U11+Mar!U11+Abr!U11+May!U11+Jun!U11+Jul!U11+Ago!U11+Set!U11+Oct!U11),IF(Config!$C$6=11,SUM(+Ene!U11+Feb!U11+Mar!U11+Abr!U11+May!U11+Jun!U11+Jul!U11+Ago!U11+Set!U11+Oct!U11+Nov!U11),IF(Config!$C$6=12,SUM(+Ene!U11+Feb!U11+Mar!U11+Abr!U11+May!U11+Jun!U11+Jul!U11+Ago!U11+Set!U11+Oct!U11+Nov!U11+Dic!U11)))))))))))))</f>
        <v>0</v>
      </c>
      <c r="V11" s="356">
        <f>IF(Config!$C$6=1,SUM(+Ene!V11),IF(Config!$C$6=2,SUM(+Ene!V11+Feb!V11),IF(Config!$C$6=3,SUM(+Ene!V11+Feb!V11+Mar!V11),IF(Config!$C$6=4,SUM(+Ene!V11+Feb!V11+Mar!V11+Abr!V11),IF(Config!$C$6=5,SUM(Ene!V11+Feb!V11+Mar!V11+Abr!V11+May!V11),IF(Config!$C$6=6,SUM(+Ene!V11+Feb!V11+Mar!V11+Abr!V11+May!V11+Jun!V11),IF(Config!$C$6=7,SUM(Ene!V11+Feb!V11+Mar!V11+Abr!V11+May!V11+Jun!V11+Jul!V11),IF(Config!$C$6=8,SUM(+Ene!V11+Feb!V11+Mar!V11+Abr!V11+May!V11+Jun!V11+Jul!V11+Ago!V11),IF(Config!$C$6=9,SUM(+Ene!V11+Feb!V11+Mar!V11+Abr!V11+May!V11+Jun!V11+Jul!V11+Ago!V11+Set!V11),IF(Config!$C$6=10,SUM(+Ene!V11+Feb!V11+Mar!V11+Abr!V11+May!V11+Jun!V11+Jul!V11+Ago!V11+Set!V11+Oct!V11),IF(Config!$C$6=11,SUM(+Ene!V11+Feb!V11+Mar!V11+Abr!V11+May!V11+Jun!V11+Jul!V11+Ago!V11+Set!V11+Oct!V11+Nov!V11),IF(Config!$C$6=12,SUM(+Ene!V11+Feb!V11+Mar!V11+Abr!V11+May!V11+Jun!V11+Jul!V11+Ago!V11+Set!V11+Oct!V11+Nov!V11+Dic!V11)))))))))))))</f>
        <v>19</v>
      </c>
      <c r="W11" s="356">
        <f>IF(Config!$C$6=1,SUM(+Ene!W11),IF(Config!$C$6=2,SUM(+Ene!W11+Feb!W11),IF(Config!$C$6=3,SUM(+Ene!W11+Feb!W11+Mar!W11),IF(Config!$C$6=4,SUM(+Ene!W11+Feb!W11+Mar!W11+Abr!W11),IF(Config!$C$6=5,SUM(Ene!W11+Feb!W11+Mar!W11+Abr!W11+May!W11),IF(Config!$C$6=6,SUM(+Ene!W11+Feb!W11+Mar!W11+Abr!W11+May!W11+Jun!W11),IF(Config!$C$6=7,SUM(Ene!W11+Feb!W11+Mar!W11+Abr!W11+May!W11+Jun!W11+Jul!W11),IF(Config!$C$6=8,SUM(+Ene!W11+Feb!W11+Mar!W11+Abr!W11+May!W11+Jun!W11+Jul!W11+Ago!W11),IF(Config!$C$6=9,SUM(+Ene!W11+Feb!W11+Mar!W11+Abr!W11+May!W11+Jun!W11+Jul!W11+Ago!W11+Set!W11),IF(Config!$C$6=10,SUM(+Ene!W11+Feb!W11+Mar!W11+Abr!W11+May!W11+Jun!W11+Jul!W11+Ago!W11+Set!W11+Oct!W11),IF(Config!$C$6=11,SUM(+Ene!W11+Feb!W11+Mar!W11+Abr!W11+May!W11+Jun!W11+Jul!W11+Ago!W11+Set!W11+Oct!W11+Nov!W11),IF(Config!$C$6=12,SUM(+Ene!W11+Feb!W11+Mar!W11+Abr!W11+May!W11+Jun!W11+Jul!W11+Ago!W11+Set!W11+Oct!W11+Nov!W11+Dic!W11)))))))))))))</f>
        <v>13</v>
      </c>
      <c r="X11" s="356">
        <f>IF(Config!$C$6=1,SUM(+Ene!X11),IF(Config!$C$6=2,SUM(+Ene!X11+Feb!X11),IF(Config!$C$6=3,SUM(+Ene!X11+Feb!X11+Mar!X11),IF(Config!$C$6=4,SUM(+Ene!X11+Feb!X11+Mar!X11+Abr!X11),IF(Config!$C$6=5,SUM(Ene!X11+Feb!X11+Mar!X11+Abr!X11+May!X11),IF(Config!$C$6=6,SUM(+Ene!X11+Feb!X11+Mar!X11+Abr!X11+May!X11+Jun!X11),IF(Config!$C$6=7,SUM(Ene!X11+Feb!X11+Mar!X11+Abr!X11+May!X11+Jun!X11+Jul!X11),IF(Config!$C$6=8,SUM(+Ene!X11+Feb!X11+Mar!X11+Abr!X11+May!X11+Jun!X11+Jul!X11+Ago!X11),IF(Config!$C$6=9,SUM(+Ene!X11+Feb!X11+Mar!X11+Abr!X11+May!X11+Jun!X11+Jul!X11+Ago!X11+Set!X11),IF(Config!$C$6=10,SUM(+Ene!X11+Feb!X11+Mar!X11+Abr!X11+May!X11+Jun!X11+Jul!X11+Ago!X11+Set!X11+Oct!X11),IF(Config!$C$6=11,SUM(+Ene!X11+Feb!X11+Mar!X11+Abr!X11+May!X11+Jun!X11+Jul!X11+Ago!X11+Set!X11+Oct!X11+Nov!X11),IF(Config!$C$6=12,SUM(+Ene!X11+Feb!X11+Mar!X11+Abr!X11+May!X11+Jun!X11+Jul!X11+Ago!X11+Set!X11+Oct!X11+Nov!X11+Dic!X11)))))))))))))</f>
        <v>99</v>
      </c>
      <c r="Y11" s="356">
        <f>IF(Config!$C$6=1,SUM(+Ene!Y11),IF(Config!$C$6=2,SUM(+Ene!Y11+Feb!Y11),IF(Config!$C$6=3,SUM(+Ene!Y11+Feb!Y11+Mar!Y11),IF(Config!$C$6=4,SUM(+Ene!Y11+Feb!Y11+Mar!Y11+Abr!Y11),IF(Config!$C$6=5,SUM(Ene!Y11+Feb!Y11+Mar!Y11+Abr!Y11+May!Y11),IF(Config!$C$6=6,SUM(+Ene!Y11+Feb!Y11+Mar!Y11+Abr!Y11+May!Y11+Jun!Y11),IF(Config!$C$6=7,SUM(Ene!Y11+Feb!Y11+Mar!Y11+Abr!Y11+May!Y11+Jun!Y11+Jul!Y11),IF(Config!$C$6=8,SUM(+Ene!Y11+Feb!Y11+Mar!Y11+Abr!Y11+May!Y11+Jun!Y11+Jul!Y11+Ago!Y11),IF(Config!$C$6=9,SUM(+Ene!Y11+Feb!Y11+Mar!Y11+Abr!Y11+May!Y11+Jun!Y11+Jul!Y11+Ago!Y11+Set!Y11),IF(Config!$C$6=10,SUM(+Ene!Y11+Feb!Y11+Mar!Y11+Abr!Y11+May!Y11+Jun!Y11+Jul!Y11+Ago!Y11+Set!Y11+Oct!Y11),IF(Config!$C$6=11,SUM(+Ene!Y11+Feb!Y11+Mar!Y11+Abr!Y11+May!Y11+Jun!Y11+Jul!Y11+Ago!Y11+Set!Y11+Oct!Y11+Nov!Y11),IF(Config!$C$6=12,SUM(+Ene!Y11+Feb!Y11+Mar!Y11+Abr!Y11+May!Y11+Jun!Y11+Jul!Y11+Ago!Y11+Set!Y11+Oct!Y11+Nov!Y11+Dic!Y11)))))))))))))</f>
        <v>12</v>
      </c>
      <c r="Z11" s="356">
        <f>IF(Config!$C$6=1,SUM(+Ene!Z11),IF(Config!$C$6=2,SUM(+Ene!Z11+Feb!Z11),IF(Config!$C$6=3,SUM(+Ene!Z11+Feb!Z11+Mar!Z11),IF(Config!$C$6=4,SUM(+Ene!Z11+Feb!Z11+Mar!Z11+Abr!Z11),IF(Config!$C$6=5,SUM(Ene!Z11+Feb!Z11+Mar!Z11+Abr!Z11+May!Z11),IF(Config!$C$6=6,SUM(+Ene!Z11+Feb!Z11+Mar!Z11+Abr!Z11+May!Z11+Jun!Z11),IF(Config!$C$6=7,SUM(Ene!Z11+Feb!Z11+Mar!Z11+Abr!Z11+May!Z11+Jun!Z11+Jul!Z11),IF(Config!$C$6=8,SUM(+Ene!Z11+Feb!Z11+Mar!Z11+Abr!Z11+May!Z11+Jun!Z11+Jul!Z11+Ago!Z11),IF(Config!$C$6=9,SUM(+Ene!Z11+Feb!Z11+Mar!Z11+Abr!Z11+May!Z11+Jun!Z11+Jul!Z11+Ago!Z11+Set!Z11),IF(Config!$C$6=10,SUM(+Ene!Z11+Feb!Z11+Mar!Z11+Abr!Z11+May!Z11+Jun!Z11+Jul!Z11+Ago!Z11+Set!Z11+Oct!Z11),IF(Config!$C$6=11,SUM(+Ene!Z11+Feb!Z11+Mar!Z11+Abr!Z11+May!Z11+Jun!Z11+Jul!Z11+Ago!Z11+Set!Z11+Oct!Z11+Nov!Z11),IF(Config!$C$6=12,SUM(+Ene!Z11+Feb!Z11+Mar!Z11+Abr!Z11+May!Z11+Jun!Z11+Jul!Z11+Ago!Z11+Set!Z11+Oct!Z11+Nov!Z11+Dic!Z11)))))))))))))</f>
        <v>9</v>
      </c>
      <c r="AA11" s="356">
        <f>IF(Config!$C$6=1,SUM(+Ene!AA11),IF(Config!$C$6=2,SUM(+Ene!AA11+Feb!AA11),IF(Config!$C$6=3,SUM(+Ene!AA11+Feb!AA11+Mar!AA11),IF(Config!$C$6=4,SUM(+Ene!AA11+Feb!AA11+Mar!AA11+Abr!AA11),IF(Config!$C$6=5,SUM(Ene!AA11+Feb!AA11+Mar!AA11+Abr!AA11+May!AA11),IF(Config!$C$6=6,SUM(+Ene!AA11+Feb!AA11+Mar!AA11+Abr!AA11+May!AA11+Jun!AA11),IF(Config!$C$6=7,SUM(Ene!AA11+Feb!AA11+Mar!AA11+Abr!AA11+May!AA11+Jun!AA11+Jul!AA11),IF(Config!$C$6=8,SUM(+Ene!AA11+Feb!AA11+Mar!AA11+Abr!AA11+May!AA11+Jun!AA11+Jul!AA11+Ago!AA11),IF(Config!$C$6=9,SUM(+Ene!AA11+Feb!AA11+Mar!AA11+Abr!AA11+May!AA11+Jun!AA11+Jul!AA11+Ago!AA11+Set!AA11),IF(Config!$C$6=10,SUM(+Ene!AA11+Feb!AA11+Mar!AA11+Abr!AA11+May!AA11+Jun!AA11+Jul!AA11+Ago!AA11+Set!AA11+Oct!AA11),IF(Config!$C$6=11,SUM(+Ene!AA11+Feb!AA11+Mar!AA11+Abr!AA11+May!AA11+Jun!AA11+Jul!AA11+Ago!AA11+Set!AA11+Oct!AA11+Nov!AA11),IF(Config!$C$6=12,SUM(+Ene!AA11+Feb!AA11+Mar!AA11+Abr!AA11+May!AA11+Jun!AA11+Jul!AA11+Ago!AA11+Set!AA11+Oct!AA11+Nov!AA11+Dic!AA11)))))))))))))</f>
        <v>9</v>
      </c>
      <c r="AB11" s="356">
        <f>IF(Config!$C$6=1,SUM(+Ene!AB11),IF(Config!$C$6=2,SUM(+Ene!AB11+Feb!AB11),IF(Config!$C$6=3,SUM(+Ene!AB11+Feb!AB11+Mar!AB11),IF(Config!$C$6=4,SUM(+Ene!AB11+Feb!AB11+Mar!AB11+Abr!AB11),IF(Config!$C$6=5,SUM(Ene!AB11+Feb!AB11+Mar!AB11+Abr!AB11+May!AB11),IF(Config!$C$6=6,SUM(+Ene!AB11+Feb!AB11+Mar!AB11+Abr!AB11+May!AB11+Jun!AB11),IF(Config!$C$6=7,SUM(Ene!AB11+Feb!AB11+Mar!AB11+Abr!AB11+May!AB11+Jun!AB11+Jul!AB11),IF(Config!$C$6=8,SUM(+Ene!AB11+Feb!AB11+Mar!AB11+Abr!AB11+May!AB11+Jun!AB11+Jul!AB11+Ago!AB11),IF(Config!$C$6=9,SUM(+Ene!AB11+Feb!AB11+Mar!AB11+Abr!AB11+May!AB11+Jun!AB11+Jul!AB11+Ago!AB11+Set!AB11),IF(Config!$C$6=10,SUM(+Ene!AB11+Feb!AB11+Mar!AB11+Abr!AB11+May!AB11+Jun!AB11+Jul!AB11+Ago!AB11+Set!AB11+Oct!AB11),IF(Config!$C$6=11,SUM(+Ene!AB11+Feb!AB11+Mar!AB11+Abr!AB11+May!AB11+Jun!AB11+Jul!AB11+Ago!AB11+Set!AB11+Oct!AB11+Nov!AB11),IF(Config!$C$6=12,SUM(+Ene!AB11+Feb!AB11+Mar!AB11+Abr!AB11+May!AB11+Jun!AB11+Jul!AB11+Ago!AB11+Set!AB11+Oct!AB11+Nov!AB11+Dic!AB11)))))))))))))</f>
        <v>24</v>
      </c>
      <c r="AC11" s="356">
        <f>IF(Config!$C$6=1,SUM(+Ene!AC11),IF(Config!$C$6=2,SUM(+Ene!AC11+Feb!AC11),IF(Config!$C$6=3,SUM(+Ene!AC11+Feb!AC11+Mar!AC11),IF(Config!$C$6=4,SUM(+Ene!AC11+Feb!AC11+Mar!AC11+Abr!AC11),IF(Config!$C$6=5,SUM(Ene!AC11+Feb!AC11+Mar!AC11+Abr!AC11+May!AC11),IF(Config!$C$6=6,SUM(+Ene!AC11+Feb!AC11+Mar!AC11+Abr!AC11+May!AC11+Jun!AC11),IF(Config!$C$6=7,SUM(Ene!AC11+Feb!AC11+Mar!AC11+Abr!AC11+May!AC11+Jun!AC11+Jul!AC11),IF(Config!$C$6=8,SUM(+Ene!AC11+Feb!AC11+Mar!AC11+Abr!AC11+May!AC11+Jun!AC11+Jul!AC11+Ago!AC11),IF(Config!$C$6=9,SUM(+Ene!AC11+Feb!AC11+Mar!AC11+Abr!AC11+May!AC11+Jun!AC11+Jul!AC11+Ago!AC11+Set!AC11),IF(Config!$C$6=10,SUM(+Ene!AC11+Feb!AC11+Mar!AC11+Abr!AC11+May!AC11+Jun!AC11+Jul!AC11+Ago!AC11+Set!AC11+Oct!AC11),IF(Config!$C$6=11,SUM(+Ene!AC11+Feb!AC11+Mar!AC11+Abr!AC11+May!AC11+Jun!AC11+Jul!AC11+Ago!AC11+Set!AC11+Oct!AC11+Nov!AC11),IF(Config!$C$6=12,SUM(+Ene!AC11+Feb!AC11+Mar!AC11+Abr!AC11+May!AC11+Jun!AC11+Jul!AC11+Ago!AC11+Set!AC11+Oct!AC11+Nov!AC11+Dic!AC11)))))))))))))</f>
        <v>87</v>
      </c>
      <c r="AD11" s="356">
        <f>IF(Config!$C$6=1,SUM(+Ene!AD11),IF(Config!$C$6=2,SUM(+Ene!AD11+Feb!AD11),IF(Config!$C$6=3,SUM(+Ene!AD11+Feb!AD11+Mar!AD11),IF(Config!$C$6=4,SUM(+Ene!AD11+Feb!AD11+Mar!AD11+Abr!AD11),IF(Config!$C$6=5,SUM(Ene!AD11+Feb!AD11+Mar!AD11+Abr!AD11+May!AD11),IF(Config!$C$6=6,SUM(+Ene!AD11+Feb!AD11+Mar!AD11+Abr!AD11+May!AD11+Jun!AD11),IF(Config!$C$6=7,SUM(Ene!AD11+Feb!AD11+Mar!AD11+Abr!AD11+May!AD11+Jun!AD11+Jul!AD11),IF(Config!$C$6=8,SUM(+Ene!AD11+Feb!AD11+Mar!AD11+Abr!AD11+May!AD11+Jun!AD11+Jul!AD11+Ago!AD11),IF(Config!$C$6=9,SUM(+Ene!AD11+Feb!AD11+Mar!AD11+Abr!AD11+May!AD11+Jun!AD11+Jul!AD11+Ago!AD11+Set!AD11),IF(Config!$C$6=10,SUM(+Ene!AD11+Feb!AD11+Mar!AD11+Abr!AD11+May!AD11+Jun!AD11+Jul!AD11+Ago!AD11+Set!AD11+Oct!AD11),IF(Config!$C$6=11,SUM(+Ene!AD11+Feb!AD11+Mar!AD11+Abr!AD11+May!AD11+Jun!AD11+Jul!AD11+Ago!AD11+Set!AD11+Oct!AD11+Nov!AD11),IF(Config!$C$6=12,SUM(+Ene!AD11+Feb!AD11+Mar!AD11+Abr!AD11+May!AD11+Jun!AD11+Jul!AD11+Ago!AD11+Set!AD11+Oct!AD11+Nov!AD11+Dic!AD11)))))))))))))</f>
        <v>7</v>
      </c>
      <c r="AE11" s="356">
        <f>IF(Config!$C$6=1,SUM(+Ene!AE11),IF(Config!$C$6=2,SUM(+Ene!AE11+Feb!AE11),IF(Config!$C$6=3,SUM(+Ene!AE11+Feb!AE11+Mar!AE11),IF(Config!$C$6=4,SUM(+Ene!AE11+Feb!AE11+Mar!AE11+Abr!AE11),IF(Config!$C$6=5,SUM(Ene!AE11+Feb!AE11+Mar!AE11+Abr!AE11+May!AE11),IF(Config!$C$6=6,SUM(+Ene!AE11+Feb!AE11+Mar!AE11+Abr!AE11+May!AE11+Jun!AE11),IF(Config!$C$6=7,SUM(Ene!AE11+Feb!AE11+Mar!AE11+Abr!AE11+May!AE11+Jun!AE11+Jul!AE11),IF(Config!$C$6=8,SUM(+Ene!AE11+Feb!AE11+Mar!AE11+Abr!AE11+May!AE11+Jun!AE11+Jul!AE11+Ago!AE11),IF(Config!$C$6=9,SUM(+Ene!AE11+Feb!AE11+Mar!AE11+Abr!AE11+May!AE11+Jun!AE11+Jul!AE11+Ago!AE11+Set!AE11),IF(Config!$C$6=10,SUM(+Ene!AE11+Feb!AE11+Mar!AE11+Abr!AE11+May!AE11+Jun!AE11+Jul!AE11+Ago!AE11+Set!AE11+Oct!AE11),IF(Config!$C$6=11,SUM(+Ene!AE11+Feb!AE11+Mar!AE11+Abr!AE11+May!AE11+Jun!AE11+Jul!AE11+Ago!AE11+Set!AE11+Oct!AE11+Nov!AE11),IF(Config!$C$6=12,SUM(+Ene!AE11+Feb!AE11+Mar!AE11+Abr!AE11+May!AE11+Jun!AE11+Jul!AE11+Ago!AE11+Set!AE11+Oct!AE11+Nov!AE11+Dic!AE11)))))))))))))</f>
        <v>36</v>
      </c>
      <c r="AF11" s="356">
        <f>IF(Config!$C$6=1,SUM(+Ene!AF11),IF(Config!$C$6=2,SUM(+Ene!AF11+Feb!AF11),IF(Config!$C$6=3,SUM(+Ene!AF11+Feb!AF11+Mar!AF11),IF(Config!$C$6=4,SUM(+Ene!AF11+Feb!AF11+Mar!AF11+Abr!AF11),IF(Config!$C$6=5,SUM(Ene!AF11+Feb!AF11+Mar!AF11+Abr!AF11+May!AF11),IF(Config!$C$6=6,SUM(+Ene!AF11+Feb!AF11+Mar!AF11+Abr!AF11+May!AF11+Jun!AF11),IF(Config!$C$6=7,SUM(Ene!AF11+Feb!AF11+Mar!AF11+Abr!AF11+May!AF11+Jun!AF11+Jul!AF11),IF(Config!$C$6=8,SUM(+Ene!AF11+Feb!AF11+Mar!AF11+Abr!AF11+May!AF11+Jun!AF11+Jul!AF11+Ago!AF11),IF(Config!$C$6=9,SUM(+Ene!AF11+Feb!AF11+Mar!AF11+Abr!AF11+May!AF11+Jun!AF11+Jul!AF11+Ago!AF11+Set!AF11),IF(Config!$C$6=10,SUM(+Ene!AF11+Feb!AF11+Mar!AF11+Abr!AF11+May!AF11+Jun!AF11+Jul!AF11+Ago!AF11+Set!AF11+Oct!AF11),IF(Config!$C$6=11,SUM(+Ene!AF11+Feb!AF11+Mar!AF11+Abr!AF11+May!AF11+Jun!AF11+Jul!AF11+Ago!AF11+Set!AF11+Oct!AF11+Nov!AF11),IF(Config!$C$6=12,SUM(+Ene!AF11+Feb!AF11+Mar!AF11+Abr!AF11+May!AF11+Jun!AF11+Jul!AF11+Ago!AF11+Set!AF11+Oct!AF11+Nov!AF11+Dic!AF11)))))))))))))</f>
        <v>17</v>
      </c>
      <c r="AG11" s="356">
        <f>IF(Config!$C$6=1,SUM(+Ene!AG11),IF(Config!$C$6=2,SUM(+Ene!AG11+Feb!AG11),IF(Config!$C$6=3,SUM(+Ene!AG11+Feb!AG11+Mar!AG11),IF(Config!$C$6=4,SUM(+Ene!AG11+Feb!AG11+Mar!AG11+Abr!AG11),IF(Config!$C$6=5,SUM(Ene!AG11+Feb!AG11+Mar!AG11+Abr!AG11+May!AG11),IF(Config!$C$6=6,SUM(+Ene!AG11+Feb!AG11+Mar!AG11+Abr!AG11+May!AG11+Jun!AG11),IF(Config!$C$6=7,SUM(Ene!AG11+Feb!AG11+Mar!AG11+Abr!AG11+May!AG11+Jun!AG11+Jul!AG11),IF(Config!$C$6=8,SUM(+Ene!AG11+Feb!AG11+Mar!AG11+Abr!AG11+May!AG11+Jun!AG11+Jul!AG11+Ago!AG11),IF(Config!$C$6=9,SUM(+Ene!AG11+Feb!AG11+Mar!AG11+Abr!AG11+May!AG11+Jun!AG11+Jul!AG11+Ago!AG11+Set!AG11),IF(Config!$C$6=10,SUM(+Ene!AG11+Feb!AG11+Mar!AG11+Abr!AG11+May!AG11+Jun!AG11+Jul!AG11+Ago!AG11+Set!AG11+Oct!AG11),IF(Config!$C$6=11,SUM(+Ene!AG11+Feb!AG11+Mar!AG11+Abr!AG11+May!AG11+Jun!AG11+Jul!AG11+Ago!AG11+Set!AG11+Oct!AG11+Nov!AG11),IF(Config!$C$6=12,SUM(+Ene!AG11+Feb!AG11+Mar!AG11+Abr!AG11+May!AG11+Jun!AG11+Jul!AG11+Ago!AG11+Set!AG11+Oct!AG11+Nov!AG11+Dic!AG11)))))))))))))</f>
        <v>21</v>
      </c>
      <c r="AH11" s="356">
        <f>IF(Config!$C$6=1,SUM(+Ene!AH11),IF(Config!$C$6=2,SUM(+Ene!AH11+Feb!AH11),IF(Config!$C$6=3,SUM(+Ene!AH11+Feb!AH11+Mar!AH11),IF(Config!$C$6=4,SUM(+Ene!AH11+Feb!AH11+Mar!AH11+Abr!AH11),IF(Config!$C$6=5,SUM(Ene!AH11+Feb!AH11+Mar!AH11+Abr!AH11+May!AH11),IF(Config!$C$6=6,SUM(+Ene!AH11+Feb!AH11+Mar!AH11+Abr!AH11+May!AH11+Jun!AH11),IF(Config!$C$6=7,SUM(Ene!AH11+Feb!AH11+Mar!AH11+Abr!AH11+May!AH11+Jun!AH11+Jul!AH11),IF(Config!$C$6=8,SUM(+Ene!AH11+Feb!AH11+Mar!AH11+Abr!AH11+May!AH11+Jun!AH11+Jul!AH11+Ago!AH11),IF(Config!$C$6=9,SUM(+Ene!AH11+Feb!AH11+Mar!AH11+Abr!AH11+May!AH11+Jun!AH11+Jul!AH11+Ago!AH11+Set!AH11),IF(Config!$C$6=10,SUM(+Ene!AH11+Feb!AH11+Mar!AH11+Abr!AH11+May!AH11+Jun!AH11+Jul!AH11+Ago!AH11+Set!AH11+Oct!AH11),IF(Config!$C$6=11,SUM(+Ene!AH11+Feb!AH11+Mar!AH11+Abr!AH11+May!AH11+Jun!AH11+Jul!AH11+Ago!AH11+Set!AH11+Oct!AH11+Nov!AH11),IF(Config!$C$6=12,SUM(+Ene!AH11+Feb!AH11+Mar!AH11+Abr!AH11+May!AH11+Jun!AH11+Jul!AH11+Ago!AH11+Set!AH11+Oct!AH11+Nov!AH11+Dic!AH11)))))))))))))</f>
        <v>6</v>
      </c>
      <c r="AI11" s="356">
        <f>IF(Config!$C$6=1,SUM(+Ene!AI11),IF(Config!$C$6=2,SUM(+Ene!AI11+Feb!AI11),IF(Config!$C$6=3,SUM(+Ene!AI11+Feb!AI11+Mar!AI11),IF(Config!$C$6=4,SUM(+Ene!AI11+Feb!AI11+Mar!AI11+Abr!AI11),IF(Config!$C$6=5,SUM(Ene!AI11+Feb!AI11+Mar!AI11+Abr!AI11+May!AI11),IF(Config!$C$6=6,SUM(+Ene!AI11+Feb!AI11+Mar!AI11+Abr!AI11+May!AI11+Jun!AI11),IF(Config!$C$6=7,SUM(Ene!AI11+Feb!AI11+Mar!AI11+Abr!AI11+May!AI11+Jun!AI11+Jul!AI11),IF(Config!$C$6=8,SUM(+Ene!AI11+Feb!AI11+Mar!AI11+Abr!AI11+May!AI11+Jun!AI11+Jul!AI11+Ago!AI11),IF(Config!$C$6=9,SUM(+Ene!AI11+Feb!AI11+Mar!AI11+Abr!AI11+May!AI11+Jun!AI11+Jul!AI11+Ago!AI11+Set!AI11),IF(Config!$C$6=10,SUM(+Ene!AI11+Feb!AI11+Mar!AI11+Abr!AI11+May!AI11+Jun!AI11+Jul!AI11+Ago!AI11+Set!AI11+Oct!AI11),IF(Config!$C$6=11,SUM(+Ene!AI11+Feb!AI11+Mar!AI11+Abr!AI11+May!AI11+Jun!AI11+Jul!AI11+Ago!AI11+Set!AI11+Oct!AI11+Nov!AI11),IF(Config!$C$6=12,SUM(+Ene!AI11+Feb!AI11+Mar!AI11+Abr!AI11+May!AI11+Jun!AI11+Jul!AI11+Ago!AI11+Set!AI11+Oct!AI11+Nov!AI11+Dic!AI11)))))))))))))</f>
        <v>6</v>
      </c>
      <c r="AJ11" s="356">
        <f>IF(Config!$C$6=1,SUM(+Ene!AJ11),IF(Config!$C$6=2,SUM(+Ene!AJ11+Feb!AJ11),IF(Config!$C$6=3,SUM(+Ene!AJ11+Feb!AJ11+Mar!AJ11),IF(Config!$C$6=4,SUM(+Ene!AJ11+Feb!AJ11+Mar!AJ11+Abr!AJ11),IF(Config!$C$6=5,SUM(Ene!AJ11+Feb!AJ11+Mar!AJ11+Abr!AJ11+May!AJ11),IF(Config!$C$6=6,SUM(+Ene!AJ11+Feb!AJ11+Mar!AJ11+Abr!AJ11+May!AJ11+Jun!AJ11),IF(Config!$C$6=7,SUM(Ene!AJ11+Feb!AJ11+Mar!AJ11+Abr!AJ11+May!AJ11+Jun!AJ11+Jul!AJ11),IF(Config!$C$6=8,SUM(+Ene!AJ11+Feb!AJ11+Mar!AJ11+Abr!AJ11+May!AJ11+Jun!AJ11+Jul!AJ11+Ago!AJ11),IF(Config!$C$6=9,SUM(+Ene!AJ11+Feb!AJ11+Mar!AJ11+Abr!AJ11+May!AJ11+Jun!AJ11+Jul!AJ11+Ago!AJ11+Set!AJ11),IF(Config!$C$6=10,SUM(+Ene!AJ11+Feb!AJ11+Mar!AJ11+Abr!AJ11+May!AJ11+Jun!AJ11+Jul!AJ11+Ago!AJ11+Set!AJ11+Oct!AJ11),IF(Config!$C$6=11,SUM(+Ene!AJ11+Feb!AJ11+Mar!AJ11+Abr!AJ11+May!AJ11+Jun!AJ11+Jul!AJ11+Ago!AJ11+Set!AJ11+Oct!AJ11+Nov!AJ11),IF(Config!$C$6=12,SUM(+Ene!AJ11+Feb!AJ11+Mar!AJ11+Abr!AJ11+May!AJ11+Jun!AJ11+Jul!AJ11+Ago!AJ11+Set!AJ11+Oct!AJ11+Nov!AJ11+Dic!AJ11)))))))))))))</f>
        <v>0</v>
      </c>
      <c r="AK11" s="356">
        <f>IF(Config!$C$6=1,SUM(+Ene!AK11),IF(Config!$C$6=2,SUM(+Ene!AK11+Feb!AK11),IF(Config!$C$6=3,SUM(+Ene!AK11+Feb!AK11+Mar!AK11),IF(Config!$C$6=4,SUM(+Ene!AK11+Feb!AK11+Mar!AK11+Abr!AK11),IF(Config!$C$6=5,SUM(Ene!AK11+Feb!AK11+Mar!AK11+Abr!AK11+May!AK11),IF(Config!$C$6=6,SUM(+Ene!AK11+Feb!AK11+Mar!AK11+Abr!AK11+May!AK11+Jun!AK11),IF(Config!$C$6=7,SUM(Ene!AK11+Feb!AK11+Mar!AK11+Abr!AK11+May!AK11+Jun!AK11+Jul!AK11),IF(Config!$C$6=8,SUM(+Ene!AK11+Feb!AK11+Mar!AK11+Abr!AK11+May!AK11+Jun!AK11+Jul!AK11+Ago!AK11),IF(Config!$C$6=9,SUM(+Ene!AK11+Feb!AK11+Mar!AK11+Abr!AK11+May!AK11+Jun!AK11+Jul!AK11+Ago!AK11+Set!AK11),IF(Config!$C$6=10,SUM(+Ene!AK11+Feb!AK11+Mar!AK11+Abr!AK11+May!AK11+Jun!AK11+Jul!AK11+Ago!AK11+Set!AK11+Oct!AK11),IF(Config!$C$6=11,SUM(+Ene!AK11+Feb!AK11+Mar!AK11+Abr!AK11+May!AK11+Jun!AK11+Jul!AK11+Ago!AK11+Set!AK11+Oct!AK11+Nov!AK11),IF(Config!$C$6=12,SUM(+Ene!AK11+Feb!AK11+Mar!AK11+Abr!AK11+May!AK11+Jun!AK11+Jul!AK11+Ago!AK11+Set!AK11+Oct!AK11+Nov!AK11+Dic!AK11)))))))))))))</f>
        <v>0</v>
      </c>
      <c r="AL11" s="356">
        <f>IF(Config!$C$6=1,SUM(+Ene!AL11),IF(Config!$C$6=2,SUM(+Ene!AL11+Feb!AL11),IF(Config!$C$6=3,SUM(+Ene!AL11+Feb!AL11+Mar!AL11),IF(Config!$C$6=4,SUM(+Ene!AL11+Feb!AL11+Mar!AL11+Abr!AL11),IF(Config!$C$6=5,SUM(Ene!AL11+Feb!AL11+Mar!AL11+Abr!AL11+May!AL11),IF(Config!$C$6=6,SUM(+Ene!AL11+Feb!AL11+Mar!AL11+Abr!AL11+May!AL11+Jun!AL11),IF(Config!$C$6=7,SUM(Ene!AL11+Feb!AL11+Mar!AL11+Abr!AL11+May!AL11+Jun!AL11+Jul!AL11),IF(Config!$C$6=8,SUM(+Ene!AL11+Feb!AL11+Mar!AL11+Abr!AL11+May!AL11+Jun!AL11+Jul!AL11+Ago!AL11),IF(Config!$C$6=9,SUM(+Ene!AL11+Feb!AL11+Mar!AL11+Abr!AL11+May!AL11+Jun!AL11+Jul!AL11+Ago!AL11+Set!AL11),IF(Config!$C$6=10,SUM(+Ene!AL11+Feb!AL11+Mar!AL11+Abr!AL11+May!AL11+Jun!AL11+Jul!AL11+Ago!AL11+Set!AL11+Oct!AL11),IF(Config!$C$6=11,SUM(+Ene!AL11+Feb!AL11+Mar!AL11+Abr!AL11+May!AL11+Jun!AL11+Jul!AL11+Ago!AL11+Set!AL11+Oct!AL11+Nov!AL11),IF(Config!$C$6=12,SUM(+Ene!AL11+Feb!AL11+Mar!AL11+Abr!AL11+May!AL11+Jun!AL11+Jul!AL11+Ago!AL11+Set!AL11+Oct!AL11+Nov!AL11+Dic!AL11)))))))))))))</f>
        <v>58</v>
      </c>
      <c r="AM11" s="356">
        <f>IF(Config!$C$6=1,SUM(+Ene!AM11),IF(Config!$C$6=2,SUM(+Ene!AM11+Feb!AM11),IF(Config!$C$6=3,SUM(+Ene!AM11+Feb!AM11+Mar!AM11),IF(Config!$C$6=4,SUM(+Ene!AM11+Feb!AM11+Mar!AM11+Abr!AM11),IF(Config!$C$6=5,SUM(Ene!AM11+Feb!AM11+Mar!AM11+Abr!AM11+May!AM11),IF(Config!$C$6=6,SUM(+Ene!AM11+Feb!AM11+Mar!AM11+Abr!AM11+May!AM11+Jun!AM11),IF(Config!$C$6=7,SUM(Ene!AM11+Feb!AM11+Mar!AM11+Abr!AM11+May!AM11+Jun!AM11+Jul!AM11),IF(Config!$C$6=8,SUM(+Ene!AM11+Feb!AM11+Mar!AM11+Abr!AM11+May!AM11+Jun!AM11+Jul!AM11+Ago!AM11),IF(Config!$C$6=9,SUM(+Ene!AM11+Feb!AM11+Mar!AM11+Abr!AM11+May!AM11+Jun!AM11+Jul!AM11+Ago!AM11+Set!AM11),IF(Config!$C$6=10,SUM(+Ene!AM11+Feb!AM11+Mar!AM11+Abr!AM11+May!AM11+Jun!AM11+Jul!AM11+Ago!AM11+Set!AM11+Oct!AM11),IF(Config!$C$6=11,SUM(+Ene!AM11+Feb!AM11+Mar!AM11+Abr!AM11+May!AM11+Jun!AM11+Jul!AM11+Ago!AM11+Set!AM11+Oct!AM11+Nov!AM11),IF(Config!$C$6=12,SUM(+Ene!AM11+Feb!AM11+Mar!AM11+Abr!AM11+May!AM11+Jun!AM11+Jul!AM11+Ago!AM11+Set!AM11+Oct!AM11+Nov!AM11+Dic!AM11)))))))))))))</f>
        <v>3</v>
      </c>
      <c r="AN11" s="356">
        <f>IF(Config!$C$6=1,SUM(+Ene!AN11),IF(Config!$C$6=2,SUM(+Ene!AN11+Feb!AN11),IF(Config!$C$6=3,SUM(+Ene!AN11+Feb!AN11+Mar!AN11),IF(Config!$C$6=4,SUM(+Ene!AN11+Feb!AN11+Mar!AN11+Abr!AN11),IF(Config!$C$6=5,SUM(Ene!AN11+Feb!AN11+Mar!AN11+Abr!AN11+May!AN11),IF(Config!$C$6=6,SUM(+Ene!AN11+Feb!AN11+Mar!AN11+Abr!AN11+May!AN11+Jun!AN11),IF(Config!$C$6=7,SUM(Ene!AN11+Feb!AN11+Mar!AN11+Abr!AN11+May!AN11+Jun!AN11+Jul!AN11),IF(Config!$C$6=8,SUM(+Ene!AN11+Feb!AN11+Mar!AN11+Abr!AN11+May!AN11+Jun!AN11+Jul!AN11+Ago!AN11),IF(Config!$C$6=9,SUM(+Ene!AN11+Feb!AN11+Mar!AN11+Abr!AN11+May!AN11+Jun!AN11+Jul!AN11+Ago!AN11+Set!AN11),IF(Config!$C$6=10,SUM(+Ene!AN11+Feb!AN11+Mar!AN11+Abr!AN11+May!AN11+Jun!AN11+Jul!AN11+Ago!AN11+Set!AN11+Oct!AN11),IF(Config!$C$6=11,SUM(+Ene!AN11+Feb!AN11+Mar!AN11+Abr!AN11+May!AN11+Jun!AN11+Jul!AN11+Ago!AN11+Set!AN11+Oct!AN11+Nov!AN11),IF(Config!$C$6=12,SUM(+Ene!AN11+Feb!AN11+Mar!AN11+Abr!AN11+May!AN11+Jun!AN11+Jul!AN11+Ago!AN11+Set!AN11+Oct!AN11+Nov!AN11+Dic!AN11)))))))))))))</f>
        <v>12</v>
      </c>
      <c r="AO11" s="356">
        <f>IF(Config!$C$6=1,SUM(+Ene!AO11),IF(Config!$C$6=2,SUM(+Ene!AO11+Feb!AO11),IF(Config!$C$6=3,SUM(+Ene!AO11+Feb!AO11+Mar!AO11),IF(Config!$C$6=4,SUM(+Ene!AO11+Feb!AO11+Mar!AO11+Abr!AO11),IF(Config!$C$6=5,SUM(Ene!AO11+Feb!AO11+Mar!AO11+Abr!AO11+May!AO11),IF(Config!$C$6=6,SUM(+Ene!AO11+Feb!AO11+Mar!AO11+Abr!AO11+May!AO11+Jun!AO11),IF(Config!$C$6=7,SUM(Ene!AO11+Feb!AO11+Mar!AO11+Abr!AO11+May!AO11+Jun!AO11+Jul!AO11),IF(Config!$C$6=8,SUM(+Ene!AO11+Feb!AO11+Mar!AO11+Abr!AO11+May!AO11+Jun!AO11+Jul!AO11+Ago!AO11),IF(Config!$C$6=9,SUM(+Ene!AO11+Feb!AO11+Mar!AO11+Abr!AO11+May!AO11+Jun!AO11+Jul!AO11+Ago!AO11+Set!AO11),IF(Config!$C$6=10,SUM(+Ene!AO11+Feb!AO11+Mar!AO11+Abr!AO11+May!AO11+Jun!AO11+Jul!AO11+Ago!AO11+Set!AO11+Oct!AO11),IF(Config!$C$6=11,SUM(+Ene!AO11+Feb!AO11+Mar!AO11+Abr!AO11+May!AO11+Jun!AO11+Jul!AO11+Ago!AO11+Set!AO11+Oct!AO11+Nov!AO11),IF(Config!$C$6=12,SUM(+Ene!AO11+Feb!AO11+Mar!AO11+Abr!AO11+May!AO11+Jun!AO11+Jul!AO11+Ago!AO11+Set!AO11+Oct!AO11+Nov!AO11+Dic!AO11)))))))))))))</f>
        <v>0</v>
      </c>
      <c r="AP11" s="356">
        <f>IF(Config!$C$6=1,SUM(+Ene!AP11),IF(Config!$C$6=2,SUM(+Ene!AP11+Feb!AP11),IF(Config!$C$6=3,SUM(+Ene!AP11+Feb!AP11+Mar!AP11),IF(Config!$C$6=4,SUM(+Ene!AP11+Feb!AP11+Mar!AP11+Abr!AP11),IF(Config!$C$6=5,SUM(Ene!AP11+Feb!AP11+Mar!AP11+Abr!AP11+May!AP11),IF(Config!$C$6=6,SUM(+Ene!AP11+Feb!AP11+Mar!AP11+Abr!AP11+May!AP11+Jun!AP11),IF(Config!$C$6=7,SUM(Ene!AP11+Feb!AP11+Mar!AP11+Abr!AP11+May!AP11+Jun!AP11+Jul!AP11),IF(Config!$C$6=8,SUM(+Ene!AP11+Feb!AP11+Mar!AP11+Abr!AP11+May!AP11+Jun!AP11+Jul!AP11+Ago!AP11),IF(Config!$C$6=9,SUM(+Ene!AP11+Feb!AP11+Mar!AP11+Abr!AP11+May!AP11+Jun!AP11+Jul!AP11+Ago!AP11+Set!AP11),IF(Config!$C$6=10,SUM(+Ene!AP11+Feb!AP11+Mar!AP11+Abr!AP11+May!AP11+Jun!AP11+Jul!AP11+Ago!AP11+Set!AP11+Oct!AP11),IF(Config!$C$6=11,SUM(+Ene!AP11+Feb!AP11+Mar!AP11+Abr!AP11+May!AP11+Jun!AP11+Jul!AP11+Ago!AP11+Set!AP11+Oct!AP11+Nov!AP11),IF(Config!$C$6=12,SUM(+Ene!AP11+Feb!AP11+Mar!AP11+Abr!AP11+May!AP11+Jun!AP11+Jul!AP11+Ago!AP11+Set!AP11+Oct!AP11+Nov!AP11+Dic!AP11)))))))))))))</f>
        <v>0</v>
      </c>
      <c r="AQ11" s="356">
        <f>IF(Config!$C$6=1,SUM(+Ene!AQ11),IF(Config!$C$6=2,SUM(+Ene!AQ11+Feb!AQ11),IF(Config!$C$6=3,SUM(+Ene!AQ11+Feb!AQ11+Mar!AQ11),IF(Config!$C$6=4,SUM(+Ene!AQ11+Feb!AQ11+Mar!AQ11+Abr!AQ11),IF(Config!$C$6=5,SUM(Ene!AQ11+Feb!AQ11+Mar!AQ11+Abr!AQ11+May!AQ11),IF(Config!$C$6=6,SUM(+Ene!AQ11+Feb!AQ11+Mar!AQ11+Abr!AQ11+May!AQ11+Jun!AQ11),IF(Config!$C$6=7,SUM(Ene!AQ11+Feb!AQ11+Mar!AQ11+Abr!AQ11+May!AQ11+Jun!AQ11+Jul!AQ11),IF(Config!$C$6=8,SUM(+Ene!AQ11+Feb!AQ11+Mar!AQ11+Abr!AQ11+May!AQ11+Jun!AQ11+Jul!AQ11+Ago!AQ11),IF(Config!$C$6=9,SUM(+Ene!AQ11+Feb!AQ11+Mar!AQ11+Abr!AQ11+May!AQ11+Jun!AQ11+Jul!AQ11+Ago!AQ11+Set!AQ11),IF(Config!$C$6=10,SUM(+Ene!AQ11+Feb!AQ11+Mar!AQ11+Abr!AQ11+May!AQ11+Jun!AQ11+Jul!AQ11+Ago!AQ11+Set!AQ11+Oct!AQ11),IF(Config!$C$6=11,SUM(+Ene!AQ11+Feb!AQ11+Mar!AQ11+Abr!AQ11+May!AQ11+Jun!AQ11+Jul!AQ11+Ago!AQ11+Set!AQ11+Oct!AQ11+Nov!AQ11),IF(Config!$C$6=12,SUM(+Ene!AQ11+Feb!AQ11+Mar!AQ11+Abr!AQ11+May!AQ11+Jun!AQ11+Jul!AQ11+Ago!AQ11+Set!AQ11+Oct!AQ11+Nov!AQ11+Dic!AQ11)))))))))))))</f>
        <v>0</v>
      </c>
      <c r="AR11" s="356">
        <f>IF(Config!$C$6=1,SUM(+Ene!AR11),IF(Config!$C$6=2,SUM(+Ene!AR11+Feb!AR11),IF(Config!$C$6=3,SUM(+Ene!AR11+Feb!AR11+Mar!AR11),IF(Config!$C$6=4,SUM(+Ene!AR11+Feb!AR11+Mar!AR11+Abr!AR11),IF(Config!$C$6=5,SUM(Ene!AR11+Feb!AR11+Mar!AR11+Abr!AR11+May!AR11),IF(Config!$C$6=6,SUM(+Ene!AR11+Feb!AR11+Mar!AR11+Abr!AR11+May!AR11+Jun!AR11),IF(Config!$C$6=7,SUM(Ene!AR11+Feb!AR11+Mar!AR11+Abr!AR11+May!AR11+Jun!AR11+Jul!AR11),IF(Config!$C$6=8,SUM(+Ene!AR11+Feb!AR11+Mar!AR11+Abr!AR11+May!AR11+Jun!AR11+Jul!AR11+Ago!AR11),IF(Config!$C$6=9,SUM(+Ene!AR11+Feb!AR11+Mar!AR11+Abr!AR11+May!AR11+Jun!AR11+Jul!AR11+Ago!AR11+Set!AR11),IF(Config!$C$6=10,SUM(+Ene!AR11+Feb!AR11+Mar!AR11+Abr!AR11+May!AR11+Jun!AR11+Jul!AR11+Ago!AR11+Set!AR11+Oct!AR11),IF(Config!$C$6=11,SUM(+Ene!AR11+Feb!AR11+Mar!AR11+Abr!AR11+May!AR11+Jun!AR11+Jul!AR11+Ago!AR11+Set!AR11+Oct!AR11+Nov!AR11),IF(Config!$C$6=12,SUM(+Ene!AR11+Feb!AR11+Mar!AR11+Abr!AR11+May!AR11+Jun!AR11+Jul!AR11+Ago!AR11+Set!AR11+Oct!AR11+Nov!AR11+Dic!AR11)))))))))))))</f>
        <v>0</v>
      </c>
      <c r="AS11" s="356">
        <f>IF(Config!$C$6=1,SUM(+Ene!AS11),IF(Config!$C$6=2,SUM(+Ene!AS11+Feb!AS11),IF(Config!$C$6=3,SUM(+Ene!AS11+Feb!AS11+Mar!AS11),IF(Config!$C$6=4,SUM(+Ene!AS11+Feb!AS11+Mar!AS11+Abr!AS11),IF(Config!$C$6=5,SUM(Ene!AS11+Feb!AS11+Mar!AS11+Abr!AS11+May!AS11),IF(Config!$C$6=6,SUM(+Ene!AS11+Feb!AS11+Mar!AS11+Abr!AS11+May!AS11+Jun!AS11),IF(Config!$C$6=7,SUM(Ene!AS11+Feb!AS11+Mar!AS11+Abr!AS11+May!AS11+Jun!AS11+Jul!AS11),IF(Config!$C$6=8,SUM(+Ene!AS11+Feb!AS11+Mar!AS11+Abr!AS11+May!AS11+Jun!AS11+Jul!AS11+Ago!AS11),IF(Config!$C$6=9,SUM(+Ene!AS11+Feb!AS11+Mar!AS11+Abr!AS11+May!AS11+Jun!AS11+Jul!AS11+Ago!AS11+Set!AS11),IF(Config!$C$6=10,SUM(+Ene!AS11+Feb!AS11+Mar!AS11+Abr!AS11+May!AS11+Jun!AS11+Jul!AS11+Ago!AS11+Set!AS11+Oct!AS11),IF(Config!$C$6=11,SUM(+Ene!AS11+Feb!AS11+Mar!AS11+Abr!AS11+May!AS11+Jun!AS11+Jul!AS11+Ago!AS11+Set!AS11+Oct!AS11+Nov!AS11),IF(Config!$C$6=12,SUM(+Ene!AS11+Feb!AS11+Mar!AS11+Abr!AS11+May!AS11+Jun!AS11+Jul!AS11+Ago!AS11+Set!AS11+Oct!AS11+Nov!AS11+Dic!AS11)))))))))))))</f>
        <v>0</v>
      </c>
      <c r="AT11" s="366">
        <f t="shared" si="38"/>
        <v>643</v>
      </c>
      <c r="AU11" s="37">
        <f>SUM(D11)</f>
        <v>126</v>
      </c>
      <c r="AV11" s="37">
        <f t="shared" si="28"/>
        <v>0</v>
      </c>
      <c r="AW11" s="37">
        <f>+SUM(F11:O11)</f>
        <v>0</v>
      </c>
      <c r="AX11" s="37">
        <f t="shared" si="9"/>
        <v>38</v>
      </c>
      <c r="AY11" s="37">
        <f>+SUM(S11:V11)</f>
        <v>60</v>
      </c>
      <c r="AZ11" s="37">
        <f>+SUM(W11:AB11)</f>
        <v>166</v>
      </c>
      <c r="BA11" s="37">
        <f>+SUM(AC11:AH11)</f>
        <v>174</v>
      </c>
      <c r="BB11" s="37">
        <f t="shared" si="13"/>
        <v>6</v>
      </c>
      <c r="BC11" s="38">
        <f>+SUM(AL11:AO11)</f>
        <v>73</v>
      </c>
      <c r="BD11" s="37">
        <f>+SUM(AP11:AS11)</f>
        <v>0</v>
      </c>
      <c r="BE11" s="54">
        <f>SUM(AU11:BD11)</f>
        <v>643</v>
      </c>
      <c r="BF11" t="str">
        <f t="shared" si="7"/>
        <v>OK</v>
      </c>
    </row>
    <row r="12" spans="1:70" x14ac:dyDescent="0.25">
      <c r="A12" s="352">
        <v>9</v>
      </c>
      <c r="B12" s="355" t="s">
        <v>728</v>
      </c>
      <c r="C12" s="367" t="s">
        <v>505</v>
      </c>
      <c r="D12" s="356">
        <f>IF(Config!$C$6=1,SUM(+Ene!D12),IF(Config!$C$6=2,SUM(+Ene!D12+Feb!D12),IF(Config!$C$6=3,SUM(+Ene!D12+Feb!D12+Mar!D12),IF(Config!$C$6=4,SUM(+Ene!D12+Feb!D12+Mar!D12+Abr!D12),IF(Config!$C$6=5,SUM(Ene!D12+Feb!D12+Mar!D12+Abr!D12+May!D12),IF(Config!$C$6=6,SUM(+Ene!D12+Feb!D12+Mar!D12+Abr!D12+May!D12+Jun!D12),IF(Config!$C$6=7,SUM(Ene!D12+Feb!D12+Mar!D12+Abr!D12+May!D12+Jun!D12+Jul!D12),IF(Config!$C$6=8,SUM(+Ene!D12+Feb!D12+Mar!D12+Abr!D12+May!D12+Jun!D12+Jul!D12+Ago!D12),IF(Config!$C$6=9,SUM(+Ene!D12+Feb!D12+Mar!D12+Abr!D12+May!D12+Jun!D12+Jul!D12+Ago!D12+Set!D12),IF(Config!$C$6=10,SUM(+Ene!D12+Feb!D12+Mar!D12+Abr!D12+May!D12+Jun!D12+Jul!D12+Ago!D12+Set!D12+Oct!D12),IF(Config!$C$6=11,SUM(+Ene!D12+Feb!D12+Mar!D12+Abr!D12+May!D12+Jun!D12+Jul!D12+Ago!D12+Set!D12+Oct!D12+Nov!D12),IF(Config!$C$6=12,SUM(+Ene!D12+Feb!D12+Mar!D12+Abr!D12+May!D12+Jun!D12+Jul!D12+Ago!D12+Set!D12+Oct!D12+Nov!D12+Dic!D12)))))))))))))</f>
        <v>0</v>
      </c>
      <c r="E12" s="356">
        <f>IF(Config!$C$6=1,SUM(+Ene!E12),IF(Config!$C$6=2,SUM(+Ene!E12+Feb!E12),IF(Config!$C$6=3,SUM(+Ene!E12+Feb!E12+Mar!E12),IF(Config!$C$6=4,SUM(+Ene!E12+Feb!E12+Mar!E12+Abr!E12),IF(Config!$C$6=5,SUM(Ene!E12+Feb!E12+Mar!E12+Abr!E12+May!E12),IF(Config!$C$6=6,SUM(+Ene!E12+Feb!E12+Mar!E12+Abr!E12+May!E12+Jun!E12),IF(Config!$C$6=7,SUM(Ene!E12+Feb!E12+Mar!E12+Abr!E12+May!E12+Jun!E12+Jul!E12),IF(Config!$C$6=8,SUM(+Ene!E12+Feb!E12+Mar!E12+Abr!E12+May!E12+Jun!E12+Jul!E12+Ago!E12),IF(Config!$C$6=9,SUM(+Ene!E12+Feb!E12+Mar!E12+Abr!E12+May!E12+Jun!E12+Jul!E12+Ago!E12+Set!E12),IF(Config!$C$6=10,SUM(+Ene!E12+Feb!E12+Mar!E12+Abr!E12+May!E12+Jun!E12+Jul!E12+Ago!E12+Set!E12+Oct!E12),IF(Config!$C$6=11,SUM(+Ene!E12+Feb!E12+Mar!E12+Abr!E12+May!E12+Jun!E12+Jul!E12+Ago!E12+Set!E12+Oct!E12+Nov!E12),IF(Config!$C$6=12,SUM(+Ene!E12+Feb!E12+Mar!E12+Abr!E12+May!E12+Jun!E12+Jul!E12+Ago!E12+Set!E12+Oct!E12+Nov!E12+Dic!E12)))))))))))))</f>
        <v>0</v>
      </c>
      <c r="F12" s="356">
        <f>IF(Config!$C$6=1,SUM(+Ene!F12),IF(Config!$C$6=2,SUM(+Ene!F12+Feb!F12),IF(Config!$C$6=3,SUM(+Ene!F12+Feb!F12+Mar!F12),IF(Config!$C$6=4,SUM(+Ene!F12+Feb!F12+Mar!F12+Abr!F12),IF(Config!$C$6=5,SUM(Ene!F12+Feb!F12+Mar!F12+Abr!F12+May!F12),IF(Config!$C$6=6,SUM(+Ene!F12+Feb!F12+Mar!F12+Abr!F12+May!F12+Jun!F12),IF(Config!$C$6=7,SUM(Ene!F12+Feb!F12+Mar!F12+Abr!F12+May!F12+Jun!F12+Jul!F12),IF(Config!$C$6=8,SUM(+Ene!F12+Feb!F12+Mar!F12+Abr!F12+May!F12+Jun!F12+Jul!F12+Ago!F12),IF(Config!$C$6=9,SUM(+Ene!F12+Feb!F12+Mar!F12+Abr!F12+May!F12+Jun!F12+Jul!F12+Ago!F12+Set!F12),IF(Config!$C$6=10,SUM(+Ene!F12+Feb!F12+Mar!F12+Abr!F12+May!F12+Jun!F12+Jul!F12+Ago!F12+Set!F12+Oct!F12),IF(Config!$C$6=11,SUM(+Ene!F12+Feb!F12+Mar!F12+Abr!F12+May!F12+Jun!F12+Jul!F12+Ago!F12+Set!F12+Oct!F12+Nov!F12),IF(Config!$C$6=12,SUM(+Ene!F12+Feb!F12+Mar!F12+Abr!F12+May!F12+Jun!F12+Jul!F12+Ago!F12+Set!F12+Oct!F12+Nov!F12+Dic!F12)))))))))))))</f>
        <v>6</v>
      </c>
      <c r="G12" s="356">
        <f>IF(Config!$C$6=1,SUM(+Ene!G12),IF(Config!$C$6=2,SUM(+Ene!G12+Feb!G12),IF(Config!$C$6=3,SUM(+Ene!G12+Feb!G12+Mar!G12),IF(Config!$C$6=4,SUM(+Ene!G12+Feb!G12+Mar!G12+Abr!G12),IF(Config!$C$6=5,SUM(Ene!G12+Feb!G12+Mar!G12+Abr!G12+May!G12),IF(Config!$C$6=6,SUM(+Ene!G12+Feb!G12+Mar!G12+Abr!G12+May!G12+Jun!G12),IF(Config!$C$6=7,SUM(Ene!G12+Feb!G12+Mar!G12+Abr!G12+May!G12+Jun!G12+Jul!G12),IF(Config!$C$6=8,SUM(+Ene!G12+Feb!G12+Mar!G12+Abr!G12+May!G12+Jun!G12+Jul!G12+Ago!G12),IF(Config!$C$6=9,SUM(+Ene!G12+Feb!G12+Mar!G12+Abr!G12+May!G12+Jun!G12+Jul!G12+Ago!G12+Set!G12),IF(Config!$C$6=10,SUM(+Ene!G12+Feb!G12+Mar!G12+Abr!G12+May!G12+Jun!G12+Jul!G12+Ago!G12+Set!G12+Oct!G12),IF(Config!$C$6=11,SUM(+Ene!G12+Feb!G12+Mar!G12+Abr!G12+May!G12+Jun!G12+Jul!G12+Ago!G12+Set!G12+Oct!G12+Nov!G12),IF(Config!$C$6=12,SUM(+Ene!G12+Feb!G12+Mar!G12+Abr!G12+May!G12+Jun!G12+Jul!G12+Ago!G12+Set!G12+Oct!G12+Nov!G12+Dic!G12)))))))))))))</f>
        <v>0</v>
      </c>
      <c r="H12" s="356">
        <f>IF(Config!$C$6=1,SUM(+Ene!H12),IF(Config!$C$6=2,SUM(+Ene!H12+Feb!H12),IF(Config!$C$6=3,SUM(+Ene!H12+Feb!H12+Mar!H12),IF(Config!$C$6=4,SUM(+Ene!H12+Feb!H12+Mar!H12+Abr!H12),IF(Config!$C$6=5,SUM(Ene!H12+Feb!H12+Mar!H12+Abr!H12+May!H12),IF(Config!$C$6=6,SUM(+Ene!H12+Feb!H12+Mar!H12+Abr!H12+May!H12+Jun!H12),IF(Config!$C$6=7,SUM(Ene!H12+Feb!H12+Mar!H12+Abr!H12+May!H12+Jun!H12+Jul!H12),IF(Config!$C$6=8,SUM(+Ene!H12+Feb!H12+Mar!H12+Abr!H12+May!H12+Jun!H12+Jul!H12+Ago!H12),IF(Config!$C$6=9,SUM(+Ene!H12+Feb!H12+Mar!H12+Abr!H12+May!H12+Jun!H12+Jul!H12+Ago!H12+Set!H12),IF(Config!$C$6=10,SUM(+Ene!H12+Feb!H12+Mar!H12+Abr!H12+May!H12+Jun!H12+Jul!H12+Ago!H12+Set!H12+Oct!H12),IF(Config!$C$6=11,SUM(+Ene!H12+Feb!H12+Mar!H12+Abr!H12+May!H12+Jun!H12+Jul!H12+Ago!H12+Set!H12+Oct!H12+Nov!H12),IF(Config!$C$6=12,SUM(+Ene!H12+Feb!H12+Mar!H12+Abr!H12+May!H12+Jun!H12+Jul!H12+Ago!H12+Set!H12+Oct!H12+Nov!H12+Dic!H12)))))))))))))</f>
        <v>0</v>
      </c>
      <c r="I12" s="356">
        <f>IF(Config!$C$6=1,SUM(+Ene!I12),IF(Config!$C$6=2,SUM(+Ene!I12+Feb!I12),IF(Config!$C$6=3,SUM(+Ene!I12+Feb!I12+Mar!I12),IF(Config!$C$6=4,SUM(+Ene!I12+Feb!I12+Mar!I12+Abr!I12),IF(Config!$C$6=5,SUM(Ene!I12+Feb!I12+Mar!I12+Abr!I12+May!I12),IF(Config!$C$6=6,SUM(+Ene!I12+Feb!I12+Mar!I12+Abr!I12+May!I12+Jun!I12),IF(Config!$C$6=7,SUM(Ene!I12+Feb!I12+Mar!I12+Abr!I12+May!I12+Jun!I12+Jul!I12),IF(Config!$C$6=8,SUM(+Ene!I12+Feb!I12+Mar!I12+Abr!I12+May!I12+Jun!I12+Jul!I12+Ago!I12),IF(Config!$C$6=9,SUM(+Ene!I12+Feb!I12+Mar!I12+Abr!I12+May!I12+Jun!I12+Jul!I12+Ago!I12+Set!I12),IF(Config!$C$6=10,SUM(+Ene!I12+Feb!I12+Mar!I12+Abr!I12+May!I12+Jun!I12+Jul!I12+Ago!I12+Set!I12+Oct!I12),IF(Config!$C$6=11,SUM(+Ene!I12+Feb!I12+Mar!I12+Abr!I12+May!I12+Jun!I12+Jul!I12+Ago!I12+Set!I12+Oct!I12+Nov!I12),IF(Config!$C$6=12,SUM(+Ene!I12+Feb!I12+Mar!I12+Abr!I12+May!I12+Jun!I12+Jul!I12+Ago!I12+Set!I12+Oct!I12+Nov!I12+Dic!I12)))))))))))))</f>
        <v>0</v>
      </c>
      <c r="J12" s="356">
        <f>IF(Config!$C$6=1,SUM(+Ene!J12),IF(Config!$C$6=2,SUM(+Ene!J12+Feb!J12),IF(Config!$C$6=3,SUM(+Ene!J12+Feb!J12+Mar!J12),IF(Config!$C$6=4,SUM(+Ene!J12+Feb!J12+Mar!J12+Abr!J12),IF(Config!$C$6=5,SUM(Ene!J12+Feb!J12+Mar!J12+Abr!J12+May!J12),IF(Config!$C$6=6,SUM(+Ene!J12+Feb!J12+Mar!J12+Abr!J12+May!J12+Jun!J12),IF(Config!$C$6=7,SUM(Ene!J12+Feb!J12+Mar!J12+Abr!J12+May!J12+Jun!J12+Jul!J12),IF(Config!$C$6=8,SUM(+Ene!J12+Feb!J12+Mar!J12+Abr!J12+May!J12+Jun!J12+Jul!J12+Ago!J12),IF(Config!$C$6=9,SUM(+Ene!J12+Feb!J12+Mar!J12+Abr!J12+May!J12+Jun!J12+Jul!J12+Ago!J12+Set!J12),IF(Config!$C$6=10,SUM(+Ene!J12+Feb!J12+Mar!J12+Abr!J12+May!J12+Jun!J12+Jul!J12+Ago!J12+Set!J12+Oct!J12),IF(Config!$C$6=11,SUM(+Ene!J12+Feb!J12+Mar!J12+Abr!J12+May!J12+Jun!J12+Jul!J12+Ago!J12+Set!J12+Oct!J12+Nov!J12),IF(Config!$C$6=12,SUM(+Ene!J12+Feb!J12+Mar!J12+Abr!J12+May!J12+Jun!J12+Jul!J12+Ago!J12+Set!J12+Oct!J12+Nov!J12+Dic!J12)))))))))))))</f>
        <v>0</v>
      </c>
      <c r="K12" s="356">
        <f>IF(Config!$C$6=1,SUM(+Ene!K12),IF(Config!$C$6=2,SUM(+Ene!K12+Feb!K12),IF(Config!$C$6=3,SUM(+Ene!K12+Feb!K12+Mar!K12),IF(Config!$C$6=4,SUM(+Ene!K12+Feb!K12+Mar!K12+Abr!K12),IF(Config!$C$6=5,SUM(Ene!K12+Feb!K12+Mar!K12+Abr!K12+May!K12),IF(Config!$C$6=6,SUM(+Ene!K12+Feb!K12+Mar!K12+Abr!K12+May!K12+Jun!K12),IF(Config!$C$6=7,SUM(Ene!K12+Feb!K12+Mar!K12+Abr!K12+May!K12+Jun!K12+Jul!K12),IF(Config!$C$6=8,SUM(+Ene!K12+Feb!K12+Mar!K12+Abr!K12+May!K12+Jun!K12+Jul!K12+Ago!K12),IF(Config!$C$6=9,SUM(+Ene!K12+Feb!K12+Mar!K12+Abr!K12+May!K12+Jun!K12+Jul!K12+Ago!K12+Set!K12),IF(Config!$C$6=10,SUM(+Ene!K12+Feb!K12+Mar!K12+Abr!K12+May!K12+Jun!K12+Jul!K12+Ago!K12+Set!K12+Oct!K12),IF(Config!$C$6=11,SUM(+Ene!K12+Feb!K12+Mar!K12+Abr!K12+May!K12+Jun!K12+Jul!K12+Ago!K12+Set!K12+Oct!K12+Nov!K12),IF(Config!$C$6=12,SUM(+Ene!K12+Feb!K12+Mar!K12+Abr!K12+May!K12+Jun!K12+Jul!K12+Ago!K12+Set!K12+Oct!K12+Nov!K12+Dic!K12)))))))))))))</f>
        <v>0</v>
      </c>
      <c r="L12" s="356">
        <f>IF(Config!$C$6=1,SUM(+Ene!L12),IF(Config!$C$6=2,SUM(+Ene!L12+Feb!L12),IF(Config!$C$6=3,SUM(+Ene!L12+Feb!L12+Mar!L12),IF(Config!$C$6=4,SUM(+Ene!L12+Feb!L12+Mar!L12+Abr!L12),IF(Config!$C$6=5,SUM(Ene!L12+Feb!L12+Mar!L12+Abr!L12+May!L12),IF(Config!$C$6=6,SUM(+Ene!L12+Feb!L12+Mar!L12+Abr!L12+May!L12+Jun!L12),IF(Config!$C$6=7,SUM(Ene!L12+Feb!L12+Mar!L12+Abr!L12+May!L12+Jun!L12+Jul!L12),IF(Config!$C$6=8,SUM(+Ene!L12+Feb!L12+Mar!L12+Abr!L12+May!L12+Jun!L12+Jul!L12+Ago!L12),IF(Config!$C$6=9,SUM(+Ene!L12+Feb!L12+Mar!L12+Abr!L12+May!L12+Jun!L12+Jul!L12+Ago!L12+Set!L12),IF(Config!$C$6=10,SUM(+Ene!L12+Feb!L12+Mar!L12+Abr!L12+May!L12+Jun!L12+Jul!L12+Ago!L12+Set!L12+Oct!L12),IF(Config!$C$6=11,SUM(+Ene!L12+Feb!L12+Mar!L12+Abr!L12+May!L12+Jun!L12+Jul!L12+Ago!L12+Set!L12+Oct!L12+Nov!L12),IF(Config!$C$6=12,SUM(+Ene!L12+Feb!L12+Mar!L12+Abr!L12+May!L12+Jun!L12+Jul!L12+Ago!L12+Set!L12+Oct!L12+Nov!L12+Dic!L12)))))))))))))</f>
        <v>0</v>
      </c>
      <c r="M12" s="356">
        <f>IF(Config!$C$6=1,SUM(+Ene!M12),IF(Config!$C$6=2,SUM(+Ene!M12+Feb!M12),IF(Config!$C$6=3,SUM(+Ene!M12+Feb!M12+Mar!M12),IF(Config!$C$6=4,SUM(+Ene!M12+Feb!M12+Mar!M12+Abr!M12),IF(Config!$C$6=5,SUM(Ene!M12+Feb!M12+Mar!M12+Abr!M12+May!M12),IF(Config!$C$6=6,SUM(+Ene!M12+Feb!M12+Mar!M12+Abr!M12+May!M12+Jun!M12),IF(Config!$C$6=7,SUM(Ene!M12+Feb!M12+Mar!M12+Abr!M12+May!M12+Jun!M12+Jul!M12),IF(Config!$C$6=8,SUM(+Ene!M12+Feb!M12+Mar!M12+Abr!M12+May!M12+Jun!M12+Jul!M12+Ago!M12),IF(Config!$C$6=9,SUM(+Ene!M12+Feb!M12+Mar!M12+Abr!M12+May!M12+Jun!M12+Jul!M12+Ago!M12+Set!M12),IF(Config!$C$6=10,SUM(+Ene!M12+Feb!M12+Mar!M12+Abr!M12+May!M12+Jun!M12+Jul!M12+Ago!M12+Set!M12+Oct!M12),IF(Config!$C$6=11,SUM(+Ene!M12+Feb!M12+Mar!M12+Abr!M12+May!M12+Jun!M12+Jul!M12+Ago!M12+Set!M12+Oct!M12+Nov!M12),IF(Config!$C$6=12,SUM(+Ene!M12+Feb!M12+Mar!M12+Abr!M12+May!M12+Jun!M12+Jul!M12+Ago!M12+Set!M12+Oct!M12+Nov!M12+Dic!M12)))))))))))))</f>
        <v>0</v>
      </c>
      <c r="N12" s="356">
        <f>IF(Config!$C$6=1,SUM(+Ene!N12),IF(Config!$C$6=2,SUM(+Ene!N12+Feb!N12),IF(Config!$C$6=3,SUM(+Ene!N12+Feb!N12+Mar!N12),IF(Config!$C$6=4,SUM(+Ene!N12+Feb!N12+Mar!N12+Abr!N12),IF(Config!$C$6=5,SUM(Ene!N12+Feb!N12+Mar!N12+Abr!N12+May!N12),IF(Config!$C$6=6,SUM(+Ene!N12+Feb!N12+Mar!N12+Abr!N12+May!N12+Jun!N12),IF(Config!$C$6=7,SUM(Ene!N12+Feb!N12+Mar!N12+Abr!N12+May!N12+Jun!N12+Jul!N12),IF(Config!$C$6=8,SUM(+Ene!N12+Feb!N12+Mar!N12+Abr!N12+May!N12+Jun!N12+Jul!N12+Ago!N12),IF(Config!$C$6=9,SUM(+Ene!N12+Feb!N12+Mar!N12+Abr!N12+May!N12+Jun!N12+Jul!N12+Ago!N12+Set!N12),IF(Config!$C$6=10,SUM(+Ene!N12+Feb!N12+Mar!N12+Abr!N12+May!N12+Jun!N12+Jul!N12+Ago!N12+Set!N12+Oct!N12),IF(Config!$C$6=11,SUM(+Ene!N12+Feb!N12+Mar!N12+Abr!N12+May!N12+Jun!N12+Jul!N12+Ago!N12+Set!N12+Oct!N12+Nov!N12),IF(Config!$C$6=12,SUM(+Ene!N12+Feb!N12+Mar!N12+Abr!N12+May!N12+Jun!N12+Jul!N12+Ago!N12+Set!N12+Oct!N12+Nov!N12+Dic!N12)))))))))))))</f>
        <v>0</v>
      </c>
      <c r="O12" s="356">
        <f>IF(Config!$C$6=1,SUM(+Ene!O12),IF(Config!$C$6=2,SUM(+Ene!O12+Feb!O12),IF(Config!$C$6=3,SUM(+Ene!O12+Feb!O12+Mar!O12),IF(Config!$C$6=4,SUM(+Ene!O12+Feb!O12+Mar!O12+Abr!O12),IF(Config!$C$6=5,SUM(Ene!O12+Feb!O12+Mar!O12+Abr!O12+May!O12),IF(Config!$C$6=6,SUM(+Ene!O12+Feb!O12+Mar!O12+Abr!O12+May!O12+Jun!O12),IF(Config!$C$6=7,SUM(Ene!O12+Feb!O12+Mar!O12+Abr!O12+May!O12+Jun!O12+Jul!O12),IF(Config!$C$6=8,SUM(+Ene!O12+Feb!O12+Mar!O12+Abr!O12+May!O12+Jun!O12+Jul!O12+Ago!O12),IF(Config!$C$6=9,SUM(+Ene!O12+Feb!O12+Mar!O12+Abr!O12+May!O12+Jun!O12+Jul!O12+Ago!O12+Set!O12),IF(Config!$C$6=10,SUM(+Ene!O12+Feb!O12+Mar!O12+Abr!O12+May!O12+Jun!O12+Jul!O12+Ago!O12+Set!O12+Oct!O12),IF(Config!$C$6=11,SUM(+Ene!O12+Feb!O12+Mar!O12+Abr!O12+May!O12+Jun!O12+Jul!O12+Ago!O12+Set!O12+Oct!O12+Nov!O12),IF(Config!$C$6=12,SUM(+Ene!O12+Feb!O12+Mar!O12+Abr!O12+May!O12+Jun!O12+Jul!O12+Ago!O12+Set!O12+Oct!O12+Nov!O12+Dic!O12)))))))))))))</f>
        <v>0</v>
      </c>
      <c r="P12" s="356">
        <f>IF(Config!$C$6=1,SUM(+Ene!P12),IF(Config!$C$6=2,SUM(+Ene!P12+Feb!P12),IF(Config!$C$6=3,SUM(+Ene!P12+Feb!P12+Mar!P12),IF(Config!$C$6=4,SUM(+Ene!P12+Feb!P12+Mar!P12+Abr!P12),IF(Config!$C$6=5,SUM(Ene!P12+Feb!P12+Mar!P12+Abr!P12+May!P12),IF(Config!$C$6=6,SUM(+Ene!P12+Feb!P12+Mar!P12+Abr!P12+May!P12+Jun!P12),IF(Config!$C$6=7,SUM(Ene!P12+Feb!P12+Mar!P12+Abr!P12+May!P12+Jun!P12+Jul!P12),IF(Config!$C$6=8,SUM(+Ene!P12+Feb!P12+Mar!P12+Abr!P12+May!P12+Jun!P12+Jul!P12+Ago!P12),IF(Config!$C$6=9,SUM(+Ene!P12+Feb!P12+Mar!P12+Abr!P12+May!P12+Jun!P12+Jul!P12+Ago!P12+Set!P12),IF(Config!$C$6=10,SUM(+Ene!P12+Feb!P12+Mar!P12+Abr!P12+May!P12+Jun!P12+Jul!P12+Ago!P12+Set!P12+Oct!P12),IF(Config!$C$6=11,SUM(+Ene!P12+Feb!P12+Mar!P12+Abr!P12+May!P12+Jun!P12+Jul!P12+Ago!P12+Set!P12+Oct!P12+Nov!P12),IF(Config!$C$6=12,SUM(+Ene!P12+Feb!P12+Mar!P12+Abr!P12+May!P12+Jun!P12+Jul!P12+Ago!P12+Set!P12+Oct!P12+Nov!P12+Dic!P12)))))))))))))</f>
        <v>0</v>
      </c>
      <c r="Q12" s="356">
        <f>IF(Config!$C$6=1,SUM(+Ene!Q12),IF(Config!$C$6=2,SUM(+Ene!Q12+Feb!Q12),IF(Config!$C$6=3,SUM(+Ene!Q12+Feb!Q12+Mar!Q12),IF(Config!$C$6=4,SUM(+Ene!Q12+Feb!Q12+Mar!Q12+Abr!Q12),IF(Config!$C$6=5,SUM(Ene!Q12+Feb!Q12+Mar!Q12+Abr!Q12+May!Q12),IF(Config!$C$6=6,SUM(+Ene!Q12+Feb!Q12+Mar!Q12+Abr!Q12+May!Q12+Jun!Q12),IF(Config!$C$6=7,SUM(Ene!Q12+Feb!Q12+Mar!Q12+Abr!Q12+May!Q12+Jun!Q12+Jul!Q12),IF(Config!$C$6=8,SUM(+Ene!Q12+Feb!Q12+Mar!Q12+Abr!Q12+May!Q12+Jun!Q12+Jul!Q12+Ago!Q12),IF(Config!$C$6=9,SUM(+Ene!Q12+Feb!Q12+Mar!Q12+Abr!Q12+May!Q12+Jun!Q12+Jul!Q12+Ago!Q12+Set!Q12),IF(Config!$C$6=10,SUM(+Ene!Q12+Feb!Q12+Mar!Q12+Abr!Q12+May!Q12+Jun!Q12+Jul!Q12+Ago!Q12+Set!Q12+Oct!Q12),IF(Config!$C$6=11,SUM(+Ene!Q12+Feb!Q12+Mar!Q12+Abr!Q12+May!Q12+Jun!Q12+Jul!Q12+Ago!Q12+Set!Q12+Oct!Q12+Nov!Q12),IF(Config!$C$6=12,SUM(+Ene!Q12+Feb!Q12+Mar!Q12+Abr!Q12+May!Q12+Jun!Q12+Jul!Q12+Ago!Q12+Set!Q12+Oct!Q12+Nov!Q12+Dic!Q12)))))))))))))</f>
        <v>0</v>
      </c>
      <c r="R12" s="356">
        <f>IF(Config!$C$6=1,SUM(+Ene!R12),IF(Config!$C$6=2,SUM(+Ene!R12+Feb!R12),IF(Config!$C$6=3,SUM(+Ene!R12+Feb!R12+Mar!R12),IF(Config!$C$6=4,SUM(+Ene!R12+Feb!R12+Mar!R12+Abr!R12),IF(Config!$C$6=5,SUM(Ene!R12+Feb!R12+Mar!R12+Abr!R12+May!R12),IF(Config!$C$6=6,SUM(+Ene!R12+Feb!R12+Mar!R12+Abr!R12+May!R12+Jun!R12),IF(Config!$C$6=7,SUM(Ene!R12+Feb!R12+Mar!R12+Abr!R12+May!R12+Jun!R12+Jul!R12),IF(Config!$C$6=8,SUM(+Ene!R12+Feb!R12+Mar!R12+Abr!R12+May!R12+Jun!R12+Jul!R12+Ago!R12),IF(Config!$C$6=9,SUM(+Ene!R12+Feb!R12+Mar!R12+Abr!R12+May!R12+Jun!R12+Jul!R12+Ago!R12+Set!R12),IF(Config!$C$6=10,SUM(+Ene!R12+Feb!R12+Mar!R12+Abr!R12+May!R12+Jun!R12+Jul!R12+Ago!R12+Set!R12+Oct!R12),IF(Config!$C$6=11,SUM(+Ene!R12+Feb!R12+Mar!R12+Abr!R12+May!R12+Jun!R12+Jul!R12+Ago!R12+Set!R12+Oct!R12+Nov!R12),IF(Config!$C$6=12,SUM(+Ene!R12+Feb!R12+Mar!R12+Abr!R12+May!R12+Jun!R12+Jul!R12+Ago!R12+Set!R12+Oct!R12+Nov!R12+Dic!R12)))))))))))))</f>
        <v>0</v>
      </c>
      <c r="S12" s="356">
        <f>IF(Config!$C$6=1,SUM(+Ene!S12),IF(Config!$C$6=2,SUM(+Ene!S12+Feb!S12),IF(Config!$C$6=3,SUM(+Ene!S12+Feb!S12+Mar!S12),IF(Config!$C$6=4,SUM(+Ene!S12+Feb!S12+Mar!S12+Abr!S12),IF(Config!$C$6=5,SUM(Ene!S12+Feb!S12+Mar!S12+Abr!S12+May!S12),IF(Config!$C$6=6,SUM(+Ene!S12+Feb!S12+Mar!S12+Abr!S12+May!S12+Jun!S12),IF(Config!$C$6=7,SUM(Ene!S12+Feb!S12+Mar!S12+Abr!S12+May!S12+Jun!S12+Jul!S12),IF(Config!$C$6=8,SUM(+Ene!S12+Feb!S12+Mar!S12+Abr!S12+May!S12+Jun!S12+Jul!S12+Ago!S12),IF(Config!$C$6=9,SUM(+Ene!S12+Feb!S12+Mar!S12+Abr!S12+May!S12+Jun!S12+Jul!S12+Ago!S12+Set!S12),IF(Config!$C$6=10,SUM(+Ene!S12+Feb!S12+Mar!S12+Abr!S12+May!S12+Jun!S12+Jul!S12+Ago!S12+Set!S12+Oct!S12),IF(Config!$C$6=11,SUM(+Ene!S12+Feb!S12+Mar!S12+Abr!S12+May!S12+Jun!S12+Jul!S12+Ago!S12+Set!S12+Oct!S12+Nov!S12),IF(Config!$C$6=12,SUM(+Ene!S12+Feb!S12+Mar!S12+Abr!S12+May!S12+Jun!S12+Jul!S12+Ago!S12+Set!S12+Oct!S12+Nov!S12+Dic!S12)))))))))))))</f>
        <v>0</v>
      </c>
      <c r="T12" s="356">
        <f>IF(Config!$C$6=1,SUM(+Ene!T12),IF(Config!$C$6=2,SUM(+Ene!T12+Feb!T12),IF(Config!$C$6=3,SUM(+Ene!T12+Feb!T12+Mar!T12),IF(Config!$C$6=4,SUM(+Ene!T12+Feb!T12+Mar!T12+Abr!T12),IF(Config!$C$6=5,SUM(Ene!T12+Feb!T12+Mar!T12+Abr!T12+May!T12),IF(Config!$C$6=6,SUM(+Ene!T12+Feb!T12+Mar!T12+Abr!T12+May!T12+Jun!T12),IF(Config!$C$6=7,SUM(Ene!T12+Feb!T12+Mar!T12+Abr!T12+May!T12+Jun!T12+Jul!T12),IF(Config!$C$6=8,SUM(+Ene!T12+Feb!T12+Mar!T12+Abr!T12+May!T12+Jun!T12+Jul!T12+Ago!T12),IF(Config!$C$6=9,SUM(+Ene!T12+Feb!T12+Mar!T12+Abr!T12+May!T12+Jun!T12+Jul!T12+Ago!T12+Set!T12),IF(Config!$C$6=10,SUM(+Ene!T12+Feb!T12+Mar!T12+Abr!T12+May!T12+Jun!T12+Jul!T12+Ago!T12+Set!T12+Oct!T12),IF(Config!$C$6=11,SUM(+Ene!T12+Feb!T12+Mar!T12+Abr!T12+May!T12+Jun!T12+Jul!T12+Ago!T12+Set!T12+Oct!T12+Nov!T12),IF(Config!$C$6=12,SUM(+Ene!T12+Feb!T12+Mar!T12+Abr!T12+May!T12+Jun!T12+Jul!T12+Ago!T12+Set!T12+Oct!T12+Nov!T12+Dic!T12)))))))))))))</f>
        <v>0</v>
      </c>
      <c r="U12" s="356">
        <f>IF(Config!$C$6=1,SUM(+Ene!U12),IF(Config!$C$6=2,SUM(+Ene!U12+Feb!U12),IF(Config!$C$6=3,SUM(+Ene!U12+Feb!U12+Mar!U12),IF(Config!$C$6=4,SUM(+Ene!U12+Feb!U12+Mar!U12+Abr!U12),IF(Config!$C$6=5,SUM(Ene!U12+Feb!U12+Mar!U12+Abr!U12+May!U12),IF(Config!$C$6=6,SUM(+Ene!U12+Feb!U12+Mar!U12+Abr!U12+May!U12+Jun!U12),IF(Config!$C$6=7,SUM(Ene!U12+Feb!U12+Mar!U12+Abr!U12+May!U12+Jun!U12+Jul!U12),IF(Config!$C$6=8,SUM(+Ene!U12+Feb!U12+Mar!U12+Abr!U12+May!U12+Jun!U12+Jul!U12+Ago!U12),IF(Config!$C$6=9,SUM(+Ene!U12+Feb!U12+Mar!U12+Abr!U12+May!U12+Jun!U12+Jul!U12+Ago!U12+Set!U12),IF(Config!$C$6=10,SUM(+Ene!U12+Feb!U12+Mar!U12+Abr!U12+May!U12+Jun!U12+Jul!U12+Ago!U12+Set!U12+Oct!U12),IF(Config!$C$6=11,SUM(+Ene!U12+Feb!U12+Mar!U12+Abr!U12+May!U12+Jun!U12+Jul!U12+Ago!U12+Set!U12+Oct!U12+Nov!U12),IF(Config!$C$6=12,SUM(+Ene!U12+Feb!U12+Mar!U12+Abr!U12+May!U12+Jun!U12+Jul!U12+Ago!U12+Set!U12+Oct!U12+Nov!U12+Dic!U12)))))))))))))</f>
        <v>0</v>
      </c>
      <c r="V12" s="356">
        <f>IF(Config!$C$6=1,SUM(+Ene!V12),IF(Config!$C$6=2,SUM(+Ene!V12+Feb!V12),IF(Config!$C$6=3,SUM(+Ene!V12+Feb!V12+Mar!V12),IF(Config!$C$6=4,SUM(+Ene!V12+Feb!V12+Mar!V12+Abr!V12),IF(Config!$C$6=5,SUM(Ene!V12+Feb!V12+Mar!V12+Abr!V12+May!V12),IF(Config!$C$6=6,SUM(+Ene!V12+Feb!V12+Mar!V12+Abr!V12+May!V12+Jun!V12),IF(Config!$C$6=7,SUM(Ene!V12+Feb!V12+Mar!V12+Abr!V12+May!V12+Jun!V12+Jul!V12),IF(Config!$C$6=8,SUM(+Ene!V12+Feb!V12+Mar!V12+Abr!V12+May!V12+Jun!V12+Jul!V12+Ago!V12),IF(Config!$C$6=9,SUM(+Ene!V12+Feb!V12+Mar!V12+Abr!V12+May!V12+Jun!V12+Jul!V12+Ago!V12+Set!V12),IF(Config!$C$6=10,SUM(+Ene!V12+Feb!V12+Mar!V12+Abr!V12+May!V12+Jun!V12+Jul!V12+Ago!V12+Set!V12+Oct!V12),IF(Config!$C$6=11,SUM(+Ene!V12+Feb!V12+Mar!V12+Abr!V12+May!V12+Jun!V12+Jul!V12+Ago!V12+Set!V12+Oct!V12+Nov!V12),IF(Config!$C$6=12,SUM(+Ene!V12+Feb!V12+Mar!V12+Abr!V12+May!V12+Jun!V12+Jul!V12+Ago!V12+Set!V12+Oct!V12+Nov!V12+Dic!V12)))))))))))))</f>
        <v>0</v>
      </c>
      <c r="W12" s="356">
        <f>IF(Config!$C$6=1,SUM(+Ene!W12),IF(Config!$C$6=2,SUM(+Ene!W12+Feb!W12),IF(Config!$C$6=3,SUM(+Ene!W12+Feb!W12+Mar!W12),IF(Config!$C$6=4,SUM(+Ene!W12+Feb!W12+Mar!W12+Abr!W12),IF(Config!$C$6=5,SUM(Ene!W12+Feb!W12+Mar!W12+Abr!W12+May!W12),IF(Config!$C$6=6,SUM(+Ene!W12+Feb!W12+Mar!W12+Abr!W12+May!W12+Jun!W12),IF(Config!$C$6=7,SUM(Ene!W12+Feb!W12+Mar!W12+Abr!W12+May!W12+Jun!W12+Jul!W12),IF(Config!$C$6=8,SUM(+Ene!W12+Feb!W12+Mar!W12+Abr!W12+May!W12+Jun!W12+Jul!W12+Ago!W12),IF(Config!$C$6=9,SUM(+Ene!W12+Feb!W12+Mar!W12+Abr!W12+May!W12+Jun!W12+Jul!W12+Ago!W12+Set!W12),IF(Config!$C$6=10,SUM(+Ene!W12+Feb!W12+Mar!W12+Abr!W12+May!W12+Jun!W12+Jul!W12+Ago!W12+Set!W12+Oct!W12),IF(Config!$C$6=11,SUM(+Ene!W12+Feb!W12+Mar!W12+Abr!W12+May!W12+Jun!W12+Jul!W12+Ago!W12+Set!W12+Oct!W12+Nov!W12),IF(Config!$C$6=12,SUM(+Ene!W12+Feb!W12+Mar!W12+Abr!W12+May!W12+Jun!W12+Jul!W12+Ago!W12+Set!W12+Oct!W12+Nov!W12+Dic!W12)))))))))))))</f>
        <v>0</v>
      </c>
      <c r="X12" s="356">
        <f>IF(Config!$C$6=1,SUM(+Ene!X12),IF(Config!$C$6=2,SUM(+Ene!X12+Feb!X12),IF(Config!$C$6=3,SUM(+Ene!X12+Feb!X12+Mar!X12),IF(Config!$C$6=4,SUM(+Ene!X12+Feb!X12+Mar!X12+Abr!X12),IF(Config!$C$6=5,SUM(Ene!X12+Feb!X12+Mar!X12+Abr!X12+May!X12),IF(Config!$C$6=6,SUM(+Ene!X12+Feb!X12+Mar!X12+Abr!X12+May!X12+Jun!X12),IF(Config!$C$6=7,SUM(Ene!X12+Feb!X12+Mar!X12+Abr!X12+May!X12+Jun!X12+Jul!X12),IF(Config!$C$6=8,SUM(+Ene!X12+Feb!X12+Mar!X12+Abr!X12+May!X12+Jun!X12+Jul!X12+Ago!X12),IF(Config!$C$6=9,SUM(+Ene!X12+Feb!X12+Mar!X12+Abr!X12+May!X12+Jun!X12+Jul!X12+Ago!X12+Set!X12),IF(Config!$C$6=10,SUM(+Ene!X12+Feb!X12+Mar!X12+Abr!X12+May!X12+Jun!X12+Jul!X12+Ago!X12+Set!X12+Oct!X12),IF(Config!$C$6=11,SUM(+Ene!X12+Feb!X12+Mar!X12+Abr!X12+May!X12+Jun!X12+Jul!X12+Ago!X12+Set!X12+Oct!X12+Nov!X12),IF(Config!$C$6=12,SUM(+Ene!X12+Feb!X12+Mar!X12+Abr!X12+May!X12+Jun!X12+Jul!X12+Ago!X12+Set!X12+Oct!X12+Nov!X12+Dic!X12)))))))))))))</f>
        <v>5</v>
      </c>
      <c r="Y12" s="356">
        <f>IF(Config!$C$6=1,SUM(+Ene!Y12),IF(Config!$C$6=2,SUM(+Ene!Y12+Feb!Y12),IF(Config!$C$6=3,SUM(+Ene!Y12+Feb!Y12+Mar!Y12),IF(Config!$C$6=4,SUM(+Ene!Y12+Feb!Y12+Mar!Y12+Abr!Y12),IF(Config!$C$6=5,SUM(Ene!Y12+Feb!Y12+Mar!Y12+Abr!Y12+May!Y12),IF(Config!$C$6=6,SUM(+Ene!Y12+Feb!Y12+Mar!Y12+Abr!Y12+May!Y12+Jun!Y12),IF(Config!$C$6=7,SUM(Ene!Y12+Feb!Y12+Mar!Y12+Abr!Y12+May!Y12+Jun!Y12+Jul!Y12),IF(Config!$C$6=8,SUM(+Ene!Y12+Feb!Y12+Mar!Y12+Abr!Y12+May!Y12+Jun!Y12+Jul!Y12+Ago!Y12),IF(Config!$C$6=9,SUM(+Ene!Y12+Feb!Y12+Mar!Y12+Abr!Y12+May!Y12+Jun!Y12+Jul!Y12+Ago!Y12+Set!Y12),IF(Config!$C$6=10,SUM(+Ene!Y12+Feb!Y12+Mar!Y12+Abr!Y12+May!Y12+Jun!Y12+Jul!Y12+Ago!Y12+Set!Y12+Oct!Y12),IF(Config!$C$6=11,SUM(+Ene!Y12+Feb!Y12+Mar!Y12+Abr!Y12+May!Y12+Jun!Y12+Jul!Y12+Ago!Y12+Set!Y12+Oct!Y12+Nov!Y12),IF(Config!$C$6=12,SUM(+Ene!Y12+Feb!Y12+Mar!Y12+Abr!Y12+May!Y12+Jun!Y12+Jul!Y12+Ago!Y12+Set!Y12+Oct!Y12+Nov!Y12+Dic!Y12)))))))))))))</f>
        <v>0</v>
      </c>
      <c r="Z12" s="356">
        <f>IF(Config!$C$6=1,SUM(+Ene!Z12),IF(Config!$C$6=2,SUM(+Ene!Z12+Feb!Z12),IF(Config!$C$6=3,SUM(+Ene!Z12+Feb!Z12+Mar!Z12),IF(Config!$C$6=4,SUM(+Ene!Z12+Feb!Z12+Mar!Z12+Abr!Z12),IF(Config!$C$6=5,SUM(Ene!Z12+Feb!Z12+Mar!Z12+Abr!Z12+May!Z12),IF(Config!$C$6=6,SUM(+Ene!Z12+Feb!Z12+Mar!Z12+Abr!Z12+May!Z12+Jun!Z12),IF(Config!$C$6=7,SUM(Ene!Z12+Feb!Z12+Mar!Z12+Abr!Z12+May!Z12+Jun!Z12+Jul!Z12),IF(Config!$C$6=8,SUM(+Ene!Z12+Feb!Z12+Mar!Z12+Abr!Z12+May!Z12+Jun!Z12+Jul!Z12+Ago!Z12),IF(Config!$C$6=9,SUM(+Ene!Z12+Feb!Z12+Mar!Z12+Abr!Z12+May!Z12+Jun!Z12+Jul!Z12+Ago!Z12+Set!Z12),IF(Config!$C$6=10,SUM(+Ene!Z12+Feb!Z12+Mar!Z12+Abr!Z12+May!Z12+Jun!Z12+Jul!Z12+Ago!Z12+Set!Z12+Oct!Z12),IF(Config!$C$6=11,SUM(+Ene!Z12+Feb!Z12+Mar!Z12+Abr!Z12+May!Z12+Jun!Z12+Jul!Z12+Ago!Z12+Set!Z12+Oct!Z12+Nov!Z12),IF(Config!$C$6=12,SUM(+Ene!Z12+Feb!Z12+Mar!Z12+Abr!Z12+May!Z12+Jun!Z12+Jul!Z12+Ago!Z12+Set!Z12+Oct!Z12+Nov!Z12+Dic!Z12)))))))))))))</f>
        <v>0</v>
      </c>
      <c r="AA12" s="356">
        <f>IF(Config!$C$6=1,SUM(+Ene!AA12),IF(Config!$C$6=2,SUM(+Ene!AA12+Feb!AA12),IF(Config!$C$6=3,SUM(+Ene!AA12+Feb!AA12+Mar!AA12),IF(Config!$C$6=4,SUM(+Ene!AA12+Feb!AA12+Mar!AA12+Abr!AA12),IF(Config!$C$6=5,SUM(Ene!AA12+Feb!AA12+Mar!AA12+Abr!AA12+May!AA12),IF(Config!$C$6=6,SUM(+Ene!AA12+Feb!AA12+Mar!AA12+Abr!AA12+May!AA12+Jun!AA12),IF(Config!$C$6=7,SUM(Ene!AA12+Feb!AA12+Mar!AA12+Abr!AA12+May!AA12+Jun!AA12+Jul!AA12),IF(Config!$C$6=8,SUM(+Ene!AA12+Feb!AA12+Mar!AA12+Abr!AA12+May!AA12+Jun!AA12+Jul!AA12+Ago!AA12),IF(Config!$C$6=9,SUM(+Ene!AA12+Feb!AA12+Mar!AA12+Abr!AA12+May!AA12+Jun!AA12+Jul!AA12+Ago!AA12+Set!AA12),IF(Config!$C$6=10,SUM(+Ene!AA12+Feb!AA12+Mar!AA12+Abr!AA12+May!AA12+Jun!AA12+Jul!AA12+Ago!AA12+Set!AA12+Oct!AA12),IF(Config!$C$6=11,SUM(+Ene!AA12+Feb!AA12+Mar!AA12+Abr!AA12+May!AA12+Jun!AA12+Jul!AA12+Ago!AA12+Set!AA12+Oct!AA12+Nov!AA12),IF(Config!$C$6=12,SUM(+Ene!AA12+Feb!AA12+Mar!AA12+Abr!AA12+May!AA12+Jun!AA12+Jul!AA12+Ago!AA12+Set!AA12+Oct!AA12+Nov!AA12+Dic!AA12)))))))))))))</f>
        <v>0</v>
      </c>
      <c r="AB12" s="356">
        <f>IF(Config!$C$6=1,SUM(+Ene!AB12),IF(Config!$C$6=2,SUM(+Ene!AB12+Feb!AB12),IF(Config!$C$6=3,SUM(+Ene!AB12+Feb!AB12+Mar!AB12),IF(Config!$C$6=4,SUM(+Ene!AB12+Feb!AB12+Mar!AB12+Abr!AB12),IF(Config!$C$6=5,SUM(Ene!AB12+Feb!AB12+Mar!AB12+Abr!AB12+May!AB12),IF(Config!$C$6=6,SUM(+Ene!AB12+Feb!AB12+Mar!AB12+Abr!AB12+May!AB12+Jun!AB12),IF(Config!$C$6=7,SUM(Ene!AB12+Feb!AB12+Mar!AB12+Abr!AB12+May!AB12+Jun!AB12+Jul!AB12),IF(Config!$C$6=8,SUM(+Ene!AB12+Feb!AB12+Mar!AB12+Abr!AB12+May!AB12+Jun!AB12+Jul!AB12+Ago!AB12),IF(Config!$C$6=9,SUM(+Ene!AB12+Feb!AB12+Mar!AB12+Abr!AB12+May!AB12+Jun!AB12+Jul!AB12+Ago!AB12+Set!AB12),IF(Config!$C$6=10,SUM(+Ene!AB12+Feb!AB12+Mar!AB12+Abr!AB12+May!AB12+Jun!AB12+Jul!AB12+Ago!AB12+Set!AB12+Oct!AB12),IF(Config!$C$6=11,SUM(+Ene!AB12+Feb!AB12+Mar!AB12+Abr!AB12+May!AB12+Jun!AB12+Jul!AB12+Ago!AB12+Set!AB12+Oct!AB12+Nov!AB12),IF(Config!$C$6=12,SUM(+Ene!AB12+Feb!AB12+Mar!AB12+Abr!AB12+May!AB12+Jun!AB12+Jul!AB12+Ago!AB12+Set!AB12+Oct!AB12+Nov!AB12+Dic!AB12)))))))))))))</f>
        <v>0</v>
      </c>
      <c r="AC12" s="356">
        <f>IF(Config!$C$6=1,SUM(+Ene!AC12),IF(Config!$C$6=2,SUM(+Ene!AC12+Feb!AC12),IF(Config!$C$6=3,SUM(+Ene!AC12+Feb!AC12+Mar!AC12),IF(Config!$C$6=4,SUM(+Ene!AC12+Feb!AC12+Mar!AC12+Abr!AC12),IF(Config!$C$6=5,SUM(Ene!AC12+Feb!AC12+Mar!AC12+Abr!AC12+May!AC12),IF(Config!$C$6=6,SUM(+Ene!AC12+Feb!AC12+Mar!AC12+Abr!AC12+May!AC12+Jun!AC12),IF(Config!$C$6=7,SUM(Ene!AC12+Feb!AC12+Mar!AC12+Abr!AC12+May!AC12+Jun!AC12+Jul!AC12),IF(Config!$C$6=8,SUM(+Ene!AC12+Feb!AC12+Mar!AC12+Abr!AC12+May!AC12+Jun!AC12+Jul!AC12+Ago!AC12),IF(Config!$C$6=9,SUM(+Ene!AC12+Feb!AC12+Mar!AC12+Abr!AC12+May!AC12+Jun!AC12+Jul!AC12+Ago!AC12+Set!AC12),IF(Config!$C$6=10,SUM(+Ene!AC12+Feb!AC12+Mar!AC12+Abr!AC12+May!AC12+Jun!AC12+Jul!AC12+Ago!AC12+Set!AC12+Oct!AC12),IF(Config!$C$6=11,SUM(+Ene!AC12+Feb!AC12+Mar!AC12+Abr!AC12+May!AC12+Jun!AC12+Jul!AC12+Ago!AC12+Set!AC12+Oct!AC12+Nov!AC12),IF(Config!$C$6=12,SUM(+Ene!AC12+Feb!AC12+Mar!AC12+Abr!AC12+May!AC12+Jun!AC12+Jul!AC12+Ago!AC12+Set!AC12+Oct!AC12+Nov!AC12+Dic!AC12)))))))))))))</f>
        <v>3</v>
      </c>
      <c r="AD12" s="356">
        <f>IF(Config!$C$6=1,SUM(+Ene!AD12),IF(Config!$C$6=2,SUM(+Ene!AD12+Feb!AD12),IF(Config!$C$6=3,SUM(+Ene!AD12+Feb!AD12+Mar!AD12),IF(Config!$C$6=4,SUM(+Ene!AD12+Feb!AD12+Mar!AD12+Abr!AD12),IF(Config!$C$6=5,SUM(Ene!AD12+Feb!AD12+Mar!AD12+Abr!AD12+May!AD12),IF(Config!$C$6=6,SUM(+Ene!AD12+Feb!AD12+Mar!AD12+Abr!AD12+May!AD12+Jun!AD12),IF(Config!$C$6=7,SUM(Ene!AD12+Feb!AD12+Mar!AD12+Abr!AD12+May!AD12+Jun!AD12+Jul!AD12),IF(Config!$C$6=8,SUM(+Ene!AD12+Feb!AD12+Mar!AD12+Abr!AD12+May!AD12+Jun!AD12+Jul!AD12+Ago!AD12),IF(Config!$C$6=9,SUM(+Ene!AD12+Feb!AD12+Mar!AD12+Abr!AD12+May!AD12+Jun!AD12+Jul!AD12+Ago!AD12+Set!AD12),IF(Config!$C$6=10,SUM(+Ene!AD12+Feb!AD12+Mar!AD12+Abr!AD12+May!AD12+Jun!AD12+Jul!AD12+Ago!AD12+Set!AD12+Oct!AD12),IF(Config!$C$6=11,SUM(+Ene!AD12+Feb!AD12+Mar!AD12+Abr!AD12+May!AD12+Jun!AD12+Jul!AD12+Ago!AD12+Set!AD12+Oct!AD12+Nov!AD12),IF(Config!$C$6=12,SUM(+Ene!AD12+Feb!AD12+Mar!AD12+Abr!AD12+May!AD12+Jun!AD12+Jul!AD12+Ago!AD12+Set!AD12+Oct!AD12+Nov!AD12+Dic!AD12)))))))))))))</f>
        <v>0</v>
      </c>
      <c r="AE12" s="356">
        <f>IF(Config!$C$6=1,SUM(+Ene!AE12),IF(Config!$C$6=2,SUM(+Ene!AE12+Feb!AE12),IF(Config!$C$6=3,SUM(+Ene!AE12+Feb!AE12+Mar!AE12),IF(Config!$C$6=4,SUM(+Ene!AE12+Feb!AE12+Mar!AE12+Abr!AE12),IF(Config!$C$6=5,SUM(Ene!AE12+Feb!AE12+Mar!AE12+Abr!AE12+May!AE12),IF(Config!$C$6=6,SUM(+Ene!AE12+Feb!AE12+Mar!AE12+Abr!AE12+May!AE12+Jun!AE12),IF(Config!$C$6=7,SUM(Ene!AE12+Feb!AE12+Mar!AE12+Abr!AE12+May!AE12+Jun!AE12+Jul!AE12),IF(Config!$C$6=8,SUM(+Ene!AE12+Feb!AE12+Mar!AE12+Abr!AE12+May!AE12+Jun!AE12+Jul!AE12+Ago!AE12),IF(Config!$C$6=9,SUM(+Ene!AE12+Feb!AE12+Mar!AE12+Abr!AE12+May!AE12+Jun!AE12+Jul!AE12+Ago!AE12+Set!AE12),IF(Config!$C$6=10,SUM(+Ene!AE12+Feb!AE12+Mar!AE12+Abr!AE12+May!AE12+Jun!AE12+Jul!AE12+Ago!AE12+Set!AE12+Oct!AE12),IF(Config!$C$6=11,SUM(+Ene!AE12+Feb!AE12+Mar!AE12+Abr!AE12+May!AE12+Jun!AE12+Jul!AE12+Ago!AE12+Set!AE12+Oct!AE12+Nov!AE12),IF(Config!$C$6=12,SUM(+Ene!AE12+Feb!AE12+Mar!AE12+Abr!AE12+May!AE12+Jun!AE12+Jul!AE12+Ago!AE12+Set!AE12+Oct!AE12+Nov!AE12+Dic!AE12)))))))))))))</f>
        <v>2</v>
      </c>
      <c r="AF12" s="356">
        <f>IF(Config!$C$6=1,SUM(+Ene!AF12),IF(Config!$C$6=2,SUM(+Ene!AF12+Feb!AF12),IF(Config!$C$6=3,SUM(+Ene!AF12+Feb!AF12+Mar!AF12),IF(Config!$C$6=4,SUM(+Ene!AF12+Feb!AF12+Mar!AF12+Abr!AF12),IF(Config!$C$6=5,SUM(Ene!AF12+Feb!AF12+Mar!AF12+Abr!AF12+May!AF12),IF(Config!$C$6=6,SUM(+Ene!AF12+Feb!AF12+Mar!AF12+Abr!AF12+May!AF12+Jun!AF12),IF(Config!$C$6=7,SUM(Ene!AF12+Feb!AF12+Mar!AF12+Abr!AF12+May!AF12+Jun!AF12+Jul!AF12),IF(Config!$C$6=8,SUM(+Ene!AF12+Feb!AF12+Mar!AF12+Abr!AF12+May!AF12+Jun!AF12+Jul!AF12+Ago!AF12),IF(Config!$C$6=9,SUM(+Ene!AF12+Feb!AF12+Mar!AF12+Abr!AF12+May!AF12+Jun!AF12+Jul!AF12+Ago!AF12+Set!AF12),IF(Config!$C$6=10,SUM(+Ene!AF12+Feb!AF12+Mar!AF12+Abr!AF12+May!AF12+Jun!AF12+Jul!AF12+Ago!AF12+Set!AF12+Oct!AF12),IF(Config!$C$6=11,SUM(+Ene!AF12+Feb!AF12+Mar!AF12+Abr!AF12+May!AF12+Jun!AF12+Jul!AF12+Ago!AF12+Set!AF12+Oct!AF12+Nov!AF12),IF(Config!$C$6=12,SUM(+Ene!AF12+Feb!AF12+Mar!AF12+Abr!AF12+May!AF12+Jun!AF12+Jul!AF12+Ago!AF12+Set!AF12+Oct!AF12+Nov!AF12+Dic!AF12)))))))))))))</f>
        <v>0</v>
      </c>
      <c r="AG12" s="356">
        <f>IF(Config!$C$6=1,SUM(+Ene!AG12),IF(Config!$C$6=2,SUM(+Ene!AG12+Feb!AG12),IF(Config!$C$6=3,SUM(+Ene!AG12+Feb!AG12+Mar!AG12),IF(Config!$C$6=4,SUM(+Ene!AG12+Feb!AG12+Mar!AG12+Abr!AG12),IF(Config!$C$6=5,SUM(Ene!AG12+Feb!AG12+Mar!AG12+Abr!AG12+May!AG12),IF(Config!$C$6=6,SUM(+Ene!AG12+Feb!AG12+Mar!AG12+Abr!AG12+May!AG12+Jun!AG12),IF(Config!$C$6=7,SUM(Ene!AG12+Feb!AG12+Mar!AG12+Abr!AG12+May!AG12+Jun!AG12+Jul!AG12),IF(Config!$C$6=8,SUM(+Ene!AG12+Feb!AG12+Mar!AG12+Abr!AG12+May!AG12+Jun!AG12+Jul!AG12+Ago!AG12),IF(Config!$C$6=9,SUM(+Ene!AG12+Feb!AG12+Mar!AG12+Abr!AG12+May!AG12+Jun!AG12+Jul!AG12+Ago!AG12+Set!AG12),IF(Config!$C$6=10,SUM(+Ene!AG12+Feb!AG12+Mar!AG12+Abr!AG12+May!AG12+Jun!AG12+Jul!AG12+Ago!AG12+Set!AG12+Oct!AG12),IF(Config!$C$6=11,SUM(+Ene!AG12+Feb!AG12+Mar!AG12+Abr!AG12+May!AG12+Jun!AG12+Jul!AG12+Ago!AG12+Set!AG12+Oct!AG12+Nov!AG12),IF(Config!$C$6=12,SUM(+Ene!AG12+Feb!AG12+Mar!AG12+Abr!AG12+May!AG12+Jun!AG12+Jul!AG12+Ago!AG12+Set!AG12+Oct!AG12+Nov!AG12+Dic!AG12)))))))))))))</f>
        <v>0</v>
      </c>
      <c r="AH12" s="356">
        <f>IF(Config!$C$6=1,SUM(+Ene!AH12),IF(Config!$C$6=2,SUM(+Ene!AH12+Feb!AH12),IF(Config!$C$6=3,SUM(+Ene!AH12+Feb!AH12+Mar!AH12),IF(Config!$C$6=4,SUM(+Ene!AH12+Feb!AH12+Mar!AH12+Abr!AH12),IF(Config!$C$6=5,SUM(Ene!AH12+Feb!AH12+Mar!AH12+Abr!AH12+May!AH12),IF(Config!$C$6=6,SUM(+Ene!AH12+Feb!AH12+Mar!AH12+Abr!AH12+May!AH12+Jun!AH12),IF(Config!$C$6=7,SUM(Ene!AH12+Feb!AH12+Mar!AH12+Abr!AH12+May!AH12+Jun!AH12+Jul!AH12),IF(Config!$C$6=8,SUM(+Ene!AH12+Feb!AH12+Mar!AH12+Abr!AH12+May!AH12+Jun!AH12+Jul!AH12+Ago!AH12),IF(Config!$C$6=9,SUM(+Ene!AH12+Feb!AH12+Mar!AH12+Abr!AH12+May!AH12+Jun!AH12+Jul!AH12+Ago!AH12+Set!AH12),IF(Config!$C$6=10,SUM(+Ene!AH12+Feb!AH12+Mar!AH12+Abr!AH12+May!AH12+Jun!AH12+Jul!AH12+Ago!AH12+Set!AH12+Oct!AH12),IF(Config!$C$6=11,SUM(+Ene!AH12+Feb!AH12+Mar!AH12+Abr!AH12+May!AH12+Jun!AH12+Jul!AH12+Ago!AH12+Set!AH12+Oct!AH12+Nov!AH12),IF(Config!$C$6=12,SUM(+Ene!AH12+Feb!AH12+Mar!AH12+Abr!AH12+May!AH12+Jun!AH12+Jul!AH12+Ago!AH12+Set!AH12+Oct!AH12+Nov!AH12+Dic!AH12)))))))))))))</f>
        <v>0</v>
      </c>
      <c r="AI12" s="356">
        <f>IF(Config!$C$6=1,SUM(+Ene!AI12),IF(Config!$C$6=2,SUM(+Ene!AI12+Feb!AI12),IF(Config!$C$6=3,SUM(+Ene!AI12+Feb!AI12+Mar!AI12),IF(Config!$C$6=4,SUM(+Ene!AI12+Feb!AI12+Mar!AI12+Abr!AI12),IF(Config!$C$6=5,SUM(Ene!AI12+Feb!AI12+Mar!AI12+Abr!AI12+May!AI12),IF(Config!$C$6=6,SUM(+Ene!AI12+Feb!AI12+Mar!AI12+Abr!AI12+May!AI12+Jun!AI12),IF(Config!$C$6=7,SUM(Ene!AI12+Feb!AI12+Mar!AI12+Abr!AI12+May!AI12+Jun!AI12+Jul!AI12),IF(Config!$C$6=8,SUM(+Ene!AI12+Feb!AI12+Mar!AI12+Abr!AI12+May!AI12+Jun!AI12+Jul!AI12+Ago!AI12),IF(Config!$C$6=9,SUM(+Ene!AI12+Feb!AI12+Mar!AI12+Abr!AI12+May!AI12+Jun!AI12+Jul!AI12+Ago!AI12+Set!AI12),IF(Config!$C$6=10,SUM(+Ene!AI12+Feb!AI12+Mar!AI12+Abr!AI12+May!AI12+Jun!AI12+Jul!AI12+Ago!AI12+Set!AI12+Oct!AI12),IF(Config!$C$6=11,SUM(+Ene!AI12+Feb!AI12+Mar!AI12+Abr!AI12+May!AI12+Jun!AI12+Jul!AI12+Ago!AI12+Set!AI12+Oct!AI12+Nov!AI12),IF(Config!$C$6=12,SUM(+Ene!AI12+Feb!AI12+Mar!AI12+Abr!AI12+May!AI12+Jun!AI12+Jul!AI12+Ago!AI12+Set!AI12+Oct!AI12+Nov!AI12+Dic!AI12)))))))))))))</f>
        <v>0</v>
      </c>
      <c r="AJ12" s="356">
        <f>IF(Config!$C$6=1,SUM(+Ene!AJ12),IF(Config!$C$6=2,SUM(+Ene!AJ12+Feb!AJ12),IF(Config!$C$6=3,SUM(+Ene!AJ12+Feb!AJ12+Mar!AJ12),IF(Config!$C$6=4,SUM(+Ene!AJ12+Feb!AJ12+Mar!AJ12+Abr!AJ12),IF(Config!$C$6=5,SUM(Ene!AJ12+Feb!AJ12+Mar!AJ12+Abr!AJ12+May!AJ12),IF(Config!$C$6=6,SUM(+Ene!AJ12+Feb!AJ12+Mar!AJ12+Abr!AJ12+May!AJ12+Jun!AJ12),IF(Config!$C$6=7,SUM(Ene!AJ12+Feb!AJ12+Mar!AJ12+Abr!AJ12+May!AJ12+Jun!AJ12+Jul!AJ12),IF(Config!$C$6=8,SUM(+Ene!AJ12+Feb!AJ12+Mar!AJ12+Abr!AJ12+May!AJ12+Jun!AJ12+Jul!AJ12+Ago!AJ12),IF(Config!$C$6=9,SUM(+Ene!AJ12+Feb!AJ12+Mar!AJ12+Abr!AJ12+May!AJ12+Jun!AJ12+Jul!AJ12+Ago!AJ12+Set!AJ12),IF(Config!$C$6=10,SUM(+Ene!AJ12+Feb!AJ12+Mar!AJ12+Abr!AJ12+May!AJ12+Jun!AJ12+Jul!AJ12+Ago!AJ12+Set!AJ12+Oct!AJ12),IF(Config!$C$6=11,SUM(+Ene!AJ12+Feb!AJ12+Mar!AJ12+Abr!AJ12+May!AJ12+Jun!AJ12+Jul!AJ12+Ago!AJ12+Set!AJ12+Oct!AJ12+Nov!AJ12),IF(Config!$C$6=12,SUM(+Ene!AJ12+Feb!AJ12+Mar!AJ12+Abr!AJ12+May!AJ12+Jun!AJ12+Jul!AJ12+Ago!AJ12+Set!AJ12+Oct!AJ12+Nov!AJ12+Dic!AJ12)))))))))))))</f>
        <v>0</v>
      </c>
      <c r="AK12" s="356">
        <f>IF(Config!$C$6=1,SUM(+Ene!AK12),IF(Config!$C$6=2,SUM(+Ene!AK12+Feb!AK12),IF(Config!$C$6=3,SUM(+Ene!AK12+Feb!AK12+Mar!AK12),IF(Config!$C$6=4,SUM(+Ene!AK12+Feb!AK12+Mar!AK12+Abr!AK12),IF(Config!$C$6=5,SUM(Ene!AK12+Feb!AK12+Mar!AK12+Abr!AK12+May!AK12),IF(Config!$C$6=6,SUM(+Ene!AK12+Feb!AK12+Mar!AK12+Abr!AK12+May!AK12+Jun!AK12),IF(Config!$C$6=7,SUM(Ene!AK12+Feb!AK12+Mar!AK12+Abr!AK12+May!AK12+Jun!AK12+Jul!AK12),IF(Config!$C$6=8,SUM(+Ene!AK12+Feb!AK12+Mar!AK12+Abr!AK12+May!AK12+Jun!AK12+Jul!AK12+Ago!AK12),IF(Config!$C$6=9,SUM(+Ene!AK12+Feb!AK12+Mar!AK12+Abr!AK12+May!AK12+Jun!AK12+Jul!AK12+Ago!AK12+Set!AK12),IF(Config!$C$6=10,SUM(+Ene!AK12+Feb!AK12+Mar!AK12+Abr!AK12+May!AK12+Jun!AK12+Jul!AK12+Ago!AK12+Set!AK12+Oct!AK12),IF(Config!$C$6=11,SUM(+Ene!AK12+Feb!AK12+Mar!AK12+Abr!AK12+May!AK12+Jun!AK12+Jul!AK12+Ago!AK12+Set!AK12+Oct!AK12+Nov!AK12),IF(Config!$C$6=12,SUM(+Ene!AK12+Feb!AK12+Mar!AK12+Abr!AK12+May!AK12+Jun!AK12+Jul!AK12+Ago!AK12+Set!AK12+Oct!AK12+Nov!AK12+Dic!AK12)))))))))))))</f>
        <v>0</v>
      </c>
      <c r="AL12" s="356">
        <f>IF(Config!$C$6=1,SUM(+Ene!AL12),IF(Config!$C$6=2,SUM(+Ene!AL12+Feb!AL12),IF(Config!$C$6=3,SUM(+Ene!AL12+Feb!AL12+Mar!AL12),IF(Config!$C$6=4,SUM(+Ene!AL12+Feb!AL12+Mar!AL12+Abr!AL12),IF(Config!$C$6=5,SUM(Ene!AL12+Feb!AL12+Mar!AL12+Abr!AL12+May!AL12),IF(Config!$C$6=6,SUM(+Ene!AL12+Feb!AL12+Mar!AL12+Abr!AL12+May!AL12+Jun!AL12),IF(Config!$C$6=7,SUM(Ene!AL12+Feb!AL12+Mar!AL12+Abr!AL12+May!AL12+Jun!AL12+Jul!AL12),IF(Config!$C$6=8,SUM(+Ene!AL12+Feb!AL12+Mar!AL12+Abr!AL12+May!AL12+Jun!AL12+Jul!AL12+Ago!AL12),IF(Config!$C$6=9,SUM(+Ene!AL12+Feb!AL12+Mar!AL12+Abr!AL12+May!AL12+Jun!AL12+Jul!AL12+Ago!AL12+Set!AL12),IF(Config!$C$6=10,SUM(+Ene!AL12+Feb!AL12+Mar!AL12+Abr!AL12+May!AL12+Jun!AL12+Jul!AL12+Ago!AL12+Set!AL12+Oct!AL12),IF(Config!$C$6=11,SUM(+Ene!AL12+Feb!AL12+Mar!AL12+Abr!AL12+May!AL12+Jun!AL12+Jul!AL12+Ago!AL12+Set!AL12+Oct!AL12+Nov!AL12),IF(Config!$C$6=12,SUM(+Ene!AL12+Feb!AL12+Mar!AL12+Abr!AL12+May!AL12+Jun!AL12+Jul!AL12+Ago!AL12+Set!AL12+Oct!AL12+Nov!AL12+Dic!AL12)))))))))))))</f>
        <v>0</v>
      </c>
      <c r="AM12" s="356">
        <f>IF(Config!$C$6=1,SUM(+Ene!AM12),IF(Config!$C$6=2,SUM(+Ene!AM12+Feb!AM12),IF(Config!$C$6=3,SUM(+Ene!AM12+Feb!AM12+Mar!AM12),IF(Config!$C$6=4,SUM(+Ene!AM12+Feb!AM12+Mar!AM12+Abr!AM12),IF(Config!$C$6=5,SUM(Ene!AM12+Feb!AM12+Mar!AM12+Abr!AM12+May!AM12),IF(Config!$C$6=6,SUM(+Ene!AM12+Feb!AM12+Mar!AM12+Abr!AM12+May!AM12+Jun!AM12),IF(Config!$C$6=7,SUM(Ene!AM12+Feb!AM12+Mar!AM12+Abr!AM12+May!AM12+Jun!AM12+Jul!AM12),IF(Config!$C$6=8,SUM(+Ene!AM12+Feb!AM12+Mar!AM12+Abr!AM12+May!AM12+Jun!AM12+Jul!AM12+Ago!AM12),IF(Config!$C$6=9,SUM(+Ene!AM12+Feb!AM12+Mar!AM12+Abr!AM12+May!AM12+Jun!AM12+Jul!AM12+Ago!AM12+Set!AM12),IF(Config!$C$6=10,SUM(+Ene!AM12+Feb!AM12+Mar!AM12+Abr!AM12+May!AM12+Jun!AM12+Jul!AM12+Ago!AM12+Set!AM12+Oct!AM12),IF(Config!$C$6=11,SUM(+Ene!AM12+Feb!AM12+Mar!AM12+Abr!AM12+May!AM12+Jun!AM12+Jul!AM12+Ago!AM12+Set!AM12+Oct!AM12+Nov!AM12),IF(Config!$C$6=12,SUM(+Ene!AM12+Feb!AM12+Mar!AM12+Abr!AM12+May!AM12+Jun!AM12+Jul!AM12+Ago!AM12+Set!AM12+Oct!AM12+Nov!AM12+Dic!AM12)))))))))))))</f>
        <v>0</v>
      </c>
      <c r="AN12" s="356">
        <f>IF(Config!$C$6=1,SUM(+Ene!AN12),IF(Config!$C$6=2,SUM(+Ene!AN12+Feb!AN12),IF(Config!$C$6=3,SUM(+Ene!AN12+Feb!AN12+Mar!AN12),IF(Config!$C$6=4,SUM(+Ene!AN12+Feb!AN12+Mar!AN12+Abr!AN12),IF(Config!$C$6=5,SUM(Ene!AN12+Feb!AN12+Mar!AN12+Abr!AN12+May!AN12),IF(Config!$C$6=6,SUM(+Ene!AN12+Feb!AN12+Mar!AN12+Abr!AN12+May!AN12+Jun!AN12),IF(Config!$C$6=7,SUM(Ene!AN12+Feb!AN12+Mar!AN12+Abr!AN12+May!AN12+Jun!AN12+Jul!AN12),IF(Config!$C$6=8,SUM(+Ene!AN12+Feb!AN12+Mar!AN12+Abr!AN12+May!AN12+Jun!AN12+Jul!AN12+Ago!AN12),IF(Config!$C$6=9,SUM(+Ene!AN12+Feb!AN12+Mar!AN12+Abr!AN12+May!AN12+Jun!AN12+Jul!AN12+Ago!AN12+Set!AN12),IF(Config!$C$6=10,SUM(+Ene!AN12+Feb!AN12+Mar!AN12+Abr!AN12+May!AN12+Jun!AN12+Jul!AN12+Ago!AN12+Set!AN12+Oct!AN12),IF(Config!$C$6=11,SUM(+Ene!AN12+Feb!AN12+Mar!AN12+Abr!AN12+May!AN12+Jun!AN12+Jul!AN12+Ago!AN12+Set!AN12+Oct!AN12+Nov!AN12),IF(Config!$C$6=12,SUM(+Ene!AN12+Feb!AN12+Mar!AN12+Abr!AN12+May!AN12+Jun!AN12+Jul!AN12+Ago!AN12+Set!AN12+Oct!AN12+Nov!AN12+Dic!AN12)))))))))))))</f>
        <v>0</v>
      </c>
      <c r="AO12" s="356">
        <f>IF(Config!$C$6=1,SUM(+Ene!AO12),IF(Config!$C$6=2,SUM(+Ene!AO12+Feb!AO12),IF(Config!$C$6=3,SUM(+Ene!AO12+Feb!AO12+Mar!AO12),IF(Config!$C$6=4,SUM(+Ene!AO12+Feb!AO12+Mar!AO12+Abr!AO12),IF(Config!$C$6=5,SUM(Ene!AO12+Feb!AO12+Mar!AO12+Abr!AO12+May!AO12),IF(Config!$C$6=6,SUM(+Ene!AO12+Feb!AO12+Mar!AO12+Abr!AO12+May!AO12+Jun!AO12),IF(Config!$C$6=7,SUM(Ene!AO12+Feb!AO12+Mar!AO12+Abr!AO12+May!AO12+Jun!AO12+Jul!AO12),IF(Config!$C$6=8,SUM(+Ene!AO12+Feb!AO12+Mar!AO12+Abr!AO12+May!AO12+Jun!AO12+Jul!AO12+Ago!AO12),IF(Config!$C$6=9,SUM(+Ene!AO12+Feb!AO12+Mar!AO12+Abr!AO12+May!AO12+Jun!AO12+Jul!AO12+Ago!AO12+Set!AO12),IF(Config!$C$6=10,SUM(+Ene!AO12+Feb!AO12+Mar!AO12+Abr!AO12+May!AO12+Jun!AO12+Jul!AO12+Ago!AO12+Set!AO12+Oct!AO12),IF(Config!$C$6=11,SUM(+Ene!AO12+Feb!AO12+Mar!AO12+Abr!AO12+May!AO12+Jun!AO12+Jul!AO12+Ago!AO12+Set!AO12+Oct!AO12+Nov!AO12),IF(Config!$C$6=12,SUM(+Ene!AO12+Feb!AO12+Mar!AO12+Abr!AO12+May!AO12+Jun!AO12+Jul!AO12+Ago!AO12+Set!AO12+Oct!AO12+Nov!AO12+Dic!AO12)))))))))))))</f>
        <v>0</v>
      </c>
      <c r="AP12" s="356">
        <f>IF(Config!$C$6=1,SUM(+Ene!AP12),IF(Config!$C$6=2,SUM(+Ene!AP12+Feb!AP12),IF(Config!$C$6=3,SUM(+Ene!AP12+Feb!AP12+Mar!AP12),IF(Config!$C$6=4,SUM(+Ene!AP12+Feb!AP12+Mar!AP12+Abr!AP12),IF(Config!$C$6=5,SUM(Ene!AP12+Feb!AP12+Mar!AP12+Abr!AP12+May!AP12),IF(Config!$C$6=6,SUM(+Ene!AP12+Feb!AP12+Mar!AP12+Abr!AP12+May!AP12+Jun!AP12),IF(Config!$C$6=7,SUM(Ene!AP12+Feb!AP12+Mar!AP12+Abr!AP12+May!AP12+Jun!AP12+Jul!AP12),IF(Config!$C$6=8,SUM(+Ene!AP12+Feb!AP12+Mar!AP12+Abr!AP12+May!AP12+Jun!AP12+Jul!AP12+Ago!AP12),IF(Config!$C$6=9,SUM(+Ene!AP12+Feb!AP12+Mar!AP12+Abr!AP12+May!AP12+Jun!AP12+Jul!AP12+Ago!AP12+Set!AP12),IF(Config!$C$6=10,SUM(+Ene!AP12+Feb!AP12+Mar!AP12+Abr!AP12+May!AP12+Jun!AP12+Jul!AP12+Ago!AP12+Set!AP12+Oct!AP12),IF(Config!$C$6=11,SUM(+Ene!AP12+Feb!AP12+Mar!AP12+Abr!AP12+May!AP12+Jun!AP12+Jul!AP12+Ago!AP12+Set!AP12+Oct!AP12+Nov!AP12),IF(Config!$C$6=12,SUM(+Ene!AP12+Feb!AP12+Mar!AP12+Abr!AP12+May!AP12+Jun!AP12+Jul!AP12+Ago!AP12+Set!AP12+Oct!AP12+Nov!AP12+Dic!AP12)))))))))))))</f>
        <v>0</v>
      </c>
      <c r="AQ12" s="356">
        <f>IF(Config!$C$6=1,SUM(+Ene!AQ12),IF(Config!$C$6=2,SUM(+Ene!AQ12+Feb!AQ12),IF(Config!$C$6=3,SUM(+Ene!AQ12+Feb!AQ12+Mar!AQ12),IF(Config!$C$6=4,SUM(+Ene!AQ12+Feb!AQ12+Mar!AQ12+Abr!AQ12),IF(Config!$C$6=5,SUM(Ene!AQ12+Feb!AQ12+Mar!AQ12+Abr!AQ12+May!AQ12),IF(Config!$C$6=6,SUM(+Ene!AQ12+Feb!AQ12+Mar!AQ12+Abr!AQ12+May!AQ12+Jun!AQ12),IF(Config!$C$6=7,SUM(Ene!AQ12+Feb!AQ12+Mar!AQ12+Abr!AQ12+May!AQ12+Jun!AQ12+Jul!AQ12),IF(Config!$C$6=8,SUM(+Ene!AQ12+Feb!AQ12+Mar!AQ12+Abr!AQ12+May!AQ12+Jun!AQ12+Jul!AQ12+Ago!AQ12),IF(Config!$C$6=9,SUM(+Ene!AQ12+Feb!AQ12+Mar!AQ12+Abr!AQ12+May!AQ12+Jun!AQ12+Jul!AQ12+Ago!AQ12+Set!AQ12),IF(Config!$C$6=10,SUM(+Ene!AQ12+Feb!AQ12+Mar!AQ12+Abr!AQ12+May!AQ12+Jun!AQ12+Jul!AQ12+Ago!AQ12+Set!AQ12+Oct!AQ12),IF(Config!$C$6=11,SUM(+Ene!AQ12+Feb!AQ12+Mar!AQ12+Abr!AQ12+May!AQ12+Jun!AQ12+Jul!AQ12+Ago!AQ12+Set!AQ12+Oct!AQ12+Nov!AQ12),IF(Config!$C$6=12,SUM(+Ene!AQ12+Feb!AQ12+Mar!AQ12+Abr!AQ12+May!AQ12+Jun!AQ12+Jul!AQ12+Ago!AQ12+Set!AQ12+Oct!AQ12+Nov!AQ12+Dic!AQ12)))))))))))))</f>
        <v>0</v>
      </c>
      <c r="AR12" s="356">
        <f>IF(Config!$C$6=1,SUM(+Ene!AR12),IF(Config!$C$6=2,SUM(+Ene!AR12+Feb!AR12),IF(Config!$C$6=3,SUM(+Ene!AR12+Feb!AR12+Mar!AR12),IF(Config!$C$6=4,SUM(+Ene!AR12+Feb!AR12+Mar!AR12+Abr!AR12),IF(Config!$C$6=5,SUM(Ene!AR12+Feb!AR12+Mar!AR12+Abr!AR12+May!AR12),IF(Config!$C$6=6,SUM(+Ene!AR12+Feb!AR12+Mar!AR12+Abr!AR12+May!AR12+Jun!AR12),IF(Config!$C$6=7,SUM(Ene!AR12+Feb!AR12+Mar!AR12+Abr!AR12+May!AR12+Jun!AR12+Jul!AR12),IF(Config!$C$6=8,SUM(+Ene!AR12+Feb!AR12+Mar!AR12+Abr!AR12+May!AR12+Jun!AR12+Jul!AR12+Ago!AR12),IF(Config!$C$6=9,SUM(+Ene!AR12+Feb!AR12+Mar!AR12+Abr!AR12+May!AR12+Jun!AR12+Jul!AR12+Ago!AR12+Set!AR12),IF(Config!$C$6=10,SUM(+Ene!AR12+Feb!AR12+Mar!AR12+Abr!AR12+May!AR12+Jun!AR12+Jul!AR12+Ago!AR12+Set!AR12+Oct!AR12),IF(Config!$C$6=11,SUM(+Ene!AR12+Feb!AR12+Mar!AR12+Abr!AR12+May!AR12+Jun!AR12+Jul!AR12+Ago!AR12+Set!AR12+Oct!AR12+Nov!AR12),IF(Config!$C$6=12,SUM(+Ene!AR12+Feb!AR12+Mar!AR12+Abr!AR12+May!AR12+Jun!AR12+Jul!AR12+Ago!AR12+Set!AR12+Oct!AR12+Nov!AR12+Dic!AR12)))))))))))))</f>
        <v>0</v>
      </c>
      <c r="AS12" s="356">
        <f>IF(Config!$C$6=1,SUM(+Ene!AS12),IF(Config!$C$6=2,SUM(+Ene!AS12+Feb!AS12),IF(Config!$C$6=3,SUM(+Ene!AS12+Feb!AS12+Mar!AS12),IF(Config!$C$6=4,SUM(+Ene!AS12+Feb!AS12+Mar!AS12+Abr!AS12),IF(Config!$C$6=5,SUM(Ene!AS12+Feb!AS12+Mar!AS12+Abr!AS12+May!AS12),IF(Config!$C$6=6,SUM(+Ene!AS12+Feb!AS12+Mar!AS12+Abr!AS12+May!AS12+Jun!AS12),IF(Config!$C$6=7,SUM(Ene!AS12+Feb!AS12+Mar!AS12+Abr!AS12+May!AS12+Jun!AS12+Jul!AS12),IF(Config!$C$6=8,SUM(+Ene!AS12+Feb!AS12+Mar!AS12+Abr!AS12+May!AS12+Jun!AS12+Jul!AS12+Ago!AS12),IF(Config!$C$6=9,SUM(+Ene!AS12+Feb!AS12+Mar!AS12+Abr!AS12+May!AS12+Jun!AS12+Jul!AS12+Ago!AS12+Set!AS12),IF(Config!$C$6=10,SUM(+Ene!AS12+Feb!AS12+Mar!AS12+Abr!AS12+May!AS12+Jun!AS12+Jul!AS12+Ago!AS12+Set!AS12+Oct!AS12),IF(Config!$C$6=11,SUM(+Ene!AS12+Feb!AS12+Mar!AS12+Abr!AS12+May!AS12+Jun!AS12+Jul!AS12+Ago!AS12+Set!AS12+Oct!AS12+Nov!AS12),IF(Config!$C$6=12,SUM(+Ene!AS12+Feb!AS12+Mar!AS12+Abr!AS12+May!AS12+Jun!AS12+Jul!AS12+Ago!AS12+Set!AS12+Oct!AS12+Nov!AS12+Dic!AS12)))))))))))))</f>
        <v>0</v>
      </c>
      <c r="AT12" s="366">
        <f t="shared" si="38"/>
        <v>16</v>
      </c>
      <c r="AU12" s="37">
        <f t="shared" si="27"/>
        <v>0</v>
      </c>
      <c r="AV12" s="37">
        <f t="shared" si="28"/>
        <v>0</v>
      </c>
      <c r="AW12" s="37">
        <f t="shared" si="8"/>
        <v>6</v>
      </c>
      <c r="AX12" s="37">
        <f t="shared" si="9"/>
        <v>0</v>
      </c>
      <c r="AY12" s="37">
        <f t="shared" si="10"/>
        <v>0</v>
      </c>
      <c r="AZ12" s="37">
        <f t="shared" si="11"/>
        <v>5</v>
      </c>
      <c r="BA12" s="37">
        <f t="shared" si="12"/>
        <v>5</v>
      </c>
      <c r="BB12" s="37">
        <f t="shared" si="13"/>
        <v>0</v>
      </c>
      <c r="BC12" s="38">
        <f t="shared" si="14"/>
        <v>0</v>
      </c>
      <c r="BD12" s="37">
        <f t="shared" si="15"/>
        <v>0</v>
      </c>
      <c r="BE12" s="54">
        <f t="shared" si="6"/>
        <v>16</v>
      </c>
      <c r="BF12" t="str">
        <f t="shared" si="7"/>
        <v>OK</v>
      </c>
    </row>
    <row r="13" spans="1:70" x14ac:dyDescent="0.25">
      <c r="A13" s="352">
        <v>10</v>
      </c>
      <c r="B13" s="355" t="s">
        <v>729</v>
      </c>
      <c r="C13" s="367" t="s">
        <v>505</v>
      </c>
      <c r="D13" s="356">
        <f>IF(Config!$C$6=1,SUM(+Ene!D13),IF(Config!$C$6=2,SUM(+Ene!D13+Feb!D13),IF(Config!$C$6=3,SUM(+Ene!D13+Feb!D13+Mar!D13),IF(Config!$C$6=4,SUM(+Ene!D13+Feb!D13+Mar!D13+Abr!D13),IF(Config!$C$6=5,SUM(Ene!D13+Feb!D13+Mar!D13+Abr!D13+May!D13),IF(Config!$C$6=6,SUM(+Ene!D13+Feb!D13+Mar!D13+Abr!D13+May!D13+Jun!D13),IF(Config!$C$6=7,SUM(Ene!D13+Feb!D13+Mar!D13+Abr!D13+May!D13+Jun!D13+Jul!D13),IF(Config!$C$6=8,SUM(+Ene!D13+Feb!D13+Mar!D13+Abr!D13+May!D13+Jun!D13+Jul!D13+Ago!D13),IF(Config!$C$6=9,SUM(+Ene!D13+Feb!D13+Mar!D13+Abr!D13+May!D13+Jun!D13+Jul!D13+Ago!D13+Set!D13),IF(Config!$C$6=10,SUM(+Ene!D13+Feb!D13+Mar!D13+Abr!D13+May!D13+Jun!D13+Jul!D13+Ago!D13+Set!D13+Oct!D13),IF(Config!$C$6=11,SUM(+Ene!D13+Feb!D13+Mar!D13+Abr!D13+May!D13+Jun!D13+Jul!D13+Ago!D13+Set!D13+Oct!D13+Nov!D13),IF(Config!$C$6=12,SUM(+Ene!D13+Feb!D13+Mar!D13+Abr!D13+May!D13+Jun!D13+Jul!D13+Ago!D13+Set!D13+Oct!D13+Nov!D13+Dic!D13)))))))))))))</f>
        <v>0</v>
      </c>
      <c r="E13" s="356">
        <f>IF(Config!$C$6=1,SUM(+Ene!E13),IF(Config!$C$6=2,SUM(+Ene!E13+Feb!E13),IF(Config!$C$6=3,SUM(+Ene!E13+Feb!E13+Mar!E13),IF(Config!$C$6=4,SUM(+Ene!E13+Feb!E13+Mar!E13+Abr!E13),IF(Config!$C$6=5,SUM(Ene!E13+Feb!E13+Mar!E13+Abr!E13+May!E13),IF(Config!$C$6=6,SUM(+Ene!E13+Feb!E13+Mar!E13+Abr!E13+May!E13+Jun!E13),IF(Config!$C$6=7,SUM(Ene!E13+Feb!E13+Mar!E13+Abr!E13+May!E13+Jun!E13+Jul!E13),IF(Config!$C$6=8,SUM(+Ene!E13+Feb!E13+Mar!E13+Abr!E13+May!E13+Jun!E13+Jul!E13+Ago!E13),IF(Config!$C$6=9,SUM(+Ene!E13+Feb!E13+Mar!E13+Abr!E13+May!E13+Jun!E13+Jul!E13+Ago!E13+Set!E13),IF(Config!$C$6=10,SUM(+Ene!E13+Feb!E13+Mar!E13+Abr!E13+May!E13+Jun!E13+Jul!E13+Ago!E13+Set!E13+Oct!E13),IF(Config!$C$6=11,SUM(+Ene!E13+Feb!E13+Mar!E13+Abr!E13+May!E13+Jun!E13+Jul!E13+Ago!E13+Set!E13+Oct!E13+Nov!E13),IF(Config!$C$6=12,SUM(+Ene!E13+Feb!E13+Mar!E13+Abr!E13+May!E13+Jun!E13+Jul!E13+Ago!E13+Set!E13+Oct!E13+Nov!E13+Dic!E13)))))))))))))</f>
        <v>0</v>
      </c>
      <c r="F13" s="356">
        <f>IF(Config!$C$6=1,SUM(+Ene!F13),IF(Config!$C$6=2,SUM(+Ene!F13+Feb!F13),IF(Config!$C$6=3,SUM(+Ene!F13+Feb!F13+Mar!F13),IF(Config!$C$6=4,SUM(+Ene!F13+Feb!F13+Mar!F13+Abr!F13),IF(Config!$C$6=5,SUM(Ene!F13+Feb!F13+Mar!F13+Abr!F13+May!F13),IF(Config!$C$6=6,SUM(+Ene!F13+Feb!F13+Mar!F13+Abr!F13+May!F13+Jun!F13),IF(Config!$C$6=7,SUM(Ene!F13+Feb!F13+Mar!F13+Abr!F13+May!F13+Jun!F13+Jul!F13),IF(Config!$C$6=8,SUM(+Ene!F13+Feb!F13+Mar!F13+Abr!F13+May!F13+Jun!F13+Jul!F13+Ago!F13),IF(Config!$C$6=9,SUM(+Ene!F13+Feb!F13+Mar!F13+Abr!F13+May!F13+Jun!F13+Jul!F13+Ago!F13+Set!F13),IF(Config!$C$6=10,SUM(+Ene!F13+Feb!F13+Mar!F13+Abr!F13+May!F13+Jun!F13+Jul!F13+Ago!F13+Set!F13+Oct!F13),IF(Config!$C$6=11,SUM(+Ene!F13+Feb!F13+Mar!F13+Abr!F13+May!F13+Jun!F13+Jul!F13+Ago!F13+Set!F13+Oct!F13+Nov!F13),IF(Config!$C$6=12,SUM(+Ene!F13+Feb!F13+Mar!F13+Abr!F13+May!F13+Jun!F13+Jul!F13+Ago!F13+Set!F13+Oct!F13+Nov!F13+Dic!F13)))))))))))))</f>
        <v>6</v>
      </c>
      <c r="G13" s="356">
        <f>IF(Config!$C$6=1,SUM(+Ene!G13),IF(Config!$C$6=2,SUM(+Ene!G13+Feb!G13),IF(Config!$C$6=3,SUM(+Ene!G13+Feb!G13+Mar!G13),IF(Config!$C$6=4,SUM(+Ene!G13+Feb!G13+Mar!G13+Abr!G13),IF(Config!$C$6=5,SUM(Ene!G13+Feb!G13+Mar!G13+Abr!G13+May!G13),IF(Config!$C$6=6,SUM(+Ene!G13+Feb!G13+Mar!G13+Abr!G13+May!G13+Jun!G13),IF(Config!$C$6=7,SUM(Ene!G13+Feb!G13+Mar!G13+Abr!G13+May!G13+Jun!G13+Jul!G13),IF(Config!$C$6=8,SUM(+Ene!G13+Feb!G13+Mar!G13+Abr!G13+May!G13+Jun!G13+Jul!G13+Ago!G13),IF(Config!$C$6=9,SUM(+Ene!G13+Feb!G13+Mar!G13+Abr!G13+May!G13+Jun!G13+Jul!G13+Ago!G13+Set!G13),IF(Config!$C$6=10,SUM(+Ene!G13+Feb!G13+Mar!G13+Abr!G13+May!G13+Jun!G13+Jul!G13+Ago!G13+Set!G13+Oct!G13),IF(Config!$C$6=11,SUM(+Ene!G13+Feb!G13+Mar!G13+Abr!G13+May!G13+Jun!G13+Jul!G13+Ago!G13+Set!G13+Oct!G13+Nov!G13),IF(Config!$C$6=12,SUM(+Ene!G13+Feb!G13+Mar!G13+Abr!G13+May!G13+Jun!G13+Jul!G13+Ago!G13+Set!G13+Oct!G13+Nov!G13+Dic!G13)))))))))))))</f>
        <v>0</v>
      </c>
      <c r="H13" s="356">
        <f>IF(Config!$C$6=1,SUM(+Ene!H13),IF(Config!$C$6=2,SUM(+Ene!H13+Feb!H13),IF(Config!$C$6=3,SUM(+Ene!H13+Feb!H13+Mar!H13),IF(Config!$C$6=4,SUM(+Ene!H13+Feb!H13+Mar!H13+Abr!H13),IF(Config!$C$6=5,SUM(Ene!H13+Feb!H13+Mar!H13+Abr!H13+May!H13),IF(Config!$C$6=6,SUM(+Ene!H13+Feb!H13+Mar!H13+Abr!H13+May!H13+Jun!H13),IF(Config!$C$6=7,SUM(Ene!H13+Feb!H13+Mar!H13+Abr!H13+May!H13+Jun!H13+Jul!H13),IF(Config!$C$6=8,SUM(+Ene!H13+Feb!H13+Mar!H13+Abr!H13+May!H13+Jun!H13+Jul!H13+Ago!H13),IF(Config!$C$6=9,SUM(+Ene!H13+Feb!H13+Mar!H13+Abr!H13+May!H13+Jun!H13+Jul!H13+Ago!H13+Set!H13),IF(Config!$C$6=10,SUM(+Ene!H13+Feb!H13+Mar!H13+Abr!H13+May!H13+Jun!H13+Jul!H13+Ago!H13+Set!H13+Oct!H13),IF(Config!$C$6=11,SUM(+Ene!H13+Feb!H13+Mar!H13+Abr!H13+May!H13+Jun!H13+Jul!H13+Ago!H13+Set!H13+Oct!H13+Nov!H13),IF(Config!$C$6=12,SUM(+Ene!H13+Feb!H13+Mar!H13+Abr!H13+May!H13+Jun!H13+Jul!H13+Ago!H13+Set!H13+Oct!H13+Nov!H13+Dic!H13)))))))))))))</f>
        <v>0</v>
      </c>
      <c r="I13" s="356">
        <f>IF(Config!$C$6=1,SUM(+Ene!I13),IF(Config!$C$6=2,SUM(+Ene!I13+Feb!I13),IF(Config!$C$6=3,SUM(+Ene!I13+Feb!I13+Mar!I13),IF(Config!$C$6=4,SUM(+Ene!I13+Feb!I13+Mar!I13+Abr!I13),IF(Config!$C$6=5,SUM(Ene!I13+Feb!I13+Mar!I13+Abr!I13+May!I13),IF(Config!$C$6=6,SUM(+Ene!I13+Feb!I13+Mar!I13+Abr!I13+May!I13+Jun!I13),IF(Config!$C$6=7,SUM(Ene!I13+Feb!I13+Mar!I13+Abr!I13+May!I13+Jun!I13+Jul!I13),IF(Config!$C$6=8,SUM(+Ene!I13+Feb!I13+Mar!I13+Abr!I13+May!I13+Jun!I13+Jul!I13+Ago!I13),IF(Config!$C$6=9,SUM(+Ene!I13+Feb!I13+Mar!I13+Abr!I13+May!I13+Jun!I13+Jul!I13+Ago!I13+Set!I13),IF(Config!$C$6=10,SUM(+Ene!I13+Feb!I13+Mar!I13+Abr!I13+May!I13+Jun!I13+Jul!I13+Ago!I13+Set!I13+Oct!I13),IF(Config!$C$6=11,SUM(+Ene!I13+Feb!I13+Mar!I13+Abr!I13+May!I13+Jun!I13+Jul!I13+Ago!I13+Set!I13+Oct!I13+Nov!I13),IF(Config!$C$6=12,SUM(+Ene!I13+Feb!I13+Mar!I13+Abr!I13+May!I13+Jun!I13+Jul!I13+Ago!I13+Set!I13+Oct!I13+Nov!I13+Dic!I13)))))))))))))</f>
        <v>0</v>
      </c>
      <c r="J13" s="356">
        <f>IF(Config!$C$6=1,SUM(+Ene!J13),IF(Config!$C$6=2,SUM(+Ene!J13+Feb!J13),IF(Config!$C$6=3,SUM(+Ene!J13+Feb!J13+Mar!J13),IF(Config!$C$6=4,SUM(+Ene!J13+Feb!J13+Mar!J13+Abr!J13),IF(Config!$C$6=5,SUM(Ene!J13+Feb!J13+Mar!J13+Abr!J13+May!J13),IF(Config!$C$6=6,SUM(+Ene!J13+Feb!J13+Mar!J13+Abr!J13+May!J13+Jun!J13),IF(Config!$C$6=7,SUM(Ene!J13+Feb!J13+Mar!J13+Abr!J13+May!J13+Jun!J13+Jul!J13),IF(Config!$C$6=8,SUM(+Ene!J13+Feb!J13+Mar!J13+Abr!J13+May!J13+Jun!J13+Jul!J13+Ago!J13),IF(Config!$C$6=9,SUM(+Ene!J13+Feb!J13+Mar!J13+Abr!J13+May!J13+Jun!J13+Jul!J13+Ago!J13+Set!J13),IF(Config!$C$6=10,SUM(+Ene!J13+Feb!J13+Mar!J13+Abr!J13+May!J13+Jun!J13+Jul!J13+Ago!J13+Set!J13+Oct!J13),IF(Config!$C$6=11,SUM(+Ene!J13+Feb!J13+Mar!J13+Abr!J13+May!J13+Jun!J13+Jul!J13+Ago!J13+Set!J13+Oct!J13+Nov!J13),IF(Config!$C$6=12,SUM(+Ene!J13+Feb!J13+Mar!J13+Abr!J13+May!J13+Jun!J13+Jul!J13+Ago!J13+Set!J13+Oct!J13+Nov!J13+Dic!J13)))))))))))))</f>
        <v>0</v>
      </c>
      <c r="K13" s="356">
        <f>IF(Config!$C$6=1,SUM(+Ene!K13),IF(Config!$C$6=2,SUM(+Ene!K13+Feb!K13),IF(Config!$C$6=3,SUM(+Ene!K13+Feb!K13+Mar!K13),IF(Config!$C$6=4,SUM(+Ene!K13+Feb!K13+Mar!K13+Abr!K13),IF(Config!$C$6=5,SUM(Ene!K13+Feb!K13+Mar!K13+Abr!K13+May!K13),IF(Config!$C$6=6,SUM(+Ene!K13+Feb!K13+Mar!K13+Abr!K13+May!K13+Jun!K13),IF(Config!$C$6=7,SUM(Ene!K13+Feb!K13+Mar!K13+Abr!K13+May!K13+Jun!K13+Jul!K13),IF(Config!$C$6=8,SUM(+Ene!K13+Feb!K13+Mar!K13+Abr!K13+May!K13+Jun!K13+Jul!K13+Ago!K13),IF(Config!$C$6=9,SUM(+Ene!K13+Feb!K13+Mar!K13+Abr!K13+May!K13+Jun!K13+Jul!K13+Ago!K13+Set!K13),IF(Config!$C$6=10,SUM(+Ene!K13+Feb!K13+Mar!K13+Abr!K13+May!K13+Jun!K13+Jul!K13+Ago!K13+Set!K13+Oct!K13),IF(Config!$C$6=11,SUM(+Ene!K13+Feb!K13+Mar!K13+Abr!K13+May!K13+Jun!K13+Jul!K13+Ago!K13+Set!K13+Oct!K13+Nov!K13),IF(Config!$C$6=12,SUM(+Ene!K13+Feb!K13+Mar!K13+Abr!K13+May!K13+Jun!K13+Jul!K13+Ago!K13+Set!K13+Oct!K13+Nov!K13+Dic!K13)))))))))))))</f>
        <v>0</v>
      </c>
      <c r="L13" s="356">
        <f>IF(Config!$C$6=1,SUM(+Ene!L13),IF(Config!$C$6=2,SUM(+Ene!L13+Feb!L13),IF(Config!$C$6=3,SUM(+Ene!L13+Feb!L13+Mar!L13),IF(Config!$C$6=4,SUM(+Ene!L13+Feb!L13+Mar!L13+Abr!L13),IF(Config!$C$6=5,SUM(Ene!L13+Feb!L13+Mar!L13+Abr!L13+May!L13),IF(Config!$C$6=6,SUM(+Ene!L13+Feb!L13+Mar!L13+Abr!L13+May!L13+Jun!L13),IF(Config!$C$6=7,SUM(Ene!L13+Feb!L13+Mar!L13+Abr!L13+May!L13+Jun!L13+Jul!L13),IF(Config!$C$6=8,SUM(+Ene!L13+Feb!L13+Mar!L13+Abr!L13+May!L13+Jun!L13+Jul!L13+Ago!L13),IF(Config!$C$6=9,SUM(+Ene!L13+Feb!L13+Mar!L13+Abr!L13+May!L13+Jun!L13+Jul!L13+Ago!L13+Set!L13),IF(Config!$C$6=10,SUM(+Ene!L13+Feb!L13+Mar!L13+Abr!L13+May!L13+Jun!L13+Jul!L13+Ago!L13+Set!L13+Oct!L13),IF(Config!$C$6=11,SUM(+Ene!L13+Feb!L13+Mar!L13+Abr!L13+May!L13+Jun!L13+Jul!L13+Ago!L13+Set!L13+Oct!L13+Nov!L13),IF(Config!$C$6=12,SUM(+Ene!L13+Feb!L13+Mar!L13+Abr!L13+May!L13+Jun!L13+Jul!L13+Ago!L13+Set!L13+Oct!L13+Nov!L13+Dic!L13)))))))))))))</f>
        <v>0</v>
      </c>
      <c r="M13" s="356">
        <f>IF(Config!$C$6=1,SUM(+Ene!M13),IF(Config!$C$6=2,SUM(+Ene!M13+Feb!M13),IF(Config!$C$6=3,SUM(+Ene!M13+Feb!M13+Mar!M13),IF(Config!$C$6=4,SUM(+Ene!M13+Feb!M13+Mar!M13+Abr!M13),IF(Config!$C$6=5,SUM(Ene!M13+Feb!M13+Mar!M13+Abr!M13+May!M13),IF(Config!$C$6=6,SUM(+Ene!M13+Feb!M13+Mar!M13+Abr!M13+May!M13+Jun!M13),IF(Config!$C$6=7,SUM(Ene!M13+Feb!M13+Mar!M13+Abr!M13+May!M13+Jun!M13+Jul!M13),IF(Config!$C$6=8,SUM(+Ene!M13+Feb!M13+Mar!M13+Abr!M13+May!M13+Jun!M13+Jul!M13+Ago!M13),IF(Config!$C$6=9,SUM(+Ene!M13+Feb!M13+Mar!M13+Abr!M13+May!M13+Jun!M13+Jul!M13+Ago!M13+Set!M13),IF(Config!$C$6=10,SUM(+Ene!M13+Feb!M13+Mar!M13+Abr!M13+May!M13+Jun!M13+Jul!M13+Ago!M13+Set!M13+Oct!M13),IF(Config!$C$6=11,SUM(+Ene!M13+Feb!M13+Mar!M13+Abr!M13+May!M13+Jun!M13+Jul!M13+Ago!M13+Set!M13+Oct!M13+Nov!M13),IF(Config!$C$6=12,SUM(+Ene!M13+Feb!M13+Mar!M13+Abr!M13+May!M13+Jun!M13+Jul!M13+Ago!M13+Set!M13+Oct!M13+Nov!M13+Dic!M13)))))))))))))</f>
        <v>0</v>
      </c>
      <c r="N13" s="356">
        <f>IF(Config!$C$6=1,SUM(+Ene!N13),IF(Config!$C$6=2,SUM(+Ene!N13+Feb!N13),IF(Config!$C$6=3,SUM(+Ene!N13+Feb!N13+Mar!N13),IF(Config!$C$6=4,SUM(+Ene!N13+Feb!N13+Mar!N13+Abr!N13),IF(Config!$C$6=5,SUM(Ene!N13+Feb!N13+Mar!N13+Abr!N13+May!N13),IF(Config!$C$6=6,SUM(+Ene!N13+Feb!N13+Mar!N13+Abr!N13+May!N13+Jun!N13),IF(Config!$C$6=7,SUM(Ene!N13+Feb!N13+Mar!N13+Abr!N13+May!N13+Jun!N13+Jul!N13),IF(Config!$C$6=8,SUM(+Ene!N13+Feb!N13+Mar!N13+Abr!N13+May!N13+Jun!N13+Jul!N13+Ago!N13),IF(Config!$C$6=9,SUM(+Ene!N13+Feb!N13+Mar!N13+Abr!N13+May!N13+Jun!N13+Jul!N13+Ago!N13+Set!N13),IF(Config!$C$6=10,SUM(+Ene!N13+Feb!N13+Mar!N13+Abr!N13+May!N13+Jun!N13+Jul!N13+Ago!N13+Set!N13+Oct!N13),IF(Config!$C$6=11,SUM(+Ene!N13+Feb!N13+Mar!N13+Abr!N13+May!N13+Jun!N13+Jul!N13+Ago!N13+Set!N13+Oct!N13+Nov!N13),IF(Config!$C$6=12,SUM(+Ene!N13+Feb!N13+Mar!N13+Abr!N13+May!N13+Jun!N13+Jul!N13+Ago!N13+Set!N13+Oct!N13+Nov!N13+Dic!N13)))))))))))))</f>
        <v>0</v>
      </c>
      <c r="O13" s="356">
        <f>IF(Config!$C$6=1,SUM(+Ene!O13),IF(Config!$C$6=2,SUM(+Ene!O13+Feb!O13),IF(Config!$C$6=3,SUM(+Ene!O13+Feb!O13+Mar!O13),IF(Config!$C$6=4,SUM(+Ene!O13+Feb!O13+Mar!O13+Abr!O13),IF(Config!$C$6=5,SUM(Ene!O13+Feb!O13+Mar!O13+Abr!O13+May!O13),IF(Config!$C$6=6,SUM(+Ene!O13+Feb!O13+Mar!O13+Abr!O13+May!O13+Jun!O13),IF(Config!$C$6=7,SUM(Ene!O13+Feb!O13+Mar!O13+Abr!O13+May!O13+Jun!O13+Jul!O13),IF(Config!$C$6=8,SUM(+Ene!O13+Feb!O13+Mar!O13+Abr!O13+May!O13+Jun!O13+Jul!O13+Ago!O13),IF(Config!$C$6=9,SUM(+Ene!O13+Feb!O13+Mar!O13+Abr!O13+May!O13+Jun!O13+Jul!O13+Ago!O13+Set!O13),IF(Config!$C$6=10,SUM(+Ene!O13+Feb!O13+Mar!O13+Abr!O13+May!O13+Jun!O13+Jul!O13+Ago!O13+Set!O13+Oct!O13),IF(Config!$C$6=11,SUM(+Ene!O13+Feb!O13+Mar!O13+Abr!O13+May!O13+Jun!O13+Jul!O13+Ago!O13+Set!O13+Oct!O13+Nov!O13),IF(Config!$C$6=12,SUM(+Ene!O13+Feb!O13+Mar!O13+Abr!O13+May!O13+Jun!O13+Jul!O13+Ago!O13+Set!O13+Oct!O13+Nov!O13+Dic!O13)))))))))))))</f>
        <v>0</v>
      </c>
      <c r="P13" s="356">
        <f>IF(Config!$C$6=1,SUM(+Ene!P13),IF(Config!$C$6=2,SUM(+Ene!P13+Feb!P13),IF(Config!$C$6=3,SUM(+Ene!P13+Feb!P13+Mar!P13),IF(Config!$C$6=4,SUM(+Ene!P13+Feb!P13+Mar!P13+Abr!P13),IF(Config!$C$6=5,SUM(Ene!P13+Feb!P13+Mar!P13+Abr!P13+May!P13),IF(Config!$C$6=6,SUM(+Ene!P13+Feb!P13+Mar!P13+Abr!P13+May!P13+Jun!P13),IF(Config!$C$6=7,SUM(Ene!P13+Feb!P13+Mar!P13+Abr!P13+May!P13+Jun!P13+Jul!P13),IF(Config!$C$6=8,SUM(+Ene!P13+Feb!P13+Mar!P13+Abr!P13+May!P13+Jun!P13+Jul!P13+Ago!P13),IF(Config!$C$6=9,SUM(+Ene!P13+Feb!P13+Mar!P13+Abr!P13+May!P13+Jun!P13+Jul!P13+Ago!P13+Set!P13),IF(Config!$C$6=10,SUM(+Ene!P13+Feb!P13+Mar!P13+Abr!P13+May!P13+Jun!P13+Jul!P13+Ago!P13+Set!P13+Oct!P13),IF(Config!$C$6=11,SUM(+Ene!P13+Feb!P13+Mar!P13+Abr!P13+May!P13+Jun!P13+Jul!P13+Ago!P13+Set!P13+Oct!P13+Nov!P13),IF(Config!$C$6=12,SUM(+Ene!P13+Feb!P13+Mar!P13+Abr!P13+May!P13+Jun!P13+Jul!P13+Ago!P13+Set!P13+Oct!P13+Nov!P13+Dic!P13)))))))))))))</f>
        <v>0</v>
      </c>
      <c r="Q13" s="356">
        <f>IF(Config!$C$6=1,SUM(+Ene!Q13),IF(Config!$C$6=2,SUM(+Ene!Q13+Feb!Q13),IF(Config!$C$6=3,SUM(+Ene!Q13+Feb!Q13+Mar!Q13),IF(Config!$C$6=4,SUM(+Ene!Q13+Feb!Q13+Mar!Q13+Abr!Q13),IF(Config!$C$6=5,SUM(Ene!Q13+Feb!Q13+Mar!Q13+Abr!Q13+May!Q13),IF(Config!$C$6=6,SUM(+Ene!Q13+Feb!Q13+Mar!Q13+Abr!Q13+May!Q13+Jun!Q13),IF(Config!$C$6=7,SUM(Ene!Q13+Feb!Q13+Mar!Q13+Abr!Q13+May!Q13+Jun!Q13+Jul!Q13),IF(Config!$C$6=8,SUM(+Ene!Q13+Feb!Q13+Mar!Q13+Abr!Q13+May!Q13+Jun!Q13+Jul!Q13+Ago!Q13),IF(Config!$C$6=9,SUM(+Ene!Q13+Feb!Q13+Mar!Q13+Abr!Q13+May!Q13+Jun!Q13+Jul!Q13+Ago!Q13+Set!Q13),IF(Config!$C$6=10,SUM(+Ene!Q13+Feb!Q13+Mar!Q13+Abr!Q13+May!Q13+Jun!Q13+Jul!Q13+Ago!Q13+Set!Q13+Oct!Q13),IF(Config!$C$6=11,SUM(+Ene!Q13+Feb!Q13+Mar!Q13+Abr!Q13+May!Q13+Jun!Q13+Jul!Q13+Ago!Q13+Set!Q13+Oct!Q13+Nov!Q13),IF(Config!$C$6=12,SUM(+Ene!Q13+Feb!Q13+Mar!Q13+Abr!Q13+May!Q13+Jun!Q13+Jul!Q13+Ago!Q13+Set!Q13+Oct!Q13+Nov!Q13+Dic!Q13)))))))))))))</f>
        <v>0</v>
      </c>
      <c r="R13" s="356">
        <f>IF(Config!$C$6=1,SUM(+Ene!R13),IF(Config!$C$6=2,SUM(+Ene!R13+Feb!R13),IF(Config!$C$6=3,SUM(+Ene!R13+Feb!R13+Mar!R13),IF(Config!$C$6=4,SUM(+Ene!R13+Feb!R13+Mar!R13+Abr!R13),IF(Config!$C$6=5,SUM(Ene!R13+Feb!R13+Mar!R13+Abr!R13+May!R13),IF(Config!$C$6=6,SUM(+Ene!R13+Feb!R13+Mar!R13+Abr!R13+May!R13+Jun!R13),IF(Config!$C$6=7,SUM(Ene!R13+Feb!R13+Mar!R13+Abr!R13+May!R13+Jun!R13+Jul!R13),IF(Config!$C$6=8,SUM(+Ene!R13+Feb!R13+Mar!R13+Abr!R13+May!R13+Jun!R13+Jul!R13+Ago!R13),IF(Config!$C$6=9,SUM(+Ene!R13+Feb!R13+Mar!R13+Abr!R13+May!R13+Jun!R13+Jul!R13+Ago!R13+Set!R13),IF(Config!$C$6=10,SUM(+Ene!R13+Feb!R13+Mar!R13+Abr!R13+May!R13+Jun!R13+Jul!R13+Ago!R13+Set!R13+Oct!R13),IF(Config!$C$6=11,SUM(+Ene!R13+Feb!R13+Mar!R13+Abr!R13+May!R13+Jun!R13+Jul!R13+Ago!R13+Set!R13+Oct!R13+Nov!R13),IF(Config!$C$6=12,SUM(+Ene!R13+Feb!R13+Mar!R13+Abr!R13+May!R13+Jun!R13+Jul!R13+Ago!R13+Set!R13+Oct!R13+Nov!R13+Dic!R13)))))))))))))</f>
        <v>0</v>
      </c>
      <c r="S13" s="356">
        <f>IF(Config!$C$6=1,SUM(+Ene!S13),IF(Config!$C$6=2,SUM(+Ene!S13+Feb!S13),IF(Config!$C$6=3,SUM(+Ene!S13+Feb!S13+Mar!S13),IF(Config!$C$6=4,SUM(+Ene!S13+Feb!S13+Mar!S13+Abr!S13),IF(Config!$C$6=5,SUM(Ene!S13+Feb!S13+Mar!S13+Abr!S13+May!S13),IF(Config!$C$6=6,SUM(+Ene!S13+Feb!S13+Mar!S13+Abr!S13+May!S13+Jun!S13),IF(Config!$C$6=7,SUM(Ene!S13+Feb!S13+Mar!S13+Abr!S13+May!S13+Jun!S13+Jul!S13),IF(Config!$C$6=8,SUM(+Ene!S13+Feb!S13+Mar!S13+Abr!S13+May!S13+Jun!S13+Jul!S13+Ago!S13),IF(Config!$C$6=9,SUM(+Ene!S13+Feb!S13+Mar!S13+Abr!S13+May!S13+Jun!S13+Jul!S13+Ago!S13+Set!S13),IF(Config!$C$6=10,SUM(+Ene!S13+Feb!S13+Mar!S13+Abr!S13+May!S13+Jun!S13+Jul!S13+Ago!S13+Set!S13+Oct!S13),IF(Config!$C$6=11,SUM(+Ene!S13+Feb!S13+Mar!S13+Abr!S13+May!S13+Jun!S13+Jul!S13+Ago!S13+Set!S13+Oct!S13+Nov!S13),IF(Config!$C$6=12,SUM(+Ene!S13+Feb!S13+Mar!S13+Abr!S13+May!S13+Jun!S13+Jul!S13+Ago!S13+Set!S13+Oct!S13+Nov!S13+Dic!S13)))))))))))))</f>
        <v>0</v>
      </c>
      <c r="T13" s="356">
        <f>IF(Config!$C$6=1,SUM(+Ene!T13),IF(Config!$C$6=2,SUM(+Ene!T13+Feb!T13),IF(Config!$C$6=3,SUM(+Ene!T13+Feb!T13+Mar!T13),IF(Config!$C$6=4,SUM(+Ene!T13+Feb!T13+Mar!T13+Abr!T13),IF(Config!$C$6=5,SUM(Ene!T13+Feb!T13+Mar!T13+Abr!T13+May!T13),IF(Config!$C$6=6,SUM(+Ene!T13+Feb!T13+Mar!T13+Abr!T13+May!T13+Jun!T13),IF(Config!$C$6=7,SUM(Ene!T13+Feb!T13+Mar!T13+Abr!T13+May!T13+Jun!T13+Jul!T13),IF(Config!$C$6=8,SUM(+Ene!T13+Feb!T13+Mar!T13+Abr!T13+May!T13+Jun!T13+Jul!T13+Ago!T13),IF(Config!$C$6=9,SUM(+Ene!T13+Feb!T13+Mar!T13+Abr!T13+May!T13+Jun!T13+Jul!T13+Ago!T13+Set!T13),IF(Config!$C$6=10,SUM(+Ene!T13+Feb!T13+Mar!T13+Abr!T13+May!T13+Jun!T13+Jul!T13+Ago!T13+Set!T13+Oct!T13),IF(Config!$C$6=11,SUM(+Ene!T13+Feb!T13+Mar!T13+Abr!T13+May!T13+Jun!T13+Jul!T13+Ago!T13+Set!T13+Oct!T13+Nov!T13),IF(Config!$C$6=12,SUM(+Ene!T13+Feb!T13+Mar!T13+Abr!T13+May!T13+Jun!T13+Jul!T13+Ago!T13+Set!T13+Oct!T13+Nov!T13+Dic!T13)))))))))))))</f>
        <v>0</v>
      </c>
      <c r="U13" s="356">
        <f>IF(Config!$C$6=1,SUM(+Ene!U13),IF(Config!$C$6=2,SUM(+Ene!U13+Feb!U13),IF(Config!$C$6=3,SUM(+Ene!U13+Feb!U13+Mar!U13),IF(Config!$C$6=4,SUM(+Ene!U13+Feb!U13+Mar!U13+Abr!U13),IF(Config!$C$6=5,SUM(Ene!U13+Feb!U13+Mar!U13+Abr!U13+May!U13),IF(Config!$C$6=6,SUM(+Ene!U13+Feb!U13+Mar!U13+Abr!U13+May!U13+Jun!U13),IF(Config!$C$6=7,SUM(Ene!U13+Feb!U13+Mar!U13+Abr!U13+May!U13+Jun!U13+Jul!U13),IF(Config!$C$6=8,SUM(+Ene!U13+Feb!U13+Mar!U13+Abr!U13+May!U13+Jun!U13+Jul!U13+Ago!U13),IF(Config!$C$6=9,SUM(+Ene!U13+Feb!U13+Mar!U13+Abr!U13+May!U13+Jun!U13+Jul!U13+Ago!U13+Set!U13),IF(Config!$C$6=10,SUM(+Ene!U13+Feb!U13+Mar!U13+Abr!U13+May!U13+Jun!U13+Jul!U13+Ago!U13+Set!U13+Oct!U13),IF(Config!$C$6=11,SUM(+Ene!U13+Feb!U13+Mar!U13+Abr!U13+May!U13+Jun!U13+Jul!U13+Ago!U13+Set!U13+Oct!U13+Nov!U13),IF(Config!$C$6=12,SUM(+Ene!U13+Feb!U13+Mar!U13+Abr!U13+May!U13+Jun!U13+Jul!U13+Ago!U13+Set!U13+Oct!U13+Nov!U13+Dic!U13)))))))))))))</f>
        <v>0</v>
      </c>
      <c r="V13" s="356">
        <f>IF(Config!$C$6=1,SUM(+Ene!V13),IF(Config!$C$6=2,SUM(+Ene!V13+Feb!V13),IF(Config!$C$6=3,SUM(+Ene!V13+Feb!V13+Mar!V13),IF(Config!$C$6=4,SUM(+Ene!V13+Feb!V13+Mar!V13+Abr!V13),IF(Config!$C$6=5,SUM(Ene!V13+Feb!V13+Mar!V13+Abr!V13+May!V13),IF(Config!$C$6=6,SUM(+Ene!V13+Feb!V13+Mar!V13+Abr!V13+May!V13+Jun!V13),IF(Config!$C$6=7,SUM(Ene!V13+Feb!V13+Mar!V13+Abr!V13+May!V13+Jun!V13+Jul!V13),IF(Config!$C$6=8,SUM(+Ene!V13+Feb!V13+Mar!V13+Abr!V13+May!V13+Jun!V13+Jul!V13+Ago!V13),IF(Config!$C$6=9,SUM(+Ene!V13+Feb!V13+Mar!V13+Abr!V13+May!V13+Jun!V13+Jul!V13+Ago!V13+Set!V13),IF(Config!$C$6=10,SUM(+Ene!V13+Feb!V13+Mar!V13+Abr!V13+May!V13+Jun!V13+Jul!V13+Ago!V13+Set!V13+Oct!V13),IF(Config!$C$6=11,SUM(+Ene!V13+Feb!V13+Mar!V13+Abr!V13+May!V13+Jun!V13+Jul!V13+Ago!V13+Set!V13+Oct!V13+Nov!V13),IF(Config!$C$6=12,SUM(+Ene!V13+Feb!V13+Mar!V13+Abr!V13+May!V13+Jun!V13+Jul!V13+Ago!V13+Set!V13+Oct!V13+Nov!V13+Dic!V13)))))))))))))</f>
        <v>0</v>
      </c>
      <c r="W13" s="356">
        <f>IF(Config!$C$6=1,SUM(+Ene!W13),IF(Config!$C$6=2,SUM(+Ene!W13+Feb!W13),IF(Config!$C$6=3,SUM(+Ene!W13+Feb!W13+Mar!W13),IF(Config!$C$6=4,SUM(+Ene!W13+Feb!W13+Mar!W13+Abr!W13),IF(Config!$C$6=5,SUM(Ene!W13+Feb!W13+Mar!W13+Abr!W13+May!W13),IF(Config!$C$6=6,SUM(+Ene!W13+Feb!W13+Mar!W13+Abr!W13+May!W13+Jun!W13),IF(Config!$C$6=7,SUM(Ene!W13+Feb!W13+Mar!W13+Abr!W13+May!W13+Jun!W13+Jul!W13),IF(Config!$C$6=8,SUM(+Ene!W13+Feb!W13+Mar!W13+Abr!W13+May!W13+Jun!W13+Jul!W13+Ago!W13),IF(Config!$C$6=9,SUM(+Ene!W13+Feb!W13+Mar!W13+Abr!W13+May!W13+Jun!W13+Jul!W13+Ago!W13+Set!W13),IF(Config!$C$6=10,SUM(+Ene!W13+Feb!W13+Mar!W13+Abr!W13+May!W13+Jun!W13+Jul!W13+Ago!W13+Set!W13+Oct!W13),IF(Config!$C$6=11,SUM(+Ene!W13+Feb!W13+Mar!W13+Abr!W13+May!W13+Jun!W13+Jul!W13+Ago!W13+Set!W13+Oct!W13+Nov!W13),IF(Config!$C$6=12,SUM(+Ene!W13+Feb!W13+Mar!W13+Abr!W13+May!W13+Jun!W13+Jul!W13+Ago!W13+Set!W13+Oct!W13+Nov!W13+Dic!W13)))))))))))))</f>
        <v>0</v>
      </c>
      <c r="X13" s="356">
        <f>IF(Config!$C$6=1,SUM(+Ene!X13),IF(Config!$C$6=2,SUM(+Ene!X13+Feb!X13),IF(Config!$C$6=3,SUM(+Ene!X13+Feb!X13+Mar!X13),IF(Config!$C$6=4,SUM(+Ene!X13+Feb!X13+Mar!X13+Abr!X13),IF(Config!$C$6=5,SUM(Ene!X13+Feb!X13+Mar!X13+Abr!X13+May!X13),IF(Config!$C$6=6,SUM(+Ene!X13+Feb!X13+Mar!X13+Abr!X13+May!X13+Jun!X13),IF(Config!$C$6=7,SUM(Ene!X13+Feb!X13+Mar!X13+Abr!X13+May!X13+Jun!X13+Jul!X13),IF(Config!$C$6=8,SUM(+Ene!X13+Feb!X13+Mar!X13+Abr!X13+May!X13+Jun!X13+Jul!X13+Ago!X13),IF(Config!$C$6=9,SUM(+Ene!X13+Feb!X13+Mar!X13+Abr!X13+May!X13+Jun!X13+Jul!X13+Ago!X13+Set!X13),IF(Config!$C$6=10,SUM(+Ene!X13+Feb!X13+Mar!X13+Abr!X13+May!X13+Jun!X13+Jul!X13+Ago!X13+Set!X13+Oct!X13),IF(Config!$C$6=11,SUM(+Ene!X13+Feb!X13+Mar!X13+Abr!X13+May!X13+Jun!X13+Jul!X13+Ago!X13+Set!X13+Oct!X13+Nov!X13),IF(Config!$C$6=12,SUM(+Ene!X13+Feb!X13+Mar!X13+Abr!X13+May!X13+Jun!X13+Jul!X13+Ago!X13+Set!X13+Oct!X13+Nov!X13+Dic!X13)))))))))))))</f>
        <v>3</v>
      </c>
      <c r="Y13" s="356">
        <f>IF(Config!$C$6=1,SUM(+Ene!Y13),IF(Config!$C$6=2,SUM(+Ene!Y13+Feb!Y13),IF(Config!$C$6=3,SUM(+Ene!Y13+Feb!Y13+Mar!Y13),IF(Config!$C$6=4,SUM(+Ene!Y13+Feb!Y13+Mar!Y13+Abr!Y13),IF(Config!$C$6=5,SUM(Ene!Y13+Feb!Y13+Mar!Y13+Abr!Y13+May!Y13),IF(Config!$C$6=6,SUM(+Ene!Y13+Feb!Y13+Mar!Y13+Abr!Y13+May!Y13+Jun!Y13),IF(Config!$C$6=7,SUM(Ene!Y13+Feb!Y13+Mar!Y13+Abr!Y13+May!Y13+Jun!Y13+Jul!Y13),IF(Config!$C$6=8,SUM(+Ene!Y13+Feb!Y13+Mar!Y13+Abr!Y13+May!Y13+Jun!Y13+Jul!Y13+Ago!Y13),IF(Config!$C$6=9,SUM(+Ene!Y13+Feb!Y13+Mar!Y13+Abr!Y13+May!Y13+Jun!Y13+Jul!Y13+Ago!Y13+Set!Y13),IF(Config!$C$6=10,SUM(+Ene!Y13+Feb!Y13+Mar!Y13+Abr!Y13+May!Y13+Jun!Y13+Jul!Y13+Ago!Y13+Set!Y13+Oct!Y13),IF(Config!$C$6=11,SUM(+Ene!Y13+Feb!Y13+Mar!Y13+Abr!Y13+May!Y13+Jun!Y13+Jul!Y13+Ago!Y13+Set!Y13+Oct!Y13+Nov!Y13),IF(Config!$C$6=12,SUM(+Ene!Y13+Feb!Y13+Mar!Y13+Abr!Y13+May!Y13+Jun!Y13+Jul!Y13+Ago!Y13+Set!Y13+Oct!Y13+Nov!Y13+Dic!Y13)))))))))))))</f>
        <v>0</v>
      </c>
      <c r="Z13" s="356">
        <f>IF(Config!$C$6=1,SUM(+Ene!Z13),IF(Config!$C$6=2,SUM(+Ene!Z13+Feb!Z13),IF(Config!$C$6=3,SUM(+Ene!Z13+Feb!Z13+Mar!Z13),IF(Config!$C$6=4,SUM(+Ene!Z13+Feb!Z13+Mar!Z13+Abr!Z13),IF(Config!$C$6=5,SUM(Ene!Z13+Feb!Z13+Mar!Z13+Abr!Z13+May!Z13),IF(Config!$C$6=6,SUM(+Ene!Z13+Feb!Z13+Mar!Z13+Abr!Z13+May!Z13+Jun!Z13),IF(Config!$C$6=7,SUM(Ene!Z13+Feb!Z13+Mar!Z13+Abr!Z13+May!Z13+Jun!Z13+Jul!Z13),IF(Config!$C$6=8,SUM(+Ene!Z13+Feb!Z13+Mar!Z13+Abr!Z13+May!Z13+Jun!Z13+Jul!Z13+Ago!Z13),IF(Config!$C$6=9,SUM(+Ene!Z13+Feb!Z13+Mar!Z13+Abr!Z13+May!Z13+Jun!Z13+Jul!Z13+Ago!Z13+Set!Z13),IF(Config!$C$6=10,SUM(+Ene!Z13+Feb!Z13+Mar!Z13+Abr!Z13+May!Z13+Jun!Z13+Jul!Z13+Ago!Z13+Set!Z13+Oct!Z13),IF(Config!$C$6=11,SUM(+Ene!Z13+Feb!Z13+Mar!Z13+Abr!Z13+May!Z13+Jun!Z13+Jul!Z13+Ago!Z13+Set!Z13+Oct!Z13+Nov!Z13),IF(Config!$C$6=12,SUM(+Ene!Z13+Feb!Z13+Mar!Z13+Abr!Z13+May!Z13+Jun!Z13+Jul!Z13+Ago!Z13+Set!Z13+Oct!Z13+Nov!Z13+Dic!Z13)))))))))))))</f>
        <v>0</v>
      </c>
      <c r="AA13" s="356">
        <f>IF(Config!$C$6=1,SUM(+Ene!AA13),IF(Config!$C$6=2,SUM(+Ene!AA13+Feb!AA13),IF(Config!$C$6=3,SUM(+Ene!AA13+Feb!AA13+Mar!AA13),IF(Config!$C$6=4,SUM(+Ene!AA13+Feb!AA13+Mar!AA13+Abr!AA13),IF(Config!$C$6=5,SUM(Ene!AA13+Feb!AA13+Mar!AA13+Abr!AA13+May!AA13),IF(Config!$C$6=6,SUM(+Ene!AA13+Feb!AA13+Mar!AA13+Abr!AA13+May!AA13+Jun!AA13),IF(Config!$C$6=7,SUM(Ene!AA13+Feb!AA13+Mar!AA13+Abr!AA13+May!AA13+Jun!AA13+Jul!AA13),IF(Config!$C$6=8,SUM(+Ene!AA13+Feb!AA13+Mar!AA13+Abr!AA13+May!AA13+Jun!AA13+Jul!AA13+Ago!AA13),IF(Config!$C$6=9,SUM(+Ene!AA13+Feb!AA13+Mar!AA13+Abr!AA13+May!AA13+Jun!AA13+Jul!AA13+Ago!AA13+Set!AA13),IF(Config!$C$6=10,SUM(+Ene!AA13+Feb!AA13+Mar!AA13+Abr!AA13+May!AA13+Jun!AA13+Jul!AA13+Ago!AA13+Set!AA13+Oct!AA13),IF(Config!$C$6=11,SUM(+Ene!AA13+Feb!AA13+Mar!AA13+Abr!AA13+May!AA13+Jun!AA13+Jul!AA13+Ago!AA13+Set!AA13+Oct!AA13+Nov!AA13),IF(Config!$C$6=12,SUM(+Ene!AA13+Feb!AA13+Mar!AA13+Abr!AA13+May!AA13+Jun!AA13+Jul!AA13+Ago!AA13+Set!AA13+Oct!AA13+Nov!AA13+Dic!AA13)))))))))))))</f>
        <v>0</v>
      </c>
      <c r="AB13" s="356">
        <f>IF(Config!$C$6=1,SUM(+Ene!AB13),IF(Config!$C$6=2,SUM(+Ene!AB13+Feb!AB13),IF(Config!$C$6=3,SUM(+Ene!AB13+Feb!AB13+Mar!AB13),IF(Config!$C$6=4,SUM(+Ene!AB13+Feb!AB13+Mar!AB13+Abr!AB13),IF(Config!$C$6=5,SUM(Ene!AB13+Feb!AB13+Mar!AB13+Abr!AB13+May!AB13),IF(Config!$C$6=6,SUM(+Ene!AB13+Feb!AB13+Mar!AB13+Abr!AB13+May!AB13+Jun!AB13),IF(Config!$C$6=7,SUM(Ene!AB13+Feb!AB13+Mar!AB13+Abr!AB13+May!AB13+Jun!AB13+Jul!AB13),IF(Config!$C$6=8,SUM(+Ene!AB13+Feb!AB13+Mar!AB13+Abr!AB13+May!AB13+Jun!AB13+Jul!AB13+Ago!AB13),IF(Config!$C$6=9,SUM(+Ene!AB13+Feb!AB13+Mar!AB13+Abr!AB13+May!AB13+Jun!AB13+Jul!AB13+Ago!AB13+Set!AB13),IF(Config!$C$6=10,SUM(+Ene!AB13+Feb!AB13+Mar!AB13+Abr!AB13+May!AB13+Jun!AB13+Jul!AB13+Ago!AB13+Set!AB13+Oct!AB13),IF(Config!$C$6=11,SUM(+Ene!AB13+Feb!AB13+Mar!AB13+Abr!AB13+May!AB13+Jun!AB13+Jul!AB13+Ago!AB13+Set!AB13+Oct!AB13+Nov!AB13),IF(Config!$C$6=12,SUM(+Ene!AB13+Feb!AB13+Mar!AB13+Abr!AB13+May!AB13+Jun!AB13+Jul!AB13+Ago!AB13+Set!AB13+Oct!AB13+Nov!AB13+Dic!AB13)))))))))))))</f>
        <v>0</v>
      </c>
      <c r="AC13" s="356">
        <f>IF(Config!$C$6=1,SUM(+Ene!AC13),IF(Config!$C$6=2,SUM(+Ene!AC13+Feb!AC13),IF(Config!$C$6=3,SUM(+Ene!AC13+Feb!AC13+Mar!AC13),IF(Config!$C$6=4,SUM(+Ene!AC13+Feb!AC13+Mar!AC13+Abr!AC13),IF(Config!$C$6=5,SUM(Ene!AC13+Feb!AC13+Mar!AC13+Abr!AC13+May!AC13),IF(Config!$C$6=6,SUM(+Ene!AC13+Feb!AC13+Mar!AC13+Abr!AC13+May!AC13+Jun!AC13),IF(Config!$C$6=7,SUM(Ene!AC13+Feb!AC13+Mar!AC13+Abr!AC13+May!AC13+Jun!AC13+Jul!AC13),IF(Config!$C$6=8,SUM(+Ene!AC13+Feb!AC13+Mar!AC13+Abr!AC13+May!AC13+Jun!AC13+Jul!AC13+Ago!AC13),IF(Config!$C$6=9,SUM(+Ene!AC13+Feb!AC13+Mar!AC13+Abr!AC13+May!AC13+Jun!AC13+Jul!AC13+Ago!AC13+Set!AC13),IF(Config!$C$6=10,SUM(+Ene!AC13+Feb!AC13+Mar!AC13+Abr!AC13+May!AC13+Jun!AC13+Jul!AC13+Ago!AC13+Set!AC13+Oct!AC13),IF(Config!$C$6=11,SUM(+Ene!AC13+Feb!AC13+Mar!AC13+Abr!AC13+May!AC13+Jun!AC13+Jul!AC13+Ago!AC13+Set!AC13+Oct!AC13+Nov!AC13),IF(Config!$C$6=12,SUM(+Ene!AC13+Feb!AC13+Mar!AC13+Abr!AC13+May!AC13+Jun!AC13+Jul!AC13+Ago!AC13+Set!AC13+Oct!AC13+Nov!AC13+Dic!AC13)))))))))))))</f>
        <v>3</v>
      </c>
      <c r="AD13" s="356">
        <f>IF(Config!$C$6=1,SUM(+Ene!AD13),IF(Config!$C$6=2,SUM(+Ene!AD13+Feb!AD13),IF(Config!$C$6=3,SUM(+Ene!AD13+Feb!AD13+Mar!AD13),IF(Config!$C$6=4,SUM(+Ene!AD13+Feb!AD13+Mar!AD13+Abr!AD13),IF(Config!$C$6=5,SUM(Ene!AD13+Feb!AD13+Mar!AD13+Abr!AD13+May!AD13),IF(Config!$C$6=6,SUM(+Ene!AD13+Feb!AD13+Mar!AD13+Abr!AD13+May!AD13+Jun!AD13),IF(Config!$C$6=7,SUM(Ene!AD13+Feb!AD13+Mar!AD13+Abr!AD13+May!AD13+Jun!AD13+Jul!AD13),IF(Config!$C$6=8,SUM(+Ene!AD13+Feb!AD13+Mar!AD13+Abr!AD13+May!AD13+Jun!AD13+Jul!AD13+Ago!AD13),IF(Config!$C$6=9,SUM(+Ene!AD13+Feb!AD13+Mar!AD13+Abr!AD13+May!AD13+Jun!AD13+Jul!AD13+Ago!AD13+Set!AD13),IF(Config!$C$6=10,SUM(+Ene!AD13+Feb!AD13+Mar!AD13+Abr!AD13+May!AD13+Jun!AD13+Jul!AD13+Ago!AD13+Set!AD13+Oct!AD13),IF(Config!$C$6=11,SUM(+Ene!AD13+Feb!AD13+Mar!AD13+Abr!AD13+May!AD13+Jun!AD13+Jul!AD13+Ago!AD13+Set!AD13+Oct!AD13+Nov!AD13),IF(Config!$C$6=12,SUM(+Ene!AD13+Feb!AD13+Mar!AD13+Abr!AD13+May!AD13+Jun!AD13+Jul!AD13+Ago!AD13+Set!AD13+Oct!AD13+Nov!AD13+Dic!AD13)))))))))))))</f>
        <v>0</v>
      </c>
      <c r="AE13" s="356">
        <f>IF(Config!$C$6=1,SUM(+Ene!AE13),IF(Config!$C$6=2,SUM(+Ene!AE13+Feb!AE13),IF(Config!$C$6=3,SUM(+Ene!AE13+Feb!AE13+Mar!AE13),IF(Config!$C$6=4,SUM(+Ene!AE13+Feb!AE13+Mar!AE13+Abr!AE13),IF(Config!$C$6=5,SUM(Ene!AE13+Feb!AE13+Mar!AE13+Abr!AE13+May!AE13),IF(Config!$C$6=6,SUM(+Ene!AE13+Feb!AE13+Mar!AE13+Abr!AE13+May!AE13+Jun!AE13),IF(Config!$C$6=7,SUM(Ene!AE13+Feb!AE13+Mar!AE13+Abr!AE13+May!AE13+Jun!AE13+Jul!AE13),IF(Config!$C$6=8,SUM(+Ene!AE13+Feb!AE13+Mar!AE13+Abr!AE13+May!AE13+Jun!AE13+Jul!AE13+Ago!AE13),IF(Config!$C$6=9,SUM(+Ene!AE13+Feb!AE13+Mar!AE13+Abr!AE13+May!AE13+Jun!AE13+Jul!AE13+Ago!AE13+Set!AE13),IF(Config!$C$6=10,SUM(+Ene!AE13+Feb!AE13+Mar!AE13+Abr!AE13+May!AE13+Jun!AE13+Jul!AE13+Ago!AE13+Set!AE13+Oct!AE13),IF(Config!$C$6=11,SUM(+Ene!AE13+Feb!AE13+Mar!AE13+Abr!AE13+May!AE13+Jun!AE13+Jul!AE13+Ago!AE13+Set!AE13+Oct!AE13+Nov!AE13),IF(Config!$C$6=12,SUM(+Ene!AE13+Feb!AE13+Mar!AE13+Abr!AE13+May!AE13+Jun!AE13+Jul!AE13+Ago!AE13+Set!AE13+Oct!AE13+Nov!AE13+Dic!AE13)))))))))))))</f>
        <v>2</v>
      </c>
      <c r="AF13" s="356">
        <f>IF(Config!$C$6=1,SUM(+Ene!AF13),IF(Config!$C$6=2,SUM(+Ene!AF13+Feb!AF13),IF(Config!$C$6=3,SUM(+Ene!AF13+Feb!AF13+Mar!AF13),IF(Config!$C$6=4,SUM(+Ene!AF13+Feb!AF13+Mar!AF13+Abr!AF13),IF(Config!$C$6=5,SUM(Ene!AF13+Feb!AF13+Mar!AF13+Abr!AF13+May!AF13),IF(Config!$C$6=6,SUM(+Ene!AF13+Feb!AF13+Mar!AF13+Abr!AF13+May!AF13+Jun!AF13),IF(Config!$C$6=7,SUM(Ene!AF13+Feb!AF13+Mar!AF13+Abr!AF13+May!AF13+Jun!AF13+Jul!AF13),IF(Config!$C$6=8,SUM(+Ene!AF13+Feb!AF13+Mar!AF13+Abr!AF13+May!AF13+Jun!AF13+Jul!AF13+Ago!AF13),IF(Config!$C$6=9,SUM(+Ene!AF13+Feb!AF13+Mar!AF13+Abr!AF13+May!AF13+Jun!AF13+Jul!AF13+Ago!AF13+Set!AF13),IF(Config!$C$6=10,SUM(+Ene!AF13+Feb!AF13+Mar!AF13+Abr!AF13+May!AF13+Jun!AF13+Jul!AF13+Ago!AF13+Set!AF13+Oct!AF13),IF(Config!$C$6=11,SUM(+Ene!AF13+Feb!AF13+Mar!AF13+Abr!AF13+May!AF13+Jun!AF13+Jul!AF13+Ago!AF13+Set!AF13+Oct!AF13+Nov!AF13),IF(Config!$C$6=12,SUM(+Ene!AF13+Feb!AF13+Mar!AF13+Abr!AF13+May!AF13+Jun!AF13+Jul!AF13+Ago!AF13+Set!AF13+Oct!AF13+Nov!AF13+Dic!AF13)))))))))))))</f>
        <v>0</v>
      </c>
      <c r="AG13" s="356">
        <f>IF(Config!$C$6=1,SUM(+Ene!AG13),IF(Config!$C$6=2,SUM(+Ene!AG13+Feb!AG13),IF(Config!$C$6=3,SUM(+Ene!AG13+Feb!AG13+Mar!AG13),IF(Config!$C$6=4,SUM(+Ene!AG13+Feb!AG13+Mar!AG13+Abr!AG13),IF(Config!$C$6=5,SUM(Ene!AG13+Feb!AG13+Mar!AG13+Abr!AG13+May!AG13),IF(Config!$C$6=6,SUM(+Ene!AG13+Feb!AG13+Mar!AG13+Abr!AG13+May!AG13+Jun!AG13),IF(Config!$C$6=7,SUM(Ene!AG13+Feb!AG13+Mar!AG13+Abr!AG13+May!AG13+Jun!AG13+Jul!AG13),IF(Config!$C$6=8,SUM(+Ene!AG13+Feb!AG13+Mar!AG13+Abr!AG13+May!AG13+Jun!AG13+Jul!AG13+Ago!AG13),IF(Config!$C$6=9,SUM(+Ene!AG13+Feb!AG13+Mar!AG13+Abr!AG13+May!AG13+Jun!AG13+Jul!AG13+Ago!AG13+Set!AG13),IF(Config!$C$6=10,SUM(+Ene!AG13+Feb!AG13+Mar!AG13+Abr!AG13+May!AG13+Jun!AG13+Jul!AG13+Ago!AG13+Set!AG13+Oct!AG13),IF(Config!$C$6=11,SUM(+Ene!AG13+Feb!AG13+Mar!AG13+Abr!AG13+May!AG13+Jun!AG13+Jul!AG13+Ago!AG13+Set!AG13+Oct!AG13+Nov!AG13),IF(Config!$C$6=12,SUM(+Ene!AG13+Feb!AG13+Mar!AG13+Abr!AG13+May!AG13+Jun!AG13+Jul!AG13+Ago!AG13+Set!AG13+Oct!AG13+Nov!AG13+Dic!AG13)))))))))))))</f>
        <v>0</v>
      </c>
      <c r="AH13" s="356">
        <f>IF(Config!$C$6=1,SUM(+Ene!AH13),IF(Config!$C$6=2,SUM(+Ene!AH13+Feb!AH13),IF(Config!$C$6=3,SUM(+Ene!AH13+Feb!AH13+Mar!AH13),IF(Config!$C$6=4,SUM(+Ene!AH13+Feb!AH13+Mar!AH13+Abr!AH13),IF(Config!$C$6=5,SUM(Ene!AH13+Feb!AH13+Mar!AH13+Abr!AH13+May!AH13),IF(Config!$C$6=6,SUM(+Ene!AH13+Feb!AH13+Mar!AH13+Abr!AH13+May!AH13+Jun!AH13),IF(Config!$C$6=7,SUM(Ene!AH13+Feb!AH13+Mar!AH13+Abr!AH13+May!AH13+Jun!AH13+Jul!AH13),IF(Config!$C$6=8,SUM(+Ene!AH13+Feb!AH13+Mar!AH13+Abr!AH13+May!AH13+Jun!AH13+Jul!AH13+Ago!AH13),IF(Config!$C$6=9,SUM(+Ene!AH13+Feb!AH13+Mar!AH13+Abr!AH13+May!AH13+Jun!AH13+Jul!AH13+Ago!AH13+Set!AH13),IF(Config!$C$6=10,SUM(+Ene!AH13+Feb!AH13+Mar!AH13+Abr!AH13+May!AH13+Jun!AH13+Jul!AH13+Ago!AH13+Set!AH13+Oct!AH13),IF(Config!$C$6=11,SUM(+Ene!AH13+Feb!AH13+Mar!AH13+Abr!AH13+May!AH13+Jun!AH13+Jul!AH13+Ago!AH13+Set!AH13+Oct!AH13+Nov!AH13),IF(Config!$C$6=12,SUM(+Ene!AH13+Feb!AH13+Mar!AH13+Abr!AH13+May!AH13+Jun!AH13+Jul!AH13+Ago!AH13+Set!AH13+Oct!AH13+Nov!AH13+Dic!AH13)))))))))))))</f>
        <v>0</v>
      </c>
      <c r="AI13" s="356">
        <f>IF(Config!$C$6=1,SUM(+Ene!AI13),IF(Config!$C$6=2,SUM(+Ene!AI13+Feb!AI13),IF(Config!$C$6=3,SUM(+Ene!AI13+Feb!AI13+Mar!AI13),IF(Config!$C$6=4,SUM(+Ene!AI13+Feb!AI13+Mar!AI13+Abr!AI13),IF(Config!$C$6=5,SUM(Ene!AI13+Feb!AI13+Mar!AI13+Abr!AI13+May!AI13),IF(Config!$C$6=6,SUM(+Ene!AI13+Feb!AI13+Mar!AI13+Abr!AI13+May!AI13+Jun!AI13),IF(Config!$C$6=7,SUM(Ene!AI13+Feb!AI13+Mar!AI13+Abr!AI13+May!AI13+Jun!AI13+Jul!AI13),IF(Config!$C$6=8,SUM(+Ene!AI13+Feb!AI13+Mar!AI13+Abr!AI13+May!AI13+Jun!AI13+Jul!AI13+Ago!AI13),IF(Config!$C$6=9,SUM(+Ene!AI13+Feb!AI13+Mar!AI13+Abr!AI13+May!AI13+Jun!AI13+Jul!AI13+Ago!AI13+Set!AI13),IF(Config!$C$6=10,SUM(+Ene!AI13+Feb!AI13+Mar!AI13+Abr!AI13+May!AI13+Jun!AI13+Jul!AI13+Ago!AI13+Set!AI13+Oct!AI13),IF(Config!$C$6=11,SUM(+Ene!AI13+Feb!AI13+Mar!AI13+Abr!AI13+May!AI13+Jun!AI13+Jul!AI13+Ago!AI13+Set!AI13+Oct!AI13+Nov!AI13),IF(Config!$C$6=12,SUM(+Ene!AI13+Feb!AI13+Mar!AI13+Abr!AI13+May!AI13+Jun!AI13+Jul!AI13+Ago!AI13+Set!AI13+Oct!AI13+Nov!AI13+Dic!AI13)))))))))))))</f>
        <v>0</v>
      </c>
      <c r="AJ13" s="356">
        <f>IF(Config!$C$6=1,SUM(+Ene!AJ13),IF(Config!$C$6=2,SUM(+Ene!AJ13+Feb!AJ13),IF(Config!$C$6=3,SUM(+Ene!AJ13+Feb!AJ13+Mar!AJ13),IF(Config!$C$6=4,SUM(+Ene!AJ13+Feb!AJ13+Mar!AJ13+Abr!AJ13),IF(Config!$C$6=5,SUM(Ene!AJ13+Feb!AJ13+Mar!AJ13+Abr!AJ13+May!AJ13),IF(Config!$C$6=6,SUM(+Ene!AJ13+Feb!AJ13+Mar!AJ13+Abr!AJ13+May!AJ13+Jun!AJ13),IF(Config!$C$6=7,SUM(Ene!AJ13+Feb!AJ13+Mar!AJ13+Abr!AJ13+May!AJ13+Jun!AJ13+Jul!AJ13),IF(Config!$C$6=8,SUM(+Ene!AJ13+Feb!AJ13+Mar!AJ13+Abr!AJ13+May!AJ13+Jun!AJ13+Jul!AJ13+Ago!AJ13),IF(Config!$C$6=9,SUM(+Ene!AJ13+Feb!AJ13+Mar!AJ13+Abr!AJ13+May!AJ13+Jun!AJ13+Jul!AJ13+Ago!AJ13+Set!AJ13),IF(Config!$C$6=10,SUM(+Ene!AJ13+Feb!AJ13+Mar!AJ13+Abr!AJ13+May!AJ13+Jun!AJ13+Jul!AJ13+Ago!AJ13+Set!AJ13+Oct!AJ13),IF(Config!$C$6=11,SUM(+Ene!AJ13+Feb!AJ13+Mar!AJ13+Abr!AJ13+May!AJ13+Jun!AJ13+Jul!AJ13+Ago!AJ13+Set!AJ13+Oct!AJ13+Nov!AJ13),IF(Config!$C$6=12,SUM(+Ene!AJ13+Feb!AJ13+Mar!AJ13+Abr!AJ13+May!AJ13+Jun!AJ13+Jul!AJ13+Ago!AJ13+Set!AJ13+Oct!AJ13+Nov!AJ13+Dic!AJ13)))))))))))))</f>
        <v>0</v>
      </c>
      <c r="AK13" s="356">
        <f>IF(Config!$C$6=1,SUM(+Ene!AK13),IF(Config!$C$6=2,SUM(+Ene!AK13+Feb!AK13),IF(Config!$C$6=3,SUM(+Ene!AK13+Feb!AK13+Mar!AK13),IF(Config!$C$6=4,SUM(+Ene!AK13+Feb!AK13+Mar!AK13+Abr!AK13),IF(Config!$C$6=5,SUM(Ene!AK13+Feb!AK13+Mar!AK13+Abr!AK13+May!AK13),IF(Config!$C$6=6,SUM(+Ene!AK13+Feb!AK13+Mar!AK13+Abr!AK13+May!AK13+Jun!AK13),IF(Config!$C$6=7,SUM(Ene!AK13+Feb!AK13+Mar!AK13+Abr!AK13+May!AK13+Jun!AK13+Jul!AK13),IF(Config!$C$6=8,SUM(+Ene!AK13+Feb!AK13+Mar!AK13+Abr!AK13+May!AK13+Jun!AK13+Jul!AK13+Ago!AK13),IF(Config!$C$6=9,SUM(+Ene!AK13+Feb!AK13+Mar!AK13+Abr!AK13+May!AK13+Jun!AK13+Jul!AK13+Ago!AK13+Set!AK13),IF(Config!$C$6=10,SUM(+Ene!AK13+Feb!AK13+Mar!AK13+Abr!AK13+May!AK13+Jun!AK13+Jul!AK13+Ago!AK13+Set!AK13+Oct!AK13),IF(Config!$C$6=11,SUM(+Ene!AK13+Feb!AK13+Mar!AK13+Abr!AK13+May!AK13+Jun!AK13+Jul!AK13+Ago!AK13+Set!AK13+Oct!AK13+Nov!AK13),IF(Config!$C$6=12,SUM(+Ene!AK13+Feb!AK13+Mar!AK13+Abr!AK13+May!AK13+Jun!AK13+Jul!AK13+Ago!AK13+Set!AK13+Oct!AK13+Nov!AK13+Dic!AK13)))))))))))))</f>
        <v>0</v>
      </c>
      <c r="AL13" s="356">
        <f>IF(Config!$C$6=1,SUM(+Ene!AL13),IF(Config!$C$6=2,SUM(+Ene!AL13+Feb!AL13),IF(Config!$C$6=3,SUM(+Ene!AL13+Feb!AL13+Mar!AL13),IF(Config!$C$6=4,SUM(+Ene!AL13+Feb!AL13+Mar!AL13+Abr!AL13),IF(Config!$C$6=5,SUM(Ene!AL13+Feb!AL13+Mar!AL13+Abr!AL13+May!AL13),IF(Config!$C$6=6,SUM(+Ene!AL13+Feb!AL13+Mar!AL13+Abr!AL13+May!AL13+Jun!AL13),IF(Config!$C$6=7,SUM(Ene!AL13+Feb!AL13+Mar!AL13+Abr!AL13+May!AL13+Jun!AL13+Jul!AL13),IF(Config!$C$6=8,SUM(+Ene!AL13+Feb!AL13+Mar!AL13+Abr!AL13+May!AL13+Jun!AL13+Jul!AL13+Ago!AL13),IF(Config!$C$6=9,SUM(+Ene!AL13+Feb!AL13+Mar!AL13+Abr!AL13+May!AL13+Jun!AL13+Jul!AL13+Ago!AL13+Set!AL13),IF(Config!$C$6=10,SUM(+Ene!AL13+Feb!AL13+Mar!AL13+Abr!AL13+May!AL13+Jun!AL13+Jul!AL13+Ago!AL13+Set!AL13+Oct!AL13),IF(Config!$C$6=11,SUM(+Ene!AL13+Feb!AL13+Mar!AL13+Abr!AL13+May!AL13+Jun!AL13+Jul!AL13+Ago!AL13+Set!AL13+Oct!AL13+Nov!AL13),IF(Config!$C$6=12,SUM(+Ene!AL13+Feb!AL13+Mar!AL13+Abr!AL13+May!AL13+Jun!AL13+Jul!AL13+Ago!AL13+Set!AL13+Oct!AL13+Nov!AL13+Dic!AL13)))))))))))))</f>
        <v>0</v>
      </c>
      <c r="AM13" s="356">
        <f>IF(Config!$C$6=1,SUM(+Ene!AM13),IF(Config!$C$6=2,SUM(+Ene!AM13+Feb!AM13),IF(Config!$C$6=3,SUM(+Ene!AM13+Feb!AM13+Mar!AM13),IF(Config!$C$6=4,SUM(+Ene!AM13+Feb!AM13+Mar!AM13+Abr!AM13),IF(Config!$C$6=5,SUM(Ene!AM13+Feb!AM13+Mar!AM13+Abr!AM13+May!AM13),IF(Config!$C$6=6,SUM(+Ene!AM13+Feb!AM13+Mar!AM13+Abr!AM13+May!AM13+Jun!AM13),IF(Config!$C$6=7,SUM(Ene!AM13+Feb!AM13+Mar!AM13+Abr!AM13+May!AM13+Jun!AM13+Jul!AM13),IF(Config!$C$6=8,SUM(+Ene!AM13+Feb!AM13+Mar!AM13+Abr!AM13+May!AM13+Jun!AM13+Jul!AM13+Ago!AM13),IF(Config!$C$6=9,SUM(+Ene!AM13+Feb!AM13+Mar!AM13+Abr!AM13+May!AM13+Jun!AM13+Jul!AM13+Ago!AM13+Set!AM13),IF(Config!$C$6=10,SUM(+Ene!AM13+Feb!AM13+Mar!AM13+Abr!AM13+May!AM13+Jun!AM13+Jul!AM13+Ago!AM13+Set!AM13+Oct!AM13),IF(Config!$C$6=11,SUM(+Ene!AM13+Feb!AM13+Mar!AM13+Abr!AM13+May!AM13+Jun!AM13+Jul!AM13+Ago!AM13+Set!AM13+Oct!AM13+Nov!AM13),IF(Config!$C$6=12,SUM(+Ene!AM13+Feb!AM13+Mar!AM13+Abr!AM13+May!AM13+Jun!AM13+Jul!AM13+Ago!AM13+Set!AM13+Oct!AM13+Nov!AM13+Dic!AM13)))))))))))))</f>
        <v>0</v>
      </c>
      <c r="AN13" s="356">
        <f>IF(Config!$C$6=1,SUM(+Ene!AN13),IF(Config!$C$6=2,SUM(+Ene!AN13+Feb!AN13),IF(Config!$C$6=3,SUM(+Ene!AN13+Feb!AN13+Mar!AN13),IF(Config!$C$6=4,SUM(+Ene!AN13+Feb!AN13+Mar!AN13+Abr!AN13),IF(Config!$C$6=5,SUM(Ene!AN13+Feb!AN13+Mar!AN13+Abr!AN13+May!AN13),IF(Config!$C$6=6,SUM(+Ene!AN13+Feb!AN13+Mar!AN13+Abr!AN13+May!AN13+Jun!AN13),IF(Config!$C$6=7,SUM(Ene!AN13+Feb!AN13+Mar!AN13+Abr!AN13+May!AN13+Jun!AN13+Jul!AN13),IF(Config!$C$6=8,SUM(+Ene!AN13+Feb!AN13+Mar!AN13+Abr!AN13+May!AN13+Jun!AN13+Jul!AN13+Ago!AN13),IF(Config!$C$6=9,SUM(+Ene!AN13+Feb!AN13+Mar!AN13+Abr!AN13+May!AN13+Jun!AN13+Jul!AN13+Ago!AN13+Set!AN13),IF(Config!$C$6=10,SUM(+Ene!AN13+Feb!AN13+Mar!AN13+Abr!AN13+May!AN13+Jun!AN13+Jul!AN13+Ago!AN13+Set!AN13+Oct!AN13),IF(Config!$C$6=11,SUM(+Ene!AN13+Feb!AN13+Mar!AN13+Abr!AN13+May!AN13+Jun!AN13+Jul!AN13+Ago!AN13+Set!AN13+Oct!AN13+Nov!AN13),IF(Config!$C$6=12,SUM(+Ene!AN13+Feb!AN13+Mar!AN13+Abr!AN13+May!AN13+Jun!AN13+Jul!AN13+Ago!AN13+Set!AN13+Oct!AN13+Nov!AN13+Dic!AN13)))))))))))))</f>
        <v>0</v>
      </c>
      <c r="AO13" s="356">
        <f>IF(Config!$C$6=1,SUM(+Ene!AO13),IF(Config!$C$6=2,SUM(+Ene!AO13+Feb!AO13),IF(Config!$C$6=3,SUM(+Ene!AO13+Feb!AO13+Mar!AO13),IF(Config!$C$6=4,SUM(+Ene!AO13+Feb!AO13+Mar!AO13+Abr!AO13),IF(Config!$C$6=5,SUM(Ene!AO13+Feb!AO13+Mar!AO13+Abr!AO13+May!AO13),IF(Config!$C$6=6,SUM(+Ene!AO13+Feb!AO13+Mar!AO13+Abr!AO13+May!AO13+Jun!AO13),IF(Config!$C$6=7,SUM(Ene!AO13+Feb!AO13+Mar!AO13+Abr!AO13+May!AO13+Jun!AO13+Jul!AO13),IF(Config!$C$6=8,SUM(+Ene!AO13+Feb!AO13+Mar!AO13+Abr!AO13+May!AO13+Jun!AO13+Jul!AO13+Ago!AO13),IF(Config!$C$6=9,SUM(+Ene!AO13+Feb!AO13+Mar!AO13+Abr!AO13+May!AO13+Jun!AO13+Jul!AO13+Ago!AO13+Set!AO13),IF(Config!$C$6=10,SUM(+Ene!AO13+Feb!AO13+Mar!AO13+Abr!AO13+May!AO13+Jun!AO13+Jul!AO13+Ago!AO13+Set!AO13+Oct!AO13),IF(Config!$C$6=11,SUM(+Ene!AO13+Feb!AO13+Mar!AO13+Abr!AO13+May!AO13+Jun!AO13+Jul!AO13+Ago!AO13+Set!AO13+Oct!AO13+Nov!AO13),IF(Config!$C$6=12,SUM(+Ene!AO13+Feb!AO13+Mar!AO13+Abr!AO13+May!AO13+Jun!AO13+Jul!AO13+Ago!AO13+Set!AO13+Oct!AO13+Nov!AO13+Dic!AO13)))))))))))))</f>
        <v>0</v>
      </c>
      <c r="AP13" s="356">
        <f>IF(Config!$C$6=1,SUM(+Ene!AP13),IF(Config!$C$6=2,SUM(+Ene!AP13+Feb!AP13),IF(Config!$C$6=3,SUM(+Ene!AP13+Feb!AP13+Mar!AP13),IF(Config!$C$6=4,SUM(+Ene!AP13+Feb!AP13+Mar!AP13+Abr!AP13),IF(Config!$C$6=5,SUM(Ene!AP13+Feb!AP13+Mar!AP13+Abr!AP13+May!AP13),IF(Config!$C$6=6,SUM(+Ene!AP13+Feb!AP13+Mar!AP13+Abr!AP13+May!AP13+Jun!AP13),IF(Config!$C$6=7,SUM(Ene!AP13+Feb!AP13+Mar!AP13+Abr!AP13+May!AP13+Jun!AP13+Jul!AP13),IF(Config!$C$6=8,SUM(+Ene!AP13+Feb!AP13+Mar!AP13+Abr!AP13+May!AP13+Jun!AP13+Jul!AP13+Ago!AP13),IF(Config!$C$6=9,SUM(+Ene!AP13+Feb!AP13+Mar!AP13+Abr!AP13+May!AP13+Jun!AP13+Jul!AP13+Ago!AP13+Set!AP13),IF(Config!$C$6=10,SUM(+Ene!AP13+Feb!AP13+Mar!AP13+Abr!AP13+May!AP13+Jun!AP13+Jul!AP13+Ago!AP13+Set!AP13+Oct!AP13),IF(Config!$C$6=11,SUM(+Ene!AP13+Feb!AP13+Mar!AP13+Abr!AP13+May!AP13+Jun!AP13+Jul!AP13+Ago!AP13+Set!AP13+Oct!AP13+Nov!AP13),IF(Config!$C$6=12,SUM(+Ene!AP13+Feb!AP13+Mar!AP13+Abr!AP13+May!AP13+Jun!AP13+Jul!AP13+Ago!AP13+Set!AP13+Oct!AP13+Nov!AP13+Dic!AP13)))))))))))))</f>
        <v>0</v>
      </c>
      <c r="AQ13" s="356">
        <f>IF(Config!$C$6=1,SUM(+Ene!AQ13),IF(Config!$C$6=2,SUM(+Ene!AQ13+Feb!AQ13),IF(Config!$C$6=3,SUM(+Ene!AQ13+Feb!AQ13+Mar!AQ13),IF(Config!$C$6=4,SUM(+Ene!AQ13+Feb!AQ13+Mar!AQ13+Abr!AQ13),IF(Config!$C$6=5,SUM(Ene!AQ13+Feb!AQ13+Mar!AQ13+Abr!AQ13+May!AQ13),IF(Config!$C$6=6,SUM(+Ene!AQ13+Feb!AQ13+Mar!AQ13+Abr!AQ13+May!AQ13+Jun!AQ13),IF(Config!$C$6=7,SUM(Ene!AQ13+Feb!AQ13+Mar!AQ13+Abr!AQ13+May!AQ13+Jun!AQ13+Jul!AQ13),IF(Config!$C$6=8,SUM(+Ene!AQ13+Feb!AQ13+Mar!AQ13+Abr!AQ13+May!AQ13+Jun!AQ13+Jul!AQ13+Ago!AQ13),IF(Config!$C$6=9,SUM(+Ene!AQ13+Feb!AQ13+Mar!AQ13+Abr!AQ13+May!AQ13+Jun!AQ13+Jul!AQ13+Ago!AQ13+Set!AQ13),IF(Config!$C$6=10,SUM(+Ene!AQ13+Feb!AQ13+Mar!AQ13+Abr!AQ13+May!AQ13+Jun!AQ13+Jul!AQ13+Ago!AQ13+Set!AQ13+Oct!AQ13),IF(Config!$C$6=11,SUM(+Ene!AQ13+Feb!AQ13+Mar!AQ13+Abr!AQ13+May!AQ13+Jun!AQ13+Jul!AQ13+Ago!AQ13+Set!AQ13+Oct!AQ13+Nov!AQ13),IF(Config!$C$6=12,SUM(+Ene!AQ13+Feb!AQ13+Mar!AQ13+Abr!AQ13+May!AQ13+Jun!AQ13+Jul!AQ13+Ago!AQ13+Set!AQ13+Oct!AQ13+Nov!AQ13+Dic!AQ13)))))))))))))</f>
        <v>0</v>
      </c>
      <c r="AR13" s="356">
        <f>IF(Config!$C$6=1,SUM(+Ene!AR13),IF(Config!$C$6=2,SUM(+Ene!AR13+Feb!AR13),IF(Config!$C$6=3,SUM(+Ene!AR13+Feb!AR13+Mar!AR13),IF(Config!$C$6=4,SUM(+Ene!AR13+Feb!AR13+Mar!AR13+Abr!AR13),IF(Config!$C$6=5,SUM(Ene!AR13+Feb!AR13+Mar!AR13+Abr!AR13+May!AR13),IF(Config!$C$6=6,SUM(+Ene!AR13+Feb!AR13+Mar!AR13+Abr!AR13+May!AR13+Jun!AR13),IF(Config!$C$6=7,SUM(Ene!AR13+Feb!AR13+Mar!AR13+Abr!AR13+May!AR13+Jun!AR13+Jul!AR13),IF(Config!$C$6=8,SUM(+Ene!AR13+Feb!AR13+Mar!AR13+Abr!AR13+May!AR13+Jun!AR13+Jul!AR13+Ago!AR13),IF(Config!$C$6=9,SUM(+Ene!AR13+Feb!AR13+Mar!AR13+Abr!AR13+May!AR13+Jun!AR13+Jul!AR13+Ago!AR13+Set!AR13),IF(Config!$C$6=10,SUM(+Ene!AR13+Feb!AR13+Mar!AR13+Abr!AR13+May!AR13+Jun!AR13+Jul!AR13+Ago!AR13+Set!AR13+Oct!AR13),IF(Config!$C$6=11,SUM(+Ene!AR13+Feb!AR13+Mar!AR13+Abr!AR13+May!AR13+Jun!AR13+Jul!AR13+Ago!AR13+Set!AR13+Oct!AR13+Nov!AR13),IF(Config!$C$6=12,SUM(+Ene!AR13+Feb!AR13+Mar!AR13+Abr!AR13+May!AR13+Jun!AR13+Jul!AR13+Ago!AR13+Set!AR13+Oct!AR13+Nov!AR13+Dic!AR13)))))))))))))</f>
        <v>0</v>
      </c>
      <c r="AS13" s="356">
        <f>IF(Config!$C$6=1,SUM(+Ene!AS13),IF(Config!$C$6=2,SUM(+Ene!AS13+Feb!AS13),IF(Config!$C$6=3,SUM(+Ene!AS13+Feb!AS13+Mar!AS13),IF(Config!$C$6=4,SUM(+Ene!AS13+Feb!AS13+Mar!AS13+Abr!AS13),IF(Config!$C$6=5,SUM(Ene!AS13+Feb!AS13+Mar!AS13+Abr!AS13+May!AS13),IF(Config!$C$6=6,SUM(+Ene!AS13+Feb!AS13+Mar!AS13+Abr!AS13+May!AS13+Jun!AS13),IF(Config!$C$6=7,SUM(Ene!AS13+Feb!AS13+Mar!AS13+Abr!AS13+May!AS13+Jun!AS13+Jul!AS13),IF(Config!$C$6=8,SUM(+Ene!AS13+Feb!AS13+Mar!AS13+Abr!AS13+May!AS13+Jun!AS13+Jul!AS13+Ago!AS13),IF(Config!$C$6=9,SUM(+Ene!AS13+Feb!AS13+Mar!AS13+Abr!AS13+May!AS13+Jun!AS13+Jul!AS13+Ago!AS13+Set!AS13),IF(Config!$C$6=10,SUM(+Ene!AS13+Feb!AS13+Mar!AS13+Abr!AS13+May!AS13+Jun!AS13+Jul!AS13+Ago!AS13+Set!AS13+Oct!AS13),IF(Config!$C$6=11,SUM(+Ene!AS13+Feb!AS13+Mar!AS13+Abr!AS13+May!AS13+Jun!AS13+Jul!AS13+Ago!AS13+Set!AS13+Oct!AS13+Nov!AS13),IF(Config!$C$6=12,SUM(+Ene!AS13+Feb!AS13+Mar!AS13+Abr!AS13+May!AS13+Jun!AS13+Jul!AS13+Ago!AS13+Set!AS13+Oct!AS13+Nov!AS13+Dic!AS13)))))))))))))</f>
        <v>0</v>
      </c>
      <c r="AT13" s="366">
        <f t="shared" si="38"/>
        <v>14</v>
      </c>
      <c r="AU13" s="37">
        <f t="shared" si="27"/>
        <v>0</v>
      </c>
      <c r="AV13" s="37">
        <f t="shared" si="28"/>
        <v>0</v>
      </c>
      <c r="AW13" s="37">
        <f t="shared" si="8"/>
        <v>6</v>
      </c>
      <c r="AX13" s="37">
        <f t="shared" si="9"/>
        <v>0</v>
      </c>
      <c r="AY13" s="37">
        <f t="shared" si="10"/>
        <v>0</v>
      </c>
      <c r="AZ13" s="37">
        <f t="shared" si="11"/>
        <v>3</v>
      </c>
      <c r="BA13" s="37">
        <f t="shared" si="12"/>
        <v>5</v>
      </c>
      <c r="BB13" s="37">
        <f t="shared" si="13"/>
        <v>0</v>
      </c>
      <c r="BC13" s="38">
        <f t="shared" si="14"/>
        <v>0</v>
      </c>
      <c r="BD13" s="37">
        <f t="shared" si="15"/>
        <v>0</v>
      </c>
      <c r="BE13" s="54">
        <f t="shared" si="6"/>
        <v>14</v>
      </c>
      <c r="BF13" t="str">
        <f t="shared" si="7"/>
        <v>OK</v>
      </c>
    </row>
    <row r="14" spans="1:70" x14ac:dyDescent="0.25">
      <c r="A14" s="352">
        <v>11</v>
      </c>
      <c r="B14" s="355" t="s">
        <v>730</v>
      </c>
      <c r="C14" s="367" t="s">
        <v>505</v>
      </c>
      <c r="D14" s="356">
        <f>IF(Config!$C$6=1,SUM(+Ene!D14),IF(Config!$C$6=2,SUM(+Ene!D14+Feb!D14),IF(Config!$C$6=3,SUM(+Ene!D14+Feb!D14+Mar!D14),IF(Config!$C$6=4,SUM(+Ene!D14+Feb!D14+Mar!D14+Abr!D14),IF(Config!$C$6=5,SUM(Ene!D14+Feb!D14+Mar!D14+Abr!D14+May!D14),IF(Config!$C$6=6,SUM(+Ene!D14+Feb!D14+Mar!D14+Abr!D14+May!D14+Jun!D14),IF(Config!$C$6=7,SUM(Ene!D14+Feb!D14+Mar!D14+Abr!D14+May!D14+Jun!D14+Jul!D14),IF(Config!$C$6=8,SUM(+Ene!D14+Feb!D14+Mar!D14+Abr!D14+May!D14+Jun!D14+Jul!D14+Ago!D14),IF(Config!$C$6=9,SUM(+Ene!D14+Feb!D14+Mar!D14+Abr!D14+May!D14+Jun!D14+Jul!D14+Ago!D14+Set!D14),IF(Config!$C$6=10,SUM(+Ene!D14+Feb!D14+Mar!D14+Abr!D14+May!D14+Jun!D14+Jul!D14+Ago!D14+Set!D14+Oct!D14),IF(Config!$C$6=11,SUM(+Ene!D14+Feb!D14+Mar!D14+Abr!D14+May!D14+Jun!D14+Jul!D14+Ago!D14+Set!D14+Oct!D14+Nov!D14),IF(Config!$C$6=12,SUM(+Ene!D14+Feb!D14+Mar!D14+Abr!D14+May!D14+Jun!D14+Jul!D14+Ago!D14+Set!D14+Oct!D14+Nov!D14+Dic!D14)))))))))))))</f>
        <v>0</v>
      </c>
      <c r="E14" s="356">
        <f>IF(Config!$C$6=1,SUM(+Ene!E14),IF(Config!$C$6=2,SUM(+Ene!E14+Feb!E14),IF(Config!$C$6=3,SUM(+Ene!E14+Feb!E14+Mar!E14),IF(Config!$C$6=4,SUM(+Ene!E14+Feb!E14+Mar!E14+Abr!E14),IF(Config!$C$6=5,SUM(Ene!E14+Feb!E14+Mar!E14+Abr!E14+May!E14),IF(Config!$C$6=6,SUM(+Ene!E14+Feb!E14+Mar!E14+Abr!E14+May!E14+Jun!E14),IF(Config!$C$6=7,SUM(Ene!E14+Feb!E14+Mar!E14+Abr!E14+May!E14+Jun!E14+Jul!E14),IF(Config!$C$6=8,SUM(+Ene!E14+Feb!E14+Mar!E14+Abr!E14+May!E14+Jun!E14+Jul!E14+Ago!E14),IF(Config!$C$6=9,SUM(+Ene!E14+Feb!E14+Mar!E14+Abr!E14+May!E14+Jun!E14+Jul!E14+Ago!E14+Set!E14),IF(Config!$C$6=10,SUM(+Ene!E14+Feb!E14+Mar!E14+Abr!E14+May!E14+Jun!E14+Jul!E14+Ago!E14+Set!E14+Oct!E14),IF(Config!$C$6=11,SUM(+Ene!E14+Feb!E14+Mar!E14+Abr!E14+May!E14+Jun!E14+Jul!E14+Ago!E14+Set!E14+Oct!E14+Nov!E14),IF(Config!$C$6=12,SUM(+Ene!E14+Feb!E14+Mar!E14+Abr!E14+May!E14+Jun!E14+Jul!E14+Ago!E14+Set!E14+Oct!E14+Nov!E14+Dic!E14)))))))))))))</f>
        <v>0</v>
      </c>
      <c r="F14" s="356">
        <f>IF(Config!$C$6=1,SUM(+Ene!F14),IF(Config!$C$6=2,SUM(+Ene!F14+Feb!F14),IF(Config!$C$6=3,SUM(+Ene!F14+Feb!F14+Mar!F14),IF(Config!$C$6=4,SUM(+Ene!F14+Feb!F14+Mar!F14+Abr!F14),IF(Config!$C$6=5,SUM(Ene!F14+Feb!F14+Mar!F14+Abr!F14+May!F14),IF(Config!$C$6=6,SUM(+Ene!F14+Feb!F14+Mar!F14+Abr!F14+May!F14+Jun!F14),IF(Config!$C$6=7,SUM(Ene!F14+Feb!F14+Mar!F14+Abr!F14+May!F14+Jun!F14+Jul!F14),IF(Config!$C$6=8,SUM(+Ene!F14+Feb!F14+Mar!F14+Abr!F14+May!F14+Jun!F14+Jul!F14+Ago!F14),IF(Config!$C$6=9,SUM(+Ene!F14+Feb!F14+Mar!F14+Abr!F14+May!F14+Jun!F14+Jul!F14+Ago!F14+Set!F14),IF(Config!$C$6=10,SUM(+Ene!F14+Feb!F14+Mar!F14+Abr!F14+May!F14+Jun!F14+Jul!F14+Ago!F14+Set!F14+Oct!F14),IF(Config!$C$6=11,SUM(+Ene!F14+Feb!F14+Mar!F14+Abr!F14+May!F14+Jun!F14+Jul!F14+Ago!F14+Set!F14+Oct!F14+Nov!F14),IF(Config!$C$6=12,SUM(+Ene!F14+Feb!F14+Mar!F14+Abr!F14+May!F14+Jun!F14+Jul!F14+Ago!F14+Set!F14+Oct!F14+Nov!F14+Dic!F14)))))))))))))</f>
        <v>3</v>
      </c>
      <c r="G14" s="356">
        <f>IF(Config!$C$6=1,SUM(+Ene!G14),IF(Config!$C$6=2,SUM(+Ene!G14+Feb!G14),IF(Config!$C$6=3,SUM(+Ene!G14+Feb!G14+Mar!G14),IF(Config!$C$6=4,SUM(+Ene!G14+Feb!G14+Mar!G14+Abr!G14),IF(Config!$C$6=5,SUM(Ene!G14+Feb!G14+Mar!G14+Abr!G14+May!G14),IF(Config!$C$6=6,SUM(+Ene!G14+Feb!G14+Mar!G14+Abr!G14+May!G14+Jun!G14),IF(Config!$C$6=7,SUM(Ene!G14+Feb!G14+Mar!G14+Abr!G14+May!G14+Jun!G14+Jul!G14),IF(Config!$C$6=8,SUM(+Ene!G14+Feb!G14+Mar!G14+Abr!G14+May!G14+Jun!G14+Jul!G14+Ago!G14),IF(Config!$C$6=9,SUM(+Ene!G14+Feb!G14+Mar!G14+Abr!G14+May!G14+Jun!G14+Jul!G14+Ago!G14+Set!G14),IF(Config!$C$6=10,SUM(+Ene!G14+Feb!G14+Mar!G14+Abr!G14+May!G14+Jun!G14+Jul!G14+Ago!G14+Set!G14+Oct!G14),IF(Config!$C$6=11,SUM(+Ene!G14+Feb!G14+Mar!G14+Abr!G14+May!G14+Jun!G14+Jul!G14+Ago!G14+Set!G14+Oct!G14+Nov!G14),IF(Config!$C$6=12,SUM(+Ene!G14+Feb!G14+Mar!G14+Abr!G14+May!G14+Jun!G14+Jul!G14+Ago!G14+Set!G14+Oct!G14+Nov!G14+Dic!G14)))))))))))))</f>
        <v>0</v>
      </c>
      <c r="H14" s="356">
        <f>IF(Config!$C$6=1,SUM(+Ene!H14),IF(Config!$C$6=2,SUM(+Ene!H14+Feb!H14),IF(Config!$C$6=3,SUM(+Ene!H14+Feb!H14+Mar!H14),IF(Config!$C$6=4,SUM(+Ene!H14+Feb!H14+Mar!H14+Abr!H14),IF(Config!$C$6=5,SUM(Ene!H14+Feb!H14+Mar!H14+Abr!H14+May!H14),IF(Config!$C$6=6,SUM(+Ene!H14+Feb!H14+Mar!H14+Abr!H14+May!H14+Jun!H14),IF(Config!$C$6=7,SUM(Ene!H14+Feb!H14+Mar!H14+Abr!H14+May!H14+Jun!H14+Jul!H14),IF(Config!$C$6=8,SUM(+Ene!H14+Feb!H14+Mar!H14+Abr!H14+May!H14+Jun!H14+Jul!H14+Ago!H14),IF(Config!$C$6=9,SUM(+Ene!H14+Feb!H14+Mar!H14+Abr!H14+May!H14+Jun!H14+Jul!H14+Ago!H14+Set!H14),IF(Config!$C$6=10,SUM(+Ene!H14+Feb!H14+Mar!H14+Abr!H14+May!H14+Jun!H14+Jul!H14+Ago!H14+Set!H14+Oct!H14),IF(Config!$C$6=11,SUM(+Ene!H14+Feb!H14+Mar!H14+Abr!H14+May!H14+Jun!H14+Jul!H14+Ago!H14+Set!H14+Oct!H14+Nov!H14),IF(Config!$C$6=12,SUM(+Ene!H14+Feb!H14+Mar!H14+Abr!H14+May!H14+Jun!H14+Jul!H14+Ago!H14+Set!H14+Oct!H14+Nov!H14+Dic!H14)))))))))))))</f>
        <v>0</v>
      </c>
      <c r="I14" s="356">
        <f>IF(Config!$C$6=1,SUM(+Ene!I14),IF(Config!$C$6=2,SUM(+Ene!I14+Feb!I14),IF(Config!$C$6=3,SUM(+Ene!I14+Feb!I14+Mar!I14),IF(Config!$C$6=4,SUM(+Ene!I14+Feb!I14+Mar!I14+Abr!I14),IF(Config!$C$6=5,SUM(Ene!I14+Feb!I14+Mar!I14+Abr!I14+May!I14),IF(Config!$C$6=6,SUM(+Ene!I14+Feb!I14+Mar!I14+Abr!I14+May!I14+Jun!I14),IF(Config!$C$6=7,SUM(Ene!I14+Feb!I14+Mar!I14+Abr!I14+May!I14+Jun!I14+Jul!I14),IF(Config!$C$6=8,SUM(+Ene!I14+Feb!I14+Mar!I14+Abr!I14+May!I14+Jun!I14+Jul!I14+Ago!I14),IF(Config!$C$6=9,SUM(+Ene!I14+Feb!I14+Mar!I14+Abr!I14+May!I14+Jun!I14+Jul!I14+Ago!I14+Set!I14),IF(Config!$C$6=10,SUM(+Ene!I14+Feb!I14+Mar!I14+Abr!I14+May!I14+Jun!I14+Jul!I14+Ago!I14+Set!I14+Oct!I14),IF(Config!$C$6=11,SUM(+Ene!I14+Feb!I14+Mar!I14+Abr!I14+May!I14+Jun!I14+Jul!I14+Ago!I14+Set!I14+Oct!I14+Nov!I14),IF(Config!$C$6=12,SUM(+Ene!I14+Feb!I14+Mar!I14+Abr!I14+May!I14+Jun!I14+Jul!I14+Ago!I14+Set!I14+Oct!I14+Nov!I14+Dic!I14)))))))))))))</f>
        <v>0</v>
      </c>
      <c r="J14" s="356">
        <f>IF(Config!$C$6=1,SUM(+Ene!J14),IF(Config!$C$6=2,SUM(+Ene!J14+Feb!J14),IF(Config!$C$6=3,SUM(+Ene!J14+Feb!J14+Mar!J14),IF(Config!$C$6=4,SUM(+Ene!J14+Feb!J14+Mar!J14+Abr!J14),IF(Config!$C$6=5,SUM(Ene!J14+Feb!J14+Mar!J14+Abr!J14+May!J14),IF(Config!$C$6=6,SUM(+Ene!J14+Feb!J14+Mar!J14+Abr!J14+May!J14+Jun!J14),IF(Config!$C$6=7,SUM(Ene!J14+Feb!J14+Mar!J14+Abr!J14+May!J14+Jun!J14+Jul!J14),IF(Config!$C$6=8,SUM(+Ene!J14+Feb!J14+Mar!J14+Abr!J14+May!J14+Jun!J14+Jul!J14+Ago!J14),IF(Config!$C$6=9,SUM(+Ene!J14+Feb!J14+Mar!J14+Abr!J14+May!J14+Jun!J14+Jul!J14+Ago!J14+Set!J14),IF(Config!$C$6=10,SUM(+Ene!J14+Feb!J14+Mar!J14+Abr!J14+May!J14+Jun!J14+Jul!J14+Ago!J14+Set!J14+Oct!J14),IF(Config!$C$6=11,SUM(+Ene!J14+Feb!J14+Mar!J14+Abr!J14+May!J14+Jun!J14+Jul!J14+Ago!J14+Set!J14+Oct!J14+Nov!J14),IF(Config!$C$6=12,SUM(+Ene!J14+Feb!J14+Mar!J14+Abr!J14+May!J14+Jun!J14+Jul!J14+Ago!J14+Set!J14+Oct!J14+Nov!J14+Dic!J14)))))))))))))</f>
        <v>0</v>
      </c>
      <c r="K14" s="356">
        <f>IF(Config!$C$6=1,SUM(+Ene!K14),IF(Config!$C$6=2,SUM(+Ene!K14+Feb!K14),IF(Config!$C$6=3,SUM(+Ene!K14+Feb!K14+Mar!K14),IF(Config!$C$6=4,SUM(+Ene!K14+Feb!K14+Mar!K14+Abr!K14),IF(Config!$C$6=5,SUM(Ene!K14+Feb!K14+Mar!K14+Abr!K14+May!K14),IF(Config!$C$6=6,SUM(+Ene!K14+Feb!K14+Mar!K14+Abr!K14+May!K14+Jun!K14),IF(Config!$C$6=7,SUM(Ene!K14+Feb!K14+Mar!K14+Abr!K14+May!K14+Jun!K14+Jul!K14),IF(Config!$C$6=8,SUM(+Ene!K14+Feb!K14+Mar!K14+Abr!K14+May!K14+Jun!K14+Jul!K14+Ago!K14),IF(Config!$C$6=9,SUM(+Ene!K14+Feb!K14+Mar!K14+Abr!K14+May!K14+Jun!K14+Jul!K14+Ago!K14+Set!K14),IF(Config!$C$6=10,SUM(+Ene!K14+Feb!K14+Mar!K14+Abr!K14+May!K14+Jun!K14+Jul!K14+Ago!K14+Set!K14+Oct!K14),IF(Config!$C$6=11,SUM(+Ene!K14+Feb!K14+Mar!K14+Abr!K14+May!K14+Jun!K14+Jul!K14+Ago!K14+Set!K14+Oct!K14+Nov!K14),IF(Config!$C$6=12,SUM(+Ene!K14+Feb!K14+Mar!K14+Abr!K14+May!K14+Jun!K14+Jul!K14+Ago!K14+Set!K14+Oct!K14+Nov!K14+Dic!K14)))))))))))))</f>
        <v>0</v>
      </c>
      <c r="L14" s="356">
        <f>IF(Config!$C$6=1,SUM(+Ene!L14),IF(Config!$C$6=2,SUM(+Ene!L14+Feb!L14),IF(Config!$C$6=3,SUM(+Ene!L14+Feb!L14+Mar!L14),IF(Config!$C$6=4,SUM(+Ene!L14+Feb!L14+Mar!L14+Abr!L14),IF(Config!$C$6=5,SUM(Ene!L14+Feb!L14+Mar!L14+Abr!L14+May!L14),IF(Config!$C$6=6,SUM(+Ene!L14+Feb!L14+Mar!L14+Abr!L14+May!L14+Jun!L14),IF(Config!$C$6=7,SUM(Ene!L14+Feb!L14+Mar!L14+Abr!L14+May!L14+Jun!L14+Jul!L14),IF(Config!$C$6=8,SUM(+Ene!L14+Feb!L14+Mar!L14+Abr!L14+May!L14+Jun!L14+Jul!L14+Ago!L14),IF(Config!$C$6=9,SUM(+Ene!L14+Feb!L14+Mar!L14+Abr!L14+May!L14+Jun!L14+Jul!L14+Ago!L14+Set!L14),IF(Config!$C$6=10,SUM(+Ene!L14+Feb!L14+Mar!L14+Abr!L14+May!L14+Jun!L14+Jul!L14+Ago!L14+Set!L14+Oct!L14),IF(Config!$C$6=11,SUM(+Ene!L14+Feb!L14+Mar!L14+Abr!L14+May!L14+Jun!L14+Jul!L14+Ago!L14+Set!L14+Oct!L14+Nov!L14),IF(Config!$C$6=12,SUM(+Ene!L14+Feb!L14+Mar!L14+Abr!L14+May!L14+Jun!L14+Jul!L14+Ago!L14+Set!L14+Oct!L14+Nov!L14+Dic!L14)))))))))))))</f>
        <v>0</v>
      </c>
      <c r="M14" s="356">
        <f>IF(Config!$C$6=1,SUM(+Ene!M14),IF(Config!$C$6=2,SUM(+Ene!M14+Feb!M14),IF(Config!$C$6=3,SUM(+Ene!M14+Feb!M14+Mar!M14),IF(Config!$C$6=4,SUM(+Ene!M14+Feb!M14+Mar!M14+Abr!M14),IF(Config!$C$6=5,SUM(Ene!M14+Feb!M14+Mar!M14+Abr!M14+May!M14),IF(Config!$C$6=6,SUM(+Ene!M14+Feb!M14+Mar!M14+Abr!M14+May!M14+Jun!M14),IF(Config!$C$6=7,SUM(Ene!M14+Feb!M14+Mar!M14+Abr!M14+May!M14+Jun!M14+Jul!M14),IF(Config!$C$6=8,SUM(+Ene!M14+Feb!M14+Mar!M14+Abr!M14+May!M14+Jun!M14+Jul!M14+Ago!M14),IF(Config!$C$6=9,SUM(+Ene!M14+Feb!M14+Mar!M14+Abr!M14+May!M14+Jun!M14+Jul!M14+Ago!M14+Set!M14),IF(Config!$C$6=10,SUM(+Ene!M14+Feb!M14+Mar!M14+Abr!M14+May!M14+Jun!M14+Jul!M14+Ago!M14+Set!M14+Oct!M14),IF(Config!$C$6=11,SUM(+Ene!M14+Feb!M14+Mar!M14+Abr!M14+May!M14+Jun!M14+Jul!M14+Ago!M14+Set!M14+Oct!M14+Nov!M14),IF(Config!$C$6=12,SUM(+Ene!M14+Feb!M14+Mar!M14+Abr!M14+May!M14+Jun!M14+Jul!M14+Ago!M14+Set!M14+Oct!M14+Nov!M14+Dic!M14)))))))))))))</f>
        <v>0</v>
      </c>
      <c r="N14" s="356">
        <f>IF(Config!$C$6=1,SUM(+Ene!N14),IF(Config!$C$6=2,SUM(+Ene!N14+Feb!N14),IF(Config!$C$6=3,SUM(+Ene!N14+Feb!N14+Mar!N14),IF(Config!$C$6=4,SUM(+Ene!N14+Feb!N14+Mar!N14+Abr!N14),IF(Config!$C$6=5,SUM(Ene!N14+Feb!N14+Mar!N14+Abr!N14+May!N14),IF(Config!$C$6=6,SUM(+Ene!N14+Feb!N14+Mar!N14+Abr!N14+May!N14+Jun!N14),IF(Config!$C$6=7,SUM(Ene!N14+Feb!N14+Mar!N14+Abr!N14+May!N14+Jun!N14+Jul!N14),IF(Config!$C$6=8,SUM(+Ene!N14+Feb!N14+Mar!N14+Abr!N14+May!N14+Jun!N14+Jul!N14+Ago!N14),IF(Config!$C$6=9,SUM(+Ene!N14+Feb!N14+Mar!N14+Abr!N14+May!N14+Jun!N14+Jul!N14+Ago!N14+Set!N14),IF(Config!$C$6=10,SUM(+Ene!N14+Feb!N14+Mar!N14+Abr!N14+May!N14+Jun!N14+Jul!N14+Ago!N14+Set!N14+Oct!N14),IF(Config!$C$6=11,SUM(+Ene!N14+Feb!N14+Mar!N14+Abr!N14+May!N14+Jun!N14+Jul!N14+Ago!N14+Set!N14+Oct!N14+Nov!N14),IF(Config!$C$6=12,SUM(+Ene!N14+Feb!N14+Mar!N14+Abr!N14+May!N14+Jun!N14+Jul!N14+Ago!N14+Set!N14+Oct!N14+Nov!N14+Dic!N14)))))))))))))</f>
        <v>0</v>
      </c>
      <c r="O14" s="356">
        <f>IF(Config!$C$6=1,SUM(+Ene!O14),IF(Config!$C$6=2,SUM(+Ene!O14+Feb!O14),IF(Config!$C$6=3,SUM(+Ene!O14+Feb!O14+Mar!O14),IF(Config!$C$6=4,SUM(+Ene!O14+Feb!O14+Mar!O14+Abr!O14),IF(Config!$C$6=5,SUM(Ene!O14+Feb!O14+Mar!O14+Abr!O14+May!O14),IF(Config!$C$6=6,SUM(+Ene!O14+Feb!O14+Mar!O14+Abr!O14+May!O14+Jun!O14),IF(Config!$C$6=7,SUM(Ene!O14+Feb!O14+Mar!O14+Abr!O14+May!O14+Jun!O14+Jul!O14),IF(Config!$C$6=8,SUM(+Ene!O14+Feb!O14+Mar!O14+Abr!O14+May!O14+Jun!O14+Jul!O14+Ago!O14),IF(Config!$C$6=9,SUM(+Ene!O14+Feb!O14+Mar!O14+Abr!O14+May!O14+Jun!O14+Jul!O14+Ago!O14+Set!O14),IF(Config!$C$6=10,SUM(+Ene!O14+Feb!O14+Mar!O14+Abr!O14+May!O14+Jun!O14+Jul!O14+Ago!O14+Set!O14+Oct!O14),IF(Config!$C$6=11,SUM(+Ene!O14+Feb!O14+Mar!O14+Abr!O14+May!O14+Jun!O14+Jul!O14+Ago!O14+Set!O14+Oct!O14+Nov!O14),IF(Config!$C$6=12,SUM(+Ene!O14+Feb!O14+Mar!O14+Abr!O14+May!O14+Jun!O14+Jul!O14+Ago!O14+Set!O14+Oct!O14+Nov!O14+Dic!O14)))))))))))))</f>
        <v>0</v>
      </c>
      <c r="P14" s="356">
        <f>IF(Config!$C$6=1,SUM(+Ene!P14),IF(Config!$C$6=2,SUM(+Ene!P14+Feb!P14),IF(Config!$C$6=3,SUM(+Ene!P14+Feb!P14+Mar!P14),IF(Config!$C$6=4,SUM(+Ene!P14+Feb!P14+Mar!P14+Abr!P14),IF(Config!$C$6=5,SUM(Ene!P14+Feb!P14+Mar!P14+Abr!P14+May!P14),IF(Config!$C$6=6,SUM(+Ene!P14+Feb!P14+Mar!P14+Abr!P14+May!P14+Jun!P14),IF(Config!$C$6=7,SUM(Ene!P14+Feb!P14+Mar!P14+Abr!P14+May!P14+Jun!P14+Jul!P14),IF(Config!$C$6=8,SUM(+Ene!P14+Feb!P14+Mar!P14+Abr!P14+May!P14+Jun!P14+Jul!P14+Ago!P14),IF(Config!$C$6=9,SUM(+Ene!P14+Feb!P14+Mar!P14+Abr!P14+May!P14+Jun!P14+Jul!P14+Ago!P14+Set!P14),IF(Config!$C$6=10,SUM(+Ene!P14+Feb!P14+Mar!P14+Abr!P14+May!P14+Jun!P14+Jul!P14+Ago!P14+Set!P14+Oct!P14),IF(Config!$C$6=11,SUM(+Ene!P14+Feb!P14+Mar!P14+Abr!P14+May!P14+Jun!P14+Jul!P14+Ago!P14+Set!P14+Oct!P14+Nov!P14),IF(Config!$C$6=12,SUM(+Ene!P14+Feb!P14+Mar!P14+Abr!P14+May!P14+Jun!P14+Jul!P14+Ago!P14+Set!P14+Oct!P14+Nov!P14+Dic!P14)))))))))))))</f>
        <v>0</v>
      </c>
      <c r="Q14" s="356">
        <f>IF(Config!$C$6=1,SUM(+Ene!Q14),IF(Config!$C$6=2,SUM(+Ene!Q14+Feb!Q14),IF(Config!$C$6=3,SUM(+Ene!Q14+Feb!Q14+Mar!Q14),IF(Config!$C$6=4,SUM(+Ene!Q14+Feb!Q14+Mar!Q14+Abr!Q14),IF(Config!$C$6=5,SUM(Ene!Q14+Feb!Q14+Mar!Q14+Abr!Q14+May!Q14),IF(Config!$C$6=6,SUM(+Ene!Q14+Feb!Q14+Mar!Q14+Abr!Q14+May!Q14+Jun!Q14),IF(Config!$C$6=7,SUM(Ene!Q14+Feb!Q14+Mar!Q14+Abr!Q14+May!Q14+Jun!Q14+Jul!Q14),IF(Config!$C$6=8,SUM(+Ene!Q14+Feb!Q14+Mar!Q14+Abr!Q14+May!Q14+Jun!Q14+Jul!Q14+Ago!Q14),IF(Config!$C$6=9,SUM(+Ene!Q14+Feb!Q14+Mar!Q14+Abr!Q14+May!Q14+Jun!Q14+Jul!Q14+Ago!Q14+Set!Q14),IF(Config!$C$6=10,SUM(+Ene!Q14+Feb!Q14+Mar!Q14+Abr!Q14+May!Q14+Jun!Q14+Jul!Q14+Ago!Q14+Set!Q14+Oct!Q14),IF(Config!$C$6=11,SUM(+Ene!Q14+Feb!Q14+Mar!Q14+Abr!Q14+May!Q14+Jun!Q14+Jul!Q14+Ago!Q14+Set!Q14+Oct!Q14+Nov!Q14),IF(Config!$C$6=12,SUM(+Ene!Q14+Feb!Q14+Mar!Q14+Abr!Q14+May!Q14+Jun!Q14+Jul!Q14+Ago!Q14+Set!Q14+Oct!Q14+Nov!Q14+Dic!Q14)))))))))))))</f>
        <v>0</v>
      </c>
      <c r="R14" s="356">
        <f>IF(Config!$C$6=1,SUM(+Ene!R14),IF(Config!$C$6=2,SUM(+Ene!R14+Feb!R14),IF(Config!$C$6=3,SUM(+Ene!R14+Feb!R14+Mar!R14),IF(Config!$C$6=4,SUM(+Ene!R14+Feb!R14+Mar!R14+Abr!R14),IF(Config!$C$6=5,SUM(Ene!R14+Feb!R14+Mar!R14+Abr!R14+May!R14),IF(Config!$C$6=6,SUM(+Ene!R14+Feb!R14+Mar!R14+Abr!R14+May!R14+Jun!R14),IF(Config!$C$6=7,SUM(Ene!R14+Feb!R14+Mar!R14+Abr!R14+May!R14+Jun!R14+Jul!R14),IF(Config!$C$6=8,SUM(+Ene!R14+Feb!R14+Mar!R14+Abr!R14+May!R14+Jun!R14+Jul!R14+Ago!R14),IF(Config!$C$6=9,SUM(+Ene!R14+Feb!R14+Mar!R14+Abr!R14+May!R14+Jun!R14+Jul!R14+Ago!R14+Set!R14),IF(Config!$C$6=10,SUM(+Ene!R14+Feb!R14+Mar!R14+Abr!R14+May!R14+Jun!R14+Jul!R14+Ago!R14+Set!R14+Oct!R14),IF(Config!$C$6=11,SUM(+Ene!R14+Feb!R14+Mar!R14+Abr!R14+May!R14+Jun!R14+Jul!R14+Ago!R14+Set!R14+Oct!R14+Nov!R14),IF(Config!$C$6=12,SUM(+Ene!R14+Feb!R14+Mar!R14+Abr!R14+May!R14+Jun!R14+Jul!R14+Ago!R14+Set!R14+Oct!R14+Nov!R14+Dic!R14)))))))))))))</f>
        <v>0</v>
      </c>
      <c r="S14" s="356">
        <f>IF(Config!$C$6=1,SUM(+Ene!S14),IF(Config!$C$6=2,SUM(+Ene!S14+Feb!S14),IF(Config!$C$6=3,SUM(+Ene!S14+Feb!S14+Mar!S14),IF(Config!$C$6=4,SUM(+Ene!S14+Feb!S14+Mar!S14+Abr!S14),IF(Config!$C$6=5,SUM(Ene!S14+Feb!S14+Mar!S14+Abr!S14+May!S14),IF(Config!$C$6=6,SUM(+Ene!S14+Feb!S14+Mar!S14+Abr!S14+May!S14+Jun!S14),IF(Config!$C$6=7,SUM(Ene!S14+Feb!S14+Mar!S14+Abr!S14+May!S14+Jun!S14+Jul!S14),IF(Config!$C$6=8,SUM(+Ene!S14+Feb!S14+Mar!S14+Abr!S14+May!S14+Jun!S14+Jul!S14+Ago!S14),IF(Config!$C$6=9,SUM(+Ene!S14+Feb!S14+Mar!S14+Abr!S14+May!S14+Jun!S14+Jul!S14+Ago!S14+Set!S14),IF(Config!$C$6=10,SUM(+Ene!S14+Feb!S14+Mar!S14+Abr!S14+May!S14+Jun!S14+Jul!S14+Ago!S14+Set!S14+Oct!S14),IF(Config!$C$6=11,SUM(+Ene!S14+Feb!S14+Mar!S14+Abr!S14+May!S14+Jun!S14+Jul!S14+Ago!S14+Set!S14+Oct!S14+Nov!S14),IF(Config!$C$6=12,SUM(+Ene!S14+Feb!S14+Mar!S14+Abr!S14+May!S14+Jun!S14+Jul!S14+Ago!S14+Set!S14+Oct!S14+Nov!S14+Dic!S14)))))))))))))</f>
        <v>0</v>
      </c>
      <c r="T14" s="356">
        <f>IF(Config!$C$6=1,SUM(+Ene!T14),IF(Config!$C$6=2,SUM(+Ene!T14+Feb!T14),IF(Config!$C$6=3,SUM(+Ene!T14+Feb!T14+Mar!T14),IF(Config!$C$6=4,SUM(+Ene!T14+Feb!T14+Mar!T14+Abr!T14),IF(Config!$C$6=5,SUM(Ene!T14+Feb!T14+Mar!T14+Abr!T14+May!T14),IF(Config!$C$6=6,SUM(+Ene!T14+Feb!T14+Mar!T14+Abr!T14+May!T14+Jun!T14),IF(Config!$C$6=7,SUM(Ene!T14+Feb!T14+Mar!T14+Abr!T14+May!T14+Jun!T14+Jul!T14),IF(Config!$C$6=8,SUM(+Ene!T14+Feb!T14+Mar!T14+Abr!T14+May!T14+Jun!T14+Jul!T14+Ago!T14),IF(Config!$C$6=9,SUM(+Ene!T14+Feb!T14+Mar!T14+Abr!T14+May!T14+Jun!T14+Jul!T14+Ago!T14+Set!T14),IF(Config!$C$6=10,SUM(+Ene!T14+Feb!T14+Mar!T14+Abr!T14+May!T14+Jun!T14+Jul!T14+Ago!T14+Set!T14+Oct!T14),IF(Config!$C$6=11,SUM(+Ene!T14+Feb!T14+Mar!T14+Abr!T14+May!T14+Jun!T14+Jul!T14+Ago!T14+Set!T14+Oct!T14+Nov!T14),IF(Config!$C$6=12,SUM(+Ene!T14+Feb!T14+Mar!T14+Abr!T14+May!T14+Jun!T14+Jul!T14+Ago!T14+Set!T14+Oct!T14+Nov!T14+Dic!T14)))))))))))))</f>
        <v>0</v>
      </c>
      <c r="U14" s="356">
        <f>IF(Config!$C$6=1,SUM(+Ene!U14),IF(Config!$C$6=2,SUM(+Ene!U14+Feb!U14),IF(Config!$C$6=3,SUM(+Ene!U14+Feb!U14+Mar!U14),IF(Config!$C$6=4,SUM(+Ene!U14+Feb!U14+Mar!U14+Abr!U14),IF(Config!$C$6=5,SUM(Ene!U14+Feb!U14+Mar!U14+Abr!U14+May!U14),IF(Config!$C$6=6,SUM(+Ene!U14+Feb!U14+Mar!U14+Abr!U14+May!U14+Jun!U14),IF(Config!$C$6=7,SUM(Ene!U14+Feb!U14+Mar!U14+Abr!U14+May!U14+Jun!U14+Jul!U14),IF(Config!$C$6=8,SUM(+Ene!U14+Feb!U14+Mar!U14+Abr!U14+May!U14+Jun!U14+Jul!U14+Ago!U14),IF(Config!$C$6=9,SUM(+Ene!U14+Feb!U14+Mar!U14+Abr!U14+May!U14+Jun!U14+Jul!U14+Ago!U14+Set!U14),IF(Config!$C$6=10,SUM(+Ene!U14+Feb!U14+Mar!U14+Abr!U14+May!U14+Jun!U14+Jul!U14+Ago!U14+Set!U14+Oct!U14),IF(Config!$C$6=11,SUM(+Ene!U14+Feb!U14+Mar!U14+Abr!U14+May!U14+Jun!U14+Jul!U14+Ago!U14+Set!U14+Oct!U14+Nov!U14),IF(Config!$C$6=12,SUM(+Ene!U14+Feb!U14+Mar!U14+Abr!U14+May!U14+Jun!U14+Jul!U14+Ago!U14+Set!U14+Oct!U14+Nov!U14+Dic!U14)))))))))))))</f>
        <v>0</v>
      </c>
      <c r="V14" s="356">
        <f>IF(Config!$C$6=1,SUM(+Ene!V14),IF(Config!$C$6=2,SUM(+Ene!V14+Feb!V14),IF(Config!$C$6=3,SUM(+Ene!V14+Feb!V14+Mar!V14),IF(Config!$C$6=4,SUM(+Ene!V14+Feb!V14+Mar!V14+Abr!V14),IF(Config!$C$6=5,SUM(Ene!V14+Feb!V14+Mar!V14+Abr!V14+May!V14),IF(Config!$C$6=6,SUM(+Ene!V14+Feb!V14+Mar!V14+Abr!V14+May!V14+Jun!V14),IF(Config!$C$6=7,SUM(Ene!V14+Feb!V14+Mar!V14+Abr!V14+May!V14+Jun!V14+Jul!V14),IF(Config!$C$6=8,SUM(+Ene!V14+Feb!V14+Mar!V14+Abr!V14+May!V14+Jun!V14+Jul!V14+Ago!V14),IF(Config!$C$6=9,SUM(+Ene!V14+Feb!V14+Mar!V14+Abr!V14+May!V14+Jun!V14+Jul!V14+Ago!V14+Set!V14),IF(Config!$C$6=10,SUM(+Ene!V14+Feb!V14+Mar!V14+Abr!V14+May!V14+Jun!V14+Jul!V14+Ago!V14+Set!V14+Oct!V14),IF(Config!$C$6=11,SUM(+Ene!V14+Feb!V14+Mar!V14+Abr!V14+May!V14+Jun!V14+Jul!V14+Ago!V14+Set!V14+Oct!V14+Nov!V14),IF(Config!$C$6=12,SUM(+Ene!V14+Feb!V14+Mar!V14+Abr!V14+May!V14+Jun!V14+Jul!V14+Ago!V14+Set!V14+Oct!V14+Nov!V14+Dic!V14)))))))))))))</f>
        <v>0</v>
      </c>
      <c r="W14" s="356">
        <f>IF(Config!$C$6=1,SUM(+Ene!W14),IF(Config!$C$6=2,SUM(+Ene!W14+Feb!W14),IF(Config!$C$6=3,SUM(+Ene!W14+Feb!W14+Mar!W14),IF(Config!$C$6=4,SUM(+Ene!W14+Feb!W14+Mar!W14+Abr!W14),IF(Config!$C$6=5,SUM(Ene!W14+Feb!W14+Mar!W14+Abr!W14+May!W14),IF(Config!$C$6=6,SUM(+Ene!W14+Feb!W14+Mar!W14+Abr!W14+May!W14+Jun!W14),IF(Config!$C$6=7,SUM(Ene!W14+Feb!W14+Mar!W14+Abr!W14+May!W14+Jun!W14+Jul!W14),IF(Config!$C$6=8,SUM(+Ene!W14+Feb!W14+Mar!W14+Abr!W14+May!W14+Jun!W14+Jul!W14+Ago!W14),IF(Config!$C$6=9,SUM(+Ene!W14+Feb!W14+Mar!W14+Abr!W14+May!W14+Jun!W14+Jul!W14+Ago!W14+Set!W14),IF(Config!$C$6=10,SUM(+Ene!W14+Feb!W14+Mar!W14+Abr!W14+May!W14+Jun!W14+Jul!W14+Ago!W14+Set!W14+Oct!W14),IF(Config!$C$6=11,SUM(+Ene!W14+Feb!W14+Mar!W14+Abr!W14+May!W14+Jun!W14+Jul!W14+Ago!W14+Set!W14+Oct!W14+Nov!W14),IF(Config!$C$6=12,SUM(+Ene!W14+Feb!W14+Mar!W14+Abr!W14+May!W14+Jun!W14+Jul!W14+Ago!W14+Set!W14+Oct!W14+Nov!W14+Dic!W14)))))))))))))</f>
        <v>0</v>
      </c>
      <c r="X14" s="356">
        <f>IF(Config!$C$6=1,SUM(+Ene!X14),IF(Config!$C$6=2,SUM(+Ene!X14+Feb!X14),IF(Config!$C$6=3,SUM(+Ene!X14+Feb!X14+Mar!X14),IF(Config!$C$6=4,SUM(+Ene!X14+Feb!X14+Mar!X14+Abr!X14),IF(Config!$C$6=5,SUM(Ene!X14+Feb!X14+Mar!X14+Abr!X14+May!X14),IF(Config!$C$6=6,SUM(+Ene!X14+Feb!X14+Mar!X14+Abr!X14+May!X14+Jun!X14),IF(Config!$C$6=7,SUM(Ene!X14+Feb!X14+Mar!X14+Abr!X14+May!X14+Jun!X14+Jul!X14),IF(Config!$C$6=8,SUM(+Ene!X14+Feb!X14+Mar!X14+Abr!X14+May!X14+Jun!X14+Jul!X14+Ago!X14),IF(Config!$C$6=9,SUM(+Ene!X14+Feb!X14+Mar!X14+Abr!X14+May!X14+Jun!X14+Jul!X14+Ago!X14+Set!X14),IF(Config!$C$6=10,SUM(+Ene!X14+Feb!X14+Mar!X14+Abr!X14+May!X14+Jun!X14+Jul!X14+Ago!X14+Set!X14+Oct!X14),IF(Config!$C$6=11,SUM(+Ene!X14+Feb!X14+Mar!X14+Abr!X14+May!X14+Jun!X14+Jul!X14+Ago!X14+Set!X14+Oct!X14+Nov!X14),IF(Config!$C$6=12,SUM(+Ene!X14+Feb!X14+Mar!X14+Abr!X14+May!X14+Jun!X14+Jul!X14+Ago!X14+Set!X14+Oct!X14+Nov!X14+Dic!X14)))))))))))))</f>
        <v>1</v>
      </c>
      <c r="Y14" s="356">
        <f>IF(Config!$C$6=1,SUM(+Ene!Y14),IF(Config!$C$6=2,SUM(+Ene!Y14+Feb!Y14),IF(Config!$C$6=3,SUM(+Ene!Y14+Feb!Y14+Mar!Y14),IF(Config!$C$6=4,SUM(+Ene!Y14+Feb!Y14+Mar!Y14+Abr!Y14),IF(Config!$C$6=5,SUM(Ene!Y14+Feb!Y14+Mar!Y14+Abr!Y14+May!Y14),IF(Config!$C$6=6,SUM(+Ene!Y14+Feb!Y14+Mar!Y14+Abr!Y14+May!Y14+Jun!Y14),IF(Config!$C$6=7,SUM(Ene!Y14+Feb!Y14+Mar!Y14+Abr!Y14+May!Y14+Jun!Y14+Jul!Y14),IF(Config!$C$6=8,SUM(+Ene!Y14+Feb!Y14+Mar!Y14+Abr!Y14+May!Y14+Jun!Y14+Jul!Y14+Ago!Y14),IF(Config!$C$6=9,SUM(+Ene!Y14+Feb!Y14+Mar!Y14+Abr!Y14+May!Y14+Jun!Y14+Jul!Y14+Ago!Y14+Set!Y14),IF(Config!$C$6=10,SUM(+Ene!Y14+Feb!Y14+Mar!Y14+Abr!Y14+May!Y14+Jun!Y14+Jul!Y14+Ago!Y14+Set!Y14+Oct!Y14),IF(Config!$C$6=11,SUM(+Ene!Y14+Feb!Y14+Mar!Y14+Abr!Y14+May!Y14+Jun!Y14+Jul!Y14+Ago!Y14+Set!Y14+Oct!Y14+Nov!Y14),IF(Config!$C$6=12,SUM(+Ene!Y14+Feb!Y14+Mar!Y14+Abr!Y14+May!Y14+Jun!Y14+Jul!Y14+Ago!Y14+Set!Y14+Oct!Y14+Nov!Y14+Dic!Y14)))))))))))))</f>
        <v>0</v>
      </c>
      <c r="Z14" s="356">
        <f>IF(Config!$C$6=1,SUM(+Ene!Z14),IF(Config!$C$6=2,SUM(+Ene!Z14+Feb!Z14),IF(Config!$C$6=3,SUM(+Ene!Z14+Feb!Z14+Mar!Z14),IF(Config!$C$6=4,SUM(+Ene!Z14+Feb!Z14+Mar!Z14+Abr!Z14),IF(Config!$C$6=5,SUM(Ene!Z14+Feb!Z14+Mar!Z14+Abr!Z14+May!Z14),IF(Config!$C$6=6,SUM(+Ene!Z14+Feb!Z14+Mar!Z14+Abr!Z14+May!Z14+Jun!Z14),IF(Config!$C$6=7,SUM(Ene!Z14+Feb!Z14+Mar!Z14+Abr!Z14+May!Z14+Jun!Z14+Jul!Z14),IF(Config!$C$6=8,SUM(+Ene!Z14+Feb!Z14+Mar!Z14+Abr!Z14+May!Z14+Jun!Z14+Jul!Z14+Ago!Z14),IF(Config!$C$6=9,SUM(+Ene!Z14+Feb!Z14+Mar!Z14+Abr!Z14+May!Z14+Jun!Z14+Jul!Z14+Ago!Z14+Set!Z14),IF(Config!$C$6=10,SUM(+Ene!Z14+Feb!Z14+Mar!Z14+Abr!Z14+May!Z14+Jun!Z14+Jul!Z14+Ago!Z14+Set!Z14+Oct!Z14),IF(Config!$C$6=11,SUM(+Ene!Z14+Feb!Z14+Mar!Z14+Abr!Z14+May!Z14+Jun!Z14+Jul!Z14+Ago!Z14+Set!Z14+Oct!Z14+Nov!Z14),IF(Config!$C$6=12,SUM(+Ene!Z14+Feb!Z14+Mar!Z14+Abr!Z14+May!Z14+Jun!Z14+Jul!Z14+Ago!Z14+Set!Z14+Oct!Z14+Nov!Z14+Dic!Z14)))))))))))))</f>
        <v>0</v>
      </c>
      <c r="AA14" s="356">
        <f>IF(Config!$C$6=1,SUM(+Ene!AA14),IF(Config!$C$6=2,SUM(+Ene!AA14+Feb!AA14),IF(Config!$C$6=3,SUM(+Ene!AA14+Feb!AA14+Mar!AA14),IF(Config!$C$6=4,SUM(+Ene!AA14+Feb!AA14+Mar!AA14+Abr!AA14),IF(Config!$C$6=5,SUM(Ene!AA14+Feb!AA14+Mar!AA14+Abr!AA14+May!AA14),IF(Config!$C$6=6,SUM(+Ene!AA14+Feb!AA14+Mar!AA14+Abr!AA14+May!AA14+Jun!AA14),IF(Config!$C$6=7,SUM(Ene!AA14+Feb!AA14+Mar!AA14+Abr!AA14+May!AA14+Jun!AA14+Jul!AA14),IF(Config!$C$6=8,SUM(+Ene!AA14+Feb!AA14+Mar!AA14+Abr!AA14+May!AA14+Jun!AA14+Jul!AA14+Ago!AA14),IF(Config!$C$6=9,SUM(+Ene!AA14+Feb!AA14+Mar!AA14+Abr!AA14+May!AA14+Jun!AA14+Jul!AA14+Ago!AA14+Set!AA14),IF(Config!$C$6=10,SUM(+Ene!AA14+Feb!AA14+Mar!AA14+Abr!AA14+May!AA14+Jun!AA14+Jul!AA14+Ago!AA14+Set!AA14+Oct!AA14),IF(Config!$C$6=11,SUM(+Ene!AA14+Feb!AA14+Mar!AA14+Abr!AA14+May!AA14+Jun!AA14+Jul!AA14+Ago!AA14+Set!AA14+Oct!AA14+Nov!AA14),IF(Config!$C$6=12,SUM(+Ene!AA14+Feb!AA14+Mar!AA14+Abr!AA14+May!AA14+Jun!AA14+Jul!AA14+Ago!AA14+Set!AA14+Oct!AA14+Nov!AA14+Dic!AA14)))))))))))))</f>
        <v>0</v>
      </c>
      <c r="AB14" s="356">
        <f>IF(Config!$C$6=1,SUM(+Ene!AB14),IF(Config!$C$6=2,SUM(+Ene!AB14+Feb!AB14),IF(Config!$C$6=3,SUM(+Ene!AB14+Feb!AB14+Mar!AB14),IF(Config!$C$6=4,SUM(+Ene!AB14+Feb!AB14+Mar!AB14+Abr!AB14),IF(Config!$C$6=5,SUM(Ene!AB14+Feb!AB14+Mar!AB14+Abr!AB14+May!AB14),IF(Config!$C$6=6,SUM(+Ene!AB14+Feb!AB14+Mar!AB14+Abr!AB14+May!AB14+Jun!AB14),IF(Config!$C$6=7,SUM(Ene!AB14+Feb!AB14+Mar!AB14+Abr!AB14+May!AB14+Jun!AB14+Jul!AB14),IF(Config!$C$6=8,SUM(+Ene!AB14+Feb!AB14+Mar!AB14+Abr!AB14+May!AB14+Jun!AB14+Jul!AB14+Ago!AB14),IF(Config!$C$6=9,SUM(+Ene!AB14+Feb!AB14+Mar!AB14+Abr!AB14+May!AB14+Jun!AB14+Jul!AB14+Ago!AB14+Set!AB14),IF(Config!$C$6=10,SUM(+Ene!AB14+Feb!AB14+Mar!AB14+Abr!AB14+May!AB14+Jun!AB14+Jul!AB14+Ago!AB14+Set!AB14+Oct!AB14),IF(Config!$C$6=11,SUM(+Ene!AB14+Feb!AB14+Mar!AB14+Abr!AB14+May!AB14+Jun!AB14+Jul!AB14+Ago!AB14+Set!AB14+Oct!AB14+Nov!AB14),IF(Config!$C$6=12,SUM(+Ene!AB14+Feb!AB14+Mar!AB14+Abr!AB14+May!AB14+Jun!AB14+Jul!AB14+Ago!AB14+Set!AB14+Oct!AB14+Nov!AB14+Dic!AB14)))))))))))))</f>
        <v>0</v>
      </c>
      <c r="AC14" s="356">
        <f>IF(Config!$C$6=1,SUM(+Ene!AC14),IF(Config!$C$6=2,SUM(+Ene!AC14+Feb!AC14),IF(Config!$C$6=3,SUM(+Ene!AC14+Feb!AC14+Mar!AC14),IF(Config!$C$6=4,SUM(+Ene!AC14+Feb!AC14+Mar!AC14+Abr!AC14),IF(Config!$C$6=5,SUM(Ene!AC14+Feb!AC14+Mar!AC14+Abr!AC14+May!AC14),IF(Config!$C$6=6,SUM(+Ene!AC14+Feb!AC14+Mar!AC14+Abr!AC14+May!AC14+Jun!AC14),IF(Config!$C$6=7,SUM(Ene!AC14+Feb!AC14+Mar!AC14+Abr!AC14+May!AC14+Jun!AC14+Jul!AC14),IF(Config!$C$6=8,SUM(+Ene!AC14+Feb!AC14+Mar!AC14+Abr!AC14+May!AC14+Jun!AC14+Jul!AC14+Ago!AC14),IF(Config!$C$6=9,SUM(+Ene!AC14+Feb!AC14+Mar!AC14+Abr!AC14+May!AC14+Jun!AC14+Jul!AC14+Ago!AC14+Set!AC14),IF(Config!$C$6=10,SUM(+Ene!AC14+Feb!AC14+Mar!AC14+Abr!AC14+May!AC14+Jun!AC14+Jul!AC14+Ago!AC14+Set!AC14+Oct!AC14),IF(Config!$C$6=11,SUM(+Ene!AC14+Feb!AC14+Mar!AC14+Abr!AC14+May!AC14+Jun!AC14+Jul!AC14+Ago!AC14+Set!AC14+Oct!AC14+Nov!AC14),IF(Config!$C$6=12,SUM(+Ene!AC14+Feb!AC14+Mar!AC14+Abr!AC14+May!AC14+Jun!AC14+Jul!AC14+Ago!AC14+Set!AC14+Oct!AC14+Nov!AC14+Dic!AC14)))))))))))))</f>
        <v>1</v>
      </c>
      <c r="AD14" s="356">
        <f>IF(Config!$C$6=1,SUM(+Ene!AD14),IF(Config!$C$6=2,SUM(+Ene!AD14+Feb!AD14),IF(Config!$C$6=3,SUM(+Ene!AD14+Feb!AD14+Mar!AD14),IF(Config!$C$6=4,SUM(+Ene!AD14+Feb!AD14+Mar!AD14+Abr!AD14),IF(Config!$C$6=5,SUM(Ene!AD14+Feb!AD14+Mar!AD14+Abr!AD14+May!AD14),IF(Config!$C$6=6,SUM(+Ene!AD14+Feb!AD14+Mar!AD14+Abr!AD14+May!AD14+Jun!AD14),IF(Config!$C$6=7,SUM(Ene!AD14+Feb!AD14+Mar!AD14+Abr!AD14+May!AD14+Jun!AD14+Jul!AD14),IF(Config!$C$6=8,SUM(+Ene!AD14+Feb!AD14+Mar!AD14+Abr!AD14+May!AD14+Jun!AD14+Jul!AD14+Ago!AD14),IF(Config!$C$6=9,SUM(+Ene!AD14+Feb!AD14+Mar!AD14+Abr!AD14+May!AD14+Jun!AD14+Jul!AD14+Ago!AD14+Set!AD14),IF(Config!$C$6=10,SUM(+Ene!AD14+Feb!AD14+Mar!AD14+Abr!AD14+May!AD14+Jun!AD14+Jul!AD14+Ago!AD14+Set!AD14+Oct!AD14),IF(Config!$C$6=11,SUM(+Ene!AD14+Feb!AD14+Mar!AD14+Abr!AD14+May!AD14+Jun!AD14+Jul!AD14+Ago!AD14+Set!AD14+Oct!AD14+Nov!AD14),IF(Config!$C$6=12,SUM(+Ene!AD14+Feb!AD14+Mar!AD14+Abr!AD14+May!AD14+Jun!AD14+Jul!AD14+Ago!AD14+Set!AD14+Oct!AD14+Nov!AD14+Dic!AD14)))))))))))))</f>
        <v>0</v>
      </c>
      <c r="AE14" s="356">
        <f>IF(Config!$C$6=1,SUM(+Ene!AE14),IF(Config!$C$6=2,SUM(+Ene!AE14+Feb!AE14),IF(Config!$C$6=3,SUM(+Ene!AE14+Feb!AE14+Mar!AE14),IF(Config!$C$6=4,SUM(+Ene!AE14+Feb!AE14+Mar!AE14+Abr!AE14),IF(Config!$C$6=5,SUM(Ene!AE14+Feb!AE14+Mar!AE14+Abr!AE14+May!AE14),IF(Config!$C$6=6,SUM(+Ene!AE14+Feb!AE14+Mar!AE14+Abr!AE14+May!AE14+Jun!AE14),IF(Config!$C$6=7,SUM(Ene!AE14+Feb!AE14+Mar!AE14+Abr!AE14+May!AE14+Jun!AE14+Jul!AE14),IF(Config!$C$6=8,SUM(+Ene!AE14+Feb!AE14+Mar!AE14+Abr!AE14+May!AE14+Jun!AE14+Jul!AE14+Ago!AE14),IF(Config!$C$6=9,SUM(+Ene!AE14+Feb!AE14+Mar!AE14+Abr!AE14+May!AE14+Jun!AE14+Jul!AE14+Ago!AE14+Set!AE14),IF(Config!$C$6=10,SUM(+Ene!AE14+Feb!AE14+Mar!AE14+Abr!AE14+May!AE14+Jun!AE14+Jul!AE14+Ago!AE14+Set!AE14+Oct!AE14),IF(Config!$C$6=11,SUM(+Ene!AE14+Feb!AE14+Mar!AE14+Abr!AE14+May!AE14+Jun!AE14+Jul!AE14+Ago!AE14+Set!AE14+Oct!AE14+Nov!AE14),IF(Config!$C$6=12,SUM(+Ene!AE14+Feb!AE14+Mar!AE14+Abr!AE14+May!AE14+Jun!AE14+Jul!AE14+Ago!AE14+Set!AE14+Oct!AE14+Nov!AE14+Dic!AE14)))))))))))))</f>
        <v>1</v>
      </c>
      <c r="AF14" s="356">
        <f>IF(Config!$C$6=1,SUM(+Ene!AF14),IF(Config!$C$6=2,SUM(+Ene!AF14+Feb!AF14),IF(Config!$C$6=3,SUM(+Ene!AF14+Feb!AF14+Mar!AF14),IF(Config!$C$6=4,SUM(+Ene!AF14+Feb!AF14+Mar!AF14+Abr!AF14),IF(Config!$C$6=5,SUM(Ene!AF14+Feb!AF14+Mar!AF14+Abr!AF14+May!AF14),IF(Config!$C$6=6,SUM(+Ene!AF14+Feb!AF14+Mar!AF14+Abr!AF14+May!AF14+Jun!AF14),IF(Config!$C$6=7,SUM(Ene!AF14+Feb!AF14+Mar!AF14+Abr!AF14+May!AF14+Jun!AF14+Jul!AF14),IF(Config!$C$6=8,SUM(+Ene!AF14+Feb!AF14+Mar!AF14+Abr!AF14+May!AF14+Jun!AF14+Jul!AF14+Ago!AF14),IF(Config!$C$6=9,SUM(+Ene!AF14+Feb!AF14+Mar!AF14+Abr!AF14+May!AF14+Jun!AF14+Jul!AF14+Ago!AF14+Set!AF14),IF(Config!$C$6=10,SUM(+Ene!AF14+Feb!AF14+Mar!AF14+Abr!AF14+May!AF14+Jun!AF14+Jul!AF14+Ago!AF14+Set!AF14+Oct!AF14),IF(Config!$C$6=11,SUM(+Ene!AF14+Feb!AF14+Mar!AF14+Abr!AF14+May!AF14+Jun!AF14+Jul!AF14+Ago!AF14+Set!AF14+Oct!AF14+Nov!AF14),IF(Config!$C$6=12,SUM(+Ene!AF14+Feb!AF14+Mar!AF14+Abr!AF14+May!AF14+Jun!AF14+Jul!AF14+Ago!AF14+Set!AF14+Oct!AF14+Nov!AF14+Dic!AF14)))))))))))))</f>
        <v>0</v>
      </c>
      <c r="AG14" s="356">
        <f>IF(Config!$C$6=1,SUM(+Ene!AG14),IF(Config!$C$6=2,SUM(+Ene!AG14+Feb!AG14),IF(Config!$C$6=3,SUM(+Ene!AG14+Feb!AG14+Mar!AG14),IF(Config!$C$6=4,SUM(+Ene!AG14+Feb!AG14+Mar!AG14+Abr!AG14),IF(Config!$C$6=5,SUM(Ene!AG14+Feb!AG14+Mar!AG14+Abr!AG14+May!AG14),IF(Config!$C$6=6,SUM(+Ene!AG14+Feb!AG14+Mar!AG14+Abr!AG14+May!AG14+Jun!AG14),IF(Config!$C$6=7,SUM(Ene!AG14+Feb!AG14+Mar!AG14+Abr!AG14+May!AG14+Jun!AG14+Jul!AG14),IF(Config!$C$6=8,SUM(+Ene!AG14+Feb!AG14+Mar!AG14+Abr!AG14+May!AG14+Jun!AG14+Jul!AG14+Ago!AG14),IF(Config!$C$6=9,SUM(+Ene!AG14+Feb!AG14+Mar!AG14+Abr!AG14+May!AG14+Jun!AG14+Jul!AG14+Ago!AG14+Set!AG14),IF(Config!$C$6=10,SUM(+Ene!AG14+Feb!AG14+Mar!AG14+Abr!AG14+May!AG14+Jun!AG14+Jul!AG14+Ago!AG14+Set!AG14+Oct!AG14),IF(Config!$C$6=11,SUM(+Ene!AG14+Feb!AG14+Mar!AG14+Abr!AG14+May!AG14+Jun!AG14+Jul!AG14+Ago!AG14+Set!AG14+Oct!AG14+Nov!AG14),IF(Config!$C$6=12,SUM(+Ene!AG14+Feb!AG14+Mar!AG14+Abr!AG14+May!AG14+Jun!AG14+Jul!AG14+Ago!AG14+Set!AG14+Oct!AG14+Nov!AG14+Dic!AG14)))))))))))))</f>
        <v>0</v>
      </c>
      <c r="AH14" s="356">
        <f>IF(Config!$C$6=1,SUM(+Ene!AH14),IF(Config!$C$6=2,SUM(+Ene!AH14+Feb!AH14),IF(Config!$C$6=3,SUM(+Ene!AH14+Feb!AH14+Mar!AH14),IF(Config!$C$6=4,SUM(+Ene!AH14+Feb!AH14+Mar!AH14+Abr!AH14),IF(Config!$C$6=5,SUM(Ene!AH14+Feb!AH14+Mar!AH14+Abr!AH14+May!AH14),IF(Config!$C$6=6,SUM(+Ene!AH14+Feb!AH14+Mar!AH14+Abr!AH14+May!AH14+Jun!AH14),IF(Config!$C$6=7,SUM(Ene!AH14+Feb!AH14+Mar!AH14+Abr!AH14+May!AH14+Jun!AH14+Jul!AH14),IF(Config!$C$6=8,SUM(+Ene!AH14+Feb!AH14+Mar!AH14+Abr!AH14+May!AH14+Jun!AH14+Jul!AH14+Ago!AH14),IF(Config!$C$6=9,SUM(+Ene!AH14+Feb!AH14+Mar!AH14+Abr!AH14+May!AH14+Jun!AH14+Jul!AH14+Ago!AH14+Set!AH14),IF(Config!$C$6=10,SUM(+Ene!AH14+Feb!AH14+Mar!AH14+Abr!AH14+May!AH14+Jun!AH14+Jul!AH14+Ago!AH14+Set!AH14+Oct!AH14),IF(Config!$C$6=11,SUM(+Ene!AH14+Feb!AH14+Mar!AH14+Abr!AH14+May!AH14+Jun!AH14+Jul!AH14+Ago!AH14+Set!AH14+Oct!AH14+Nov!AH14),IF(Config!$C$6=12,SUM(+Ene!AH14+Feb!AH14+Mar!AH14+Abr!AH14+May!AH14+Jun!AH14+Jul!AH14+Ago!AH14+Set!AH14+Oct!AH14+Nov!AH14+Dic!AH14)))))))))))))</f>
        <v>0</v>
      </c>
      <c r="AI14" s="356">
        <f>IF(Config!$C$6=1,SUM(+Ene!AI14),IF(Config!$C$6=2,SUM(+Ene!AI14+Feb!AI14),IF(Config!$C$6=3,SUM(+Ene!AI14+Feb!AI14+Mar!AI14),IF(Config!$C$6=4,SUM(+Ene!AI14+Feb!AI14+Mar!AI14+Abr!AI14),IF(Config!$C$6=5,SUM(Ene!AI14+Feb!AI14+Mar!AI14+Abr!AI14+May!AI14),IF(Config!$C$6=6,SUM(+Ene!AI14+Feb!AI14+Mar!AI14+Abr!AI14+May!AI14+Jun!AI14),IF(Config!$C$6=7,SUM(Ene!AI14+Feb!AI14+Mar!AI14+Abr!AI14+May!AI14+Jun!AI14+Jul!AI14),IF(Config!$C$6=8,SUM(+Ene!AI14+Feb!AI14+Mar!AI14+Abr!AI14+May!AI14+Jun!AI14+Jul!AI14+Ago!AI14),IF(Config!$C$6=9,SUM(+Ene!AI14+Feb!AI14+Mar!AI14+Abr!AI14+May!AI14+Jun!AI14+Jul!AI14+Ago!AI14+Set!AI14),IF(Config!$C$6=10,SUM(+Ene!AI14+Feb!AI14+Mar!AI14+Abr!AI14+May!AI14+Jun!AI14+Jul!AI14+Ago!AI14+Set!AI14+Oct!AI14),IF(Config!$C$6=11,SUM(+Ene!AI14+Feb!AI14+Mar!AI14+Abr!AI14+May!AI14+Jun!AI14+Jul!AI14+Ago!AI14+Set!AI14+Oct!AI14+Nov!AI14),IF(Config!$C$6=12,SUM(+Ene!AI14+Feb!AI14+Mar!AI14+Abr!AI14+May!AI14+Jun!AI14+Jul!AI14+Ago!AI14+Set!AI14+Oct!AI14+Nov!AI14+Dic!AI14)))))))))))))</f>
        <v>0</v>
      </c>
      <c r="AJ14" s="356">
        <f>IF(Config!$C$6=1,SUM(+Ene!AJ14),IF(Config!$C$6=2,SUM(+Ene!AJ14+Feb!AJ14),IF(Config!$C$6=3,SUM(+Ene!AJ14+Feb!AJ14+Mar!AJ14),IF(Config!$C$6=4,SUM(+Ene!AJ14+Feb!AJ14+Mar!AJ14+Abr!AJ14),IF(Config!$C$6=5,SUM(Ene!AJ14+Feb!AJ14+Mar!AJ14+Abr!AJ14+May!AJ14),IF(Config!$C$6=6,SUM(+Ene!AJ14+Feb!AJ14+Mar!AJ14+Abr!AJ14+May!AJ14+Jun!AJ14),IF(Config!$C$6=7,SUM(Ene!AJ14+Feb!AJ14+Mar!AJ14+Abr!AJ14+May!AJ14+Jun!AJ14+Jul!AJ14),IF(Config!$C$6=8,SUM(+Ene!AJ14+Feb!AJ14+Mar!AJ14+Abr!AJ14+May!AJ14+Jun!AJ14+Jul!AJ14+Ago!AJ14),IF(Config!$C$6=9,SUM(+Ene!AJ14+Feb!AJ14+Mar!AJ14+Abr!AJ14+May!AJ14+Jun!AJ14+Jul!AJ14+Ago!AJ14+Set!AJ14),IF(Config!$C$6=10,SUM(+Ene!AJ14+Feb!AJ14+Mar!AJ14+Abr!AJ14+May!AJ14+Jun!AJ14+Jul!AJ14+Ago!AJ14+Set!AJ14+Oct!AJ14),IF(Config!$C$6=11,SUM(+Ene!AJ14+Feb!AJ14+Mar!AJ14+Abr!AJ14+May!AJ14+Jun!AJ14+Jul!AJ14+Ago!AJ14+Set!AJ14+Oct!AJ14+Nov!AJ14),IF(Config!$C$6=12,SUM(+Ene!AJ14+Feb!AJ14+Mar!AJ14+Abr!AJ14+May!AJ14+Jun!AJ14+Jul!AJ14+Ago!AJ14+Set!AJ14+Oct!AJ14+Nov!AJ14+Dic!AJ14)))))))))))))</f>
        <v>0</v>
      </c>
      <c r="AK14" s="356">
        <f>IF(Config!$C$6=1,SUM(+Ene!AK14),IF(Config!$C$6=2,SUM(+Ene!AK14+Feb!AK14),IF(Config!$C$6=3,SUM(+Ene!AK14+Feb!AK14+Mar!AK14),IF(Config!$C$6=4,SUM(+Ene!AK14+Feb!AK14+Mar!AK14+Abr!AK14),IF(Config!$C$6=5,SUM(Ene!AK14+Feb!AK14+Mar!AK14+Abr!AK14+May!AK14),IF(Config!$C$6=6,SUM(+Ene!AK14+Feb!AK14+Mar!AK14+Abr!AK14+May!AK14+Jun!AK14),IF(Config!$C$6=7,SUM(Ene!AK14+Feb!AK14+Mar!AK14+Abr!AK14+May!AK14+Jun!AK14+Jul!AK14),IF(Config!$C$6=8,SUM(+Ene!AK14+Feb!AK14+Mar!AK14+Abr!AK14+May!AK14+Jun!AK14+Jul!AK14+Ago!AK14),IF(Config!$C$6=9,SUM(+Ene!AK14+Feb!AK14+Mar!AK14+Abr!AK14+May!AK14+Jun!AK14+Jul!AK14+Ago!AK14+Set!AK14),IF(Config!$C$6=10,SUM(+Ene!AK14+Feb!AK14+Mar!AK14+Abr!AK14+May!AK14+Jun!AK14+Jul!AK14+Ago!AK14+Set!AK14+Oct!AK14),IF(Config!$C$6=11,SUM(+Ene!AK14+Feb!AK14+Mar!AK14+Abr!AK14+May!AK14+Jun!AK14+Jul!AK14+Ago!AK14+Set!AK14+Oct!AK14+Nov!AK14),IF(Config!$C$6=12,SUM(+Ene!AK14+Feb!AK14+Mar!AK14+Abr!AK14+May!AK14+Jun!AK14+Jul!AK14+Ago!AK14+Set!AK14+Oct!AK14+Nov!AK14+Dic!AK14)))))))))))))</f>
        <v>0</v>
      </c>
      <c r="AL14" s="356">
        <f>IF(Config!$C$6=1,SUM(+Ene!AL14),IF(Config!$C$6=2,SUM(+Ene!AL14+Feb!AL14),IF(Config!$C$6=3,SUM(+Ene!AL14+Feb!AL14+Mar!AL14),IF(Config!$C$6=4,SUM(+Ene!AL14+Feb!AL14+Mar!AL14+Abr!AL14),IF(Config!$C$6=5,SUM(Ene!AL14+Feb!AL14+Mar!AL14+Abr!AL14+May!AL14),IF(Config!$C$6=6,SUM(+Ene!AL14+Feb!AL14+Mar!AL14+Abr!AL14+May!AL14+Jun!AL14),IF(Config!$C$6=7,SUM(Ene!AL14+Feb!AL14+Mar!AL14+Abr!AL14+May!AL14+Jun!AL14+Jul!AL14),IF(Config!$C$6=8,SUM(+Ene!AL14+Feb!AL14+Mar!AL14+Abr!AL14+May!AL14+Jun!AL14+Jul!AL14+Ago!AL14),IF(Config!$C$6=9,SUM(+Ene!AL14+Feb!AL14+Mar!AL14+Abr!AL14+May!AL14+Jun!AL14+Jul!AL14+Ago!AL14+Set!AL14),IF(Config!$C$6=10,SUM(+Ene!AL14+Feb!AL14+Mar!AL14+Abr!AL14+May!AL14+Jun!AL14+Jul!AL14+Ago!AL14+Set!AL14+Oct!AL14),IF(Config!$C$6=11,SUM(+Ene!AL14+Feb!AL14+Mar!AL14+Abr!AL14+May!AL14+Jun!AL14+Jul!AL14+Ago!AL14+Set!AL14+Oct!AL14+Nov!AL14),IF(Config!$C$6=12,SUM(+Ene!AL14+Feb!AL14+Mar!AL14+Abr!AL14+May!AL14+Jun!AL14+Jul!AL14+Ago!AL14+Set!AL14+Oct!AL14+Nov!AL14+Dic!AL14)))))))))))))</f>
        <v>0</v>
      </c>
      <c r="AM14" s="356">
        <f>IF(Config!$C$6=1,SUM(+Ene!AM14),IF(Config!$C$6=2,SUM(+Ene!AM14+Feb!AM14),IF(Config!$C$6=3,SUM(+Ene!AM14+Feb!AM14+Mar!AM14),IF(Config!$C$6=4,SUM(+Ene!AM14+Feb!AM14+Mar!AM14+Abr!AM14),IF(Config!$C$6=5,SUM(Ene!AM14+Feb!AM14+Mar!AM14+Abr!AM14+May!AM14),IF(Config!$C$6=6,SUM(+Ene!AM14+Feb!AM14+Mar!AM14+Abr!AM14+May!AM14+Jun!AM14),IF(Config!$C$6=7,SUM(Ene!AM14+Feb!AM14+Mar!AM14+Abr!AM14+May!AM14+Jun!AM14+Jul!AM14),IF(Config!$C$6=8,SUM(+Ene!AM14+Feb!AM14+Mar!AM14+Abr!AM14+May!AM14+Jun!AM14+Jul!AM14+Ago!AM14),IF(Config!$C$6=9,SUM(+Ene!AM14+Feb!AM14+Mar!AM14+Abr!AM14+May!AM14+Jun!AM14+Jul!AM14+Ago!AM14+Set!AM14),IF(Config!$C$6=10,SUM(+Ene!AM14+Feb!AM14+Mar!AM14+Abr!AM14+May!AM14+Jun!AM14+Jul!AM14+Ago!AM14+Set!AM14+Oct!AM14),IF(Config!$C$6=11,SUM(+Ene!AM14+Feb!AM14+Mar!AM14+Abr!AM14+May!AM14+Jun!AM14+Jul!AM14+Ago!AM14+Set!AM14+Oct!AM14+Nov!AM14),IF(Config!$C$6=12,SUM(+Ene!AM14+Feb!AM14+Mar!AM14+Abr!AM14+May!AM14+Jun!AM14+Jul!AM14+Ago!AM14+Set!AM14+Oct!AM14+Nov!AM14+Dic!AM14)))))))))))))</f>
        <v>0</v>
      </c>
      <c r="AN14" s="356">
        <f>IF(Config!$C$6=1,SUM(+Ene!AN14),IF(Config!$C$6=2,SUM(+Ene!AN14+Feb!AN14),IF(Config!$C$6=3,SUM(+Ene!AN14+Feb!AN14+Mar!AN14),IF(Config!$C$6=4,SUM(+Ene!AN14+Feb!AN14+Mar!AN14+Abr!AN14),IF(Config!$C$6=5,SUM(Ene!AN14+Feb!AN14+Mar!AN14+Abr!AN14+May!AN14),IF(Config!$C$6=6,SUM(+Ene!AN14+Feb!AN14+Mar!AN14+Abr!AN14+May!AN14+Jun!AN14),IF(Config!$C$6=7,SUM(Ene!AN14+Feb!AN14+Mar!AN14+Abr!AN14+May!AN14+Jun!AN14+Jul!AN14),IF(Config!$C$6=8,SUM(+Ene!AN14+Feb!AN14+Mar!AN14+Abr!AN14+May!AN14+Jun!AN14+Jul!AN14+Ago!AN14),IF(Config!$C$6=9,SUM(+Ene!AN14+Feb!AN14+Mar!AN14+Abr!AN14+May!AN14+Jun!AN14+Jul!AN14+Ago!AN14+Set!AN14),IF(Config!$C$6=10,SUM(+Ene!AN14+Feb!AN14+Mar!AN14+Abr!AN14+May!AN14+Jun!AN14+Jul!AN14+Ago!AN14+Set!AN14+Oct!AN14),IF(Config!$C$6=11,SUM(+Ene!AN14+Feb!AN14+Mar!AN14+Abr!AN14+May!AN14+Jun!AN14+Jul!AN14+Ago!AN14+Set!AN14+Oct!AN14+Nov!AN14),IF(Config!$C$6=12,SUM(+Ene!AN14+Feb!AN14+Mar!AN14+Abr!AN14+May!AN14+Jun!AN14+Jul!AN14+Ago!AN14+Set!AN14+Oct!AN14+Nov!AN14+Dic!AN14)))))))))))))</f>
        <v>0</v>
      </c>
      <c r="AO14" s="356">
        <f>IF(Config!$C$6=1,SUM(+Ene!AO14),IF(Config!$C$6=2,SUM(+Ene!AO14+Feb!AO14),IF(Config!$C$6=3,SUM(+Ene!AO14+Feb!AO14+Mar!AO14),IF(Config!$C$6=4,SUM(+Ene!AO14+Feb!AO14+Mar!AO14+Abr!AO14),IF(Config!$C$6=5,SUM(Ene!AO14+Feb!AO14+Mar!AO14+Abr!AO14+May!AO14),IF(Config!$C$6=6,SUM(+Ene!AO14+Feb!AO14+Mar!AO14+Abr!AO14+May!AO14+Jun!AO14),IF(Config!$C$6=7,SUM(Ene!AO14+Feb!AO14+Mar!AO14+Abr!AO14+May!AO14+Jun!AO14+Jul!AO14),IF(Config!$C$6=8,SUM(+Ene!AO14+Feb!AO14+Mar!AO14+Abr!AO14+May!AO14+Jun!AO14+Jul!AO14+Ago!AO14),IF(Config!$C$6=9,SUM(+Ene!AO14+Feb!AO14+Mar!AO14+Abr!AO14+May!AO14+Jun!AO14+Jul!AO14+Ago!AO14+Set!AO14),IF(Config!$C$6=10,SUM(+Ene!AO14+Feb!AO14+Mar!AO14+Abr!AO14+May!AO14+Jun!AO14+Jul!AO14+Ago!AO14+Set!AO14+Oct!AO14),IF(Config!$C$6=11,SUM(+Ene!AO14+Feb!AO14+Mar!AO14+Abr!AO14+May!AO14+Jun!AO14+Jul!AO14+Ago!AO14+Set!AO14+Oct!AO14+Nov!AO14),IF(Config!$C$6=12,SUM(+Ene!AO14+Feb!AO14+Mar!AO14+Abr!AO14+May!AO14+Jun!AO14+Jul!AO14+Ago!AO14+Set!AO14+Oct!AO14+Nov!AO14+Dic!AO14)))))))))))))</f>
        <v>0</v>
      </c>
      <c r="AP14" s="356">
        <f>IF(Config!$C$6=1,SUM(+Ene!AP14),IF(Config!$C$6=2,SUM(+Ene!AP14+Feb!AP14),IF(Config!$C$6=3,SUM(+Ene!AP14+Feb!AP14+Mar!AP14),IF(Config!$C$6=4,SUM(+Ene!AP14+Feb!AP14+Mar!AP14+Abr!AP14),IF(Config!$C$6=5,SUM(Ene!AP14+Feb!AP14+Mar!AP14+Abr!AP14+May!AP14),IF(Config!$C$6=6,SUM(+Ene!AP14+Feb!AP14+Mar!AP14+Abr!AP14+May!AP14+Jun!AP14),IF(Config!$C$6=7,SUM(Ene!AP14+Feb!AP14+Mar!AP14+Abr!AP14+May!AP14+Jun!AP14+Jul!AP14),IF(Config!$C$6=8,SUM(+Ene!AP14+Feb!AP14+Mar!AP14+Abr!AP14+May!AP14+Jun!AP14+Jul!AP14+Ago!AP14),IF(Config!$C$6=9,SUM(+Ene!AP14+Feb!AP14+Mar!AP14+Abr!AP14+May!AP14+Jun!AP14+Jul!AP14+Ago!AP14+Set!AP14),IF(Config!$C$6=10,SUM(+Ene!AP14+Feb!AP14+Mar!AP14+Abr!AP14+May!AP14+Jun!AP14+Jul!AP14+Ago!AP14+Set!AP14+Oct!AP14),IF(Config!$C$6=11,SUM(+Ene!AP14+Feb!AP14+Mar!AP14+Abr!AP14+May!AP14+Jun!AP14+Jul!AP14+Ago!AP14+Set!AP14+Oct!AP14+Nov!AP14),IF(Config!$C$6=12,SUM(+Ene!AP14+Feb!AP14+Mar!AP14+Abr!AP14+May!AP14+Jun!AP14+Jul!AP14+Ago!AP14+Set!AP14+Oct!AP14+Nov!AP14+Dic!AP14)))))))))))))</f>
        <v>0</v>
      </c>
      <c r="AQ14" s="356">
        <f>IF(Config!$C$6=1,SUM(+Ene!AQ14),IF(Config!$C$6=2,SUM(+Ene!AQ14+Feb!AQ14),IF(Config!$C$6=3,SUM(+Ene!AQ14+Feb!AQ14+Mar!AQ14),IF(Config!$C$6=4,SUM(+Ene!AQ14+Feb!AQ14+Mar!AQ14+Abr!AQ14),IF(Config!$C$6=5,SUM(Ene!AQ14+Feb!AQ14+Mar!AQ14+Abr!AQ14+May!AQ14),IF(Config!$C$6=6,SUM(+Ene!AQ14+Feb!AQ14+Mar!AQ14+Abr!AQ14+May!AQ14+Jun!AQ14),IF(Config!$C$6=7,SUM(Ene!AQ14+Feb!AQ14+Mar!AQ14+Abr!AQ14+May!AQ14+Jun!AQ14+Jul!AQ14),IF(Config!$C$6=8,SUM(+Ene!AQ14+Feb!AQ14+Mar!AQ14+Abr!AQ14+May!AQ14+Jun!AQ14+Jul!AQ14+Ago!AQ14),IF(Config!$C$6=9,SUM(+Ene!AQ14+Feb!AQ14+Mar!AQ14+Abr!AQ14+May!AQ14+Jun!AQ14+Jul!AQ14+Ago!AQ14+Set!AQ14),IF(Config!$C$6=10,SUM(+Ene!AQ14+Feb!AQ14+Mar!AQ14+Abr!AQ14+May!AQ14+Jun!AQ14+Jul!AQ14+Ago!AQ14+Set!AQ14+Oct!AQ14),IF(Config!$C$6=11,SUM(+Ene!AQ14+Feb!AQ14+Mar!AQ14+Abr!AQ14+May!AQ14+Jun!AQ14+Jul!AQ14+Ago!AQ14+Set!AQ14+Oct!AQ14+Nov!AQ14),IF(Config!$C$6=12,SUM(+Ene!AQ14+Feb!AQ14+Mar!AQ14+Abr!AQ14+May!AQ14+Jun!AQ14+Jul!AQ14+Ago!AQ14+Set!AQ14+Oct!AQ14+Nov!AQ14+Dic!AQ14)))))))))))))</f>
        <v>0</v>
      </c>
      <c r="AR14" s="356">
        <f>IF(Config!$C$6=1,SUM(+Ene!AR14),IF(Config!$C$6=2,SUM(+Ene!AR14+Feb!AR14),IF(Config!$C$6=3,SUM(+Ene!AR14+Feb!AR14+Mar!AR14),IF(Config!$C$6=4,SUM(+Ene!AR14+Feb!AR14+Mar!AR14+Abr!AR14),IF(Config!$C$6=5,SUM(Ene!AR14+Feb!AR14+Mar!AR14+Abr!AR14+May!AR14),IF(Config!$C$6=6,SUM(+Ene!AR14+Feb!AR14+Mar!AR14+Abr!AR14+May!AR14+Jun!AR14),IF(Config!$C$6=7,SUM(Ene!AR14+Feb!AR14+Mar!AR14+Abr!AR14+May!AR14+Jun!AR14+Jul!AR14),IF(Config!$C$6=8,SUM(+Ene!AR14+Feb!AR14+Mar!AR14+Abr!AR14+May!AR14+Jun!AR14+Jul!AR14+Ago!AR14),IF(Config!$C$6=9,SUM(+Ene!AR14+Feb!AR14+Mar!AR14+Abr!AR14+May!AR14+Jun!AR14+Jul!AR14+Ago!AR14+Set!AR14),IF(Config!$C$6=10,SUM(+Ene!AR14+Feb!AR14+Mar!AR14+Abr!AR14+May!AR14+Jun!AR14+Jul!AR14+Ago!AR14+Set!AR14+Oct!AR14),IF(Config!$C$6=11,SUM(+Ene!AR14+Feb!AR14+Mar!AR14+Abr!AR14+May!AR14+Jun!AR14+Jul!AR14+Ago!AR14+Set!AR14+Oct!AR14+Nov!AR14),IF(Config!$C$6=12,SUM(+Ene!AR14+Feb!AR14+Mar!AR14+Abr!AR14+May!AR14+Jun!AR14+Jul!AR14+Ago!AR14+Set!AR14+Oct!AR14+Nov!AR14+Dic!AR14)))))))))))))</f>
        <v>0</v>
      </c>
      <c r="AS14" s="356">
        <f>IF(Config!$C$6=1,SUM(+Ene!AS14),IF(Config!$C$6=2,SUM(+Ene!AS14+Feb!AS14),IF(Config!$C$6=3,SUM(+Ene!AS14+Feb!AS14+Mar!AS14),IF(Config!$C$6=4,SUM(+Ene!AS14+Feb!AS14+Mar!AS14+Abr!AS14),IF(Config!$C$6=5,SUM(Ene!AS14+Feb!AS14+Mar!AS14+Abr!AS14+May!AS14),IF(Config!$C$6=6,SUM(+Ene!AS14+Feb!AS14+Mar!AS14+Abr!AS14+May!AS14+Jun!AS14),IF(Config!$C$6=7,SUM(Ene!AS14+Feb!AS14+Mar!AS14+Abr!AS14+May!AS14+Jun!AS14+Jul!AS14),IF(Config!$C$6=8,SUM(+Ene!AS14+Feb!AS14+Mar!AS14+Abr!AS14+May!AS14+Jun!AS14+Jul!AS14+Ago!AS14),IF(Config!$C$6=9,SUM(+Ene!AS14+Feb!AS14+Mar!AS14+Abr!AS14+May!AS14+Jun!AS14+Jul!AS14+Ago!AS14+Set!AS14),IF(Config!$C$6=10,SUM(+Ene!AS14+Feb!AS14+Mar!AS14+Abr!AS14+May!AS14+Jun!AS14+Jul!AS14+Ago!AS14+Set!AS14+Oct!AS14),IF(Config!$C$6=11,SUM(+Ene!AS14+Feb!AS14+Mar!AS14+Abr!AS14+May!AS14+Jun!AS14+Jul!AS14+Ago!AS14+Set!AS14+Oct!AS14+Nov!AS14),IF(Config!$C$6=12,SUM(+Ene!AS14+Feb!AS14+Mar!AS14+Abr!AS14+May!AS14+Jun!AS14+Jul!AS14+Ago!AS14+Set!AS14+Oct!AS14+Nov!AS14+Dic!AS14)))))))))))))</f>
        <v>0</v>
      </c>
      <c r="AT14" s="366">
        <f t="shared" si="38"/>
        <v>6</v>
      </c>
      <c r="AU14" s="37">
        <f t="shared" si="27"/>
        <v>0</v>
      </c>
      <c r="AV14" s="37">
        <f t="shared" si="28"/>
        <v>0</v>
      </c>
      <c r="AW14" s="37">
        <f t="shared" si="8"/>
        <v>3</v>
      </c>
      <c r="AX14" s="37">
        <f t="shared" si="9"/>
        <v>0</v>
      </c>
      <c r="AY14" s="37">
        <f t="shared" si="10"/>
        <v>0</v>
      </c>
      <c r="AZ14" s="37">
        <f t="shared" si="11"/>
        <v>1</v>
      </c>
      <c r="BA14" s="37">
        <f t="shared" si="12"/>
        <v>2</v>
      </c>
      <c r="BB14" s="37">
        <f t="shared" si="13"/>
        <v>0</v>
      </c>
      <c r="BC14" s="38">
        <f t="shared" si="14"/>
        <v>0</v>
      </c>
      <c r="BD14" s="37">
        <f t="shared" si="15"/>
        <v>0</v>
      </c>
      <c r="BE14" s="54">
        <f t="shared" si="6"/>
        <v>6</v>
      </c>
      <c r="BF14" t="str">
        <f t="shared" si="7"/>
        <v>OK</v>
      </c>
    </row>
    <row r="15" spans="1:70" x14ac:dyDescent="0.25">
      <c r="A15" s="352">
        <v>12</v>
      </c>
      <c r="B15" s="355" t="s">
        <v>731</v>
      </c>
      <c r="C15" s="367" t="s">
        <v>505</v>
      </c>
      <c r="D15" s="356">
        <f>IF(Config!$C$6=1,SUM(+Ene!D15),IF(Config!$C$6=2,SUM(+Ene!D15+Feb!D15),IF(Config!$C$6=3,SUM(+Ene!D15+Feb!D15+Mar!D15),IF(Config!$C$6=4,SUM(+Ene!D15+Feb!D15+Mar!D15+Abr!D15),IF(Config!$C$6=5,SUM(Ene!D15+Feb!D15+Mar!D15+Abr!D15+May!D15),IF(Config!$C$6=6,SUM(+Ene!D15+Feb!D15+Mar!D15+Abr!D15+May!D15+Jun!D15),IF(Config!$C$6=7,SUM(Ene!D15+Feb!D15+Mar!D15+Abr!D15+May!D15+Jun!D15+Jul!D15),IF(Config!$C$6=8,SUM(+Ene!D15+Feb!D15+Mar!D15+Abr!D15+May!D15+Jun!D15+Jul!D15+Ago!D15),IF(Config!$C$6=9,SUM(+Ene!D15+Feb!D15+Mar!D15+Abr!D15+May!D15+Jun!D15+Jul!D15+Ago!D15+Set!D15),IF(Config!$C$6=10,SUM(+Ene!D15+Feb!D15+Mar!D15+Abr!D15+May!D15+Jun!D15+Jul!D15+Ago!D15+Set!D15+Oct!D15),IF(Config!$C$6=11,SUM(+Ene!D15+Feb!D15+Mar!D15+Abr!D15+May!D15+Jun!D15+Jul!D15+Ago!D15+Set!D15+Oct!D15+Nov!D15),IF(Config!$C$6=12,SUM(+Ene!D15+Feb!D15+Mar!D15+Abr!D15+May!D15+Jun!D15+Jul!D15+Ago!D15+Set!D15+Oct!D15+Nov!D15+Dic!D15)))))))))))))</f>
        <v>0</v>
      </c>
      <c r="E15" s="356">
        <f>IF(Config!$C$6=1,SUM(+Ene!E15),IF(Config!$C$6=2,SUM(+Ene!E15+Feb!E15),IF(Config!$C$6=3,SUM(+Ene!E15+Feb!E15+Mar!E15),IF(Config!$C$6=4,SUM(+Ene!E15+Feb!E15+Mar!E15+Abr!E15),IF(Config!$C$6=5,SUM(Ene!E15+Feb!E15+Mar!E15+Abr!E15+May!E15),IF(Config!$C$6=6,SUM(+Ene!E15+Feb!E15+Mar!E15+Abr!E15+May!E15+Jun!E15),IF(Config!$C$6=7,SUM(Ene!E15+Feb!E15+Mar!E15+Abr!E15+May!E15+Jun!E15+Jul!E15),IF(Config!$C$6=8,SUM(+Ene!E15+Feb!E15+Mar!E15+Abr!E15+May!E15+Jun!E15+Jul!E15+Ago!E15),IF(Config!$C$6=9,SUM(+Ene!E15+Feb!E15+Mar!E15+Abr!E15+May!E15+Jun!E15+Jul!E15+Ago!E15+Set!E15),IF(Config!$C$6=10,SUM(+Ene!E15+Feb!E15+Mar!E15+Abr!E15+May!E15+Jun!E15+Jul!E15+Ago!E15+Set!E15+Oct!E15),IF(Config!$C$6=11,SUM(+Ene!E15+Feb!E15+Mar!E15+Abr!E15+May!E15+Jun!E15+Jul!E15+Ago!E15+Set!E15+Oct!E15+Nov!E15),IF(Config!$C$6=12,SUM(+Ene!E15+Feb!E15+Mar!E15+Abr!E15+May!E15+Jun!E15+Jul!E15+Ago!E15+Set!E15+Oct!E15+Nov!E15+Dic!E15)))))))))))))</f>
        <v>0</v>
      </c>
      <c r="F15" s="356">
        <f>IF(Config!$C$6=1,SUM(+Ene!F15),IF(Config!$C$6=2,SUM(+Ene!F15+Feb!F15),IF(Config!$C$6=3,SUM(+Ene!F15+Feb!F15+Mar!F15),IF(Config!$C$6=4,SUM(+Ene!F15+Feb!F15+Mar!F15+Abr!F15),IF(Config!$C$6=5,SUM(Ene!F15+Feb!F15+Mar!F15+Abr!F15+May!F15),IF(Config!$C$6=6,SUM(+Ene!F15+Feb!F15+Mar!F15+Abr!F15+May!F15+Jun!F15),IF(Config!$C$6=7,SUM(Ene!F15+Feb!F15+Mar!F15+Abr!F15+May!F15+Jun!F15+Jul!F15),IF(Config!$C$6=8,SUM(+Ene!F15+Feb!F15+Mar!F15+Abr!F15+May!F15+Jun!F15+Jul!F15+Ago!F15),IF(Config!$C$6=9,SUM(+Ene!F15+Feb!F15+Mar!F15+Abr!F15+May!F15+Jun!F15+Jul!F15+Ago!F15+Set!F15),IF(Config!$C$6=10,SUM(+Ene!F15+Feb!F15+Mar!F15+Abr!F15+May!F15+Jun!F15+Jul!F15+Ago!F15+Set!F15+Oct!F15),IF(Config!$C$6=11,SUM(+Ene!F15+Feb!F15+Mar!F15+Abr!F15+May!F15+Jun!F15+Jul!F15+Ago!F15+Set!F15+Oct!F15+Nov!F15),IF(Config!$C$6=12,SUM(+Ene!F15+Feb!F15+Mar!F15+Abr!F15+May!F15+Jun!F15+Jul!F15+Ago!F15+Set!F15+Oct!F15+Nov!F15+Dic!F15)))))))))))))</f>
        <v>3</v>
      </c>
      <c r="G15" s="356">
        <f>IF(Config!$C$6=1,SUM(+Ene!G15),IF(Config!$C$6=2,SUM(+Ene!G15+Feb!G15),IF(Config!$C$6=3,SUM(+Ene!G15+Feb!G15+Mar!G15),IF(Config!$C$6=4,SUM(+Ene!G15+Feb!G15+Mar!G15+Abr!G15),IF(Config!$C$6=5,SUM(Ene!G15+Feb!G15+Mar!G15+Abr!G15+May!G15),IF(Config!$C$6=6,SUM(+Ene!G15+Feb!G15+Mar!G15+Abr!G15+May!G15+Jun!G15),IF(Config!$C$6=7,SUM(Ene!G15+Feb!G15+Mar!G15+Abr!G15+May!G15+Jun!G15+Jul!G15),IF(Config!$C$6=8,SUM(+Ene!G15+Feb!G15+Mar!G15+Abr!G15+May!G15+Jun!G15+Jul!G15+Ago!G15),IF(Config!$C$6=9,SUM(+Ene!G15+Feb!G15+Mar!G15+Abr!G15+May!G15+Jun!G15+Jul!G15+Ago!G15+Set!G15),IF(Config!$C$6=10,SUM(+Ene!G15+Feb!G15+Mar!G15+Abr!G15+May!G15+Jun!G15+Jul!G15+Ago!G15+Set!G15+Oct!G15),IF(Config!$C$6=11,SUM(+Ene!G15+Feb!G15+Mar!G15+Abr!G15+May!G15+Jun!G15+Jul!G15+Ago!G15+Set!G15+Oct!G15+Nov!G15),IF(Config!$C$6=12,SUM(+Ene!G15+Feb!G15+Mar!G15+Abr!G15+May!G15+Jun!G15+Jul!G15+Ago!G15+Set!G15+Oct!G15+Nov!G15+Dic!G15)))))))))))))</f>
        <v>0</v>
      </c>
      <c r="H15" s="356">
        <f>IF(Config!$C$6=1,SUM(+Ene!H15),IF(Config!$C$6=2,SUM(+Ene!H15+Feb!H15),IF(Config!$C$6=3,SUM(+Ene!H15+Feb!H15+Mar!H15),IF(Config!$C$6=4,SUM(+Ene!H15+Feb!H15+Mar!H15+Abr!H15),IF(Config!$C$6=5,SUM(Ene!H15+Feb!H15+Mar!H15+Abr!H15+May!H15),IF(Config!$C$6=6,SUM(+Ene!H15+Feb!H15+Mar!H15+Abr!H15+May!H15+Jun!H15),IF(Config!$C$6=7,SUM(Ene!H15+Feb!H15+Mar!H15+Abr!H15+May!H15+Jun!H15+Jul!H15),IF(Config!$C$6=8,SUM(+Ene!H15+Feb!H15+Mar!H15+Abr!H15+May!H15+Jun!H15+Jul!H15+Ago!H15),IF(Config!$C$6=9,SUM(+Ene!H15+Feb!H15+Mar!H15+Abr!H15+May!H15+Jun!H15+Jul!H15+Ago!H15+Set!H15),IF(Config!$C$6=10,SUM(+Ene!H15+Feb!H15+Mar!H15+Abr!H15+May!H15+Jun!H15+Jul!H15+Ago!H15+Set!H15+Oct!H15),IF(Config!$C$6=11,SUM(+Ene!H15+Feb!H15+Mar!H15+Abr!H15+May!H15+Jun!H15+Jul!H15+Ago!H15+Set!H15+Oct!H15+Nov!H15),IF(Config!$C$6=12,SUM(+Ene!H15+Feb!H15+Mar!H15+Abr!H15+May!H15+Jun!H15+Jul!H15+Ago!H15+Set!H15+Oct!H15+Nov!H15+Dic!H15)))))))))))))</f>
        <v>0</v>
      </c>
      <c r="I15" s="356">
        <f>IF(Config!$C$6=1,SUM(+Ene!I15),IF(Config!$C$6=2,SUM(+Ene!I15+Feb!I15),IF(Config!$C$6=3,SUM(+Ene!I15+Feb!I15+Mar!I15),IF(Config!$C$6=4,SUM(+Ene!I15+Feb!I15+Mar!I15+Abr!I15),IF(Config!$C$6=5,SUM(Ene!I15+Feb!I15+Mar!I15+Abr!I15+May!I15),IF(Config!$C$6=6,SUM(+Ene!I15+Feb!I15+Mar!I15+Abr!I15+May!I15+Jun!I15),IF(Config!$C$6=7,SUM(Ene!I15+Feb!I15+Mar!I15+Abr!I15+May!I15+Jun!I15+Jul!I15),IF(Config!$C$6=8,SUM(+Ene!I15+Feb!I15+Mar!I15+Abr!I15+May!I15+Jun!I15+Jul!I15+Ago!I15),IF(Config!$C$6=9,SUM(+Ene!I15+Feb!I15+Mar!I15+Abr!I15+May!I15+Jun!I15+Jul!I15+Ago!I15+Set!I15),IF(Config!$C$6=10,SUM(+Ene!I15+Feb!I15+Mar!I15+Abr!I15+May!I15+Jun!I15+Jul!I15+Ago!I15+Set!I15+Oct!I15),IF(Config!$C$6=11,SUM(+Ene!I15+Feb!I15+Mar!I15+Abr!I15+May!I15+Jun!I15+Jul!I15+Ago!I15+Set!I15+Oct!I15+Nov!I15),IF(Config!$C$6=12,SUM(+Ene!I15+Feb!I15+Mar!I15+Abr!I15+May!I15+Jun!I15+Jul!I15+Ago!I15+Set!I15+Oct!I15+Nov!I15+Dic!I15)))))))))))))</f>
        <v>0</v>
      </c>
      <c r="J15" s="356">
        <f>IF(Config!$C$6=1,SUM(+Ene!J15),IF(Config!$C$6=2,SUM(+Ene!J15+Feb!J15),IF(Config!$C$6=3,SUM(+Ene!J15+Feb!J15+Mar!J15),IF(Config!$C$6=4,SUM(+Ene!J15+Feb!J15+Mar!J15+Abr!J15),IF(Config!$C$6=5,SUM(Ene!J15+Feb!J15+Mar!J15+Abr!J15+May!J15),IF(Config!$C$6=6,SUM(+Ene!J15+Feb!J15+Mar!J15+Abr!J15+May!J15+Jun!J15),IF(Config!$C$6=7,SUM(Ene!J15+Feb!J15+Mar!J15+Abr!J15+May!J15+Jun!J15+Jul!J15),IF(Config!$C$6=8,SUM(+Ene!J15+Feb!J15+Mar!J15+Abr!J15+May!J15+Jun!J15+Jul!J15+Ago!J15),IF(Config!$C$6=9,SUM(+Ene!J15+Feb!J15+Mar!J15+Abr!J15+May!J15+Jun!J15+Jul!J15+Ago!J15+Set!J15),IF(Config!$C$6=10,SUM(+Ene!J15+Feb!J15+Mar!J15+Abr!J15+May!J15+Jun!J15+Jul!J15+Ago!J15+Set!J15+Oct!J15),IF(Config!$C$6=11,SUM(+Ene!J15+Feb!J15+Mar!J15+Abr!J15+May!J15+Jun!J15+Jul!J15+Ago!J15+Set!J15+Oct!J15+Nov!J15),IF(Config!$C$6=12,SUM(+Ene!J15+Feb!J15+Mar!J15+Abr!J15+May!J15+Jun!J15+Jul!J15+Ago!J15+Set!J15+Oct!J15+Nov!J15+Dic!J15)))))))))))))</f>
        <v>0</v>
      </c>
      <c r="K15" s="356">
        <f>IF(Config!$C$6=1,SUM(+Ene!K15),IF(Config!$C$6=2,SUM(+Ene!K15+Feb!K15),IF(Config!$C$6=3,SUM(+Ene!K15+Feb!K15+Mar!K15),IF(Config!$C$6=4,SUM(+Ene!K15+Feb!K15+Mar!K15+Abr!K15),IF(Config!$C$6=5,SUM(Ene!K15+Feb!K15+Mar!K15+Abr!K15+May!K15),IF(Config!$C$6=6,SUM(+Ene!K15+Feb!K15+Mar!K15+Abr!K15+May!K15+Jun!K15),IF(Config!$C$6=7,SUM(Ene!K15+Feb!K15+Mar!K15+Abr!K15+May!K15+Jun!K15+Jul!K15),IF(Config!$C$6=8,SUM(+Ene!K15+Feb!K15+Mar!K15+Abr!K15+May!K15+Jun!K15+Jul!K15+Ago!K15),IF(Config!$C$6=9,SUM(+Ene!K15+Feb!K15+Mar!K15+Abr!K15+May!K15+Jun!K15+Jul!K15+Ago!K15+Set!K15),IF(Config!$C$6=10,SUM(+Ene!K15+Feb!K15+Mar!K15+Abr!K15+May!K15+Jun!K15+Jul!K15+Ago!K15+Set!K15+Oct!K15),IF(Config!$C$6=11,SUM(+Ene!K15+Feb!K15+Mar!K15+Abr!K15+May!K15+Jun!K15+Jul!K15+Ago!K15+Set!K15+Oct!K15+Nov!K15),IF(Config!$C$6=12,SUM(+Ene!K15+Feb!K15+Mar!K15+Abr!K15+May!K15+Jun!K15+Jul!K15+Ago!K15+Set!K15+Oct!K15+Nov!K15+Dic!K15)))))))))))))</f>
        <v>0</v>
      </c>
      <c r="L15" s="356">
        <f>IF(Config!$C$6=1,SUM(+Ene!L15),IF(Config!$C$6=2,SUM(+Ene!L15+Feb!L15),IF(Config!$C$6=3,SUM(+Ene!L15+Feb!L15+Mar!L15),IF(Config!$C$6=4,SUM(+Ene!L15+Feb!L15+Mar!L15+Abr!L15),IF(Config!$C$6=5,SUM(Ene!L15+Feb!L15+Mar!L15+Abr!L15+May!L15),IF(Config!$C$6=6,SUM(+Ene!L15+Feb!L15+Mar!L15+Abr!L15+May!L15+Jun!L15),IF(Config!$C$6=7,SUM(Ene!L15+Feb!L15+Mar!L15+Abr!L15+May!L15+Jun!L15+Jul!L15),IF(Config!$C$6=8,SUM(+Ene!L15+Feb!L15+Mar!L15+Abr!L15+May!L15+Jun!L15+Jul!L15+Ago!L15),IF(Config!$C$6=9,SUM(+Ene!L15+Feb!L15+Mar!L15+Abr!L15+May!L15+Jun!L15+Jul!L15+Ago!L15+Set!L15),IF(Config!$C$6=10,SUM(+Ene!L15+Feb!L15+Mar!L15+Abr!L15+May!L15+Jun!L15+Jul!L15+Ago!L15+Set!L15+Oct!L15),IF(Config!$C$6=11,SUM(+Ene!L15+Feb!L15+Mar!L15+Abr!L15+May!L15+Jun!L15+Jul!L15+Ago!L15+Set!L15+Oct!L15+Nov!L15),IF(Config!$C$6=12,SUM(+Ene!L15+Feb!L15+Mar!L15+Abr!L15+May!L15+Jun!L15+Jul!L15+Ago!L15+Set!L15+Oct!L15+Nov!L15+Dic!L15)))))))))))))</f>
        <v>0</v>
      </c>
      <c r="M15" s="356">
        <f>IF(Config!$C$6=1,SUM(+Ene!M15),IF(Config!$C$6=2,SUM(+Ene!M15+Feb!M15),IF(Config!$C$6=3,SUM(+Ene!M15+Feb!M15+Mar!M15),IF(Config!$C$6=4,SUM(+Ene!M15+Feb!M15+Mar!M15+Abr!M15),IF(Config!$C$6=5,SUM(Ene!M15+Feb!M15+Mar!M15+Abr!M15+May!M15),IF(Config!$C$6=6,SUM(+Ene!M15+Feb!M15+Mar!M15+Abr!M15+May!M15+Jun!M15),IF(Config!$C$6=7,SUM(Ene!M15+Feb!M15+Mar!M15+Abr!M15+May!M15+Jun!M15+Jul!M15),IF(Config!$C$6=8,SUM(+Ene!M15+Feb!M15+Mar!M15+Abr!M15+May!M15+Jun!M15+Jul!M15+Ago!M15),IF(Config!$C$6=9,SUM(+Ene!M15+Feb!M15+Mar!M15+Abr!M15+May!M15+Jun!M15+Jul!M15+Ago!M15+Set!M15),IF(Config!$C$6=10,SUM(+Ene!M15+Feb!M15+Mar!M15+Abr!M15+May!M15+Jun!M15+Jul!M15+Ago!M15+Set!M15+Oct!M15),IF(Config!$C$6=11,SUM(+Ene!M15+Feb!M15+Mar!M15+Abr!M15+May!M15+Jun!M15+Jul!M15+Ago!M15+Set!M15+Oct!M15+Nov!M15),IF(Config!$C$6=12,SUM(+Ene!M15+Feb!M15+Mar!M15+Abr!M15+May!M15+Jun!M15+Jul!M15+Ago!M15+Set!M15+Oct!M15+Nov!M15+Dic!M15)))))))))))))</f>
        <v>0</v>
      </c>
      <c r="N15" s="356">
        <f>IF(Config!$C$6=1,SUM(+Ene!N15),IF(Config!$C$6=2,SUM(+Ene!N15+Feb!N15),IF(Config!$C$6=3,SUM(+Ene!N15+Feb!N15+Mar!N15),IF(Config!$C$6=4,SUM(+Ene!N15+Feb!N15+Mar!N15+Abr!N15),IF(Config!$C$6=5,SUM(Ene!N15+Feb!N15+Mar!N15+Abr!N15+May!N15),IF(Config!$C$6=6,SUM(+Ene!N15+Feb!N15+Mar!N15+Abr!N15+May!N15+Jun!N15),IF(Config!$C$6=7,SUM(Ene!N15+Feb!N15+Mar!N15+Abr!N15+May!N15+Jun!N15+Jul!N15),IF(Config!$C$6=8,SUM(+Ene!N15+Feb!N15+Mar!N15+Abr!N15+May!N15+Jun!N15+Jul!N15+Ago!N15),IF(Config!$C$6=9,SUM(+Ene!N15+Feb!N15+Mar!N15+Abr!N15+May!N15+Jun!N15+Jul!N15+Ago!N15+Set!N15),IF(Config!$C$6=10,SUM(+Ene!N15+Feb!N15+Mar!N15+Abr!N15+May!N15+Jun!N15+Jul!N15+Ago!N15+Set!N15+Oct!N15),IF(Config!$C$6=11,SUM(+Ene!N15+Feb!N15+Mar!N15+Abr!N15+May!N15+Jun!N15+Jul!N15+Ago!N15+Set!N15+Oct!N15+Nov!N15),IF(Config!$C$6=12,SUM(+Ene!N15+Feb!N15+Mar!N15+Abr!N15+May!N15+Jun!N15+Jul!N15+Ago!N15+Set!N15+Oct!N15+Nov!N15+Dic!N15)))))))))))))</f>
        <v>0</v>
      </c>
      <c r="O15" s="356">
        <f>IF(Config!$C$6=1,SUM(+Ene!O15),IF(Config!$C$6=2,SUM(+Ene!O15+Feb!O15),IF(Config!$C$6=3,SUM(+Ene!O15+Feb!O15+Mar!O15),IF(Config!$C$6=4,SUM(+Ene!O15+Feb!O15+Mar!O15+Abr!O15),IF(Config!$C$6=5,SUM(Ene!O15+Feb!O15+Mar!O15+Abr!O15+May!O15),IF(Config!$C$6=6,SUM(+Ene!O15+Feb!O15+Mar!O15+Abr!O15+May!O15+Jun!O15),IF(Config!$C$6=7,SUM(Ene!O15+Feb!O15+Mar!O15+Abr!O15+May!O15+Jun!O15+Jul!O15),IF(Config!$C$6=8,SUM(+Ene!O15+Feb!O15+Mar!O15+Abr!O15+May!O15+Jun!O15+Jul!O15+Ago!O15),IF(Config!$C$6=9,SUM(+Ene!O15+Feb!O15+Mar!O15+Abr!O15+May!O15+Jun!O15+Jul!O15+Ago!O15+Set!O15),IF(Config!$C$6=10,SUM(+Ene!O15+Feb!O15+Mar!O15+Abr!O15+May!O15+Jun!O15+Jul!O15+Ago!O15+Set!O15+Oct!O15),IF(Config!$C$6=11,SUM(+Ene!O15+Feb!O15+Mar!O15+Abr!O15+May!O15+Jun!O15+Jul!O15+Ago!O15+Set!O15+Oct!O15+Nov!O15),IF(Config!$C$6=12,SUM(+Ene!O15+Feb!O15+Mar!O15+Abr!O15+May!O15+Jun!O15+Jul!O15+Ago!O15+Set!O15+Oct!O15+Nov!O15+Dic!O15)))))))))))))</f>
        <v>0</v>
      </c>
      <c r="P15" s="356">
        <f>IF(Config!$C$6=1,SUM(+Ene!P15),IF(Config!$C$6=2,SUM(+Ene!P15+Feb!P15),IF(Config!$C$6=3,SUM(+Ene!P15+Feb!P15+Mar!P15),IF(Config!$C$6=4,SUM(+Ene!P15+Feb!P15+Mar!P15+Abr!P15),IF(Config!$C$6=5,SUM(Ene!P15+Feb!P15+Mar!P15+Abr!P15+May!P15),IF(Config!$C$6=6,SUM(+Ene!P15+Feb!P15+Mar!P15+Abr!P15+May!P15+Jun!P15),IF(Config!$C$6=7,SUM(Ene!P15+Feb!P15+Mar!P15+Abr!P15+May!P15+Jun!P15+Jul!P15),IF(Config!$C$6=8,SUM(+Ene!P15+Feb!P15+Mar!P15+Abr!P15+May!P15+Jun!P15+Jul!P15+Ago!P15),IF(Config!$C$6=9,SUM(+Ene!P15+Feb!P15+Mar!P15+Abr!P15+May!P15+Jun!P15+Jul!P15+Ago!P15+Set!P15),IF(Config!$C$6=10,SUM(+Ene!P15+Feb!P15+Mar!P15+Abr!P15+May!P15+Jun!P15+Jul!P15+Ago!P15+Set!P15+Oct!P15),IF(Config!$C$6=11,SUM(+Ene!P15+Feb!P15+Mar!P15+Abr!P15+May!P15+Jun!P15+Jul!P15+Ago!P15+Set!P15+Oct!P15+Nov!P15),IF(Config!$C$6=12,SUM(+Ene!P15+Feb!P15+Mar!P15+Abr!P15+May!P15+Jun!P15+Jul!P15+Ago!P15+Set!P15+Oct!P15+Nov!P15+Dic!P15)))))))))))))</f>
        <v>0</v>
      </c>
      <c r="Q15" s="356">
        <f>IF(Config!$C$6=1,SUM(+Ene!Q15),IF(Config!$C$6=2,SUM(+Ene!Q15+Feb!Q15),IF(Config!$C$6=3,SUM(+Ene!Q15+Feb!Q15+Mar!Q15),IF(Config!$C$6=4,SUM(+Ene!Q15+Feb!Q15+Mar!Q15+Abr!Q15),IF(Config!$C$6=5,SUM(Ene!Q15+Feb!Q15+Mar!Q15+Abr!Q15+May!Q15),IF(Config!$C$6=6,SUM(+Ene!Q15+Feb!Q15+Mar!Q15+Abr!Q15+May!Q15+Jun!Q15),IF(Config!$C$6=7,SUM(Ene!Q15+Feb!Q15+Mar!Q15+Abr!Q15+May!Q15+Jun!Q15+Jul!Q15),IF(Config!$C$6=8,SUM(+Ene!Q15+Feb!Q15+Mar!Q15+Abr!Q15+May!Q15+Jun!Q15+Jul!Q15+Ago!Q15),IF(Config!$C$6=9,SUM(+Ene!Q15+Feb!Q15+Mar!Q15+Abr!Q15+May!Q15+Jun!Q15+Jul!Q15+Ago!Q15+Set!Q15),IF(Config!$C$6=10,SUM(+Ene!Q15+Feb!Q15+Mar!Q15+Abr!Q15+May!Q15+Jun!Q15+Jul!Q15+Ago!Q15+Set!Q15+Oct!Q15),IF(Config!$C$6=11,SUM(+Ene!Q15+Feb!Q15+Mar!Q15+Abr!Q15+May!Q15+Jun!Q15+Jul!Q15+Ago!Q15+Set!Q15+Oct!Q15+Nov!Q15),IF(Config!$C$6=12,SUM(+Ene!Q15+Feb!Q15+Mar!Q15+Abr!Q15+May!Q15+Jun!Q15+Jul!Q15+Ago!Q15+Set!Q15+Oct!Q15+Nov!Q15+Dic!Q15)))))))))))))</f>
        <v>0</v>
      </c>
      <c r="R15" s="356">
        <f>IF(Config!$C$6=1,SUM(+Ene!R15),IF(Config!$C$6=2,SUM(+Ene!R15+Feb!R15),IF(Config!$C$6=3,SUM(+Ene!R15+Feb!R15+Mar!R15),IF(Config!$C$6=4,SUM(+Ene!R15+Feb!R15+Mar!R15+Abr!R15),IF(Config!$C$6=5,SUM(Ene!R15+Feb!R15+Mar!R15+Abr!R15+May!R15),IF(Config!$C$6=6,SUM(+Ene!R15+Feb!R15+Mar!R15+Abr!R15+May!R15+Jun!R15),IF(Config!$C$6=7,SUM(Ene!R15+Feb!R15+Mar!R15+Abr!R15+May!R15+Jun!R15+Jul!R15),IF(Config!$C$6=8,SUM(+Ene!R15+Feb!R15+Mar!R15+Abr!R15+May!R15+Jun!R15+Jul!R15+Ago!R15),IF(Config!$C$6=9,SUM(+Ene!R15+Feb!R15+Mar!R15+Abr!R15+May!R15+Jun!R15+Jul!R15+Ago!R15+Set!R15),IF(Config!$C$6=10,SUM(+Ene!R15+Feb!R15+Mar!R15+Abr!R15+May!R15+Jun!R15+Jul!R15+Ago!R15+Set!R15+Oct!R15),IF(Config!$C$6=11,SUM(+Ene!R15+Feb!R15+Mar!R15+Abr!R15+May!R15+Jun!R15+Jul!R15+Ago!R15+Set!R15+Oct!R15+Nov!R15),IF(Config!$C$6=12,SUM(+Ene!R15+Feb!R15+Mar!R15+Abr!R15+May!R15+Jun!R15+Jul!R15+Ago!R15+Set!R15+Oct!R15+Nov!R15+Dic!R15)))))))))))))</f>
        <v>0</v>
      </c>
      <c r="S15" s="356">
        <f>IF(Config!$C$6=1,SUM(+Ene!S15),IF(Config!$C$6=2,SUM(+Ene!S15+Feb!S15),IF(Config!$C$6=3,SUM(+Ene!S15+Feb!S15+Mar!S15),IF(Config!$C$6=4,SUM(+Ene!S15+Feb!S15+Mar!S15+Abr!S15),IF(Config!$C$6=5,SUM(Ene!S15+Feb!S15+Mar!S15+Abr!S15+May!S15),IF(Config!$C$6=6,SUM(+Ene!S15+Feb!S15+Mar!S15+Abr!S15+May!S15+Jun!S15),IF(Config!$C$6=7,SUM(Ene!S15+Feb!S15+Mar!S15+Abr!S15+May!S15+Jun!S15+Jul!S15),IF(Config!$C$6=8,SUM(+Ene!S15+Feb!S15+Mar!S15+Abr!S15+May!S15+Jun!S15+Jul!S15+Ago!S15),IF(Config!$C$6=9,SUM(+Ene!S15+Feb!S15+Mar!S15+Abr!S15+May!S15+Jun!S15+Jul!S15+Ago!S15+Set!S15),IF(Config!$C$6=10,SUM(+Ene!S15+Feb!S15+Mar!S15+Abr!S15+May!S15+Jun!S15+Jul!S15+Ago!S15+Set!S15+Oct!S15),IF(Config!$C$6=11,SUM(+Ene!S15+Feb!S15+Mar!S15+Abr!S15+May!S15+Jun!S15+Jul!S15+Ago!S15+Set!S15+Oct!S15+Nov!S15),IF(Config!$C$6=12,SUM(+Ene!S15+Feb!S15+Mar!S15+Abr!S15+May!S15+Jun!S15+Jul!S15+Ago!S15+Set!S15+Oct!S15+Nov!S15+Dic!S15)))))))))))))</f>
        <v>0</v>
      </c>
      <c r="T15" s="356">
        <f>IF(Config!$C$6=1,SUM(+Ene!T15),IF(Config!$C$6=2,SUM(+Ene!T15+Feb!T15),IF(Config!$C$6=3,SUM(+Ene!T15+Feb!T15+Mar!T15),IF(Config!$C$6=4,SUM(+Ene!T15+Feb!T15+Mar!T15+Abr!T15),IF(Config!$C$6=5,SUM(Ene!T15+Feb!T15+Mar!T15+Abr!T15+May!T15),IF(Config!$C$6=6,SUM(+Ene!T15+Feb!T15+Mar!T15+Abr!T15+May!T15+Jun!T15),IF(Config!$C$6=7,SUM(Ene!T15+Feb!T15+Mar!T15+Abr!T15+May!T15+Jun!T15+Jul!T15),IF(Config!$C$6=8,SUM(+Ene!T15+Feb!T15+Mar!T15+Abr!T15+May!T15+Jun!T15+Jul!T15+Ago!T15),IF(Config!$C$6=9,SUM(+Ene!T15+Feb!T15+Mar!T15+Abr!T15+May!T15+Jun!T15+Jul!T15+Ago!T15+Set!T15),IF(Config!$C$6=10,SUM(+Ene!T15+Feb!T15+Mar!T15+Abr!T15+May!T15+Jun!T15+Jul!T15+Ago!T15+Set!T15+Oct!T15),IF(Config!$C$6=11,SUM(+Ene!T15+Feb!T15+Mar!T15+Abr!T15+May!T15+Jun!T15+Jul!T15+Ago!T15+Set!T15+Oct!T15+Nov!T15),IF(Config!$C$6=12,SUM(+Ene!T15+Feb!T15+Mar!T15+Abr!T15+May!T15+Jun!T15+Jul!T15+Ago!T15+Set!T15+Oct!T15+Nov!T15+Dic!T15)))))))))))))</f>
        <v>0</v>
      </c>
      <c r="U15" s="356">
        <f>IF(Config!$C$6=1,SUM(+Ene!U15),IF(Config!$C$6=2,SUM(+Ene!U15+Feb!U15),IF(Config!$C$6=3,SUM(+Ene!U15+Feb!U15+Mar!U15),IF(Config!$C$6=4,SUM(+Ene!U15+Feb!U15+Mar!U15+Abr!U15),IF(Config!$C$6=5,SUM(Ene!U15+Feb!U15+Mar!U15+Abr!U15+May!U15),IF(Config!$C$6=6,SUM(+Ene!U15+Feb!U15+Mar!U15+Abr!U15+May!U15+Jun!U15),IF(Config!$C$6=7,SUM(Ene!U15+Feb!U15+Mar!U15+Abr!U15+May!U15+Jun!U15+Jul!U15),IF(Config!$C$6=8,SUM(+Ene!U15+Feb!U15+Mar!U15+Abr!U15+May!U15+Jun!U15+Jul!U15+Ago!U15),IF(Config!$C$6=9,SUM(+Ene!U15+Feb!U15+Mar!U15+Abr!U15+May!U15+Jun!U15+Jul!U15+Ago!U15+Set!U15),IF(Config!$C$6=10,SUM(+Ene!U15+Feb!U15+Mar!U15+Abr!U15+May!U15+Jun!U15+Jul!U15+Ago!U15+Set!U15+Oct!U15),IF(Config!$C$6=11,SUM(+Ene!U15+Feb!U15+Mar!U15+Abr!U15+May!U15+Jun!U15+Jul!U15+Ago!U15+Set!U15+Oct!U15+Nov!U15),IF(Config!$C$6=12,SUM(+Ene!U15+Feb!U15+Mar!U15+Abr!U15+May!U15+Jun!U15+Jul!U15+Ago!U15+Set!U15+Oct!U15+Nov!U15+Dic!U15)))))))))))))</f>
        <v>0</v>
      </c>
      <c r="V15" s="356">
        <f>IF(Config!$C$6=1,SUM(+Ene!V15),IF(Config!$C$6=2,SUM(+Ene!V15+Feb!V15),IF(Config!$C$6=3,SUM(+Ene!V15+Feb!V15+Mar!V15),IF(Config!$C$6=4,SUM(+Ene!V15+Feb!V15+Mar!V15+Abr!V15),IF(Config!$C$6=5,SUM(Ene!V15+Feb!V15+Mar!V15+Abr!V15+May!V15),IF(Config!$C$6=6,SUM(+Ene!V15+Feb!V15+Mar!V15+Abr!V15+May!V15+Jun!V15),IF(Config!$C$6=7,SUM(Ene!V15+Feb!V15+Mar!V15+Abr!V15+May!V15+Jun!V15+Jul!V15),IF(Config!$C$6=8,SUM(+Ene!V15+Feb!V15+Mar!V15+Abr!V15+May!V15+Jun!V15+Jul!V15+Ago!V15),IF(Config!$C$6=9,SUM(+Ene!V15+Feb!V15+Mar!V15+Abr!V15+May!V15+Jun!V15+Jul!V15+Ago!V15+Set!V15),IF(Config!$C$6=10,SUM(+Ene!V15+Feb!V15+Mar!V15+Abr!V15+May!V15+Jun!V15+Jul!V15+Ago!V15+Set!V15+Oct!V15),IF(Config!$C$6=11,SUM(+Ene!V15+Feb!V15+Mar!V15+Abr!V15+May!V15+Jun!V15+Jul!V15+Ago!V15+Set!V15+Oct!V15+Nov!V15),IF(Config!$C$6=12,SUM(+Ene!V15+Feb!V15+Mar!V15+Abr!V15+May!V15+Jun!V15+Jul!V15+Ago!V15+Set!V15+Oct!V15+Nov!V15+Dic!V15)))))))))))))</f>
        <v>0</v>
      </c>
      <c r="W15" s="356">
        <f>IF(Config!$C$6=1,SUM(+Ene!W15),IF(Config!$C$6=2,SUM(+Ene!W15+Feb!W15),IF(Config!$C$6=3,SUM(+Ene!W15+Feb!W15+Mar!W15),IF(Config!$C$6=4,SUM(+Ene!W15+Feb!W15+Mar!W15+Abr!W15),IF(Config!$C$6=5,SUM(Ene!W15+Feb!W15+Mar!W15+Abr!W15+May!W15),IF(Config!$C$6=6,SUM(+Ene!W15+Feb!W15+Mar!W15+Abr!W15+May!W15+Jun!W15),IF(Config!$C$6=7,SUM(Ene!W15+Feb!W15+Mar!W15+Abr!W15+May!W15+Jun!W15+Jul!W15),IF(Config!$C$6=8,SUM(+Ene!W15+Feb!W15+Mar!W15+Abr!W15+May!W15+Jun!W15+Jul!W15+Ago!W15),IF(Config!$C$6=9,SUM(+Ene!W15+Feb!W15+Mar!W15+Abr!W15+May!W15+Jun!W15+Jul!W15+Ago!W15+Set!W15),IF(Config!$C$6=10,SUM(+Ene!W15+Feb!W15+Mar!W15+Abr!W15+May!W15+Jun!W15+Jul!W15+Ago!W15+Set!W15+Oct!W15),IF(Config!$C$6=11,SUM(+Ene!W15+Feb!W15+Mar!W15+Abr!W15+May!W15+Jun!W15+Jul!W15+Ago!W15+Set!W15+Oct!W15+Nov!W15),IF(Config!$C$6=12,SUM(+Ene!W15+Feb!W15+Mar!W15+Abr!W15+May!W15+Jun!W15+Jul!W15+Ago!W15+Set!W15+Oct!W15+Nov!W15+Dic!W15)))))))))))))</f>
        <v>0</v>
      </c>
      <c r="X15" s="356">
        <f>IF(Config!$C$6=1,SUM(+Ene!X15),IF(Config!$C$6=2,SUM(+Ene!X15+Feb!X15),IF(Config!$C$6=3,SUM(+Ene!X15+Feb!X15+Mar!X15),IF(Config!$C$6=4,SUM(+Ene!X15+Feb!X15+Mar!X15+Abr!X15),IF(Config!$C$6=5,SUM(Ene!X15+Feb!X15+Mar!X15+Abr!X15+May!X15),IF(Config!$C$6=6,SUM(+Ene!X15+Feb!X15+Mar!X15+Abr!X15+May!X15+Jun!X15),IF(Config!$C$6=7,SUM(Ene!X15+Feb!X15+Mar!X15+Abr!X15+May!X15+Jun!X15+Jul!X15),IF(Config!$C$6=8,SUM(+Ene!X15+Feb!X15+Mar!X15+Abr!X15+May!X15+Jun!X15+Jul!X15+Ago!X15),IF(Config!$C$6=9,SUM(+Ene!X15+Feb!X15+Mar!X15+Abr!X15+May!X15+Jun!X15+Jul!X15+Ago!X15+Set!X15),IF(Config!$C$6=10,SUM(+Ene!X15+Feb!X15+Mar!X15+Abr!X15+May!X15+Jun!X15+Jul!X15+Ago!X15+Set!X15+Oct!X15),IF(Config!$C$6=11,SUM(+Ene!X15+Feb!X15+Mar!X15+Abr!X15+May!X15+Jun!X15+Jul!X15+Ago!X15+Set!X15+Oct!X15+Nov!X15),IF(Config!$C$6=12,SUM(+Ene!X15+Feb!X15+Mar!X15+Abr!X15+May!X15+Jun!X15+Jul!X15+Ago!X15+Set!X15+Oct!X15+Nov!X15+Dic!X15)))))))))))))</f>
        <v>1</v>
      </c>
      <c r="Y15" s="356">
        <f>IF(Config!$C$6=1,SUM(+Ene!Y15),IF(Config!$C$6=2,SUM(+Ene!Y15+Feb!Y15),IF(Config!$C$6=3,SUM(+Ene!Y15+Feb!Y15+Mar!Y15),IF(Config!$C$6=4,SUM(+Ene!Y15+Feb!Y15+Mar!Y15+Abr!Y15),IF(Config!$C$6=5,SUM(Ene!Y15+Feb!Y15+Mar!Y15+Abr!Y15+May!Y15),IF(Config!$C$6=6,SUM(+Ene!Y15+Feb!Y15+Mar!Y15+Abr!Y15+May!Y15+Jun!Y15),IF(Config!$C$6=7,SUM(Ene!Y15+Feb!Y15+Mar!Y15+Abr!Y15+May!Y15+Jun!Y15+Jul!Y15),IF(Config!$C$6=8,SUM(+Ene!Y15+Feb!Y15+Mar!Y15+Abr!Y15+May!Y15+Jun!Y15+Jul!Y15+Ago!Y15),IF(Config!$C$6=9,SUM(+Ene!Y15+Feb!Y15+Mar!Y15+Abr!Y15+May!Y15+Jun!Y15+Jul!Y15+Ago!Y15+Set!Y15),IF(Config!$C$6=10,SUM(+Ene!Y15+Feb!Y15+Mar!Y15+Abr!Y15+May!Y15+Jun!Y15+Jul!Y15+Ago!Y15+Set!Y15+Oct!Y15),IF(Config!$C$6=11,SUM(+Ene!Y15+Feb!Y15+Mar!Y15+Abr!Y15+May!Y15+Jun!Y15+Jul!Y15+Ago!Y15+Set!Y15+Oct!Y15+Nov!Y15),IF(Config!$C$6=12,SUM(+Ene!Y15+Feb!Y15+Mar!Y15+Abr!Y15+May!Y15+Jun!Y15+Jul!Y15+Ago!Y15+Set!Y15+Oct!Y15+Nov!Y15+Dic!Y15)))))))))))))</f>
        <v>0</v>
      </c>
      <c r="Z15" s="356">
        <f>IF(Config!$C$6=1,SUM(+Ene!Z15),IF(Config!$C$6=2,SUM(+Ene!Z15+Feb!Z15),IF(Config!$C$6=3,SUM(+Ene!Z15+Feb!Z15+Mar!Z15),IF(Config!$C$6=4,SUM(+Ene!Z15+Feb!Z15+Mar!Z15+Abr!Z15),IF(Config!$C$6=5,SUM(Ene!Z15+Feb!Z15+Mar!Z15+Abr!Z15+May!Z15),IF(Config!$C$6=6,SUM(+Ene!Z15+Feb!Z15+Mar!Z15+Abr!Z15+May!Z15+Jun!Z15),IF(Config!$C$6=7,SUM(Ene!Z15+Feb!Z15+Mar!Z15+Abr!Z15+May!Z15+Jun!Z15+Jul!Z15),IF(Config!$C$6=8,SUM(+Ene!Z15+Feb!Z15+Mar!Z15+Abr!Z15+May!Z15+Jun!Z15+Jul!Z15+Ago!Z15),IF(Config!$C$6=9,SUM(+Ene!Z15+Feb!Z15+Mar!Z15+Abr!Z15+May!Z15+Jun!Z15+Jul!Z15+Ago!Z15+Set!Z15),IF(Config!$C$6=10,SUM(+Ene!Z15+Feb!Z15+Mar!Z15+Abr!Z15+May!Z15+Jun!Z15+Jul!Z15+Ago!Z15+Set!Z15+Oct!Z15),IF(Config!$C$6=11,SUM(+Ene!Z15+Feb!Z15+Mar!Z15+Abr!Z15+May!Z15+Jun!Z15+Jul!Z15+Ago!Z15+Set!Z15+Oct!Z15+Nov!Z15),IF(Config!$C$6=12,SUM(+Ene!Z15+Feb!Z15+Mar!Z15+Abr!Z15+May!Z15+Jun!Z15+Jul!Z15+Ago!Z15+Set!Z15+Oct!Z15+Nov!Z15+Dic!Z15)))))))))))))</f>
        <v>0</v>
      </c>
      <c r="AA15" s="356">
        <f>IF(Config!$C$6=1,SUM(+Ene!AA15),IF(Config!$C$6=2,SUM(+Ene!AA15+Feb!AA15),IF(Config!$C$6=3,SUM(+Ene!AA15+Feb!AA15+Mar!AA15),IF(Config!$C$6=4,SUM(+Ene!AA15+Feb!AA15+Mar!AA15+Abr!AA15),IF(Config!$C$6=5,SUM(Ene!AA15+Feb!AA15+Mar!AA15+Abr!AA15+May!AA15),IF(Config!$C$6=6,SUM(+Ene!AA15+Feb!AA15+Mar!AA15+Abr!AA15+May!AA15+Jun!AA15),IF(Config!$C$6=7,SUM(Ene!AA15+Feb!AA15+Mar!AA15+Abr!AA15+May!AA15+Jun!AA15+Jul!AA15),IF(Config!$C$6=8,SUM(+Ene!AA15+Feb!AA15+Mar!AA15+Abr!AA15+May!AA15+Jun!AA15+Jul!AA15+Ago!AA15),IF(Config!$C$6=9,SUM(+Ene!AA15+Feb!AA15+Mar!AA15+Abr!AA15+May!AA15+Jun!AA15+Jul!AA15+Ago!AA15+Set!AA15),IF(Config!$C$6=10,SUM(+Ene!AA15+Feb!AA15+Mar!AA15+Abr!AA15+May!AA15+Jun!AA15+Jul!AA15+Ago!AA15+Set!AA15+Oct!AA15),IF(Config!$C$6=11,SUM(+Ene!AA15+Feb!AA15+Mar!AA15+Abr!AA15+May!AA15+Jun!AA15+Jul!AA15+Ago!AA15+Set!AA15+Oct!AA15+Nov!AA15),IF(Config!$C$6=12,SUM(+Ene!AA15+Feb!AA15+Mar!AA15+Abr!AA15+May!AA15+Jun!AA15+Jul!AA15+Ago!AA15+Set!AA15+Oct!AA15+Nov!AA15+Dic!AA15)))))))))))))</f>
        <v>0</v>
      </c>
      <c r="AB15" s="356">
        <f>IF(Config!$C$6=1,SUM(+Ene!AB15),IF(Config!$C$6=2,SUM(+Ene!AB15+Feb!AB15),IF(Config!$C$6=3,SUM(+Ene!AB15+Feb!AB15+Mar!AB15),IF(Config!$C$6=4,SUM(+Ene!AB15+Feb!AB15+Mar!AB15+Abr!AB15),IF(Config!$C$6=5,SUM(Ene!AB15+Feb!AB15+Mar!AB15+Abr!AB15+May!AB15),IF(Config!$C$6=6,SUM(+Ene!AB15+Feb!AB15+Mar!AB15+Abr!AB15+May!AB15+Jun!AB15),IF(Config!$C$6=7,SUM(Ene!AB15+Feb!AB15+Mar!AB15+Abr!AB15+May!AB15+Jun!AB15+Jul!AB15),IF(Config!$C$6=8,SUM(+Ene!AB15+Feb!AB15+Mar!AB15+Abr!AB15+May!AB15+Jun!AB15+Jul!AB15+Ago!AB15),IF(Config!$C$6=9,SUM(+Ene!AB15+Feb!AB15+Mar!AB15+Abr!AB15+May!AB15+Jun!AB15+Jul!AB15+Ago!AB15+Set!AB15),IF(Config!$C$6=10,SUM(+Ene!AB15+Feb!AB15+Mar!AB15+Abr!AB15+May!AB15+Jun!AB15+Jul!AB15+Ago!AB15+Set!AB15+Oct!AB15),IF(Config!$C$6=11,SUM(+Ene!AB15+Feb!AB15+Mar!AB15+Abr!AB15+May!AB15+Jun!AB15+Jul!AB15+Ago!AB15+Set!AB15+Oct!AB15+Nov!AB15),IF(Config!$C$6=12,SUM(+Ene!AB15+Feb!AB15+Mar!AB15+Abr!AB15+May!AB15+Jun!AB15+Jul!AB15+Ago!AB15+Set!AB15+Oct!AB15+Nov!AB15+Dic!AB15)))))))))))))</f>
        <v>0</v>
      </c>
      <c r="AC15" s="356">
        <f>IF(Config!$C$6=1,SUM(+Ene!AC15),IF(Config!$C$6=2,SUM(+Ene!AC15+Feb!AC15),IF(Config!$C$6=3,SUM(+Ene!AC15+Feb!AC15+Mar!AC15),IF(Config!$C$6=4,SUM(+Ene!AC15+Feb!AC15+Mar!AC15+Abr!AC15),IF(Config!$C$6=5,SUM(Ene!AC15+Feb!AC15+Mar!AC15+Abr!AC15+May!AC15),IF(Config!$C$6=6,SUM(+Ene!AC15+Feb!AC15+Mar!AC15+Abr!AC15+May!AC15+Jun!AC15),IF(Config!$C$6=7,SUM(Ene!AC15+Feb!AC15+Mar!AC15+Abr!AC15+May!AC15+Jun!AC15+Jul!AC15),IF(Config!$C$6=8,SUM(+Ene!AC15+Feb!AC15+Mar!AC15+Abr!AC15+May!AC15+Jun!AC15+Jul!AC15+Ago!AC15),IF(Config!$C$6=9,SUM(+Ene!AC15+Feb!AC15+Mar!AC15+Abr!AC15+May!AC15+Jun!AC15+Jul!AC15+Ago!AC15+Set!AC15),IF(Config!$C$6=10,SUM(+Ene!AC15+Feb!AC15+Mar!AC15+Abr!AC15+May!AC15+Jun!AC15+Jul!AC15+Ago!AC15+Set!AC15+Oct!AC15),IF(Config!$C$6=11,SUM(+Ene!AC15+Feb!AC15+Mar!AC15+Abr!AC15+May!AC15+Jun!AC15+Jul!AC15+Ago!AC15+Set!AC15+Oct!AC15+Nov!AC15),IF(Config!$C$6=12,SUM(+Ene!AC15+Feb!AC15+Mar!AC15+Abr!AC15+May!AC15+Jun!AC15+Jul!AC15+Ago!AC15+Set!AC15+Oct!AC15+Nov!AC15+Dic!AC15)))))))))))))</f>
        <v>1</v>
      </c>
      <c r="AD15" s="356">
        <f>IF(Config!$C$6=1,SUM(+Ene!AD15),IF(Config!$C$6=2,SUM(+Ene!AD15+Feb!AD15),IF(Config!$C$6=3,SUM(+Ene!AD15+Feb!AD15+Mar!AD15),IF(Config!$C$6=4,SUM(+Ene!AD15+Feb!AD15+Mar!AD15+Abr!AD15),IF(Config!$C$6=5,SUM(Ene!AD15+Feb!AD15+Mar!AD15+Abr!AD15+May!AD15),IF(Config!$C$6=6,SUM(+Ene!AD15+Feb!AD15+Mar!AD15+Abr!AD15+May!AD15+Jun!AD15),IF(Config!$C$6=7,SUM(Ene!AD15+Feb!AD15+Mar!AD15+Abr!AD15+May!AD15+Jun!AD15+Jul!AD15),IF(Config!$C$6=8,SUM(+Ene!AD15+Feb!AD15+Mar!AD15+Abr!AD15+May!AD15+Jun!AD15+Jul!AD15+Ago!AD15),IF(Config!$C$6=9,SUM(+Ene!AD15+Feb!AD15+Mar!AD15+Abr!AD15+May!AD15+Jun!AD15+Jul!AD15+Ago!AD15+Set!AD15),IF(Config!$C$6=10,SUM(+Ene!AD15+Feb!AD15+Mar!AD15+Abr!AD15+May!AD15+Jun!AD15+Jul!AD15+Ago!AD15+Set!AD15+Oct!AD15),IF(Config!$C$6=11,SUM(+Ene!AD15+Feb!AD15+Mar!AD15+Abr!AD15+May!AD15+Jun!AD15+Jul!AD15+Ago!AD15+Set!AD15+Oct!AD15+Nov!AD15),IF(Config!$C$6=12,SUM(+Ene!AD15+Feb!AD15+Mar!AD15+Abr!AD15+May!AD15+Jun!AD15+Jul!AD15+Ago!AD15+Set!AD15+Oct!AD15+Nov!AD15+Dic!AD15)))))))))))))</f>
        <v>0</v>
      </c>
      <c r="AE15" s="356">
        <f>IF(Config!$C$6=1,SUM(+Ene!AE15),IF(Config!$C$6=2,SUM(+Ene!AE15+Feb!AE15),IF(Config!$C$6=3,SUM(+Ene!AE15+Feb!AE15+Mar!AE15),IF(Config!$C$6=4,SUM(+Ene!AE15+Feb!AE15+Mar!AE15+Abr!AE15),IF(Config!$C$6=5,SUM(Ene!AE15+Feb!AE15+Mar!AE15+Abr!AE15+May!AE15),IF(Config!$C$6=6,SUM(+Ene!AE15+Feb!AE15+Mar!AE15+Abr!AE15+May!AE15+Jun!AE15),IF(Config!$C$6=7,SUM(Ene!AE15+Feb!AE15+Mar!AE15+Abr!AE15+May!AE15+Jun!AE15+Jul!AE15),IF(Config!$C$6=8,SUM(+Ene!AE15+Feb!AE15+Mar!AE15+Abr!AE15+May!AE15+Jun!AE15+Jul!AE15+Ago!AE15),IF(Config!$C$6=9,SUM(+Ene!AE15+Feb!AE15+Mar!AE15+Abr!AE15+May!AE15+Jun!AE15+Jul!AE15+Ago!AE15+Set!AE15),IF(Config!$C$6=10,SUM(+Ene!AE15+Feb!AE15+Mar!AE15+Abr!AE15+May!AE15+Jun!AE15+Jul!AE15+Ago!AE15+Set!AE15+Oct!AE15),IF(Config!$C$6=11,SUM(+Ene!AE15+Feb!AE15+Mar!AE15+Abr!AE15+May!AE15+Jun!AE15+Jul!AE15+Ago!AE15+Set!AE15+Oct!AE15+Nov!AE15),IF(Config!$C$6=12,SUM(+Ene!AE15+Feb!AE15+Mar!AE15+Abr!AE15+May!AE15+Jun!AE15+Jul!AE15+Ago!AE15+Set!AE15+Oct!AE15+Nov!AE15+Dic!AE15)))))))))))))</f>
        <v>1</v>
      </c>
      <c r="AF15" s="356">
        <f>IF(Config!$C$6=1,SUM(+Ene!AF15),IF(Config!$C$6=2,SUM(+Ene!AF15+Feb!AF15),IF(Config!$C$6=3,SUM(+Ene!AF15+Feb!AF15+Mar!AF15),IF(Config!$C$6=4,SUM(+Ene!AF15+Feb!AF15+Mar!AF15+Abr!AF15),IF(Config!$C$6=5,SUM(Ene!AF15+Feb!AF15+Mar!AF15+Abr!AF15+May!AF15),IF(Config!$C$6=6,SUM(+Ene!AF15+Feb!AF15+Mar!AF15+Abr!AF15+May!AF15+Jun!AF15),IF(Config!$C$6=7,SUM(Ene!AF15+Feb!AF15+Mar!AF15+Abr!AF15+May!AF15+Jun!AF15+Jul!AF15),IF(Config!$C$6=8,SUM(+Ene!AF15+Feb!AF15+Mar!AF15+Abr!AF15+May!AF15+Jun!AF15+Jul!AF15+Ago!AF15),IF(Config!$C$6=9,SUM(+Ene!AF15+Feb!AF15+Mar!AF15+Abr!AF15+May!AF15+Jun!AF15+Jul!AF15+Ago!AF15+Set!AF15),IF(Config!$C$6=10,SUM(+Ene!AF15+Feb!AF15+Mar!AF15+Abr!AF15+May!AF15+Jun!AF15+Jul!AF15+Ago!AF15+Set!AF15+Oct!AF15),IF(Config!$C$6=11,SUM(+Ene!AF15+Feb!AF15+Mar!AF15+Abr!AF15+May!AF15+Jun!AF15+Jul!AF15+Ago!AF15+Set!AF15+Oct!AF15+Nov!AF15),IF(Config!$C$6=12,SUM(+Ene!AF15+Feb!AF15+Mar!AF15+Abr!AF15+May!AF15+Jun!AF15+Jul!AF15+Ago!AF15+Set!AF15+Oct!AF15+Nov!AF15+Dic!AF15)))))))))))))</f>
        <v>0</v>
      </c>
      <c r="AG15" s="356">
        <f>IF(Config!$C$6=1,SUM(+Ene!AG15),IF(Config!$C$6=2,SUM(+Ene!AG15+Feb!AG15),IF(Config!$C$6=3,SUM(+Ene!AG15+Feb!AG15+Mar!AG15),IF(Config!$C$6=4,SUM(+Ene!AG15+Feb!AG15+Mar!AG15+Abr!AG15),IF(Config!$C$6=5,SUM(Ene!AG15+Feb!AG15+Mar!AG15+Abr!AG15+May!AG15),IF(Config!$C$6=6,SUM(+Ene!AG15+Feb!AG15+Mar!AG15+Abr!AG15+May!AG15+Jun!AG15),IF(Config!$C$6=7,SUM(Ene!AG15+Feb!AG15+Mar!AG15+Abr!AG15+May!AG15+Jun!AG15+Jul!AG15),IF(Config!$C$6=8,SUM(+Ene!AG15+Feb!AG15+Mar!AG15+Abr!AG15+May!AG15+Jun!AG15+Jul!AG15+Ago!AG15),IF(Config!$C$6=9,SUM(+Ene!AG15+Feb!AG15+Mar!AG15+Abr!AG15+May!AG15+Jun!AG15+Jul!AG15+Ago!AG15+Set!AG15),IF(Config!$C$6=10,SUM(+Ene!AG15+Feb!AG15+Mar!AG15+Abr!AG15+May!AG15+Jun!AG15+Jul!AG15+Ago!AG15+Set!AG15+Oct!AG15),IF(Config!$C$6=11,SUM(+Ene!AG15+Feb!AG15+Mar!AG15+Abr!AG15+May!AG15+Jun!AG15+Jul!AG15+Ago!AG15+Set!AG15+Oct!AG15+Nov!AG15),IF(Config!$C$6=12,SUM(+Ene!AG15+Feb!AG15+Mar!AG15+Abr!AG15+May!AG15+Jun!AG15+Jul!AG15+Ago!AG15+Set!AG15+Oct!AG15+Nov!AG15+Dic!AG15)))))))))))))</f>
        <v>0</v>
      </c>
      <c r="AH15" s="356">
        <f>IF(Config!$C$6=1,SUM(+Ene!AH15),IF(Config!$C$6=2,SUM(+Ene!AH15+Feb!AH15),IF(Config!$C$6=3,SUM(+Ene!AH15+Feb!AH15+Mar!AH15),IF(Config!$C$6=4,SUM(+Ene!AH15+Feb!AH15+Mar!AH15+Abr!AH15),IF(Config!$C$6=5,SUM(Ene!AH15+Feb!AH15+Mar!AH15+Abr!AH15+May!AH15),IF(Config!$C$6=6,SUM(+Ene!AH15+Feb!AH15+Mar!AH15+Abr!AH15+May!AH15+Jun!AH15),IF(Config!$C$6=7,SUM(Ene!AH15+Feb!AH15+Mar!AH15+Abr!AH15+May!AH15+Jun!AH15+Jul!AH15),IF(Config!$C$6=8,SUM(+Ene!AH15+Feb!AH15+Mar!AH15+Abr!AH15+May!AH15+Jun!AH15+Jul!AH15+Ago!AH15),IF(Config!$C$6=9,SUM(+Ene!AH15+Feb!AH15+Mar!AH15+Abr!AH15+May!AH15+Jun!AH15+Jul!AH15+Ago!AH15+Set!AH15),IF(Config!$C$6=10,SUM(+Ene!AH15+Feb!AH15+Mar!AH15+Abr!AH15+May!AH15+Jun!AH15+Jul!AH15+Ago!AH15+Set!AH15+Oct!AH15),IF(Config!$C$6=11,SUM(+Ene!AH15+Feb!AH15+Mar!AH15+Abr!AH15+May!AH15+Jun!AH15+Jul!AH15+Ago!AH15+Set!AH15+Oct!AH15+Nov!AH15),IF(Config!$C$6=12,SUM(+Ene!AH15+Feb!AH15+Mar!AH15+Abr!AH15+May!AH15+Jun!AH15+Jul!AH15+Ago!AH15+Set!AH15+Oct!AH15+Nov!AH15+Dic!AH15)))))))))))))</f>
        <v>0</v>
      </c>
      <c r="AI15" s="356">
        <f>IF(Config!$C$6=1,SUM(+Ene!AI15),IF(Config!$C$6=2,SUM(+Ene!AI15+Feb!AI15),IF(Config!$C$6=3,SUM(+Ene!AI15+Feb!AI15+Mar!AI15),IF(Config!$C$6=4,SUM(+Ene!AI15+Feb!AI15+Mar!AI15+Abr!AI15),IF(Config!$C$6=5,SUM(Ene!AI15+Feb!AI15+Mar!AI15+Abr!AI15+May!AI15),IF(Config!$C$6=6,SUM(+Ene!AI15+Feb!AI15+Mar!AI15+Abr!AI15+May!AI15+Jun!AI15),IF(Config!$C$6=7,SUM(Ene!AI15+Feb!AI15+Mar!AI15+Abr!AI15+May!AI15+Jun!AI15+Jul!AI15),IF(Config!$C$6=8,SUM(+Ene!AI15+Feb!AI15+Mar!AI15+Abr!AI15+May!AI15+Jun!AI15+Jul!AI15+Ago!AI15),IF(Config!$C$6=9,SUM(+Ene!AI15+Feb!AI15+Mar!AI15+Abr!AI15+May!AI15+Jun!AI15+Jul!AI15+Ago!AI15+Set!AI15),IF(Config!$C$6=10,SUM(+Ene!AI15+Feb!AI15+Mar!AI15+Abr!AI15+May!AI15+Jun!AI15+Jul!AI15+Ago!AI15+Set!AI15+Oct!AI15),IF(Config!$C$6=11,SUM(+Ene!AI15+Feb!AI15+Mar!AI15+Abr!AI15+May!AI15+Jun!AI15+Jul!AI15+Ago!AI15+Set!AI15+Oct!AI15+Nov!AI15),IF(Config!$C$6=12,SUM(+Ene!AI15+Feb!AI15+Mar!AI15+Abr!AI15+May!AI15+Jun!AI15+Jul!AI15+Ago!AI15+Set!AI15+Oct!AI15+Nov!AI15+Dic!AI15)))))))))))))</f>
        <v>0</v>
      </c>
      <c r="AJ15" s="356">
        <f>IF(Config!$C$6=1,SUM(+Ene!AJ15),IF(Config!$C$6=2,SUM(+Ene!AJ15+Feb!AJ15),IF(Config!$C$6=3,SUM(+Ene!AJ15+Feb!AJ15+Mar!AJ15),IF(Config!$C$6=4,SUM(+Ene!AJ15+Feb!AJ15+Mar!AJ15+Abr!AJ15),IF(Config!$C$6=5,SUM(Ene!AJ15+Feb!AJ15+Mar!AJ15+Abr!AJ15+May!AJ15),IF(Config!$C$6=6,SUM(+Ene!AJ15+Feb!AJ15+Mar!AJ15+Abr!AJ15+May!AJ15+Jun!AJ15),IF(Config!$C$6=7,SUM(Ene!AJ15+Feb!AJ15+Mar!AJ15+Abr!AJ15+May!AJ15+Jun!AJ15+Jul!AJ15),IF(Config!$C$6=8,SUM(+Ene!AJ15+Feb!AJ15+Mar!AJ15+Abr!AJ15+May!AJ15+Jun!AJ15+Jul!AJ15+Ago!AJ15),IF(Config!$C$6=9,SUM(+Ene!AJ15+Feb!AJ15+Mar!AJ15+Abr!AJ15+May!AJ15+Jun!AJ15+Jul!AJ15+Ago!AJ15+Set!AJ15),IF(Config!$C$6=10,SUM(+Ene!AJ15+Feb!AJ15+Mar!AJ15+Abr!AJ15+May!AJ15+Jun!AJ15+Jul!AJ15+Ago!AJ15+Set!AJ15+Oct!AJ15),IF(Config!$C$6=11,SUM(+Ene!AJ15+Feb!AJ15+Mar!AJ15+Abr!AJ15+May!AJ15+Jun!AJ15+Jul!AJ15+Ago!AJ15+Set!AJ15+Oct!AJ15+Nov!AJ15),IF(Config!$C$6=12,SUM(+Ene!AJ15+Feb!AJ15+Mar!AJ15+Abr!AJ15+May!AJ15+Jun!AJ15+Jul!AJ15+Ago!AJ15+Set!AJ15+Oct!AJ15+Nov!AJ15+Dic!AJ15)))))))))))))</f>
        <v>0</v>
      </c>
      <c r="AK15" s="356">
        <f>IF(Config!$C$6=1,SUM(+Ene!AK15),IF(Config!$C$6=2,SUM(+Ene!AK15+Feb!AK15),IF(Config!$C$6=3,SUM(+Ene!AK15+Feb!AK15+Mar!AK15),IF(Config!$C$6=4,SUM(+Ene!AK15+Feb!AK15+Mar!AK15+Abr!AK15),IF(Config!$C$6=5,SUM(Ene!AK15+Feb!AK15+Mar!AK15+Abr!AK15+May!AK15),IF(Config!$C$6=6,SUM(+Ene!AK15+Feb!AK15+Mar!AK15+Abr!AK15+May!AK15+Jun!AK15),IF(Config!$C$6=7,SUM(Ene!AK15+Feb!AK15+Mar!AK15+Abr!AK15+May!AK15+Jun!AK15+Jul!AK15),IF(Config!$C$6=8,SUM(+Ene!AK15+Feb!AK15+Mar!AK15+Abr!AK15+May!AK15+Jun!AK15+Jul!AK15+Ago!AK15),IF(Config!$C$6=9,SUM(+Ene!AK15+Feb!AK15+Mar!AK15+Abr!AK15+May!AK15+Jun!AK15+Jul!AK15+Ago!AK15+Set!AK15),IF(Config!$C$6=10,SUM(+Ene!AK15+Feb!AK15+Mar!AK15+Abr!AK15+May!AK15+Jun!AK15+Jul!AK15+Ago!AK15+Set!AK15+Oct!AK15),IF(Config!$C$6=11,SUM(+Ene!AK15+Feb!AK15+Mar!AK15+Abr!AK15+May!AK15+Jun!AK15+Jul!AK15+Ago!AK15+Set!AK15+Oct!AK15+Nov!AK15),IF(Config!$C$6=12,SUM(+Ene!AK15+Feb!AK15+Mar!AK15+Abr!AK15+May!AK15+Jun!AK15+Jul!AK15+Ago!AK15+Set!AK15+Oct!AK15+Nov!AK15+Dic!AK15)))))))))))))</f>
        <v>0</v>
      </c>
      <c r="AL15" s="356">
        <f>IF(Config!$C$6=1,SUM(+Ene!AL15),IF(Config!$C$6=2,SUM(+Ene!AL15+Feb!AL15),IF(Config!$C$6=3,SUM(+Ene!AL15+Feb!AL15+Mar!AL15),IF(Config!$C$6=4,SUM(+Ene!AL15+Feb!AL15+Mar!AL15+Abr!AL15),IF(Config!$C$6=5,SUM(Ene!AL15+Feb!AL15+Mar!AL15+Abr!AL15+May!AL15),IF(Config!$C$6=6,SUM(+Ene!AL15+Feb!AL15+Mar!AL15+Abr!AL15+May!AL15+Jun!AL15),IF(Config!$C$6=7,SUM(Ene!AL15+Feb!AL15+Mar!AL15+Abr!AL15+May!AL15+Jun!AL15+Jul!AL15),IF(Config!$C$6=8,SUM(+Ene!AL15+Feb!AL15+Mar!AL15+Abr!AL15+May!AL15+Jun!AL15+Jul!AL15+Ago!AL15),IF(Config!$C$6=9,SUM(+Ene!AL15+Feb!AL15+Mar!AL15+Abr!AL15+May!AL15+Jun!AL15+Jul!AL15+Ago!AL15+Set!AL15),IF(Config!$C$6=10,SUM(+Ene!AL15+Feb!AL15+Mar!AL15+Abr!AL15+May!AL15+Jun!AL15+Jul!AL15+Ago!AL15+Set!AL15+Oct!AL15),IF(Config!$C$6=11,SUM(+Ene!AL15+Feb!AL15+Mar!AL15+Abr!AL15+May!AL15+Jun!AL15+Jul!AL15+Ago!AL15+Set!AL15+Oct!AL15+Nov!AL15),IF(Config!$C$6=12,SUM(+Ene!AL15+Feb!AL15+Mar!AL15+Abr!AL15+May!AL15+Jun!AL15+Jul!AL15+Ago!AL15+Set!AL15+Oct!AL15+Nov!AL15+Dic!AL15)))))))))))))</f>
        <v>0</v>
      </c>
      <c r="AM15" s="356">
        <f>IF(Config!$C$6=1,SUM(+Ene!AM15),IF(Config!$C$6=2,SUM(+Ene!AM15+Feb!AM15),IF(Config!$C$6=3,SUM(+Ene!AM15+Feb!AM15+Mar!AM15),IF(Config!$C$6=4,SUM(+Ene!AM15+Feb!AM15+Mar!AM15+Abr!AM15),IF(Config!$C$6=5,SUM(Ene!AM15+Feb!AM15+Mar!AM15+Abr!AM15+May!AM15),IF(Config!$C$6=6,SUM(+Ene!AM15+Feb!AM15+Mar!AM15+Abr!AM15+May!AM15+Jun!AM15),IF(Config!$C$6=7,SUM(Ene!AM15+Feb!AM15+Mar!AM15+Abr!AM15+May!AM15+Jun!AM15+Jul!AM15),IF(Config!$C$6=8,SUM(+Ene!AM15+Feb!AM15+Mar!AM15+Abr!AM15+May!AM15+Jun!AM15+Jul!AM15+Ago!AM15),IF(Config!$C$6=9,SUM(+Ene!AM15+Feb!AM15+Mar!AM15+Abr!AM15+May!AM15+Jun!AM15+Jul!AM15+Ago!AM15+Set!AM15),IF(Config!$C$6=10,SUM(+Ene!AM15+Feb!AM15+Mar!AM15+Abr!AM15+May!AM15+Jun!AM15+Jul!AM15+Ago!AM15+Set!AM15+Oct!AM15),IF(Config!$C$6=11,SUM(+Ene!AM15+Feb!AM15+Mar!AM15+Abr!AM15+May!AM15+Jun!AM15+Jul!AM15+Ago!AM15+Set!AM15+Oct!AM15+Nov!AM15),IF(Config!$C$6=12,SUM(+Ene!AM15+Feb!AM15+Mar!AM15+Abr!AM15+May!AM15+Jun!AM15+Jul!AM15+Ago!AM15+Set!AM15+Oct!AM15+Nov!AM15+Dic!AM15)))))))))))))</f>
        <v>0</v>
      </c>
      <c r="AN15" s="356">
        <f>IF(Config!$C$6=1,SUM(+Ene!AN15),IF(Config!$C$6=2,SUM(+Ene!AN15+Feb!AN15),IF(Config!$C$6=3,SUM(+Ene!AN15+Feb!AN15+Mar!AN15),IF(Config!$C$6=4,SUM(+Ene!AN15+Feb!AN15+Mar!AN15+Abr!AN15),IF(Config!$C$6=5,SUM(Ene!AN15+Feb!AN15+Mar!AN15+Abr!AN15+May!AN15),IF(Config!$C$6=6,SUM(+Ene!AN15+Feb!AN15+Mar!AN15+Abr!AN15+May!AN15+Jun!AN15),IF(Config!$C$6=7,SUM(Ene!AN15+Feb!AN15+Mar!AN15+Abr!AN15+May!AN15+Jun!AN15+Jul!AN15),IF(Config!$C$6=8,SUM(+Ene!AN15+Feb!AN15+Mar!AN15+Abr!AN15+May!AN15+Jun!AN15+Jul!AN15+Ago!AN15),IF(Config!$C$6=9,SUM(+Ene!AN15+Feb!AN15+Mar!AN15+Abr!AN15+May!AN15+Jun!AN15+Jul!AN15+Ago!AN15+Set!AN15),IF(Config!$C$6=10,SUM(+Ene!AN15+Feb!AN15+Mar!AN15+Abr!AN15+May!AN15+Jun!AN15+Jul!AN15+Ago!AN15+Set!AN15+Oct!AN15),IF(Config!$C$6=11,SUM(+Ene!AN15+Feb!AN15+Mar!AN15+Abr!AN15+May!AN15+Jun!AN15+Jul!AN15+Ago!AN15+Set!AN15+Oct!AN15+Nov!AN15),IF(Config!$C$6=12,SUM(+Ene!AN15+Feb!AN15+Mar!AN15+Abr!AN15+May!AN15+Jun!AN15+Jul!AN15+Ago!AN15+Set!AN15+Oct!AN15+Nov!AN15+Dic!AN15)))))))))))))</f>
        <v>0</v>
      </c>
      <c r="AO15" s="356">
        <f>IF(Config!$C$6=1,SUM(+Ene!AO15),IF(Config!$C$6=2,SUM(+Ene!AO15+Feb!AO15),IF(Config!$C$6=3,SUM(+Ene!AO15+Feb!AO15+Mar!AO15),IF(Config!$C$6=4,SUM(+Ene!AO15+Feb!AO15+Mar!AO15+Abr!AO15),IF(Config!$C$6=5,SUM(Ene!AO15+Feb!AO15+Mar!AO15+Abr!AO15+May!AO15),IF(Config!$C$6=6,SUM(+Ene!AO15+Feb!AO15+Mar!AO15+Abr!AO15+May!AO15+Jun!AO15),IF(Config!$C$6=7,SUM(Ene!AO15+Feb!AO15+Mar!AO15+Abr!AO15+May!AO15+Jun!AO15+Jul!AO15),IF(Config!$C$6=8,SUM(+Ene!AO15+Feb!AO15+Mar!AO15+Abr!AO15+May!AO15+Jun!AO15+Jul!AO15+Ago!AO15),IF(Config!$C$6=9,SUM(+Ene!AO15+Feb!AO15+Mar!AO15+Abr!AO15+May!AO15+Jun!AO15+Jul!AO15+Ago!AO15+Set!AO15),IF(Config!$C$6=10,SUM(+Ene!AO15+Feb!AO15+Mar!AO15+Abr!AO15+May!AO15+Jun!AO15+Jul!AO15+Ago!AO15+Set!AO15+Oct!AO15),IF(Config!$C$6=11,SUM(+Ene!AO15+Feb!AO15+Mar!AO15+Abr!AO15+May!AO15+Jun!AO15+Jul!AO15+Ago!AO15+Set!AO15+Oct!AO15+Nov!AO15),IF(Config!$C$6=12,SUM(+Ene!AO15+Feb!AO15+Mar!AO15+Abr!AO15+May!AO15+Jun!AO15+Jul!AO15+Ago!AO15+Set!AO15+Oct!AO15+Nov!AO15+Dic!AO15)))))))))))))</f>
        <v>0</v>
      </c>
      <c r="AP15" s="356">
        <f>IF(Config!$C$6=1,SUM(+Ene!AP15),IF(Config!$C$6=2,SUM(+Ene!AP15+Feb!AP15),IF(Config!$C$6=3,SUM(+Ene!AP15+Feb!AP15+Mar!AP15),IF(Config!$C$6=4,SUM(+Ene!AP15+Feb!AP15+Mar!AP15+Abr!AP15),IF(Config!$C$6=5,SUM(Ene!AP15+Feb!AP15+Mar!AP15+Abr!AP15+May!AP15),IF(Config!$C$6=6,SUM(+Ene!AP15+Feb!AP15+Mar!AP15+Abr!AP15+May!AP15+Jun!AP15),IF(Config!$C$6=7,SUM(Ene!AP15+Feb!AP15+Mar!AP15+Abr!AP15+May!AP15+Jun!AP15+Jul!AP15),IF(Config!$C$6=8,SUM(+Ene!AP15+Feb!AP15+Mar!AP15+Abr!AP15+May!AP15+Jun!AP15+Jul!AP15+Ago!AP15),IF(Config!$C$6=9,SUM(+Ene!AP15+Feb!AP15+Mar!AP15+Abr!AP15+May!AP15+Jun!AP15+Jul!AP15+Ago!AP15+Set!AP15),IF(Config!$C$6=10,SUM(+Ene!AP15+Feb!AP15+Mar!AP15+Abr!AP15+May!AP15+Jun!AP15+Jul!AP15+Ago!AP15+Set!AP15+Oct!AP15),IF(Config!$C$6=11,SUM(+Ene!AP15+Feb!AP15+Mar!AP15+Abr!AP15+May!AP15+Jun!AP15+Jul!AP15+Ago!AP15+Set!AP15+Oct!AP15+Nov!AP15),IF(Config!$C$6=12,SUM(+Ene!AP15+Feb!AP15+Mar!AP15+Abr!AP15+May!AP15+Jun!AP15+Jul!AP15+Ago!AP15+Set!AP15+Oct!AP15+Nov!AP15+Dic!AP15)))))))))))))</f>
        <v>0</v>
      </c>
      <c r="AQ15" s="356">
        <f>IF(Config!$C$6=1,SUM(+Ene!AQ15),IF(Config!$C$6=2,SUM(+Ene!AQ15+Feb!AQ15),IF(Config!$C$6=3,SUM(+Ene!AQ15+Feb!AQ15+Mar!AQ15),IF(Config!$C$6=4,SUM(+Ene!AQ15+Feb!AQ15+Mar!AQ15+Abr!AQ15),IF(Config!$C$6=5,SUM(Ene!AQ15+Feb!AQ15+Mar!AQ15+Abr!AQ15+May!AQ15),IF(Config!$C$6=6,SUM(+Ene!AQ15+Feb!AQ15+Mar!AQ15+Abr!AQ15+May!AQ15+Jun!AQ15),IF(Config!$C$6=7,SUM(Ene!AQ15+Feb!AQ15+Mar!AQ15+Abr!AQ15+May!AQ15+Jun!AQ15+Jul!AQ15),IF(Config!$C$6=8,SUM(+Ene!AQ15+Feb!AQ15+Mar!AQ15+Abr!AQ15+May!AQ15+Jun!AQ15+Jul!AQ15+Ago!AQ15),IF(Config!$C$6=9,SUM(+Ene!AQ15+Feb!AQ15+Mar!AQ15+Abr!AQ15+May!AQ15+Jun!AQ15+Jul!AQ15+Ago!AQ15+Set!AQ15),IF(Config!$C$6=10,SUM(+Ene!AQ15+Feb!AQ15+Mar!AQ15+Abr!AQ15+May!AQ15+Jun!AQ15+Jul!AQ15+Ago!AQ15+Set!AQ15+Oct!AQ15),IF(Config!$C$6=11,SUM(+Ene!AQ15+Feb!AQ15+Mar!AQ15+Abr!AQ15+May!AQ15+Jun!AQ15+Jul!AQ15+Ago!AQ15+Set!AQ15+Oct!AQ15+Nov!AQ15),IF(Config!$C$6=12,SUM(+Ene!AQ15+Feb!AQ15+Mar!AQ15+Abr!AQ15+May!AQ15+Jun!AQ15+Jul!AQ15+Ago!AQ15+Set!AQ15+Oct!AQ15+Nov!AQ15+Dic!AQ15)))))))))))))</f>
        <v>0</v>
      </c>
      <c r="AR15" s="356">
        <f>IF(Config!$C$6=1,SUM(+Ene!AR15),IF(Config!$C$6=2,SUM(+Ene!AR15+Feb!AR15),IF(Config!$C$6=3,SUM(+Ene!AR15+Feb!AR15+Mar!AR15),IF(Config!$C$6=4,SUM(+Ene!AR15+Feb!AR15+Mar!AR15+Abr!AR15),IF(Config!$C$6=5,SUM(Ene!AR15+Feb!AR15+Mar!AR15+Abr!AR15+May!AR15),IF(Config!$C$6=6,SUM(+Ene!AR15+Feb!AR15+Mar!AR15+Abr!AR15+May!AR15+Jun!AR15),IF(Config!$C$6=7,SUM(Ene!AR15+Feb!AR15+Mar!AR15+Abr!AR15+May!AR15+Jun!AR15+Jul!AR15),IF(Config!$C$6=8,SUM(+Ene!AR15+Feb!AR15+Mar!AR15+Abr!AR15+May!AR15+Jun!AR15+Jul!AR15+Ago!AR15),IF(Config!$C$6=9,SUM(+Ene!AR15+Feb!AR15+Mar!AR15+Abr!AR15+May!AR15+Jun!AR15+Jul!AR15+Ago!AR15+Set!AR15),IF(Config!$C$6=10,SUM(+Ene!AR15+Feb!AR15+Mar!AR15+Abr!AR15+May!AR15+Jun!AR15+Jul!AR15+Ago!AR15+Set!AR15+Oct!AR15),IF(Config!$C$6=11,SUM(+Ene!AR15+Feb!AR15+Mar!AR15+Abr!AR15+May!AR15+Jun!AR15+Jul!AR15+Ago!AR15+Set!AR15+Oct!AR15+Nov!AR15),IF(Config!$C$6=12,SUM(+Ene!AR15+Feb!AR15+Mar!AR15+Abr!AR15+May!AR15+Jun!AR15+Jul!AR15+Ago!AR15+Set!AR15+Oct!AR15+Nov!AR15+Dic!AR15)))))))))))))</f>
        <v>0</v>
      </c>
      <c r="AS15" s="356">
        <f>IF(Config!$C$6=1,SUM(+Ene!AS15),IF(Config!$C$6=2,SUM(+Ene!AS15+Feb!AS15),IF(Config!$C$6=3,SUM(+Ene!AS15+Feb!AS15+Mar!AS15),IF(Config!$C$6=4,SUM(+Ene!AS15+Feb!AS15+Mar!AS15+Abr!AS15),IF(Config!$C$6=5,SUM(Ene!AS15+Feb!AS15+Mar!AS15+Abr!AS15+May!AS15),IF(Config!$C$6=6,SUM(+Ene!AS15+Feb!AS15+Mar!AS15+Abr!AS15+May!AS15+Jun!AS15),IF(Config!$C$6=7,SUM(Ene!AS15+Feb!AS15+Mar!AS15+Abr!AS15+May!AS15+Jun!AS15+Jul!AS15),IF(Config!$C$6=8,SUM(+Ene!AS15+Feb!AS15+Mar!AS15+Abr!AS15+May!AS15+Jun!AS15+Jul!AS15+Ago!AS15),IF(Config!$C$6=9,SUM(+Ene!AS15+Feb!AS15+Mar!AS15+Abr!AS15+May!AS15+Jun!AS15+Jul!AS15+Ago!AS15+Set!AS15),IF(Config!$C$6=10,SUM(+Ene!AS15+Feb!AS15+Mar!AS15+Abr!AS15+May!AS15+Jun!AS15+Jul!AS15+Ago!AS15+Set!AS15+Oct!AS15),IF(Config!$C$6=11,SUM(+Ene!AS15+Feb!AS15+Mar!AS15+Abr!AS15+May!AS15+Jun!AS15+Jul!AS15+Ago!AS15+Set!AS15+Oct!AS15+Nov!AS15),IF(Config!$C$6=12,SUM(+Ene!AS15+Feb!AS15+Mar!AS15+Abr!AS15+May!AS15+Jun!AS15+Jul!AS15+Ago!AS15+Set!AS15+Oct!AS15+Nov!AS15+Dic!AS15)))))))))))))</f>
        <v>0</v>
      </c>
      <c r="AT15" s="366">
        <f t="shared" si="38"/>
        <v>6</v>
      </c>
      <c r="AU15" s="37">
        <f t="shared" si="27"/>
        <v>0</v>
      </c>
      <c r="AV15" s="37">
        <f t="shared" si="28"/>
        <v>0</v>
      </c>
      <c r="AW15" s="37">
        <f t="shared" si="8"/>
        <v>3</v>
      </c>
      <c r="AX15" s="37">
        <f t="shared" si="9"/>
        <v>0</v>
      </c>
      <c r="AY15" s="37">
        <f t="shared" si="10"/>
        <v>0</v>
      </c>
      <c r="AZ15" s="37">
        <f t="shared" si="11"/>
        <v>1</v>
      </c>
      <c r="BA15" s="37">
        <f t="shared" si="12"/>
        <v>2</v>
      </c>
      <c r="BB15" s="37">
        <f t="shared" si="13"/>
        <v>0</v>
      </c>
      <c r="BC15" s="38">
        <f t="shared" si="14"/>
        <v>0</v>
      </c>
      <c r="BD15" s="37">
        <f t="shared" si="15"/>
        <v>0</v>
      </c>
      <c r="BE15" s="54">
        <f t="shared" si="6"/>
        <v>6</v>
      </c>
      <c r="BF15" t="str">
        <f t="shared" si="7"/>
        <v>OK</v>
      </c>
    </row>
    <row r="16" spans="1:70" x14ac:dyDescent="0.25">
      <c r="A16" s="352">
        <v>13</v>
      </c>
      <c r="B16" s="355" t="s">
        <v>521</v>
      </c>
      <c r="C16" s="368" t="s">
        <v>144</v>
      </c>
      <c r="D16" s="356">
        <f>IF(Config!$C$6=1,SUM(+Ene!D16),IF(Config!$C$6=2,SUM(+Ene!D16+Feb!D16),IF(Config!$C$6=3,SUM(+Ene!D16+Feb!D16+Mar!D16),IF(Config!$C$6=4,SUM(+Ene!D16+Feb!D16+Mar!D16+Abr!D16),IF(Config!$C$6=5,SUM(Ene!D16+Feb!D16+Mar!D16+Abr!D16+May!D16),IF(Config!$C$6=6,SUM(+Ene!D16+Feb!D16+Mar!D16+Abr!D16+May!D16+Jun!D16),IF(Config!$C$6=7,SUM(Ene!D16+Feb!D16+Mar!D16+Abr!D16+May!D16+Jun!D16+Jul!D16),IF(Config!$C$6=8,SUM(+Ene!D16+Feb!D16+Mar!D16+Abr!D16+May!D16+Jun!D16+Jul!D16+Ago!D16),IF(Config!$C$6=9,SUM(+Ene!D16+Feb!D16+Mar!D16+Abr!D16+May!D16+Jun!D16+Jul!D16+Ago!D16+Set!D16),IF(Config!$C$6=10,SUM(+Ene!D16+Feb!D16+Mar!D16+Abr!D16+May!D16+Jun!D16+Jul!D16+Ago!D16+Set!D16+Oct!D16),IF(Config!$C$6=11,SUM(+Ene!D16+Feb!D16+Mar!D16+Abr!D16+May!D16+Jun!D16+Jul!D16+Ago!D16+Set!D16+Oct!D16+Nov!D16),IF(Config!$C$6=12,SUM(+Ene!D16+Feb!D16+Mar!D16+Abr!D16+May!D16+Jun!D16+Jul!D16+Ago!D16+Set!D16+Oct!D16+Nov!D16+Dic!D16)))))))))))))</f>
        <v>181</v>
      </c>
      <c r="E16" s="356">
        <f>IF(Config!$C$6=1,SUM(+Ene!E16),IF(Config!$C$6=2,SUM(+Ene!E16+Feb!E16),IF(Config!$C$6=3,SUM(+Ene!E16+Feb!E16+Mar!E16),IF(Config!$C$6=4,SUM(+Ene!E16+Feb!E16+Mar!E16+Abr!E16),IF(Config!$C$6=5,SUM(Ene!E16+Feb!E16+Mar!E16+Abr!E16+May!E16),IF(Config!$C$6=6,SUM(+Ene!E16+Feb!E16+Mar!E16+Abr!E16+May!E16+Jun!E16),IF(Config!$C$6=7,SUM(Ene!E16+Feb!E16+Mar!E16+Abr!E16+May!E16+Jun!E16+Jul!E16),IF(Config!$C$6=8,SUM(+Ene!E16+Feb!E16+Mar!E16+Abr!E16+May!E16+Jun!E16+Jul!E16+Ago!E16),IF(Config!$C$6=9,SUM(+Ene!E16+Feb!E16+Mar!E16+Abr!E16+May!E16+Jun!E16+Jul!E16+Ago!E16+Set!E16),IF(Config!$C$6=10,SUM(+Ene!E16+Feb!E16+Mar!E16+Abr!E16+May!E16+Jun!E16+Jul!E16+Ago!E16+Set!E16+Oct!E16),IF(Config!$C$6=11,SUM(+Ene!E16+Feb!E16+Mar!E16+Abr!E16+May!E16+Jun!E16+Jul!E16+Ago!E16+Set!E16+Oct!E16+Nov!E16),IF(Config!$C$6=12,SUM(+Ene!E16+Feb!E16+Mar!E16+Abr!E16+May!E16+Jun!E16+Jul!E16+Ago!E16+Set!E16+Oct!E16+Nov!E16+Dic!E16)))))))))))))</f>
        <v>0</v>
      </c>
      <c r="F16" s="356">
        <f>IF(Config!$C$6=1,SUM(+Ene!F16),IF(Config!$C$6=2,SUM(+Ene!F16+Feb!F16),IF(Config!$C$6=3,SUM(+Ene!F16+Feb!F16+Mar!F16),IF(Config!$C$6=4,SUM(+Ene!F16+Feb!F16+Mar!F16+Abr!F16),IF(Config!$C$6=5,SUM(Ene!F16+Feb!F16+Mar!F16+Abr!F16+May!F16),IF(Config!$C$6=6,SUM(+Ene!F16+Feb!F16+Mar!F16+Abr!F16+May!F16+Jun!F16),IF(Config!$C$6=7,SUM(Ene!F16+Feb!F16+Mar!F16+Abr!F16+May!F16+Jun!F16+Jul!F16),IF(Config!$C$6=8,SUM(+Ene!F16+Feb!F16+Mar!F16+Abr!F16+May!F16+Jun!F16+Jul!F16+Ago!F16),IF(Config!$C$6=9,SUM(+Ene!F16+Feb!F16+Mar!F16+Abr!F16+May!F16+Jun!F16+Jul!F16+Ago!F16+Set!F16),IF(Config!$C$6=10,SUM(+Ene!F16+Feb!F16+Mar!F16+Abr!F16+May!F16+Jun!F16+Jul!F16+Ago!F16+Set!F16+Oct!F16),IF(Config!$C$6=11,SUM(+Ene!F16+Feb!F16+Mar!F16+Abr!F16+May!F16+Jun!F16+Jul!F16+Ago!F16+Set!F16+Oct!F16+Nov!F16),IF(Config!$C$6=12,SUM(+Ene!F16+Feb!F16+Mar!F16+Abr!F16+May!F16+Jun!F16+Jul!F16+Ago!F16+Set!F16+Oct!F16+Nov!F16+Dic!F16)))))))))))))</f>
        <v>306</v>
      </c>
      <c r="G16" s="356">
        <f>IF(Config!$C$6=1,SUM(+Ene!G16),IF(Config!$C$6=2,SUM(+Ene!G16+Feb!G16),IF(Config!$C$6=3,SUM(+Ene!G16+Feb!G16+Mar!G16),IF(Config!$C$6=4,SUM(+Ene!G16+Feb!G16+Mar!G16+Abr!G16),IF(Config!$C$6=5,SUM(Ene!G16+Feb!G16+Mar!G16+Abr!G16+May!G16),IF(Config!$C$6=6,SUM(+Ene!G16+Feb!G16+Mar!G16+Abr!G16+May!G16+Jun!G16),IF(Config!$C$6=7,SUM(Ene!G16+Feb!G16+Mar!G16+Abr!G16+May!G16+Jun!G16+Jul!G16),IF(Config!$C$6=8,SUM(+Ene!G16+Feb!G16+Mar!G16+Abr!G16+May!G16+Jun!G16+Jul!G16+Ago!G16),IF(Config!$C$6=9,SUM(+Ene!G16+Feb!G16+Mar!G16+Abr!G16+May!G16+Jun!G16+Jul!G16+Ago!G16+Set!G16),IF(Config!$C$6=10,SUM(+Ene!G16+Feb!G16+Mar!G16+Abr!G16+May!G16+Jun!G16+Jul!G16+Ago!G16+Set!G16+Oct!G16),IF(Config!$C$6=11,SUM(+Ene!G16+Feb!G16+Mar!G16+Abr!G16+May!G16+Jun!G16+Jul!G16+Ago!G16+Set!G16+Oct!G16+Nov!G16),IF(Config!$C$6=12,SUM(+Ene!G16+Feb!G16+Mar!G16+Abr!G16+May!G16+Jun!G16+Jul!G16+Ago!G16+Set!G16+Oct!G16+Nov!G16+Dic!G16)))))))))))))</f>
        <v>0</v>
      </c>
      <c r="H16" s="356">
        <f>IF(Config!$C$6=1,SUM(+Ene!H16),IF(Config!$C$6=2,SUM(+Ene!H16+Feb!H16),IF(Config!$C$6=3,SUM(+Ene!H16+Feb!H16+Mar!H16),IF(Config!$C$6=4,SUM(+Ene!H16+Feb!H16+Mar!H16+Abr!H16),IF(Config!$C$6=5,SUM(Ene!H16+Feb!H16+Mar!H16+Abr!H16+May!H16),IF(Config!$C$6=6,SUM(+Ene!H16+Feb!H16+Mar!H16+Abr!H16+May!H16+Jun!H16),IF(Config!$C$6=7,SUM(Ene!H16+Feb!H16+Mar!H16+Abr!H16+May!H16+Jun!H16+Jul!H16),IF(Config!$C$6=8,SUM(+Ene!H16+Feb!H16+Mar!H16+Abr!H16+May!H16+Jun!H16+Jul!H16+Ago!H16),IF(Config!$C$6=9,SUM(+Ene!H16+Feb!H16+Mar!H16+Abr!H16+May!H16+Jun!H16+Jul!H16+Ago!H16+Set!H16),IF(Config!$C$6=10,SUM(+Ene!H16+Feb!H16+Mar!H16+Abr!H16+May!H16+Jun!H16+Jul!H16+Ago!H16+Set!H16+Oct!H16),IF(Config!$C$6=11,SUM(+Ene!H16+Feb!H16+Mar!H16+Abr!H16+May!H16+Jun!H16+Jul!H16+Ago!H16+Set!H16+Oct!H16+Nov!H16),IF(Config!$C$6=12,SUM(+Ene!H16+Feb!H16+Mar!H16+Abr!H16+May!H16+Jun!H16+Jul!H16+Ago!H16+Set!H16+Oct!H16+Nov!H16+Dic!H16)))))))))))))</f>
        <v>0</v>
      </c>
      <c r="I16" s="356">
        <f>IF(Config!$C$6=1,SUM(+Ene!I16),IF(Config!$C$6=2,SUM(+Ene!I16+Feb!I16),IF(Config!$C$6=3,SUM(+Ene!I16+Feb!I16+Mar!I16),IF(Config!$C$6=4,SUM(+Ene!I16+Feb!I16+Mar!I16+Abr!I16),IF(Config!$C$6=5,SUM(Ene!I16+Feb!I16+Mar!I16+Abr!I16+May!I16),IF(Config!$C$6=6,SUM(+Ene!I16+Feb!I16+Mar!I16+Abr!I16+May!I16+Jun!I16),IF(Config!$C$6=7,SUM(Ene!I16+Feb!I16+Mar!I16+Abr!I16+May!I16+Jun!I16+Jul!I16),IF(Config!$C$6=8,SUM(+Ene!I16+Feb!I16+Mar!I16+Abr!I16+May!I16+Jun!I16+Jul!I16+Ago!I16),IF(Config!$C$6=9,SUM(+Ene!I16+Feb!I16+Mar!I16+Abr!I16+May!I16+Jun!I16+Jul!I16+Ago!I16+Set!I16),IF(Config!$C$6=10,SUM(+Ene!I16+Feb!I16+Mar!I16+Abr!I16+May!I16+Jun!I16+Jul!I16+Ago!I16+Set!I16+Oct!I16),IF(Config!$C$6=11,SUM(+Ene!I16+Feb!I16+Mar!I16+Abr!I16+May!I16+Jun!I16+Jul!I16+Ago!I16+Set!I16+Oct!I16+Nov!I16),IF(Config!$C$6=12,SUM(+Ene!I16+Feb!I16+Mar!I16+Abr!I16+May!I16+Jun!I16+Jul!I16+Ago!I16+Set!I16+Oct!I16+Nov!I16+Dic!I16)))))))))))))</f>
        <v>3</v>
      </c>
      <c r="J16" s="356">
        <f>IF(Config!$C$6=1,SUM(+Ene!J16),IF(Config!$C$6=2,SUM(+Ene!J16+Feb!J16),IF(Config!$C$6=3,SUM(+Ene!J16+Feb!J16+Mar!J16),IF(Config!$C$6=4,SUM(+Ene!J16+Feb!J16+Mar!J16+Abr!J16),IF(Config!$C$6=5,SUM(Ene!J16+Feb!J16+Mar!J16+Abr!J16+May!J16),IF(Config!$C$6=6,SUM(+Ene!J16+Feb!J16+Mar!J16+Abr!J16+May!J16+Jun!J16),IF(Config!$C$6=7,SUM(Ene!J16+Feb!J16+Mar!J16+Abr!J16+May!J16+Jun!J16+Jul!J16),IF(Config!$C$6=8,SUM(+Ene!J16+Feb!J16+Mar!J16+Abr!J16+May!J16+Jun!J16+Jul!J16+Ago!J16),IF(Config!$C$6=9,SUM(+Ene!J16+Feb!J16+Mar!J16+Abr!J16+May!J16+Jun!J16+Jul!J16+Ago!J16+Set!J16),IF(Config!$C$6=10,SUM(+Ene!J16+Feb!J16+Mar!J16+Abr!J16+May!J16+Jun!J16+Jul!J16+Ago!J16+Set!J16+Oct!J16),IF(Config!$C$6=11,SUM(+Ene!J16+Feb!J16+Mar!J16+Abr!J16+May!J16+Jun!J16+Jul!J16+Ago!J16+Set!J16+Oct!J16+Nov!J16),IF(Config!$C$6=12,SUM(+Ene!J16+Feb!J16+Mar!J16+Abr!J16+May!J16+Jun!J16+Jul!J16+Ago!J16+Set!J16+Oct!J16+Nov!J16+Dic!J16)))))))))))))</f>
        <v>25</v>
      </c>
      <c r="K16" s="356">
        <f>IF(Config!$C$6=1,SUM(+Ene!K16),IF(Config!$C$6=2,SUM(+Ene!K16+Feb!K16),IF(Config!$C$6=3,SUM(+Ene!K16+Feb!K16+Mar!K16),IF(Config!$C$6=4,SUM(+Ene!K16+Feb!K16+Mar!K16+Abr!K16),IF(Config!$C$6=5,SUM(Ene!K16+Feb!K16+Mar!K16+Abr!K16+May!K16),IF(Config!$C$6=6,SUM(+Ene!K16+Feb!K16+Mar!K16+Abr!K16+May!K16+Jun!K16),IF(Config!$C$6=7,SUM(Ene!K16+Feb!K16+Mar!K16+Abr!K16+May!K16+Jun!K16+Jul!K16),IF(Config!$C$6=8,SUM(+Ene!K16+Feb!K16+Mar!K16+Abr!K16+May!K16+Jun!K16+Jul!K16+Ago!K16),IF(Config!$C$6=9,SUM(+Ene!K16+Feb!K16+Mar!K16+Abr!K16+May!K16+Jun!K16+Jul!K16+Ago!K16+Set!K16),IF(Config!$C$6=10,SUM(+Ene!K16+Feb!K16+Mar!K16+Abr!K16+May!K16+Jun!K16+Jul!K16+Ago!K16+Set!K16+Oct!K16),IF(Config!$C$6=11,SUM(+Ene!K16+Feb!K16+Mar!K16+Abr!K16+May!K16+Jun!K16+Jul!K16+Ago!K16+Set!K16+Oct!K16+Nov!K16),IF(Config!$C$6=12,SUM(+Ene!K16+Feb!K16+Mar!K16+Abr!K16+May!K16+Jun!K16+Jul!K16+Ago!K16+Set!K16+Oct!K16+Nov!K16+Dic!K16)))))))))))))</f>
        <v>6</v>
      </c>
      <c r="L16" s="356">
        <f>IF(Config!$C$6=1,SUM(+Ene!L16),IF(Config!$C$6=2,SUM(+Ene!L16+Feb!L16),IF(Config!$C$6=3,SUM(+Ene!L16+Feb!L16+Mar!L16),IF(Config!$C$6=4,SUM(+Ene!L16+Feb!L16+Mar!L16+Abr!L16),IF(Config!$C$6=5,SUM(Ene!L16+Feb!L16+Mar!L16+Abr!L16+May!L16),IF(Config!$C$6=6,SUM(+Ene!L16+Feb!L16+Mar!L16+Abr!L16+May!L16+Jun!L16),IF(Config!$C$6=7,SUM(Ene!L16+Feb!L16+Mar!L16+Abr!L16+May!L16+Jun!L16+Jul!L16),IF(Config!$C$6=8,SUM(+Ene!L16+Feb!L16+Mar!L16+Abr!L16+May!L16+Jun!L16+Jul!L16+Ago!L16),IF(Config!$C$6=9,SUM(+Ene!L16+Feb!L16+Mar!L16+Abr!L16+May!L16+Jun!L16+Jul!L16+Ago!L16+Set!L16),IF(Config!$C$6=10,SUM(+Ene!L16+Feb!L16+Mar!L16+Abr!L16+May!L16+Jun!L16+Jul!L16+Ago!L16+Set!L16+Oct!L16),IF(Config!$C$6=11,SUM(+Ene!L16+Feb!L16+Mar!L16+Abr!L16+May!L16+Jun!L16+Jul!L16+Ago!L16+Set!L16+Oct!L16+Nov!L16),IF(Config!$C$6=12,SUM(+Ene!L16+Feb!L16+Mar!L16+Abr!L16+May!L16+Jun!L16+Jul!L16+Ago!L16+Set!L16+Oct!L16+Nov!L16+Dic!L16)))))))))))))</f>
        <v>0</v>
      </c>
      <c r="M16" s="356">
        <f>IF(Config!$C$6=1,SUM(+Ene!M16),IF(Config!$C$6=2,SUM(+Ene!M16+Feb!M16),IF(Config!$C$6=3,SUM(+Ene!M16+Feb!M16+Mar!M16),IF(Config!$C$6=4,SUM(+Ene!M16+Feb!M16+Mar!M16+Abr!M16),IF(Config!$C$6=5,SUM(Ene!M16+Feb!M16+Mar!M16+Abr!M16+May!M16),IF(Config!$C$6=6,SUM(+Ene!M16+Feb!M16+Mar!M16+Abr!M16+May!M16+Jun!M16),IF(Config!$C$6=7,SUM(Ene!M16+Feb!M16+Mar!M16+Abr!M16+May!M16+Jun!M16+Jul!M16),IF(Config!$C$6=8,SUM(+Ene!M16+Feb!M16+Mar!M16+Abr!M16+May!M16+Jun!M16+Jul!M16+Ago!M16),IF(Config!$C$6=9,SUM(+Ene!M16+Feb!M16+Mar!M16+Abr!M16+May!M16+Jun!M16+Jul!M16+Ago!M16+Set!M16),IF(Config!$C$6=10,SUM(+Ene!M16+Feb!M16+Mar!M16+Abr!M16+May!M16+Jun!M16+Jul!M16+Ago!M16+Set!M16+Oct!M16),IF(Config!$C$6=11,SUM(+Ene!M16+Feb!M16+Mar!M16+Abr!M16+May!M16+Jun!M16+Jul!M16+Ago!M16+Set!M16+Oct!M16+Nov!M16),IF(Config!$C$6=12,SUM(+Ene!M16+Feb!M16+Mar!M16+Abr!M16+May!M16+Jun!M16+Jul!M16+Ago!M16+Set!M16+Oct!M16+Nov!M16+Dic!M16)))))))))))))</f>
        <v>0</v>
      </c>
      <c r="N16" s="356">
        <f>IF(Config!$C$6=1,SUM(+Ene!N16),IF(Config!$C$6=2,SUM(+Ene!N16+Feb!N16),IF(Config!$C$6=3,SUM(+Ene!N16+Feb!N16+Mar!N16),IF(Config!$C$6=4,SUM(+Ene!N16+Feb!N16+Mar!N16+Abr!N16),IF(Config!$C$6=5,SUM(Ene!N16+Feb!N16+Mar!N16+Abr!N16+May!N16),IF(Config!$C$6=6,SUM(+Ene!N16+Feb!N16+Mar!N16+Abr!N16+May!N16+Jun!N16),IF(Config!$C$6=7,SUM(Ene!N16+Feb!N16+Mar!N16+Abr!N16+May!N16+Jun!N16+Jul!N16),IF(Config!$C$6=8,SUM(+Ene!N16+Feb!N16+Mar!N16+Abr!N16+May!N16+Jun!N16+Jul!N16+Ago!N16),IF(Config!$C$6=9,SUM(+Ene!N16+Feb!N16+Mar!N16+Abr!N16+May!N16+Jun!N16+Jul!N16+Ago!N16+Set!N16),IF(Config!$C$6=10,SUM(+Ene!N16+Feb!N16+Mar!N16+Abr!N16+May!N16+Jun!N16+Jul!N16+Ago!N16+Set!N16+Oct!N16),IF(Config!$C$6=11,SUM(+Ene!N16+Feb!N16+Mar!N16+Abr!N16+May!N16+Jun!N16+Jul!N16+Ago!N16+Set!N16+Oct!N16+Nov!N16),IF(Config!$C$6=12,SUM(+Ene!N16+Feb!N16+Mar!N16+Abr!N16+May!N16+Jun!N16+Jul!N16+Ago!N16+Set!N16+Oct!N16+Nov!N16+Dic!N16)))))))))))))</f>
        <v>31</v>
      </c>
      <c r="O16" s="356">
        <f>IF(Config!$C$6=1,SUM(+Ene!O16),IF(Config!$C$6=2,SUM(+Ene!O16+Feb!O16),IF(Config!$C$6=3,SUM(+Ene!O16+Feb!O16+Mar!O16),IF(Config!$C$6=4,SUM(+Ene!O16+Feb!O16+Mar!O16+Abr!O16),IF(Config!$C$6=5,SUM(Ene!O16+Feb!O16+Mar!O16+Abr!O16+May!O16),IF(Config!$C$6=6,SUM(+Ene!O16+Feb!O16+Mar!O16+Abr!O16+May!O16+Jun!O16),IF(Config!$C$6=7,SUM(Ene!O16+Feb!O16+Mar!O16+Abr!O16+May!O16+Jun!O16+Jul!O16),IF(Config!$C$6=8,SUM(+Ene!O16+Feb!O16+Mar!O16+Abr!O16+May!O16+Jun!O16+Jul!O16+Ago!O16),IF(Config!$C$6=9,SUM(+Ene!O16+Feb!O16+Mar!O16+Abr!O16+May!O16+Jun!O16+Jul!O16+Ago!O16+Set!O16),IF(Config!$C$6=10,SUM(+Ene!O16+Feb!O16+Mar!O16+Abr!O16+May!O16+Jun!O16+Jul!O16+Ago!O16+Set!O16+Oct!O16),IF(Config!$C$6=11,SUM(+Ene!O16+Feb!O16+Mar!O16+Abr!O16+May!O16+Jun!O16+Jul!O16+Ago!O16+Set!O16+Oct!O16+Nov!O16),IF(Config!$C$6=12,SUM(+Ene!O16+Feb!O16+Mar!O16+Abr!O16+May!O16+Jun!O16+Jul!O16+Ago!O16+Set!O16+Oct!O16+Nov!O16+Dic!O16)))))))))))))</f>
        <v>2</v>
      </c>
      <c r="P16" s="356">
        <f>IF(Config!$C$6=1,SUM(+Ene!P16),IF(Config!$C$6=2,SUM(+Ene!P16+Feb!P16),IF(Config!$C$6=3,SUM(+Ene!P16+Feb!P16+Mar!P16),IF(Config!$C$6=4,SUM(+Ene!P16+Feb!P16+Mar!P16+Abr!P16),IF(Config!$C$6=5,SUM(Ene!P16+Feb!P16+Mar!P16+Abr!P16+May!P16),IF(Config!$C$6=6,SUM(+Ene!P16+Feb!P16+Mar!P16+Abr!P16+May!P16+Jun!P16),IF(Config!$C$6=7,SUM(Ene!P16+Feb!P16+Mar!P16+Abr!P16+May!P16+Jun!P16+Jul!P16),IF(Config!$C$6=8,SUM(+Ene!P16+Feb!P16+Mar!P16+Abr!P16+May!P16+Jun!P16+Jul!P16+Ago!P16),IF(Config!$C$6=9,SUM(+Ene!P16+Feb!P16+Mar!P16+Abr!P16+May!P16+Jun!P16+Jul!P16+Ago!P16+Set!P16),IF(Config!$C$6=10,SUM(+Ene!P16+Feb!P16+Mar!P16+Abr!P16+May!P16+Jun!P16+Jul!P16+Ago!P16+Set!P16+Oct!P16),IF(Config!$C$6=11,SUM(+Ene!P16+Feb!P16+Mar!P16+Abr!P16+May!P16+Jun!P16+Jul!P16+Ago!P16+Set!P16+Oct!P16+Nov!P16),IF(Config!$C$6=12,SUM(+Ene!P16+Feb!P16+Mar!P16+Abr!P16+May!P16+Jun!P16+Jul!P16+Ago!P16+Set!P16+Oct!P16+Nov!P16+Dic!P16)))))))))))))</f>
        <v>40</v>
      </c>
      <c r="Q16" s="356">
        <f>IF(Config!$C$6=1,SUM(+Ene!Q16),IF(Config!$C$6=2,SUM(+Ene!Q16+Feb!Q16),IF(Config!$C$6=3,SUM(+Ene!Q16+Feb!Q16+Mar!Q16),IF(Config!$C$6=4,SUM(+Ene!Q16+Feb!Q16+Mar!Q16+Abr!Q16),IF(Config!$C$6=5,SUM(Ene!Q16+Feb!Q16+Mar!Q16+Abr!Q16+May!Q16),IF(Config!$C$6=6,SUM(+Ene!Q16+Feb!Q16+Mar!Q16+Abr!Q16+May!Q16+Jun!Q16),IF(Config!$C$6=7,SUM(Ene!Q16+Feb!Q16+Mar!Q16+Abr!Q16+May!Q16+Jun!Q16+Jul!Q16),IF(Config!$C$6=8,SUM(+Ene!Q16+Feb!Q16+Mar!Q16+Abr!Q16+May!Q16+Jun!Q16+Jul!Q16+Ago!Q16),IF(Config!$C$6=9,SUM(+Ene!Q16+Feb!Q16+Mar!Q16+Abr!Q16+May!Q16+Jun!Q16+Jul!Q16+Ago!Q16+Set!Q16),IF(Config!$C$6=10,SUM(+Ene!Q16+Feb!Q16+Mar!Q16+Abr!Q16+May!Q16+Jun!Q16+Jul!Q16+Ago!Q16+Set!Q16+Oct!Q16),IF(Config!$C$6=11,SUM(+Ene!Q16+Feb!Q16+Mar!Q16+Abr!Q16+May!Q16+Jun!Q16+Jul!Q16+Ago!Q16+Set!Q16+Oct!Q16+Nov!Q16),IF(Config!$C$6=12,SUM(+Ene!Q16+Feb!Q16+Mar!Q16+Abr!Q16+May!Q16+Jun!Q16+Jul!Q16+Ago!Q16+Set!Q16+Oct!Q16+Nov!Q16+Dic!Q16)))))))))))))</f>
        <v>12</v>
      </c>
      <c r="R16" s="356">
        <f>IF(Config!$C$6=1,SUM(+Ene!R16),IF(Config!$C$6=2,SUM(+Ene!R16+Feb!R16),IF(Config!$C$6=3,SUM(+Ene!R16+Feb!R16+Mar!R16),IF(Config!$C$6=4,SUM(+Ene!R16+Feb!R16+Mar!R16+Abr!R16),IF(Config!$C$6=5,SUM(Ene!R16+Feb!R16+Mar!R16+Abr!R16+May!R16),IF(Config!$C$6=6,SUM(+Ene!R16+Feb!R16+Mar!R16+Abr!R16+May!R16+Jun!R16),IF(Config!$C$6=7,SUM(Ene!R16+Feb!R16+Mar!R16+Abr!R16+May!R16+Jun!R16+Jul!R16),IF(Config!$C$6=8,SUM(+Ene!R16+Feb!R16+Mar!R16+Abr!R16+May!R16+Jun!R16+Jul!R16+Ago!R16),IF(Config!$C$6=9,SUM(+Ene!R16+Feb!R16+Mar!R16+Abr!R16+May!R16+Jun!R16+Jul!R16+Ago!R16+Set!R16),IF(Config!$C$6=10,SUM(+Ene!R16+Feb!R16+Mar!R16+Abr!R16+May!R16+Jun!R16+Jul!R16+Ago!R16+Set!R16+Oct!R16),IF(Config!$C$6=11,SUM(+Ene!R16+Feb!R16+Mar!R16+Abr!R16+May!R16+Jun!R16+Jul!R16+Ago!R16+Set!R16+Oct!R16+Nov!R16),IF(Config!$C$6=12,SUM(+Ene!R16+Feb!R16+Mar!R16+Abr!R16+May!R16+Jun!R16+Jul!R16+Ago!R16+Set!R16+Oct!R16+Nov!R16+Dic!R16)))))))))))))</f>
        <v>17</v>
      </c>
      <c r="S16" s="356">
        <f>IF(Config!$C$6=1,SUM(+Ene!S16),IF(Config!$C$6=2,SUM(+Ene!S16+Feb!S16),IF(Config!$C$6=3,SUM(+Ene!S16+Feb!S16+Mar!S16),IF(Config!$C$6=4,SUM(+Ene!S16+Feb!S16+Mar!S16+Abr!S16),IF(Config!$C$6=5,SUM(Ene!S16+Feb!S16+Mar!S16+Abr!S16+May!S16),IF(Config!$C$6=6,SUM(+Ene!S16+Feb!S16+Mar!S16+Abr!S16+May!S16+Jun!S16),IF(Config!$C$6=7,SUM(Ene!S16+Feb!S16+Mar!S16+Abr!S16+May!S16+Jun!S16+Jul!S16),IF(Config!$C$6=8,SUM(+Ene!S16+Feb!S16+Mar!S16+Abr!S16+May!S16+Jun!S16+Jul!S16+Ago!S16),IF(Config!$C$6=9,SUM(+Ene!S16+Feb!S16+Mar!S16+Abr!S16+May!S16+Jun!S16+Jul!S16+Ago!S16+Set!S16),IF(Config!$C$6=10,SUM(+Ene!S16+Feb!S16+Mar!S16+Abr!S16+May!S16+Jun!S16+Jul!S16+Ago!S16+Set!S16+Oct!S16),IF(Config!$C$6=11,SUM(+Ene!S16+Feb!S16+Mar!S16+Abr!S16+May!S16+Jun!S16+Jul!S16+Ago!S16+Set!S16+Oct!S16+Nov!S16),IF(Config!$C$6=12,SUM(+Ene!S16+Feb!S16+Mar!S16+Abr!S16+May!S16+Jun!S16+Jul!S16+Ago!S16+Set!S16+Oct!S16+Nov!S16+Dic!S16)))))))))))))</f>
        <v>46</v>
      </c>
      <c r="T16" s="356">
        <f>IF(Config!$C$6=1,SUM(+Ene!T16),IF(Config!$C$6=2,SUM(+Ene!T16+Feb!T16),IF(Config!$C$6=3,SUM(+Ene!T16+Feb!T16+Mar!T16),IF(Config!$C$6=4,SUM(+Ene!T16+Feb!T16+Mar!T16+Abr!T16),IF(Config!$C$6=5,SUM(Ene!T16+Feb!T16+Mar!T16+Abr!T16+May!T16),IF(Config!$C$6=6,SUM(+Ene!T16+Feb!T16+Mar!T16+Abr!T16+May!T16+Jun!T16),IF(Config!$C$6=7,SUM(Ene!T16+Feb!T16+Mar!T16+Abr!T16+May!T16+Jun!T16+Jul!T16),IF(Config!$C$6=8,SUM(+Ene!T16+Feb!T16+Mar!T16+Abr!T16+May!T16+Jun!T16+Jul!T16+Ago!T16),IF(Config!$C$6=9,SUM(+Ene!T16+Feb!T16+Mar!T16+Abr!T16+May!T16+Jun!T16+Jul!T16+Ago!T16+Set!T16),IF(Config!$C$6=10,SUM(+Ene!T16+Feb!T16+Mar!T16+Abr!T16+May!T16+Jun!T16+Jul!T16+Ago!T16+Set!T16+Oct!T16),IF(Config!$C$6=11,SUM(+Ene!T16+Feb!T16+Mar!T16+Abr!T16+May!T16+Jun!T16+Jul!T16+Ago!T16+Set!T16+Oct!T16+Nov!T16),IF(Config!$C$6=12,SUM(+Ene!T16+Feb!T16+Mar!T16+Abr!T16+May!T16+Jun!T16+Jul!T16+Ago!T16+Set!T16+Oct!T16+Nov!T16+Dic!T16)))))))))))))</f>
        <v>1</v>
      </c>
      <c r="U16" s="356">
        <f>IF(Config!$C$6=1,SUM(+Ene!U16),IF(Config!$C$6=2,SUM(+Ene!U16+Feb!U16),IF(Config!$C$6=3,SUM(+Ene!U16+Feb!U16+Mar!U16),IF(Config!$C$6=4,SUM(+Ene!U16+Feb!U16+Mar!U16+Abr!U16),IF(Config!$C$6=5,SUM(Ene!U16+Feb!U16+Mar!U16+Abr!U16+May!U16),IF(Config!$C$6=6,SUM(+Ene!U16+Feb!U16+Mar!U16+Abr!U16+May!U16+Jun!U16),IF(Config!$C$6=7,SUM(Ene!U16+Feb!U16+Mar!U16+Abr!U16+May!U16+Jun!U16+Jul!U16),IF(Config!$C$6=8,SUM(+Ene!U16+Feb!U16+Mar!U16+Abr!U16+May!U16+Jun!U16+Jul!U16+Ago!U16),IF(Config!$C$6=9,SUM(+Ene!U16+Feb!U16+Mar!U16+Abr!U16+May!U16+Jun!U16+Jul!U16+Ago!U16+Set!U16),IF(Config!$C$6=10,SUM(+Ene!U16+Feb!U16+Mar!U16+Abr!U16+May!U16+Jun!U16+Jul!U16+Ago!U16+Set!U16+Oct!U16),IF(Config!$C$6=11,SUM(+Ene!U16+Feb!U16+Mar!U16+Abr!U16+May!U16+Jun!U16+Jul!U16+Ago!U16+Set!U16+Oct!U16+Nov!U16),IF(Config!$C$6=12,SUM(+Ene!U16+Feb!U16+Mar!U16+Abr!U16+May!U16+Jun!U16+Jul!U16+Ago!U16+Set!U16+Oct!U16+Nov!U16+Dic!U16)))))))))))))</f>
        <v>23</v>
      </c>
      <c r="V16" s="356">
        <f>IF(Config!$C$6=1,SUM(+Ene!V16),IF(Config!$C$6=2,SUM(+Ene!V16+Feb!V16),IF(Config!$C$6=3,SUM(+Ene!V16+Feb!V16+Mar!V16),IF(Config!$C$6=4,SUM(+Ene!V16+Feb!V16+Mar!V16+Abr!V16),IF(Config!$C$6=5,SUM(Ene!V16+Feb!V16+Mar!V16+Abr!V16+May!V16),IF(Config!$C$6=6,SUM(+Ene!V16+Feb!V16+Mar!V16+Abr!V16+May!V16+Jun!V16),IF(Config!$C$6=7,SUM(Ene!V16+Feb!V16+Mar!V16+Abr!V16+May!V16+Jun!V16+Jul!V16),IF(Config!$C$6=8,SUM(+Ene!V16+Feb!V16+Mar!V16+Abr!V16+May!V16+Jun!V16+Jul!V16+Ago!V16),IF(Config!$C$6=9,SUM(+Ene!V16+Feb!V16+Mar!V16+Abr!V16+May!V16+Jun!V16+Jul!V16+Ago!V16+Set!V16),IF(Config!$C$6=10,SUM(+Ene!V16+Feb!V16+Mar!V16+Abr!V16+May!V16+Jun!V16+Jul!V16+Ago!V16+Set!V16+Oct!V16),IF(Config!$C$6=11,SUM(+Ene!V16+Feb!V16+Mar!V16+Abr!V16+May!V16+Jun!V16+Jul!V16+Ago!V16+Set!V16+Oct!V16+Nov!V16),IF(Config!$C$6=12,SUM(+Ene!V16+Feb!V16+Mar!V16+Abr!V16+May!V16+Jun!V16+Jul!V16+Ago!V16+Set!V16+Oct!V16+Nov!V16+Dic!V16)))))))))))))</f>
        <v>13</v>
      </c>
      <c r="W16" s="356">
        <f>IF(Config!$C$6=1,SUM(+Ene!W16),IF(Config!$C$6=2,SUM(+Ene!W16+Feb!W16),IF(Config!$C$6=3,SUM(+Ene!W16+Feb!W16+Mar!W16),IF(Config!$C$6=4,SUM(+Ene!W16+Feb!W16+Mar!W16+Abr!W16),IF(Config!$C$6=5,SUM(Ene!W16+Feb!W16+Mar!W16+Abr!W16+May!W16),IF(Config!$C$6=6,SUM(+Ene!W16+Feb!W16+Mar!W16+Abr!W16+May!W16+Jun!W16),IF(Config!$C$6=7,SUM(Ene!W16+Feb!W16+Mar!W16+Abr!W16+May!W16+Jun!W16+Jul!W16),IF(Config!$C$6=8,SUM(+Ene!W16+Feb!W16+Mar!W16+Abr!W16+May!W16+Jun!W16+Jul!W16+Ago!W16),IF(Config!$C$6=9,SUM(+Ene!W16+Feb!W16+Mar!W16+Abr!W16+May!W16+Jun!W16+Jul!W16+Ago!W16+Set!W16),IF(Config!$C$6=10,SUM(+Ene!W16+Feb!W16+Mar!W16+Abr!W16+May!W16+Jun!W16+Jul!W16+Ago!W16+Set!W16+Oct!W16),IF(Config!$C$6=11,SUM(+Ene!W16+Feb!W16+Mar!W16+Abr!W16+May!W16+Jun!W16+Jul!W16+Ago!W16+Set!W16+Oct!W16+Nov!W16),IF(Config!$C$6=12,SUM(+Ene!W16+Feb!W16+Mar!W16+Abr!W16+May!W16+Jun!W16+Jul!W16+Ago!W16+Set!W16+Oct!W16+Nov!W16+Dic!W16)))))))))))))</f>
        <v>0</v>
      </c>
      <c r="X16" s="356">
        <f>IF(Config!$C$6=1,SUM(+Ene!X16),IF(Config!$C$6=2,SUM(+Ene!X16+Feb!X16),IF(Config!$C$6=3,SUM(+Ene!X16+Feb!X16+Mar!X16),IF(Config!$C$6=4,SUM(+Ene!X16+Feb!X16+Mar!X16+Abr!X16),IF(Config!$C$6=5,SUM(Ene!X16+Feb!X16+Mar!X16+Abr!X16+May!X16),IF(Config!$C$6=6,SUM(+Ene!X16+Feb!X16+Mar!X16+Abr!X16+May!X16+Jun!X16),IF(Config!$C$6=7,SUM(Ene!X16+Feb!X16+Mar!X16+Abr!X16+May!X16+Jun!X16+Jul!X16),IF(Config!$C$6=8,SUM(+Ene!X16+Feb!X16+Mar!X16+Abr!X16+May!X16+Jun!X16+Jul!X16+Ago!X16),IF(Config!$C$6=9,SUM(+Ene!X16+Feb!X16+Mar!X16+Abr!X16+May!X16+Jun!X16+Jul!X16+Ago!X16+Set!X16),IF(Config!$C$6=10,SUM(+Ene!X16+Feb!X16+Mar!X16+Abr!X16+May!X16+Jun!X16+Jul!X16+Ago!X16+Set!X16+Oct!X16),IF(Config!$C$6=11,SUM(+Ene!X16+Feb!X16+Mar!X16+Abr!X16+May!X16+Jun!X16+Jul!X16+Ago!X16+Set!X16+Oct!X16+Nov!X16),IF(Config!$C$6=12,SUM(+Ene!X16+Feb!X16+Mar!X16+Abr!X16+May!X16+Jun!X16+Jul!X16+Ago!X16+Set!X16+Oct!X16+Nov!X16+Dic!X16)))))))))))))</f>
        <v>40</v>
      </c>
      <c r="Y16" s="356">
        <f>IF(Config!$C$6=1,SUM(+Ene!Y16),IF(Config!$C$6=2,SUM(+Ene!Y16+Feb!Y16),IF(Config!$C$6=3,SUM(+Ene!Y16+Feb!Y16+Mar!Y16),IF(Config!$C$6=4,SUM(+Ene!Y16+Feb!Y16+Mar!Y16+Abr!Y16),IF(Config!$C$6=5,SUM(Ene!Y16+Feb!Y16+Mar!Y16+Abr!Y16+May!Y16),IF(Config!$C$6=6,SUM(+Ene!Y16+Feb!Y16+Mar!Y16+Abr!Y16+May!Y16+Jun!Y16),IF(Config!$C$6=7,SUM(Ene!Y16+Feb!Y16+Mar!Y16+Abr!Y16+May!Y16+Jun!Y16+Jul!Y16),IF(Config!$C$6=8,SUM(+Ene!Y16+Feb!Y16+Mar!Y16+Abr!Y16+May!Y16+Jun!Y16+Jul!Y16+Ago!Y16),IF(Config!$C$6=9,SUM(+Ene!Y16+Feb!Y16+Mar!Y16+Abr!Y16+May!Y16+Jun!Y16+Jul!Y16+Ago!Y16+Set!Y16),IF(Config!$C$6=10,SUM(+Ene!Y16+Feb!Y16+Mar!Y16+Abr!Y16+May!Y16+Jun!Y16+Jul!Y16+Ago!Y16+Set!Y16+Oct!Y16),IF(Config!$C$6=11,SUM(+Ene!Y16+Feb!Y16+Mar!Y16+Abr!Y16+May!Y16+Jun!Y16+Jul!Y16+Ago!Y16+Set!Y16+Oct!Y16+Nov!Y16),IF(Config!$C$6=12,SUM(+Ene!Y16+Feb!Y16+Mar!Y16+Abr!Y16+May!Y16+Jun!Y16+Jul!Y16+Ago!Y16+Set!Y16+Oct!Y16+Nov!Y16+Dic!Y16)))))))))))))</f>
        <v>0</v>
      </c>
      <c r="Z16" s="356">
        <f>IF(Config!$C$6=1,SUM(+Ene!Z16),IF(Config!$C$6=2,SUM(+Ene!Z16+Feb!Z16),IF(Config!$C$6=3,SUM(+Ene!Z16+Feb!Z16+Mar!Z16),IF(Config!$C$6=4,SUM(+Ene!Z16+Feb!Z16+Mar!Z16+Abr!Z16),IF(Config!$C$6=5,SUM(Ene!Z16+Feb!Z16+Mar!Z16+Abr!Z16+May!Z16),IF(Config!$C$6=6,SUM(+Ene!Z16+Feb!Z16+Mar!Z16+Abr!Z16+May!Z16+Jun!Z16),IF(Config!$C$6=7,SUM(Ene!Z16+Feb!Z16+Mar!Z16+Abr!Z16+May!Z16+Jun!Z16+Jul!Z16),IF(Config!$C$6=8,SUM(+Ene!Z16+Feb!Z16+Mar!Z16+Abr!Z16+May!Z16+Jun!Z16+Jul!Z16+Ago!Z16),IF(Config!$C$6=9,SUM(+Ene!Z16+Feb!Z16+Mar!Z16+Abr!Z16+May!Z16+Jun!Z16+Jul!Z16+Ago!Z16+Set!Z16),IF(Config!$C$6=10,SUM(+Ene!Z16+Feb!Z16+Mar!Z16+Abr!Z16+May!Z16+Jun!Z16+Jul!Z16+Ago!Z16+Set!Z16+Oct!Z16),IF(Config!$C$6=11,SUM(+Ene!Z16+Feb!Z16+Mar!Z16+Abr!Z16+May!Z16+Jun!Z16+Jul!Z16+Ago!Z16+Set!Z16+Oct!Z16+Nov!Z16),IF(Config!$C$6=12,SUM(+Ene!Z16+Feb!Z16+Mar!Z16+Abr!Z16+May!Z16+Jun!Z16+Jul!Z16+Ago!Z16+Set!Z16+Oct!Z16+Nov!Z16+Dic!Z16)))))))))))))</f>
        <v>3</v>
      </c>
      <c r="AA16" s="356">
        <f>IF(Config!$C$6=1,SUM(+Ene!AA16),IF(Config!$C$6=2,SUM(+Ene!AA16+Feb!AA16),IF(Config!$C$6=3,SUM(+Ene!AA16+Feb!AA16+Mar!AA16),IF(Config!$C$6=4,SUM(+Ene!AA16+Feb!AA16+Mar!AA16+Abr!AA16),IF(Config!$C$6=5,SUM(Ene!AA16+Feb!AA16+Mar!AA16+Abr!AA16+May!AA16),IF(Config!$C$6=6,SUM(+Ene!AA16+Feb!AA16+Mar!AA16+Abr!AA16+May!AA16+Jun!AA16),IF(Config!$C$6=7,SUM(Ene!AA16+Feb!AA16+Mar!AA16+Abr!AA16+May!AA16+Jun!AA16+Jul!AA16),IF(Config!$C$6=8,SUM(+Ene!AA16+Feb!AA16+Mar!AA16+Abr!AA16+May!AA16+Jun!AA16+Jul!AA16+Ago!AA16),IF(Config!$C$6=9,SUM(+Ene!AA16+Feb!AA16+Mar!AA16+Abr!AA16+May!AA16+Jun!AA16+Jul!AA16+Ago!AA16+Set!AA16),IF(Config!$C$6=10,SUM(+Ene!AA16+Feb!AA16+Mar!AA16+Abr!AA16+May!AA16+Jun!AA16+Jul!AA16+Ago!AA16+Set!AA16+Oct!AA16),IF(Config!$C$6=11,SUM(+Ene!AA16+Feb!AA16+Mar!AA16+Abr!AA16+May!AA16+Jun!AA16+Jul!AA16+Ago!AA16+Set!AA16+Oct!AA16+Nov!AA16),IF(Config!$C$6=12,SUM(+Ene!AA16+Feb!AA16+Mar!AA16+Abr!AA16+May!AA16+Jun!AA16+Jul!AA16+Ago!AA16+Set!AA16+Oct!AA16+Nov!AA16+Dic!AA16)))))))))))))</f>
        <v>6</v>
      </c>
      <c r="AB16" s="356">
        <f>IF(Config!$C$6=1,SUM(+Ene!AB16),IF(Config!$C$6=2,SUM(+Ene!AB16+Feb!AB16),IF(Config!$C$6=3,SUM(+Ene!AB16+Feb!AB16+Mar!AB16),IF(Config!$C$6=4,SUM(+Ene!AB16+Feb!AB16+Mar!AB16+Abr!AB16),IF(Config!$C$6=5,SUM(Ene!AB16+Feb!AB16+Mar!AB16+Abr!AB16+May!AB16),IF(Config!$C$6=6,SUM(+Ene!AB16+Feb!AB16+Mar!AB16+Abr!AB16+May!AB16+Jun!AB16),IF(Config!$C$6=7,SUM(Ene!AB16+Feb!AB16+Mar!AB16+Abr!AB16+May!AB16+Jun!AB16+Jul!AB16),IF(Config!$C$6=8,SUM(+Ene!AB16+Feb!AB16+Mar!AB16+Abr!AB16+May!AB16+Jun!AB16+Jul!AB16+Ago!AB16),IF(Config!$C$6=9,SUM(+Ene!AB16+Feb!AB16+Mar!AB16+Abr!AB16+May!AB16+Jun!AB16+Jul!AB16+Ago!AB16+Set!AB16),IF(Config!$C$6=10,SUM(+Ene!AB16+Feb!AB16+Mar!AB16+Abr!AB16+May!AB16+Jun!AB16+Jul!AB16+Ago!AB16+Set!AB16+Oct!AB16),IF(Config!$C$6=11,SUM(+Ene!AB16+Feb!AB16+Mar!AB16+Abr!AB16+May!AB16+Jun!AB16+Jul!AB16+Ago!AB16+Set!AB16+Oct!AB16+Nov!AB16),IF(Config!$C$6=12,SUM(+Ene!AB16+Feb!AB16+Mar!AB16+Abr!AB16+May!AB16+Jun!AB16+Jul!AB16+Ago!AB16+Set!AB16+Oct!AB16+Nov!AB16+Dic!AB16)))))))))))))</f>
        <v>2</v>
      </c>
      <c r="AC16" s="356">
        <f>IF(Config!$C$6=1,SUM(+Ene!AC16),IF(Config!$C$6=2,SUM(+Ene!AC16+Feb!AC16),IF(Config!$C$6=3,SUM(+Ene!AC16+Feb!AC16+Mar!AC16),IF(Config!$C$6=4,SUM(+Ene!AC16+Feb!AC16+Mar!AC16+Abr!AC16),IF(Config!$C$6=5,SUM(Ene!AC16+Feb!AC16+Mar!AC16+Abr!AC16+May!AC16),IF(Config!$C$6=6,SUM(+Ene!AC16+Feb!AC16+Mar!AC16+Abr!AC16+May!AC16+Jun!AC16),IF(Config!$C$6=7,SUM(Ene!AC16+Feb!AC16+Mar!AC16+Abr!AC16+May!AC16+Jun!AC16+Jul!AC16),IF(Config!$C$6=8,SUM(+Ene!AC16+Feb!AC16+Mar!AC16+Abr!AC16+May!AC16+Jun!AC16+Jul!AC16+Ago!AC16),IF(Config!$C$6=9,SUM(+Ene!AC16+Feb!AC16+Mar!AC16+Abr!AC16+May!AC16+Jun!AC16+Jul!AC16+Ago!AC16+Set!AC16),IF(Config!$C$6=10,SUM(+Ene!AC16+Feb!AC16+Mar!AC16+Abr!AC16+May!AC16+Jun!AC16+Jul!AC16+Ago!AC16+Set!AC16+Oct!AC16),IF(Config!$C$6=11,SUM(+Ene!AC16+Feb!AC16+Mar!AC16+Abr!AC16+May!AC16+Jun!AC16+Jul!AC16+Ago!AC16+Set!AC16+Oct!AC16+Nov!AC16),IF(Config!$C$6=12,SUM(+Ene!AC16+Feb!AC16+Mar!AC16+Abr!AC16+May!AC16+Jun!AC16+Jul!AC16+Ago!AC16+Set!AC16+Oct!AC16+Nov!AC16+Dic!AC16)))))))))))))</f>
        <v>58</v>
      </c>
      <c r="AD16" s="356">
        <f>IF(Config!$C$6=1,SUM(+Ene!AD16),IF(Config!$C$6=2,SUM(+Ene!AD16+Feb!AD16),IF(Config!$C$6=3,SUM(+Ene!AD16+Feb!AD16+Mar!AD16),IF(Config!$C$6=4,SUM(+Ene!AD16+Feb!AD16+Mar!AD16+Abr!AD16),IF(Config!$C$6=5,SUM(Ene!AD16+Feb!AD16+Mar!AD16+Abr!AD16+May!AD16),IF(Config!$C$6=6,SUM(+Ene!AD16+Feb!AD16+Mar!AD16+Abr!AD16+May!AD16+Jun!AD16),IF(Config!$C$6=7,SUM(Ene!AD16+Feb!AD16+Mar!AD16+Abr!AD16+May!AD16+Jun!AD16+Jul!AD16),IF(Config!$C$6=8,SUM(+Ene!AD16+Feb!AD16+Mar!AD16+Abr!AD16+May!AD16+Jun!AD16+Jul!AD16+Ago!AD16),IF(Config!$C$6=9,SUM(+Ene!AD16+Feb!AD16+Mar!AD16+Abr!AD16+May!AD16+Jun!AD16+Jul!AD16+Ago!AD16+Set!AD16),IF(Config!$C$6=10,SUM(+Ene!AD16+Feb!AD16+Mar!AD16+Abr!AD16+May!AD16+Jun!AD16+Jul!AD16+Ago!AD16+Set!AD16+Oct!AD16),IF(Config!$C$6=11,SUM(+Ene!AD16+Feb!AD16+Mar!AD16+Abr!AD16+May!AD16+Jun!AD16+Jul!AD16+Ago!AD16+Set!AD16+Oct!AD16+Nov!AD16),IF(Config!$C$6=12,SUM(+Ene!AD16+Feb!AD16+Mar!AD16+Abr!AD16+May!AD16+Jun!AD16+Jul!AD16+Ago!AD16+Set!AD16+Oct!AD16+Nov!AD16+Dic!AD16)))))))))))))</f>
        <v>3</v>
      </c>
      <c r="AE16" s="356">
        <f>IF(Config!$C$6=1,SUM(+Ene!AE16),IF(Config!$C$6=2,SUM(+Ene!AE16+Feb!AE16),IF(Config!$C$6=3,SUM(+Ene!AE16+Feb!AE16+Mar!AE16),IF(Config!$C$6=4,SUM(+Ene!AE16+Feb!AE16+Mar!AE16+Abr!AE16),IF(Config!$C$6=5,SUM(Ene!AE16+Feb!AE16+Mar!AE16+Abr!AE16+May!AE16),IF(Config!$C$6=6,SUM(+Ene!AE16+Feb!AE16+Mar!AE16+Abr!AE16+May!AE16+Jun!AE16),IF(Config!$C$6=7,SUM(Ene!AE16+Feb!AE16+Mar!AE16+Abr!AE16+May!AE16+Jun!AE16+Jul!AE16),IF(Config!$C$6=8,SUM(+Ene!AE16+Feb!AE16+Mar!AE16+Abr!AE16+May!AE16+Jun!AE16+Jul!AE16+Ago!AE16),IF(Config!$C$6=9,SUM(+Ene!AE16+Feb!AE16+Mar!AE16+Abr!AE16+May!AE16+Jun!AE16+Jul!AE16+Ago!AE16+Set!AE16),IF(Config!$C$6=10,SUM(+Ene!AE16+Feb!AE16+Mar!AE16+Abr!AE16+May!AE16+Jun!AE16+Jul!AE16+Ago!AE16+Set!AE16+Oct!AE16),IF(Config!$C$6=11,SUM(+Ene!AE16+Feb!AE16+Mar!AE16+Abr!AE16+May!AE16+Jun!AE16+Jul!AE16+Ago!AE16+Set!AE16+Oct!AE16+Nov!AE16),IF(Config!$C$6=12,SUM(+Ene!AE16+Feb!AE16+Mar!AE16+Abr!AE16+May!AE16+Jun!AE16+Jul!AE16+Ago!AE16+Set!AE16+Oct!AE16+Nov!AE16+Dic!AE16)))))))))))))</f>
        <v>1</v>
      </c>
      <c r="AF16" s="356">
        <f>IF(Config!$C$6=1,SUM(+Ene!AF16),IF(Config!$C$6=2,SUM(+Ene!AF16+Feb!AF16),IF(Config!$C$6=3,SUM(+Ene!AF16+Feb!AF16+Mar!AF16),IF(Config!$C$6=4,SUM(+Ene!AF16+Feb!AF16+Mar!AF16+Abr!AF16),IF(Config!$C$6=5,SUM(Ene!AF16+Feb!AF16+Mar!AF16+Abr!AF16+May!AF16),IF(Config!$C$6=6,SUM(+Ene!AF16+Feb!AF16+Mar!AF16+Abr!AF16+May!AF16+Jun!AF16),IF(Config!$C$6=7,SUM(Ene!AF16+Feb!AF16+Mar!AF16+Abr!AF16+May!AF16+Jun!AF16+Jul!AF16),IF(Config!$C$6=8,SUM(+Ene!AF16+Feb!AF16+Mar!AF16+Abr!AF16+May!AF16+Jun!AF16+Jul!AF16+Ago!AF16),IF(Config!$C$6=9,SUM(+Ene!AF16+Feb!AF16+Mar!AF16+Abr!AF16+May!AF16+Jun!AF16+Jul!AF16+Ago!AF16+Set!AF16),IF(Config!$C$6=10,SUM(+Ene!AF16+Feb!AF16+Mar!AF16+Abr!AF16+May!AF16+Jun!AF16+Jul!AF16+Ago!AF16+Set!AF16+Oct!AF16),IF(Config!$C$6=11,SUM(+Ene!AF16+Feb!AF16+Mar!AF16+Abr!AF16+May!AF16+Jun!AF16+Jul!AF16+Ago!AF16+Set!AF16+Oct!AF16+Nov!AF16),IF(Config!$C$6=12,SUM(+Ene!AF16+Feb!AF16+Mar!AF16+Abr!AF16+May!AF16+Jun!AF16+Jul!AF16+Ago!AF16+Set!AF16+Oct!AF16+Nov!AF16+Dic!AF16)))))))))))))</f>
        <v>12</v>
      </c>
      <c r="AG16" s="356">
        <f>IF(Config!$C$6=1,SUM(+Ene!AG16),IF(Config!$C$6=2,SUM(+Ene!AG16+Feb!AG16),IF(Config!$C$6=3,SUM(+Ene!AG16+Feb!AG16+Mar!AG16),IF(Config!$C$6=4,SUM(+Ene!AG16+Feb!AG16+Mar!AG16+Abr!AG16),IF(Config!$C$6=5,SUM(Ene!AG16+Feb!AG16+Mar!AG16+Abr!AG16+May!AG16),IF(Config!$C$6=6,SUM(+Ene!AG16+Feb!AG16+Mar!AG16+Abr!AG16+May!AG16+Jun!AG16),IF(Config!$C$6=7,SUM(Ene!AG16+Feb!AG16+Mar!AG16+Abr!AG16+May!AG16+Jun!AG16+Jul!AG16),IF(Config!$C$6=8,SUM(+Ene!AG16+Feb!AG16+Mar!AG16+Abr!AG16+May!AG16+Jun!AG16+Jul!AG16+Ago!AG16),IF(Config!$C$6=9,SUM(+Ene!AG16+Feb!AG16+Mar!AG16+Abr!AG16+May!AG16+Jun!AG16+Jul!AG16+Ago!AG16+Set!AG16),IF(Config!$C$6=10,SUM(+Ene!AG16+Feb!AG16+Mar!AG16+Abr!AG16+May!AG16+Jun!AG16+Jul!AG16+Ago!AG16+Set!AG16+Oct!AG16),IF(Config!$C$6=11,SUM(+Ene!AG16+Feb!AG16+Mar!AG16+Abr!AG16+May!AG16+Jun!AG16+Jul!AG16+Ago!AG16+Set!AG16+Oct!AG16+Nov!AG16),IF(Config!$C$6=12,SUM(+Ene!AG16+Feb!AG16+Mar!AG16+Abr!AG16+May!AG16+Jun!AG16+Jul!AG16+Ago!AG16+Set!AG16+Oct!AG16+Nov!AG16+Dic!AG16)))))))))))))</f>
        <v>5</v>
      </c>
      <c r="AH16" s="356">
        <f>IF(Config!$C$6=1,SUM(+Ene!AH16),IF(Config!$C$6=2,SUM(+Ene!AH16+Feb!AH16),IF(Config!$C$6=3,SUM(+Ene!AH16+Feb!AH16+Mar!AH16),IF(Config!$C$6=4,SUM(+Ene!AH16+Feb!AH16+Mar!AH16+Abr!AH16),IF(Config!$C$6=5,SUM(Ene!AH16+Feb!AH16+Mar!AH16+Abr!AH16+May!AH16),IF(Config!$C$6=6,SUM(+Ene!AH16+Feb!AH16+Mar!AH16+Abr!AH16+May!AH16+Jun!AH16),IF(Config!$C$6=7,SUM(Ene!AH16+Feb!AH16+Mar!AH16+Abr!AH16+May!AH16+Jun!AH16+Jul!AH16),IF(Config!$C$6=8,SUM(+Ene!AH16+Feb!AH16+Mar!AH16+Abr!AH16+May!AH16+Jun!AH16+Jul!AH16+Ago!AH16),IF(Config!$C$6=9,SUM(+Ene!AH16+Feb!AH16+Mar!AH16+Abr!AH16+May!AH16+Jun!AH16+Jul!AH16+Ago!AH16+Set!AH16),IF(Config!$C$6=10,SUM(+Ene!AH16+Feb!AH16+Mar!AH16+Abr!AH16+May!AH16+Jun!AH16+Jul!AH16+Ago!AH16+Set!AH16+Oct!AH16),IF(Config!$C$6=11,SUM(+Ene!AH16+Feb!AH16+Mar!AH16+Abr!AH16+May!AH16+Jun!AH16+Jul!AH16+Ago!AH16+Set!AH16+Oct!AH16+Nov!AH16),IF(Config!$C$6=12,SUM(+Ene!AH16+Feb!AH16+Mar!AH16+Abr!AH16+May!AH16+Jun!AH16+Jul!AH16+Ago!AH16+Set!AH16+Oct!AH16+Nov!AH16+Dic!AH16)))))))))))))</f>
        <v>1</v>
      </c>
      <c r="AI16" s="356">
        <f>IF(Config!$C$6=1,SUM(+Ene!AI16),IF(Config!$C$6=2,SUM(+Ene!AI16+Feb!AI16),IF(Config!$C$6=3,SUM(+Ene!AI16+Feb!AI16+Mar!AI16),IF(Config!$C$6=4,SUM(+Ene!AI16+Feb!AI16+Mar!AI16+Abr!AI16),IF(Config!$C$6=5,SUM(Ene!AI16+Feb!AI16+Mar!AI16+Abr!AI16+May!AI16),IF(Config!$C$6=6,SUM(+Ene!AI16+Feb!AI16+Mar!AI16+Abr!AI16+May!AI16+Jun!AI16),IF(Config!$C$6=7,SUM(Ene!AI16+Feb!AI16+Mar!AI16+Abr!AI16+May!AI16+Jun!AI16+Jul!AI16),IF(Config!$C$6=8,SUM(+Ene!AI16+Feb!AI16+Mar!AI16+Abr!AI16+May!AI16+Jun!AI16+Jul!AI16+Ago!AI16),IF(Config!$C$6=9,SUM(+Ene!AI16+Feb!AI16+Mar!AI16+Abr!AI16+May!AI16+Jun!AI16+Jul!AI16+Ago!AI16+Set!AI16),IF(Config!$C$6=10,SUM(+Ene!AI16+Feb!AI16+Mar!AI16+Abr!AI16+May!AI16+Jun!AI16+Jul!AI16+Ago!AI16+Set!AI16+Oct!AI16),IF(Config!$C$6=11,SUM(+Ene!AI16+Feb!AI16+Mar!AI16+Abr!AI16+May!AI16+Jun!AI16+Jul!AI16+Ago!AI16+Set!AI16+Oct!AI16+Nov!AI16),IF(Config!$C$6=12,SUM(+Ene!AI16+Feb!AI16+Mar!AI16+Abr!AI16+May!AI16+Jun!AI16+Jul!AI16+Ago!AI16+Set!AI16+Oct!AI16+Nov!AI16+Dic!AI16)))))))))))))</f>
        <v>30</v>
      </c>
      <c r="AJ16" s="356">
        <f>IF(Config!$C$6=1,SUM(+Ene!AJ16),IF(Config!$C$6=2,SUM(+Ene!AJ16+Feb!AJ16),IF(Config!$C$6=3,SUM(+Ene!AJ16+Feb!AJ16+Mar!AJ16),IF(Config!$C$6=4,SUM(+Ene!AJ16+Feb!AJ16+Mar!AJ16+Abr!AJ16),IF(Config!$C$6=5,SUM(Ene!AJ16+Feb!AJ16+Mar!AJ16+Abr!AJ16+May!AJ16),IF(Config!$C$6=6,SUM(+Ene!AJ16+Feb!AJ16+Mar!AJ16+Abr!AJ16+May!AJ16+Jun!AJ16),IF(Config!$C$6=7,SUM(Ene!AJ16+Feb!AJ16+Mar!AJ16+Abr!AJ16+May!AJ16+Jun!AJ16+Jul!AJ16),IF(Config!$C$6=8,SUM(+Ene!AJ16+Feb!AJ16+Mar!AJ16+Abr!AJ16+May!AJ16+Jun!AJ16+Jul!AJ16+Ago!AJ16),IF(Config!$C$6=9,SUM(+Ene!AJ16+Feb!AJ16+Mar!AJ16+Abr!AJ16+May!AJ16+Jun!AJ16+Jul!AJ16+Ago!AJ16+Set!AJ16),IF(Config!$C$6=10,SUM(+Ene!AJ16+Feb!AJ16+Mar!AJ16+Abr!AJ16+May!AJ16+Jun!AJ16+Jul!AJ16+Ago!AJ16+Set!AJ16+Oct!AJ16),IF(Config!$C$6=11,SUM(+Ene!AJ16+Feb!AJ16+Mar!AJ16+Abr!AJ16+May!AJ16+Jun!AJ16+Jul!AJ16+Ago!AJ16+Set!AJ16+Oct!AJ16+Nov!AJ16),IF(Config!$C$6=12,SUM(+Ene!AJ16+Feb!AJ16+Mar!AJ16+Abr!AJ16+May!AJ16+Jun!AJ16+Jul!AJ16+Ago!AJ16+Set!AJ16+Oct!AJ16+Nov!AJ16+Dic!AJ16)))))))))))))</f>
        <v>0</v>
      </c>
      <c r="AK16" s="356">
        <f>IF(Config!$C$6=1,SUM(+Ene!AK16),IF(Config!$C$6=2,SUM(+Ene!AK16+Feb!AK16),IF(Config!$C$6=3,SUM(+Ene!AK16+Feb!AK16+Mar!AK16),IF(Config!$C$6=4,SUM(+Ene!AK16+Feb!AK16+Mar!AK16+Abr!AK16),IF(Config!$C$6=5,SUM(Ene!AK16+Feb!AK16+Mar!AK16+Abr!AK16+May!AK16),IF(Config!$C$6=6,SUM(+Ene!AK16+Feb!AK16+Mar!AK16+Abr!AK16+May!AK16+Jun!AK16),IF(Config!$C$6=7,SUM(Ene!AK16+Feb!AK16+Mar!AK16+Abr!AK16+May!AK16+Jun!AK16+Jul!AK16),IF(Config!$C$6=8,SUM(+Ene!AK16+Feb!AK16+Mar!AK16+Abr!AK16+May!AK16+Jun!AK16+Jul!AK16+Ago!AK16),IF(Config!$C$6=9,SUM(+Ene!AK16+Feb!AK16+Mar!AK16+Abr!AK16+May!AK16+Jun!AK16+Jul!AK16+Ago!AK16+Set!AK16),IF(Config!$C$6=10,SUM(+Ene!AK16+Feb!AK16+Mar!AK16+Abr!AK16+May!AK16+Jun!AK16+Jul!AK16+Ago!AK16+Set!AK16+Oct!AK16),IF(Config!$C$6=11,SUM(+Ene!AK16+Feb!AK16+Mar!AK16+Abr!AK16+May!AK16+Jun!AK16+Jul!AK16+Ago!AK16+Set!AK16+Oct!AK16+Nov!AK16),IF(Config!$C$6=12,SUM(+Ene!AK16+Feb!AK16+Mar!AK16+Abr!AK16+May!AK16+Jun!AK16+Jul!AK16+Ago!AK16+Set!AK16+Oct!AK16+Nov!AK16+Dic!AK16)))))))))))))</f>
        <v>0</v>
      </c>
      <c r="AL16" s="356">
        <f>IF(Config!$C$6=1,SUM(+Ene!AL16),IF(Config!$C$6=2,SUM(+Ene!AL16+Feb!AL16),IF(Config!$C$6=3,SUM(+Ene!AL16+Feb!AL16+Mar!AL16),IF(Config!$C$6=4,SUM(+Ene!AL16+Feb!AL16+Mar!AL16+Abr!AL16),IF(Config!$C$6=5,SUM(Ene!AL16+Feb!AL16+Mar!AL16+Abr!AL16+May!AL16),IF(Config!$C$6=6,SUM(+Ene!AL16+Feb!AL16+Mar!AL16+Abr!AL16+May!AL16+Jun!AL16),IF(Config!$C$6=7,SUM(Ene!AL16+Feb!AL16+Mar!AL16+Abr!AL16+May!AL16+Jun!AL16+Jul!AL16),IF(Config!$C$6=8,SUM(+Ene!AL16+Feb!AL16+Mar!AL16+Abr!AL16+May!AL16+Jun!AL16+Jul!AL16+Ago!AL16),IF(Config!$C$6=9,SUM(+Ene!AL16+Feb!AL16+Mar!AL16+Abr!AL16+May!AL16+Jun!AL16+Jul!AL16+Ago!AL16+Set!AL16),IF(Config!$C$6=10,SUM(+Ene!AL16+Feb!AL16+Mar!AL16+Abr!AL16+May!AL16+Jun!AL16+Jul!AL16+Ago!AL16+Set!AL16+Oct!AL16),IF(Config!$C$6=11,SUM(+Ene!AL16+Feb!AL16+Mar!AL16+Abr!AL16+May!AL16+Jun!AL16+Jul!AL16+Ago!AL16+Set!AL16+Oct!AL16+Nov!AL16),IF(Config!$C$6=12,SUM(+Ene!AL16+Feb!AL16+Mar!AL16+Abr!AL16+May!AL16+Jun!AL16+Jul!AL16+Ago!AL16+Set!AL16+Oct!AL16+Nov!AL16+Dic!AL16)))))))))))))</f>
        <v>25</v>
      </c>
      <c r="AM16" s="356">
        <f>IF(Config!$C$6=1,SUM(+Ene!AM16),IF(Config!$C$6=2,SUM(+Ene!AM16+Feb!AM16),IF(Config!$C$6=3,SUM(+Ene!AM16+Feb!AM16+Mar!AM16),IF(Config!$C$6=4,SUM(+Ene!AM16+Feb!AM16+Mar!AM16+Abr!AM16),IF(Config!$C$6=5,SUM(Ene!AM16+Feb!AM16+Mar!AM16+Abr!AM16+May!AM16),IF(Config!$C$6=6,SUM(+Ene!AM16+Feb!AM16+Mar!AM16+Abr!AM16+May!AM16+Jun!AM16),IF(Config!$C$6=7,SUM(Ene!AM16+Feb!AM16+Mar!AM16+Abr!AM16+May!AM16+Jun!AM16+Jul!AM16),IF(Config!$C$6=8,SUM(+Ene!AM16+Feb!AM16+Mar!AM16+Abr!AM16+May!AM16+Jun!AM16+Jul!AM16+Ago!AM16),IF(Config!$C$6=9,SUM(+Ene!AM16+Feb!AM16+Mar!AM16+Abr!AM16+May!AM16+Jun!AM16+Jul!AM16+Ago!AM16+Set!AM16),IF(Config!$C$6=10,SUM(+Ene!AM16+Feb!AM16+Mar!AM16+Abr!AM16+May!AM16+Jun!AM16+Jul!AM16+Ago!AM16+Set!AM16+Oct!AM16),IF(Config!$C$6=11,SUM(+Ene!AM16+Feb!AM16+Mar!AM16+Abr!AM16+May!AM16+Jun!AM16+Jul!AM16+Ago!AM16+Set!AM16+Oct!AM16+Nov!AM16),IF(Config!$C$6=12,SUM(+Ene!AM16+Feb!AM16+Mar!AM16+Abr!AM16+May!AM16+Jun!AM16+Jul!AM16+Ago!AM16+Set!AM16+Oct!AM16+Nov!AM16+Dic!AM16)))))))))))))</f>
        <v>5</v>
      </c>
      <c r="AN16" s="356">
        <f>IF(Config!$C$6=1,SUM(+Ene!AN16),IF(Config!$C$6=2,SUM(+Ene!AN16+Feb!AN16),IF(Config!$C$6=3,SUM(+Ene!AN16+Feb!AN16+Mar!AN16),IF(Config!$C$6=4,SUM(+Ene!AN16+Feb!AN16+Mar!AN16+Abr!AN16),IF(Config!$C$6=5,SUM(Ene!AN16+Feb!AN16+Mar!AN16+Abr!AN16+May!AN16),IF(Config!$C$6=6,SUM(+Ene!AN16+Feb!AN16+Mar!AN16+Abr!AN16+May!AN16+Jun!AN16),IF(Config!$C$6=7,SUM(Ene!AN16+Feb!AN16+Mar!AN16+Abr!AN16+May!AN16+Jun!AN16+Jul!AN16),IF(Config!$C$6=8,SUM(+Ene!AN16+Feb!AN16+Mar!AN16+Abr!AN16+May!AN16+Jun!AN16+Jul!AN16+Ago!AN16),IF(Config!$C$6=9,SUM(+Ene!AN16+Feb!AN16+Mar!AN16+Abr!AN16+May!AN16+Jun!AN16+Jul!AN16+Ago!AN16+Set!AN16),IF(Config!$C$6=10,SUM(+Ene!AN16+Feb!AN16+Mar!AN16+Abr!AN16+May!AN16+Jun!AN16+Jul!AN16+Ago!AN16+Set!AN16+Oct!AN16),IF(Config!$C$6=11,SUM(+Ene!AN16+Feb!AN16+Mar!AN16+Abr!AN16+May!AN16+Jun!AN16+Jul!AN16+Ago!AN16+Set!AN16+Oct!AN16+Nov!AN16),IF(Config!$C$6=12,SUM(+Ene!AN16+Feb!AN16+Mar!AN16+Abr!AN16+May!AN16+Jun!AN16+Jul!AN16+Ago!AN16+Set!AN16+Oct!AN16+Nov!AN16+Dic!AN16)))))))))))))</f>
        <v>1</v>
      </c>
      <c r="AO16" s="356">
        <f>IF(Config!$C$6=1,SUM(+Ene!AO16),IF(Config!$C$6=2,SUM(+Ene!AO16+Feb!AO16),IF(Config!$C$6=3,SUM(+Ene!AO16+Feb!AO16+Mar!AO16),IF(Config!$C$6=4,SUM(+Ene!AO16+Feb!AO16+Mar!AO16+Abr!AO16),IF(Config!$C$6=5,SUM(Ene!AO16+Feb!AO16+Mar!AO16+Abr!AO16+May!AO16),IF(Config!$C$6=6,SUM(+Ene!AO16+Feb!AO16+Mar!AO16+Abr!AO16+May!AO16+Jun!AO16),IF(Config!$C$6=7,SUM(Ene!AO16+Feb!AO16+Mar!AO16+Abr!AO16+May!AO16+Jun!AO16+Jul!AO16),IF(Config!$C$6=8,SUM(+Ene!AO16+Feb!AO16+Mar!AO16+Abr!AO16+May!AO16+Jun!AO16+Jul!AO16+Ago!AO16),IF(Config!$C$6=9,SUM(+Ene!AO16+Feb!AO16+Mar!AO16+Abr!AO16+May!AO16+Jun!AO16+Jul!AO16+Ago!AO16+Set!AO16),IF(Config!$C$6=10,SUM(+Ene!AO16+Feb!AO16+Mar!AO16+Abr!AO16+May!AO16+Jun!AO16+Jul!AO16+Ago!AO16+Set!AO16+Oct!AO16),IF(Config!$C$6=11,SUM(+Ene!AO16+Feb!AO16+Mar!AO16+Abr!AO16+May!AO16+Jun!AO16+Jul!AO16+Ago!AO16+Set!AO16+Oct!AO16+Nov!AO16),IF(Config!$C$6=12,SUM(+Ene!AO16+Feb!AO16+Mar!AO16+Abr!AO16+May!AO16+Jun!AO16+Jul!AO16+Ago!AO16+Set!AO16+Oct!AO16+Nov!AO16+Dic!AO16)))))))))))))</f>
        <v>11</v>
      </c>
      <c r="AP16" s="356">
        <f>IF(Config!$C$6=1,SUM(+Ene!AP16),IF(Config!$C$6=2,SUM(+Ene!AP16+Feb!AP16),IF(Config!$C$6=3,SUM(+Ene!AP16+Feb!AP16+Mar!AP16),IF(Config!$C$6=4,SUM(+Ene!AP16+Feb!AP16+Mar!AP16+Abr!AP16),IF(Config!$C$6=5,SUM(Ene!AP16+Feb!AP16+Mar!AP16+Abr!AP16+May!AP16),IF(Config!$C$6=6,SUM(+Ene!AP16+Feb!AP16+Mar!AP16+Abr!AP16+May!AP16+Jun!AP16),IF(Config!$C$6=7,SUM(Ene!AP16+Feb!AP16+Mar!AP16+Abr!AP16+May!AP16+Jun!AP16+Jul!AP16),IF(Config!$C$6=8,SUM(+Ene!AP16+Feb!AP16+Mar!AP16+Abr!AP16+May!AP16+Jun!AP16+Jul!AP16+Ago!AP16),IF(Config!$C$6=9,SUM(+Ene!AP16+Feb!AP16+Mar!AP16+Abr!AP16+May!AP16+Jun!AP16+Jul!AP16+Ago!AP16+Set!AP16),IF(Config!$C$6=10,SUM(+Ene!AP16+Feb!AP16+Mar!AP16+Abr!AP16+May!AP16+Jun!AP16+Jul!AP16+Ago!AP16+Set!AP16+Oct!AP16),IF(Config!$C$6=11,SUM(+Ene!AP16+Feb!AP16+Mar!AP16+Abr!AP16+May!AP16+Jun!AP16+Jul!AP16+Ago!AP16+Set!AP16+Oct!AP16+Nov!AP16),IF(Config!$C$6=12,SUM(+Ene!AP16+Feb!AP16+Mar!AP16+Abr!AP16+May!AP16+Jun!AP16+Jul!AP16+Ago!AP16+Set!AP16+Oct!AP16+Nov!AP16+Dic!AP16)))))))))))))</f>
        <v>1</v>
      </c>
      <c r="AQ16" s="356">
        <f>IF(Config!$C$6=1,SUM(+Ene!AQ16),IF(Config!$C$6=2,SUM(+Ene!AQ16+Feb!AQ16),IF(Config!$C$6=3,SUM(+Ene!AQ16+Feb!AQ16+Mar!AQ16),IF(Config!$C$6=4,SUM(+Ene!AQ16+Feb!AQ16+Mar!AQ16+Abr!AQ16),IF(Config!$C$6=5,SUM(Ene!AQ16+Feb!AQ16+Mar!AQ16+Abr!AQ16+May!AQ16),IF(Config!$C$6=6,SUM(+Ene!AQ16+Feb!AQ16+Mar!AQ16+Abr!AQ16+May!AQ16+Jun!AQ16),IF(Config!$C$6=7,SUM(Ene!AQ16+Feb!AQ16+Mar!AQ16+Abr!AQ16+May!AQ16+Jun!AQ16+Jul!AQ16),IF(Config!$C$6=8,SUM(+Ene!AQ16+Feb!AQ16+Mar!AQ16+Abr!AQ16+May!AQ16+Jun!AQ16+Jul!AQ16+Ago!AQ16),IF(Config!$C$6=9,SUM(+Ene!AQ16+Feb!AQ16+Mar!AQ16+Abr!AQ16+May!AQ16+Jun!AQ16+Jul!AQ16+Ago!AQ16+Set!AQ16),IF(Config!$C$6=10,SUM(+Ene!AQ16+Feb!AQ16+Mar!AQ16+Abr!AQ16+May!AQ16+Jun!AQ16+Jul!AQ16+Ago!AQ16+Set!AQ16+Oct!AQ16),IF(Config!$C$6=11,SUM(+Ene!AQ16+Feb!AQ16+Mar!AQ16+Abr!AQ16+May!AQ16+Jun!AQ16+Jul!AQ16+Ago!AQ16+Set!AQ16+Oct!AQ16+Nov!AQ16),IF(Config!$C$6=12,SUM(+Ene!AQ16+Feb!AQ16+Mar!AQ16+Abr!AQ16+May!AQ16+Jun!AQ16+Jul!AQ16+Ago!AQ16+Set!AQ16+Oct!AQ16+Nov!AQ16+Dic!AQ16)))))))))))))</f>
        <v>2</v>
      </c>
      <c r="AR16" s="356">
        <f>IF(Config!$C$6=1,SUM(+Ene!AR16),IF(Config!$C$6=2,SUM(+Ene!AR16+Feb!AR16),IF(Config!$C$6=3,SUM(+Ene!AR16+Feb!AR16+Mar!AR16),IF(Config!$C$6=4,SUM(+Ene!AR16+Feb!AR16+Mar!AR16+Abr!AR16),IF(Config!$C$6=5,SUM(Ene!AR16+Feb!AR16+Mar!AR16+Abr!AR16+May!AR16),IF(Config!$C$6=6,SUM(+Ene!AR16+Feb!AR16+Mar!AR16+Abr!AR16+May!AR16+Jun!AR16),IF(Config!$C$6=7,SUM(Ene!AR16+Feb!AR16+Mar!AR16+Abr!AR16+May!AR16+Jun!AR16+Jul!AR16),IF(Config!$C$6=8,SUM(+Ene!AR16+Feb!AR16+Mar!AR16+Abr!AR16+May!AR16+Jun!AR16+Jul!AR16+Ago!AR16),IF(Config!$C$6=9,SUM(+Ene!AR16+Feb!AR16+Mar!AR16+Abr!AR16+May!AR16+Jun!AR16+Jul!AR16+Ago!AR16+Set!AR16),IF(Config!$C$6=10,SUM(+Ene!AR16+Feb!AR16+Mar!AR16+Abr!AR16+May!AR16+Jun!AR16+Jul!AR16+Ago!AR16+Set!AR16+Oct!AR16),IF(Config!$C$6=11,SUM(+Ene!AR16+Feb!AR16+Mar!AR16+Abr!AR16+May!AR16+Jun!AR16+Jul!AR16+Ago!AR16+Set!AR16+Oct!AR16+Nov!AR16),IF(Config!$C$6=12,SUM(+Ene!AR16+Feb!AR16+Mar!AR16+Abr!AR16+May!AR16+Jun!AR16+Jul!AR16+Ago!AR16+Set!AR16+Oct!AR16+Nov!AR16+Dic!AR16)))))))))))))</f>
        <v>3</v>
      </c>
      <c r="AS16" s="356">
        <f>IF(Config!$C$6=1,SUM(+Ene!AS16),IF(Config!$C$6=2,SUM(+Ene!AS16+Feb!AS16),IF(Config!$C$6=3,SUM(+Ene!AS16+Feb!AS16+Mar!AS16),IF(Config!$C$6=4,SUM(+Ene!AS16+Feb!AS16+Mar!AS16+Abr!AS16),IF(Config!$C$6=5,SUM(Ene!AS16+Feb!AS16+Mar!AS16+Abr!AS16+May!AS16),IF(Config!$C$6=6,SUM(+Ene!AS16+Feb!AS16+Mar!AS16+Abr!AS16+May!AS16+Jun!AS16),IF(Config!$C$6=7,SUM(Ene!AS16+Feb!AS16+Mar!AS16+Abr!AS16+May!AS16+Jun!AS16+Jul!AS16),IF(Config!$C$6=8,SUM(+Ene!AS16+Feb!AS16+Mar!AS16+Abr!AS16+May!AS16+Jun!AS16+Jul!AS16+Ago!AS16),IF(Config!$C$6=9,SUM(+Ene!AS16+Feb!AS16+Mar!AS16+Abr!AS16+May!AS16+Jun!AS16+Jul!AS16+Ago!AS16+Set!AS16),IF(Config!$C$6=10,SUM(+Ene!AS16+Feb!AS16+Mar!AS16+Abr!AS16+May!AS16+Jun!AS16+Jul!AS16+Ago!AS16+Set!AS16+Oct!AS16),IF(Config!$C$6=11,SUM(+Ene!AS16+Feb!AS16+Mar!AS16+Abr!AS16+May!AS16+Jun!AS16+Jul!AS16+Ago!AS16+Set!AS16+Oct!AS16+Nov!AS16),IF(Config!$C$6=12,SUM(+Ene!AS16+Feb!AS16+Mar!AS16+Abr!AS16+May!AS16+Jun!AS16+Jul!AS16+Ago!AS16+Set!AS16+Oct!AS16+Nov!AS16+Dic!AS16)))))))))))))</f>
        <v>1</v>
      </c>
      <c r="AT16" s="366">
        <f t="shared" si="38"/>
        <v>916</v>
      </c>
      <c r="AU16" s="37">
        <f t="shared" si="27"/>
        <v>181</v>
      </c>
      <c r="AV16" s="37">
        <f t="shared" si="28"/>
        <v>0</v>
      </c>
      <c r="AW16" s="37">
        <f t="shared" si="8"/>
        <v>373</v>
      </c>
      <c r="AX16" s="37">
        <f t="shared" si="9"/>
        <v>69</v>
      </c>
      <c r="AY16" s="37">
        <f t="shared" si="10"/>
        <v>83</v>
      </c>
      <c r="AZ16" s="37">
        <f t="shared" si="11"/>
        <v>51</v>
      </c>
      <c r="BA16" s="37">
        <f t="shared" si="12"/>
        <v>80</v>
      </c>
      <c r="BB16" s="37">
        <f t="shared" si="13"/>
        <v>30</v>
      </c>
      <c r="BC16" s="38">
        <f t="shared" si="14"/>
        <v>42</v>
      </c>
      <c r="BD16" s="37">
        <f t="shared" si="15"/>
        <v>7</v>
      </c>
      <c r="BE16" s="54">
        <f t="shared" si="6"/>
        <v>916</v>
      </c>
      <c r="BF16" t="str">
        <f t="shared" si="7"/>
        <v>OK</v>
      </c>
    </row>
    <row r="17" spans="1:63" x14ac:dyDescent="0.25">
      <c r="A17" s="352">
        <v>14</v>
      </c>
      <c r="B17" s="355" t="s">
        <v>522</v>
      </c>
      <c r="C17" s="368" t="s">
        <v>144</v>
      </c>
      <c r="D17" s="356">
        <f>IF(Config!$C$6=1,SUM(+Ene!D17),IF(Config!$C$6=2,SUM(+Ene!D17+Feb!D17),IF(Config!$C$6=3,SUM(+Ene!D17+Feb!D17+Mar!D17),IF(Config!$C$6=4,SUM(+Ene!D17+Feb!D17+Mar!D17+Abr!D17),IF(Config!$C$6=5,SUM(Ene!D17+Feb!D17+Mar!D17+Abr!D17+May!D17),IF(Config!$C$6=6,SUM(+Ene!D17+Feb!D17+Mar!D17+Abr!D17+May!D17+Jun!D17),IF(Config!$C$6=7,SUM(Ene!D17+Feb!D17+Mar!D17+Abr!D17+May!D17+Jun!D17+Jul!D17),IF(Config!$C$6=8,SUM(+Ene!D17+Feb!D17+Mar!D17+Abr!D17+May!D17+Jun!D17+Jul!D17+Ago!D17),IF(Config!$C$6=9,SUM(+Ene!D17+Feb!D17+Mar!D17+Abr!D17+May!D17+Jun!D17+Jul!D17+Ago!D17+Set!D17),IF(Config!$C$6=10,SUM(+Ene!D17+Feb!D17+Mar!D17+Abr!D17+May!D17+Jun!D17+Jul!D17+Ago!D17+Set!D17+Oct!D17),IF(Config!$C$6=11,SUM(+Ene!D17+Feb!D17+Mar!D17+Abr!D17+May!D17+Jun!D17+Jul!D17+Ago!D17+Set!D17+Oct!D17+Nov!D17),IF(Config!$C$6=12,SUM(+Ene!D17+Feb!D17+Mar!D17+Abr!D17+May!D17+Jun!D17+Jul!D17+Ago!D17+Set!D17+Oct!D17+Nov!D17+Dic!D17)))))))))))))</f>
        <v>181</v>
      </c>
      <c r="E17" s="356">
        <f>IF(Config!$C$6=1,SUM(+Ene!E17),IF(Config!$C$6=2,SUM(+Ene!E17+Feb!E17),IF(Config!$C$6=3,SUM(+Ene!E17+Feb!E17+Mar!E17),IF(Config!$C$6=4,SUM(+Ene!E17+Feb!E17+Mar!E17+Abr!E17),IF(Config!$C$6=5,SUM(Ene!E17+Feb!E17+Mar!E17+Abr!E17+May!E17),IF(Config!$C$6=6,SUM(+Ene!E17+Feb!E17+Mar!E17+Abr!E17+May!E17+Jun!E17),IF(Config!$C$6=7,SUM(Ene!E17+Feb!E17+Mar!E17+Abr!E17+May!E17+Jun!E17+Jul!E17),IF(Config!$C$6=8,SUM(+Ene!E17+Feb!E17+Mar!E17+Abr!E17+May!E17+Jun!E17+Jul!E17+Ago!E17),IF(Config!$C$6=9,SUM(+Ene!E17+Feb!E17+Mar!E17+Abr!E17+May!E17+Jun!E17+Jul!E17+Ago!E17+Set!E17),IF(Config!$C$6=10,SUM(+Ene!E17+Feb!E17+Mar!E17+Abr!E17+May!E17+Jun!E17+Jul!E17+Ago!E17+Set!E17+Oct!E17),IF(Config!$C$6=11,SUM(+Ene!E17+Feb!E17+Mar!E17+Abr!E17+May!E17+Jun!E17+Jul!E17+Ago!E17+Set!E17+Oct!E17+Nov!E17),IF(Config!$C$6=12,SUM(+Ene!E17+Feb!E17+Mar!E17+Abr!E17+May!E17+Jun!E17+Jul!E17+Ago!E17+Set!E17+Oct!E17+Nov!E17+Dic!E17)))))))))))))</f>
        <v>0</v>
      </c>
      <c r="F17" s="356">
        <f>IF(Config!$C$6=1,SUM(+Ene!F17),IF(Config!$C$6=2,SUM(+Ene!F17+Feb!F17),IF(Config!$C$6=3,SUM(+Ene!F17+Feb!F17+Mar!F17),IF(Config!$C$6=4,SUM(+Ene!F17+Feb!F17+Mar!F17+Abr!F17),IF(Config!$C$6=5,SUM(Ene!F17+Feb!F17+Mar!F17+Abr!F17+May!F17),IF(Config!$C$6=6,SUM(+Ene!F17+Feb!F17+Mar!F17+Abr!F17+May!F17+Jun!F17),IF(Config!$C$6=7,SUM(Ene!F17+Feb!F17+Mar!F17+Abr!F17+May!F17+Jun!F17+Jul!F17),IF(Config!$C$6=8,SUM(+Ene!F17+Feb!F17+Mar!F17+Abr!F17+May!F17+Jun!F17+Jul!F17+Ago!F17),IF(Config!$C$6=9,SUM(+Ene!F17+Feb!F17+Mar!F17+Abr!F17+May!F17+Jun!F17+Jul!F17+Ago!F17+Set!F17),IF(Config!$C$6=10,SUM(+Ene!F17+Feb!F17+Mar!F17+Abr!F17+May!F17+Jun!F17+Jul!F17+Ago!F17+Set!F17+Oct!F17),IF(Config!$C$6=11,SUM(+Ene!F17+Feb!F17+Mar!F17+Abr!F17+May!F17+Jun!F17+Jul!F17+Ago!F17+Set!F17+Oct!F17+Nov!F17),IF(Config!$C$6=12,SUM(+Ene!F17+Feb!F17+Mar!F17+Abr!F17+May!F17+Jun!F17+Jul!F17+Ago!F17+Set!F17+Oct!F17+Nov!F17+Dic!F17)))))))))))))</f>
        <v>306</v>
      </c>
      <c r="G17" s="356">
        <f>IF(Config!$C$6=1,SUM(+Ene!G17),IF(Config!$C$6=2,SUM(+Ene!G17+Feb!G17),IF(Config!$C$6=3,SUM(+Ene!G17+Feb!G17+Mar!G17),IF(Config!$C$6=4,SUM(+Ene!G17+Feb!G17+Mar!G17+Abr!G17),IF(Config!$C$6=5,SUM(Ene!G17+Feb!G17+Mar!G17+Abr!G17+May!G17),IF(Config!$C$6=6,SUM(+Ene!G17+Feb!G17+Mar!G17+Abr!G17+May!G17+Jun!G17),IF(Config!$C$6=7,SUM(Ene!G17+Feb!G17+Mar!G17+Abr!G17+May!G17+Jun!G17+Jul!G17),IF(Config!$C$6=8,SUM(+Ene!G17+Feb!G17+Mar!G17+Abr!G17+May!G17+Jun!G17+Jul!G17+Ago!G17),IF(Config!$C$6=9,SUM(+Ene!G17+Feb!G17+Mar!G17+Abr!G17+May!G17+Jun!G17+Jul!G17+Ago!G17+Set!G17),IF(Config!$C$6=10,SUM(+Ene!G17+Feb!G17+Mar!G17+Abr!G17+May!G17+Jun!G17+Jul!G17+Ago!G17+Set!G17+Oct!G17),IF(Config!$C$6=11,SUM(+Ene!G17+Feb!G17+Mar!G17+Abr!G17+May!G17+Jun!G17+Jul!G17+Ago!G17+Set!G17+Oct!G17+Nov!G17),IF(Config!$C$6=12,SUM(+Ene!G17+Feb!G17+Mar!G17+Abr!G17+May!G17+Jun!G17+Jul!G17+Ago!G17+Set!G17+Oct!G17+Nov!G17+Dic!G17)))))))))))))</f>
        <v>0</v>
      </c>
      <c r="H17" s="356">
        <f>IF(Config!$C$6=1,SUM(+Ene!H17),IF(Config!$C$6=2,SUM(+Ene!H17+Feb!H17),IF(Config!$C$6=3,SUM(+Ene!H17+Feb!H17+Mar!H17),IF(Config!$C$6=4,SUM(+Ene!H17+Feb!H17+Mar!H17+Abr!H17),IF(Config!$C$6=5,SUM(Ene!H17+Feb!H17+Mar!H17+Abr!H17+May!H17),IF(Config!$C$6=6,SUM(+Ene!H17+Feb!H17+Mar!H17+Abr!H17+May!H17+Jun!H17),IF(Config!$C$6=7,SUM(Ene!H17+Feb!H17+Mar!H17+Abr!H17+May!H17+Jun!H17+Jul!H17),IF(Config!$C$6=8,SUM(+Ene!H17+Feb!H17+Mar!H17+Abr!H17+May!H17+Jun!H17+Jul!H17+Ago!H17),IF(Config!$C$6=9,SUM(+Ene!H17+Feb!H17+Mar!H17+Abr!H17+May!H17+Jun!H17+Jul!H17+Ago!H17+Set!H17),IF(Config!$C$6=10,SUM(+Ene!H17+Feb!H17+Mar!H17+Abr!H17+May!H17+Jun!H17+Jul!H17+Ago!H17+Set!H17+Oct!H17),IF(Config!$C$6=11,SUM(+Ene!H17+Feb!H17+Mar!H17+Abr!H17+May!H17+Jun!H17+Jul!H17+Ago!H17+Set!H17+Oct!H17+Nov!H17),IF(Config!$C$6=12,SUM(+Ene!H17+Feb!H17+Mar!H17+Abr!H17+May!H17+Jun!H17+Jul!H17+Ago!H17+Set!H17+Oct!H17+Nov!H17+Dic!H17)))))))))))))</f>
        <v>0</v>
      </c>
      <c r="I17" s="356">
        <f>IF(Config!$C$6=1,SUM(+Ene!I17),IF(Config!$C$6=2,SUM(+Ene!I17+Feb!I17),IF(Config!$C$6=3,SUM(+Ene!I17+Feb!I17+Mar!I17),IF(Config!$C$6=4,SUM(+Ene!I17+Feb!I17+Mar!I17+Abr!I17),IF(Config!$C$6=5,SUM(Ene!I17+Feb!I17+Mar!I17+Abr!I17+May!I17),IF(Config!$C$6=6,SUM(+Ene!I17+Feb!I17+Mar!I17+Abr!I17+May!I17+Jun!I17),IF(Config!$C$6=7,SUM(Ene!I17+Feb!I17+Mar!I17+Abr!I17+May!I17+Jun!I17+Jul!I17),IF(Config!$C$6=8,SUM(+Ene!I17+Feb!I17+Mar!I17+Abr!I17+May!I17+Jun!I17+Jul!I17+Ago!I17),IF(Config!$C$6=9,SUM(+Ene!I17+Feb!I17+Mar!I17+Abr!I17+May!I17+Jun!I17+Jul!I17+Ago!I17+Set!I17),IF(Config!$C$6=10,SUM(+Ene!I17+Feb!I17+Mar!I17+Abr!I17+May!I17+Jun!I17+Jul!I17+Ago!I17+Set!I17+Oct!I17),IF(Config!$C$6=11,SUM(+Ene!I17+Feb!I17+Mar!I17+Abr!I17+May!I17+Jun!I17+Jul!I17+Ago!I17+Set!I17+Oct!I17+Nov!I17),IF(Config!$C$6=12,SUM(+Ene!I17+Feb!I17+Mar!I17+Abr!I17+May!I17+Jun!I17+Jul!I17+Ago!I17+Set!I17+Oct!I17+Nov!I17+Dic!I17)))))))))))))</f>
        <v>3</v>
      </c>
      <c r="J17" s="356">
        <f>IF(Config!$C$6=1,SUM(+Ene!J17),IF(Config!$C$6=2,SUM(+Ene!J17+Feb!J17),IF(Config!$C$6=3,SUM(+Ene!J17+Feb!J17+Mar!J17),IF(Config!$C$6=4,SUM(+Ene!J17+Feb!J17+Mar!J17+Abr!J17),IF(Config!$C$6=5,SUM(Ene!J17+Feb!J17+Mar!J17+Abr!J17+May!J17),IF(Config!$C$6=6,SUM(+Ene!J17+Feb!J17+Mar!J17+Abr!J17+May!J17+Jun!J17),IF(Config!$C$6=7,SUM(Ene!J17+Feb!J17+Mar!J17+Abr!J17+May!J17+Jun!J17+Jul!J17),IF(Config!$C$6=8,SUM(+Ene!J17+Feb!J17+Mar!J17+Abr!J17+May!J17+Jun!J17+Jul!J17+Ago!J17),IF(Config!$C$6=9,SUM(+Ene!J17+Feb!J17+Mar!J17+Abr!J17+May!J17+Jun!J17+Jul!J17+Ago!J17+Set!J17),IF(Config!$C$6=10,SUM(+Ene!J17+Feb!J17+Mar!J17+Abr!J17+May!J17+Jun!J17+Jul!J17+Ago!J17+Set!J17+Oct!J17),IF(Config!$C$6=11,SUM(+Ene!J17+Feb!J17+Mar!J17+Abr!J17+May!J17+Jun!J17+Jul!J17+Ago!J17+Set!J17+Oct!J17+Nov!J17),IF(Config!$C$6=12,SUM(+Ene!J17+Feb!J17+Mar!J17+Abr!J17+May!J17+Jun!J17+Jul!J17+Ago!J17+Set!J17+Oct!J17+Nov!J17+Dic!J17)))))))))))))</f>
        <v>25</v>
      </c>
      <c r="K17" s="356">
        <f>IF(Config!$C$6=1,SUM(+Ene!K17),IF(Config!$C$6=2,SUM(+Ene!K17+Feb!K17),IF(Config!$C$6=3,SUM(+Ene!K17+Feb!K17+Mar!K17),IF(Config!$C$6=4,SUM(+Ene!K17+Feb!K17+Mar!K17+Abr!K17),IF(Config!$C$6=5,SUM(Ene!K17+Feb!K17+Mar!K17+Abr!K17+May!K17),IF(Config!$C$6=6,SUM(+Ene!K17+Feb!K17+Mar!K17+Abr!K17+May!K17+Jun!K17),IF(Config!$C$6=7,SUM(Ene!K17+Feb!K17+Mar!K17+Abr!K17+May!K17+Jun!K17+Jul!K17),IF(Config!$C$6=8,SUM(+Ene!K17+Feb!K17+Mar!K17+Abr!K17+May!K17+Jun!K17+Jul!K17+Ago!K17),IF(Config!$C$6=9,SUM(+Ene!K17+Feb!K17+Mar!K17+Abr!K17+May!K17+Jun!K17+Jul!K17+Ago!K17+Set!K17),IF(Config!$C$6=10,SUM(+Ene!K17+Feb!K17+Mar!K17+Abr!K17+May!K17+Jun!K17+Jul!K17+Ago!K17+Set!K17+Oct!K17),IF(Config!$C$6=11,SUM(+Ene!K17+Feb!K17+Mar!K17+Abr!K17+May!K17+Jun!K17+Jul!K17+Ago!K17+Set!K17+Oct!K17+Nov!K17),IF(Config!$C$6=12,SUM(+Ene!K17+Feb!K17+Mar!K17+Abr!K17+May!K17+Jun!K17+Jul!K17+Ago!K17+Set!K17+Oct!K17+Nov!K17+Dic!K17)))))))))))))</f>
        <v>6</v>
      </c>
      <c r="L17" s="356">
        <f>IF(Config!$C$6=1,SUM(+Ene!L17),IF(Config!$C$6=2,SUM(+Ene!L17+Feb!L17),IF(Config!$C$6=3,SUM(+Ene!L17+Feb!L17+Mar!L17),IF(Config!$C$6=4,SUM(+Ene!L17+Feb!L17+Mar!L17+Abr!L17),IF(Config!$C$6=5,SUM(Ene!L17+Feb!L17+Mar!L17+Abr!L17+May!L17),IF(Config!$C$6=6,SUM(+Ene!L17+Feb!L17+Mar!L17+Abr!L17+May!L17+Jun!L17),IF(Config!$C$6=7,SUM(Ene!L17+Feb!L17+Mar!L17+Abr!L17+May!L17+Jun!L17+Jul!L17),IF(Config!$C$6=8,SUM(+Ene!L17+Feb!L17+Mar!L17+Abr!L17+May!L17+Jun!L17+Jul!L17+Ago!L17),IF(Config!$C$6=9,SUM(+Ene!L17+Feb!L17+Mar!L17+Abr!L17+May!L17+Jun!L17+Jul!L17+Ago!L17+Set!L17),IF(Config!$C$6=10,SUM(+Ene!L17+Feb!L17+Mar!L17+Abr!L17+May!L17+Jun!L17+Jul!L17+Ago!L17+Set!L17+Oct!L17),IF(Config!$C$6=11,SUM(+Ene!L17+Feb!L17+Mar!L17+Abr!L17+May!L17+Jun!L17+Jul!L17+Ago!L17+Set!L17+Oct!L17+Nov!L17),IF(Config!$C$6=12,SUM(+Ene!L17+Feb!L17+Mar!L17+Abr!L17+May!L17+Jun!L17+Jul!L17+Ago!L17+Set!L17+Oct!L17+Nov!L17+Dic!L17)))))))))))))</f>
        <v>0</v>
      </c>
      <c r="M17" s="356">
        <f>IF(Config!$C$6=1,SUM(+Ene!M17),IF(Config!$C$6=2,SUM(+Ene!M17+Feb!M17),IF(Config!$C$6=3,SUM(+Ene!M17+Feb!M17+Mar!M17),IF(Config!$C$6=4,SUM(+Ene!M17+Feb!M17+Mar!M17+Abr!M17),IF(Config!$C$6=5,SUM(Ene!M17+Feb!M17+Mar!M17+Abr!M17+May!M17),IF(Config!$C$6=6,SUM(+Ene!M17+Feb!M17+Mar!M17+Abr!M17+May!M17+Jun!M17),IF(Config!$C$6=7,SUM(Ene!M17+Feb!M17+Mar!M17+Abr!M17+May!M17+Jun!M17+Jul!M17),IF(Config!$C$6=8,SUM(+Ene!M17+Feb!M17+Mar!M17+Abr!M17+May!M17+Jun!M17+Jul!M17+Ago!M17),IF(Config!$C$6=9,SUM(+Ene!M17+Feb!M17+Mar!M17+Abr!M17+May!M17+Jun!M17+Jul!M17+Ago!M17+Set!M17),IF(Config!$C$6=10,SUM(+Ene!M17+Feb!M17+Mar!M17+Abr!M17+May!M17+Jun!M17+Jul!M17+Ago!M17+Set!M17+Oct!M17),IF(Config!$C$6=11,SUM(+Ene!M17+Feb!M17+Mar!M17+Abr!M17+May!M17+Jun!M17+Jul!M17+Ago!M17+Set!M17+Oct!M17+Nov!M17),IF(Config!$C$6=12,SUM(+Ene!M17+Feb!M17+Mar!M17+Abr!M17+May!M17+Jun!M17+Jul!M17+Ago!M17+Set!M17+Oct!M17+Nov!M17+Dic!M17)))))))))))))</f>
        <v>0</v>
      </c>
      <c r="N17" s="356">
        <f>IF(Config!$C$6=1,SUM(+Ene!N17),IF(Config!$C$6=2,SUM(+Ene!N17+Feb!N17),IF(Config!$C$6=3,SUM(+Ene!N17+Feb!N17+Mar!N17),IF(Config!$C$6=4,SUM(+Ene!N17+Feb!N17+Mar!N17+Abr!N17),IF(Config!$C$6=5,SUM(Ene!N17+Feb!N17+Mar!N17+Abr!N17+May!N17),IF(Config!$C$6=6,SUM(+Ene!N17+Feb!N17+Mar!N17+Abr!N17+May!N17+Jun!N17),IF(Config!$C$6=7,SUM(Ene!N17+Feb!N17+Mar!N17+Abr!N17+May!N17+Jun!N17+Jul!N17),IF(Config!$C$6=8,SUM(+Ene!N17+Feb!N17+Mar!N17+Abr!N17+May!N17+Jun!N17+Jul!N17+Ago!N17),IF(Config!$C$6=9,SUM(+Ene!N17+Feb!N17+Mar!N17+Abr!N17+May!N17+Jun!N17+Jul!N17+Ago!N17+Set!N17),IF(Config!$C$6=10,SUM(+Ene!N17+Feb!N17+Mar!N17+Abr!N17+May!N17+Jun!N17+Jul!N17+Ago!N17+Set!N17+Oct!N17),IF(Config!$C$6=11,SUM(+Ene!N17+Feb!N17+Mar!N17+Abr!N17+May!N17+Jun!N17+Jul!N17+Ago!N17+Set!N17+Oct!N17+Nov!N17),IF(Config!$C$6=12,SUM(+Ene!N17+Feb!N17+Mar!N17+Abr!N17+May!N17+Jun!N17+Jul!N17+Ago!N17+Set!N17+Oct!N17+Nov!N17+Dic!N17)))))))))))))</f>
        <v>31</v>
      </c>
      <c r="O17" s="356">
        <f>IF(Config!$C$6=1,SUM(+Ene!O17),IF(Config!$C$6=2,SUM(+Ene!O17+Feb!O17),IF(Config!$C$6=3,SUM(+Ene!O17+Feb!O17+Mar!O17),IF(Config!$C$6=4,SUM(+Ene!O17+Feb!O17+Mar!O17+Abr!O17),IF(Config!$C$6=5,SUM(Ene!O17+Feb!O17+Mar!O17+Abr!O17+May!O17),IF(Config!$C$6=6,SUM(+Ene!O17+Feb!O17+Mar!O17+Abr!O17+May!O17+Jun!O17),IF(Config!$C$6=7,SUM(Ene!O17+Feb!O17+Mar!O17+Abr!O17+May!O17+Jun!O17+Jul!O17),IF(Config!$C$6=8,SUM(+Ene!O17+Feb!O17+Mar!O17+Abr!O17+May!O17+Jun!O17+Jul!O17+Ago!O17),IF(Config!$C$6=9,SUM(+Ene!O17+Feb!O17+Mar!O17+Abr!O17+May!O17+Jun!O17+Jul!O17+Ago!O17+Set!O17),IF(Config!$C$6=10,SUM(+Ene!O17+Feb!O17+Mar!O17+Abr!O17+May!O17+Jun!O17+Jul!O17+Ago!O17+Set!O17+Oct!O17),IF(Config!$C$6=11,SUM(+Ene!O17+Feb!O17+Mar!O17+Abr!O17+May!O17+Jun!O17+Jul!O17+Ago!O17+Set!O17+Oct!O17+Nov!O17),IF(Config!$C$6=12,SUM(+Ene!O17+Feb!O17+Mar!O17+Abr!O17+May!O17+Jun!O17+Jul!O17+Ago!O17+Set!O17+Oct!O17+Nov!O17+Dic!O17)))))))))))))</f>
        <v>2</v>
      </c>
      <c r="P17" s="356">
        <f>IF(Config!$C$6=1,SUM(+Ene!P17),IF(Config!$C$6=2,SUM(+Ene!P17+Feb!P17),IF(Config!$C$6=3,SUM(+Ene!P17+Feb!P17+Mar!P17),IF(Config!$C$6=4,SUM(+Ene!P17+Feb!P17+Mar!P17+Abr!P17),IF(Config!$C$6=5,SUM(Ene!P17+Feb!P17+Mar!P17+Abr!P17+May!P17),IF(Config!$C$6=6,SUM(+Ene!P17+Feb!P17+Mar!P17+Abr!P17+May!P17+Jun!P17),IF(Config!$C$6=7,SUM(Ene!P17+Feb!P17+Mar!P17+Abr!P17+May!P17+Jun!P17+Jul!P17),IF(Config!$C$6=8,SUM(+Ene!P17+Feb!P17+Mar!P17+Abr!P17+May!P17+Jun!P17+Jul!P17+Ago!P17),IF(Config!$C$6=9,SUM(+Ene!P17+Feb!P17+Mar!P17+Abr!P17+May!P17+Jun!P17+Jul!P17+Ago!P17+Set!P17),IF(Config!$C$6=10,SUM(+Ene!P17+Feb!P17+Mar!P17+Abr!P17+May!P17+Jun!P17+Jul!P17+Ago!P17+Set!P17+Oct!P17),IF(Config!$C$6=11,SUM(+Ene!P17+Feb!P17+Mar!P17+Abr!P17+May!P17+Jun!P17+Jul!P17+Ago!P17+Set!P17+Oct!P17+Nov!P17),IF(Config!$C$6=12,SUM(+Ene!P17+Feb!P17+Mar!P17+Abr!P17+May!P17+Jun!P17+Jul!P17+Ago!P17+Set!P17+Oct!P17+Nov!P17+Dic!P17)))))))))))))</f>
        <v>40</v>
      </c>
      <c r="Q17" s="356">
        <f>IF(Config!$C$6=1,SUM(+Ene!Q17),IF(Config!$C$6=2,SUM(+Ene!Q17+Feb!Q17),IF(Config!$C$6=3,SUM(+Ene!Q17+Feb!Q17+Mar!Q17),IF(Config!$C$6=4,SUM(+Ene!Q17+Feb!Q17+Mar!Q17+Abr!Q17),IF(Config!$C$6=5,SUM(Ene!Q17+Feb!Q17+Mar!Q17+Abr!Q17+May!Q17),IF(Config!$C$6=6,SUM(+Ene!Q17+Feb!Q17+Mar!Q17+Abr!Q17+May!Q17+Jun!Q17),IF(Config!$C$6=7,SUM(Ene!Q17+Feb!Q17+Mar!Q17+Abr!Q17+May!Q17+Jun!Q17+Jul!Q17),IF(Config!$C$6=8,SUM(+Ene!Q17+Feb!Q17+Mar!Q17+Abr!Q17+May!Q17+Jun!Q17+Jul!Q17+Ago!Q17),IF(Config!$C$6=9,SUM(+Ene!Q17+Feb!Q17+Mar!Q17+Abr!Q17+May!Q17+Jun!Q17+Jul!Q17+Ago!Q17+Set!Q17),IF(Config!$C$6=10,SUM(+Ene!Q17+Feb!Q17+Mar!Q17+Abr!Q17+May!Q17+Jun!Q17+Jul!Q17+Ago!Q17+Set!Q17+Oct!Q17),IF(Config!$C$6=11,SUM(+Ene!Q17+Feb!Q17+Mar!Q17+Abr!Q17+May!Q17+Jun!Q17+Jul!Q17+Ago!Q17+Set!Q17+Oct!Q17+Nov!Q17),IF(Config!$C$6=12,SUM(+Ene!Q17+Feb!Q17+Mar!Q17+Abr!Q17+May!Q17+Jun!Q17+Jul!Q17+Ago!Q17+Set!Q17+Oct!Q17+Nov!Q17+Dic!Q17)))))))))))))</f>
        <v>12</v>
      </c>
      <c r="R17" s="356">
        <f>IF(Config!$C$6=1,SUM(+Ene!R17),IF(Config!$C$6=2,SUM(+Ene!R17+Feb!R17),IF(Config!$C$6=3,SUM(+Ene!R17+Feb!R17+Mar!R17),IF(Config!$C$6=4,SUM(+Ene!R17+Feb!R17+Mar!R17+Abr!R17),IF(Config!$C$6=5,SUM(Ene!R17+Feb!R17+Mar!R17+Abr!R17+May!R17),IF(Config!$C$6=6,SUM(+Ene!R17+Feb!R17+Mar!R17+Abr!R17+May!R17+Jun!R17),IF(Config!$C$6=7,SUM(Ene!R17+Feb!R17+Mar!R17+Abr!R17+May!R17+Jun!R17+Jul!R17),IF(Config!$C$6=8,SUM(+Ene!R17+Feb!R17+Mar!R17+Abr!R17+May!R17+Jun!R17+Jul!R17+Ago!R17),IF(Config!$C$6=9,SUM(+Ene!R17+Feb!R17+Mar!R17+Abr!R17+May!R17+Jun!R17+Jul!R17+Ago!R17+Set!R17),IF(Config!$C$6=10,SUM(+Ene!R17+Feb!R17+Mar!R17+Abr!R17+May!R17+Jun!R17+Jul!R17+Ago!R17+Set!R17+Oct!R17),IF(Config!$C$6=11,SUM(+Ene!R17+Feb!R17+Mar!R17+Abr!R17+May!R17+Jun!R17+Jul!R17+Ago!R17+Set!R17+Oct!R17+Nov!R17),IF(Config!$C$6=12,SUM(+Ene!R17+Feb!R17+Mar!R17+Abr!R17+May!R17+Jun!R17+Jul!R17+Ago!R17+Set!R17+Oct!R17+Nov!R17+Dic!R17)))))))))))))</f>
        <v>17</v>
      </c>
      <c r="S17" s="356">
        <f>IF(Config!$C$6=1,SUM(+Ene!S17),IF(Config!$C$6=2,SUM(+Ene!S17+Feb!S17),IF(Config!$C$6=3,SUM(+Ene!S17+Feb!S17+Mar!S17),IF(Config!$C$6=4,SUM(+Ene!S17+Feb!S17+Mar!S17+Abr!S17),IF(Config!$C$6=5,SUM(Ene!S17+Feb!S17+Mar!S17+Abr!S17+May!S17),IF(Config!$C$6=6,SUM(+Ene!S17+Feb!S17+Mar!S17+Abr!S17+May!S17+Jun!S17),IF(Config!$C$6=7,SUM(Ene!S17+Feb!S17+Mar!S17+Abr!S17+May!S17+Jun!S17+Jul!S17),IF(Config!$C$6=8,SUM(+Ene!S17+Feb!S17+Mar!S17+Abr!S17+May!S17+Jun!S17+Jul!S17+Ago!S17),IF(Config!$C$6=9,SUM(+Ene!S17+Feb!S17+Mar!S17+Abr!S17+May!S17+Jun!S17+Jul!S17+Ago!S17+Set!S17),IF(Config!$C$6=10,SUM(+Ene!S17+Feb!S17+Mar!S17+Abr!S17+May!S17+Jun!S17+Jul!S17+Ago!S17+Set!S17+Oct!S17),IF(Config!$C$6=11,SUM(+Ene!S17+Feb!S17+Mar!S17+Abr!S17+May!S17+Jun!S17+Jul!S17+Ago!S17+Set!S17+Oct!S17+Nov!S17),IF(Config!$C$6=12,SUM(+Ene!S17+Feb!S17+Mar!S17+Abr!S17+May!S17+Jun!S17+Jul!S17+Ago!S17+Set!S17+Oct!S17+Nov!S17+Dic!S17)))))))))))))</f>
        <v>46</v>
      </c>
      <c r="T17" s="356">
        <f>IF(Config!$C$6=1,SUM(+Ene!T17),IF(Config!$C$6=2,SUM(+Ene!T17+Feb!T17),IF(Config!$C$6=3,SUM(+Ene!T17+Feb!T17+Mar!T17),IF(Config!$C$6=4,SUM(+Ene!T17+Feb!T17+Mar!T17+Abr!T17),IF(Config!$C$6=5,SUM(Ene!T17+Feb!T17+Mar!T17+Abr!T17+May!T17),IF(Config!$C$6=6,SUM(+Ene!T17+Feb!T17+Mar!T17+Abr!T17+May!T17+Jun!T17),IF(Config!$C$6=7,SUM(Ene!T17+Feb!T17+Mar!T17+Abr!T17+May!T17+Jun!T17+Jul!T17),IF(Config!$C$6=8,SUM(+Ene!T17+Feb!T17+Mar!T17+Abr!T17+May!T17+Jun!T17+Jul!T17+Ago!T17),IF(Config!$C$6=9,SUM(+Ene!T17+Feb!T17+Mar!T17+Abr!T17+May!T17+Jun!T17+Jul!T17+Ago!T17+Set!T17),IF(Config!$C$6=10,SUM(+Ene!T17+Feb!T17+Mar!T17+Abr!T17+May!T17+Jun!T17+Jul!T17+Ago!T17+Set!T17+Oct!T17),IF(Config!$C$6=11,SUM(+Ene!T17+Feb!T17+Mar!T17+Abr!T17+May!T17+Jun!T17+Jul!T17+Ago!T17+Set!T17+Oct!T17+Nov!T17),IF(Config!$C$6=12,SUM(+Ene!T17+Feb!T17+Mar!T17+Abr!T17+May!T17+Jun!T17+Jul!T17+Ago!T17+Set!T17+Oct!T17+Nov!T17+Dic!T17)))))))))))))</f>
        <v>1</v>
      </c>
      <c r="U17" s="356">
        <f>IF(Config!$C$6=1,SUM(+Ene!U17),IF(Config!$C$6=2,SUM(+Ene!U17+Feb!U17),IF(Config!$C$6=3,SUM(+Ene!U17+Feb!U17+Mar!U17),IF(Config!$C$6=4,SUM(+Ene!U17+Feb!U17+Mar!U17+Abr!U17),IF(Config!$C$6=5,SUM(Ene!U17+Feb!U17+Mar!U17+Abr!U17+May!U17),IF(Config!$C$6=6,SUM(+Ene!U17+Feb!U17+Mar!U17+Abr!U17+May!U17+Jun!U17),IF(Config!$C$6=7,SUM(Ene!U17+Feb!U17+Mar!U17+Abr!U17+May!U17+Jun!U17+Jul!U17),IF(Config!$C$6=8,SUM(+Ene!U17+Feb!U17+Mar!U17+Abr!U17+May!U17+Jun!U17+Jul!U17+Ago!U17),IF(Config!$C$6=9,SUM(+Ene!U17+Feb!U17+Mar!U17+Abr!U17+May!U17+Jun!U17+Jul!U17+Ago!U17+Set!U17),IF(Config!$C$6=10,SUM(+Ene!U17+Feb!U17+Mar!U17+Abr!U17+May!U17+Jun!U17+Jul!U17+Ago!U17+Set!U17+Oct!U17),IF(Config!$C$6=11,SUM(+Ene!U17+Feb!U17+Mar!U17+Abr!U17+May!U17+Jun!U17+Jul!U17+Ago!U17+Set!U17+Oct!U17+Nov!U17),IF(Config!$C$6=12,SUM(+Ene!U17+Feb!U17+Mar!U17+Abr!U17+May!U17+Jun!U17+Jul!U17+Ago!U17+Set!U17+Oct!U17+Nov!U17+Dic!U17)))))))))))))</f>
        <v>23</v>
      </c>
      <c r="V17" s="356">
        <f>IF(Config!$C$6=1,SUM(+Ene!V17),IF(Config!$C$6=2,SUM(+Ene!V17+Feb!V17),IF(Config!$C$6=3,SUM(+Ene!V17+Feb!V17+Mar!V17),IF(Config!$C$6=4,SUM(+Ene!V17+Feb!V17+Mar!V17+Abr!V17),IF(Config!$C$6=5,SUM(Ene!V17+Feb!V17+Mar!V17+Abr!V17+May!V17),IF(Config!$C$6=6,SUM(+Ene!V17+Feb!V17+Mar!V17+Abr!V17+May!V17+Jun!V17),IF(Config!$C$6=7,SUM(Ene!V17+Feb!V17+Mar!V17+Abr!V17+May!V17+Jun!V17+Jul!V17),IF(Config!$C$6=8,SUM(+Ene!V17+Feb!V17+Mar!V17+Abr!V17+May!V17+Jun!V17+Jul!V17+Ago!V17),IF(Config!$C$6=9,SUM(+Ene!V17+Feb!V17+Mar!V17+Abr!V17+May!V17+Jun!V17+Jul!V17+Ago!V17+Set!V17),IF(Config!$C$6=10,SUM(+Ene!V17+Feb!V17+Mar!V17+Abr!V17+May!V17+Jun!V17+Jul!V17+Ago!V17+Set!V17+Oct!V17),IF(Config!$C$6=11,SUM(+Ene!V17+Feb!V17+Mar!V17+Abr!V17+May!V17+Jun!V17+Jul!V17+Ago!V17+Set!V17+Oct!V17+Nov!V17),IF(Config!$C$6=12,SUM(+Ene!V17+Feb!V17+Mar!V17+Abr!V17+May!V17+Jun!V17+Jul!V17+Ago!V17+Set!V17+Oct!V17+Nov!V17+Dic!V17)))))))))))))</f>
        <v>14</v>
      </c>
      <c r="W17" s="356">
        <f>IF(Config!$C$6=1,SUM(+Ene!W17),IF(Config!$C$6=2,SUM(+Ene!W17+Feb!W17),IF(Config!$C$6=3,SUM(+Ene!W17+Feb!W17+Mar!W17),IF(Config!$C$6=4,SUM(+Ene!W17+Feb!W17+Mar!W17+Abr!W17),IF(Config!$C$6=5,SUM(Ene!W17+Feb!W17+Mar!W17+Abr!W17+May!W17),IF(Config!$C$6=6,SUM(+Ene!W17+Feb!W17+Mar!W17+Abr!W17+May!W17+Jun!W17),IF(Config!$C$6=7,SUM(Ene!W17+Feb!W17+Mar!W17+Abr!W17+May!W17+Jun!W17+Jul!W17),IF(Config!$C$6=8,SUM(+Ene!W17+Feb!W17+Mar!W17+Abr!W17+May!W17+Jun!W17+Jul!W17+Ago!W17),IF(Config!$C$6=9,SUM(+Ene!W17+Feb!W17+Mar!W17+Abr!W17+May!W17+Jun!W17+Jul!W17+Ago!W17+Set!W17),IF(Config!$C$6=10,SUM(+Ene!W17+Feb!W17+Mar!W17+Abr!W17+May!W17+Jun!W17+Jul!W17+Ago!W17+Set!W17+Oct!W17),IF(Config!$C$6=11,SUM(+Ene!W17+Feb!W17+Mar!W17+Abr!W17+May!W17+Jun!W17+Jul!W17+Ago!W17+Set!W17+Oct!W17+Nov!W17),IF(Config!$C$6=12,SUM(+Ene!W17+Feb!W17+Mar!W17+Abr!W17+May!W17+Jun!W17+Jul!W17+Ago!W17+Set!W17+Oct!W17+Nov!W17+Dic!W17)))))))))))))</f>
        <v>0</v>
      </c>
      <c r="X17" s="356">
        <f>IF(Config!$C$6=1,SUM(+Ene!X17),IF(Config!$C$6=2,SUM(+Ene!X17+Feb!X17),IF(Config!$C$6=3,SUM(+Ene!X17+Feb!X17+Mar!X17),IF(Config!$C$6=4,SUM(+Ene!X17+Feb!X17+Mar!X17+Abr!X17),IF(Config!$C$6=5,SUM(Ene!X17+Feb!X17+Mar!X17+Abr!X17+May!X17),IF(Config!$C$6=6,SUM(+Ene!X17+Feb!X17+Mar!X17+Abr!X17+May!X17+Jun!X17),IF(Config!$C$6=7,SUM(Ene!X17+Feb!X17+Mar!X17+Abr!X17+May!X17+Jun!X17+Jul!X17),IF(Config!$C$6=8,SUM(+Ene!X17+Feb!X17+Mar!X17+Abr!X17+May!X17+Jun!X17+Jul!X17+Ago!X17),IF(Config!$C$6=9,SUM(+Ene!X17+Feb!X17+Mar!X17+Abr!X17+May!X17+Jun!X17+Jul!X17+Ago!X17+Set!X17),IF(Config!$C$6=10,SUM(+Ene!X17+Feb!X17+Mar!X17+Abr!X17+May!X17+Jun!X17+Jul!X17+Ago!X17+Set!X17+Oct!X17),IF(Config!$C$6=11,SUM(+Ene!X17+Feb!X17+Mar!X17+Abr!X17+May!X17+Jun!X17+Jul!X17+Ago!X17+Set!X17+Oct!X17+Nov!X17),IF(Config!$C$6=12,SUM(+Ene!X17+Feb!X17+Mar!X17+Abr!X17+May!X17+Jun!X17+Jul!X17+Ago!X17+Set!X17+Oct!X17+Nov!X17+Dic!X17)))))))))))))</f>
        <v>40</v>
      </c>
      <c r="Y17" s="356">
        <f>IF(Config!$C$6=1,SUM(+Ene!Y17),IF(Config!$C$6=2,SUM(+Ene!Y17+Feb!Y17),IF(Config!$C$6=3,SUM(+Ene!Y17+Feb!Y17+Mar!Y17),IF(Config!$C$6=4,SUM(+Ene!Y17+Feb!Y17+Mar!Y17+Abr!Y17),IF(Config!$C$6=5,SUM(Ene!Y17+Feb!Y17+Mar!Y17+Abr!Y17+May!Y17),IF(Config!$C$6=6,SUM(+Ene!Y17+Feb!Y17+Mar!Y17+Abr!Y17+May!Y17+Jun!Y17),IF(Config!$C$6=7,SUM(Ene!Y17+Feb!Y17+Mar!Y17+Abr!Y17+May!Y17+Jun!Y17+Jul!Y17),IF(Config!$C$6=8,SUM(+Ene!Y17+Feb!Y17+Mar!Y17+Abr!Y17+May!Y17+Jun!Y17+Jul!Y17+Ago!Y17),IF(Config!$C$6=9,SUM(+Ene!Y17+Feb!Y17+Mar!Y17+Abr!Y17+May!Y17+Jun!Y17+Jul!Y17+Ago!Y17+Set!Y17),IF(Config!$C$6=10,SUM(+Ene!Y17+Feb!Y17+Mar!Y17+Abr!Y17+May!Y17+Jun!Y17+Jul!Y17+Ago!Y17+Set!Y17+Oct!Y17),IF(Config!$C$6=11,SUM(+Ene!Y17+Feb!Y17+Mar!Y17+Abr!Y17+May!Y17+Jun!Y17+Jul!Y17+Ago!Y17+Set!Y17+Oct!Y17+Nov!Y17),IF(Config!$C$6=12,SUM(+Ene!Y17+Feb!Y17+Mar!Y17+Abr!Y17+May!Y17+Jun!Y17+Jul!Y17+Ago!Y17+Set!Y17+Oct!Y17+Nov!Y17+Dic!Y17)))))))))))))</f>
        <v>0</v>
      </c>
      <c r="Z17" s="356">
        <f>IF(Config!$C$6=1,SUM(+Ene!Z17),IF(Config!$C$6=2,SUM(+Ene!Z17+Feb!Z17),IF(Config!$C$6=3,SUM(+Ene!Z17+Feb!Z17+Mar!Z17),IF(Config!$C$6=4,SUM(+Ene!Z17+Feb!Z17+Mar!Z17+Abr!Z17),IF(Config!$C$6=5,SUM(Ene!Z17+Feb!Z17+Mar!Z17+Abr!Z17+May!Z17),IF(Config!$C$6=6,SUM(+Ene!Z17+Feb!Z17+Mar!Z17+Abr!Z17+May!Z17+Jun!Z17),IF(Config!$C$6=7,SUM(Ene!Z17+Feb!Z17+Mar!Z17+Abr!Z17+May!Z17+Jun!Z17+Jul!Z17),IF(Config!$C$6=8,SUM(+Ene!Z17+Feb!Z17+Mar!Z17+Abr!Z17+May!Z17+Jun!Z17+Jul!Z17+Ago!Z17),IF(Config!$C$6=9,SUM(+Ene!Z17+Feb!Z17+Mar!Z17+Abr!Z17+May!Z17+Jun!Z17+Jul!Z17+Ago!Z17+Set!Z17),IF(Config!$C$6=10,SUM(+Ene!Z17+Feb!Z17+Mar!Z17+Abr!Z17+May!Z17+Jun!Z17+Jul!Z17+Ago!Z17+Set!Z17+Oct!Z17),IF(Config!$C$6=11,SUM(+Ene!Z17+Feb!Z17+Mar!Z17+Abr!Z17+May!Z17+Jun!Z17+Jul!Z17+Ago!Z17+Set!Z17+Oct!Z17+Nov!Z17),IF(Config!$C$6=12,SUM(+Ene!Z17+Feb!Z17+Mar!Z17+Abr!Z17+May!Z17+Jun!Z17+Jul!Z17+Ago!Z17+Set!Z17+Oct!Z17+Nov!Z17+Dic!Z17)))))))))))))</f>
        <v>3</v>
      </c>
      <c r="AA17" s="356">
        <f>IF(Config!$C$6=1,SUM(+Ene!AA17),IF(Config!$C$6=2,SUM(+Ene!AA17+Feb!AA17),IF(Config!$C$6=3,SUM(+Ene!AA17+Feb!AA17+Mar!AA17),IF(Config!$C$6=4,SUM(+Ene!AA17+Feb!AA17+Mar!AA17+Abr!AA17),IF(Config!$C$6=5,SUM(Ene!AA17+Feb!AA17+Mar!AA17+Abr!AA17+May!AA17),IF(Config!$C$6=6,SUM(+Ene!AA17+Feb!AA17+Mar!AA17+Abr!AA17+May!AA17+Jun!AA17),IF(Config!$C$6=7,SUM(Ene!AA17+Feb!AA17+Mar!AA17+Abr!AA17+May!AA17+Jun!AA17+Jul!AA17),IF(Config!$C$6=8,SUM(+Ene!AA17+Feb!AA17+Mar!AA17+Abr!AA17+May!AA17+Jun!AA17+Jul!AA17+Ago!AA17),IF(Config!$C$6=9,SUM(+Ene!AA17+Feb!AA17+Mar!AA17+Abr!AA17+May!AA17+Jun!AA17+Jul!AA17+Ago!AA17+Set!AA17),IF(Config!$C$6=10,SUM(+Ene!AA17+Feb!AA17+Mar!AA17+Abr!AA17+May!AA17+Jun!AA17+Jul!AA17+Ago!AA17+Set!AA17+Oct!AA17),IF(Config!$C$6=11,SUM(+Ene!AA17+Feb!AA17+Mar!AA17+Abr!AA17+May!AA17+Jun!AA17+Jul!AA17+Ago!AA17+Set!AA17+Oct!AA17+Nov!AA17),IF(Config!$C$6=12,SUM(+Ene!AA17+Feb!AA17+Mar!AA17+Abr!AA17+May!AA17+Jun!AA17+Jul!AA17+Ago!AA17+Set!AA17+Oct!AA17+Nov!AA17+Dic!AA17)))))))))))))</f>
        <v>6</v>
      </c>
      <c r="AB17" s="356">
        <f>IF(Config!$C$6=1,SUM(+Ene!AB17),IF(Config!$C$6=2,SUM(+Ene!AB17+Feb!AB17),IF(Config!$C$6=3,SUM(+Ene!AB17+Feb!AB17+Mar!AB17),IF(Config!$C$6=4,SUM(+Ene!AB17+Feb!AB17+Mar!AB17+Abr!AB17),IF(Config!$C$6=5,SUM(Ene!AB17+Feb!AB17+Mar!AB17+Abr!AB17+May!AB17),IF(Config!$C$6=6,SUM(+Ene!AB17+Feb!AB17+Mar!AB17+Abr!AB17+May!AB17+Jun!AB17),IF(Config!$C$6=7,SUM(Ene!AB17+Feb!AB17+Mar!AB17+Abr!AB17+May!AB17+Jun!AB17+Jul!AB17),IF(Config!$C$6=8,SUM(+Ene!AB17+Feb!AB17+Mar!AB17+Abr!AB17+May!AB17+Jun!AB17+Jul!AB17+Ago!AB17),IF(Config!$C$6=9,SUM(+Ene!AB17+Feb!AB17+Mar!AB17+Abr!AB17+May!AB17+Jun!AB17+Jul!AB17+Ago!AB17+Set!AB17),IF(Config!$C$6=10,SUM(+Ene!AB17+Feb!AB17+Mar!AB17+Abr!AB17+May!AB17+Jun!AB17+Jul!AB17+Ago!AB17+Set!AB17+Oct!AB17),IF(Config!$C$6=11,SUM(+Ene!AB17+Feb!AB17+Mar!AB17+Abr!AB17+May!AB17+Jun!AB17+Jul!AB17+Ago!AB17+Set!AB17+Oct!AB17+Nov!AB17),IF(Config!$C$6=12,SUM(+Ene!AB17+Feb!AB17+Mar!AB17+Abr!AB17+May!AB17+Jun!AB17+Jul!AB17+Ago!AB17+Set!AB17+Oct!AB17+Nov!AB17+Dic!AB17)))))))))))))</f>
        <v>2</v>
      </c>
      <c r="AC17" s="356">
        <f>IF(Config!$C$6=1,SUM(+Ene!AC17),IF(Config!$C$6=2,SUM(+Ene!AC17+Feb!AC17),IF(Config!$C$6=3,SUM(+Ene!AC17+Feb!AC17+Mar!AC17),IF(Config!$C$6=4,SUM(+Ene!AC17+Feb!AC17+Mar!AC17+Abr!AC17),IF(Config!$C$6=5,SUM(Ene!AC17+Feb!AC17+Mar!AC17+Abr!AC17+May!AC17),IF(Config!$C$6=6,SUM(+Ene!AC17+Feb!AC17+Mar!AC17+Abr!AC17+May!AC17+Jun!AC17),IF(Config!$C$6=7,SUM(Ene!AC17+Feb!AC17+Mar!AC17+Abr!AC17+May!AC17+Jun!AC17+Jul!AC17),IF(Config!$C$6=8,SUM(+Ene!AC17+Feb!AC17+Mar!AC17+Abr!AC17+May!AC17+Jun!AC17+Jul!AC17+Ago!AC17),IF(Config!$C$6=9,SUM(+Ene!AC17+Feb!AC17+Mar!AC17+Abr!AC17+May!AC17+Jun!AC17+Jul!AC17+Ago!AC17+Set!AC17),IF(Config!$C$6=10,SUM(+Ene!AC17+Feb!AC17+Mar!AC17+Abr!AC17+May!AC17+Jun!AC17+Jul!AC17+Ago!AC17+Set!AC17+Oct!AC17),IF(Config!$C$6=11,SUM(+Ene!AC17+Feb!AC17+Mar!AC17+Abr!AC17+May!AC17+Jun!AC17+Jul!AC17+Ago!AC17+Set!AC17+Oct!AC17+Nov!AC17),IF(Config!$C$6=12,SUM(+Ene!AC17+Feb!AC17+Mar!AC17+Abr!AC17+May!AC17+Jun!AC17+Jul!AC17+Ago!AC17+Set!AC17+Oct!AC17+Nov!AC17+Dic!AC17)))))))))))))</f>
        <v>58</v>
      </c>
      <c r="AD17" s="356">
        <f>IF(Config!$C$6=1,SUM(+Ene!AD17),IF(Config!$C$6=2,SUM(+Ene!AD17+Feb!AD17),IF(Config!$C$6=3,SUM(+Ene!AD17+Feb!AD17+Mar!AD17),IF(Config!$C$6=4,SUM(+Ene!AD17+Feb!AD17+Mar!AD17+Abr!AD17),IF(Config!$C$6=5,SUM(Ene!AD17+Feb!AD17+Mar!AD17+Abr!AD17+May!AD17),IF(Config!$C$6=6,SUM(+Ene!AD17+Feb!AD17+Mar!AD17+Abr!AD17+May!AD17+Jun!AD17),IF(Config!$C$6=7,SUM(Ene!AD17+Feb!AD17+Mar!AD17+Abr!AD17+May!AD17+Jun!AD17+Jul!AD17),IF(Config!$C$6=8,SUM(+Ene!AD17+Feb!AD17+Mar!AD17+Abr!AD17+May!AD17+Jun!AD17+Jul!AD17+Ago!AD17),IF(Config!$C$6=9,SUM(+Ene!AD17+Feb!AD17+Mar!AD17+Abr!AD17+May!AD17+Jun!AD17+Jul!AD17+Ago!AD17+Set!AD17),IF(Config!$C$6=10,SUM(+Ene!AD17+Feb!AD17+Mar!AD17+Abr!AD17+May!AD17+Jun!AD17+Jul!AD17+Ago!AD17+Set!AD17+Oct!AD17),IF(Config!$C$6=11,SUM(+Ene!AD17+Feb!AD17+Mar!AD17+Abr!AD17+May!AD17+Jun!AD17+Jul!AD17+Ago!AD17+Set!AD17+Oct!AD17+Nov!AD17),IF(Config!$C$6=12,SUM(+Ene!AD17+Feb!AD17+Mar!AD17+Abr!AD17+May!AD17+Jun!AD17+Jul!AD17+Ago!AD17+Set!AD17+Oct!AD17+Nov!AD17+Dic!AD17)))))))))))))</f>
        <v>3</v>
      </c>
      <c r="AE17" s="356">
        <f>IF(Config!$C$6=1,SUM(+Ene!AE17),IF(Config!$C$6=2,SUM(+Ene!AE17+Feb!AE17),IF(Config!$C$6=3,SUM(+Ene!AE17+Feb!AE17+Mar!AE17),IF(Config!$C$6=4,SUM(+Ene!AE17+Feb!AE17+Mar!AE17+Abr!AE17),IF(Config!$C$6=5,SUM(Ene!AE17+Feb!AE17+Mar!AE17+Abr!AE17+May!AE17),IF(Config!$C$6=6,SUM(+Ene!AE17+Feb!AE17+Mar!AE17+Abr!AE17+May!AE17+Jun!AE17),IF(Config!$C$6=7,SUM(Ene!AE17+Feb!AE17+Mar!AE17+Abr!AE17+May!AE17+Jun!AE17+Jul!AE17),IF(Config!$C$6=8,SUM(+Ene!AE17+Feb!AE17+Mar!AE17+Abr!AE17+May!AE17+Jun!AE17+Jul!AE17+Ago!AE17),IF(Config!$C$6=9,SUM(+Ene!AE17+Feb!AE17+Mar!AE17+Abr!AE17+May!AE17+Jun!AE17+Jul!AE17+Ago!AE17+Set!AE17),IF(Config!$C$6=10,SUM(+Ene!AE17+Feb!AE17+Mar!AE17+Abr!AE17+May!AE17+Jun!AE17+Jul!AE17+Ago!AE17+Set!AE17+Oct!AE17),IF(Config!$C$6=11,SUM(+Ene!AE17+Feb!AE17+Mar!AE17+Abr!AE17+May!AE17+Jun!AE17+Jul!AE17+Ago!AE17+Set!AE17+Oct!AE17+Nov!AE17),IF(Config!$C$6=12,SUM(+Ene!AE17+Feb!AE17+Mar!AE17+Abr!AE17+May!AE17+Jun!AE17+Jul!AE17+Ago!AE17+Set!AE17+Oct!AE17+Nov!AE17+Dic!AE17)))))))))))))</f>
        <v>1</v>
      </c>
      <c r="AF17" s="356">
        <f>IF(Config!$C$6=1,SUM(+Ene!AF17),IF(Config!$C$6=2,SUM(+Ene!AF17+Feb!AF17),IF(Config!$C$6=3,SUM(+Ene!AF17+Feb!AF17+Mar!AF17),IF(Config!$C$6=4,SUM(+Ene!AF17+Feb!AF17+Mar!AF17+Abr!AF17),IF(Config!$C$6=5,SUM(Ene!AF17+Feb!AF17+Mar!AF17+Abr!AF17+May!AF17),IF(Config!$C$6=6,SUM(+Ene!AF17+Feb!AF17+Mar!AF17+Abr!AF17+May!AF17+Jun!AF17),IF(Config!$C$6=7,SUM(Ene!AF17+Feb!AF17+Mar!AF17+Abr!AF17+May!AF17+Jun!AF17+Jul!AF17),IF(Config!$C$6=8,SUM(+Ene!AF17+Feb!AF17+Mar!AF17+Abr!AF17+May!AF17+Jun!AF17+Jul!AF17+Ago!AF17),IF(Config!$C$6=9,SUM(+Ene!AF17+Feb!AF17+Mar!AF17+Abr!AF17+May!AF17+Jun!AF17+Jul!AF17+Ago!AF17+Set!AF17),IF(Config!$C$6=10,SUM(+Ene!AF17+Feb!AF17+Mar!AF17+Abr!AF17+May!AF17+Jun!AF17+Jul!AF17+Ago!AF17+Set!AF17+Oct!AF17),IF(Config!$C$6=11,SUM(+Ene!AF17+Feb!AF17+Mar!AF17+Abr!AF17+May!AF17+Jun!AF17+Jul!AF17+Ago!AF17+Set!AF17+Oct!AF17+Nov!AF17),IF(Config!$C$6=12,SUM(+Ene!AF17+Feb!AF17+Mar!AF17+Abr!AF17+May!AF17+Jun!AF17+Jul!AF17+Ago!AF17+Set!AF17+Oct!AF17+Nov!AF17+Dic!AF17)))))))))))))</f>
        <v>12</v>
      </c>
      <c r="AG17" s="356">
        <f>IF(Config!$C$6=1,SUM(+Ene!AG17),IF(Config!$C$6=2,SUM(+Ene!AG17+Feb!AG17),IF(Config!$C$6=3,SUM(+Ene!AG17+Feb!AG17+Mar!AG17),IF(Config!$C$6=4,SUM(+Ene!AG17+Feb!AG17+Mar!AG17+Abr!AG17),IF(Config!$C$6=5,SUM(Ene!AG17+Feb!AG17+Mar!AG17+Abr!AG17+May!AG17),IF(Config!$C$6=6,SUM(+Ene!AG17+Feb!AG17+Mar!AG17+Abr!AG17+May!AG17+Jun!AG17),IF(Config!$C$6=7,SUM(Ene!AG17+Feb!AG17+Mar!AG17+Abr!AG17+May!AG17+Jun!AG17+Jul!AG17),IF(Config!$C$6=8,SUM(+Ene!AG17+Feb!AG17+Mar!AG17+Abr!AG17+May!AG17+Jun!AG17+Jul!AG17+Ago!AG17),IF(Config!$C$6=9,SUM(+Ene!AG17+Feb!AG17+Mar!AG17+Abr!AG17+May!AG17+Jun!AG17+Jul!AG17+Ago!AG17+Set!AG17),IF(Config!$C$6=10,SUM(+Ene!AG17+Feb!AG17+Mar!AG17+Abr!AG17+May!AG17+Jun!AG17+Jul!AG17+Ago!AG17+Set!AG17+Oct!AG17),IF(Config!$C$6=11,SUM(+Ene!AG17+Feb!AG17+Mar!AG17+Abr!AG17+May!AG17+Jun!AG17+Jul!AG17+Ago!AG17+Set!AG17+Oct!AG17+Nov!AG17),IF(Config!$C$6=12,SUM(+Ene!AG17+Feb!AG17+Mar!AG17+Abr!AG17+May!AG17+Jun!AG17+Jul!AG17+Ago!AG17+Set!AG17+Oct!AG17+Nov!AG17+Dic!AG17)))))))))))))</f>
        <v>5</v>
      </c>
      <c r="AH17" s="356">
        <f>IF(Config!$C$6=1,SUM(+Ene!AH17),IF(Config!$C$6=2,SUM(+Ene!AH17+Feb!AH17),IF(Config!$C$6=3,SUM(+Ene!AH17+Feb!AH17+Mar!AH17),IF(Config!$C$6=4,SUM(+Ene!AH17+Feb!AH17+Mar!AH17+Abr!AH17),IF(Config!$C$6=5,SUM(Ene!AH17+Feb!AH17+Mar!AH17+Abr!AH17+May!AH17),IF(Config!$C$6=6,SUM(+Ene!AH17+Feb!AH17+Mar!AH17+Abr!AH17+May!AH17+Jun!AH17),IF(Config!$C$6=7,SUM(Ene!AH17+Feb!AH17+Mar!AH17+Abr!AH17+May!AH17+Jun!AH17+Jul!AH17),IF(Config!$C$6=8,SUM(+Ene!AH17+Feb!AH17+Mar!AH17+Abr!AH17+May!AH17+Jun!AH17+Jul!AH17+Ago!AH17),IF(Config!$C$6=9,SUM(+Ene!AH17+Feb!AH17+Mar!AH17+Abr!AH17+May!AH17+Jun!AH17+Jul!AH17+Ago!AH17+Set!AH17),IF(Config!$C$6=10,SUM(+Ene!AH17+Feb!AH17+Mar!AH17+Abr!AH17+May!AH17+Jun!AH17+Jul!AH17+Ago!AH17+Set!AH17+Oct!AH17),IF(Config!$C$6=11,SUM(+Ene!AH17+Feb!AH17+Mar!AH17+Abr!AH17+May!AH17+Jun!AH17+Jul!AH17+Ago!AH17+Set!AH17+Oct!AH17+Nov!AH17),IF(Config!$C$6=12,SUM(+Ene!AH17+Feb!AH17+Mar!AH17+Abr!AH17+May!AH17+Jun!AH17+Jul!AH17+Ago!AH17+Set!AH17+Oct!AH17+Nov!AH17+Dic!AH17)))))))))))))</f>
        <v>1</v>
      </c>
      <c r="AI17" s="356">
        <f>IF(Config!$C$6=1,SUM(+Ene!AI17),IF(Config!$C$6=2,SUM(+Ene!AI17+Feb!AI17),IF(Config!$C$6=3,SUM(+Ene!AI17+Feb!AI17+Mar!AI17),IF(Config!$C$6=4,SUM(+Ene!AI17+Feb!AI17+Mar!AI17+Abr!AI17),IF(Config!$C$6=5,SUM(Ene!AI17+Feb!AI17+Mar!AI17+Abr!AI17+May!AI17),IF(Config!$C$6=6,SUM(+Ene!AI17+Feb!AI17+Mar!AI17+Abr!AI17+May!AI17+Jun!AI17),IF(Config!$C$6=7,SUM(Ene!AI17+Feb!AI17+Mar!AI17+Abr!AI17+May!AI17+Jun!AI17+Jul!AI17),IF(Config!$C$6=8,SUM(+Ene!AI17+Feb!AI17+Mar!AI17+Abr!AI17+May!AI17+Jun!AI17+Jul!AI17+Ago!AI17),IF(Config!$C$6=9,SUM(+Ene!AI17+Feb!AI17+Mar!AI17+Abr!AI17+May!AI17+Jun!AI17+Jul!AI17+Ago!AI17+Set!AI17),IF(Config!$C$6=10,SUM(+Ene!AI17+Feb!AI17+Mar!AI17+Abr!AI17+May!AI17+Jun!AI17+Jul!AI17+Ago!AI17+Set!AI17+Oct!AI17),IF(Config!$C$6=11,SUM(+Ene!AI17+Feb!AI17+Mar!AI17+Abr!AI17+May!AI17+Jun!AI17+Jul!AI17+Ago!AI17+Set!AI17+Oct!AI17+Nov!AI17),IF(Config!$C$6=12,SUM(+Ene!AI17+Feb!AI17+Mar!AI17+Abr!AI17+May!AI17+Jun!AI17+Jul!AI17+Ago!AI17+Set!AI17+Oct!AI17+Nov!AI17+Dic!AI17)))))))))))))</f>
        <v>30</v>
      </c>
      <c r="AJ17" s="356">
        <f>IF(Config!$C$6=1,SUM(+Ene!AJ17),IF(Config!$C$6=2,SUM(+Ene!AJ17+Feb!AJ17),IF(Config!$C$6=3,SUM(+Ene!AJ17+Feb!AJ17+Mar!AJ17),IF(Config!$C$6=4,SUM(+Ene!AJ17+Feb!AJ17+Mar!AJ17+Abr!AJ17),IF(Config!$C$6=5,SUM(Ene!AJ17+Feb!AJ17+Mar!AJ17+Abr!AJ17+May!AJ17),IF(Config!$C$6=6,SUM(+Ene!AJ17+Feb!AJ17+Mar!AJ17+Abr!AJ17+May!AJ17+Jun!AJ17),IF(Config!$C$6=7,SUM(Ene!AJ17+Feb!AJ17+Mar!AJ17+Abr!AJ17+May!AJ17+Jun!AJ17+Jul!AJ17),IF(Config!$C$6=8,SUM(+Ene!AJ17+Feb!AJ17+Mar!AJ17+Abr!AJ17+May!AJ17+Jun!AJ17+Jul!AJ17+Ago!AJ17),IF(Config!$C$6=9,SUM(+Ene!AJ17+Feb!AJ17+Mar!AJ17+Abr!AJ17+May!AJ17+Jun!AJ17+Jul!AJ17+Ago!AJ17+Set!AJ17),IF(Config!$C$6=10,SUM(+Ene!AJ17+Feb!AJ17+Mar!AJ17+Abr!AJ17+May!AJ17+Jun!AJ17+Jul!AJ17+Ago!AJ17+Set!AJ17+Oct!AJ17),IF(Config!$C$6=11,SUM(+Ene!AJ17+Feb!AJ17+Mar!AJ17+Abr!AJ17+May!AJ17+Jun!AJ17+Jul!AJ17+Ago!AJ17+Set!AJ17+Oct!AJ17+Nov!AJ17),IF(Config!$C$6=12,SUM(+Ene!AJ17+Feb!AJ17+Mar!AJ17+Abr!AJ17+May!AJ17+Jun!AJ17+Jul!AJ17+Ago!AJ17+Set!AJ17+Oct!AJ17+Nov!AJ17+Dic!AJ17)))))))))))))</f>
        <v>0</v>
      </c>
      <c r="AK17" s="356">
        <f>IF(Config!$C$6=1,SUM(+Ene!AK17),IF(Config!$C$6=2,SUM(+Ene!AK17+Feb!AK17),IF(Config!$C$6=3,SUM(+Ene!AK17+Feb!AK17+Mar!AK17),IF(Config!$C$6=4,SUM(+Ene!AK17+Feb!AK17+Mar!AK17+Abr!AK17),IF(Config!$C$6=5,SUM(Ene!AK17+Feb!AK17+Mar!AK17+Abr!AK17+May!AK17),IF(Config!$C$6=6,SUM(+Ene!AK17+Feb!AK17+Mar!AK17+Abr!AK17+May!AK17+Jun!AK17),IF(Config!$C$6=7,SUM(Ene!AK17+Feb!AK17+Mar!AK17+Abr!AK17+May!AK17+Jun!AK17+Jul!AK17),IF(Config!$C$6=8,SUM(+Ene!AK17+Feb!AK17+Mar!AK17+Abr!AK17+May!AK17+Jun!AK17+Jul!AK17+Ago!AK17),IF(Config!$C$6=9,SUM(+Ene!AK17+Feb!AK17+Mar!AK17+Abr!AK17+May!AK17+Jun!AK17+Jul!AK17+Ago!AK17+Set!AK17),IF(Config!$C$6=10,SUM(+Ene!AK17+Feb!AK17+Mar!AK17+Abr!AK17+May!AK17+Jun!AK17+Jul!AK17+Ago!AK17+Set!AK17+Oct!AK17),IF(Config!$C$6=11,SUM(+Ene!AK17+Feb!AK17+Mar!AK17+Abr!AK17+May!AK17+Jun!AK17+Jul!AK17+Ago!AK17+Set!AK17+Oct!AK17+Nov!AK17),IF(Config!$C$6=12,SUM(+Ene!AK17+Feb!AK17+Mar!AK17+Abr!AK17+May!AK17+Jun!AK17+Jul!AK17+Ago!AK17+Set!AK17+Oct!AK17+Nov!AK17+Dic!AK17)))))))))))))</f>
        <v>0</v>
      </c>
      <c r="AL17" s="356">
        <f>IF(Config!$C$6=1,SUM(+Ene!AL17),IF(Config!$C$6=2,SUM(+Ene!AL17+Feb!AL17),IF(Config!$C$6=3,SUM(+Ene!AL17+Feb!AL17+Mar!AL17),IF(Config!$C$6=4,SUM(+Ene!AL17+Feb!AL17+Mar!AL17+Abr!AL17),IF(Config!$C$6=5,SUM(Ene!AL17+Feb!AL17+Mar!AL17+Abr!AL17+May!AL17),IF(Config!$C$6=6,SUM(+Ene!AL17+Feb!AL17+Mar!AL17+Abr!AL17+May!AL17+Jun!AL17),IF(Config!$C$6=7,SUM(Ene!AL17+Feb!AL17+Mar!AL17+Abr!AL17+May!AL17+Jun!AL17+Jul!AL17),IF(Config!$C$6=8,SUM(+Ene!AL17+Feb!AL17+Mar!AL17+Abr!AL17+May!AL17+Jun!AL17+Jul!AL17+Ago!AL17),IF(Config!$C$6=9,SUM(+Ene!AL17+Feb!AL17+Mar!AL17+Abr!AL17+May!AL17+Jun!AL17+Jul!AL17+Ago!AL17+Set!AL17),IF(Config!$C$6=10,SUM(+Ene!AL17+Feb!AL17+Mar!AL17+Abr!AL17+May!AL17+Jun!AL17+Jul!AL17+Ago!AL17+Set!AL17+Oct!AL17),IF(Config!$C$6=11,SUM(+Ene!AL17+Feb!AL17+Mar!AL17+Abr!AL17+May!AL17+Jun!AL17+Jul!AL17+Ago!AL17+Set!AL17+Oct!AL17+Nov!AL17),IF(Config!$C$6=12,SUM(+Ene!AL17+Feb!AL17+Mar!AL17+Abr!AL17+May!AL17+Jun!AL17+Jul!AL17+Ago!AL17+Set!AL17+Oct!AL17+Nov!AL17+Dic!AL17)))))))))))))</f>
        <v>25</v>
      </c>
      <c r="AM17" s="356">
        <f>IF(Config!$C$6=1,SUM(+Ene!AM17),IF(Config!$C$6=2,SUM(+Ene!AM17+Feb!AM17),IF(Config!$C$6=3,SUM(+Ene!AM17+Feb!AM17+Mar!AM17),IF(Config!$C$6=4,SUM(+Ene!AM17+Feb!AM17+Mar!AM17+Abr!AM17),IF(Config!$C$6=5,SUM(Ene!AM17+Feb!AM17+Mar!AM17+Abr!AM17+May!AM17),IF(Config!$C$6=6,SUM(+Ene!AM17+Feb!AM17+Mar!AM17+Abr!AM17+May!AM17+Jun!AM17),IF(Config!$C$6=7,SUM(Ene!AM17+Feb!AM17+Mar!AM17+Abr!AM17+May!AM17+Jun!AM17+Jul!AM17),IF(Config!$C$6=8,SUM(+Ene!AM17+Feb!AM17+Mar!AM17+Abr!AM17+May!AM17+Jun!AM17+Jul!AM17+Ago!AM17),IF(Config!$C$6=9,SUM(+Ene!AM17+Feb!AM17+Mar!AM17+Abr!AM17+May!AM17+Jun!AM17+Jul!AM17+Ago!AM17+Set!AM17),IF(Config!$C$6=10,SUM(+Ene!AM17+Feb!AM17+Mar!AM17+Abr!AM17+May!AM17+Jun!AM17+Jul!AM17+Ago!AM17+Set!AM17+Oct!AM17),IF(Config!$C$6=11,SUM(+Ene!AM17+Feb!AM17+Mar!AM17+Abr!AM17+May!AM17+Jun!AM17+Jul!AM17+Ago!AM17+Set!AM17+Oct!AM17+Nov!AM17),IF(Config!$C$6=12,SUM(+Ene!AM17+Feb!AM17+Mar!AM17+Abr!AM17+May!AM17+Jun!AM17+Jul!AM17+Ago!AM17+Set!AM17+Oct!AM17+Nov!AM17+Dic!AM17)))))))))))))</f>
        <v>5</v>
      </c>
      <c r="AN17" s="356">
        <f>IF(Config!$C$6=1,SUM(+Ene!AN17),IF(Config!$C$6=2,SUM(+Ene!AN17+Feb!AN17),IF(Config!$C$6=3,SUM(+Ene!AN17+Feb!AN17+Mar!AN17),IF(Config!$C$6=4,SUM(+Ene!AN17+Feb!AN17+Mar!AN17+Abr!AN17),IF(Config!$C$6=5,SUM(Ene!AN17+Feb!AN17+Mar!AN17+Abr!AN17+May!AN17),IF(Config!$C$6=6,SUM(+Ene!AN17+Feb!AN17+Mar!AN17+Abr!AN17+May!AN17+Jun!AN17),IF(Config!$C$6=7,SUM(Ene!AN17+Feb!AN17+Mar!AN17+Abr!AN17+May!AN17+Jun!AN17+Jul!AN17),IF(Config!$C$6=8,SUM(+Ene!AN17+Feb!AN17+Mar!AN17+Abr!AN17+May!AN17+Jun!AN17+Jul!AN17+Ago!AN17),IF(Config!$C$6=9,SUM(+Ene!AN17+Feb!AN17+Mar!AN17+Abr!AN17+May!AN17+Jun!AN17+Jul!AN17+Ago!AN17+Set!AN17),IF(Config!$C$6=10,SUM(+Ene!AN17+Feb!AN17+Mar!AN17+Abr!AN17+May!AN17+Jun!AN17+Jul!AN17+Ago!AN17+Set!AN17+Oct!AN17),IF(Config!$C$6=11,SUM(+Ene!AN17+Feb!AN17+Mar!AN17+Abr!AN17+May!AN17+Jun!AN17+Jul!AN17+Ago!AN17+Set!AN17+Oct!AN17+Nov!AN17),IF(Config!$C$6=12,SUM(+Ene!AN17+Feb!AN17+Mar!AN17+Abr!AN17+May!AN17+Jun!AN17+Jul!AN17+Ago!AN17+Set!AN17+Oct!AN17+Nov!AN17+Dic!AN17)))))))))))))</f>
        <v>1</v>
      </c>
      <c r="AO17" s="356">
        <f>IF(Config!$C$6=1,SUM(+Ene!AO17),IF(Config!$C$6=2,SUM(+Ene!AO17+Feb!AO17),IF(Config!$C$6=3,SUM(+Ene!AO17+Feb!AO17+Mar!AO17),IF(Config!$C$6=4,SUM(+Ene!AO17+Feb!AO17+Mar!AO17+Abr!AO17),IF(Config!$C$6=5,SUM(Ene!AO17+Feb!AO17+Mar!AO17+Abr!AO17+May!AO17),IF(Config!$C$6=6,SUM(+Ene!AO17+Feb!AO17+Mar!AO17+Abr!AO17+May!AO17+Jun!AO17),IF(Config!$C$6=7,SUM(Ene!AO17+Feb!AO17+Mar!AO17+Abr!AO17+May!AO17+Jun!AO17+Jul!AO17),IF(Config!$C$6=8,SUM(+Ene!AO17+Feb!AO17+Mar!AO17+Abr!AO17+May!AO17+Jun!AO17+Jul!AO17+Ago!AO17),IF(Config!$C$6=9,SUM(+Ene!AO17+Feb!AO17+Mar!AO17+Abr!AO17+May!AO17+Jun!AO17+Jul!AO17+Ago!AO17+Set!AO17),IF(Config!$C$6=10,SUM(+Ene!AO17+Feb!AO17+Mar!AO17+Abr!AO17+May!AO17+Jun!AO17+Jul!AO17+Ago!AO17+Set!AO17+Oct!AO17),IF(Config!$C$6=11,SUM(+Ene!AO17+Feb!AO17+Mar!AO17+Abr!AO17+May!AO17+Jun!AO17+Jul!AO17+Ago!AO17+Set!AO17+Oct!AO17+Nov!AO17),IF(Config!$C$6=12,SUM(+Ene!AO17+Feb!AO17+Mar!AO17+Abr!AO17+May!AO17+Jun!AO17+Jul!AO17+Ago!AO17+Set!AO17+Oct!AO17+Nov!AO17+Dic!AO17)))))))))))))</f>
        <v>11</v>
      </c>
      <c r="AP17" s="356">
        <f>IF(Config!$C$6=1,SUM(+Ene!AP17),IF(Config!$C$6=2,SUM(+Ene!AP17+Feb!AP17),IF(Config!$C$6=3,SUM(+Ene!AP17+Feb!AP17+Mar!AP17),IF(Config!$C$6=4,SUM(+Ene!AP17+Feb!AP17+Mar!AP17+Abr!AP17),IF(Config!$C$6=5,SUM(Ene!AP17+Feb!AP17+Mar!AP17+Abr!AP17+May!AP17),IF(Config!$C$6=6,SUM(+Ene!AP17+Feb!AP17+Mar!AP17+Abr!AP17+May!AP17+Jun!AP17),IF(Config!$C$6=7,SUM(Ene!AP17+Feb!AP17+Mar!AP17+Abr!AP17+May!AP17+Jun!AP17+Jul!AP17),IF(Config!$C$6=8,SUM(+Ene!AP17+Feb!AP17+Mar!AP17+Abr!AP17+May!AP17+Jun!AP17+Jul!AP17+Ago!AP17),IF(Config!$C$6=9,SUM(+Ene!AP17+Feb!AP17+Mar!AP17+Abr!AP17+May!AP17+Jun!AP17+Jul!AP17+Ago!AP17+Set!AP17),IF(Config!$C$6=10,SUM(+Ene!AP17+Feb!AP17+Mar!AP17+Abr!AP17+May!AP17+Jun!AP17+Jul!AP17+Ago!AP17+Set!AP17+Oct!AP17),IF(Config!$C$6=11,SUM(+Ene!AP17+Feb!AP17+Mar!AP17+Abr!AP17+May!AP17+Jun!AP17+Jul!AP17+Ago!AP17+Set!AP17+Oct!AP17+Nov!AP17),IF(Config!$C$6=12,SUM(+Ene!AP17+Feb!AP17+Mar!AP17+Abr!AP17+May!AP17+Jun!AP17+Jul!AP17+Ago!AP17+Set!AP17+Oct!AP17+Nov!AP17+Dic!AP17)))))))))))))</f>
        <v>2</v>
      </c>
      <c r="AQ17" s="356">
        <f>IF(Config!$C$6=1,SUM(+Ene!AQ17),IF(Config!$C$6=2,SUM(+Ene!AQ17+Feb!AQ17),IF(Config!$C$6=3,SUM(+Ene!AQ17+Feb!AQ17+Mar!AQ17),IF(Config!$C$6=4,SUM(+Ene!AQ17+Feb!AQ17+Mar!AQ17+Abr!AQ17),IF(Config!$C$6=5,SUM(Ene!AQ17+Feb!AQ17+Mar!AQ17+Abr!AQ17+May!AQ17),IF(Config!$C$6=6,SUM(+Ene!AQ17+Feb!AQ17+Mar!AQ17+Abr!AQ17+May!AQ17+Jun!AQ17),IF(Config!$C$6=7,SUM(Ene!AQ17+Feb!AQ17+Mar!AQ17+Abr!AQ17+May!AQ17+Jun!AQ17+Jul!AQ17),IF(Config!$C$6=8,SUM(+Ene!AQ17+Feb!AQ17+Mar!AQ17+Abr!AQ17+May!AQ17+Jun!AQ17+Jul!AQ17+Ago!AQ17),IF(Config!$C$6=9,SUM(+Ene!AQ17+Feb!AQ17+Mar!AQ17+Abr!AQ17+May!AQ17+Jun!AQ17+Jul!AQ17+Ago!AQ17+Set!AQ17),IF(Config!$C$6=10,SUM(+Ene!AQ17+Feb!AQ17+Mar!AQ17+Abr!AQ17+May!AQ17+Jun!AQ17+Jul!AQ17+Ago!AQ17+Set!AQ17+Oct!AQ17),IF(Config!$C$6=11,SUM(+Ene!AQ17+Feb!AQ17+Mar!AQ17+Abr!AQ17+May!AQ17+Jun!AQ17+Jul!AQ17+Ago!AQ17+Set!AQ17+Oct!AQ17+Nov!AQ17),IF(Config!$C$6=12,SUM(+Ene!AQ17+Feb!AQ17+Mar!AQ17+Abr!AQ17+May!AQ17+Jun!AQ17+Jul!AQ17+Ago!AQ17+Set!AQ17+Oct!AQ17+Nov!AQ17+Dic!AQ17)))))))))))))</f>
        <v>2</v>
      </c>
      <c r="AR17" s="356">
        <f>IF(Config!$C$6=1,SUM(+Ene!AR17),IF(Config!$C$6=2,SUM(+Ene!AR17+Feb!AR17),IF(Config!$C$6=3,SUM(+Ene!AR17+Feb!AR17+Mar!AR17),IF(Config!$C$6=4,SUM(+Ene!AR17+Feb!AR17+Mar!AR17+Abr!AR17),IF(Config!$C$6=5,SUM(Ene!AR17+Feb!AR17+Mar!AR17+Abr!AR17+May!AR17),IF(Config!$C$6=6,SUM(+Ene!AR17+Feb!AR17+Mar!AR17+Abr!AR17+May!AR17+Jun!AR17),IF(Config!$C$6=7,SUM(Ene!AR17+Feb!AR17+Mar!AR17+Abr!AR17+May!AR17+Jun!AR17+Jul!AR17),IF(Config!$C$6=8,SUM(+Ene!AR17+Feb!AR17+Mar!AR17+Abr!AR17+May!AR17+Jun!AR17+Jul!AR17+Ago!AR17),IF(Config!$C$6=9,SUM(+Ene!AR17+Feb!AR17+Mar!AR17+Abr!AR17+May!AR17+Jun!AR17+Jul!AR17+Ago!AR17+Set!AR17),IF(Config!$C$6=10,SUM(+Ene!AR17+Feb!AR17+Mar!AR17+Abr!AR17+May!AR17+Jun!AR17+Jul!AR17+Ago!AR17+Set!AR17+Oct!AR17),IF(Config!$C$6=11,SUM(+Ene!AR17+Feb!AR17+Mar!AR17+Abr!AR17+May!AR17+Jun!AR17+Jul!AR17+Ago!AR17+Set!AR17+Oct!AR17+Nov!AR17),IF(Config!$C$6=12,SUM(+Ene!AR17+Feb!AR17+Mar!AR17+Abr!AR17+May!AR17+Jun!AR17+Jul!AR17+Ago!AR17+Set!AR17+Oct!AR17+Nov!AR17+Dic!AR17)))))))))))))</f>
        <v>3</v>
      </c>
      <c r="AS17" s="356">
        <f>IF(Config!$C$6=1,SUM(+Ene!AS17),IF(Config!$C$6=2,SUM(+Ene!AS17+Feb!AS17),IF(Config!$C$6=3,SUM(+Ene!AS17+Feb!AS17+Mar!AS17),IF(Config!$C$6=4,SUM(+Ene!AS17+Feb!AS17+Mar!AS17+Abr!AS17),IF(Config!$C$6=5,SUM(Ene!AS17+Feb!AS17+Mar!AS17+Abr!AS17+May!AS17),IF(Config!$C$6=6,SUM(+Ene!AS17+Feb!AS17+Mar!AS17+Abr!AS17+May!AS17+Jun!AS17),IF(Config!$C$6=7,SUM(Ene!AS17+Feb!AS17+Mar!AS17+Abr!AS17+May!AS17+Jun!AS17+Jul!AS17),IF(Config!$C$6=8,SUM(+Ene!AS17+Feb!AS17+Mar!AS17+Abr!AS17+May!AS17+Jun!AS17+Jul!AS17+Ago!AS17),IF(Config!$C$6=9,SUM(+Ene!AS17+Feb!AS17+Mar!AS17+Abr!AS17+May!AS17+Jun!AS17+Jul!AS17+Ago!AS17+Set!AS17),IF(Config!$C$6=10,SUM(+Ene!AS17+Feb!AS17+Mar!AS17+Abr!AS17+May!AS17+Jun!AS17+Jul!AS17+Ago!AS17+Set!AS17+Oct!AS17),IF(Config!$C$6=11,SUM(+Ene!AS17+Feb!AS17+Mar!AS17+Abr!AS17+May!AS17+Jun!AS17+Jul!AS17+Ago!AS17+Set!AS17+Oct!AS17+Nov!AS17),IF(Config!$C$6=12,SUM(+Ene!AS17+Feb!AS17+Mar!AS17+Abr!AS17+May!AS17+Jun!AS17+Jul!AS17+Ago!AS17+Set!AS17+Oct!AS17+Nov!AS17+Dic!AS17)))))))))))))</f>
        <v>1</v>
      </c>
      <c r="AT17" s="366">
        <f t="shared" si="38"/>
        <v>918</v>
      </c>
      <c r="AU17" s="37">
        <f t="shared" si="27"/>
        <v>181</v>
      </c>
      <c r="AV17" s="37">
        <f t="shared" si="28"/>
        <v>0</v>
      </c>
      <c r="AW17" s="37">
        <f t="shared" si="8"/>
        <v>373</v>
      </c>
      <c r="AX17" s="37">
        <f t="shared" si="9"/>
        <v>69</v>
      </c>
      <c r="AY17" s="37">
        <f t="shared" si="10"/>
        <v>84</v>
      </c>
      <c r="AZ17" s="37">
        <f t="shared" si="11"/>
        <v>51</v>
      </c>
      <c r="BA17" s="37">
        <f t="shared" si="12"/>
        <v>80</v>
      </c>
      <c r="BB17" s="37">
        <f t="shared" si="13"/>
        <v>30</v>
      </c>
      <c r="BC17" s="38">
        <f t="shared" si="14"/>
        <v>42</v>
      </c>
      <c r="BD17" s="37">
        <f t="shared" si="15"/>
        <v>8</v>
      </c>
      <c r="BE17" s="54">
        <f t="shared" si="6"/>
        <v>918</v>
      </c>
      <c r="BF17" t="str">
        <f t="shared" si="7"/>
        <v>OK</v>
      </c>
    </row>
    <row r="18" spans="1:63" x14ac:dyDescent="0.25">
      <c r="A18" s="352">
        <v>15</v>
      </c>
      <c r="B18" s="355" t="s">
        <v>520</v>
      </c>
      <c r="C18" s="368" t="s">
        <v>144</v>
      </c>
      <c r="D18" s="356">
        <f>IF(Config!$C$6=1,SUM(+Ene!D18),IF(Config!$C$6=2,SUM(+Ene!D18+Feb!D18),IF(Config!$C$6=3,SUM(+Ene!D18+Feb!D18+Mar!D18),IF(Config!$C$6=4,SUM(+Ene!D18+Feb!D18+Mar!D18+Abr!D18),IF(Config!$C$6=5,SUM(Ene!D18+Feb!D18+Mar!D18+Abr!D18+May!D18),IF(Config!$C$6=6,SUM(+Ene!D18+Feb!D18+Mar!D18+Abr!D18+May!D18+Jun!D18),IF(Config!$C$6=7,SUM(Ene!D18+Feb!D18+Mar!D18+Abr!D18+May!D18+Jun!D18+Jul!D18),IF(Config!$C$6=8,SUM(+Ene!D18+Feb!D18+Mar!D18+Abr!D18+May!D18+Jun!D18+Jul!D18+Ago!D18),IF(Config!$C$6=9,SUM(+Ene!D18+Feb!D18+Mar!D18+Abr!D18+May!D18+Jun!D18+Jul!D18+Ago!D18+Set!D18),IF(Config!$C$6=10,SUM(+Ene!D18+Feb!D18+Mar!D18+Abr!D18+May!D18+Jun!D18+Jul!D18+Ago!D18+Set!D18+Oct!D18),IF(Config!$C$6=11,SUM(+Ene!D18+Feb!D18+Mar!D18+Abr!D18+May!D18+Jun!D18+Jul!D18+Ago!D18+Set!D18+Oct!D18+Nov!D18),IF(Config!$C$6=12,SUM(+Ene!D18+Feb!D18+Mar!D18+Abr!D18+May!D18+Jun!D18+Jul!D18+Ago!D18+Set!D18+Oct!D18+Nov!D18+Dic!D18)))))))))))))</f>
        <v>2</v>
      </c>
      <c r="E18" s="356">
        <f>IF(Config!$C$6=1,SUM(+Ene!E18),IF(Config!$C$6=2,SUM(+Ene!E18+Feb!E18),IF(Config!$C$6=3,SUM(+Ene!E18+Feb!E18+Mar!E18),IF(Config!$C$6=4,SUM(+Ene!E18+Feb!E18+Mar!E18+Abr!E18),IF(Config!$C$6=5,SUM(Ene!E18+Feb!E18+Mar!E18+Abr!E18+May!E18),IF(Config!$C$6=6,SUM(+Ene!E18+Feb!E18+Mar!E18+Abr!E18+May!E18+Jun!E18),IF(Config!$C$6=7,SUM(Ene!E18+Feb!E18+Mar!E18+Abr!E18+May!E18+Jun!E18+Jul!E18),IF(Config!$C$6=8,SUM(+Ene!E18+Feb!E18+Mar!E18+Abr!E18+May!E18+Jun!E18+Jul!E18+Ago!E18),IF(Config!$C$6=9,SUM(+Ene!E18+Feb!E18+Mar!E18+Abr!E18+May!E18+Jun!E18+Jul!E18+Ago!E18+Set!E18),IF(Config!$C$6=10,SUM(+Ene!E18+Feb!E18+Mar!E18+Abr!E18+May!E18+Jun!E18+Jul!E18+Ago!E18+Set!E18+Oct!E18),IF(Config!$C$6=11,SUM(+Ene!E18+Feb!E18+Mar!E18+Abr!E18+May!E18+Jun!E18+Jul!E18+Ago!E18+Set!E18+Oct!E18+Nov!E18),IF(Config!$C$6=12,SUM(+Ene!E18+Feb!E18+Mar!E18+Abr!E18+May!E18+Jun!E18+Jul!E18+Ago!E18+Set!E18+Oct!E18+Nov!E18+Dic!E18)))))))))))))</f>
        <v>0</v>
      </c>
      <c r="F18" s="356">
        <f>IF(Config!$C$6=1,SUM(+Ene!F18),IF(Config!$C$6=2,SUM(+Ene!F18+Feb!F18),IF(Config!$C$6=3,SUM(+Ene!F18+Feb!F18+Mar!F18),IF(Config!$C$6=4,SUM(+Ene!F18+Feb!F18+Mar!F18+Abr!F18),IF(Config!$C$6=5,SUM(Ene!F18+Feb!F18+Mar!F18+Abr!F18+May!F18),IF(Config!$C$6=6,SUM(+Ene!F18+Feb!F18+Mar!F18+Abr!F18+May!F18+Jun!F18),IF(Config!$C$6=7,SUM(Ene!F18+Feb!F18+Mar!F18+Abr!F18+May!F18+Jun!F18+Jul!F18),IF(Config!$C$6=8,SUM(+Ene!F18+Feb!F18+Mar!F18+Abr!F18+May!F18+Jun!F18+Jul!F18+Ago!F18),IF(Config!$C$6=9,SUM(+Ene!F18+Feb!F18+Mar!F18+Abr!F18+May!F18+Jun!F18+Jul!F18+Ago!F18+Set!F18),IF(Config!$C$6=10,SUM(+Ene!F18+Feb!F18+Mar!F18+Abr!F18+May!F18+Jun!F18+Jul!F18+Ago!F18+Set!F18+Oct!F18),IF(Config!$C$6=11,SUM(+Ene!F18+Feb!F18+Mar!F18+Abr!F18+May!F18+Jun!F18+Jul!F18+Ago!F18+Set!F18+Oct!F18+Nov!F18),IF(Config!$C$6=12,SUM(+Ene!F18+Feb!F18+Mar!F18+Abr!F18+May!F18+Jun!F18+Jul!F18+Ago!F18+Set!F18+Oct!F18+Nov!F18+Dic!F18)))))))))))))</f>
        <v>1</v>
      </c>
      <c r="G18" s="356">
        <f>IF(Config!$C$6=1,SUM(+Ene!G18),IF(Config!$C$6=2,SUM(+Ene!G18+Feb!G18),IF(Config!$C$6=3,SUM(+Ene!G18+Feb!G18+Mar!G18),IF(Config!$C$6=4,SUM(+Ene!G18+Feb!G18+Mar!G18+Abr!G18),IF(Config!$C$6=5,SUM(Ene!G18+Feb!G18+Mar!G18+Abr!G18+May!G18),IF(Config!$C$6=6,SUM(+Ene!G18+Feb!G18+Mar!G18+Abr!G18+May!G18+Jun!G18),IF(Config!$C$6=7,SUM(Ene!G18+Feb!G18+Mar!G18+Abr!G18+May!G18+Jun!G18+Jul!G18),IF(Config!$C$6=8,SUM(+Ene!G18+Feb!G18+Mar!G18+Abr!G18+May!G18+Jun!G18+Jul!G18+Ago!G18),IF(Config!$C$6=9,SUM(+Ene!G18+Feb!G18+Mar!G18+Abr!G18+May!G18+Jun!G18+Jul!G18+Ago!G18+Set!G18),IF(Config!$C$6=10,SUM(+Ene!G18+Feb!G18+Mar!G18+Abr!G18+May!G18+Jun!G18+Jul!G18+Ago!G18+Set!G18+Oct!G18),IF(Config!$C$6=11,SUM(+Ene!G18+Feb!G18+Mar!G18+Abr!G18+May!G18+Jun!G18+Jul!G18+Ago!G18+Set!G18+Oct!G18+Nov!G18),IF(Config!$C$6=12,SUM(+Ene!G18+Feb!G18+Mar!G18+Abr!G18+May!G18+Jun!G18+Jul!G18+Ago!G18+Set!G18+Oct!G18+Nov!G18+Dic!G18)))))))))))))</f>
        <v>0</v>
      </c>
      <c r="H18" s="356">
        <f>IF(Config!$C$6=1,SUM(+Ene!H18),IF(Config!$C$6=2,SUM(+Ene!H18+Feb!H18),IF(Config!$C$6=3,SUM(+Ene!H18+Feb!H18+Mar!H18),IF(Config!$C$6=4,SUM(+Ene!H18+Feb!H18+Mar!H18+Abr!H18),IF(Config!$C$6=5,SUM(Ene!H18+Feb!H18+Mar!H18+Abr!H18+May!H18),IF(Config!$C$6=6,SUM(+Ene!H18+Feb!H18+Mar!H18+Abr!H18+May!H18+Jun!H18),IF(Config!$C$6=7,SUM(Ene!H18+Feb!H18+Mar!H18+Abr!H18+May!H18+Jun!H18+Jul!H18),IF(Config!$C$6=8,SUM(+Ene!H18+Feb!H18+Mar!H18+Abr!H18+May!H18+Jun!H18+Jul!H18+Ago!H18),IF(Config!$C$6=9,SUM(+Ene!H18+Feb!H18+Mar!H18+Abr!H18+May!H18+Jun!H18+Jul!H18+Ago!H18+Set!H18),IF(Config!$C$6=10,SUM(+Ene!H18+Feb!H18+Mar!H18+Abr!H18+May!H18+Jun!H18+Jul!H18+Ago!H18+Set!H18+Oct!H18),IF(Config!$C$6=11,SUM(+Ene!H18+Feb!H18+Mar!H18+Abr!H18+May!H18+Jun!H18+Jul!H18+Ago!H18+Set!H18+Oct!H18+Nov!H18),IF(Config!$C$6=12,SUM(+Ene!H18+Feb!H18+Mar!H18+Abr!H18+May!H18+Jun!H18+Jul!H18+Ago!H18+Set!H18+Oct!H18+Nov!H18+Dic!H18)))))))))))))</f>
        <v>0</v>
      </c>
      <c r="I18" s="356">
        <f>IF(Config!$C$6=1,SUM(+Ene!I18),IF(Config!$C$6=2,SUM(+Ene!I18+Feb!I18),IF(Config!$C$6=3,SUM(+Ene!I18+Feb!I18+Mar!I18),IF(Config!$C$6=4,SUM(+Ene!I18+Feb!I18+Mar!I18+Abr!I18),IF(Config!$C$6=5,SUM(Ene!I18+Feb!I18+Mar!I18+Abr!I18+May!I18),IF(Config!$C$6=6,SUM(+Ene!I18+Feb!I18+Mar!I18+Abr!I18+May!I18+Jun!I18),IF(Config!$C$6=7,SUM(Ene!I18+Feb!I18+Mar!I18+Abr!I18+May!I18+Jun!I18+Jul!I18),IF(Config!$C$6=8,SUM(+Ene!I18+Feb!I18+Mar!I18+Abr!I18+May!I18+Jun!I18+Jul!I18+Ago!I18),IF(Config!$C$6=9,SUM(+Ene!I18+Feb!I18+Mar!I18+Abr!I18+May!I18+Jun!I18+Jul!I18+Ago!I18+Set!I18),IF(Config!$C$6=10,SUM(+Ene!I18+Feb!I18+Mar!I18+Abr!I18+May!I18+Jun!I18+Jul!I18+Ago!I18+Set!I18+Oct!I18),IF(Config!$C$6=11,SUM(+Ene!I18+Feb!I18+Mar!I18+Abr!I18+May!I18+Jun!I18+Jul!I18+Ago!I18+Set!I18+Oct!I18+Nov!I18),IF(Config!$C$6=12,SUM(+Ene!I18+Feb!I18+Mar!I18+Abr!I18+May!I18+Jun!I18+Jul!I18+Ago!I18+Set!I18+Oct!I18+Nov!I18+Dic!I18)))))))))))))</f>
        <v>0</v>
      </c>
      <c r="J18" s="356">
        <f>IF(Config!$C$6=1,SUM(+Ene!J18),IF(Config!$C$6=2,SUM(+Ene!J18+Feb!J18),IF(Config!$C$6=3,SUM(+Ene!J18+Feb!J18+Mar!J18),IF(Config!$C$6=4,SUM(+Ene!J18+Feb!J18+Mar!J18+Abr!J18),IF(Config!$C$6=5,SUM(Ene!J18+Feb!J18+Mar!J18+Abr!J18+May!J18),IF(Config!$C$6=6,SUM(+Ene!J18+Feb!J18+Mar!J18+Abr!J18+May!J18+Jun!J18),IF(Config!$C$6=7,SUM(Ene!J18+Feb!J18+Mar!J18+Abr!J18+May!J18+Jun!J18+Jul!J18),IF(Config!$C$6=8,SUM(+Ene!J18+Feb!J18+Mar!J18+Abr!J18+May!J18+Jun!J18+Jul!J18+Ago!J18),IF(Config!$C$6=9,SUM(+Ene!J18+Feb!J18+Mar!J18+Abr!J18+May!J18+Jun!J18+Jul!J18+Ago!J18+Set!J18),IF(Config!$C$6=10,SUM(+Ene!J18+Feb!J18+Mar!J18+Abr!J18+May!J18+Jun!J18+Jul!J18+Ago!J18+Set!J18+Oct!J18),IF(Config!$C$6=11,SUM(+Ene!J18+Feb!J18+Mar!J18+Abr!J18+May!J18+Jun!J18+Jul!J18+Ago!J18+Set!J18+Oct!J18+Nov!J18),IF(Config!$C$6=12,SUM(+Ene!J18+Feb!J18+Mar!J18+Abr!J18+May!J18+Jun!J18+Jul!J18+Ago!J18+Set!J18+Oct!J18+Nov!J18+Dic!J18)))))))))))))</f>
        <v>0</v>
      </c>
      <c r="K18" s="356">
        <f>IF(Config!$C$6=1,SUM(+Ene!K18),IF(Config!$C$6=2,SUM(+Ene!K18+Feb!K18),IF(Config!$C$6=3,SUM(+Ene!K18+Feb!K18+Mar!K18),IF(Config!$C$6=4,SUM(+Ene!K18+Feb!K18+Mar!K18+Abr!K18),IF(Config!$C$6=5,SUM(Ene!K18+Feb!K18+Mar!K18+Abr!K18+May!K18),IF(Config!$C$6=6,SUM(+Ene!K18+Feb!K18+Mar!K18+Abr!K18+May!K18+Jun!K18),IF(Config!$C$6=7,SUM(Ene!K18+Feb!K18+Mar!K18+Abr!K18+May!K18+Jun!K18+Jul!K18),IF(Config!$C$6=8,SUM(+Ene!K18+Feb!K18+Mar!K18+Abr!K18+May!K18+Jun!K18+Jul!K18+Ago!K18),IF(Config!$C$6=9,SUM(+Ene!K18+Feb!K18+Mar!K18+Abr!K18+May!K18+Jun!K18+Jul!K18+Ago!K18+Set!K18),IF(Config!$C$6=10,SUM(+Ene!K18+Feb!K18+Mar!K18+Abr!K18+May!K18+Jun!K18+Jul!K18+Ago!K18+Set!K18+Oct!K18),IF(Config!$C$6=11,SUM(+Ene!K18+Feb!K18+Mar!K18+Abr!K18+May!K18+Jun!K18+Jul!K18+Ago!K18+Set!K18+Oct!K18+Nov!K18),IF(Config!$C$6=12,SUM(+Ene!K18+Feb!K18+Mar!K18+Abr!K18+May!K18+Jun!K18+Jul!K18+Ago!K18+Set!K18+Oct!K18+Nov!K18+Dic!K18)))))))))))))</f>
        <v>0</v>
      </c>
      <c r="L18" s="356">
        <f>IF(Config!$C$6=1,SUM(+Ene!L18),IF(Config!$C$6=2,SUM(+Ene!L18+Feb!L18),IF(Config!$C$6=3,SUM(+Ene!L18+Feb!L18+Mar!L18),IF(Config!$C$6=4,SUM(+Ene!L18+Feb!L18+Mar!L18+Abr!L18),IF(Config!$C$6=5,SUM(Ene!L18+Feb!L18+Mar!L18+Abr!L18+May!L18),IF(Config!$C$6=6,SUM(+Ene!L18+Feb!L18+Mar!L18+Abr!L18+May!L18+Jun!L18),IF(Config!$C$6=7,SUM(Ene!L18+Feb!L18+Mar!L18+Abr!L18+May!L18+Jun!L18+Jul!L18),IF(Config!$C$6=8,SUM(+Ene!L18+Feb!L18+Mar!L18+Abr!L18+May!L18+Jun!L18+Jul!L18+Ago!L18),IF(Config!$C$6=9,SUM(+Ene!L18+Feb!L18+Mar!L18+Abr!L18+May!L18+Jun!L18+Jul!L18+Ago!L18+Set!L18),IF(Config!$C$6=10,SUM(+Ene!L18+Feb!L18+Mar!L18+Abr!L18+May!L18+Jun!L18+Jul!L18+Ago!L18+Set!L18+Oct!L18),IF(Config!$C$6=11,SUM(+Ene!L18+Feb!L18+Mar!L18+Abr!L18+May!L18+Jun!L18+Jul!L18+Ago!L18+Set!L18+Oct!L18+Nov!L18),IF(Config!$C$6=12,SUM(+Ene!L18+Feb!L18+Mar!L18+Abr!L18+May!L18+Jun!L18+Jul!L18+Ago!L18+Set!L18+Oct!L18+Nov!L18+Dic!L18)))))))))))))</f>
        <v>0</v>
      </c>
      <c r="M18" s="356">
        <f>IF(Config!$C$6=1,SUM(+Ene!M18),IF(Config!$C$6=2,SUM(+Ene!M18+Feb!M18),IF(Config!$C$6=3,SUM(+Ene!M18+Feb!M18+Mar!M18),IF(Config!$C$6=4,SUM(+Ene!M18+Feb!M18+Mar!M18+Abr!M18),IF(Config!$C$6=5,SUM(Ene!M18+Feb!M18+Mar!M18+Abr!M18+May!M18),IF(Config!$C$6=6,SUM(+Ene!M18+Feb!M18+Mar!M18+Abr!M18+May!M18+Jun!M18),IF(Config!$C$6=7,SUM(Ene!M18+Feb!M18+Mar!M18+Abr!M18+May!M18+Jun!M18+Jul!M18),IF(Config!$C$6=8,SUM(+Ene!M18+Feb!M18+Mar!M18+Abr!M18+May!M18+Jun!M18+Jul!M18+Ago!M18),IF(Config!$C$6=9,SUM(+Ene!M18+Feb!M18+Mar!M18+Abr!M18+May!M18+Jun!M18+Jul!M18+Ago!M18+Set!M18),IF(Config!$C$6=10,SUM(+Ene!M18+Feb!M18+Mar!M18+Abr!M18+May!M18+Jun!M18+Jul!M18+Ago!M18+Set!M18+Oct!M18),IF(Config!$C$6=11,SUM(+Ene!M18+Feb!M18+Mar!M18+Abr!M18+May!M18+Jun!M18+Jul!M18+Ago!M18+Set!M18+Oct!M18+Nov!M18),IF(Config!$C$6=12,SUM(+Ene!M18+Feb!M18+Mar!M18+Abr!M18+May!M18+Jun!M18+Jul!M18+Ago!M18+Set!M18+Oct!M18+Nov!M18+Dic!M18)))))))))))))</f>
        <v>0</v>
      </c>
      <c r="N18" s="356">
        <f>IF(Config!$C$6=1,SUM(+Ene!N18),IF(Config!$C$6=2,SUM(+Ene!N18+Feb!N18),IF(Config!$C$6=3,SUM(+Ene!N18+Feb!N18+Mar!N18),IF(Config!$C$6=4,SUM(+Ene!N18+Feb!N18+Mar!N18+Abr!N18),IF(Config!$C$6=5,SUM(Ene!N18+Feb!N18+Mar!N18+Abr!N18+May!N18),IF(Config!$C$6=6,SUM(+Ene!N18+Feb!N18+Mar!N18+Abr!N18+May!N18+Jun!N18),IF(Config!$C$6=7,SUM(Ene!N18+Feb!N18+Mar!N18+Abr!N18+May!N18+Jun!N18+Jul!N18),IF(Config!$C$6=8,SUM(+Ene!N18+Feb!N18+Mar!N18+Abr!N18+May!N18+Jun!N18+Jul!N18+Ago!N18),IF(Config!$C$6=9,SUM(+Ene!N18+Feb!N18+Mar!N18+Abr!N18+May!N18+Jun!N18+Jul!N18+Ago!N18+Set!N18),IF(Config!$C$6=10,SUM(+Ene!N18+Feb!N18+Mar!N18+Abr!N18+May!N18+Jun!N18+Jul!N18+Ago!N18+Set!N18+Oct!N18),IF(Config!$C$6=11,SUM(+Ene!N18+Feb!N18+Mar!N18+Abr!N18+May!N18+Jun!N18+Jul!N18+Ago!N18+Set!N18+Oct!N18+Nov!N18),IF(Config!$C$6=12,SUM(+Ene!N18+Feb!N18+Mar!N18+Abr!N18+May!N18+Jun!N18+Jul!N18+Ago!N18+Set!N18+Oct!N18+Nov!N18+Dic!N18)))))))))))))</f>
        <v>0</v>
      </c>
      <c r="O18" s="356">
        <f>IF(Config!$C$6=1,SUM(+Ene!O18),IF(Config!$C$6=2,SUM(+Ene!O18+Feb!O18),IF(Config!$C$6=3,SUM(+Ene!O18+Feb!O18+Mar!O18),IF(Config!$C$6=4,SUM(+Ene!O18+Feb!O18+Mar!O18+Abr!O18),IF(Config!$C$6=5,SUM(Ene!O18+Feb!O18+Mar!O18+Abr!O18+May!O18),IF(Config!$C$6=6,SUM(+Ene!O18+Feb!O18+Mar!O18+Abr!O18+May!O18+Jun!O18),IF(Config!$C$6=7,SUM(Ene!O18+Feb!O18+Mar!O18+Abr!O18+May!O18+Jun!O18+Jul!O18),IF(Config!$C$6=8,SUM(+Ene!O18+Feb!O18+Mar!O18+Abr!O18+May!O18+Jun!O18+Jul!O18+Ago!O18),IF(Config!$C$6=9,SUM(+Ene!O18+Feb!O18+Mar!O18+Abr!O18+May!O18+Jun!O18+Jul!O18+Ago!O18+Set!O18),IF(Config!$C$6=10,SUM(+Ene!O18+Feb!O18+Mar!O18+Abr!O18+May!O18+Jun!O18+Jul!O18+Ago!O18+Set!O18+Oct!O18),IF(Config!$C$6=11,SUM(+Ene!O18+Feb!O18+Mar!O18+Abr!O18+May!O18+Jun!O18+Jul!O18+Ago!O18+Set!O18+Oct!O18+Nov!O18),IF(Config!$C$6=12,SUM(+Ene!O18+Feb!O18+Mar!O18+Abr!O18+May!O18+Jun!O18+Jul!O18+Ago!O18+Set!O18+Oct!O18+Nov!O18+Dic!O18)))))))))))))</f>
        <v>0</v>
      </c>
      <c r="P18" s="356">
        <f>IF(Config!$C$6=1,SUM(+Ene!P18),IF(Config!$C$6=2,SUM(+Ene!P18+Feb!P18),IF(Config!$C$6=3,SUM(+Ene!P18+Feb!P18+Mar!P18),IF(Config!$C$6=4,SUM(+Ene!P18+Feb!P18+Mar!P18+Abr!P18),IF(Config!$C$6=5,SUM(Ene!P18+Feb!P18+Mar!P18+Abr!P18+May!P18),IF(Config!$C$6=6,SUM(+Ene!P18+Feb!P18+Mar!P18+Abr!P18+May!P18+Jun!P18),IF(Config!$C$6=7,SUM(Ene!P18+Feb!P18+Mar!P18+Abr!P18+May!P18+Jun!P18+Jul!P18),IF(Config!$C$6=8,SUM(+Ene!P18+Feb!P18+Mar!P18+Abr!P18+May!P18+Jun!P18+Jul!P18+Ago!P18),IF(Config!$C$6=9,SUM(+Ene!P18+Feb!P18+Mar!P18+Abr!P18+May!P18+Jun!P18+Jul!P18+Ago!P18+Set!P18),IF(Config!$C$6=10,SUM(+Ene!P18+Feb!P18+Mar!P18+Abr!P18+May!P18+Jun!P18+Jul!P18+Ago!P18+Set!P18+Oct!P18),IF(Config!$C$6=11,SUM(+Ene!P18+Feb!P18+Mar!P18+Abr!P18+May!P18+Jun!P18+Jul!P18+Ago!P18+Set!P18+Oct!P18+Nov!P18),IF(Config!$C$6=12,SUM(+Ene!P18+Feb!P18+Mar!P18+Abr!P18+May!P18+Jun!P18+Jul!P18+Ago!P18+Set!P18+Oct!P18+Nov!P18+Dic!P18)))))))))))))</f>
        <v>0</v>
      </c>
      <c r="Q18" s="356">
        <f>IF(Config!$C$6=1,SUM(+Ene!Q18),IF(Config!$C$6=2,SUM(+Ene!Q18+Feb!Q18),IF(Config!$C$6=3,SUM(+Ene!Q18+Feb!Q18+Mar!Q18),IF(Config!$C$6=4,SUM(+Ene!Q18+Feb!Q18+Mar!Q18+Abr!Q18),IF(Config!$C$6=5,SUM(Ene!Q18+Feb!Q18+Mar!Q18+Abr!Q18+May!Q18),IF(Config!$C$6=6,SUM(+Ene!Q18+Feb!Q18+Mar!Q18+Abr!Q18+May!Q18+Jun!Q18),IF(Config!$C$6=7,SUM(Ene!Q18+Feb!Q18+Mar!Q18+Abr!Q18+May!Q18+Jun!Q18+Jul!Q18),IF(Config!$C$6=8,SUM(+Ene!Q18+Feb!Q18+Mar!Q18+Abr!Q18+May!Q18+Jun!Q18+Jul!Q18+Ago!Q18),IF(Config!$C$6=9,SUM(+Ene!Q18+Feb!Q18+Mar!Q18+Abr!Q18+May!Q18+Jun!Q18+Jul!Q18+Ago!Q18+Set!Q18),IF(Config!$C$6=10,SUM(+Ene!Q18+Feb!Q18+Mar!Q18+Abr!Q18+May!Q18+Jun!Q18+Jul!Q18+Ago!Q18+Set!Q18+Oct!Q18),IF(Config!$C$6=11,SUM(+Ene!Q18+Feb!Q18+Mar!Q18+Abr!Q18+May!Q18+Jun!Q18+Jul!Q18+Ago!Q18+Set!Q18+Oct!Q18+Nov!Q18),IF(Config!$C$6=12,SUM(+Ene!Q18+Feb!Q18+Mar!Q18+Abr!Q18+May!Q18+Jun!Q18+Jul!Q18+Ago!Q18+Set!Q18+Oct!Q18+Nov!Q18+Dic!Q18)))))))))))))</f>
        <v>0</v>
      </c>
      <c r="R18" s="356">
        <f>IF(Config!$C$6=1,SUM(+Ene!R18),IF(Config!$C$6=2,SUM(+Ene!R18+Feb!R18),IF(Config!$C$6=3,SUM(+Ene!R18+Feb!R18+Mar!R18),IF(Config!$C$6=4,SUM(+Ene!R18+Feb!R18+Mar!R18+Abr!R18),IF(Config!$C$6=5,SUM(Ene!R18+Feb!R18+Mar!R18+Abr!R18+May!R18),IF(Config!$C$6=6,SUM(+Ene!R18+Feb!R18+Mar!R18+Abr!R18+May!R18+Jun!R18),IF(Config!$C$6=7,SUM(Ene!R18+Feb!R18+Mar!R18+Abr!R18+May!R18+Jun!R18+Jul!R18),IF(Config!$C$6=8,SUM(+Ene!R18+Feb!R18+Mar!R18+Abr!R18+May!R18+Jun!R18+Jul!R18+Ago!R18),IF(Config!$C$6=9,SUM(+Ene!R18+Feb!R18+Mar!R18+Abr!R18+May!R18+Jun!R18+Jul!R18+Ago!R18+Set!R18),IF(Config!$C$6=10,SUM(+Ene!R18+Feb!R18+Mar!R18+Abr!R18+May!R18+Jun!R18+Jul!R18+Ago!R18+Set!R18+Oct!R18),IF(Config!$C$6=11,SUM(+Ene!R18+Feb!R18+Mar!R18+Abr!R18+May!R18+Jun!R18+Jul!R18+Ago!R18+Set!R18+Oct!R18+Nov!R18),IF(Config!$C$6=12,SUM(+Ene!R18+Feb!R18+Mar!R18+Abr!R18+May!R18+Jun!R18+Jul!R18+Ago!R18+Set!R18+Oct!R18+Nov!R18+Dic!R18)))))))))))))</f>
        <v>0</v>
      </c>
      <c r="S18" s="356">
        <f>IF(Config!$C$6=1,SUM(+Ene!S18),IF(Config!$C$6=2,SUM(+Ene!S18+Feb!S18),IF(Config!$C$6=3,SUM(+Ene!S18+Feb!S18+Mar!S18),IF(Config!$C$6=4,SUM(+Ene!S18+Feb!S18+Mar!S18+Abr!S18),IF(Config!$C$6=5,SUM(Ene!S18+Feb!S18+Mar!S18+Abr!S18+May!S18),IF(Config!$C$6=6,SUM(+Ene!S18+Feb!S18+Mar!S18+Abr!S18+May!S18+Jun!S18),IF(Config!$C$6=7,SUM(Ene!S18+Feb!S18+Mar!S18+Abr!S18+May!S18+Jun!S18+Jul!S18),IF(Config!$C$6=8,SUM(+Ene!S18+Feb!S18+Mar!S18+Abr!S18+May!S18+Jun!S18+Jul!S18+Ago!S18),IF(Config!$C$6=9,SUM(+Ene!S18+Feb!S18+Mar!S18+Abr!S18+May!S18+Jun!S18+Jul!S18+Ago!S18+Set!S18),IF(Config!$C$6=10,SUM(+Ene!S18+Feb!S18+Mar!S18+Abr!S18+May!S18+Jun!S18+Jul!S18+Ago!S18+Set!S18+Oct!S18),IF(Config!$C$6=11,SUM(+Ene!S18+Feb!S18+Mar!S18+Abr!S18+May!S18+Jun!S18+Jul!S18+Ago!S18+Set!S18+Oct!S18+Nov!S18),IF(Config!$C$6=12,SUM(+Ene!S18+Feb!S18+Mar!S18+Abr!S18+May!S18+Jun!S18+Jul!S18+Ago!S18+Set!S18+Oct!S18+Nov!S18+Dic!S18)))))))))))))</f>
        <v>0</v>
      </c>
      <c r="T18" s="356">
        <f>IF(Config!$C$6=1,SUM(+Ene!T18),IF(Config!$C$6=2,SUM(+Ene!T18+Feb!T18),IF(Config!$C$6=3,SUM(+Ene!T18+Feb!T18+Mar!T18),IF(Config!$C$6=4,SUM(+Ene!T18+Feb!T18+Mar!T18+Abr!T18),IF(Config!$C$6=5,SUM(Ene!T18+Feb!T18+Mar!T18+Abr!T18+May!T18),IF(Config!$C$6=6,SUM(+Ene!T18+Feb!T18+Mar!T18+Abr!T18+May!T18+Jun!T18),IF(Config!$C$6=7,SUM(Ene!T18+Feb!T18+Mar!T18+Abr!T18+May!T18+Jun!T18+Jul!T18),IF(Config!$C$6=8,SUM(+Ene!T18+Feb!T18+Mar!T18+Abr!T18+May!T18+Jun!T18+Jul!T18+Ago!T18),IF(Config!$C$6=9,SUM(+Ene!T18+Feb!T18+Mar!T18+Abr!T18+May!T18+Jun!T18+Jul!T18+Ago!T18+Set!T18),IF(Config!$C$6=10,SUM(+Ene!T18+Feb!T18+Mar!T18+Abr!T18+May!T18+Jun!T18+Jul!T18+Ago!T18+Set!T18+Oct!T18),IF(Config!$C$6=11,SUM(+Ene!T18+Feb!T18+Mar!T18+Abr!T18+May!T18+Jun!T18+Jul!T18+Ago!T18+Set!T18+Oct!T18+Nov!T18),IF(Config!$C$6=12,SUM(+Ene!T18+Feb!T18+Mar!T18+Abr!T18+May!T18+Jun!T18+Jul!T18+Ago!T18+Set!T18+Oct!T18+Nov!T18+Dic!T18)))))))))))))</f>
        <v>0</v>
      </c>
      <c r="U18" s="356">
        <f>IF(Config!$C$6=1,SUM(+Ene!U18),IF(Config!$C$6=2,SUM(+Ene!U18+Feb!U18),IF(Config!$C$6=3,SUM(+Ene!U18+Feb!U18+Mar!U18),IF(Config!$C$6=4,SUM(+Ene!U18+Feb!U18+Mar!U18+Abr!U18),IF(Config!$C$6=5,SUM(Ene!U18+Feb!U18+Mar!U18+Abr!U18+May!U18),IF(Config!$C$6=6,SUM(+Ene!U18+Feb!U18+Mar!U18+Abr!U18+May!U18+Jun!U18),IF(Config!$C$6=7,SUM(Ene!U18+Feb!U18+Mar!U18+Abr!U18+May!U18+Jun!U18+Jul!U18),IF(Config!$C$6=8,SUM(+Ene!U18+Feb!U18+Mar!U18+Abr!U18+May!U18+Jun!U18+Jul!U18+Ago!U18),IF(Config!$C$6=9,SUM(+Ene!U18+Feb!U18+Mar!U18+Abr!U18+May!U18+Jun!U18+Jul!U18+Ago!U18+Set!U18),IF(Config!$C$6=10,SUM(+Ene!U18+Feb!U18+Mar!U18+Abr!U18+May!U18+Jun!U18+Jul!U18+Ago!U18+Set!U18+Oct!U18),IF(Config!$C$6=11,SUM(+Ene!U18+Feb!U18+Mar!U18+Abr!U18+May!U18+Jun!U18+Jul!U18+Ago!U18+Set!U18+Oct!U18+Nov!U18),IF(Config!$C$6=12,SUM(+Ene!U18+Feb!U18+Mar!U18+Abr!U18+May!U18+Jun!U18+Jul!U18+Ago!U18+Set!U18+Oct!U18+Nov!U18+Dic!U18)))))))))))))</f>
        <v>0</v>
      </c>
      <c r="V18" s="356">
        <f>IF(Config!$C$6=1,SUM(+Ene!V18),IF(Config!$C$6=2,SUM(+Ene!V18+Feb!V18),IF(Config!$C$6=3,SUM(+Ene!V18+Feb!V18+Mar!V18),IF(Config!$C$6=4,SUM(+Ene!V18+Feb!V18+Mar!V18+Abr!V18),IF(Config!$C$6=5,SUM(Ene!V18+Feb!V18+Mar!V18+Abr!V18+May!V18),IF(Config!$C$6=6,SUM(+Ene!V18+Feb!V18+Mar!V18+Abr!V18+May!V18+Jun!V18),IF(Config!$C$6=7,SUM(Ene!V18+Feb!V18+Mar!V18+Abr!V18+May!V18+Jun!V18+Jul!V18),IF(Config!$C$6=8,SUM(+Ene!V18+Feb!V18+Mar!V18+Abr!V18+May!V18+Jun!V18+Jul!V18+Ago!V18),IF(Config!$C$6=9,SUM(+Ene!V18+Feb!V18+Mar!V18+Abr!V18+May!V18+Jun!V18+Jul!V18+Ago!V18+Set!V18),IF(Config!$C$6=10,SUM(+Ene!V18+Feb!V18+Mar!V18+Abr!V18+May!V18+Jun!V18+Jul!V18+Ago!V18+Set!V18+Oct!V18),IF(Config!$C$6=11,SUM(+Ene!V18+Feb!V18+Mar!V18+Abr!V18+May!V18+Jun!V18+Jul!V18+Ago!V18+Set!V18+Oct!V18+Nov!V18),IF(Config!$C$6=12,SUM(+Ene!V18+Feb!V18+Mar!V18+Abr!V18+May!V18+Jun!V18+Jul!V18+Ago!V18+Set!V18+Oct!V18+Nov!V18+Dic!V18)))))))))))))</f>
        <v>0</v>
      </c>
      <c r="W18" s="356">
        <f>IF(Config!$C$6=1,SUM(+Ene!W18),IF(Config!$C$6=2,SUM(+Ene!W18+Feb!W18),IF(Config!$C$6=3,SUM(+Ene!W18+Feb!W18+Mar!W18),IF(Config!$C$6=4,SUM(+Ene!W18+Feb!W18+Mar!W18+Abr!W18),IF(Config!$C$6=5,SUM(Ene!W18+Feb!W18+Mar!W18+Abr!W18+May!W18),IF(Config!$C$6=6,SUM(+Ene!W18+Feb!W18+Mar!W18+Abr!W18+May!W18+Jun!W18),IF(Config!$C$6=7,SUM(Ene!W18+Feb!W18+Mar!W18+Abr!W18+May!W18+Jun!W18+Jul!W18),IF(Config!$C$6=8,SUM(+Ene!W18+Feb!W18+Mar!W18+Abr!W18+May!W18+Jun!W18+Jul!W18+Ago!W18),IF(Config!$C$6=9,SUM(+Ene!W18+Feb!W18+Mar!W18+Abr!W18+May!W18+Jun!W18+Jul!W18+Ago!W18+Set!W18),IF(Config!$C$6=10,SUM(+Ene!W18+Feb!W18+Mar!W18+Abr!W18+May!W18+Jun!W18+Jul!W18+Ago!W18+Set!W18+Oct!W18),IF(Config!$C$6=11,SUM(+Ene!W18+Feb!W18+Mar!W18+Abr!W18+May!W18+Jun!W18+Jul!W18+Ago!W18+Set!W18+Oct!W18+Nov!W18),IF(Config!$C$6=12,SUM(+Ene!W18+Feb!W18+Mar!W18+Abr!W18+May!W18+Jun!W18+Jul!W18+Ago!W18+Set!W18+Oct!W18+Nov!W18+Dic!W18)))))))))))))</f>
        <v>0</v>
      </c>
      <c r="X18" s="356">
        <f>IF(Config!$C$6=1,SUM(+Ene!X18),IF(Config!$C$6=2,SUM(+Ene!X18+Feb!X18),IF(Config!$C$6=3,SUM(+Ene!X18+Feb!X18+Mar!X18),IF(Config!$C$6=4,SUM(+Ene!X18+Feb!X18+Mar!X18+Abr!X18),IF(Config!$C$6=5,SUM(Ene!X18+Feb!X18+Mar!X18+Abr!X18+May!X18),IF(Config!$C$6=6,SUM(+Ene!X18+Feb!X18+Mar!X18+Abr!X18+May!X18+Jun!X18),IF(Config!$C$6=7,SUM(Ene!X18+Feb!X18+Mar!X18+Abr!X18+May!X18+Jun!X18+Jul!X18),IF(Config!$C$6=8,SUM(+Ene!X18+Feb!X18+Mar!X18+Abr!X18+May!X18+Jun!X18+Jul!X18+Ago!X18),IF(Config!$C$6=9,SUM(+Ene!X18+Feb!X18+Mar!X18+Abr!X18+May!X18+Jun!X18+Jul!X18+Ago!X18+Set!X18),IF(Config!$C$6=10,SUM(+Ene!X18+Feb!X18+Mar!X18+Abr!X18+May!X18+Jun!X18+Jul!X18+Ago!X18+Set!X18+Oct!X18),IF(Config!$C$6=11,SUM(+Ene!X18+Feb!X18+Mar!X18+Abr!X18+May!X18+Jun!X18+Jul!X18+Ago!X18+Set!X18+Oct!X18+Nov!X18),IF(Config!$C$6=12,SUM(+Ene!X18+Feb!X18+Mar!X18+Abr!X18+May!X18+Jun!X18+Jul!X18+Ago!X18+Set!X18+Oct!X18+Nov!X18+Dic!X18)))))))))))))</f>
        <v>1</v>
      </c>
      <c r="Y18" s="356">
        <f>IF(Config!$C$6=1,SUM(+Ene!Y18),IF(Config!$C$6=2,SUM(+Ene!Y18+Feb!Y18),IF(Config!$C$6=3,SUM(+Ene!Y18+Feb!Y18+Mar!Y18),IF(Config!$C$6=4,SUM(+Ene!Y18+Feb!Y18+Mar!Y18+Abr!Y18),IF(Config!$C$6=5,SUM(Ene!Y18+Feb!Y18+Mar!Y18+Abr!Y18+May!Y18),IF(Config!$C$6=6,SUM(+Ene!Y18+Feb!Y18+Mar!Y18+Abr!Y18+May!Y18+Jun!Y18),IF(Config!$C$6=7,SUM(Ene!Y18+Feb!Y18+Mar!Y18+Abr!Y18+May!Y18+Jun!Y18+Jul!Y18),IF(Config!$C$6=8,SUM(+Ene!Y18+Feb!Y18+Mar!Y18+Abr!Y18+May!Y18+Jun!Y18+Jul!Y18+Ago!Y18),IF(Config!$C$6=9,SUM(+Ene!Y18+Feb!Y18+Mar!Y18+Abr!Y18+May!Y18+Jun!Y18+Jul!Y18+Ago!Y18+Set!Y18),IF(Config!$C$6=10,SUM(+Ene!Y18+Feb!Y18+Mar!Y18+Abr!Y18+May!Y18+Jun!Y18+Jul!Y18+Ago!Y18+Set!Y18+Oct!Y18),IF(Config!$C$6=11,SUM(+Ene!Y18+Feb!Y18+Mar!Y18+Abr!Y18+May!Y18+Jun!Y18+Jul!Y18+Ago!Y18+Set!Y18+Oct!Y18+Nov!Y18),IF(Config!$C$6=12,SUM(+Ene!Y18+Feb!Y18+Mar!Y18+Abr!Y18+May!Y18+Jun!Y18+Jul!Y18+Ago!Y18+Set!Y18+Oct!Y18+Nov!Y18+Dic!Y18)))))))))))))</f>
        <v>0</v>
      </c>
      <c r="Z18" s="356">
        <f>IF(Config!$C$6=1,SUM(+Ene!Z18),IF(Config!$C$6=2,SUM(+Ene!Z18+Feb!Z18),IF(Config!$C$6=3,SUM(+Ene!Z18+Feb!Z18+Mar!Z18),IF(Config!$C$6=4,SUM(+Ene!Z18+Feb!Z18+Mar!Z18+Abr!Z18),IF(Config!$C$6=5,SUM(Ene!Z18+Feb!Z18+Mar!Z18+Abr!Z18+May!Z18),IF(Config!$C$6=6,SUM(+Ene!Z18+Feb!Z18+Mar!Z18+Abr!Z18+May!Z18+Jun!Z18),IF(Config!$C$6=7,SUM(Ene!Z18+Feb!Z18+Mar!Z18+Abr!Z18+May!Z18+Jun!Z18+Jul!Z18),IF(Config!$C$6=8,SUM(+Ene!Z18+Feb!Z18+Mar!Z18+Abr!Z18+May!Z18+Jun!Z18+Jul!Z18+Ago!Z18),IF(Config!$C$6=9,SUM(+Ene!Z18+Feb!Z18+Mar!Z18+Abr!Z18+May!Z18+Jun!Z18+Jul!Z18+Ago!Z18+Set!Z18),IF(Config!$C$6=10,SUM(+Ene!Z18+Feb!Z18+Mar!Z18+Abr!Z18+May!Z18+Jun!Z18+Jul!Z18+Ago!Z18+Set!Z18+Oct!Z18),IF(Config!$C$6=11,SUM(+Ene!Z18+Feb!Z18+Mar!Z18+Abr!Z18+May!Z18+Jun!Z18+Jul!Z18+Ago!Z18+Set!Z18+Oct!Z18+Nov!Z18),IF(Config!$C$6=12,SUM(+Ene!Z18+Feb!Z18+Mar!Z18+Abr!Z18+May!Z18+Jun!Z18+Jul!Z18+Ago!Z18+Set!Z18+Oct!Z18+Nov!Z18+Dic!Z18)))))))))))))</f>
        <v>0</v>
      </c>
      <c r="AA18" s="356">
        <f>IF(Config!$C$6=1,SUM(+Ene!AA18),IF(Config!$C$6=2,SUM(+Ene!AA18+Feb!AA18),IF(Config!$C$6=3,SUM(+Ene!AA18+Feb!AA18+Mar!AA18),IF(Config!$C$6=4,SUM(+Ene!AA18+Feb!AA18+Mar!AA18+Abr!AA18),IF(Config!$C$6=5,SUM(Ene!AA18+Feb!AA18+Mar!AA18+Abr!AA18+May!AA18),IF(Config!$C$6=6,SUM(+Ene!AA18+Feb!AA18+Mar!AA18+Abr!AA18+May!AA18+Jun!AA18),IF(Config!$C$6=7,SUM(Ene!AA18+Feb!AA18+Mar!AA18+Abr!AA18+May!AA18+Jun!AA18+Jul!AA18),IF(Config!$C$6=8,SUM(+Ene!AA18+Feb!AA18+Mar!AA18+Abr!AA18+May!AA18+Jun!AA18+Jul!AA18+Ago!AA18),IF(Config!$C$6=9,SUM(+Ene!AA18+Feb!AA18+Mar!AA18+Abr!AA18+May!AA18+Jun!AA18+Jul!AA18+Ago!AA18+Set!AA18),IF(Config!$C$6=10,SUM(+Ene!AA18+Feb!AA18+Mar!AA18+Abr!AA18+May!AA18+Jun!AA18+Jul!AA18+Ago!AA18+Set!AA18+Oct!AA18),IF(Config!$C$6=11,SUM(+Ene!AA18+Feb!AA18+Mar!AA18+Abr!AA18+May!AA18+Jun!AA18+Jul!AA18+Ago!AA18+Set!AA18+Oct!AA18+Nov!AA18),IF(Config!$C$6=12,SUM(+Ene!AA18+Feb!AA18+Mar!AA18+Abr!AA18+May!AA18+Jun!AA18+Jul!AA18+Ago!AA18+Set!AA18+Oct!AA18+Nov!AA18+Dic!AA18)))))))))))))</f>
        <v>0</v>
      </c>
      <c r="AB18" s="356">
        <f>IF(Config!$C$6=1,SUM(+Ene!AB18),IF(Config!$C$6=2,SUM(+Ene!AB18+Feb!AB18),IF(Config!$C$6=3,SUM(+Ene!AB18+Feb!AB18+Mar!AB18),IF(Config!$C$6=4,SUM(+Ene!AB18+Feb!AB18+Mar!AB18+Abr!AB18),IF(Config!$C$6=5,SUM(Ene!AB18+Feb!AB18+Mar!AB18+Abr!AB18+May!AB18),IF(Config!$C$6=6,SUM(+Ene!AB18+Feb!AB18+Mar!AB18+Abr!AB18+May!AB18+Jun!AB18),IF(Config!$C$6=7,SUM(Ene!AB18+Feb!AB18+Mar!AB18+Abr!AB18+May!AB18+Jun!AB18+Jul!AB18),IF(Config!$C$6=8,SUM(+Ene!AB18+Feb!AB18+Mar!AB18+Abr!AB18+May!AB18+Jun!AB18+Jul!AB18+Ago!AB18),IF(Config!$C$6=9,SUM(+Ene!AB18+Feb!AB18+Mar!AB18+Abr!AB18+May!AB18+Jun!AB18+Jul!AB18+Ago!AB18+Set!AB18),IF(Config!$C$6=10,SUM(+Ene!AB18+Feb!AB18+Mar!AB18+Abr!AB18+May!AB18+Jun!AB18+Jul!AB18+Ago!AB18+Set!AB18+Oct!AB18),IF(Config!$C$6=11,SUM(+Ene!AB18+Feb!AB18+Mar!AB18+Abr!AB18+May!AB18+Jun!AB18+Jul!AB18+Ago!AB18+Set!AB18+Oct!AB18+Nov!AB18),IF(Config!$C$6=12,SUM(+Ene!AB18+Feb!AB18+Mar!AB18+Abr!AB18+May!AB18+Jun!AB18+Jul!AB18+Ago!AB18+Set!AB18+Oct!AB18+Nov!AB18+Dic!AB18)))))))))))))</f>
        <v>0</v>
      </c>
      <c r="AC18" s="356">
        <f>IF(Config!$C$6=1,SUM(+Ene!AC18),IF(Config!$C$6=2,SUM(+Ene!AC18+Feb!AC18),IF(Config!$C$6=3,SUM(+Ene!AC18+Feb!AC18+Mar!AC18),IF(Config!$C$6=4,SUM(+Ene!AC18+Feb!AC18+Mar!AC18+Abr!AC18),IF(Config!$C$6=5,SUM(Ene!AC18+Feb!AC18+Mar!AC18+Abr!AC18+May!AC18),IF(Config!$C$6=6,SUM(+Ene!AC18+Feb!AC18+Mar!AC18+Abr!AC18+May!AC18+Jun!AC18),IF(Config!$C$6=7,SUM(Ene!AC18+Feb!AC18+Mar!AC18+Abr!AC18+May!AC18+Jun!AC18+Jul!AC18),IF(Config!$C$6=8,SUM(+Ene!AC18+Feb!AC18+Mar!AC18+Abr!AC18+May!AC18+Jun!AC18+Jul!AC18+Ago!AC18),IF(Config!$C$6=9,SUM(+Ene!AC18+Feb!AC18+Mar!AC18+Abr!AC18+May!AC18+Jun!AC18+Jul!AC18+Ago!AC18+Set!AC18),IF(Config!$C$6=10,SUM(+Ene!AC18+Feb!AC18+Mar!AC18+Abr!AC18+May!AC18+Jun!AC18+Jul!AC18+Ago!AC18+Set!AC18+Oct!AC18),IF(Config!$C$6=11,SUM(+Ene!AC18+Feb!AC18+Mar!AC18+Abr!AC18+May!AC18+Jun!AC18+Jul!AC18+Ago!AC18+Set!AC18+Oct!AC18+Nov!AC18),IF(Config!$C$6=12,SUM(+Ene!AC18+Feb!AC18+Mar!AC18+Abr!AC18+May!AC18+Jun!AC18+Jul!AC18+Ago!AC18+Set!AC18+Oct!AC18+Nov!AC18+Dic!AC18)))))))))))))</f>
        <v>0</v>
      </c>
      <c r="AD18" s="356">
        <f>IF(Config!$C$6=1,SUM(+Ene!AD18),IF(Config!$C$6=2,SUM(+Ene!AD18+Feb!AD18),IF(Config!$C$6=3,SUM(+Ene!AD18+Feb!AD18+Mar!AD18),IF(Config!$C$6=4,SUM(+Ene!AD18+Feb!AD18+Mar!AD18+Abr!AD18),IF(Config!$C$6=5,SUM(Ene!AD18+Feb!AD18+Mar!AD18+Abr!AD18+May!AD18),IF(Config!$C$6=6,SUM(+Ene!AD18+Feb!AD18+Mar!AD18+Abr!AD18+May!AD18+Jun!AD18),IF(Config!$C$6=7,SUM(Ene!AD18+Feb!AD18+Mar!AD18+Abr!AD18+May!AD18+Jun!AD18+Jul!AD18),IF(Config!$C$6=8,SUM(+Ene!AD18+Feb!AD18+Mar!AD18+Abr!AD18+May!AD18+Jun!AD18+Jul!AD18+Ago!AD18),IF(Config!$C$6=9,SUM(+Ene!AD18+Feb!AD18+Mar!AD18+Abr!AD18+May!AD18+Jun!AD18+Jul!AD18+Ago!AD18+Set!AD18),IF(Config!$C$6=10,SUM(+Ene!AD18+Feb!AD18+Mar!AD18+Abr!AD18+May!AD18+Jun!AD18+Jul!AD18+Ago!AD18+Set!AD18+Oct!AD18),IF(Config!$C$6=11,SUM(+Ene!AD18+Feb!AD18+Mar!AD18+Abr!AD18+May!AD18+Jun!AD18+Jul!AD18+Ago!AD18+Set!AD18+Oct!AD18+Nov!AD18),IF(Config!$C$6=12,SUM(+Ene!AD18+Feb!AD18+Mar!AD18+Abr!AD18+May!AD18+Jun!AD18+Jul!AD18+Ago!AD18+Set!AD18+Oct!AD18+Nov!AD18+Dic!AD18)))))))))))))</f>
        <v>0</v>
      </c>
      <c r="AE18" s="356">
        <f>IF(Config!$C$6=1,SUM(+Ene!AE18),IF(Config!$C$6=2,SUM(+Ene!AE18+Feb!AE18),IF(Config!$C$6=3,SUM(+Ene!AE18+Feb!AE18+Mar!AE18),IF(Config!$C$6=4,SUM(+Ene!AE18+Feb!AE18+Mar!AE18+Abr!AE18),IF(Config!$C$6=5,SUM(Ene!AE18+Feb!AE18+Mar!AE18+Abr!AE18+May!AE18),IF(Config!$C$6=6,SUM(+Ene!AE18+Feb!AE18+Mar!AE18+Abr!AE18+May!AE18+Jun!AE18),IF(Config!$C$6=7,SUM(Ene!AE18+Feb!AE18+Mar!AE18+Abr!AE18+May!AE18+Jun!AE18+Jul!AE18),IF(Config!$C$6=8,SUM(+Ene!AE18+Feb!AE18+Mar!AE18+Abr!AE18+May!AE18+Jun!AE18+Jul!AE18+Ago!AE18),IF(Config!$C$6=9,SUM(+Ene!AE18+Feb!AE18+Mar!AE18+Abr!AE18+May!AE18+Jun!AE18+Jul!AE18+Ago!AE18+Set!AE18),IF(Config!$C$6=10,SUM(+Ene!AE18+Feb!AE18+Mar!AE18+Abr!AE18+May!AE18+Jun!AE18+Jul!AE18+Ago!AE18+Set!AE18+Oct!AE18),IF(Config!$C$6=11,SUM(+Ene!AE18+Feb!AE18+Mar!AE18+Abr!AE18+May!AE18+Jun!AE18+Jul!AE18+Ago!AE18+Set!AE18+Oct!AE18+Nov!AE18),IF(Config!$C$6=12,SUM(+Ene!AE18+Feb!AE18+Mar!AE18+Abr!AE18+May!AE18+Jun!AE18+Jul!AE18+Ago!AE18+Set!AE18+Oct!AE18+Nov!AE18+Dic!AE18)))))))))))))</f>
        <v>0</v>
      </c>
      <c r="AF18" s="356">
        <f>IF(Config!$C$6=1,SUM(+Ene!AF18),IF(Config!$C$6=2,SUM(+Ene!AF18+Feb!AF18),IF(Config!$C$6=3,SUM(+Ene!AF18+Feb!AF18+Mar!AF18),IF(Config!$C$6=4,SUM(+Ene!AF18+Feb!AF18+Mar!AF18+Abr!AF18),IF(Config!$C$6=5,SUM(Ene!AF18+Feb!AF18+Mar!AF18+Abr!AF18+May!AF18),IF(Config!$C$6=6,SUM(+Ene!AF18+Feb!AF18+Mar!AF18+Abr!AF18+May!AF18+Jun!AF18),IF(Config!$C$6=7,SUM(Ene!AF18+Feb!AF18+Mar!AF18+Abr!AF18+May!AF18+Jun!AF18+Jul!AF18),IF(Config!$C$6=8,SUM(+Ene!AF18+Feb!AF18+Mar!AF18+Abr!AF18+May!AF18+Jun!AF18+Jul!AF18+Ago!AF18),IF(Config!$C$6=9,SUM(+Ene!AF18+Feb!AF18+Mar!AF18+Abr!AF18+May!AF18+Jun!AF18+Jul!AF18+Ago!AF18+Set!AF18),IF(Config!$C$6=10,SUM(+Ene!AF18+Feb!AF18+Mar!AF18+Abr!AF18+May!AF18+Jun!AF18+Jul!AF18+Ago!AF18+Set!AF18+Oct!AF18),IF(Config!$C$6=11,SUM(+Ene!AF18+Feb!AF18+Mar!AF18+Abr!AF18+May!AF18+Jun!AF18+Jul!AF18+Ago!AF18+Set!AF18+Oct!AF18+Nov!AF18),IF(Config!$C$6=12,SUM(+Ene!AF18+Feb!AF18+Mar!AF18+Abr!AF18+May!AF18+Jun!AF18+Jul!AF18+Ago!AF18+Set!AF18+Oct!AF18+Nov!AF18+Dic!AF18)))))))))))))</f>
        <v>0</v>
      </c>
      <c r="AG18" s="356">
        <f>IF(Config!$C$6=1,SUM(+Ene!AG18),IF(Config!$C$6=2,SUM(+Ene!AG18+Feb!AG18),IF(Config!$C$6=3,SUM(+Ene!AG18+Feb!AG18+Mar!AG18),IF(Config!$C$6=4,SUM(+Ene!AG18+Feb!AG18+Mar!AG18+Abr!AG18),IF(Config!$C$6=5,SUM(Ene!AG18+Feb!AG18+Mar!AG18+Abr!AG18+May!AG18),IF(Config!$C$6=6,SUM(+Ene!AG18+Feb!AG18+Mar!AG18+Abr!AG18+May!AG18+Jun!AG18),IF(Config!$C$6=7,SUM(Ene!AG18+Feb!AG18+Mar!AG18+Abr!AG18+May!AG18+Jun!AG18+Jul!AG18),IF(Config!$C$6=8,SUM(+Ene!AG18+Feb!AG18+Mar!AG18+Abr!AG18+May!AG18+Jun!AG18+Jul!AG18+Ago!AG18),IF(Config!$C$6=9,SUM(+Ene!AG18+Feb!AG18+Mar!AG18+Abr!AG18+May!AG18+Jun!AG18+Jul!AG18+Ago!AG18+Set!AG18),IF(Config!$C$6=10,SUM(+Ene!AG18+Feb!AG18+Mar!AG18+Abr!AG18+May!AG18+Jun!AG18+Jul!AG18+Ago!AG18+Set!AG18+Oct!AG18),IF(Config!$C$6=11,SUM(+Ene!AG18+Feb!AG18+Mar!AG18+Abr!AG18+May!AG18+Jun!AG18+Jul!AG18+Ago!AG18+Set!AG18+Oct!AG18+Nov!AG18),IF(Config!$C$6=12,SUM(+Ene!AG18+Feb!AG18+Mar!AG18+Abr!AG18+May!AG18+Jun!AG18+Jul!AG18+Ago!AG18+Set!AG18+Oct!AG18+Nov!AG18+Dic!AG18)))))))))))))</f>
        <v>0</v>
      </c>
      <c r="AH18" s="356">
        <f>IF(Config!$C$6=1,SUM(+Ene!AH18),IF(Config!$C$6=2,SUM(+Ene!AH18+Feb!AH18),IF(Config!$C$6=3,SUM(+Ene!AH18+Feb!AH18+Mar!AH18),IF(Config!$C$6=4,SUM(+Ene!AH18+Feb!AH18+Mar!AH18+Abr!AH18),IF(Config!$C$6=5,SUM(Ene!AH18+Feb!AH18+Mar!AH18+Abr!AH18+May!AH18),IF(Config!$C$6=6,SUM(+Ene!AH18+Feb!AH18+Mar!AH18+Abr!AH18+May!AH18+Jun!AH18),IF(Config!$C$6=7,SUM(Ene!AH18+Feb!AH18+Mar!AH18+Abr!AH18+May!AH18+Jun!AH18+Jul!AH18),IF(Config!$C$6=8,SUM(+Ene!AH18+Feb!AH18+Mar!AH18+Abr!AH18+May!AH18+Jun!AH18+Jul!AH18+Ago!AH18),IF(Config!$C$6=9,SUM(+Ene!AH18+Feb!AH18+Mar!AH18+Abr!AH18+May!AH18+Jun!AH18+Jul!AH18+Ago!AH18+Set!AH18),IF(Config!$C$6=10,SUM(+Ene!AH18+Feb!AH18+Mar!AH18+Abr!AH18+May!AH18+Jun!AH18+Jul!AH18+Ago!AH18+Set!AH18+Oct!AH18),IF(Config!$C$6=11,SUM(+Ene!AH18+Feb!AH18+Mar!AH18+Abr!AH18+May!AH18+Jun!AH18+Jul!AH18+Ago!AH18+Set!AH18+Oct!AH18+Nov!AH18),IF(Config!$C$6=12,SUM(+Ene!AH18+Feb!AH18+Mar!AH18+Abr!AH18+May!AH18+Jun!AH18+Jul!AH18+Ago!AH18+Set!AH18+Oct!AH18+Nov!AH18+Dic!AH18)))))))))))))</f>
        <v>0</v>
      </c>
      <c r="AI18" s="356">
        <f>IF(Config!$C$6=1,SUM(+Ene!AI18),IF(Config!$C$6=2,SUM(+Ene!AI18+Feb!AI18),IF(Config!$C$6=3,SUM(+Ene!AI18+Feb!AI18+Mar!AI18),IF(Config!$C$6=4,SUM(+Ene!AI18+Feb!AI18+Mar!AI18+Abr!AI18),IF(Config!$C$6=5,SUM(Ene!AI18+Feb!AI18+Mar!AI18+Abr!AI18+May!AI18),IF(Config!$C$6=6,SUM(+Ene!AI18+Feb!AI18+Mar!AI18+Abr!AI18+May!AI18+Jun!AI18),IF(Config!$C$6=7,SUM(Ene!AI18+Feb!AI18+Mar!AI18+Abr!AI18+May!AI18+Jun!AI18+Jul!AI18),IF(Config!$C$6=8,SUM(+Ene!AI18+Feb!AI18+Mar!AI18+Abr!AI18+May!AI18+Jun!AI18+Jul!AI18+Ago!AI18),IF(Config!$C$6=9,SUM(+Ene!AI18+Feb!AI18+Mar!AI18+Abr!AI18+May!AI18+Jun!AI18+Jul!AI18+Ago!AI18+Set!AI18),IF(Config!$C$6=10,SUM(+Ene!AI18+Feb!AI18+Mar!AI18+Abr!AI18+May!AI18+Jun!AI18+Jul!AI18+Ago!AI18+Set!AI18+Oct!AI18),IF(Config!$C$6=11,SUM(+Ene!AI18+Feb!AI18+Mar!AI18+Abr!AI18+May!AI18+Jun!AI18+Jul!AI18+Ago!AI18+Set!AI18+Oct!AI18+Nov!AI18),IF(Config!$C$6=12,SUM(+Ene!AI18+Feb!AI18+Mar!AI18+Abr!AI18+May!AI18+Jun!AI18+Jul!AI18+Ago!AI18+Set!AI18+Oct!AI18+Nov!AI18+Dic!AI18)))))))))))))</f>
        <v>0</v>
      </c>
      <c r="AJ18" s="356">
        <f>IF(Config!$C$6=1,SUM(+Ene!AJ18),IF(Config!$C$6=2,SUM(+Ene!AJ18+Feb!AJ18),IF(Config!$C$6=3,SUM(+Ene!AJ18+Feb!AJ18+Mar!AJ18),IF(Config!$C$6=4,SUM(+Ene!AJ18+Feb!AJ18+Mar!AJ18+Abr!AJ18),IF(Config!$C$6=5,SUM(Ene!AJ18+Feb!AJ18+Mar!AJ18+Abr!AJ18+May!AJ18),IF(Config!$C$6=6,SUM(+Ene!AJ18+Feb!AJ18+Mar!AJ18+Abr!AJ18+May!AJ18+Jun!AJ18),IF(Config!$C$6=7,SUM(Ene!AJ18+Feb!AJ18+Mar!AJ18+Abr!AJ18+May!AJ18+Jun!AJ18+Jul!AJ18),IF(Config!$C$6=8,SUM(+Ene!AJ18+Feb!AJ18+Mar!AJ18+Abr!AJ18+May!AJ18+Jun!AJ18+Jul!AJ18+Ago!AJ18),IF(Config!$C$6=9,SUM(+Ene!AJ18+Feb!AJ18+Mar!AJ18+Abr!AJ18+May!AJ18+Jun!AJ18+Jul!AJ18+Ago!AJ18+Set!AJ18),IF(Config!$C$6=10,SUM(+Ene!AJ18+Feb!AJ18+Mar!AJ18+Abr!AJ18+May!AJ18+Jun!AJ18+Jul!AJ18+Ago!AJ18+Set!AJ18+Oct!AJ18),IF(Config!$C$6=11,SUM(+Ene!AJ18+Feb!AJ18+Mar!AJ18+Abr!AJ18+May!AJ18+Jun!AJ18+Jul!AJ18+Ago!AJ18+Set!AJ18+Oct!AJ18+Nov!AJ18),IF(Config!$C$6=12,SUM(+Ene!AJ18+Feb!AJ18+Mar!AJ18+Abr!AJ18+May!AJ18+Jun!AJ18+Jul!AJ18+Ago!AJ18+Set!AJ18+Oct!AJ18+Nov!AJ18+Dic!AJ18)))))))))))))</f>
        <v>0</v>
      </c>
      <c r="AK18" s="356">
        <f>IF(Config!$C$6=1,SUM(+Ene!AK18),IF(Config!$C$6=2,SUM(+Ene!AK18+Feb!AK18),IF(Config!$C$6=3,SUM(+Ene!AK18+Feb!AK18+Mar!AK18),IF(Config!$C$6=4,SUM(+Ene!AK18+Feb!AK18+Mar!AK18+Abr!AK18),IF(Config!$C$6=5,SUM(Ene!AK18+Feb!AK18+Mar!AK18+Abr!AK18+May!AK18),IF(Config!$C$6=6,SUM(+Ene!AK18+Feb!AK18+Mar!AK18+Abr!AK18+May!AK18+Jun!AK18),IF(Config!$C$6=7,SUM(Ene!AK18+Feb!AK18+Mar!AK18+Abr!AK18+May!AK18+Jun!AK18+Jul!AK18),IF(Config!$C$6=8,SUM(+Ene!AK18+Feb!AK18+Mar!AK18+Abr!AK18+May!AK18+Jun!AK18+Jul!AK18+Ago!AK18),IF(Config!$C$6=9,SUM(+Ene!AK18+Feb!AK18+Mar!AK18+Abr!AK18+May!AK18+Jun!AK18+Jul!AK18+Ago!AK18+Set!AK18),IF(Config!$C$6=10,SUM(+Ene!AK18+Feb!AK18+Mar!AK18+Abr!AK18+May!AK18+Jun!AK18+Jul!AK18+Ago!AK18+Set!AK18+Oct!AK18),IF(Config!$C$6=11,SUM(+Ene!AK18+Feb!AK18+Mar!AK18+Abr!AK18+May!AK18+Jun!AK18+Jul!AK18+Ago!AK18+Set!AK18+Oct!AK18+Nov!AK18),IF(Config!$C$6=12,SUM(+Ene!AK18+Feb!AK18+Mar!AK18+Abr!AK18+May!AK18+Jun!AK18+Jul!AK18+Ago!AK18+Set!AK18+Oct!AK18+Nov!AK18+Dic!AK18)))))))))))))</f>
        <v>0</v>
      </c>
      <c r="AL18" s="356">
        <f>IF(Config!$C$6=1,SUM(+Ene!AL18),IF(Config!$C$6=2,SUM(+Ene!AL18+Feb!AL18),IF(Config!$C$6=3,SUM(+Ene!AL18+Feb!AL18+Mar!AL18),IF(Config!$C$6=4,SUM(+Ene!AL18+Feb!AL18+Mar!AL18+Abr!AL18),IF(Config!$C$6=5,SUM(Ene!AL18+Feb!AL18+Mar!AL18+Abr!AL18+May!AL18),IF(Config!$C$6=6,SUM(+Ene!AL18+Feb!AL18+Mar!AL18+Abr!AL18+May!AL18+Jun!AL18),IF(Config!$C$6=7,SUM(Ene!AL18+Feb!AL18+Mar!AL18+Abr!AL18+May!AL18+Jun!AL18+Jul!AL18),IF(Config!$C$6=8,SUM(+Ene!AL18+Feb!AL18+Mar!AL18+Abr!AL18+May!AL18+Jun!AL18+Jul!AL18+Ago!AL18),IF(Config!$C$6=9,SUM(+Ene!AL18+Feb!AL18+Mar!AL18+Abr!AL18+May!AL18+Jun!AL18+Jul!AL18+Ago!AL18+Set!AL18),IF(Config!$C$6=10,SUM(+Ene!AL18+Feb!AL18+Mar!AL18+Abr!AL18+May!AL18+Jun!AL18+Jul!AL18+Ago!AL18+Set!AL18+Oct!AL18),IF(Config!$C$6=11,SUM(+Ene!AL18+Feb!AL18+Mar!AL18+Abr!AL18+May!AL18+Jun!AL18+Jul!AL18+Ago!AL18+Set!AL18+Oct!AL18+Nov!AL18),IF(Config!$C$6=12,SUM(+Ene!AL18+Feb!AL18+Mar!AL18+Abr!AL18+May!AL18+Jun!AL18+Jul!AL18+Ago!AL18+Set!AL18+Oct!AL18+Nov!AL18+Dic!AL18)))))))))))))</f>
        <v>0</v>
      </c>
      <c r="AM18" s="356">
        <f>IF(Config!$C$6=1,SUM(+Ene!AM18),IF(Config!$C$6=2,SUM(+Ene!AM18+Feb!AM18),IF(Config!$C$6=3,SUM(+Ene!AM18+Feb!AM18+Mar!AM18),IF(Config!$C$6=4,SUM(+Ene!AM18+Feb!AM18+Mar!AM18+Abr!AM18),IF(Config!$C$6=5,SUM(Ene!AM18+Feb!AM18+Mar!AM18+Abr!AM18+May!AM18),IF(Config!$C$6=6,SUM(+Ene!AM18+Feb!AM18+Mar!AM18+Abr!AM18+May!AM18+Jun!AM18),IF(Config!$C$6=7,SUM(Ene!AM18+Feb!AM18+Mar!AM18+Abr!AM18+May!AM18+Jun!AM18+Jul!AM18),IF(Config!$C$6=8,SUM(+Ene!AM18+Feb!AM18+Mar!AM18+Abr!AM18+May!AM18+Jun!AM18+Jul!AM18+Ago!AM18),IF(Config!$C$6=9,SUM(+Ene!AM18+Feb!AM18+Mar!AM18+Abr!AM18+May!AM18+Jun!AM18+Jul!AM18+Ago!AM18+Set!AM18),IF(Config!$C$6=10,SUM(+Ene!AM18+Feb!AM18+Mar!AM18+Abr!AM18+May!AM18+Jun!AM18+Jul!AM18+Ago!AM18+Set!AM18+Oct!AM18),IF(Config!$C$6=11,SUM(+Ene!AM18+Feb!AM18+Mar!AM18+Abr!AM18+May!AM18+Jun!AM18+Jul!AM18+Ago!AM18+Set!AM18+Oct!AM18+Nov!AM18),IF(Config!$C$6=12,SUM(+Ene!AM18+Feb!AM18+Mar!AM18+Abr!AM18+May!AM18+Jun!AM18+Jul!AM18+Ago!AM18+Set!AM18+Oct!AM18+Nov!AM18+Dic!AM18)))))))))))))</f>
        <v>0</v>
      </c>
      <c r="AN18" s="356">
        <f>IF(Config!$C$6=1,SUM(+Ene!AN18),IF(Config!$C$6=2,SUM(+Ene!AN18+Feb!AN18),IF(Config!$C$6=3,SUM(+Ene!AN18+Feb!AN18+Mar!AN18),IF(Config!$C$6=4,SUM(+Ene!AN18+Feb!AN18+Mar!AN18+Abr!AN18),IF(Config!$C$6=5,SUM(Ene!AN18+Feb!AN18+Mar!AN18+Abr!AN18+May!AN18),IF(Config!$C$6=6,SUM(+Ene!AN18+Feb!AN18+Mar!AN18+Abr!AN18+May!AN18+Jun!AN18),IF(Config!$C$6=7,SUM(Ene!AN18+Feb!AN18+Mar!AN18+Abr!AN18+May!AN18+Jun!AN18+Jul!AN18),IF(Config!$C$6=8,SUM(+Ene!AN18+Feb!AN18+Mar!AN18+Abr!AN18+May!AN18+Jun!AN18+Jul!AN18+Ago!AN18),IF(Config!$C$6=9,SUM(+Ene!AN18+Feb!AN18+Mar!AN18+Abr!AN18+May!AN18+Jun!AN18+Jul!AN18+Ago!AN18+Set!AN18),IF(Config!$C$6=10,SUM(+Ene!AN18+Feb!AN18+Mar!AN18+Abr!AN18+May!AN18+Jun!AN18+Jul!AN18+Ago!AN18+Set!AN18+Oct!AN18),IF(Config!$C$6=11,SUM(+Ene!AN18+Feb!AN18+Mar!AN18+Abr!AN18+May!AN18+Jun!AN18+Jul!AN18+Ago!AN18+Set!AN18+Oct!AN18+Nov!AN18),IF(Config!$C$6=12,SUM(+Ene!AN18+Feb!AN18+Mar!AN18+Abr!AN18+May!AN18+Jun!AN18+Jul!AN18+Ago!AN18+Set!AN18+Oct!AN18+Nov!AN18+Dic!AN18)))))))))))))</f>
        <v>0</v>
      </c>
      <c r="AO18" s="356">
        <f>IF(Config!$C$6=1,SUM(+Ene!AO18),IF(Config!$C$6=2,SUM(+Ene!AO18+Feb!AO18),IF(Config!$C$6=3,SUM(+Ene!AO18+Feb!AO18+Mar!AO18),IF(Config!$C$6=4,SUM(+Ene!AO18+Feb!AO18+Mar!AO18+Abr!AO18),IF(Config!$C$6=5,SUM(Ene!AO18+Feb!AO18+Mar!AO18+Abr!AO18+May!AO18),IF(Config!$C$6=6,SUM(+Ene!AO18+Feb!AO18+Mar!AO18+Abr!AO18+May!AO18+Jun!AO18),IF(Config!$C$6=7,SUM(Ene!AO18+Feb!AO18+Mar!AO18+Abr!AO18+May!AO18+Jun!AO18+Jul!AO18),IF(Config!$C$6=8,SUM(+Ene!AO18+Feb!AO18+Mar!AO18+Abr!AO18+May!AO18+Jun!AO18+Jul!AO18+Ago!AO18),IF(Config!$C$6=9,SUM(+Ene!AO18+Feb!AO18+Mar!AO18+Abr!AO18+May!AO18+Jun!AO18+Jul!AO18+Ago!AO18+Set!AO18),IF(Config!$C$6=10,SUM(+Ene!AO18+Feb!AO18+Mar!AO18+Abr!AO18+May!AO18+Jun!AO18+Jul!AO18+Ago!AO18+Set!AO18+Oct!AO18),IF(Config!$C$6=11,SUM(+Ene!AO18+Feb!AO18+Mar!AO18+Abr!AO18+May!AO18+Jun!AO18+Jul!AO18+Ago!AO18+Set!AO18+Oct!AO18+Nov!AO18),IF(Config!$C$6=12,SUM(+Ene!AO18+Feb!AO18+Mar!AO18+Abr!AO18+May!AO18+Jun!AO18+Jul!AO18+Ago!AO18+Set!AO18+Oct!AO18+Nov!AO18+Dic!AO18)))))))))))))</f>
        <v>0</v>
      </c>
      <c r="AP18" s="356">
        <f>IF(Config!$C$6=1,SUM(+Ene!AP18),IF(Config!$C$6=2,SUM(+Ene!AP18+Feb!AP18),IF(Config!$C$6=3,SUM(+Ene!AP18+Feb!AP18+Mar!AP18),IF(Config!$C$6=4,SUM(+Ene!AP18+Feb!AP18+Mar!AP18+Abr!AP18),IF(Config!$C$6=5,SUM(Ene!AP18+Feb!AP18+Mar!AP18+Abr!AP18+May!AP18),IF(Config!$C$6=6,SUM(+Ene!AP18+Feb!AP18+Mar!AP18+Abr!AP18+May!AP18+Jun!AP18),IF(Config!$C$6=7,SUM(Ene!AP18+Feb!AP18+Mar!AP18+Abr!AP18+May!AP18+Jun!AP18+Jul!AP18),IF(Config!$C$6=8,SUM(+Ene!AP18+Feb!AP18+Mar!AP18+Abr!AP18+May!AP18+Jun!AP18+Jul!AP18+Ago!AP18),IF(Config!$C$6=9,SUM(+Ene!AP18+Feb!AP18+Mar!AP18+Abr!AP18+May!AP18+Jun!AP18+Jul!AP18+Ago!AP18+Set!AP18),IF(Config!$C$6=10,SUM(+Ene!AP18+Feb!AP18+Mar!AP18+Abr!AP18+May!AP18+Jun!AP18+Jul!AP18+Ago!AP18+Set!AP18+Oct!AP18),IF(Config!$C$6=11,SUM(+Ene!AP18+Feb!AP18+Mar!AP18+Abr!AP18+May!AP18+Jun!AP18+Jul!AP18+Ago!AP18+Set!AP18+Oct!AP18+Nov!AP18),IF(Config!$C$6=12,SUM(+Ene!AP18+Feb!AP18+Mar!AP18+Abr!AP18+May!AP18+Jun!AP18+Jul!AP18+Ago!AP18+Set!AP18+Oct!AP18+Nov!AP18+Dic!AP18)))))))))))))</f>
        <v>0</v>
      </c>
      <c r="AQ18" s="356">
        <f>IF(Config!$C$6=1,SUM(+Ene!AQ18),IF(Config!$C$6=2,SUM(+Ene!AQ18+Feb!AQ18),IF(Config!$C$6=3,SUM(+Ene!AQ18+Feb!AQ18+Mar!AQ18),IF(Config!$C$6=4,SUM(+Ene!AQ18+Feb!AQ18+Mar!AQ18+Abr!AQ18),IF(Config!$C$6=5,SUM(Ene!AQ18+Feb!AQ18+Mar!AQ18+Abr!AQ18+May!AQ18),IF(Config!$C$6=6,SUM(+Ene!AQ18+Feb!AQ18+Mar!AQ18+Abr!AQ18+May!AQ18+Jun!AQ18),IF(Config!$C$6=7,SUM(Ene!AQ18+Feb!AQ18+Mar!AQ18+Abr!AQ18+May!AQ18+Jun!AQ18+Jul!AQ18),IF(Config!$C$6=8,SUM(+Ene!AQ18+Feb!AQ18+Mar!AQ18+Abr!AQ18+May!AQ18+Jun!AQ18+Jul!AQ18+Ago!AQ18),IF(Config!$C$6=9,SUM(+Ene!AQ18+Feb!AQ18+Mar!AQ18+Abr!AQ18+May!AQ18+Jun!AQ18+Jul!AQ18+Ago!AQ18+Set!AQ18),IF(Config!$C$6=10,SUM(+Ene!AQ18+Feb!AQ18+Mar!AQ18+Abr!AQ18+May!AQ18+Jun!AQ18+Jul!AQ18+Ago!AQ18+Set!AQ18+Oct!AQ18),IF(Config!$C$6=11,SUM(+Ene!AQ18+Feb!AQ18+Mar!AQ18+Abr!AQ18+May!AQ18+Jun!AQ18+Jul!AQ18+Ago!AQ18+Set!AQ18+Oct!AQ18+Nov!AQ18),IF(Config!$C$6=12,SUM(+Ene!AQ18+Feb!AQ18+Mar!AQ18+Abr!AQ18+May!AQ18+Jun!AQ18+Jul!AQ18+Ago!AQ18+Set!AQ18+Oct!AQ18+Nov!AQ18+Dic!AQ18)))))))))))))</f>
        <v>0</v>
      </c>
      <c r="AR18" s="356">
        <f>IF(Config!$C$6=1,SUM(+Ene!AR18),IF(Config!$C$6=2,SUM(+Ene!AR18+Feb!AR18),IF(Config!$C$6=3,SUM(+Ene!AR18+Feb!AR18+Mar!AR18),IF(Config!$C$6=4,SUM(+Ene!AR18+Feb!AR18+Mar!AR18+Abr!AR18),IF(Config!$C$6=5,SUM(Ene!AR18+Feb!AR18+Mar!AR18+Abr!AR18+May!AR18),IF(Config!$C$6=6,SUM(+Ene!AR18+Feb!AR18+Mar!AR18+Abr!AR18+May!AR18+Jun!AR18),IF(Config!$C$6=7,SUM(Ene!AR18+Feb!AR18+Mar!AR18+Abr!AR18+May!AR18+Jun!AR18+Jul!AR18),IF(Config!$C$6=8,SUM(+Ene!AR18+Feb!AR18+Mar!AR18+Abr!AR18+May!AR18+Jun!AR18+Jul!AR18+Ago!AR18),IF(Config!$C$6=9,SUM(+Ene!AR18+Feb!AR18+Mar!AR18+Abr!AR18+May!AR18+Jun!AR18+Jul!AR18+Ago!AR18+Set!AR18),IF(Config!$C$6=10,SUM(+Ene!AR18+Feb!AR18+Mar!AR18+Abr!AR18+May!AR18+Jun!AR18+Jul!AR18+Ago!AR18+Set!AR18+Oct!AR18),IF(Config!$C$6=11,SUM(+Ene!AR18+Feb!AR18+Mar!AR18+Abr!AR18+May!AR18+Jun!AR18+Jul!AR18+Ago!AR18+Set!AR18+Oct!AR18+Nov!AR18),IF(Config!$C$6=12,SUM(+Ene!AR18+Feb!AR18+Mar!AR18+Abr!AR18+May!AR18+Jun!AR18+Jul!AR18+Ago!AR18+Set!AR18+Oct!AR18+Nov!AR18+Dic!AR18)))))))))))))</f>
        <v>0</v>
      </c>
      <c r="AS18" s="356">
        <f>IF(Config!$C$6=1,SUM(+Ene!AS18),IF(Config!$C$6=2,SUM(+Ene!AS18+Feb!AS18),IF(Config!$C$6=3,SUM(+Ene!AS18+Feb!AS18+Mar!AS18),IF(Config!$C$6=4,SUM(+Ene!AS18+Feb!AS18+Mar!AS18+Abr!AS18),IF(Config!$C$6=5,SUM(Ene!AS18+Feb!AS18+Mar!AS18+Abr!AS18+May!AS18),IF(Config!$C$6=6,SUM(+Ene!AS18+Feb!AS18+Mar!AS18+Abr!AS18+May!AS18+Jun!AS18),IF(Config!$C$6=7,SUM(Ene!AS18+Feb!AS18+Mar!AS18+Abr!AS18+May!AS18+Jun!AS18+Jul!AS18),IF(Config!$C$6=8,SUM(+Ene!AS18+Feb!AS18+Mar!AS18+Abr!AS18+May!AS18+Jun!AS18+Jul!AS18+Ago!AS18),IF(Config!$C$6=9,SUM(+Ene!AS18+Feb!AS18+Mar!AS18+Abr!AS18+May!AS18+Jun!AS18+Jul!AS18+Ago!AS18+Set!AS18),IF(Config!$C$6=10,SUM(+Ene!AS18+Feb!AS18+Mar!AS18+Abr!AS18+May!AS18+Jun!AS18+Jul!AS18+Ago!AS18+Set!AS18+Oct!AS18),IF(Config!$C$6=11,SUM(+Ene!AS18+Feb!AS18+Mar!AS18+Abr!AS18+May!AS18+Jun!AS18+Jul!AS18+Ago!AS18+Set!AS18+Oct!AS18+Nov!AS18),IF(Config!$C$6=12,SUM(+Ene!AS18+Feb!AS18+Mar!AS18+Abr!AS18+May!AS18+Jun!AS18+Jul!AS18+Ago!AS18+Set!AS18+Oct!AS18+Nov!AS18+Dic!AS18)))))))))))))</f>
        <v>0</v>
      </c>
      <c r="AT18" s="366">
        <f t="shared" si="38"/>
        <v>4</v>
      </c>
      <c r="AU18" s="37">
        <f t="shared" si="27"/>
        <v>2</v>
      </c>
      <c r="AV18" s="37">
        <f t="shared" si="28"/>
        <v>0</v>
      </c>
      <c r="AW18" s="37">
        <f t="shared" si="8"/>
        <v>1</v>
      </c>
      <c r="AX18" s="37">
        <f t="shared" si="9"/>
        <v>0</v>
      </c>
      <c r="AY18" s="37">
        <f t="shared" si="10"/>
        <v>0</v>
      </c>
      <c r="AZ18" s="37">
        <f t="shared" si="11"/>
        <v>1</v>
      </c>
      <c r="BA18" s="37">
        <f t="shared" si="12"/>
        <v>0</v>
      </c>
      <c r="BB18" s="37">
        <f t="shared" si="13"/>
        <v>0</v>
      </c>
      <c r="BC18" s="38">
        <f t="shared" si="14"/>
        <v>0</v>
      </c>
      <c r="BD18" s="37">
        <f t="shared" si="15"/>
        <v>0</v>
      </c>
      <c r="BE18" s="54">
        <f t="shared" si="6"/>
        <v>4</v>
      </c>
      <c r="BF18" t="str">
        <f t="shared" si="7"/>
        <v>OK</v>
      </c>
    </row>
    <row r="19" spans="1:63" x14ac:dyDescent="0.25">
      <c r="A19" s="352">
        <v>16</v>
      </c>
      <c r="B19" s="355" t="s">
        <v>523</v>
      </c>
      <c r="C19" s="368" t="s">
        <v>144</v>
      </c>
      <c r="D19" s="356">
        <f>IF(Config!$C$6=1,SUM(+Ene!D19),IF(Config!$C$6=2,SUM(+Ene!D19+Feb!D19),IF(Config!$C$6=3,SUM(+Ene!D19+Feb!D19+Mar!D19),IF(Config!$C$6=4,SUM(+Ene!D19+Feb!D19+Mar!D19+Abr!D19),IF(Config!$C$6=5,SUM(Ene!D19+Feb!D19+Mar!D19+Abr!D19+May!D19),IF(Config!$C$6=6,SUM(+Ene!D19+Feb!D19+Mar!D19+Abr!D19+May!D19+Jun!D19),IF(Config!$C$6=7,SUM(Ene!D19+Feb!D19+Mar!D19+Abr!D19+May!D19+Jun!D19+Jul!D19),IF(Config!$C$6=8,SUM(+Ene!D19+Feb!D19+Mar!D19+Abr!D19+May!D19+Jun!D19+Jul!D19+Ago!D19),IF(Config!$C$6=9,SUM(+Ene!D19+Feb!D19+Mar!D19+Abr!D19+May!D19+Jun!D19+Jul!D19+Ago!D19+Set!D19),IF(Config!$C$6=10,SUM(+Ene!D19+Feb!D19+Mar!D19+Abr!D19+May!D19+Jun!D19+Jul!D19+Ago!D19+Set!D19+Oct!D19),IF(Config!$C$6=11,SUM(+Ene!D19+Feb!D19+Mar!D19+Abr!D19+May!D19+Jun!D19+Jul!D19+Ago!D19+Set!D19+Oct!D19+Nov!D19),IF(Config!$C$6=12,SUM(+Ene!D19+Feb!D19+Mar!D19+Abr!D19+May!D19+Jun!D19+Jul!D19+Ago!D19+Set!D19+Oct!D19+Nov!D19+Dic!D19)))))))))))))</f>
        <v>0</v>
      </c>
      <c r="E19" s="356">
        <f>IF(Config!$C$6=1,SUM(+Ene!E19),IF(Config!$C$6=2,SUM(+Ene!E19+Feb!E19),IF(Config!$C$6=3,SUM(+Ene!E19+Feb!E19+Mar!E19),IF(Config!$C$6=4,SUM(+Ene!E19+Feb!E19+Mar!E19+Abr!E19),IF(Config!$C$6=5,SUM(Ene!E19+Feb!E19+Mar!E19+Abr!E19+May!E19),IF(Config!$C$6=6,SUM(+Ene!E19+Feb!E19+Mar!E19+Abr!E19+May!E19+Jun!E19),IF(Config!$C$6=7,SUM(Ene!E19+Feb!E19+Mar!E19+Abr!E19+May!E19+Jun!E19+Jul!E19),IF(Config!$C$6=8,SUM(+Ene!E19+Feb!E19+Mar!E19+Abr!E19+May!E19+Jun!E19+Jul!E19+Ago!E19),IF(Config!$C$6=9,SUM(+Ene!E19+Feb!E19+Mar!E19+Abr!E19+May!E19+Jun!E19+Jul!E19+Ago!E19+Set!E19),IF(Config!$C$6=10,SUM(+Ene!E19+Feb!E19+Mar!E19+Abr!E19+May!E19+Jun!E19+Jul!E19+Ago!E19+Set!E19+Oct!E19),IF(Config!$C$6=11,SUM(+Ene!E19+Feb!E19+Mar!E19+Abr!E19+May!E19+Jun!E19+Jul!E19+Ago!E19+Set!E19+Oct!E19+Nov!E19),IF(Config!$C$6=12,SUM(+Ene!E19+Feb!E19+Mar!E19+Abr!E19+May!E19+Jun!E19+Jul!E19+Ago!E19+Set!E19+Oct!E19+Nov!E19+Dic!E19)))))))))))))</f>
        <v>0</v>
      </c>
      <c r="F19" s="356">
        <f>IF(Config!$C$6=1,SUM(+Ene!F19),IF(Config!$C$6=2,SUM(+Ene!F19+Feb!F19),IF(Config!$C$6=3,SUM(+Ene!F19+Feb!F19+Mar!F19),IF(Config!$C$6=4,SUM(+Ene!F19+Feb!F19+Mar!F19+Abr!F19),IF(Config!$C$6=5,SUM(Ene!F19+Feb!F19+Mar!F19+Abr!F19+May!F19),IF(Config!$C$6=6,SUM(+Ene!F19+Feb!F19+Mar!F19+Abr!F19+May!F19+Jun!F19),IF(Config!$C$6=7,SUM(Ene!F19+Feb!F19+Mar!F19+Abr!F19+May!F19+Jun!F19+Jul!F19),IF(Config!$C$6=8,SUM(+Ene!F19+Feb!F19+Mar!F19+Abr!F19+May!F19+Jun!F19+Jul!F19+Ago!F19),IF(Config!$C$6=9,SUM(+Ene!F19+Feb!F19+Mar!F19+Abr!F19+May!F19+Jun!F19+Jul!F19+Ago!F19+Set!F19),IF(Config!$C$6=10,SUM(+Ene!F19+Feb!F19+Mar!F19+Abr!F19+May!F19+Jun!F19+Jul!F19+Ago!F19+Set!F19+Oct!F19),IF(Config!$C$6=11,SUM(+Ene!F19+Feb!F19+Mar!F19+Abr!F19+May!F19+Jun!F19+Jul!F19+Ago!F19+Set!F19+Oct!F19+Nov!F19),IF(Config!$C$6=12,SUM(+Ene!F19+Feb!F19+Mar!F19+Abr!F19+May!F19+Jun!F19+Jul!F19+Ago!F19+Set!F19+Oct!F19+Nov!F19+Dic!F19)))))))))))))</f>
        <v>0</v>
      </c>
      <c r="G19" s="356">
        <f>IF(Config!$C$6=1,SUM(+Ene!G19),IF(Config!$C$6=2,SUM(+Ene!G19+Feb!G19),IF(Config!$C$6=3,SUM(+Ene!G19+Feb!G19+Mar!G19),IF(Config!$C$6=4,SUM(+Ene!G19+Feb!G19+Mar!G19+Abr!G19),IF(Config!$C$6=5,SUM(Ene!G19+Feb!G19+Mar!G19+Abr!G19+May!G19),IF(Config!$C$6=6,SUM(+Ene!G19+Feb!G19+Mar!G19+Abr!G19+May!G19+Jun!G19),IF(Config!$C$6=7,SUM(Ene!G19+Feb!G19+Mar!G19+Abr!G19+May!G19+Jun!G19+Jul!G19),IF(Config!$C$6=8,SUM(+Ene!G19+Feb!G19+Mar!G19+Abr!G19+May!G19+Jun!G19+Jul!G19+Ago!G19),IF(Config!$C$6=9,SUM(+Ene!G19+Feb!G19+Mar!G19+Abr!G19+May!G19+Jun!G19+Jul!G19+Ago!G19+Set!G19),IF(Config!$C$6=10,SUM(+Ene!G19+Feb!G19+Mar!G19+Abr!G19+May!G19+Jun!G19+Jul!G19+Ago!G19+Set!G19+Oct!G19),IF(Config!$C$6=11,SUM(+Ene!G19+Feb!G19+Mar!G19+Abr!G19+May!G19+Jun!G19+Jul!G19+Ago!G19+Set!G19+Oct!G19+Nov!G19),IF(Config!$C$6=12,SUM(+Ene!G19+Feb!G19+Mar!G19+Abr!G19+May!G19+Jun!G19+Jul!G19+Ago!G19+Set!G19+Oct!G19+Nov!G19+Dic!G19)))))))))))))</f>
        <v>0</v>
      </c>
      <c r="H19" s="356">
        <f>IF(Config!$C$6=1,SUM(+Ene!H19),IF(Config!$C$6=2,SUM(+Ene!H19+Feb!H19),IF(Config!$C$6=3,SUM(+Ene!H19+Feb!H19+Mar!H19),IF(Config!$C$6=4,SUM(+Ene!H19+Feb!H19+Mar!H19+Abr!H19),IF(Config!$C$6=5,SUM(Ene!H19+Feb!H19+Mar!H19+Abr!H19+May!H19),IF(Config!$C$6=6,SUM(+Ene!H19+Feb!H19+Mar!H19+Abr!H19+May!H19+Jun!H19),IF(Config!$C$6=7,SUM(Ene!H19+Feb!H19+Mar!H19+Abr!H19+May!H19+Jun!H19+Jul!H19),IF(Config!$C$6=8,SUM(+Ene!H19+Feb!H19+Mar!H19+Abr!H19+May!H19+Jun!H19+Jul!H19+Ago!H19),IF(Config!$C$6=9,SUM(+Ene!H19+Feb!H19+Mar!H19+Abr!H19+May!H19+Jun!H19+Jul!H19+Ago!H19+Set!H19),IF(Config!$C$6=10,SUM(+Ene!H19+Feb!H19+Mar!H19+Abr!H19+May!H19+Jun!H19+Jul!H19+Ago!H19+Set!H19+Oct!H19),IF(Config!$C$6=11,SUM(+Ene!H19+Feb!H19+Mar!H19+Abr!H19+May!H19+Jun!H19+Jul!H19+Ago!H19+Set!H19+Oct!H19+Nov!H19),IF(Config!$C$6=12,SUM(+Ene!H19+Feb!H19+Mar!H19+Abr!H19+May!H19+Jun!H19+Jul!H19+Ago!H19+Set!H19+Oct!H19+Nov!H19+Dic!H19)))))))))))))</f>
        <v>0</v>
      </c>
      <c r="I19" s="356">
        <f>IF(Config!$C$6=1,SUM(+Ene!I19),IF(Config!$C$6=2,SUM(+Ene!I19+Feb!I19),IF(Config!$C$6=3,SUM(+Ene!I19+Feb!I19+Mar!I19),IF(Config!$C$6=4,SUM(+Ene!I19+Feb!I19+Mar!I19+Abr!I19),IF(Config!$C$6=5,SUM(Ene!I19+Feb!I19+Mar!I19+Abr!I19+May!I19),IF(Config!$C$6=6,SUM(+Ene!I19+Feb!I19+Mar!I19+Abr!I19+May!I19+Jun!I19),IF(Config!$C$6=7,SUM(Ene!I19+Feb!I19+Mar!I19+Abr!I19+May!I19+Jun!I19+Jul!I19),IF(Config!$C$6=8,SUM(+Ene!I19+Feb!I19+Mar!I19+Abr!I19+May!I19+Jun!I19+Jul!I19+Ago!I19),IF(Config!$C$6=9,SUM(+Ene!I19+Feb!I19+Mar!I19+Abr!I19+May!I19+Jun!I19+Jul!I19+Ago!I19+Set!I19),IF(Config!$C$6=10,SUM(+Ene!I19+Feb!I19+Mar!I19+Abr!I19+May!I19+Jun!I19+Jul!I19+Ago!I19+Set!I19+Oct!I19),IF(Config!$C$6=11,SUM(+Ene!I19+Feb!I19+Mar!I19+Abr!I19+May!I19+Jun!I19+Jul!I19+Ago!I19+Set!I19+Oct!I19+Nov!I19),IF(Config!$C$6=12,SUM(+Ene!I19+Feb!I19+Mar!I19+Abr!I19+May!I19+Jun!I19+Jul!I19+Ago!I19+Set!I19+Oct!I19+Nov!I19+Dic!I19)))))))))))))</f>
        <v>0</v>
      </c>
      <c r="J19" s="356">
        <f>IF(Config!$C$6=1,SUM(+Ene!J19),IF(Config!$C$6=2,SUM(+Ene!J19+Feb!J19),IF(Config!$C$6=3,SUM(+Ene!J19+Feb!J19+Mar!J19),IF(Config!$C$6=4,SUM(+Ene!J19+Feb!J19+Mar!J19+Abr!J19),IF(Config!$C$6=5,SUM(Ene!J19+Feb!J19+Mar!J19+Abr!J19+May!J19),IF(Config!$C$6=6,SUM(+Ene!J19+Feb!J19+Mar!J19+Abr!J19+May!J19+Jun!J19),IF(Config!$C$6=7,SUM(Ene!J19+Feb!J19+Mar!J19+Abr!J19+May!J19+Jun!J19+Jul!J19),IF(Config!$C$6=8,SUM(+Ene!J19+Feb!J19+Mar!J19+Abr!J19+May!J19+Jun!J19+Jul!J19+Ago!J19),IF(Config!$C$6=9,SUM(+Ene!J19+Feb!J19+Mar!J19+Abr!J19+May!J19+Jun!J19+Jul!J19+Ago!J19+Set!J19),IF(Config!$C$6=10,SUM(+Ene!J19+Feb!J19+Mar!J19+Abr!J19+May!J19+Jun!J19+Jul!J19+Ago!J19+Set!J19+Oct!J19),IF(Config!$C$6=11,SUM(+Ene!J19+Feb!J19+Mar!J19+Abr!J19+May!J19+Jun!J19+Jul!J19+Ago!J19+Set!J19+Oct!J19+Nov!J19),IF(Config!$C$6=12,SUM(+Ene!J19+Feb!J19+Mar!J19+Abr!J19+May!J19+Jun!J19+Jul!J19+Ago!J19+Set!J19+Oct!J19+Nov!J19+Dic!J19)))))))))))))</f>
        <v>0</v>
      </c>
      <c r="K19" s="356">
        <f>IF(Config!$C$6=1,SUM(+Ene!K19),IF(Config!$C$6=2,SUM(+Ene!K19+Feb!K19),IF(Config!$C$6=3,SUM(+Ene!K19+Feb!K19+Mar!K19),IF(Config!$C$6=4,SUM(+Ene!K19+Feb!K19+Mar!K19+Abr!K19),IF(Config!$C$6=5,SUM(Ene!K19+Feb!K19+Mar!K19+Abr!K19+May!K19),IF(Config!$C$6=6,SUM(+Ene!K19+Feb!K19+Mar!K19+Abr!K19+May!K19+Jun!K19),IF(Config!$C$6=7,SUM(Ene!K19+Feb!K19+Mar!K19+Abr!K19+May!K19+Jun!K19+Jul!K19),IF(Config!$C$6=8,SUM(+Ene!K19+Feb!K19+Mar!K19+Abr!K19+May!K19+Jun!K19+Jul!K19+Ago!K19),IF(Config!$C$6=9,SUM(+Ene!K19+Feb!K19+Mar!K19+Abr!K19+May!K19+Jun!K19+Jul!K19+Ago!K19+Set!K19),IF(Config!$C$6=10,SUM(+Ene!K19+Feb!K19+Mar!K19+Abr!K19+May!K19+Jun!K19+Jul!K19+Ago!K19+Set!K19+Oct!K19),IF(Config!$C$6=11,SUM(+Ene!K19+Feb!K19+Mar!K19+Abr!K19+May!K19+Jun!K19+Jul!K19+Ago!K19+Set!K19+Oct!K19+Nov!K19),IF(Config!$C$6=12,SUM(+Ene!K19+Feb!K19+Mar!K19+Abr!K19+May!K19+Jun!K19+Jul!K19+Ago!K19+Set!K19+Oct!K19+Nov!K19+Dic!K19)))))))))))))</f>
        <v>0</v>
      </c>
      <c r="L19" s="356">
        <f>IF(Config!$C$6=1,SUM(+Ene!L19),IF(Config!$C$6=2,SUM(+Ene!L19+Feb!L19),IF(Config!$C$6=3,SUM(+Ene!L19+Feb!L19+Mar!L19),IF(Config!$C$6=4,SUM(+Ene!L19+Feb!L19+Mar!L19+Abr!L19),IF(Config!$C$6=5,SUM(Ene!L19+Feb!L19+Mar!L19+Abr!L19+May!L19),IF(Config!$C$6=6,SUM(+Ene!L19+Feb!L19+Mar!L19+Abr!L19+May!L19+Jun!L19),IF(Config!$C$6=7,SUM(Ene!L19+Feb!L19+Mar!L19+Abr!L19+May!L19+Jun!L19+Jul!L19),IF(Config!$C$6=8,SUM(+Ene!L19+Feb!L19+Mar!L19+Abr!L19+May!L19+Jun!L19+Jul!L19+Ago!L19),IF(Config!$C$6=9,SUM(+Ene!L19+Feb!L19+Mar!L19+Abr!L19+May!L19+Jun!L19+Jul!L19+Ago!L19+Set!L19),IF(Config!$C$6=10,SUM(+Ene!L19+Feb!L19+Mar!L19+Abr!L19+May!L19+Jun!L19+Jul!L19+Ago!L19+Set!L19+Oct!L19),IF(Config!$C$6=11,SUM(+Ene!L19+Feb!L19+Mar!L19+Abr!L19+May!L19+Jun!L19+Jul!L19+Ago!L19+Set!L19+Oct!L19+Nov!L19),IF(Config!$C$6=12,SUM(+Ene!L19+Feb!L19+Mar!L19+Abr!L19+May!L19+Jun!L19+Jul!L19+Ago!L19+Set!L19+Oct!L19+Nov!L19+Dic!L19)))))))))))))</f>
        <v>0</v>
      </c>
      <c r="M19" s="356">
        <f>IF(Config!$C$6=1,SUM(+Ene!M19),IF(Config!$C$6=2,SUM(+Ene!M19+Feb!M19),IF(Config!$C$6=3,SUM(+Ene!M19+Feb!M19+Mar!M19),IF(Config!$C$6=4,SUM(+Ene!M19+Feb!M19+Mar!M19+Abr!M19),IF(Config!$C$6=5,SUM(Ene!M19+Feb!M19+Mar!M19+Abr!M19+May!M19),IF(Config!$C$6=6,SUM(+Ene!M19+Feb!M19+Mar!M19+Abr!M19+May!M19+Jun!M19),IF(Config!$C$6=7,SUM(Ene!M19+Feb!M19+Mar!M19+Abr!M19+May!M19+Jun!M19+Jul!M19),IF(Config!$C$6=8,SUM(+Ene!M19+Feb!M19+Mar!M19+Abr!M19+May!M19+Jun!M19+Jul!M19+Ago!M19),IF(Config!$C$6=9,SUM(+Ene!M19+Feb!M19+Mar!M19+Abr!M19+May!M19+Jun!M19+Jul!M19+Ago!M19+Set!M19),IF(Config!$C$6=10,SUM(+Ene!M19+Feb!M19+Mar!M19+Abr!M19+May!M19+Jun!M19+Jul!M19+Ago!M19+Set!M19+Oct!M19),IF(Config!$C$6=11,SUM(+Ene!M19+Feb!M19+Mar!M19+Abr!M19+May!M19+Jun!M19+Jul!M19+Ago!M19+Set!M19+Oct!M19+Nov!M19),IF(Config!$C$6=12,SUM(+Ene!M19+Feb!M19+Mar!M19+Abr!M19+May!M19+Jun!M19+Jul!M19+Ago!M19+Set!M19+Oct!M19+Nov!M19+Dic!M19)))))))))))))</f>
        <v>0</v>
      </c>
      <c r="N19" s="356">
        <f>IF(Config!$C$6=1,SUM(+Ene!N19),IF(Config!$C$6=2,SUM(+Ene!N19+Feb!N19),IF(Config!$C$6=3,SUM(+Ene!N19+Feb!N19+Mar!N19),IF(Config!$C$6=4,SUM(+Ene!N19+Feb!N19+Mar!N19+Abr!N19),IF(Config!$C$6=5,SUM(Ene!N19+Feb!N19+Mar!N19+Abr!N19+May!N19),IF(Config!$C$6=6,SUM(+Ene!N19+Feb!N19+Mar!N19+Abr!N19+May!N19+Jun!N19),IF(Config!$C$6=7,SUM(Ene!N19+Feb!N19+Mar!N19+Abr!N19+May!N19+Jun!N19+Jul!N19),IF(Config!$C$6=8,SUM(+Ene!N19+Feb!N19+Mar!N19+Abr!N19+May!N19+Jun!N19+Jul!N19+Ago!N19),IF(Config!$C$6=9,SUM(+Ene!N19+Feb!N19+Mar!N19+Abr!N19+May!N19+Jun!N19+Jul!N19+Ago!N19+Set!N19),IF(Config!$C$6=10,SUM(+Ene!N19+Feb!N19+Mar!N19+Abr!N19+May!N19+Jun!N19+Jul!N19+Ago!N19+Set!N19+Oct!N19),IF(Config!$C$6=11,SUM(+Ene!N19+Feb!N19+Mar!N19+Abr!N19+May!N19+Jun!N19+Jul!N19+Ago!N19+Set!N19+Oct!N19+Nov!N19),IF(Config!$C$6=12,SUM(+Ene!N19+Feb!N19+Mar!N19+Abr!N19+May!N19+Jun!N19+Jul!N19+Ago!N19+Set!N19+Oct!N19+Nov!N19+Dic!N19)))))))))))))</f>
        <v>0</v>
      </c>
      <c r="O19" s="356">
        <f>IF(Config!$C$6=1,SUM(+Ene!O19),IF(Config!$C$6=2,SUM(+Ene!O19+Feb!O19),IF(Config!$C$6=3,SUM(+Ene!O19+Feb!O19+Mar!O19),IF(Config!$C$6=4,SUM(+Ene!O19+Feb!O19+Mar!O19+Abr!O19),IF(Config!$C$6=5,SUM(Ene!O19+Feb!O19+Mar!O19+Abr!O19+May!O19),IF(Config!$C$6=6,SUM(+Ene!O19+Feb!O19+Mar!O19+Abr!O19+May!O19+Jun!O19),IF(Config!$C$6=7,SUM(Ene!O19+Feb!O19+Mar!O19+Abr!O19+May!O19+Jun!O19+Jul!O19),IF(Config!$C$6=8,SUM(+Ene!O19+Feb!O19+Mar!O19+Abr!O19+May!O19+Jun!O19+Jul!O19+Ago!O19),IF(Config!$C$6=9,SUM(+Ene!O19+Feb!O19+Mar!O19+Abr!O19+May!O19+Jun!O19+Jul!O19+Ago!O19+Set!O19),IF(Config!$C$6=10,SUM(+Ene!O19+Feb!O19+Mar!O19+Abr!O19+May!O19+Jun!O19+Jul!O19+Ago!O19+Set!O19+Oct!O19),IF(Config!$C$6=11,SUM(+Ene!O19+Feb!O19+Mar!O19+Abr!O19+May!O19+Jun!O19+Jul!O19+Ago!O19+Set!O19+Oct!O19+Nov!O19),IF(Config!$C$6=12,SUM(+Ene!O19+Feb!O19+Mar!O19+Abr!O19+May!O19+Jun!O19+Jul!O19+Ago!O19+Set!O19+Oct!O19+Nov!O19+Dic!O19)))))))))))))</f>
        <v>0</v>
      </c>
      <c r="P19" s="356">
        <f>IF(Config!$C$6=1,SUM(+Ene!P19),IF(Config!$C$6=2,SUM(+Ene!P19+Feb!P19),IF(Config!$C$6=3,SUM(+Ene!P19+Feb!P19+Mar!P19),IF(Config!$C$6=4,SUM(+Ene!P19+Feb!P19+Mar!P19+Abr!P19),IF(Config!$C$6=5,SUM(Ene!P19+Feb!P19+Mar!P19+Abr!P19+May!P19),IF(Config!$C$6=6,SUM(+Ene!P19+Feb!P19+Mar!P19+Abr!P19+May!P19+Jun!P19),IF(Config!$C$6=7,SUM(Ene!P19+Feb!P19+Mar!P19+Abr!P19+May!P19+Jun!P19+Jul!P19),IF(Config!$C$6=8,SUM(+Ene!P19+Feb!P19+Mar!P19+Abr!P19+May!P19+Jun!P19+Jul!P19+Ago!P19),IF(Config!$C$6=9,SUM(+Ene!P19+Feb!P19+Mar!P19+Abr!P19+May!P19+Jun!P19+Jul!P19+Ago!P19+Set!P19),IF(Config!$C$6=10,SUM(+Ene!P19+Feb!P19+Mar!P19+Abr!P19+May!P19+Jun!P19+Jul!P19+Ago!P19+Set!P19+Oct!P19),IF(Config!$C$6=11,SUM(+Ene!P19+Feb!P19+Mar!P19+Abr!P19+May!P19+Jun!P19+Jul!P19+Ago!P19+Set!P19+Oct!P19+Nov!P19),IF(Config!$C$6=12,SUM(+Ene!P19+Feb!P19+Mar!P19+Abr!P19+May!P19+Jun!P19+Jul!P19+Ago!P19+Set!P19+Oct!P19+Nov!P19+Dic!P19)))))))))))))</f>
        <v>0</v>
      </c>
      <c r="Q19" s="356">
        <f>IF(Config!$C$6=1,SUM(+Ene!Q19),IF(Config!$C$6=2,SUM(+Ene!Q19+Feb!Q19),IF(Config!$C$6=3,SUM(+Ene!Q19+Feb!Q19+Mar!Q19),IF(Config!$C$6=4,SUM(+Ene!Q19+Feb!Q19+Mar!Q19+Abr!Q19),IF(Config!$C$6=5,SUM(Ene!Q19+Feb!Q19+Mar!Q19+Abr!Q19+May!Q19),IF(Config!$C$6=6,SUM(+Ene!Q19+Feb!Q19+Mar!Q19+Abr!Q19+May!Q19+Jun!Q19),IF(Config!$C$6=7,SUM(Ene!Q19+Feb!Q19+Mar!Q19+Abr!Q19+May!Q19+Jun!Q19+Jul!Q19),IF(Config!$C$6=8,SUM(+Ene!Q19+Feb!Q19+Mar!Q19+Abr!Q19+May!Q19+Jun!Q19+Jul!Q19+Ago!Q19),IF(Config!$C$6=9,SUM(+Ene!Q19+Feb!Q19+Mar!Q19+Abr!Q19+May!Q19+Jun!Q19+Jul!Q19+Ago!Q19+Set!Q19),IF(Config!$C$6=10,SUM(+Ene!Q19+Feb!Q19+Mar!Q19+Abr!Q19+May!Q19+Jun!Q19+Jul!Q19+Ago!Q19+Set!Q19+Oct!Q19),IF(Config!$C$6=11,SUM(+Ene!Q19+Feb!Q19+Mar!Q19+Abr!Q19+May!Q19+Jun!Q19+Jul!Q19+Ago!Q19+Set!Q19+Oct!Q19+Nov!Q19),IF(Config!$C$6=12,SUM(+Ene!Q19+Feb!Q19+Mar!Q19+Abr!Q19+May!Q19+Jun!Q19+Jul!Q19+Ago!Q19+Set!Q19+Oct!Q19+Nov!Q19+Dic!Q19)))))))))))))</f>
        <v>0</v>
      </c>
      <c r="R19" s="356">
        <f>IF(Config!$C$6=1,SUM(+Ene!R19),IF(Config!$C$6=2,SUM(+Ene!R19+Feb!R19),IF(Config!$C$6=3,SUM(+Ene!R19+Feb!R19+Mar!R19),IF(Config!$C$6=4,SUM(+Ene!R19+Feb!R19+Mar!R19+Abr!R19),IF(Config!$C$6=5,SUM(Ene!R19+Feb!R19+Mar!R19+Abr!R19+May!R19),IF(Config!$C$6=6,SUM(+Ene!R19+Feb!R19+Mar!R19+Abr!R19+May!R19+Jun!R19),IF(Config!$C$6=7,SUM(Ene!R19+Feb!R19+Mar!R19+Abr!R19+May!R19+Jun!R19+Jul!R19),IF(Config!$C$6=8,SUM(+Ene!R19+Feb!R19+Mar!R19+Abr!R19+May!R19+Jun!R19+Jul!R19+Ago!R19),IF(Config!$C$6=9,SUM(+Ene!R19+Feb!R19+Mar!R19+Abr!R19+May!R19+Jun!R19+Jul!R19+Ago!R19+Set!R19),IF(Config!$C$6=10,SUM(+Ene!R19+Feb!R19+Mar!R19+Abr!R19+May!R19+Jun!R19+Jul!R19+Ago!R19+Set!R19+Oct!R19),IF(Config!$C$6=11,SUM(+Ene!R19+Feb!R19+Mar!R19+Abr!R19+May!R19+Jun!R19+Jul!R19+Ago!R19+Set!R19+Oct!R19+Nov!R19),IF(Config!$C$6=12,SUM(+Ene!R19+Feb!R19+Mar!R19+Abr!R19+May!R19+Jun!R19+Jul!R19+Ago!R19+Set!R19+Oct!R19+Nov!R19+Dic!R19)))))))))))))</f>
        <v>0</v>
      </c>
      <c r="S19" s="356">
        <f>IF(Config!$C$6=1,SUM(+Ene!S19),IF(Config!$C$6=2,SUM(+Ene!S19+Feb!S19),IF(Config!$C$6=3,SUM(+Ene!S19+Feb!S19+Mar!S19),IF(Config!$C$6=4,SUM(+Ene!S19+Feb!S19+Mar!S19+Abr!S19),IF(Config!$C$6=5,SUM(Ene!S19+Feb!S19+Mar!S19+Abr!S19+May!S19),IF(Config!$C$6=6,SUM(+Ene!S19+Feb!S19+Mar!S19+Abr!S19+May!S19+Jun!S19),IF(Config!$C$6=7,SUM(Ene!S19+Feb!S19+Mar!S19+Abr!S19+May!S19+Jun!S19+Jul!S19),IF(Config!$C$6=8,SUM(+Ene!S19+Feb!S19+Mar!S19+Abr!S19+May!S19+Jun!S19+Jul!S19+Ago!S19),IF(Config!$C$6=9,SUM(+Ene!S19+Feb!S19+Mar!S19+Abr!S19+May!S19+Jun!S19+Jul!S19+Ago!S19+Set!S19),IF(Config!$C$6=10,SUM(+Ene!S19+Feb!S19+Mar!S19+Abr!S19+May!S19+Jun!S19+Jul!S19+Ago!S19+Set!S19+Oct!S19),IF(Config!$C$6=11,SUM(+Ene!S19+Feb!S19+Mar!S19+Abr!S19+May!S19+Jun!S19+Jul!S19+Ago!S19+Set!S19+Oct!S19+Nov!S19),IF(Config!$C$6=12,SUM(+Ene!S19+Feb!S19+Mar!S19+Abr!S19+May!S19+Jun!S19+Jul!S19+Ago!S19+Set!S19+Oct!S19+Nov!S19+Dic!S19)))))))))))))</f>
        <v>0</v>
      </c>
      <c r="T19" s="356">
        <f>IF(Config!$C$6=1,SUM(+Ene!T19),IF(Config!$C$6=2,SUM(+Ene!T19+Feb!T19),IF(Config!$C$6=3,SUM(+Ene!T19+Feb!T19+Mar!T19),IF(Config!$C$6=4,SUM(+Ene!T19+Feb!T19+Mar!T19+Abr!T19),IF(Config!$C$6=5,SUM(Ene!T19+Feb!T19+Mar!T19+Abr!T19+May!T19),IF(Config!$C$6=6,SUM(+Ene!T19+Feb!T19+Mar!T19+Abr!T19+May!T19+Jun!T19),IF(Config!$C$6=7,SUM(Ene!T19+Feb!T19+Mar!T19+Abr!T19+May!T19+Jun!T19+Jul!T19),IF(Config!$C$6=8,SUM(+Ene!T19+Feb!T19+Mar!T19+Abr!T19+May!T19+Jun!T19+Jul!T19+Ago!T19),IF(Config!$C$6=9,SUM(+Ene!T19+Feb!T19+Mar!T19+Abr!T19+May!T19+Jun!T19+Jul!T19+Ago!T19+Set!T19),IF(Config!$C$6=10,SUM(+Ene!T19+Feb!T19+Mar!T19+Abr!T19+May!T19+Jun!T19+Jul!T19+Ago!T19+Set!T19+Oct!T19),IF(Config!$C$6=11,SUM(+Ene!T19+Feb!T19+Mar!T19+Abr!T19+May!T19+Jun!T19+Jul!T19+Ago!T19+Set!T19+Oct!T19+Nov!T19),IF(Config!$C$6=12,SUM(+Ene!T19+Feb!T19+Mar!T19+Abr!T19+May!T19+Jun!T19+Jul!T19+Ago!T19+Set!T19+Oct!T19+Nov!T19+Dic!T19)))))))))))))</f>
        <v>0</v>
      </c>
      <c r="U19" s="356">
        <f>IF(Config!$C$6=1,SUM(+Ene!U19),IF(Config!$C$6=2,SUM(+Ene!U19+Feb!U19),IF(Config!$C$6=3,SUM(+Ene!U19+Feb!U19+Mar!U19),IF(Config!$C$6=4,SUM(+Ene!U19+Feb!U19+Mar!U19+Abr!U19),IF(Config!$C$6=5,SUM(Ene!U19+Feb!U19+Mar!U19+Abr!U19+May!U19),IF(Config!$C$6=6,SUM(+Ene!U19+Feb!U19+Mar!U19+Abr!U19+May!U19+Jun!U19),IF(Config!$C$6=7,SUM(Ene!U19+Feb!U19+Mar!U19+Abr!U19+May!U19+Jun!U19+Jul!U19),IF(Config!$C$6=8,SUM(+Ene!U19+Feb!U19+Mar!U19+Abr!U19+May!U19+Jun!U19+Jul!U19+Ago!U19),IF(Config!$C$6=9,SUM(+Ene!U19+Feb!U19+Mar!U19+Abr!U19+May!U19+Jun!U19+Jul!U19+Ago!U19+Set!U19),IF(Config!$C$6=10,SUM(+Ene!U19+Feb!U19+Mar!U19+Abr!U19+May!U19+Jun!U19+Jul!U19+Ago!U19+Set!U19+Oct!U19),IF(Config!$C$6=11,SUM(+Ene!U19+Feb!U19+Mar!U19+Abr!U19+May!U19+Jun!U19+Jul!U19+Ago!U19+Set!U19+Oct!U19+Nov!U19),IF(Config!$C$6=12,SUM(+Ene!U19+Feb!U19+Mar!U19+Abr!U19+May!U19+Jun!U19+Jul!U19+Ago!U19+Set!U19+Oct!U19+Nov!U19+Dic!U19)))))))))))))</f>
        <v>0</v>
      </c>
      <c r="V19" s="356">
        <f>IF(Config!$C$6=1,SUM(+Ene!V19),IF(Config!$C$6=2,SUM(+Ene!V19+Feb!V19),IF(Config!$C$6=3,SUM(+Ene!V19+Feb!V19+Mar!V19),IF(Config!$C$6=4,SUM(+Ene!V19+Feb!V19+Mar!V19+Abr!V19),IF(Config!$C$6=5,SUM(Ene!V19+Feb!V19+Mar!V19+Abr!V19+May!V19),IF(Config!$C$6=6,SUM(+Ene!V19+Feb!V19+Mar!V19+Abr!V19+May!V19+Jun!V19),IF(Config!$C$6=7,SUM(Ene!V19+Feb!V19+Mar!V19+Abr!V19+May!V19+Jun!V19+Jul!V19),IF(Config!$C$6=8,SUM(+Ene!V19+Feb!V19+Mar!V19+Abr!V19+May!V19+Jun!V19+Jul!V19+Ago!V19),IF(Config!$C$6=9,SUM(+Ene!V19+Feb!V19+Mar!V19+Abr!V19+May!V19+Jun!V19+Jul!V19+Ago!V19+Set!V19),IF(Config!$C$6=10,SUM(+Ene!V19+Feb!V19+Mar!V19+Abr!V19+May!V19+Jun!V19+Jul!V19+Ago!V19+Set!V19+Oct!V19),IF(Config!$C$6=11,SUM(+Ene!V19+Feb!V19+Mar!V19+Abr!V19+May!V19+Jun!V19+Jul!V19+Ago!V19+Set!V19+Oct!V19+Nov!V19),IF(Config!$C$6=12,SUM(+Ene!V19+Feb!V19+Mar!V19+Abr!V19+May!V19+Jun!V19+Jul!V19+Ago!V19+Set!V19+Oct!V19+Nov!V19+Dic!V19)))))))))))))</f>
        <v>0</v>
      </c>
      <c r="W19" s="356">
        <f>IF(Config!$C$6=1,SUM(+Ene!W19),IF(Config!$C$6=2,SUM(+Ene!W19+Feb!W19),IF(Config!$C$6=3,SUM(+Ene!W19+Feb!W19+Mar!W19),IF(Config!$C$6=4,SUM(+Ene!W19+Feb!W19+Mar!W19+Abr!W19),IF(Config!$C$6=5,SUM(Ene!W19+Feb!W19+Mar!W19+Abr!W19+May!W19),IF(Config!$C$6=6,SUM(+Ene!W19+Feb!W19+Mar!W19+Abr!W19+May!W19+Jun!W19),IF(Config!$C$6=7,SUM(Ene!W19+Feb!W19+Mar!W19+Abr!W19+May!W19+Jun!W19+Jul!W19),IF(Config!$C$6=8,SUM(+Ene!W19+Feb!W19+Mar!W19+Abr!W19+May!W19+Jun!W19+Jul!W19+Ago!W19),IF(Config!$C$6=9,SUM(+Ene!W19+Feb!W19+Mar!W19+Abr!W19+May!W19+Jun!W19+Jul!W19+Ago!W19+Set!W19),IF(Config!$C$6=10,SUM(+Ene!W19+Feb!W19+Mar!W19+Abr!W19+May!W19+Jun!W19+Jul!W19+Ago!W19+Set!W19+Oct!W19),IF(Config!$C$6=11,SUM(+Ene!W19+Feb!W19+Mar!W19+Abr!W19+May!W19+Jun!W19+Jul!W19+Ago!W19+Set!W19+Oct!W19+Nov!W19),IF(Config!$C$6=12,SUM(+Ene!W19+Feb!W19+Mar!W19+Abr!W19+May!W19+Jun!W19+Jul!W19+Ago!W19+Set!W19+Oct!W19+Nov!W19+Dic!W19)))))))))))))</f>
        <v>0</v>
      </c>
      <c r="X19" s="356">
        <f>IF(Config!$C$6=1,SUM(+Ene!X19),IF(Config!$C$6=2,SUM(+Ene!X19+Feb!X19),IF(Config!$C$6=3,SUM(+Ene!X19+Feb!X19+Mar!X19),IF(Config!$C$6=4,SUM(+Ene!X19+Feb!X19+Mar!X19+Abr!X19),IF(Config!$C$6=5,SUM(Ene!X19+Feb!X19+Mar!X19+Abr!X19+May!X19),IF(Config!$C$6=6,SUM(+Ene!X19+Feb!X19+Mar!X19+Abr!X19+May!X19+Jun!X19),IF(Config!$C$6=7,SUM(Ene!X19+Feb!X19+Mar!X19+Abr!X19+May!X19+Jun!X19+Jul!X19),IF(Config!$C$6=8,SUM(+Ene!X19+Feb!X19+Mar!X19+Abr!X19+May!X19+Jun!X19+Jul!X19+Ago!X19),IF(Config!$C$6=9,SUM(+Ene!X19+Feb!X19+Mar!X19+Abr!X19+May!X19+Jun!X19+Jul!X19+Ago!X19+Set!X19),IF(Config!$C$6=10,SUM(+Ene!X19+Feb!X19+Mar!X19+Abr!X19+May!X19+Jun!X19+Jul!X19+Ago!X19+Set!X19+Oct!X19),IF(Config!$C$6=11,SUM(+Ene!X19+Feb!X19+Mar!X19+Abr!X19+May!X19+Jun!X19+Jul!X19+Ago!X19+Set!X19+Oct!X19+Nov!X19),IF(Config!$C$6=12,SUM(+Ene!X19+Feb!X19+Mar!X19+Abr!X19+May!X19+Jun!X19+Jul!X19+Ago!X19+Set!X19+Oct!X19+Nov!X19+Dic!X19)))))))))))))</f>
        <v>0</v>
      </c>
      <c r="Y19" s="356">
        <f>IF(Config!$C$6=1,SUM(+Ene!Y19),IF(Config!$C$6=2,SUM(+Ene!Y19+Feb!Y19),IF(Config!$C$6=3,SUM(+Ene!Y19+Feb!Y19+Mar!Y19),IF(Config!$C$6=4,SUM(+Ene!Y19+Feb!Y19+Mar!Y19+Abr!Y19),IF(Config!$C$6=5,SUM(Ene!Y19+Feb!Y19+Mar!Y19+Abr!Y19+May!Y19),IF(Config!$C$6=6,SUM(+Ene!Y19+Feb!Y19+Mar!Y19+Abr!Y19+May!Y19+Jun!Y19),IF(Config!$C$6=7,SUM(Ene!Y19+Feb!Y19+Mar!Y19+Abr!Y19+May!Y19+Jun!Y19+Jul!Y19),IF(Config!$C$6=8,SUM(+Ene!Y19+Feb!Y19+Mar!Y19+Abr!Y19+May!Y19+Jun!Y19+Jul!Y19+Ago!Y19),IF(Config!$C$6=9,SUM(+Ene!Y19+Feb!Y19+Mar!Y19+Abr!Y19+May!Y19+Jun!Y19+Jul!Y19+Ago!Y19+Set!Y19),IF(Config!$C$6=10,SUM(+Ene!Y19+Feb!Y19+Mar!Y19+Abr!Y19+May!Y19+Jun!Y19+Jul!Y19+Ago!Y19+Set!Y19+Oct!Y19),IF(Config!$C$6=11,SUM(+Ene!Y19+Feb!Y19+Mar!Y19+Abr!Y19+May!Y19+Jun!Y19+Jul!Y19+Ago!Y19+Set!Y19+Oct!Y19+Nov!Y19),IF(Config!$C$6=12,SUM(+Ene!Y19+Feb!Y19+Mar!Y19+Abr!Y19+May!Y19+Jun!Y19+Jul!Y19+Ago!Y19+Set!Y19+Oct!Y19+Nov!Y19+Dic!Y19)))))))))))))</f>
        <v>0</v>
      </c>
      <c r="Z19" s="356">
        <f>IF(Config!$C$6=1,SUM(+Ene!Z19),IF(Config!$C$6=2,SUM(+Ene!Z19+Feb!Z19),IF(Config!$C$6=3,SUM(+Ene!Z19+Feb!Z19+Mar!Z19),IF(Config!$C$6=4,SUM(+Ene!Z19+Feb!Z19+Mar!Z19+Abr!Z19),IF(Config!$C$6=5,SUM(Ene!Z19+Feb!Z19+Mar!Z19+Abr!Z19+May!Z19),IF(Config!$C$6=6,SUM(+Ene!Z19+Feb!Z19+Mar!Z19+Abr!Z19+May!Z19+Jun!Z19),IF(Config!$C$6=7,SUM(Ene!Z19+Feb!Z19+Mar!Z19+Abr!Z19+May!Z19+Jun!Z19+Jul!Z19),IF(Config!$C$6=8,SUM(+Ene!Z19+Feb!Z19+Mar!Z19+Abr!Z19+May!Z19+Jun!Z19+Jul!Z19+Ago!Z19),IF(Config!$C$6=9,SUM(+Ene!Z19+Feb!Z19+Mar!Z19+Abr!Z19+May!Z19+Jun!Z19+Jul!Z19+Ago!Z19+Set!Z19),IF(Config!$C$6=10,SUM(+Ene!Z19+Feb!Z19+Mar!Z19+Abr!Z19+May!Z19+Jun!Z19+Jul!Z19+Ago!Z19+Set!Z19+Oct!Z19),IF(Config!$C$6=11,SUM(+Ene!Z19+Feb!Z19+Mar!Z19+Abr!Z19+May!Z19+Jun!Z19+Jul!Z19+Ago!Z19+Set!Z19+Oct!Z19+Nov!Z19),IF(Config!$C$6=12,SUM(+Ene!Z19+Feb!Z19+Mar!Z19+Abr!Z19+May!Z19+Jun!Z19+Jul!Z19+Ago!Z19+Set!Z19+Oct!Z19+Nov!Z19+Dic!Z19)))))))))))))</f>
        <v>0</v>
      </c>
      <c r="AA19" s="356">
        <f>IF(Config!$C$6=1,SUM(+Ene!AA19),IF(Config!$C$6=2,SUM(+Ene!AA19+Feb!AA19),IF(Config!$C$6=3,SUM(+Ene!AA19+Feb!AA19+Mar!AA19),IF(Config!$C$6=4,SUM(+Ene!AA19+Feb!AA19+Mar!AA19+Abr!AA19),IF(Config!$C$6=5,SUM(Ene!AA19+Feb!AA19+Mar!AA19+Abr!AA19+May!AA19),IF(Config!$C$6=6,SUM(+Ene!AA19+Feb!AA19+Mar!AA19+Abr!AA19+May!AA19+Jun!AA19),IF(Config!$C$6=7,SUM(Ene!AA19+Feb!AA19+Mar!AA19+Abr!AA19+May!AA19+Jun!AA19+Jul!AA19),IF(Config!$C$6=8,SUM(+Ene!AA19+Feb!AA19+Mar!AA19+Abr!AA19+May!AA19+Jun!AA19+Jul!AA19+Ago!AA19),IF(Config!$C$6=9,SUM(+Ene!AA19+Feb!AA19+Mar!AA19+Abr!AA19+May!AA19+Jun!AA19+Jul!AA19+Ago!AA19+Set!AA19),IF(Config!$C$6=10,SUM(+Ene!AA19+Feb!AA19+Mar!AA19+Abr!AA19+May!AA19+Jun!AA19+Jul!AA19+Ago!AA19+Set!AA19+Oct!AA19),IF(Config!$C$6=11,SUM(+Ene!AA19+Feb!AA19+Mar!AA19+Abr!AA19+May!AA19+Jun!AA19+Jul!AA19+Ago!AA19+Set!AA19+Oct!AA19+Nov!AA19),IF(Config!$C$6=12,SUM(+Ene!AA19+Feb!AA19+Mar!AA19+Abr!AA19+May!AA19+Jun!AA19+Jul!AA19+Ago!AA19+Set!AA19+Oct!AA19+Nov!AA19+Dic!AA19)))))))))))))</f>
        <v>0</v>
      </c>
      <c r="AB19" s="356">
        <f>IF(Config!$C$6=1,SUM(+Ene!AB19),IF(Config!$C$6=2,SUM(+Ene!AB19+Feb!AB19),IF(Config!$C$6=3,SUM(+Ene!AB19+Feb!AB19+Mar!AB19),IF(Config!$C$6=4,SUM(+Ene!AB19+Feb!AB19+Mar!AB19+Abr!AB19),IF(Config!$C$6=5,SUM(Ene!AB19+Feb!AB19+Mar!AB19+Abr!AB19+May!AB19),IF(Config!$C$6=6,SUM(+Ene!AB19+Feb!AB19+Mar!AB19+Abr!AB19+May!AB19+Jun!AB19),IF(Config!$C$6=7,SUM(Ene!AB19+Feb!AB19+Mar!AB19+Abr!AB19+May!AB19+Jun!AB19+Jul!AB19),IF(Config!$C$6=8,SUM(+Ene!AB19+Feb!AB19+Mar!AB19+Abr!AB19+May!AB19+Jun!AB19+Jul!AB19+Ago!AB19),IF(Config!$C$6=9,SUM(+Ene!AB19+Feb!AB19+Mar!AB19+Abr!AB19+May!AB19+Jun!AB19+Jul!AB19+Ago!AB19+Set!AB19),IF(Config!$C$6=10,SUM(+Ene!AB19+Feb!AB19+Mar!AB19+Abr!AB19+May!AB19+Jun!AB19+Jul!AB19+Ago!AB19+Set!AB19+Oct!AB19),IF(Config!$C$6=11,SUM(+Ene!AB19+Feb!AB19+Mar!AB19+Abr!AB19+May!AB19+Jun!AB19+Jul!AB19+Ago!AB19+Set!AB19+Oct!AB19+Nov!AB19),IF(Config!$C$6=12,SUM(+Ene!AB19+Feb!AB19+Mar!AB19+Abr!AB19+May!AB19+Jun!AB19+Jul!AB19+Ago!AB19+Set!AB19+Oct!AB19+Nov!AB19+Dic!AB19)))))))))))))</f>
        <v>0</v>
      </c>
      <c r="AC19" s="356">
        <f>IF(Config!$C$6=1,SUM(+Ene!AC19),IF(Config!$C$6=2,SUM(+Ene!AC19+Feb!AC19),IF(Config!$C$6=3,SUM(+Ene!AC19+Feb!AC19+Mar!AC19),IF(Config!$C$6=4,SUM(+Ene!AC19+Feb!AC19+Mar!AC19+Abr!AC19),IF(Config!$C$6=5,SUM(Ene!AC19+Feb!AC19+Mar!AC19+Abr!AC19+May!AC19),IF(Config!$C$6=6,SUM(+Ene!AC19+Feb!AC19+Mar!AC19+Abr!AC19+May!AC19+Jun!AC19),IF(Config!$C$6=7,SUM(Ene!AC19+Feb!AC19+Mar!AC19+Abr!AC19+May!AC19+Jun!AC19+Jul!AC19),IF(Config!$C$6=8,SUM(+Ene!AC19+Feb!AC19+Mar!AC19+Abr!AC19+May!AC19+Jun!AC19+Jul!AC19+Ago!AC19),IF(Config!$C$6=9,SUM(+Ene!AC19+Feb!AC19+Mar!AC19+Abr!AC19+May!AC19+Jun!AC19+Jul!AC19+Ago!AC19+Set!AC19),IF(Config!$C$6=10,SUM(+Ene!AC19+Feb!AC19+Mar!AC19+Abr!AC19+May!AC19+Jun!AC19+Jul!AC19+Ago!AC19+Set!AC19+Oct!AC19),IF(Config!$C$6=11,SUM(+Ene!AC19+Feb!AC19+Mar!AC19+Abr!AC19+May!AC19+Jun!AC19+Jul!AC19+Ago!AC19+Set!AC19+Oct!AC19+Nov!AC19),IF(Config!$C$6=12,SUM(+Ene!AC19+Feb!AC19+Mar!AC19+Abr!AC19+May!AC19+Jun!AC19+Jul!AC19+Ago!AC19+Set!AC19+Oct!AC19+Nov!AC19+Dic!AC19)))))))))))))</f>
        <v>0</v>
      </c>
      <c r="AD19" s="356">
        <f>IF(Config!$C$6=1,SUM(+Ene!AD19),IF(Config!$C$6=2,SUM(+Ene!AD19+Feb!AD19),IF(Config!$C$6=3,SUM(+Ene!AD19+Feb!AD19+Mar!AD19),IF(Config!$C$6=4,SUM(+Ene!AD19+Feb!AD19+Mar!AD19+Abr!AD19),IF(Config!$C$6=5,SUM(Ene!AD19+Feb!AD19+Mar!AD19+Abr!AD19+May!AD19),IF(Config!$C$6=6,SUM(+Ene!AD19+Feb!AD19+Mar!AD19+Abr!AD19+May!AD19+Jun!AD19),IF(Config!$C$6=7,SUM(Ene!AD19+Feb!AD19+Mar!AD19+Abr!AD19+May!AD19+Jun!AD19+Jul!AD19),IF(Config!$C$6=8,SUM(+Ene!AD19+Feb!AD19+Mar!AD19+Abr!AD19+May!AD19+Jun!AD19+Jul!AD19+Ago!AD19),IF(Config!$C$6=9,SUM(+Ene!AD19+Feb!AD19+Mar!AD19+Abr!AD19+May!AD19+Jun!AD19+Jul!AD19+Ago!AD19+Set!AD19),IF(Config!$C$6=10,SUM(+Ene!AD19+Feb!AD19+Mar!AD19+Abr!AD19+May!AD19+Jun!AD19+Jul!AD19+Ago!AD19+Set!AD19+Oct!AD19),IF(Config!$C$6=11,SUM(+Ene!AD19+Feb!AD19+Mar!AD19+Abr!AD19+May!AD19+Jun!AD19+Jul!AD19+Ago!AD19+Set!AD19+Oct!AD19+Nov!AD19),IF(Config!$C$6=12,SUM(+Ene!AD19+Feb!AD19+Mar!AD19+Abr!AD19+May!AD19+Jun!AD19+Jul!AD19+Ago!AD19+Set!AD19+Oct!AD19+Nov!AD19+Dic!AD19)))))))))))))</f>
        <v>0</v>
      </c>
      <c r="AE19" s="356">
        <f>IF(Config!$C$6=1,SUM(+Ene!AE19),IF(Config!$C$6=2,SUM(+Ene!AE19+Feb!AE19),IF(Config!$C$6=3,SUM(+Ene!AE19+Feb!AE19+Mar!AE19),IF(Config!$C$6=4,SUM(+Ene!AE19+Feb!AE19+Mar!AE19+Abr!AE19),IF(Config!$C$6=5,SUM(Ene!AE19+Feb!AE19+Mar!AE19+Abr!AE19+May!AE19),IF(Config!$C$6=6,SUM(+Ene!AE19+Feb!AE19+Mar!AE19+Abr!AE19+May!AE19+Jun!AE19),IF(Config!$C$6=7,SUM(Ene!AE19+Feb!AE19+Mar!AE19+Abr!AE19+May!AE19+Jun!AE19+Jul!AE19),IF(Config!$C$6=8,SUM(+Ene!AE19+Feb!AE19+Mar!AE19+Abr!AE19+May!AE19+Jun!AE19+Jul!AE19+Ago!AE19),IF(Config!$C$6=9,SUM(+Ene!AE19+Feb!AE19+Mar!AE19+Abr!AE19+May!AE19+Jun!AE19+Jul!AE19+Ago!AE19+Set!AE19),IF(Config!$C$6=10,SUM(+Ene!AE19+Feb!AE19+Mar!AE19+Abr!AE19+May!AE19+Jun!AE19+Jul!AE19+Ago!AE19+Set!AE19+Oct!AE19),IF(Config!$C$6=11,SUM(+Ene!AE19+Feb!AE19+Mar!AE19+Abr!AE19+May!AE19+Jun!AE19+Jul!AE19+Ago!AE19+Set!AE19+Oct!AE19+Nov!AE19),IF(Config!$C$6=12,SUM(+Ene!AE19+Feb!AE19+Mar!AE19+Abr!AE19+May!AE19+Jun!AE19+Jul!AE19+Ago!AE19+Set!AE19+Oct!AE19+Nov!AE19+Dic!AE19)))))))))))))</f>
        <v>0</v>
      </c>
      <c r="AF19" s="356">
        <f>IF(Config!$C$6=1,SUM(+Ene!AF19),IF(Config!$C$6=2,SUM(+Ene!AF19+Feb!AF19),IF(Config!$C$6=3,SUM(+Ene!AF19+Feb!AF19+Mar!AF19),IF(Config!$C$6=4,SUM(+Ene!AF19+Feb!AF19+Mar!AF19+Abr!AF19),IF(Config!$C$6=5,SUM(Ene!AF19+Feb!AF19+Mar!AF19+Abr!AF19+May!AF19),IF(Config!$C$6=6,SUM(+Ene!AF19+Feb!AF19+Mar!AF19+Abr!AF19+May!AF19+Jun!AF19),IF(Config!$C$6=7,SUM(Ene!AF19+Feb!AF19+Mar!AF19+Abr!AF19+May!AF19+Jun!AF19+Jul!AF19),IF(Config!$C$6=8,SUM(+Ene!AF19+Feb!AF19+Mar!AF19+Abr!AF19+May!AF19+Jun!AF19+Jul!AF19+Ago!AF19),IF(Config!$C$6=9,SUM(+Ene!AF19+Feb!AF19+Mar!AF19+Abr!AF19+May!AF19+Jun!AF19+Jul!AF19+Ago!AF19+Set!AF19),IF(Config!$C$6=10,SUM(+Ene!AF19+Feb!AF19+Mar!AF19+Abr!AF19+May!AF19+Jun!AF19+Jul!AF19+Ago!AF19+Set!AF19+Oct!AF19),IF(Config!$C$6=11,SUM(+Ene!AF19+Feb!AF19+Mar!AF19+Abr!AF19+May!AF19+Jun!AF19+Jul!AF19+Ago!AF19+Set!AF19+Oct!AF19+Nov!AF19),IF(Config!$C$6=12,SUM(+Ene!AF19+Feb!AF19+Mar!AF19+Abr!AF19+May!AF19+Jun!AF19+Jul!AF19+Ago!AF19+Set!AF19+Oct!AF19+Nov!AF19+Dic!AF19)))))))))))))</f>
        <v>0</v>
      </c>
      <c r="AG19" s="356">
        <f>IF(Config!$C$6=1,SUM(+Ene!AG19),IF(Config!$C$6=2,SUM(+Ene!AG19+Feb!AG19),IF(Config!$C$6=3,SUM(+Ene!AG19+Feb!AG19+Mar!AG19),IF(Config!$C$6=4,SUM(+Ene!AG19+Feb!AG19+Mar!AG19+Abr!AG19),IF(Config!$C$6=5,SUM(Ene!AG19+Feb!AG19+Mar!AG19+Abr!AG19+May!AG19),IF(Config!$C$6=6,SUM(+Ene!AG19+Feb!AG19+Mar!AG19+Abr!AG19+May!AG19+Jun!AG19),IF(Config!$C$6=7,SUM(Ene!AG19+Feb!AG19+Mar!AG19+Abr!AG19+May!AG19+Jun!AG19+Jul!AG19),IF(Config!$C$6=8,SUM(+Ene!AG19+Feb!AG19+Mar!AG19+Abr!AG19+May!AG19+Jun!AG19+Jul!AG19+Ago!AG19),IF(Config!$C$6=9,SUM(+Ene!AG19+Feb!AG19+Mar!AG19+Abr!AG19+May!AG19+Jun!AG19+Jul!AG19+Ago!AG19+Set!AG19),IF(Config!$C$6=10,SUM(+Ene!AG19+Feb!AG19+Mar!AG19+Abr!AG19+May!AG19+Jun!AG19+Jul!AG19+Ago!AG19+Set!AG19+Oct!AG19),IF(Config!$C$6=11,SUM(+Ene!AG19+Feb!AG19+Mar!AG19+Abr!AG19+May!AG19+Jun!AG19+Jul!AG19+Ago!AG19+Set!AG19+Oct!AG19+Nov!AG19),IF(Config!$C$6=12,SUM(+Ene!AG19+Feb!AG19+Mar!AG19+Abr!AG19+May!AG19+Jun!AG19+Jul!AG19+Ago!AG19+Set!AG19+Oct!AG19+Nov!AG19+Dic!AG19)))))))))))))</f>
        <v>0</v>
      </c>
      <c r="AH19" s="356">
        <f>IF(Config!$C$6=1,SUM(+Ene!AH19),IF(Config!$C$6=2,SUM(+Ene!AH19+Feb!AH19),IF(Config!$C$6=3,SUM(+Ene!AH19+Feb!AH19+Mar!AH19),IF(Config!$C$6=4,SUM(+Ene!AH19+Feb!AH19+Mar!AH19+Abr!AH19),IF(Config!$C$6=5,SUM(Ene!AH19+Feb!AH19+Mar!AH19+Abr!AH19+May!AH19),IF(Config!$C$6=6,SUM(+Ene!AH19+Feb!AH19+Mar!AH19+Abr!AH19+May!AH19+Jun!AH19),IF(Config!$C$6=7,SUM(Ene!AH19+Feb!AH19+Mar!AH19+Abr!AH19+May!AH19+Jun!AH19+Jul!AH19),IF(Config!$C$6=8,SUM(+Ene!AH19+Feb!AH19+Mar!AH19+Abr!AH19+May!AH19+Jun!AH19+Jul!AH19+Ago!AH19),IF(Config!$C$6=9,SUM(+Ene!AH19+Feb!AH19+Mar!AH19+Abr!AH19+May!AH19+Jun!AH19+Jul!AH19+Ago!AH19+Set!AH19),IF(Config!$C$6=10,SUM(+Ene!AH19+Feb!AH19+Mar!AH19+Abr!AH19+May!AH19+Jun!AH19+Jul!AH19+Ago!AH19+Set!AH19+Oct!AH19),IF(Config!$C$6=11,SUM(+Ene!AH19+Feb!AH19+Mar!AH19+Abr!AH19+May!AH19+Jun!AH19+Jul!AH19+Ago!AH19+Set!AH19+Oct!AH19+Nov!AH19),IF(Config!$C$6=12,SUM(+Ene!AH19+Feb!AH19+Mar!AH19+Abr!AH19+May!AH19+Jun!AH19+Jul!AH19+Ago!AH19+Set!AH19+Oct!AH19+Nov!AH19+Dic!AH19)))))))))))))</f>
        <v>0</v>
      </c>
      <c r="AI19" s="356">
        <f>IF(Config!$C$6=1,SUM(+Ene!AI19),IF(Config!$C$6=2,SUM(+Ene!AI19+Feb!AI19),IF(Config!$C$6=3,SUM(+Ene!AI19+Feb!AI19+Mar!AI19),IF(Config!$C$6=4,SUM(+Ene!AI19+Feb!AI19+Mar!AI19+Abr!AI19),IF(Config!$C$6=5,SUM(Ene!AI19+Feb!AI19+Mar!AI19+Abr!AI19+May!AI19),IF(Config!$C$6=6,SUM(+Ene!AI19+Feb!AI19+Mar!AI19+Abr!AI19+May!AI19+Jun!AI19),IF(Config!$C$6=7,SUM(Ene!AI19+Feb!AI19+Mar!AI19+Abr!AI19+May!AI19+Jun!AI19+Jul!AI19),IF(Config!$C$6=8,SUM(+Ene!AI19+Feb!AI19+Mar!AI19+Abr!AI19+May!AI19+Jun!AI19+Jul!AI19+Ago!AI19),IF(Config!$C$6=9,SUM(+Ene!AI19+Feb!AI19+Mar!AI19+Abr!AI19+May!AI19+Jun!AI19+Jul!AI19+Ago!AI19+Set!AI19),IF(Config!$C$6=10,SUM(+Ene!AI19+Feb!AI19+Mar!AI19+Abr!AI19+May!AI19+Jun!AI19+Jul!AI19+Ago!AI19+Set!AI19+Oct!AI19),IF(Config!$C$6=11,SUM(+Ene!AI19+Feb!AI19+Mar!AI19+Abr!AI19+May!AI19+Jun!AI19+Jul!AI19+Ago!AI19+Set!AI19+Oct!AI19+Nov!AI19),IF(Config!$C$6=12,SUM(+Ene!AI19+Feb!AI19+Mar!AI19+Abr!AI19+May!AI19+Jun!AI19+Jul!AI19+Ago!AI19+Set!AI19+Oct!AI19+Nov!AI19+Dic!AI19)))))))))))))</f>
        <v>0</v>
      </c>
      <c r="AJ19" s="356">
        <f>IF(Config!$C$6=1,SUM(+Ene!AJ19),IF(Config!$C$6=2,SUM(+Ene!AJ19+Feb!AJ19),IF(Config!$C$6=3,SUM(+Ene!AJ19+Feb!AJ19+Mar!AJ19),IF(Config!$C$6=4,SUM(+Ene!AJ19+Feb!AJ19+Mar!AJ19+Abr!AJ19),IF(Config!$C$6=5,SUM(Ene!AJ19+Feb!AJ19+Mar!AJ19+Abr!AJ19+May!AJ19),IF(Config!$C$6=6,SUM(+Ene!AJ19+Feb!AJ19+Mar!AJ19+Abr!AJ19+May!AJ19+Jun!AJ19),IF(Config!$C$6=7,SUM(Ene!AJ19+Feb!AJ19+Mar!AJ19+Abr!AJ19+May!AJ19+Jun!AJ19+Jul!AJ19),IF(Config!$C$6=8,SUM(+Ene!AJ19+Feb!AJ19+Mar!AJ19+Abr!AJ19+May!AJ19+Jun!AJ19+Jul!AJ19+Ago!AJ19),IF(Config!$C$6=9,SUM(+Ene!AJ19+Feb!AJ19+Mar!AJ19+Abr!AJ19+May!AJ19+Jun!AJ19+Jul!AJ19+Ago!AJ19+Set!AJ19),IF(Config!$C$6=10,SUM(+Ene!AJ19+Feb!AJ19+Mar!AJ19+Abr!AJ19+May!AJ19+Jun!AJ19+Jul!AJ19+Ago!AJ19+Set!AJ19+Oct!AJ19),IF(Config!$C$6=11,SUM(+Ene!AJ19+Feb!AJ19+Mar!AJ19+Abr!AJ19+May!AJ19+Jun!AJ19+Jul!AJ19+Ago!AJ19+Set!AJ19+Oct!AJ19+Nov!AJ19),IF(Config!$C$6=12,SUM(+Ene!AJ19+Feb!AJ19+Mar!AJ19+Abr!AJ19+May!AJ19+Jun!AJ19+Jul!AJ19+Ago!AJ19+Set!AJ19+Oct!AJ19+Nov!AJ19+Dic!AJ19)))))))))))))</f>
        <v>0</v>
      </c>
      <c r="AK19" s="356">
        <f>IF(Config!$C$6=1,SUM(+Ene!AK19),IF(Config!$C$6=2,SUM(+Ene!AK19+Feb!AK19),IF(Config!$C$6=3,SUM(+Ene!AK19+Feb!AK19+Mar!AK19),IF(Config!$C$6=4,SUM(+Ene!AK19+Feb!AK19+Mar!AK19+Abr!AK19),IF(Config!$C$6=5,SUM(Ene!AK19+Feb!AK19+Mar!AK19+Abr!AK19+May!AK19),IF(Config!$C$6=6,SUM(+Ene!AK19+Feb!AK19+Mar!AK19+Abr!AK19+May!AK19+Jun!AK19),IF(Config!$C$6=7,SUM(Ene!AK19+Feb!AK19+Mar!AK19+Abr!AK19+May!AK19+Jun!AK19+Jul!AK19),IF(Config!$C$6=8,SUM(+Ene!AK19+Feb!AK19+Mar!AK19+Abr!AK19+May!AK19+Jun!AK19+Jul!AK19+Ago!AK19),IF(Config!$C$6=9,SUM(+Ene!AK19+Feb!AK19+Mar!AK19+Abr!AK19+May!AK19+Jun!AK19+Jul!AK19+Ago!AK19+Set!AK19),IF(Config!$C$6=10,SUM(+Ene!AK19+Feb!AK19+Mar!AK19+Abr!AK19+May!AK19+Jun!AK19+Jul!AK19+Ago!AK19+Set!AK19+Oct!AK19),IF(Config!$C$6=11,SUM(+Ene!AK19+Feb!AK19+Mar!AK19+Abr!AK19+May!AK19+Jun!AK19+Jul!AK19+Ago!AK19+Set!AK19+Oct!AK19+Nov!AK19),IF(Config!$C$6=12,SUM(+Ene!AK19+Feb!AK19+Mar!AK19+Abr!AK19+May!AK19+Jun!AK19+Jul!AK19+Ago!AK19+Set!AK19+Oct!AK19+Nov!AK19+Dic!AK19)))))))))))))</f>
        <v>0</v>
      </c>
      <c r="AL19" s="356">
        <f>IF(Config!$C$6=1,SUM(+Ene!AL19),IF(Config!$C$6=2,SUM(+Ene!AL19+Feb!AL19),IF(Config!$C$6=3,SUM(+Ene!AL19+Feb!AL19+Mar!AL19),IF(Config!$C$6=4,SUM(+Ene!AL19+Feb!AL19+Mar!AL19+Abr!AL19),IF(Config!$C$6=5,SUM(Ene!AL19+Feb!AL19+Mar!AL19+Abr!AL19+May!AL19),IF(Config!$C$6=6,SUM(+Ene!AL19+Feb!AL19+Mar!AL19+Abr!AL19+May!AL19+Jun!AL19),IF(Config!$C$6=7,SUM(Ene!AL19+Feb!AL19+Mar!AL19+Abr!AL19+May!AL19+Jun!AL19+Jul!AL19),IF(Config!$C$6=8,SUM(+Ene!AL19+Feb!AL19+Mar!AL19+Abr!AL19+May!AL19+Jun!AL19+Jul!AL19+Ago!AL19),IF(Config!$C$6=9,SUM(+Ene!AL19+Feb!AL19+Mar!AL19+Abr!AL19+May!AL19+Jun!AL19+Jul!AL19+Ago!AL19+Set!AL19),IF(Config!$C$6=10,SUM(+Ene!AL19+Feb!AL19+Mar!AL19+Abr!AL19+May!AL19+Jun!AL19+Jul!AL19+Ago!AL19+Set!AL19+Oct!AL19),IF(Config!$C$6=11,SUM(+Ene!AL19+Feb!AL19+Mar!AL19+Abr!AL19+May!AL19+Jun!AL19+Jul!AL19+Ago!AL19+Set!AL19+Oct!AL19+Nov!AL19),IF(Config!$C$6=12,SUM(+Ene!AL19+Feb!AL19+Mar!AL19+Abr!AL19+May!AL19+Jun!AL19+Jul!AL19+Ago!AL19+Set!AL19+Oct!AL19+Nov!AL19+Dic!AL19)))))))))))))</f>
        <v>0</v>
      </c>
      <c r="AM19" s="356">
        <f>IF(Config!$C$6=1,SUM(+Ene!AM19),IF(Config!$C$6=2,SUM(+Ene!AM19+Feb!AM19),IF(Config!$C$6=3,SUM(+Ene!AM19+Feb!AM19+Mar!AM19),IF(Config!$C$6=4,SUM(+Ene!AM19+Feb!AM19+Mar!AM19+Abr!AM19),IF(Config!$C$6=5,SUM(Ene!AM19+Feb!AM19+Mar!AM19+Abr!AM19+May!AM19),IF(Config!$C$6=6,SUM(+Ene!AM19+Feb!AM19+Mar!AM19+Abr!AM19+May!AM19+Jun!AM19),IF(Config!$C$6=7,SUM(Ene!AM19+Feb!AM19+Mar!AM19+Abr!AM19+May!AM19+Jun!AM19+Jul!AM19),IF(Config!$C$6=8,SUM(+Ene!AM19+Feb!AM19+Mar!AM19+Abr!AM19+May!AM19+Jun!AM19+Jul!AM19+Ago!AM19),IF(Config!$C$6=9,SUM(+Ene!AM19+Feb!AM19+Mar!AM19+Abr!AM19+May!AM19+Jun!AM19+Jul!AM19+Ago!AM19+Set!AM19),IF(Config!$C$6=10,SUM(+Ene!AM19+Feb!AM19+Mar!AM19+Abr!AM19+May!AM19+Jun!AM19+Jul!AM19+Ago!AM19+Set!AM19+Oct!AM19),IF(Config!$C$6=11,SUM(+Ene!AM19+Feb!AM19+Mar!AM19+Abr!AM19+May!AM19+Jun!AM19+Jul!AM19+Ago!AM19+Set!AM19+Oct!AM19+Nov!AM19),IF(Config!$C$6=12,SUM(+Ene!AM19+Feb!AM19+Mar!AM19+Abr!AM19+May!AM19+Jun!AM19+Jul!AM19+Ago!AM19+Set!AM19+Oct!AM19+Nov!AM19+Dic!AM19)))))))))))))</f>
        <v>0</v>
      </c>
      <c r="AN19" s="356">
        <f>IF(Config!$C$6=1,SUM(+Ene!AN19),IF(Config!$C$6=2,SUM(+Ene!AN19+Feb!AN19),IF(Config!$C$6=3,SUM(+Ene!AN19+Feb!AN19+Mar!AN19),IF(Config!$C$6=4,SUM(+Ene!AN19+Feb!AN19+Mar!AN19+Abr!AN19),IF(Config!$C$6=5,SUM(Ene!AN19+Feb!AN19+Mar!AN19+Abr!AN19+May!AN19),IF(Config!$C$6=6,SUM(+Ene!AN19+Feb!AN19+Mar!AN19+Abr!AN19+May!AN19+Jun!AN19),IF(Config!$C$6=7,SUM(Ene!AN19+Feb!AN19+Mar!AN19+Abr!AN19+May!AN19+Jun!AN19+Jul!AN19),IF(Config!$C$6=8,SUM(+Ene!AN19+Feb!AN19+Mar!AN19+Abr!AN19+May!AN19+Jun!AN19+Jul!AN19+Ago!AN19),IF(Config!$C$6=9,SUM(+Ene!AN19+Feb!AN19+Mar!AN19+Abr!AN19+May!AN19+Jun!AN19+Jul!AN19+Ago!AN19+Set!AN19),IF(Config!$C$6=10,SUM(+Ene!AN19+Feb!AN19+Mar!AN19+Abr!AN19+May!AN19+Jun!AN19+Jul!AN19+Ago!AN19+Set!AN19+Oct!AN19),IF(Config!$C$6=11,SUM(+Ene!AN19+Feb!AN19+Mar!AN19+Abr!AN19+May!AN19+Jun!AN19+Jul!AN19+Ago!AN19+Set!AN19+Oct!AN19+Nov!AN19),IF(Config!$C$6=12,SUM(+Ene!AN19+Feb!AN19+Mar!AN19+Abr!AN19+May!AN19+Jun!AN19+Jul!AN19+Ago!AN19+Set!AN19+Oct!AN19+Nov!AN19+Dic!AN19)))))))))))))</f>
        <v>0</v>
      </c>
      <c r="AO19" s="356">
        <f>IF(Config!$C$6=1,SUM(+Ene!AO19),IF(Config!$C$6=2,SUM(+Ene!AO19+Feb!AO19),IF(Config!$C$6=3,SUM(+Ene!AO19+Feb!AO19+Mar!AO19),IF(Config!$C$6=4,SUM(+Ene!AO19+Feb!AO19+Mar!AO19+Abr!AO19),IF(Config!$C$6=5,SUM(Ene!AO19+Feb!AO19+Mar!AO19+Abr!AO19+May!AO19),IF(Config!$C$6=6,SUM(+Ene!AO19+Feb!AO19+Mar!AO19+Abr!AO19+May!AO19+Jun!AO19),IF(Config!$C$6=7,SUM(Ene!AO19+Feb!AO19+Mar!AO19+Abr!AO19+May!AO19+Jun!AO19+Jul!AO19),IF(Config!$C$6=8,SUM(+Ene!AO19+Feb!AO19+Mar!AO19+Abr!AO19+May!AO19+Jun!AO19+Jul!AO19+Ago!AO19),IF(Config!$C$6=9,SUM(+Ene!AO19+Feb!AO19+Mar!AO19+Abr!AO19+May!AO19+Jun!AO19+Jul!AO19+Ago!AO19+Set!AO19),IF(Config!$C$6=10,SUM(+Ene!AO19+Feb!AO19+Mar!AO19+Abr!AO19+May!AO19+Jun!AO19+Jul!AO19+Ago!AO19+Set!AO19+Oct!AO19),IF(Config!$C$6=11,SUM(+Ene!AO19+Feb!AO19+Mar!AO19+Abr!AO19+May!AO19+Jun!AO19+Jul!AO19+Ago!AO19+Set!AO19+Oct!AO19+Nov!AO19),IF(Config!$C$6=12,SUM(+Ene!AO19+Feb!AO19+Mar!AO19+Abr!AO19+May!AO19+Jun!AO19+Jul!AO19+Ago!AO19+Set!AO19+Oct!AO19+Nov!AO19+Dic!AO19)))))))))))))</f>
        <v>0</v>
      </c>
      <c r="AP19" s="356">
        <f>IF(Config!$C$6=1,SUM(+Ene!AP19),IF(Config!$C$6=2,SUM(+Ene!AP19+Feb!AP19),IF(Config!$C$6=3,SUM(+Ene!AP19+Feb!AP19+Mar!AP19),IF(Config!$C$6=4,SUM(+Ene!AP19+Feb!AP19+Mar!AP19+Abr!AP19),IF(Config!$C$6=5,SUM(Ene!AP19+Feb!AP19+Mar!AP19+Abr!AP19+May!AP19),IF(Config!$C$6=6,SUM(+Ene!AP19+Feb!AP19+Mar!AP19+Abr!AP19+May!AP19+Jun!AP19),IF(Config!$C$6=7,SUM(Ene!AP19+Feb!AP19+Mar!AP19+Abr!AP19+May!AP19+Jun!AP19+Jul!AP19),IF(Config!$C$6=8,SUM(+Ene!AP19+Feb!AP19+Mar!AP19+Abr!AP19+May!AP19+Jun!AP19+Jul!AP19+Ago!AP19),IF(Config!$C$6=9,SUM(+Ene!AP19+Feb!AP19+Mar!AP19+Abr!AP19+May!AP19+Jun!AP19+Jul!AP19+Ago!AP19+Set!AP19),IF(Config!$C$6=10,SUM(+Ene!AP19+Feb!AP19+Mar!AP19+Abr!AP19+May!AP19+Jun!AP19+Jul!AP19+Ago!AP19+Set!AP19+Oct!AP19),IF(Config!$C$6=11,SUM(+Ene!AP19+Feb!AP19+Mar!AP19+Abr!AP19+May!AP19+Jun!AP19+Jul!AP19+Ago!AP19+Set!AP19+Oct!AP19+Nov!AP19),IF(Config!$C$6=12,SUM(+Ene!AP19+Feb!AP19+Mar!AP19+Abr!AP19+May!AP19+Jun!AP19+Jul!AP19+Ago!AP19+Set!AP19+Oct!AP19+Nov!AP19+Dic!AP19)))))))))))))</f>
        <v>0</v>
      </c>
      <c r="AQ19" s="356">
        <f>IF(Config!$C$6=1,SUM(+Ene!AQ19),IF(Config!$C$6=2,SUM(+Ene!AQ19+Feb!AQ19),IF(Config!$C$6=3,SUM(+Ene!AQ19+Feb!AQ19+Mar!AQ19),IF(Config!$C$6=4,SUM(+Ene!AQ19+Feb!AQ19+Mar!AQ19+Abr!AQ19),IF(Config!$C$6=5,SUM(Ene!AQ19+Feb!AQ19+Mar!AQ19+Abr!AQ19+May!AQ19),IF(Config!$C$6=6,SUM(+Ene!AQ19+Feb!AQ19+Mar!AQ19+Abr!AQ19+May!AQ19+Jun!AQ19),IF(Config!$C$6=7,SUM(Ene!AQ19+Feb!AQ19+Mar!AQ19+Abr!AQ19+May!AQ19+Jun!AQ19+Jul!AQ19),IF(Config!$C$6=8,SUM(+Ene!AQ19+Feb!AQ19+Mar!AQ19+Abr!AQ19+May!AQ19+Jun!AQ19+Jul!AQ19+Ago!AQ19),IF(Config!$C$6=9,SUM(+Ene!AQ19+Feb!AQ19+Mar!AQ19+Abr!AQ19+May!AQ19+Jun!AQ19+Jul!AQ19+Ago!AQ19+Set!AQ19),IF(Config!$C$6=10,SUM(+Ene!AQ19+Feb!AQ19+Mar!AQ19+Abr!AQ19+May!AQ19+Jun!AQ19+Jul!AQ19+Ago!AQ19+Set!AQ19+Oct!AQ19),IF(Config!$C$6=11,SUM(+Ene!AQ19+Feb!AQ19+Mar!AQ19+Abr!AQ19+May!AQ19+Jun!AQ19+Jul!AQ19+Ago!AQ19+Set!AQ19+Oct!AQ19+Nov!AQ19),IF(Config!$C$6=12,SUM(+Ene!AQ19+Feb!AQ19+Mar!AQ19+Abr!AQ19+May!AQ19+Jun!AQ19+Jul!AQ19+Ago!AQ19+Set!AQ19+Oct!AQ19+Nov!AQ19+Dic!AQ19)))))))))))))</f>
        <v>0</v>
      </c>
      <c r="AR19" s="356">
        <f>IF(Config!$C$6=1,SUM(+Ene!AR19),IF(Config!$C$6=2,SUM(+Ene!AR19+Feb!AR19),IF(Config!$C$6=3,SUM(+Ene!AR19+Feb!AR19+Mar!AR19),IF(Config!$C$6=4,SUM(+Ene!AR19+Feb!AR19+Mar!AR19+Abr!AR19),IF(Config!$C$6=5,SUM(Ene!AR19+Feb!AR19+Mar!AR19+Abr!AR19+May!AR19),IF(Config!$C$6=6,SUM(+Ene!AR19+Feb!AR19+Mar!AR19+Abr!AR19+May!AR19+Jun!AR19),IF(Config!$C$6=7,SUM(Ene!AR19+Feb!AR19+Mar!AR19+Abr!AR19+May!AR19+Jun!AR19+Jul!AR19),IF(Config!$C$6=8,SUM(+Ene!AR19+Feb!AR19+Mar!AR19+Abr!AR19+May!AR19+Jun!AR19+Jul!AR19+Ago!AR19),IF(Config!$C$6=9,SUM(+Ene!AR19+Feb!AR19+Mar!AR19+Abr!AR19+May!AR19+Jun!AR19+Jul!AR19+Ago!AR19+Set!AR19),IF(Config!$C$6=10,SUM(+Ene!AR19+Feb!AR19+Mar!AR19+Abr!AR19+May!AR19+Jun!AR19+Jul!AR19+Ago!AR19+Set!AR19+Oct!AR19),IF(Config!$C$6=11,SUM(+Ene!AR19+Feb!AR19+Mar!AR19+Abr!AR19+May!AR19+Jun!AR19+Jul!AR19+Ago!AR19+Set!AR19+Oct!AR19+Nov!AR19),IF(Config!$C$6=12,SUM(+Ene!AR19+Feb!AR19+Mar!AR19+Abr!AR19+May!AR19+Jun!AR19+Jul!AR19+Ago!AR19+Set!AR19+Oct!AR19+Nov!AR19+Dic!AR19)))))))))))))</f>
        <v>0</v>
      </c>
      <c r="AS19" s="356">
        <f>IF(Config!$C$6=1,SUM(+Ene!AS19),IF(Config!$C$6=2,SUM(+Ene!AS19+Feb!AS19),IF(Config!$C$6=3,SUM(+Ene!AS19+Feb!AS19+Mar!AS19),IF(Config!$C$6=4,SUM(+Ene!AS19+Feb!AS19+Mar!AS19+Abr!AS19),IF(Config!$C$6=5,SUM(Ene!AS19+Feb!AS19+Mar!AS19+Abr!AS19+May!AS19),IF(Config!$C$6=6,SUM(+Ene!AS19+Feb!AS19+Mar!AS19+Abr!AS19+May!AS19+Jun!AS19),IF(Config!$C$6=7,SUM(Ene!AS19+Feb!AS19+Mar!AS19+Abr!AS19+May!AS19+Jun!AS19+Jul!AS19),IF(Config!$C$6=8,SUM(+Ene!AS19+Feb!AS19+Mar!AS19+Abr!AS19+May!AS19+Jun!AS19+Jul!AS19+Ago!AS19),IF(Config!$C$6=9,SUM(+Ene!AS19+Feb!AS19+Mar!AS19+Abr!AS19+May!AS19+Jun!AS19+Jul!AS19+Ago!AS19+Set!AS19),IF(Config!$C$6=10,SUM(+Ene!AS19+Feb!AS19+Mar!AS19+Abr!AS19+May!AS19+Jun!AS19+Jul!AS19+Ago!AS19+Set!AS19+Oct!AS19),IF(Config!$C$6=11,SUM(+Ene!AS19+Feb!AS19+Mar!AS19+Abr!AS19+May!AS19+Jun!AS19+Jul!AS19+Ago!AS19+Set!AS19+Oct!AS19+Nov!AS19),IF(Config!$C$6=12,SUM(+Ene!AS19+Feb!AS19+Mar!AS19+Abr!AS19+May!AS19+Jun!AS19+Jul!AS19+Ago!AS19+Set!AS19+Oct!AS19+Nov!AS19+Dic!AS19)))))))))))))</f>
        <v>0</v>
      </c>
      <c r="AT19" s="366">
        <f t="shared" si="38"/>
        <v>0</v>
      </c>
      <c r="AU19" s="37">
        <f t="shared" si="27"/>
        <v>0</v>
      </c>
      <c r="AV19" s="37">
        <f t="shared" si="28"/>
        <v>0</v>
      </c>
      <c r="AW19" s="37">
        <f t="shared" si="8"/>
        <v>0</v>
      </c>
      <c r="AX19" s="37">
        <f t="shared" si="9"/>
        <v>0</v>
      </c>
      <c r="AY19" s="37">
        <f t="shared" si="10"/>
        <v>0</v>
      </c>
      <c r="AZ19" s="37">
        <f t="shared" si="11"/>
        <v>0</v>
      </c>
      <c r="BA19" s="37">
        <f t="shared" si="12"/>
        <v>0</v>
      </c>
      <c r="BB19" s="37">
        <f t="shared" si="13"/>
        <v>0</v>
      </c>
      <c r="BC19" s="38">
        <f t="shared" si="14"/>
        <v>0</v>
      </c>
      <c r="BD19" s="37">
        <f t="shared" si="15"/>
        <v>0</v>
      </c>
      <c r="BE19" s="54">
        <f t="shared" si="6"/>
        <v>0</v>
      </c>
      <c r="BF19" t="str">
        <f t="shared" si="7"/>
        <v>OK</v>
      </c>
    </row>
    <row r="20" spans="1:63" x14ac:dyDescent="0.25">
      <c r="A20" s="352">
        <v>17</v>
      </c>
      <c r="B20" s="355" t="s">
        <v>704</v>
      </c>
      <c r="C20" s="368" t="s">
        <v>144</v>
      </c>
      <c r="D20" s="356">
        <f>IF(Config!$C$6=1,SUM(+Ene!D20),IF(Config!$C$6=2,SUM(+Ene!D20+Feb!D20),IF(Config!$C$6=3,SUM(+Ene!D20+Feb!D20+Mar!D20),IF(Config!$C$6=4,SUM(+Ene!D20+Feb!D20+Mar!D20+Abr!D20),IF(Config!$C$6=5,SUM(Ene!D20+Feb!D20+Mar!D20+Abr!D20+May!D20),IF(Config!$C$6=6,SUM(+Ene!D20+Feb!D20+Mar!D20+Abr!D20+May!D20+Jun!D20),IF(Config!$C$6=7,SUM(Ene!D20+Feb!D20+Mar!D20+Abr!D20+May!D20+Jun!D20+Jul!D20),IF(Config!$C$6=8,SUM(+Ene!D20+Feb!D20+Mar!D20+Abr!D20+May!D20+Jun!D20+Jul!D20+Ago!D20),IF(Config!$C$6=9,SUM(+Ene!D20+Feb!D20+Mar!D20+Abr!D20+May!D20+Jun!D20+Jul!D20+Ago!D20+Set!D20),IF(Config!$C$6=10,SUM(+Ene!D20+Feb!D20+Mar!D20+Abr!D20+May!D20+Jun!D20+Jul!D20+Ago!D20+Set!D20+Oct!D20),IF(Config!$C$6=11,SUM(+Ene!D20+Feb!D20+Mar!D20+Abr!D20+May!D20+Jun!D20+Jul!D20+Ago!D20+Set!D20+Oct!D20+Nov!D20),IF(Config!$C$6=12,SUM(+Ene!D20+Feb!D20+Mar!D20+Abr!D20+May!D20+Jun!D20+Jul!D20+Ago!D20+Set!D20+Oct!D20+Nov!D20+Dic!D20)))))))))))))</f>
        <v>17</v>
      </c>
      <c r="E20" s="356">
        <f>IF(Config!$C$6=1,SUM(+Ene!E20),IF(Config!$C$6=2,SUM(+Ene!E20+Feb!E20),IF(Config!$C$6=3,SUM(+Ene!E20+Feb!E20+Mar!E20),IF(Config!$C$6=4,SUM(+Ene!E20+Feb!E20+Mar!E20+Abr!E20),IF(Config!$C$6=5,SUM(Ene!E20+Feb!E20+Mar!E20+Abr!E20+May!E20),IF(Config!$C$6=6,SUM(+Ene!E20+Feb!E20+Mar!E20+Abr!E20+May!E20+Jun!E20),IF(Config!$C$6=7,SUM(Ene!E20+Feb!E20+Mar!E20+Abr!E20+May!E20+Jun!E20+Jul!E20),IF(Config!$C$6=8,SUM(+Ene!E20+Feb!E20+Mar!E20+Abr!E20+May!E20+Jun!E20+Jul!E20+Ago!E20),IF(Config!$C$6=9,SUM(+Ene!E20+Feb!E20+Mar!E20+Abr!E20+May!E20+Jun!E20+Jul!E20+Ago!E20+Set!E20),IF(Config!$C$6=10,SUM(+Ene!E20+Feb!E20+Mar!E20+Abr!E20+May!E20+Jun!E20+Jul!E20+Ago!E20+Set!E20+Oct!E20),IF(Config!$C$6=11,SUM(+Ene!E20+Feb!E20+Mar!E20+Abr!E20+May!E20+Jun!E20+Jul!E20+Ago!E20+Set!E20+Oct!E20+Nov!E20),IF(Config!$C$6=12,SUM(+Ene!E20+Feb!E20+Mar!E20+Abr!E20+May!E20+Jun!E20+Jul!E20+Ago!E20+Set!E20+Oct!E20+Nov!E20+Dic!E20)))))))))))))</f>
        <v>0</v>
      </c>
      <c r="F20" s="356">
        <f>IF(Config!$C$6=1,SUM(+Ene!F20),IF(Config!$C$6=2,SUM(+Ene!F20+Feb!F20),IF(Config!$C$6=3,SUM(+Ene!F20+Feb!F20+Mar!F20),IF(Config!$C$6=4,SUM(+Ene!F20+Feb!F20+Mar!F20+Abr!F20),IF(Config!$C$6=5,SUM(Ene!F20+Feb!F20+Mar!F20+Abr!F20+May!F20),IF(Config!$C$6=6,SUM(+Ene!F20+Feb!F20+Mar!F20+Abr!F20+May!F20+Jun!F20),IF(Config!$C$6=7,SUM(Ene!F20+Feb!F20+Mar!F20+Abr!F20+May!F20+Jun!F20+Jul!F20),IF(Config!$C$6=8,SUM(+Ene!F20+Feb!F20+Mar!F20+Abr!F20+May!F20+Jun!F20+Jul!F20+Ago!F20),IF(Config!$C$6=9,SUM(+Ene!F20+Feb!F20+Mar!F20+Abr!F20+May!F20+Jun!F20+Jul!F20+Ago!F20+Set!F20),IF(Config!$C$6=10,SUM(+Ene!F20+Feb!F20+Mar!F20+Abr!F20+May!F20+Jun!F20+Jul!F20+Ago!F20+Set!F20+Oct!F20),IF(Config!$C$6=11,SUM(+Ene!F20+Feb!F20+Mar!F20+Abr!F20+May!F20+Jun!F20+Jul!F20+Ago!F20+Set!F20+Oct!F20+Nov!F20),IF(Config!$C$6=12,SUM(+Ene!F20+Feb!F20+Mar!F20+Abr!F20+May!F20+Jun!F20+Jul!F20+Ago!F20+Set!F20+Oct!F20+Nov!F20+Dic!F20)))))))))))))</f>
        <v>21</v>
      </c>
      <c r="G20" s="356">
        <f>IF(Config!$C$6=1,SUM(+Ene!G20),IF(Config!$C$6=2,SUM(+Ene!G20+Feb!G20),IF(Config!$C$6=3,SUM(+Ene!G20+Feb!G20+Mar!G20),IF(Config!$C$6=4,SUM(+Ene!G20+Feb!G20+Mar!G20+Abr!G20),IF(Config!$C$6=5,SUM(Ene!G20+Feb!G20+Mar!G20+Abr!G20+May!G20),IF(Config!$C$6=6,SUM(+Ene!G20+Feb!G20+Mar!G20+Abr!G20+May!G20+Jun!G20),IF(Config!$C$6=7,SUM(Ene!G20+Feb!G20+Mar!G20+Abr!G20+May!G20+Jun!G20+Jul!G20),IF(Config!$C$6=8,SUM(+Ene!G20+Feb!G20+Mar!G20+Abr!G20+May!G20+Jun!G20+Jul!G20+Ago!G20),IF(Config!$C$6=9,SUM(+Ene!G20+Feb!G20+Mar!G20+Abr!G20+May!G20+Jun!G20+Jul!G20+Ago!G20+Set!G20),IF(Config!$C$6=10,SUM(+Ene!G20+Feb!G20+Mar!G20+Abr!G20+May!G20+Jun!G20+Jul!G20+Ago!G20+Set!G20+Oct!G20),IF(Config!$C$6=11,SUM(+Ene!G20+Feb!G20+Mar!G20+Abr!G20+May!G20+Jun!G20+Jul!G20+Ago!G20+Set!G20+Oct!G20+Nov!G20),IF(Config!$C$6=12,SUM(+Ene!G20+Feb!G20+Mar!G20+Abr!G20+May!G20+Jun!G20+Jul!G20+Ago!G20+Set!G20+Oct!G20+Nov!G20+Dic!G20)))))))))))))</f>
        <v>4</v>
      </c>
      <c r="H20" s="356">
        <f>IF(Config!$C$6=1,SUM(+Ene!H20),IF(Config!$C$6=2,SUM(+Ene!H20+Feb!H20),IF(Config!$C$6=3,SUM(+Ene!H20+Feb!H20+Mar!H20),IF(Config!$C$6=4,SUM(+Ene!H20+Feb!H20+Mar!H20+Abr!H20),IF(Config!$C$6=5,SUM(Ene!H20+Feb!H20+Mar!H20+Abr!H20+May!H20),IF(Config!$C$6=6,SUM(+Ene!H20+Feb!H20+Mar!H20+Abr!H20+May!H20+Jun!H20),IF(Config!$C$6=7,SUM(Ene!H20+Feb!H20+Mar!H20+Abr!H20+May!H20+Jun!H20+Jul!H20),IF(Config!$C$6=8,SUM(+Ene!H20+Feb!H20+Mar!H20+Abr!H20+May!H20+Jun!H20+Jul!H20+Ago!H20),IF(Config!$C$6=9,SUM(+Ene!H20+Feb!H20+Mar!H20+Abr!H20+May!H20+Jun!H20+Jul!H20+Ago!H20+Set!H20),IF(Config!$C$6=10,SUM(+Ene!H20+Feb!H20+Mar!H20+Abr!H20+May!H20+Jun!H20+Jul!H20+Ago!H20+Set!H20+Oct!H20),IF(Config!$C$6=11,SUM(+Ene!H20+Feb!H20+Mar!H20+Abr!H20+May!H20+Jun!H20+Jul!H20+Ago!H20+Set!H20+Oct!H20+Nov!H20),IF(Config!$C$6=12,SUM(+Ene!H20+Feb!H20+Mar!H20+Abr!H20+May!H20+Jun!H20+Jul!H20+Ago!H20+Set!H20+Oct!H20+Nov!H20+Dic!H20)))))))))))))</f>
        <v>4</v>
      </c>
      <c r="I20" s="356">
        <f>IF(Config!$C$6=1,SUM(+Ene!I20),IF(Config!$C$6=2,SUM(+Ene!I20+Feb!I20),IF(Config!$C$6=3,SUM(+Ene!I20+Feb!I20+Mar!I20),IF(Config!$C$6=4,SUM(+Ene!I20+Feb!I20+Mar!I20+Abr!I20),IF(Config!$C$6=5,SUM(Ene!I20+Feb!I20+Mar!I20+Abr!I20+May!I20),IF(Config!$C$6=6,SUM(+Ene!I20+Feb!I20+Mar!I20+Abr!I20+May!I20+Jun!I20),IF(Config!$C$6=7,SUM(Ene!I20+Feb!I20+Mar!I20+Abr!I20+May!I20+Jun!I20+Jul!I20),IF(Config!$C$6=8,SUM(+Ene!I20+Feb!I20+Mar!I20+Abr!I20+May!I20+Jun!I20+Jul!I20+Ago!I20),IF(Config!$C$6=9,SUM(+Ene!I20+Feb!I20+Mar!I20+Abr!I20+May!I20+Jun!I20+Jul!I20+Ago!I20+Set!I20),IF(Config!$C$6=10,SUM(+Ene!I20+Feb!I20+Mar!I20+Abr!I20+May!I20+Jun!I20+Jul!I20+Ago!I20+Set!I20+Oct!I20),IF(Config!$C$6=11,SUM(+Ene!I20+Feb!I20+Mar!I20+Abr!I20+May!I20+Jun!I20+Jul!I20+Ago!I20+Set!I20+Oct!I20+Nov!I20),IF(Config!$C$6=12,SUM(+Ene!I20+Feb!I20+Mar!I20+Abr!I20+May!I20+Jun!I20+Jul!I20+Ago!I20+Set!I20+Oct!I20+Nov!I20+Dic!I20)))))))))))))</f>
        <v>4</v>
      </c>
      <c r="J20" s="356">
        <f>IF(Config!$C$6=1,SUM(+Ene!J20),IF(Config!$C$6=2,SUM(+Ene!J20+Feb!J20),IF(Config!$C$6=3,SUM(+Ene!J20+Feb!J20+Mar!J20),IF(Config!$C$6=4,SUM(+Ene!J20+Feb!J20+Mar!J20+Abr!J20),IF(Config!$C$6=5,SUM(Ene!J20+Feb!J20+Mar!J20+Abr!J20+May!J20),IF(Config!$C$6=6,SUM(+Ene!J20+Feb!J20+Mar!J20+Abr!J20+May!J20+Jun!J20),IF(Config!$C$6=7,SUM(Ene!J20+Feb!J20+Mar!J20+Abr!J20+May!J20+Jun!J20+Jul!J20),IF(Config!$C$6=8,SUM(+Ene!J20+Feb!J20+Mar!J20+Abr!J20+May!J20+Jun!J20+Jul!J20+Ago!J20),IF(Config!$C$6=9,SUM(+Ene!J20+Feb!J20+Mar!J20+Abr!J20+May!J20+Jun!J20+Jul!J20+Ago!J20+Set!J20),IF(Config!$C$6=10,SUM(+Ene!J20+Feb!J20+Mar!J20+Abr!J20+May!J20+Jun!J20+Jul!J20+Ago!J20+Set!J20+Oct!J20),IF(Config!$C$6=11,SUM(+Ene!J20+Feb!J20+Mar!J20+Abr!J20+May!J20+Jun!J20+Jul!J20+Ago!J20+Set!J20+Oct!J20+Nov!J20),IF(Config!$C$6=12,SUM(+Ene!J20+Feb!J20+Mar!J20+Abr!J20+May!J20+Jun!J20+Jul!J20+Ago!J20+Set!J20+Oct!J20+Nov!J20+Dic!J20)))))))))))))</f>
        <v>2</v>
      </c>
      <c r="K20" s="356">
        <f>IF(Config!$C$6=1,SUM(+Ene!K20),IF(Config!$C$6=2,SUM(+Ene!K20+Feb!K20),IF(Config!$C$6=3,SUM(+Ene!K20+Feb!K20+Mar!K20),IF(Config!$C$6=4,SUM(+Ene!K20+Feb!K20+Mar!K20+Abr!K20),IF(Config!$C$6=5,SUM(Ene!K20+Feb!K20+Mar!K20+Abr!K20+May!K20),IF(Config!$C$6=6,SUM(+Ene!K20+Feb!K20+Mar!K20+Abr!K20+May!K20+Jun!K20),IF(Config!$C$6=7,SUM(Ene!K20+Feb!K20+Mar!K20+Abr!K20+May!K20+Jun!K20+Jul!K20),IF(Config!$C$6=8,SUM(+Ene!K20+Feb!K20+Mar!K20+Abr!K20+May!K20+Jun!K20+Jul!K20+Ago!K20),IF(Config!$C$6=9,SUM(+Ene!K20+Feb!K20+Mar!K20+Abr!K20+May!K20+Jun!K20+Jul!K20+Ago!K20+Set!K20),IF(Config!$C$6=10,SUM(+Ene!K20+Feb!K20+Mar!K20+Abr!K20+May!K20+Jun!K20+Jul!K20+Ago!K20+Set!K20+Oct!K20),IF(Config!$C$6=11,SUM(+Ene!K20+Feb!K20+Mar!K20+Abr!K20+May!K20+Jun!K20+Jul!K20+Ago!K20+Set!K20+Oct!K20+Nov!K20),IF(Config!$C$6=12,SUM(+Ene!K20+Feb!K20+Mar!K20+Abr!K20+May!K20+Jun!K20+Jul!K20+Ago!K20+Set!K20+Oct!K20+Nov!K20+Dic!K20)))))))))))))</f>
        <v>0</v>
      </c>
      <c r="L20" s="356">
        <f>IF(Config!$C$6=1,SUM(+Ene!L20),IF(Config!$C$6=2,SUM(+Ene!L20+Feb!L20),IF(Config!$C$6=3,SUM(+Ene!L20+Feb!L20+Mar!L20),IF(Config!$C$6=4,SUM(+Ene!L20+Feb!L20+Mar!L20+Abr!L20),IF(Config!$C$6=5,SUM(Ene!L20+Feb!L20+Mar!L20+Abr!L20+May!L20),IF(Config!$C$6=6,SUM(+Ene!L20+Feb!L20+Mar!L20+Abr!L20+May!L20+Jun!L20),IF(Config!$C$6=7,SUM(Ene!L20+Feb!L20+Mar!L20+Abr!L20+May!L20+Jun!L20+Jul!L20),IF(Config!$C$6=8,SUM(+Ene!L20+Feb!L20+Mar!L20+Abr!L20+May!L20+Jun!L20+Jul!L20+Ago!L20),IF(Config!$C$6=9,SUM(+Ene!L20+Feb!L20+Mar!L20+Abr!L20+May!L20+Jun!L20+Jul!L20+Ago!L20+Set!L20),IF(Config!$C$6=10,SUM(+Ene!L20+Feb!L20+Mar!L20+Abr!L20+May!L20+Jun!L20+Jul!L20+Ago!L20+Set!L20+Oct!L20),IF(Config!$C$6=11,SUM(+Ene!L20+Feb!L20+Mar!L20+Abr!L20+May!L20+Jun!L20+Jul!L20+Ago!L20+Set!L20+Oct!L20+Nov!L20),IF(Config!$C$6=12,SUM(+Ene!L20+Feb!L20+Mar!L20+Abr!L20+May!L20+Jun!L20+Jul!L20+Ago!L20+Set!L20+Oct!L20+Nov!L20+Dic!L20)))))))))))))</f>
        <v>0</v>
      </c>
      <c r="M20" s="356">
        <f>IF(Config!$C$6=1,SUM(+Ene!M20),IF(Config!$C$6=2,SUM(+Ene!M20+Feb!M20),IF(Config!$C$6=3,SUM(+Ene!M20+Feb!M20+Mar!M20),IF(Config!$C$6=4,SUM(+Ene!M20+Feb!M20+Mar!M20+Abr!M20),IF(Config!$C$6=5,SUM(Ene!M20+Feb!M20+Mar!M20+Abr!M20+May!M20),IF(Config!$C$6=6,SUM(+Ene!M20+Feb!M20+Mar!M20+Abr!M20+May!M20+Jun!M20),IF(Config!$C$6=7,SUM(Ene!M20+Feb!M20+Mar!M20+Abr!M20+May!M20+Jun!M20+Jul!M20),IF(Config!$C$6=8,SUM(+Ene!M20+Feb!M20+Mar!M20+Abr!M20+May!M20+Jun!M20+Jul!M20+Ago!M20),IF(Config!$C$6=9,SUM(+Ene!M20+Feb!M20+Mar!M20+Abr!M20+May!M20+Jun!M20+Jul!M20+Ago!M20+Set!M20),IF(Config!$C$6=10,SUM(+Ene!M20+Feb!M20+Mar!M20+Abr!M20+May!M20+Jun!M20+Jul!M20+Ago!M20+Set!M20+Oct!M20),IF(Config!$C$6=11,SUM(+Ene!M20+Feb!M20+Mar!M20+Abr!M20+May!M20+Jun!M20+Jul!M20+Ago!M20+Set!M20+Oct!M20+Nov!M20),IF(Config!$C$6=12,SUM(+Ene!M20+Feb!M20+Mar!M20+Abr!M20+May!M20+Jun!M20+Jul!M20+Ago!M20+Set!M20+Oct!M20+Nov!M20+Dic!M20)))))))))))))</f>
        <v>0</v>
      </c>
      <c r="N20" s="356">
        <f>IF(Config!$C$6=1,SUM(+Ene!N20),IF(Config!$C$6=2,SUM(+Ene!N20+Feb!N20),IF(Config!$C$6=3,SUM(+Ene!N20+Feb!N20+Mar!N20),IF(Config!$C$6=4,SUM(+Ene!N20+Feb!N20+Mar!N20+Abr!N20),IF(Config!$C$6=5,SUM(Ene!N20+Feb!N20+Mar!N20+Abr!N20+May!N20),IF(Config!$C$6=6,SUM(+Ene!N20+Feb!N20+Mar!N20+Abr!N20+May!N20+Jun!N20),IF(Config!$C$6=7,SUM(Ene!N20+Feb!N20+Mar!N20+Abr!N20+May!N20+Jun!N20+Jul!N20),IF(Config!$C$6=8,SUM(+Ene!N20+Feb!N20+Mar!N20+Abr!N20+May!N20+Jun!N20+Jul!N20+Ago!N20),IF(Config!$C$6=9,SUM(+Ene!N20+Feb!N20+Mar!N20+Abr!N20+May!N20+Jun!N20+Jul!N20+Ago!N20+Set!N20),IF(Config!$C$6=10,SUM(+Ene!N20+Feb!N20+Mar!N20+Abr!N20+May!N20+Jun!N20+Jul!N20+Ago!N20+Set!N20+Oct!N20),IF(Config!$C$6=11,SUM(+Ene!N20+Feb!N20+Mar!N20+Abr!N20+May!N20+Jun!N20+Jul!N20+Ago!N20+Set!N20+Oct!N20+Nov!N20),IF(Config!$C$6=12,SUM(+Ene!N20+Feb!N20+Mar!N20+Abr!N20+May!N20+Jun!N20+Jul!N20+Ago!N20+Set!N20+Oct!N20+Nov!N20+Dic!N20)))))))))))))</f>
        <v>2</v>
      </c>
      <c r="O20" s="356">
        <f>IF(Config!$C$6=1,SUM(+Ene!O20),IF(Config!$C$6=2,SUM(+Ene!O20+Feb!O20),IF(Config!$C$6=3,SUM(+Ene!O20+Feb!O20+Mar!O20),IF(Config!$C$6=4,SUM(+Ene!O20+Feb!O20+Mar!O20+Abr!O20),IF(Config!$C$6=5,SUM(Ene!O20+Feb!O20+Mar!O20+Abr!O20+May!O20),IF(Config!$C$6=6,SUM(+Ene!O20+Feb!O20+Mar!O20+Abr!O20+May!O20+Jun!O20),IF(Config!$C$6=7,SUM(Ene!O20+Feb!O20+Mar!O20+Abr!O20+May!O20+Jun!O20+Jul!O20),IF(Config!$C$6=8,SUM(+Ene!O20+Feb!O20+Mar!O20+Abr!O20+May!O20+Jun!O20+Jul!O20+Ago!O20),IF(Config!$C$6=9,SUM(+Ene!O20+Feb!O20+Mar!O20+Abr!O20+May!O20+Jun!O20+Jul!O20+Ago!O20+Set!O20),IF(Config!$C$6=10,SUM(+Ene!O20+Feb!O20+Mar!O20+Abr!O20+May!O20+Jun!O20+Jul!O20+Ago!O20+Set!O20+Oct!O20),IF(Config!$C$6=11,SUM(+Ene!O20+Feb!O20+Mar!O20+Abr!O20+May!O20+Jun!O20+Jul!O20+Ago!O20+Set!O20+Oct!O20+Nov!O20),IF(Config!$C$6=12,SUM(+Ene!O20+Feb!O20+Mar!O20+Abr!O20+May!O20+Jun!O20+Jul!O20+Ago!O20+Set!O20+Oct!O20+Nov!O20+Dic!O20)))))))))))))</f>
        <v>20</v>
      </c>
      <c r="P20" s="356">
        <f>IF(Config!$C$6=1,SUM(+Ene!P20),IF(Config!$C$6=2,SUM(+Ene!P20+Feb!P20),IF(Config!$C$6=3,SUM(+Ene!P20+Feb!P20+Mar!P20),IF(Config!$C$6=4,SUM(+Ene!P20+Feb!P20+Mar!P20+Abr!P20),IF(Config!$C$6=5,SUM(Ene!P20+Feb!P20+Mar!P20+Abr!P20+May!P20),IF(Config!$C$6=6,SUM(+Ene!P20+Feb!P20+Mar!P20+Abr!P20+May!P20+Jun!P20),IF(Config!$C$6=7,SUM(Ene!P20+Feb!P20+Mar!P20+Abr!P20+May!P20+Jun!P20+Jul!P20),IF(Config!$C$6=8,SUM(+Ene!P20+Feb!P20+Mar!P20+Abr!P20+May!P20+Jun!P20+Jul!P20+Ago!P20),IF(Config!$C$6=9,SUM(+Ene!P20+Feb!P20+Mar!P20+Abr!P20+May!P20+Jun!P20+Jul!P20+Ago!P20+Set!P20),IF(Config!$C$6=10,SUM(+Ene!P20+Feb!P20+Mar!P20+Abr!P20+May!P20+Jun!P20+Jul!P20+Ago!P20+Set!P20+Oct!P20),IF(Config!$C$6=11,SUM(+Ene!P20+Feb!P20+Mar!P20+Abr!P20+May!P20+Jun!P20+Jul!P20+Ago!P20+Set!P20+Oct!P20+Nov!P20),IF(Config!$C$6=12,SUM(+Ene!P20+Feb!P20+Mar!P20+Abr!P20+May!P20+Jun!P20+Jul!P20+Ago!P20+Set!P20+Oct!P20+Nov!P20+Dic!P20)))))))))))))</f>
        <v>6</v>
      </c>
      <c r="Q20" s="356">
        <f>IF(Config!$C$6=1,SUM(+Ene!Q20),IF(Config!$C$6=2,SUM(+Ene!Q20+Feb!Q20),IF(Config!$C$6=3,SUM(+Ene!Q20+Feb!Q20+Mar!Q20),IF(Config!$C$6=4,SUM(+Ene!Q20+Feb!Q20+Mar!Q20+Abr!Q20),IF(Config!$C$6=5,SUM(Ene!Q20+Feb!Q20+Mar!Q20+Abr!Q20+May!Q20),IF(Config!$C$6=6,SUM(+Ene!Q20+Feb!Q20+Mar!Q20+Abr!Q20+May!Q20+Jun!Q20),IF(Config!$C$6=7,SUM(Ene!Q20+Feb!Q20+Mar!Q20+Abr!Q20+May!Q20+Jun!Q20+Jul!Q20),IF(Config!$C$6=8,SUM(+Ene!Q20+Feb!Q20+Mar!Q20+Abr!Q20+May!Q20+Jun!Q20+Jul!Q20+Ago!Q20),IF(Config!$C$6=9,SUM(+Ene!Q20+Feb!Q20+Mar!Q20+Abr!Q20+May!Q20+Jun!Q20+Jul!Q20+Ago!Q20+Set!Q20),IF(Config!$C$6=10,SUM(+Ene!Q20+Feb!Q20+Mar!Q20+Abr!Q20+May!Q20+Jun!Q20+Jul!Q20+Ago!Q20+Set!Q20+Oct!Q20),IF(Config!$C$6=11,SUM(+Ene!Q20+Feb!Q20+Mar!Q20+Abr!Q20+May!Q20+Jun!Q20+Jul!Q20+Ago!Q20+Set!Q20+Oct!Q20+Nov!Q20),IF(Config!$C$6=12,SUM(+Ene!Q20+Feb!Q20+Mar!Q20+Abr!Q20+May!Q20+Jun!Q20+Jul!Q20+Ago!Q20+Set!Q20+Oct!Q20+Nov!Q20+Dic!Q20)))))))))))))</f>
        <v>2</v>
      </c>
      <c r="R20" s="356">
        <f>IF(Config!$C$6=1,SUM(+Ene!R20),IF(Config!$C$6=2,SUM(+Ene!R20+Feb!R20),IF(Config!$C$6=3,SUM(+Ene!R20+Feb!R20+Mar!R20),IF(Config!$C$6=4,SUM(+Ene!R20+Feb!R20+Mar!R20+Abr!R20),IF(Config!$C$6=5,SUM(Ene!R20+Feb!R20+Mar!R20+Abr!R20+May!R20),IF(Config!$C$6=6,SUM(+Ene!R20+Feb!R20+Mar!R20+Abr!R20+May!R20+Jun!R20),IF(Config!$C$6=7,SUM(Ene!R20+Feb!R20+Mar!R20+Abr!R20+May!R20+Jun!R20+Jul!R20),IF(Config!$C$6=8,SUM(+Ene!R20+Feb!R20+Mar!R20+Abr!R20+May!R20+Jun!R20+Jul!R20+Ago!R20),IF(Config!$C$6=9,SUM(+Ene!R20+Feb!R20+Mar!R20+Abr!R20+May!R20+Jun!R20+Jul!R20+Ago!R20+Set!R20),IF(Config!$C$6=10,SUM(+Ene!R20+Feb!R20+Mar!R20+Abr!R20+May!R20+Jun!R20+Jul!R20+Ago!R20+Set!R20+Oct!R20),IF(Config!$C$6=11,SUM(+Ene!R20+Feb!R20+Mar!R20+Abr!R20+May!R20+Jun!R20+Jul!R20+Ago!R20+Set!R20+Oct!R20+Nov!R20),IF(Config!$C$6=12,SUM(+Ene!R20+Feb!R20+Mar!R20+Abr!R20+May!R20+Jun!R20+Jul!R20+Ago!R20+Set!R20+Oct!R20+Nov!R20+Dic!R20)))))))))))))</f>
        <v>2</v>
      </c>
      <c r="S20" s="356">
        <f>IF(Config!$C$6=1,SUM(+Ene!S20),IF(Config!$C$6=2,SUM(+Ene!S20+Feb!S20),IF(Config!$C$6=3,SUM(+Ene!S20+Feb!S20+Mar!S20),IF(Config!$C$6=4,SUM(+Ene!S20+Feb!S20+Mar!S20+Abr!S20),IF(Config!$C$6=5,SUM(Ene!S20+Feb!S20+Mar!S20+Abr!S20+May!S20),IF(Config!$C$6=6,SUM(+Ene!S20+Feb!S20+Mar!S20+Abr!S20+May!S20+Jun!S20),IF(Config!$C$6=7,SUM(Ene!S20+Feb!S20+Mar!S20+Abr!S20+May!S20+Jun!S20+Jul!S20),IF(Config!$C$6=8,SUM(+Ene!S20+Feb!S20+Mar!S20+Abr!S20+May!S20+Jun!S20+Jul!S20+Ago!S20),IF(Config!$C$6=9,SUM(+Ene!S20+Feb!S20+Mar!S20+Abr!S20+May!S20+Jun!S20+Jul!S20+Ago!S20+Set!S20),IF(Config!$C$6=10,SUM(+Ene!S20+Feb!S20+Mar!S20+Abr!S20+May!S20+Jun!S20+Jul!S20+Ago!S20+Set!S20+Oct!S20),IF(Config!$C$6=11,SUM(+Ene!S20+Feb!S20+Mar!S20+Abr!S20+May!S20+Jun!S20+Jul!S20+Ago!S20+Set!S20+Oct!S20+Nov!S20),IF(Config!$C$6=12,SUM(+Ene!S20+Feb!S20+Mar!S20+Abr!S20+May!S20+Jun!S20+Jul!S20+Ago!S20+Set!S20+Oct!S20+Nov!S20+Dic!S20)))))))))))))</f>
        <v>41</v>
      </c>
      <c r="T20" s="356">
        <f>IF(Config!$C$6=1,SUM(+Ene!T20),IF(Config!$C$6=2,SUM(+Ene!T20+Feb!T20),IF(Config!$C$6=3,SUM(+Ene!T20+Feb!T20+Mar!T20),IF(Config!$C$6=4,SUM(+Ene!T20+Feb!T20+Mar!T20+Abr!T20),IF(Config!$C$6=5,SUM(Ene!T20+Feb!T20+Mar!T20+Abr!T20+May!T20),IF(Config!$C$6=6,SUM(+Ene!T20+Feb!T20+Mar!T20+Abr!T20+May!T20+Jun!T20),IF(Config!$C$6=7,SUM(Ene!T20+Feb!T20+Mar!T20+Abr!T20+May!T20+Jun!T20+Jul!T20),IF(Config!$C$6=8,SUM(+Ene!T20+Feb!T20+Mar!T20+Abr!T20+May!T20+Jun!T20+Jul!T20+Ago!T20),IF(Config!$C$6=9,SUM(+Ene!T20+Feb!T20+Mar!T20+Abr!T20+May!T20+Jun!T20+Jul!T20+Ago!T20+Set!T20),IF(Config!$C$6=10,SUM(+Ene!T20+Feb!T20+Mar!T20+Abr!T20+May!T20+Jun!T20+Jul!T20+Ago!T20+Set!T20+Oct!T20),IF(Config!$C$6=11,SUM(+Ene!T20+Feb!T20+Mar!T20+Abr!T20+May!T20+Jun!T20+Jul!T20+Ago!T20+Set!T20+Oct!T20+Nov!T20),IF(Config!$C$6=12,SUM(+Ene!T20+Feb!T20+Mar!T20+Abr!T20+May!T20+Jun!T20+Jul!T20+Ago!T20+Set!T20+Oct!T20+Nov!T20+Dic!T20)))))))))))))</f>
        <v>2</v>
      </c>
      <c r="U20" s="356">
        <f>IF(Config!$C$6=1,SUM(+Ene!U20),IF(Config!$C$6=2,SUM(+Ene!U20+Feb!U20),IF(Config!$C$6=3,SUM(+Ene!U20+Feb!U20+Mar!U20),IF(Config!$C$6=4,SUM(+Ene!U20+Feb!U20+Mar!U20+Abr!U20),IF(Config!$C$6=5,SUM(Ene!U20+Feb!U20+Mar!U20+Abr!U20+May!U20),IF(Config!$C$6=6,SUM(+Ene!U20+Feb!U20+Mar!U20+Abr!U20+May!U20+Jun!U20),IF(Config!$C$6=7,SUM(Ene!U20+Feb!U20+Mar!U20+Abr!U20+May!U20+Jun!U20+Jul!U20),IF(Config!$C$6=8,SUM(+Ene!U20+Feb!U20+Mar!U20+Abr!U20+May!U20+Jun!U20+Jul!U20+Ago!U20),IF(Config!$C$6=9,SUM(+Ene!U20+Feb!U20+Mar!U20+Abr!U20+May!U20+Jun!U20+Jul!U20+Ago!U20+Set!U20),IF(Config!$C$6=10,SUM(+Ene!U20+Feb!U20+Mar!U20+Abr!U20+May!U20+Jun!U20+Jul!U20+Ago!U20+Set!U20+Oct!U20),IF(Config!$C$6=11,SUM(+Ene!U20+Feb!U20+Mar!U20+Abr!U20+May!U20+Jun!U20+Jul!U20+Ago!U20+Set!U20+Oct!U20+Nov!U20),IF(Config!$C$6=12,SUM(+Ene!U20+Feb!U20+Mar!U20+Abr!U20+May!U20+Jun!U20+Jul!U20+Ago!U20+Set!U20+Oct!U20+Nov!U20+Dic!U20)))))))))))))</f>
        <v>0</v>
      </c>
      <c r="V20" s="356">
        <f>IF(Config!$C$6=1,SUM(+Ene!V20),IF(Config!$C$6=2,SUM(+Ene!V20+Feb!V20),IF(Config!$C$6=3,SUM(+Ene!V20+Feb!V20+Mar!V20),IF(Config!$C$6=4,SUM(+Ene!V20+Feb!V20+Mar!V20+Abr!V20),IF(Config!$C$6=5,SUM(Ene!V20+Feb!V20+Mar!V20+Abr!V20+May!V20),IF(Config!$C$6=6,SUM(+Ene!V20+Feb!V20+Mar!V20+Abr!V20+May!V20+Jun!V20),IF(Config!$C$6=7,SUM(Ene!V20+Feb!V20+Mar!V20+Abr!V20+May!V20+Jun!V20+Jul!V20),IF(Config!$C$6=8,SUM(+Ene!V20+Feb!V20+Mar!V20+Abr!V20+May!V20+Jun!V20+Jul!V20+Ago!V20),IF(Config!$C$6=9,SUM(+Ene!V20+Feb!V20+Mar!V20+Abr!V20+May!V20+Jun!V20+Jul!V20+Ago!V20+Set!V20),IF(Config!$C$6=10,SUM(+Ene!V20+Feb!V20+Mar!V20+Abr!V20+May!V20+Jun!V20+Jul!V20+Ago!V20+Set!V20+Oct!V20),IF(Config!$C$6=11,SUM(+Ene!V20+Feb!V20+Mar!V20+Abr!V20+May!V20+Jun!V20+Jul!V20+Ago!V20+Set!V20+Oct!V20+Nov!V20),IF(Config!$C$6=12,SUM(+Ene!V20+Feb!V20+Mar!V20+Abr!V20+May!V20+Jun!V20+Jul!V20+Ago!V20+Set!V20+Oct!V20+Nov!V20+Dic!V20)))))))))))))</f>
        <v>15</v>
      </c>
      <c r="W20" s="356">
        <f>IF(Config!$C$6=1,SUM(+Ene!W20),IF(Config!$C$6=2,SUM(+Ene!W20+Feb!W20),IF(Config!$C$6=3,SUM(+Ene!W20+Feb!W20+Mar!W20),IF(Config!$C$6=4,SUM(+Ene!W20+Feb!W20+Mar!W20+Abr!W20),IF(Config!$C$6=5,SUM(Ene!W20+Feb!W20+Mar!W20+Abr!W20+May!W20),IF(Config!$C$6=6,SUM(+Ene!W20+Feb!W20+Mar!W20+Abr!W20+May!W20+Jun!W20),IF(Config!$C$6=7,SUM(Ene!W20+Feb!W20+Mar!W20+Abr!W20+May!W20+Jun!W20+Jul!W20),IF(Config!$C$6=8,SUM(+Ene!W20+Feb!W20+Mar!W20+Abr!W20+May!W20+Jun!W20+Jul!W20+Ago!W20),IF(Config!$C$6=9,SUM(+Ene!W20+Feb!W20+Mar!W20+Abr!W20+May!W20+Jun!W20+Jul!W20+Ago!W20+Set!W20),IF(Config!$C$6=10,SUM(+Ene!W20+Feb!W20+Mar!W20+Abr!W20+May!W20+Jun!W20+Jul!W20+Ago!W20+Set!W20+Oct!W20),IF(Config!$C$6=11,SUM(+Ene!W20+Feb!W20+Mar!W20+Abr!W20+May!W20+Jun!W20+Jul!W20+Ago!W20+Set!W20+Oct!W20+Nov!W20),IF(Config!$C$6=12,SUM(+Ene!W20+Feb!W20+Mar!W20+Abr!W20+May!W20+Jun!W20+Jul!W20+Ago!W20+Set!W20+Oct!W20+Nov!W20+Dic!W20)))))))))))))</f>
        <v>6</v>
      </c>
      <c r="X20" s="356">
        <f>IF(Config!$C$6=1,SUM(+Ene!X20),IF(Config!$C$6=2,SUM(+Ene!X20+Feb!X20),IF(Config!$C$6=3,SUM(+Ene!X20+Feb!X20+Mar!X20),IF(Config!$C$6=4,SUM(+Ene!X20+Feb!X20+Mar!X20+Abr!X20),IF(Config!$C$6=5,SUM(Ene!X20+Feb!X20+Mar!X20+Abr!X20+May!X20),IF(Config!$C$6=6,SUM(+Ene!X20+Feb!X20+Mar!X20+Abr!X20+May!X20+Jun!X20),IF(Config!$C$6=7,SUM(Ene!X20+Feb!X20+Mar!X20+Abr!X20+May!X20+Jun!X20+Jul!X20),IF(Config!$C$6=8,SUM(+Ene!X20+Feb!X20+Mar!X20+Abr!X20+May!X20+Jun!X20+Jul!X20+Ago!X20),IF(Config!$C$6=9,SUM(+Ene!X20+Feb!X20+Mar!X20+Abr!X20+May!X20+Jun!X20+Jul!X20+Ago!X20+Set!X20),IF(Config!$C$6=10,SUM(+Ene!X20+Feb!X20+Mar!X20+Abr!X20+May!X20+Jun!X20+Jul!X20+Ago!X20+Set!X20+Oct!X20),IF(Config!$C$6=11,SUM(+Ene!X20+Feb!X20+Mar!X20+Abr!X20+May!X20+Jun!X20+Jul!X20+Ago!X20+Set!X20+Oct!X20+Nov!X20),IF(Config!$C$6=12,SUM(+Ene!X20+Feb!X20+Mar!X20+Abr!X20+May!X20+Jun!X20+Jul!X20+Ago!X20+Set!X20+Oct!X20+Nov!X20+Dic!X20)))))))))))))</f>
        <v>7</v>
      </c>
      <c r="Y20" s="356">
        <f>IF(Config!$C$6=1,SUM(+Ene!Y20),IF(Config!$C$6=2,SUM(+Ene!Y20+Feb!Y20),IF(Config!$C$6=3,SUM(+Ene!Y20+Feb!Y20+Mar!Y20),IF(Config!$C$6=4,SUM(+Ene!Y20+Feb!Y20+Mar!Y20+Abr!Y20),IF(Config!$C$6=5,SUM(Ene!Y20+Feb!Y20+Mar!Y20+Abr!Y20+May!Y20),IF(Config!$C$6=6,SUM(+Ene!Y20+Feb!Y20+Mar!Y20+Abr!Y20+May!Y20+Jun!Y20),IF(Config!$C$6=7,SUM(Ene!Y20+Feb!Y20+Mar!Y20+Abr!Y20+May!Y20+Jun!Y20+Jul!Y20),IF(Config!$C$6=8,SUM(+Ene!Y20+Feb!Y20+Mar!Y20+Abr!Y20+May!Y20+Jun!Y20+Jul!Y20+Ago!Y20),IF(Config!$C$6=9,SUM(+Ene!Y20+Feb!Y20+Mar!Y20+Abr!Y20+May!Y20+Jun!Y20+Jul!Y20+Ago!Y20+Set!Y20),IF(Config!$C$6=10,SUM(+Ene!Y20+Feb!Y20+Mar!Y20+Abr!Y20+May!Y20+Jun!Y20+Jul!Y20+Ago!Y20+Set!Y20+Oct!Y20),IF(Config!$C$6=11,SUM(+Ene!Y20+Feb!Y20+Mar!Y20+Abr!Y20+May!Y20+Jun!Y20+Jul!Y20+Ago!Y20+Set!Y20+Oct!Y20+Nov!Y20),IF(Config!$C$6=12,SUM(+Ene!Y20+Feb!Y20+Mar!Y20+Abr!Y20+May!Y20+Jun!Y20+Jul!Y20+Ago!Y20+Set!Y20+Oct!Y20+Nov!Y20+Dic!Y20)))))))))))))</f>
        <v>1</v>
      </c>
      <c r="Z20" s="356">
        <f>IF(Config!$C$6=1,SUM(+Ene!Z20),IF(Config!$C$6=2,SUM(+Ene!Z20+Feb!Z20),IF(Config!$C$6=3,SUM(+Ene!Z20+Feb!Z20+Mar!Z20),IF(Config!$C$6=4,SUM(+Ene!Z20+Feb!Z20+Mar!Z20+Abr!Z20),IF(Config!$C$6=5,SUM(Ene!Z20+Feb!Z20+Mar!Z20+Abr!Z20+May!Z20),IF(Config!$C$6=6,SUM(+Ene!Z20+Feb!Z20+Mar!Z20+Abr!Z20+May!Z20+Jun!Z20),IF(Config!$C$6=7,SUM(Ene!Z20+Feb!Z20+Mar!Z20+Abr!Z20+May!Z20+Jun!Z20+Jul!Z20),IF(Config!$C$6=8,SUM(+Ene!Z20+Feb!Z20+Mar!Z20+Abr!Z20+May!Z20+Jun!Z20+Jul!Z20+Ago!Z20),IF(Config!$C$6=9,SUM(+Ene!Z20+Feb!Z20+Mar!Z20+Abr!Z20+May!Z20+Jun!Z20+Jul!Z20+Ago!Z20+Set!Z20),IF(Config!$C$6=10,SUM(+Ene!Z20+Feb!Z20+Mar!Z20+Abr!Z20+May!Z20+Jun!Z20+Jul!Z20+Ago!Z20+Set!Z20+Oct!Z20),IF(Config!$C$6=11,SUM(+Ene!Z20+Feb!Z20+Mar!Z20+Abr!Z20+May!Z20+Jun!Z20+Jul!Z20+Ago!Z20+Set!Z20+Oct!Z20+Nov!Z20),IF(Config!$C$6=12,SUM(+Ene!Z20+Feb!Z20+Mar!Z20+Abr!Z20+May!Z20+Jun!Z20+Jul!Z20+Ago!Z20+Set!Z20+Oct!Z20+Nov!Z20+Dic!Z20)))))))))))))</f>
        <v>13</v>
      </c>
      <c r="AA20" s="356">
        <f>IF(Config!$C$6=1,SUM(+Ene!AA20),IF(Config!$C$6=2,SUM(+Ene!AA20+Feb!AA20),IF(Config!$C$6=3,SUM(+Ene!AA20+Feb!AA20+Mar!AA20),IF(Config!$C$6=4,SUM(+Ene!AA20+Feb!AA20+Mar!AA20+Abr!AA20),IF(Config!$C$6=5,SUM(Ene!AA20+Feb!AA20+Mar!AA20+Abr!AA20+May!AA20),IF(Config!$C$6=6,SUM(+Ene!AA20+Feb!AA20+Mar!AA20+Abr!AA20+May!AA20+Jun!AA20),IF(Config!$C$6=7,SUM(Ene!AA20+Feb!AA20+Mar!AA20+Abr!AA20+May!AA20+Jun!AA20+Jul!AA20),IF(Config!$C$6=8,SUM(+Ene!AA20+Feb!AA20+Mar!AA20+Abr!AA20+May!AA20+Jun!AA20+Jul!AA20+Ago!AA20),IF(Config!$C$6=9,SUM(+Ene!AA20+Feb!AA20+Mar!AA20+Abr!AA20+May!AA20+Jun!AA20+Jul!AA20+Ago!AA20+Set!AA20),IF(Config!$C$6=10,SUM(+Ene!AA20+Feb!AA20+Mar!AA20+Abr!AA20+May!AA20+Jun!AA20+Jul!AA20+Ago!AA20+Set!AA20+Oct!AA20),IF(Config!$C$6=11,SUM(+Ene!AA20+Feb!AA20+Mar!AA20+Abr!AA20+May!AA20+Jun!AA20+Jul!AA20+Ago!AA20+Set!AA20+Oct!AA20+Nov!AA20),IF(Config!$C$6=12,SUM(+Ene!AA20+Feb!AA20+Mar!AA20+Abr!AA20+May!AA20+Jun!AA20+Jul!AA20+Ago!AA20+Set!AA20+Oct!AA20+Nov!AA20+Dic!AA20)))))))))))))</f>
        <v>0</v>
      </c>
      <c r="AB20" s="356">
        <f>IF(Config!$C$6=1,SUM(+Ene!AB20),IF(Config!$C$6=2,SUM(+Ene!AB20+Feb!AB20),IF(Config!$C$6=3,SUM(+Ene!AB20+Feb!AB20+Mar!AB20),IF(Config!$C$6=4,SUM(+Ene!AB20+Feb!AB20+Mar!AB20+Abr!AB20),IF(Config!$C$6=5,SUM(Ene!AB20+Feb!AB20+Mar!AB20+Abr!AB20+May!AB20),IF(Config!$C$6=6,SUM(+Ene!AB20+Feb!AB20+Mar!AB20+Abr!AB20+May!AB20+Jun!AB20),IF(Config!$C$6=7,SUM(Ene!AB20+Feb!AB20+Mar!AB20+Abr!AB20+May!AB20+Jun!AB20+Jul!AB20),IF(Config!$C$6=8,SUM(+Ene!AB20+Feb!AB20+Mar!AB20+Abr!AB20+May!AB20+Jun!AB20+Jul!AB20+Ago!AB20),IF(Config!$C$6=9,SUM(+Ene!AB20+Feb!AB20+Mar!AB20+Abr!AB20+May!AB20+Jun!AB20+Jul!AB20+Ago!AB20+Set!AB20),IF(Config!$C$6=10,SUM(+Ene!AB20+Feb!AB20+Mar!AB20+Abr!AB20+May!AB20+Jun!AB20+Jul!AB20+Ago!AB20+Set!AB20+Oct!AB20),IF(Config!$C$6=11,SUM(+Ene!AB20+Feb!AB20+Mar!AB20+Abr!AB20+May!AB20+Jun!AB20+Jul!AB20+Ago!AB20+Set!AB20+Oct!AB20+Nov!AB20),IF(Config!$C$6=12,SUM(+Ene!AB20+Feb!AB20+Mar!AB20+Abr!AB20+May!AB20+Jun!AB20+Jul!AB20+Ago!AB20+Set!AB20+Oct!AB20+Nov!AB20+Dic!AB20)))))))))))))</f>
        <v>21</v>
      </c>
      <c r="AC20" s="356">
        <f>IF(Config!$C$6=1,SUM(+Ene!AC20),IF(Config!$C$6=2,SUM(+Ene!AC20+Feb!AC20),IF(Config!$C$6=3,SUM(+Ene!AC20+Feb!AC20+Mar!AC20),IF(Config!$C$6=4,SUM(+Ene!AC20+Feb!AC20+Mar!AC20+Abr!AC20),IF(Config!$C$6=5,SUM(Ene!AC20+Feb!AC20+Mar!AC20+Abr!AC20+May!AC20),IF(Config!$C$6=6,SUM(+Ene!AC20+Feb!AC20+Mar!AC20+Abr!AC20+May!AC20+Jun!AC20),IF(Config!$C$6=7,SUM(Ene!AC20+Feb!AC20+Mar!AC20+Abr!AC20+May!AC20+Jun!AC20+Jul!AC20),IF(Config!$C$6=8,SUM(+Ene!AC20+Feb!AC20+Mar!AC20+Abr!AC20+May!AC20+Jun!AC20+Jul!AC20+Ago!AC20),IF(Config!$C$6=9,SUM(+Ene!AC20+Feb!AC20+Mar!AC20+Abr!AC20+May!AC20+Jun!AC20+Jul!AC20+Ago!AC20+Set!AC20),IF(Config!$C$6=10,SUM(+Ene!AC20+Feb!AC20+Mar!AC20+Abr!AC20+May!AC20+Jun!AC20+Jul!AC20+Ago!AC20+Set!AC20+Oct!AC20),IF(Config!$C$6=11,SUM(+Ene!AC20+Feb!AC20+Mar!AC20+Abr!AC20+May!AC20+Jun!AC20+Jul!AC20+Ago!AC20+Set!AC20+Oct!AC20+Nov!AC20),IF(Config!$C$6=12,SUM(+Ene!AC20+Feb!AC20+Mar!AC20+Abr!AC20+May!AC20+Jun!AC20+Jul!AC20+Ago!AC20+Set!AC20+Oct!AC20+Nov!AC20+Dic!AC20)))))))))))))</f>
        <v>26</v>
      </c>
      <c r="AD20" s="356">
        <f>IF(Config!$C$6=1,SUM(+Ene!AD20),IF(Config!$C$6=2,SUM(+Ene!AD20+Feb!AD20),IF(Config!$C$6=3,SUM(+Ene!AD20+Feb!AD20+Mar!AD20),IF(Config!$C$6=4,SUM(+Ene!AD20+Feb!AD20+Mar!AD20+Abr!AD20),IF(Config!$C$6=5,SUM(Ene!AD20+Feb!AD20+Mar!AD20+Abr!AD20+May!AD20),IF(Config!$C$6=6,SUM(+Ene!AD20+Feb!AD20+Mar!AD20+Abr!AD20+May!AD20+Jun!AD20),IF(Config!$C$6=7,SUM(Ene!AD20+Feb!AD20+Mar!AD20+Abr!AD20+May!AD20+Jun!AD20+Jul!AD20),IF(Config!$C$6=8,SUM(+Ene!AD20+Feb!AD20+Mar!AD20+Abr!AD20+May!AD20+Jun!AD20+Jul!AD20+Ago!AD20),IF(Config!$C$6=9,SUM(+Ene!AD20+Feb!AD20+Mar!AD20+Abr!AD20+May!AD20+Jun!AD20+Jul!AD20+Ago!AD20+Set!AD20),IF(Config!$C$6=10,SUM(+Ene!AD20+Feb!AD20+Mar!AD20+Abr!AD20+May!AD20+Jun!AD20+Jul!AD20+Ago!AD20+Set!AD20+Oct!AD20),IF(Config!$C$6=11,SUM(+Ene!AD20+Feb!AD20+Mar!AD20+Abr!AD20+May!AD20+Jun!AD20+Jul!AD20+Ago!AD20+Set!AD20+Oct!AD20+Nov!AD20),IF(Config!$C$6=12,SUM(+Ene!AD20+Feb!AD20+Mar!AD20+Abr!AD20+May!AD20+Jun!AD20+Jul!AD20+Ago!AD20+Set!AD20+Oct!AD20+Nov!AD20+Dic!AD20)))))))))))))</f>
        <v>3</v>
      </c>
      <c r="AE20" s="356">
        <f>IF(Config!$C$6=1,SUM(+Ene!AE20),IF(Config!$C$6=2,SUM(+Ene!AE20+Feb!AE20),IF(Config!$C$6=3,SUM(+Ene!AE20+Feb!AE20+Mar!AE20),IF(Config!$C$6=4,SUM(+Ene!AE20+Feb!AE20+Mar!AE20+Abr!AE20),IF(Config!$C$6=5,SUM(Ene!AE20+Feb!AE20+Mar!AE20+Abr!AE20+May!AE20),IF(Config!$C$6=6,SUM(+Ene!AE20+Feb!AE20+Mar!AE20+Abr!AE20+May!AE20+Jun!AE20),IF(Config!$C$6=7,SUM(Ene!AE20+Feb!AE20+Mar!AE20+Abr!AE20+May!AE20+Jun!AE20+Jul!AE20),IF(Config!$C$6=8,SUM(+Ene!AE20+Feb!AE20+Mar!AE20+Abr!AE20+May!AE20+Jun!AE20+Jul!AE20+Ago!AE20),IF(Config!$C$6=9,SUM(+Ene!AE20+Feb!AE20+Mar!AE20+Abr!AE20+May!AE20+Jun!AE20+Jul!AE20+Ago!AE20+Set!AE20),IF(Config!$C$6=10,SUM(+Ene!AE20+Feb!AE20+Mar!AE20+Abr!AE20+May!AE20+Jun!AE20+Jul!AE20+Ago!AE20+Set!AE20+Oct!AE20),IF(Config!$C$6=11,SUM(+Ene!AE20+Feb!AE20+Mar!AE20+Abr!AE20+May!AE20+Jun!AE20+Jul!AE20+Ago!AE20+Set!AE20+Oct!AE20+Nov!AE20),IF(Config!$C$6=12,SUM(+Ene!AE20+Feb!AE20+Mar!AE20+Abr!AE20+May!AE20+Jun!AE20+Jul!AE20+Ago!AE20+Set!AE20+Oct!AE20+Nov!AE20+Dic!AE20)))))))))))))</f>
        <v>8</v>
      </c>
      <c r="AF20" s="356">
        <f>IF(Config!$C$6=1,SUM(+Ene!AF20),IF(Config!$C$6=2,SUM(+Ene!AF20+Feb!AF20),IF(Config!$C$6=3,SUM(+Ene!AF20+Feb!AF20+Mar!AF20),IF(Config!$C$6=4,SUM(+Ene!AF20+Feb!AF20+Mar!AF20+Abr!AF20),IF(Config!$C$6=5,SUM(Ene!AF20+Feb!AF20+Mar!AF20+Abr!AF20+May!AF20),IF(Config!$C$6=6,SUM(+Ene!AF20+Feb!AF20+Mar!AF20+Abr!AF20+May!AF20+Jun!AF20),IF(Config!$C$6=7,SUM(Ene!AF20+Feb!AF20+Mar!AF20+Abr!AF20+May!AF20+Jun!AF20+Jul!AF20),IF(Config!$C$6=8,SUM(+Ene!AF20+Feb!AF20+Mar!AF20+Abr!AF20+May!AF20+Jun!AF20+Jul!AF20+Ago!AF20),IF(Config!$C$6=9,SUM(+Ene!AF20+Feb!AF20+Mar!AF20+Abr!AF20+May!AF20+Jun!AF20+Jul!AF20+Ago!AF20+Set!AF20),IF(Config!$C$6=10,SUM(+Ene!AF20+Feb!AF20+Mar!AF20+Abr!AF20+May!AF20+Jun!AF20+Jul!AF20+Ago!AF20+Set!AF20+Oct!AF20),IF(Config!$C$6=11,SUM(+Ene!AF20+Feb!AF20+Mar!AF20+Abr!AF20+May!AF20+Jun!AF20+Jul!AF20+Ago!AF20+Set!AF20+Oct!AF20+Nov!AF20),IF(Config!$C$6=12,SUM(+Ene!AF20+Feb!AF20+Mar!AF20+Abr!AF20+May!AF20+Jun!AF20+Jul!AF20+Ago!AF20+Set!AF20+Oct!AF20+Nov!AF20+Dic!AF20)))))))))))))</f>
        <v>11</v>
      </c>
      <c r="AG20" s="356">
        <f>IF(Config!$C$6=1,SUM(+Ene!AG20),IF(Config!$C$6=2,SUM(+Ene!AG20+Feb!AG20),IF(Config!$C$6=3,SUM(+Ene!AG20+Feb!AG20+Mar!AG20),IF(Config!$C$6=4,SUM(+Ene!AG20+Feb!AG20+Mar!AG20+Abr!AG20),IF(Config!$C$6=5,SUM(Ene!AG20+Feb!AG20+Mar!AG20+Abr!AG20+May!AG20),IF(Config!$C$6=6,SUM(+Ene!AG20+Feb!AG20+Mar!AG20+Abr!AG20+May!AG20+Jun!AG20),IF(Config!$C$6=7,SUM(Ene!AG20+Feb!AG20+Mar!AG20+Abr!AG20+May!AG20+Jun!AG20+Jul!AG20),IF(Config!$C$6=8,SUM(+Ene!AG20+Feb!AG20+Mar!AG20+Abr!AG20+May!AG20+Jun!AG20+Jul!AG20+Ago!AG20),IF(Config!$C$6=9,SUM(+Ene!AG20+Feb!AG20+Mar!AG20+Abr!AG20+May!AG20+Jun!AG20+Jul!AG20+Ago!AG20+Set!AG20),IF(Config!$C$6=10,SUM(+Ene!AG20+Feb!AG20+Mar!AG20+Abr!AG20+May!AG20+Jun!AG20+Jul!AG20+Ago!AG20+Set!AG20+Oct!AG20),IF(Config!$C$6=11,SUM(+Ene!AG20+Feb!AG20+Mar!AG20+Abr!AG20+May!AG20+Jun!AG20+Jul!AG20+Ago!AG20+Set!AG20+Oct!AG20+Nov!AG20),IF(Config!$C$6=12,SUM(+Ene!AG20+Feb!AG20+Mar!AG20+Abr!AG20+May!AG20+Jun!AG20+Jul!AG20+Ago!AG20+Set!AG20+Oct!AG20+Nov!AG20+Dic!AG20)))))))))))))</f>
        <v>9</v>
      </c>
      <c r="AH20" s="356">
        <f>IF(Config!$C$6=1,SUM(+Ene!AH20),IF(Config!$C$6=2,SUM(+Ene!AH20+Feb!AH20),IF(Config!$C$6=3,SUM(+Ene!AH20+Feb!AH20+Mar!AH20),IF(Config!$C$6=4,SUM(+Ene!AH20+Feb!AH20+Mar!AH20+Abr!AH20),IF(Config!$C$6=5,SUM(Ene!AH20+Feb!AH20+Mar!AH20+Abr!AH20+May!AH20),IF(Config!$C$6=6,SUM(+Ene!AH20+Feb!AH20+Mar!AH20+Abr!AH20+May!AH20+Jun!AH20),IF(Config!$C$6=7,SUM(Ene!AH20+Feb!AH20+Mar!AH20+Abr!AH20+May!AH20+Jun!AH20+Jul!AH20),IF(Config!$C$6=8,SUM(+Ene!AH20+Feb!AH20+Mar!AH20+Abr!AH20+May!AH20+Jun!AH20+Jul!AH20+Ago!AH20),IF(Config!$C$6=9,SUM(+Ene!AH20+Feb!AH20+Mar!AH20+Abr!AH20+May!AH20+Jun!AH20+Jul!AH20+Ago!AH20+Set!AH20),IF(Config!$C$6=10,SUM(+Ene!AH20+Feb!AH20+Mar!AH20+Abr!AH20+May!AH20+Jun!AH20+Jul!AH20+Ago!AH20+Set!AH20+Oct!AH20),IF(Config!$C$6=11,SUM(+Ene!AH20+Feb!AH20+Mar!AH20+Abr!AH20+May!AH20+Jun!AH20+Jul!AH20+Ago!AH20+Set!AH20+Oct!AH20+Nov!AH20),IF(Config!$C$6=12,SUM(+Ene!AH20+Feb!AH20+Mar!AH20+Abr!AH20+May!AH20+Jun!AH20+Jul!AH20+Ago!AH20+Set!AH20+Oct!AH20+Nov!AH20+Dic!AH20)))))))))))))</f>
        <v>1</v>
      </c>
      <c r="AI20" s="356">
        <f>IF(Config!$C$6=1,SUM(+Ene!AI20),IF(Config!$C$6=2,SUM(+Ene!AI20+Feb!AI20),IF(Config!$C$6=3,SUM(+Ene!AI20+Feb!AI20+Mar!AI20),IF(Config!$C$6=4,SUM(+Ene!AI20+Feb!AI20+Mar!AI20+Abr!AI20),IF(Config!$C$6=5,SUM(Ene!AI20+Feb!AI20+Mar!AI20+Abr!AI20+May!AI20),IF(Config!$C$6=6,SUM(+Ene!AI20+Feb!AI20+Mar!AI20+Abr!AI20+May!AI20+Jun!AI20),IF(Config!$C$6=7,SUM(Ene!AI20+Feb!AI20+Mar!AI20+Abr!AI20+May!AI20+Jun!AI20+Jul!AI20),IF(Config!$C$6=8,SUM(+Ene!AI20+Feb!AI20+Mar!AI20+Abr!AI20+May!AI20+Jun!AI20+Jul!AI20+Ago!AI20),IF(Config!$C$6=9,SUM(+Ene!AI20+Feb!AI20+Mar!AI20+Abr!AI20+May!AI20+Jun!AI20+Jul!AI20+Ago!AI20+Set!AI20),IF(Config!$C$6=10,SUM(+Ene!AI20+Feb!AI20+Mar!AI20+Abr!AI20+May!AI20+Jun!AI20+Jul!AI20+Ago!AI20+Set!AI20+Oct!AI20),IF(Config!$C$6=11,SUM(+Ene!AI20+Feb!AI20+Mar!AI20+Abr!AI20+May!AI20+Jun!AI20+Jul!AI20+Ago!AI20+Set!AI20+Oct!AI20+Nov!AI20),IF(Config!$C$6=12,SUM(+Ene!AI20+Feb!AI20+Mar!AI20+Abr!AI20+May!AI20+Jun!AI20+Jul!AI20+Ago!AI20+Set!AI20+Oct!AI20+Nov!AI20+Dic!AI20)))))))))))))</f>
        <v>3</v>
      </c>
      <c r="AJ20" s="356">
        <f>IF(Config!$C$6=1,SUM(+Ene!AJ20),IF(Config!$C$6=2,SUM(+Ene!AJ20+Feb!AJ20),IF(Config!$C$6=3,SUM(+Ene!AJ20+Feb!AJ20+Mar!AJ20),IF(Config!$C$6=4,SUM(+Ene!AJ20+Feb!AJ20+Mar!AJ20+Abr!AJ20),IF(Config!$C$6=5,SUM(Ene!AJ20+Feb!AJ20+Mar!AJ20+Abr!AJ20+May!AJ20),IF(Config!$C$6=6,SUM(+Ene!AJ20+Feb!AJ20+Mar!AJ20+Abr!AJ20+May!AJ20+Jun!AJ20),IF(Config!$C$6=7,SUM(Ene!AJ20+Feb!AJ20+Mar!AJ20+Abr!AJ20+May!AJ20+Jun!AJ20+Jul!AJ20),IF(Config!$C$6=8,SUM(+Ene!AJ20+Feb!AJ20+Mar!AJ20+Abr!AJ20+May!AJ20+Jun!AJ20+Jul!AJ20+Ago!AJ20),IF(Config!$C$6=9,SUM(+Ene!AJ20+Feb!AJ20+Mar!AJ20+Abr!AJ20+May!AJ20+Jun!AJ20+Jul!AJ20+Ago!AJ20+Set!AJ20),IF(Config!$C$6=10,SUM(+Ene!AJ20+Feb!AJ20+Mar!AJ20+Abr!AJ20+May!AJ20+Jun!AJ20+Jul!AJ20+Ago!AJ20+Set!AJ20+Oct!AJ20),IF(Config!$C$6=11,SUM(+Ene!AJ20+Feb!AJ20+Mar!AJ20+Abr!AJ20+May!AJ20+Jun!AJ20+Jul!AJ20+Ago!AJ20+Set!AJ20+Oct!AJ20+Nov!AJ20),IF(Config!$C$6=12,SUM(+Ene!AJ20+Feb!AJ20+Mar!AJ20+Abr!AJ20+May!AJ20+Jun!AJ20+Jul!AJ20+Ago!AJ20+Set!AJ20+Oct!AJ20+Nov!AJ20+Dic!AJ20)))))))))))))</f>
        <v>0</v>
      </c>
      <c r="AK20" s="356">
        <f>IF(Config!$C$6=1,SUM(+Ene!AK20),IF(Config!$C$6=2,SUM(+Ene!AK20+Feb!AK20),IF(Config!$C$6=3,SUM(+Ene!AK20+Feb!AK20+Mar!AK20),IF(Config!$C$6=4,SUM(+Ene!AK20+Feb!AK20+Mar!AK20+Abr!AK20),IF(Config!$C$6=5,SUM(Ene!AK20+Feb!AK20+Mar!AK20+Abr!AK20+May!AK20),IF(Config!$C$6=6,SUM(+Ene!AK20+Feb!AK20+Mar!AK20+Abr!AK20+May!AK20+Jun!AK20),IF(Config!$C$6=7,SUM(Ene!AK20+Feb!AK20+Mar!AK20+Abr!AK20+May!AK20+Jun!AK20+Jul!AK20),IF(Config!$C$6=8,SUM(+Ene!AK20+Feb!AK20+Mar!AK20+Abr!AK20+May!AK20+Jun!AK20+Jul!AK20+Ago!AK20),IF(Config!$C$6=9,SUM(+Ene!AK20+Feb!AK20+Mar!AK20+Abr!AK20+May!AK20+Jun!AK20+Jul!AK20+Ago!AK20+Set!AK20),IF(Config!$C$6=10,SUM(+Ene!AK20+Feb!AK20+Mar!AK20+Abr!AK20+May!AK20+Jun!AK20+Jul!AK20+Ago!AK20+Set!AK20+Oct!AK20),IF(Config!$C$6=11,SUM(+Ene!AK20+Feb!AK20+Mar!AK20+Abr!AK20+May!AK20+Jun!AK20+Jul!AK20+Ago!AK20+Set!AK20+Oct!AK20+Nov!AK20),IF(Config!$C$6=12,SUM(+Ene!AK20+Feb!AK20+Mar!AK20+Abr!AK20+May!AK20+Jun!AK20+Jul!AK20+Ago!AK20+Set!AK20+Oct!AK20+Nov!AK20+Dic!AK20)))))))))))))</f>
        <v>5</v>
      </c>
      <c r="AL20" s="356">
        <f>IF(Config!$C$6=1,SUM(+Ene!AL20),IF(Config!$C$6=2,SUM(+Ene!AL20+Feb!AL20),IF(Config!$C$6=3,SUM(+Ene!AL20+Feb!AL20+Mar!AL20),IF(Config!$C$6=4,SUM(+Ene!AL20+Feb!AL20+Mar!AL20+Abr!AL20),IF(Config!$C$6=5,SUM(Ene!AL20+Feb!AL20+Mar!AL20+Abr!AL20+May!AL20),IF(Config!$C$6=6,SUM(+Ene!AL20+Feb!AL20+Mar!AL20+Abr!AL20+May!AL20+Jun!AL20),IF(Config!$C$6=7,SUM(Ene!AL20+Feb!AL20+Mar!AL20+Abr!AL20+May!AL20+Jun!AL20+Jul!AL20),IF(Config!$C$6=8,SUM(+Ene!AL20+Feb!AL20+Mar!AL20+Abr!AL20+May!AL20+Jun!AL20+Jul!AL20+Ago!AL20),IF(Config!$C$6=9,SUM(+Ene!AL20+Feb!AL20+Mar!AL20+Abr!AL20+May!AL20+Jun!AL20+Jul!AL20+Ago!AL20+Set!AL20),IF(Config!$C$6=10,SUM(+Ene!AL20+Feb!AL20+Mar!AL20+Abr!AL20+May!AL20+Jun!AL20+Jul!AL20+Ago!AL20+Set!AL20+Oct!AL20),IF(Config!$C$6=11,SUM(+Ene!AL20+Feb!AL20+Mar!AL20+Abr!AL20+May!AL20+Jun!AL20+Jul!AL20+Ago!AL20+Set!AL20+Oct!AL20+Nov!AL20),IF(Config!$C$6=12,SUM(+Ene!AL20+Feb!AL20+Mar!AL20+Abr!AL20+May!AL20+Jun!AL20+Jul!AL20+Ago!AL20+Set!AL20+Oct!AL20+Nov!AL20+Dic!AL20)))))))))))))</f>
        <v>4</v>
      </c>
      <c r="AM20" s="356">
        <f>IF(Config!$C$6=1,SUM(+Ene!AM20),IF(Config!$C$6=2,SUM(+Ene!AM20+Feb!AM20),IF(Config!$C$6=3,SUM(+Ene!AM20+Feb!AM20+Mar!AM20),IF(Config!$C$6=4,SUM(+Ene!AM20+Feb!AM20+Mar!AM20+Abr!AM20),IF(Config!$C$6=5,SUM(Ene!AM20+Feb!AM20+Mar!AM20+Abr!AM20+May!AM20),IF(Config!$C$6=6,SUM(+Ene!AM20+Feb!AM20+Mar!AM20+Abr!AM20+May!AM20+Jun!AM20),IF(Config!$C$6=7,SUM(Ene!AM20+Feb!AM20+Mar!AM20+Abr!AM20+May!AM20+Jun!AM20+Jul!AM20),IF(Config!$C$6=8,SUM(+Ene!AM20+Feb!AM20+Mar!AM20+Abr!AM20+May!AM20+Jun!AM20+Jul!AM20+Ago!AM20),IF(Config!$C$6=9,SUM(+Ene!AM20+Feb!AM20+Mar!AM20+Abr!AM20+May!AM20+Jun!AM20+Jul!AM20+Ago!AM20+Set!AM20),IF(Config!$C$6=10,SUM(+Ene!AM20+Feb!AM20+Mar!AM20+Abr!AM20+May!AM20+Jun!AM20+Jul!AM20+Ago!AM20+Set!AM20+Oct!AM20),IF(Config!$C$6=11,SUM(+Ene!AM20+Feb!AM20+Mar!AM20+Abr!AM20+May!AM20+Jun!AM20+Jul!AM20+Ago!AM20+Set!AM20+Oct!AM20+Nov!AM20),IF(Config!$C$6=12,SUM(+Ene!AM20+Feb!AM20+Mar!AM20+Abr!AM20+May!AM20+Jun!AM20+Jul!AM20+Ago!AM20+Set!AM20+Oct!AM20+Nov!AM20+Dic!AM20)))))))))))))</f>
        <v>2</v>
      </c>
      <c r="AN20" s="356">
        <f>IF(Config!$C$6=1,SUM(+Ene!AN20),IF(Config!$C$6=2,SUM(+Ene!AN20+Feb!AN20),IF(Config!$C$6=3,SUM(+Ene!AN20+Feb!AN20+Mar!AN20),IF(Config!$C$6=4,SUM(+Ene!AN20+Feb!AN20+Mar!AN20+Abr!AN20),IF(Config!$C$6=5,SUM(Ene!AN20+Feb!AN20+Mar!AN20+Abr!AN20+May!AN20),IF(Config!$C$6=6,SUM(+Ene!AN20+Feb!AN20+Mar!AN20+Abr!AN20+May!AN20+Jun!AN20),IF(Config!$C$6=7,SUM(Ene!AN20+Feb!AN20+Mar!AN20+Abr!AN20+May!AN20+Jun!AN20+Jul!AN20),IF(Config!$C$6=8,SUM(+Ene!AN20+Feb!AN20+Mar!AN20+Abr!AN20+May!AN20+Jun!AN20+Jul!AN20+Ago!AN20),IF(Config!$C$6=9,SUM(+Ene!AN20+Feb!AN20+Mar!AN20+Abr!AN20+May!AN20+Jun!AN20+Jul!AN20+Ago!AN20+Set!AN20),IF(Config!$C$6=10,SUM(+Ene!AN20+Feb!AN20+Mar!AN20+Abr!AN20+May!AN20+Jun!AN20+Jul!AN20+Ago!AN20+Set!AN20+Oct!AN20),IF(Config!$C$6=11,SUM(+Ene!AN20+Feb!AN20+Mar!AN20+Abr!AN20+May!AN20+Jun!AN20+Jul!AN20+Ago!AN20+Set!AN20+Oct!AN20+Nov!AN20),IF(Config!$C$6=12,SUM(+Ene!AN20+Feb!AN20+Mar!AN20+Abr!AN20+May!AN20+Jun!AN20+Jul!AN20+Ago!AN20+Set!AN20+Oct!AN20+Nov!AN20+Dic!AN20)))))))))))))</f>
        <v>28</v>
      </c>
      <c r="AO20" s="356">
        <f>IF(Config!$C$6=1,SUM(+Ene!AO20),IF(Config!$C$6=2,SUM(+Ene!AO20+Feb!AO20),IF(Config!$C$6=3,SUM(+Ene!AO20+Feb!AO20+Mar!AO20),IF(Config!$C$6=4,SUM(+Ene!AO20+Feb!AO20+Mar!AO20+Abr!AO20),IF(Config!$C$6=5,SUM(Ene!AO20+Feb!AO20+Mar!AO20+Abr!AO20+May!AO20),IF(Config!$C$6=6,SUM(+Ene!AO20+Feb!AO20+Mar!AO20+Abr!AO20+May!AO20+Jun!AO20),IF(Config!$C$6=7,SUM(Ene!AO20+Feb!AO20+Mar!AO20+Abr!AO20+May!AO20+Jun!AO20+Jul!AO20),IF(Config!$C$6=8,SUM(+Ene!AO20+Feb!AO20+Mar!AO20+Abr!AO20+May!AO20+Jun!AO20+Jul!AO20+Ago!AO20),IF(Config!$C$6=9,SUM(+Ene!AO20+Feb!AO20+Mar!AO20+Abr!AO20+May!AO20+Jun!AO20+Jul!AO20+Ago!AO20+Set!AO20),IF(Config!$C$6=10,SUM(+Ene!AO20+Feb!AO20+Mar!AO20+Abr!AO20+May!AO20+Jun!AO20+Jul!AO20+Ago!AO20+Set!AO20+Oct!AO20),IF(Config!$C$6=11,SUM(+Ene!AO20+Feb!AO20+Mar!AO20+Abr!AO20+May!AO20+Jun!AO20+Jul!AO20+Ago!AO20+Set!AO20+Oct!AO20+Nov!AO20),IF(Config!$C$6=12,SUM(+Ene!AO20+Feb!AO20+Mar!AO20+Abr!AO20+May!AO20+Jun!AO20+Jul!AO20+Ago!AO20+Set!AO20+Oct!AO20+Nov!AO20+Dic!AO20)))))))))))))</f>
        <v>1</v>
      </c>
      <c r="AP20" s="356">
        <f>IF(Config!$C$6=1,SUM(+Ene!AP20),IF(Config!$C$6=2,SUM(+Ene!AP20+Feb!AP20),IF(Config!$C$6=3,SUM(+Ene!AP20+Feb!AP20+Mar!AP20),IF(Config!$C$6=4,SUM(+Ene!AP20+Feb!AP20+Mar!AP20+Abr!AP20),IF(Config!$C$6=5,SUM(Ene!AP20+Feb!AP20+Mar!AP20+Abr!AP20+May!AP20),IF(Config!$C$6=6,SUM(+Ene!AP20+Feb!AP20+Mar!AP20+Abr!AP20+May!AP20+Jun!AP20),IF(Config!$C$6=7,SUM(Ene!AP20+Feb!AP20+Mar!AP20+Abr!AP20+May!AP20+Jun!AP20+Jul!AP20),IF(Config!$C$6=8,SUM(+Ene!AP20+Feb!AP20+Mar!AP20+Abr!AP20+May!AP20+Jun!AP20+Jul!AP20+Ago!AP20),IF(Config!$C$6=9,SUM(+Ene!AP20+Feb!AP20+Mar!AP20+Abr!AP20+May!AP20+Jun!AP20+Jul!AP20+Ago!AP20+Set!AP20),IF(Config!$C$6=10,SUM(+Ene!AP20+Feb!AP20+Mar!AP20+Abr!AP20+May!AP20+Jun!AP20+Jul!AP20+Ago!AP20+Set!AP20+Oct!AP20),IF(Config!$C$6=11,SUM(+Ene!AP20+Feb!AP20+Mar!AP20+Abr!AP20+May!AP20+Jun!AP20+Jul!AP20+Ago!AP20+Set!AP20+Oct!AP20+Nov!AP20),IF(Config!$C$6=12,SUM(+Ene!AP20+Feb!AP20+Mar!AP20+Abr!AP20+May!AP20+Jun!AP20+Jul!AP20+Ago!AP20+Set!AP20+Oct!AP20+Nov!AP20+Dic!AP20)))))))))))))</f>
        <v>19</v>
      </c>
      <c r="AQ20" s="356">
        <f>IF(Config!$C$6=1,SUM(+Ene!AQ20),IF(Config!$C$6=2,SUM(+Ene!AQ20+Feb!AQ20),IF(Config!$C$6=3,SUM(+Ene!AQ20+Feb!AQ20+Mar!AQ20),IF(Config!$C$6=4,SUM(+Ene!AQ20+Feb!AQ20+Mar!AQ20+Abr!AQ20),IF(Config!$C$6=5,SUM(Ene!AQ20+Feb!AQ20+Mar!AQ20+Abr!AQ20+May!AQ20),IF(Config!$C$6=6,SUM(+Ene!AQ20+Feb!AQ20+Mar!AQ20+Abr!AQ20+May!AQ20+Jun!AQ20),IF(Config!$C$6=7,SUM(Ene!AQ20+Feb!AQ20+Mar!AQ20+Abr!AQ20+May!AQ20+Jun!AQ20+Jul!AQ20),IF(Config!$C$6=8,SUM(+Ene!AQ20+Feb!AQ20+Mar!AQ20+Abr!AQ20+May!AQ20+Jun!AQ20+Jul!AQ20+Ago!AQ20),IF(Config!$C$6=9,SUM(+Ene!AQ20+Feb!AQ20+Mar!AQ20+Abr!AQ20+May!AQ20+Jun!AQ20+Jul!AQ20+Ago!AQ20+Set!AQ20),IF(Config!$C$6=10,SUM(+Ene!AQ20+Feb!AQ20+Mar!AQ20+Abr!AQ20+May!AQ20+Jun!AQ20+Jul!AQ20+Ago!AQ20+Set!AQ20+Oct!AQ20),IF(Config!$C$6=11,SUM(+Ene!AQ20+Feb!AQ20+Mar!AQ20+Abr!AQ20+May!AQ20+Jun!AQ20+Jul!AQ20+Ago!AQ20+Set!AQ20+Oct!AQ20+Nov!AQ20),IF(Config!$C$6=12,SUM(+Ene!AQ20+Feb!AQ20+Mar!AQ20+Abr!AQ20+May!AQ20+Jun!AQ20+Jul!AQ20+Ago!AQ20+Set!AQ20+Oct!AQ20+Nov!AQ20+Dic!AQ20)))))))))))))</f>
        <v>1</v>
      </c>
      <c r="AR20" s="356">
        <f>IF(Config!$C$6=1,SUM(+Ene!AR20),IF(Config!$C$6=2,SUM(+Ene!AR20+Feb!AR20),IF(Config!$C$6=3,SUM(+Ene!AR20+Feb!AR20+Mar!AR20),IF(Config!$C$6=4,SUM(+Ene!AR20+Feb!AR20+Mar!AR20+Abr!AR20),IF(Config!$C$6=5,SUM(Ene!AR20+Feb!AR20+Mar!AR20+Abr!AR20+May!AR20),IF(Config!$C$6=6,SUM(+Ene!AR20+Feb!AR20+Mar!AR20+Abr!AR20+May!AR20+Jun!AR20),IF(Config!$C$6=7,SUM(Ene!AR20+Feb!AR20+Mar!AR20+Abr!AR20+May!AR20+Jun!AR20+Jul!AR20),IF(Config!$C$6=8,SUM(+Ene!AR20+Feb!AR20+Mar!AR20+Abr!AR20+May!AR20+Jun!AR20+Jul!AR20+Ago!AR20),IF(Config!$C$6=9,SUM(+Ene!AR20+Feb!AR20+Mar!AR20+Abr!AR20+May!AR20+Jun!AR20+Jul!AR20+Ago!AR20+Set!AR20),IF(Config!$C$6=10,SUM(+Ene!AR20+Feb!AR20+Mar!AR20+Abr!AR20+May!AR20+Jun!AR20+Jul!AR20+Ago!AR20+Set!AR20+Oct!AR20),IF(Config!$C$6=11,SUM(+Ene!AR20+Feb!AR20+Mar!AR20+Abr!AR20+May!AR20+Jun!AR20+Jul!AR20+Ago!AR20+Set!AR20+Oct!AR20+Nov!AR20),IF(Config!$C$6=12,SUM(+Ene!AR20+Feb!AR20+Mar!AR20+Abr!AR20+May!AR20+Jun!AR20+Jul!AR20+Ago!AR20+Set!AR20+Oct!AR20+Nov!AR20+Dic!AR20)))))))))))))</f>
        <v>3</v>
      </c>
      <c r="AS20" s="356">
        <f>IF(Config!$C$6=1,SUM(+Ene!AS20),IF(Config!$C$6=2,SUM(+Ene!AS20+Feb!AS20),IF(Config!$C$6=3,SUM(+Ene!AS20+Feb!AS20+Mar!AS20),IF(Config!$C$6=4,SUM(+Ene!AS20+Feb!AS20+Mar!AS20+Abr!AS20),IF(Config!$C$6=5,SUM(Ene!AS20+Feb!AS20+Mar!AS20+Abr!AS20+May!AS20),IF(Config!$C$6=6,SUM(+Ene!AS20+Feb!AS20+Mar!AS20+Abr!AS20+May!AS20+Jun!AS20),IF(Config!$C$6=7,SUM(Ene!AS20+Feb!AS20+Mar!AS20+Abr!AS20+May!AS20+Jun!AS20+Jul!AS20),IF(Config!$C$6=8,SUM(+Ene!AS20+Feb!AS20+Mar!AS20+Abr!AS20+May!AS20+Jun!AS20+Jul!AS20+Ago!AS20),IF(Config!$C$6=9,SUM(+Ene!AS20+Feb!AS20+Mar!AS20+Abr!AS20+May!AS20+Jun!AS20+Jul!AS20+Ago!AS20+Set!AS20),IF(Config!$C$6=10,SUM(+Ene!AS20+Feb!AS20+Mar!AS20+Abr!AS20+May!AS20+Jun!AS20+Jul!AS20+Ago!AS20+Set!AS20+Oct!AS20),IF(Config!$C$6=11,SUM(+Ene!AS20+Feb!AS20+Mar!AS20+Abr!AS20+May!AS20+Jun!AS20+Jul!AS20+Ago!AS20+Set!AS20+Oct!AS20+Nov!AS20),IF(Config!$C$6=12,SUM(+Ene!AS20+Feb!AS20+Mar!AS20+Abr!AS20+May!AS20+Jun!AS20+Jul!AS20+Ago!AS20+Set!AS20+Oct!AS20+Nov!AS20+Dic!AS20)))))))))))))</f>
        <v>2</v>
      </c>
      <c r="AT20" s="366">
        <f t="shared" si="38"/>
        <v>316</v>
      </c>
      <c r="AU20" s="37">
        <f t="shared" si="27"/>
        <v>17</v>
      </c>
      <c r="AV20" s="37">
        <f t="shared" si="28"/>
        <v>0</v>
      </c>
      <c r="AW20" s="37">
        <f t="shared" ref="AW20:AW21" si="39">+SUM(F20:O20)</f>
        <v>57</v>
      </c>
      <c r="AX20" s="37">
        <f t="shared" ref="AX20:AX21" si="40">+SUM(P20:R20)</f>
        <v>10</v>
      </c>
      <c r="AY20" s="37">
        <f t="shared" ref="AY20:AY21" si="41">+SUM(S20:V20)</f>
        <v>58</v>
      </c>
      <c r="AZ20" s="37">
        <f t="shared" ref="AZ20:AZ21" si="42">+SUM(W20:AB20)</f>
        <v>48</v>
      </c>
      <c r="BA20" s="37">
        <f t="shared" ref="BA20:BA21" si="43">+SUM(AC20:AH20)</f>
        <v>58</v>
      </c>
      <c r="BB20" s="37">
        <f t="shared" ref="BB20:BB21" si="44">+SUM(AI20:AK20)</f>
        <v>8</v>
      </c>
      <c r="BC20" s="38">
        <f t="shared" ref="BC20:BC21" si="45">+SUM(AL20:AO20)</f>
        <v>35</v>
      </c>
      <c r="BD20" s="37">
        <f t="shared" ref="BD20:BD21" si="46">+SUM(AP20:AS20)</f>
        <v>25</v>
      </c>
      <c r="BE20" s="54">
        <f t="shared" ref="BE20:BE21" si="47">SUM(AU20:BD20)</f>
        <v>316</v>
      </c>
    </row>
    <row r="21" spans="1:63" x14ac:dyDescent="0.25">
      <c r="A21" s="352">
        <v>18</v>
      </c>
      <c r="B21" s="355" t="s">
        <v>705</v>
      </c>
      <c r="C21" s="368" t="s">
        <v>144</v>
      </c>
      <c r="D21" s="356">
        <f>IF(Config!$C$6=1,SUM(+Ene!D21),IF(Config!$C$6=2,SUM(+Ene!D21+Feb!D21),IF(Config!$C$6=3,SUM(+Ene!D21+Feb!D21+Mar!D21),IF(Config!$C$6=4,SUM(+Ene!D21+Feb!D21+Mar!D21+Abr!D21),IF(Config!$C$6=5,SUM(Ene!D21+Feb!D21+Mar!D21+Abr!D21+May!D21),IF(Config!$C$6=6,SUM(+Ene!D21+Feb!D21+Mar!D21+Abr!D21+May!D21+Jun!D21),IF(Config!$C$6=7,SUM(Ene!D21+Feb!D21+Mar!D21+Abr!D21+May!D21+Jun!D21+Jul!D21),IF(Config!$C$6=8,SUM(+Ene!D21+Feb!D21+Mar!D21+Abr!D21+May!D21+Jun!D21+Jul!D21+Ago!D21),IF(Config!$C$6=9,SUM(+Ene!D21+Feb!D21+Mar!D21+Abr!D21+May!D21+Jun!D21+Jul!D21+Ago!D21+Set!D21),IF(Config!$C$6=10,SUM(+Ene!D21+Feb!D21+Mar!D21+Abr!D21+May!D21+Jun!D21+Jul!D21+Ago!D21+Set!D21+Oct!D21),IF(Config!$C$6=11,SUM(+Ene!D21+Feb!D21+Mar!D21+Abr!D21+May!D21+Jun!D21+Jul!D21+Ago!D21+Set!D21+Oct!D21+Nov!D21),IF(Config!$C$6=12,SUM(+Ene!D21+Feb!D21+Mar!D21+Abr!D21+May!D21+Jun!D21+Jul!D21+Ago!D21+Set!D21+Oct!D21+Nov!D21+Dic!D21)))))))))))))</f>
        <v>3</v>
      </c>
      <c r="E21" s="356">
        <f>IF(Config!$C$6=1,SUM(+Ene!E21),IF(Config!$C$6=2,SUM(+Ene!E21+Feb!E21),IF(Config!$C$6=3,SUM(+Ene!E21+Feb!E21+Mar!E21),IF(Config!$C$6=4,SUM(+Ene!E21+Feb!E21+Mar!E21+Abr!E21),IF(Config!$C$6=5,SUM(Ene!E21+Feb!E21+Mar!E21+Abr!E21+May!E21),IF(Config!$C$6=6,SUM(+Ene!E21+Feb!E21+Mar!E21+Abr!E21+May!E21+Jun!E21),IF(Config!$C$6=7,SUM(Ene!E21+Feb!E21+Mar!E21+Abr!E21+May!E21+Jun!E21+Jul!E21),IF(Config!$C$6=8,SUM(+Ene!E21+Feb!E21+Mar!E21+Abr!E21+May!E21+Jun!E21+Jul!E21+Ago!E21),IF(Config!$C$6=9,SUM(+Ene!E21+Feb!E21+Mar!E21+Abr!E21+May!E21+Jun!E21+Jul!E21+Ago!E21+Set!E21),IF(Config!$C$6=10,SUM(+Ene!E21+Feb!E21+Mar!E21+Abr!E21+May!E21+Jun!E21+Jul!E21+Ago!E21+Set!E21+Oct!E21),IF(Config!$C$6=11,SUM(+Ene!E21+Feb!E21+Mar!E21+Abr!E21+May!E21+Jun!E21+Jul!E21+Ago!E21+Set!E21+Oct!E21+Nov!E21),IF(Config!$C$6=12,SUM(+Ene!E21+Feb!E21+Mar!E21+Abr!E21+May!E21+Jun!E21+Jul!E21+Ago!E21+Set!E21+Oct!E21+Nov!E21+Dic!E21)))))))))))))</f>
        <v>0</v>
      </c>
      <c r="F21" s="356">
        <f>IF(Config!$C$6=1,SUM(+Ene!F21),IF(Config!$C$6=2,SUM(+Ene!F21+Feb!F21),IF(Config!$C$6=3,SUM(+Ene!F21+Feb!F21+Mar!F21),IF(Config!$C$6=4,SUM(+Ene!F21+Feb!F21+Mar!F21+Abr!F21),IF(Config!$C$6=5,SUM(Ene!F21+Feb!F21+Mar!F21+Abr!F21+May!F21),IF(Config!$C$6=6,SUM(+Ene!F21+Feb!F21+Mar!F21+Abr!F21+May!F21+Jun!F21),IF(Config!$C$6=7,SUM(Ene!F21+Feb!F21+Mar!F21+Abr!F21+May!F21+Jun!F21+Jul!F21),IF(Config!$C$6=8,SUM(+Ene!F21+Feb!F21+Mar!F21+Abr!F21+May!F21+Jun!F21+Jul!F21+Ago!F21),IF(Config!$C$6=9,SUM(+Ene!F21+Feb!F21+Mar!F21+Abr!F21+May!F21+Jun!F21+Jul!F21+Ago!F21+Set!F21),IF(Config!$C$6=10,SUM(+Ene!F21+Feb!F21+Mar!F21+Abr!F21+May!F21+Jun!F21+Jul!F21+Ago!F21+Set!F21+Oct!F21),IF(Config!$C$6=11,SUM(+Ene!F21+Feb!F21+Mar!F21+Abr!F21+May!F21+Jun!F21+Jul!F21+Ago!F21+Set!F21+Oct!F21+Nov!F21),IF(Config!$C$6=12,SUM(+Ene!F21+Feb!F21+Mar!F21+Abr!F21+May!F21+Jun!F21+Jul!F21+Ago!F21+Set!F21+Oct!F21+Nov!F21+Dic!F21)))))))))))))</f>
        <v>20</v>
      </c>
      <c r="G21" s="356">
        <f>IF(Config!$C$6=1,SUM(+Ene!G21),IF(Config!$C$6=2,SUM(+Ene!G21+Feb!G21),IF(Config!$C$6=3,SUM(+Ene!G21+Feb!G21+Mar!G21),IF(Config!$C$6=4,SUM(+Ene!G21+Feb!G21+Mar!G21+Abr!G21),IF(Config!$C$6=5,SUM(Ene!G21+Feb!G21+Mar!G21+Abr!G21+May!G21),IF(Config!$C$6=6,SUM(+Ene!G21+Feb!G21+Mar!G21+Abr!G21+May!G21+Jun!G21),IF(Config!$C$6=7,SUM(Ene!G21+Feb!G21+Mar!G21+Abr!G21+May!G21+Jun!G21+Jul!G21),IF(Config!$C$6=8,SUM(+Ene!G21+Feb!G21+Mar!G21+Abr!G21+May!G21+Jun!G21+Jul!G21+Ago!G21),IF(Config!$C$6=9,SUM(+Ene!G21+Feb!G21+Mar!G21+Abr!G21+May!G21+Jun!G21+Jul!G21+Ago!G21+Set!G21),IF(Config!$C$6=10,SUM(+Ene!G21+Feb!G21+Mar!G21+Abr!G21+May!G21+Jun!G21+Jul!G21+Ago!G21+Set!G21+Oct!G21),IF(Config!$C$6=11,SUM(+Ene!G21+Feb!G21+Mar!G21+Abr!G21+May!G21+Jun!G21+Jul!G21+Ago!G21+Set!G21+Oct!G21+Nov!G21),IF(Config!$C$6=12,SUM(+Ene!G21+Feb!G21+Mar!G21+Abr!G21+May!G21+Jun!G21+Jul!G21+Ago!G21+Set!G21+Oct!G21+Nov!G21+Dic!G21)))))))))))))</f>
        <v>3</v>
      </c>
      <c r="H21" s="356">
        <f>IF(Config!$C$6=1,SUM(+Ene!H21),IF(Config!$C$6=2,SUM(+Ene!H21+Feb!H21),IF(Config!$C$6=3,SUM(+Ene!H21+Feb!H21+Mar!H21),IF(Config!$C$6=4,SUM(+Ene!H21+Feb!H21+Mar!H21+Abr!H21),IF(Config!$C$6=5,SUM(Ene!H21+Feb!H21+Mar!H21+Abr!H21+May!H21),IF(Config!$C$6=6,SUM(+Ene!H21+Feb!H21+Mar!H21+Abr!H21+May!H21+Jun!H21),IF(Config!$C$6=7,SUM(Ene!H21+Feb!H21+Mar!H21+Abr!H21+May!H21+Jun!H21+Jul!H21),IF(Config!$C$6=8,SUM(+Ene!H21+Feb!H21+Mar!H21+Abr!H21+May!H21+Jun!H21+Jul!H21+Ago!H21),IF(Config!$C$6=9,SUM(+Ene!H21+Feb!H21+Mar!H21+Abr!H21+May!H21+Jun!H21+Jul!H21+Ago!H21+Set!H21),IF(Config!$C$6=10,SUM(+Ene!H21+Feb!H21+Mar!H21+Abr!H21+May!H21+Jun!H21+Jul!H21+Ago!H21+Set!H21+Oct!H21),IF(Config!$C$6=11,SUM(+Ene!H21+Feb!H21+Mar!H21+Abr!H21+May!H21+Jun!H21+Jul!H21+Ago!H21+Set!H21+Oct!H21+Nov!H21),IF(Config!$C$6=12,SUM(+Ene!H21+Feb!H21+Mar!H21+Abr!H21+May!H21+Jun!H21+Jul!H21+Ago!H21+Set!H21+Oct!H21+Nov!H21+Dic!H21)))))))))))))</f>
        <v>5</v>
      </c>
      <c r="I21" s="356">
        <f>IF(Config!$C$6=1,SUM(+Ene!I21),IF(Config!$C$6=2,SUM(+Ene!I21+Feb!I21),IF(Config!$C$6=3,SUM(+Ene!I21+Feb!I21+Mar!I21),IF(Config!$C$6=4,SUM(+Ene!I21+Feb!I21+Mar!I21+Abr!I21),IF(Config!$C$6=5,SUM(Ene!I21+Feb!I21+Mar!I21+Abr!I21+May!I21),IF(Config!$C$6=6,SUM(+Ene!I21+Feb!I21+Mar!I21+Abr!I21+May!I21+Jun!I21),IF(Config!$C$6=7,SUM(Ene!I21+Feb!I21+Mar!I21+Abr!I21+May!I21+Jun!I21+Jul!I21),IF(Config!$C$6=8,SUM(+Ene!I21+Feb!I21+Mar!I21+Abr!I21+May!I21+Jun!I21+Jul!I21+Ago!I21),IF(Config!$C$6=9,SUM(+Ene!I21+Feb!I21+Mar!I21+Abr!I21+May!I21+Jun!I21+Jul!I21+Ago!I21+Set!I21),IF(Config!$C$6=10,SUM(+Ene!I21+Feb!I21+Mar!I21+Abr!I21+May!I21+Jun!I21+Jul!I21+Ago!I21+Set!I21+Oct!I21),IF(Config!$C$6=11,SUM(+Ene!I21+Feb!I21+Mar!I21+Abr!I21+May!I21+Jun!I21+Jul!I21+Ago!I21+Set!I21+Oct!I21+Nov!I21),IF(Config!$C$6=12,SUM(+Ene!I21+Feb!I21+Mar!I21+Abr!I21+May!I21+Jun!I21+Jul!I21+Ago!I21+Set!I21+Oct!I21+Nov!I21+Dic!I21)))))))))))))</f>
        <v>4</v>
      </c>
      <c r="J21" s="356">
        <f>IF(Config!$C$6=1,SUM(+Ene!J21),IF(Config!$C$6=2,SUM(+Ene!J21+Feb!J21),IF(Config!$C$6=3,SUM(+Ene!J21+Feb!J21+Mar!J21),IF(Config!$C$6=4,SUM(+Ene!J21+Feb!J21+Mar!J21+Abr!J21),IF(Config!$C$6=5,SUM(Ene!J21+Feb!J21+Mar!J21+Abr!J21+May!J21),IF(Config!$C$6=6,SUM(+Ene!J21+Feb!J21+Mar!J21+Abr!J21+May!J21+Jun!J21),IF(Config!$C$6=7,SUM(Ene!J21+Feb!J21+Mar!J21+Abr!J21+May!J21+Jun!J21+Jul!J21),IF(Config!$C$6=8,SUM(+Ene!J21+Feb!J21+Mar!J21+Abr!J21+May!J21+Jun!J21+Jul!J21+Ago!J21),IF(Config!$C$6=9,SUM(+Ene!J21+Feb!J21+Mar!J21+Abr!J21+May!J21+Jun!J21+Jul!J21+Ago!J21+Set!J21),IF(Config!$C$6=10,SUM(+Ene!J21+Feb!J21+Mar!J21+Abr!J21+May!J21+Jun!J21+Jul!J21+Ago!J21+Set!J21+Oct!J21),IF(Config!$C$6=11,SUM(+Ene!J21+Feb!J21+Mar!J21+Abr!J21+May!J21+Jun!J21+Jul!J21+Ago!J21+Set!J21+Oct!J21+Nov!J21),IF(Config!$C$6=12,SUM(+Ene!J21+Feb!J21+Mar!J21+Abr!J21+May!J21+Jun!J21+Jul!J21+Ago!J21+Set!J21+Oct!J21+Nov!J21+Dic!J21)))))))))))))</f>
        <v>2</v>
      </c>
      <c r="K21" s="356">
        <f>IF(Config!$C$6=1,SUM(+Ene!K21),IF(Config!$C$6=2,SUM(+Ene!K21+Feb!K21),IF(Config!$C$6=3,SUM(+Ene!K21+Feb!K21+Mar!K21),IF(Config!$C$6=4,SUM(+Ene!K21+Feb!K21+Mar!K21+Abr!K21),IF(Config!$C$6=5,SUM(Ene!K21+Feb!K21+Mar!K21+Abr!K21+May!K21),IF(Config!$C$6=6,SUM(+Ene!K21+Feb!K21+Mar!K21+Abr!K21+May!K21+Jun!K21),IF(Config!$C$6=7,SUM(Ene!K21+Feb!K21+Mar!K21+Abr!K21+May!K21+Jun!K21+Jul!K21),IF(Config!$C$6=8,SUM(+Ene!K21+Feb!K21+Mar!K21+Abr!K21+May!K21+Jun!K21+Jul!K21+Ago!K21),IF(Config!$C$6=9,SUM(+Ene!K21+Feb!K21+Mar!K21+Abr!K21+May!K21+Jun!K21+Jul!K21+Ago!K21+Set!K21),IF(Config!$C$6=10,SUM(+Ene!K21+Feb!K21+Mar!K21+Abr!K21+May!K21+Jun!K21+Jul!K21+Ago!K21+Set!K21+Oct!K21),IF(Config!$C$6=11,SUM(+Ene!K21+Feb!K21+Mar!K21+Abr!K21+May!K21+Jun!K21+Jul!K21+Ago!K21+Set!K21+Oct!K21+Nov!K21),IF(Config!$C$6=12,SUM(+Ene!K21+Feb!K21+Mar!K21+Abr!K21+May!K21+Jun!K21+Jul!K21+Ago!K21+Set!K21+Oct!K21+Nov!K21+Dic!K21)))))))))))))</f>
        <v>0</v>
      </c>
      <c r="L21" s="356">
        <f>IF(Config!$C$6=1,SUM(+Ene!L21),IF(Config!$C$6=2,SUM(+Ene!L21+Feb!L21),IF(Config!$C$6=3,SUM(+Ene!L21+Feb!L21+Mar!L21),IF(Config!$C$6=4,SUM(+Ene!L21+Feb!L21+Mar!L21+Abr!L21),IF(Config!$C$6=5,SUM(Ene!L21+Feb!L21+Mar!L21+Abr!L21+May!L21),IF(Config!$C$6=6,SUM(+Ene!L21+Feb!L21+Mar!L21+Abr!L21+May!L21+Jun!L21),IF(Config!$C$6=7,SUM(Ene!L21+Feb!L21+Mar!L21+Abr!L21+May!L21+Jun!L21+Jul!L21),IF(Config!$C$6=8,SUM(+Ene!L21+Feb!L21+Mar!L21+Abr!L21+May!L21+Jun!L21+Jul!L21+Ago!L21),IF(Config!$C$6=9,SUM(+Ene!L21+Feb!L21+Mar!L21+Abr!L21+May!L21+Jun!L21+Jul!L21+Ago!L21+Set!L21),IF(Config!$C$6=10,SUM(+Ene!L21+Feb!L21+Mar!L21+Abr!L21+May!L21+Jun!L21+Jul!L21+Ago!L21+Set!L21+Oct!L21),IF(Config!$C$6=11,SUM(+Ene!L21+Feb!L21+Mar!L21+Abr!L21+May!L21+Jun!L21+Jul!L21+Ago!L21+Set!L21+Oct!L21+Nov!L21),IF(Config!$C$6=12,SUM(+Ene!L21+Feb!L21+Mar!L21+Abr!L21+May!L21+Jun!L21+Jul!L21+Ago!L21+Set!L21+Oct!L21+Nov!L21+Dic!L21)))))))))))))</f>
        <v>0</v>
      </c>
      <c r="M21" s="356">
        <f>IF(Config!$C$6=1,SUM(+Ene!M21),IF(Config!$C$6=2,SUM(+Ene!M21+Feb!M21),IF(Config!$C$6=3,SUM(+Ene!M21+Feb!M21+Mar!M21),IF(Config!$C$6=4,SUM(+Ene!M21+Feb!M21+Mar!M21+Abr!M21),IF(Config!$C$6=5,SUM(Ene!M21+Feb!M21+Mar!M21+Abr!M21+May!M21),IF(Config!$C$6=6,SUM(+Ene!M21+Feb!M21+Mar!M21+Abr!M21+May!M21+Jun!M21),IF(Config!$C$6=7,SUM(Ene!M21+Feb!M21+Mar!M21+Abr!M21+May!M21+Jun!M21+Jul!M21),IF(Config!$C$6=8,SUM(+Ene!M21+Feb!M21+Mar!M21+Abr!M21+May!M21+Jun!M21+Jul!M21+Ago!M21),IF(Config!$C$6=9,SUM(+Ene!M21+Feb!M21+Mar!M21+Abr!M21+May!M21+Jun!M21+Jul!M21+Ago!M21+Set!M21),IF(Config!$C$6=10,SUM(+Ene!M21+Feb!M21+Mar!M21+Abr!M21+May!M21+Jun!M21+Jul!M21+Ago!M21+Set!M21+Oct!M21),IF(Config!$C$6=11,SUM(+Ene!M21+Feb!M21+Mar!M21+Abr!M21+May!M21+Jun!M21+Jul!M21+Ago!M21+Set!M21+Oct!M21+Nov!M21),IF(Config!$C$6=12,SUM(+Ene!M21+Feb!M21+Mar!M21+Abr!M21+May!M21+Jun!M21+Jul!M21+Ago!M21+Set!M21+Oct!M21+Nov!M21+Dic!M21)))))))))))))</f>
        <v>0</v>
      </c>
      <c r="N21" s="356">
        <f>IF(Config!$C$6=1,SUM(+Ene!N21),IF(Config!$C$6=2,SUM(+Ene!N21+Feb!N21),IF(Config!$C$6=3,SUM(+Ene!N21+Feb!N21+Mar!N21),IF(Config!$C$6=4,SUM(+Ene!N21+Feb!N21+Mar!N21+Abr!N21),IF(Config!$C$6=5,SUM(Ene!N21+Feb!N21+Mar!N21+Abr!N21+May!N21),IF(Config!$C$6=6,SUM(+Ene!N21+Feb!N21+Mar!N21+Abr!N21+May!N21+Jun!N21),IF(Config!$C$6=7,SUM(Ene!N21+Feb!N21+Mar!N21+Abr!N21+May!N21+Jun!N21+Jul!N21),IF(Config!$C$6=8,SUM(+Ene!N21+Feb!N21+Mar!N21+Abr!N21+May!N21+Jun!N21+Jul!N21+Ago!N21),IF(Config!$C$6=9,SUM(+Ene!N21+Feb!N21+Mar!N21+Abr!N21+May!N21+Jun!N21+Jul!N21+Ago!N21+Set!N21),IF(Config!$C$6=10,SUM(+Ene!N21+Feb!N21+Mar!N21+Abr!N21+May!N21+Jun!N21+Jul!N21+Ago!N21+Set!N21+Oct!N21),IF(Config!$C$6=11,SUM(+Ene!N21+Feb!N21+Mar!N21+Abr!N21+May!N21+Jun!N21+Jul!N21+Ago!N21+Set!N21+Oct!N21+Nov!N21),IF(Config!$C$6=12,SUM(+Ene!N21+Feb!N21+Mar!N21+Abr!N21+May!N21+Jun!N21+Jul!N21+Ago!N21+Set!N21+Oct!N21+Nov!N21+Dic!N21)))))))))))))</f>
        <v>2</v>
      </c>
      <c r="O21" s="356">
        <f>IF(Config!$C$6=1,SUM(+Ene!O21),IF(Config!$C$6=2,SUM(+Ene!O21+Feb!O21),IF(Config!$C$6=3,SUM(+Ene!O21+Feb!O21+Mar!O21),IF(Config!$C$6=4,SUM(+Ene!O21+Feb!O21+Mar!O21+Abr!O21),IF(Config!$C$6=5,SUM(Ene!O21+Feb!O21+Mar!O21+Abr!O21+May!O21),IF(Config!$C$6=6,SUM(+Ene!O21+Feb!O21+Mar!O21+Abr!O21+May!O21+Jun!O21),IF(Config!$C$6=7,SUM(Ene!O21+Feb!O21+Mar!O21+Abr!O21+May!O21+Jun!O21+Jul!O21),IF(Config!$C$6=8,SUM(+Ene!O21+Feb!O21+Mar!O21+Abr!O21+May!O21+Jun!O21+Jul!O21+Ago!O21),IF(Config!$C$6=9,SUM(+Ene!O21+Feb!O21+Mar!O21+Abr!O21+May!O21+Jun!O21+Jul!O21+Ago!O21+Set!O21),IF(Config!$C$6=10,SUM(+Ene!O21+Feb!O21+Mar!O21+Abr!O21+May!O21+Jun!O21+Jul!O21+Ago!O21+Set!O21+Oct!O21),IF(Config!$C$6=11,SUM(+Ene!O21+Feb!O21+Mar!O21+Abr!O21+May!O21+Jun!O21+Jul!O21+Ago!O21+Set!O21+Oct!O21+Nov!O21),IF(Config!$C$6=12,SUM(+Ene!O21+Feb!O21+Mar!O21+Abr!O21+May!O21+Jun!O21+Jul!O21+Ago!O21+Set!O21+Oct!O21+Nov!O21+Dic!O21)))))))))))))</f>
        <v>20</v>
      </c>
      <c r="P21" s="356">
        <f>IF(Config!$C$6=1,SUM(+Ene!P21),IF(Config!$C$6=2,SUM(+Ene!P21+Feb!P21),IF(Config!$C$6=3,SUM(+Ene!P21+Feb!P21+Mar!P21),IF(Config!$C$6=4,SUM(+Ene!P21+Feb!P21+Mar!P21+Abr!P21),IF(Config!$C$6=5,SUM(Ene!P21+Feb!P21+Mar!P21+Abr!P21+May!P21),IF(Config!$C$6=6,SUM(+Ene!P21+Feb!P21+Mar!P21+Abr!P21+May!P21+Jun!P21),IF(Config!$C$6=7,SUM(Ene!P21+Feb!P21+Mar!P21+Abr!P21+May!P21+Jun!P21+Jul!P21),IF(Config!$C$6=8,SUM(+Ene!P21+Feb!P21+Mar!P21+Abr!P21+May!P21+Jun!P21+Jul!P21+Ago!P21),IF(Config!$C$6=9,SUM(+Ene!P21+Feb!P21+Mar!P21+Abr!P21+May!P21+Jun!P21+Jul!P21+Ago!P21+Set!P21),IF(Config!$C$6=10,SUM(+Ene!P21+Feb!P21+Mar!P21+Abr!P21+May!P21+Jun!P21+Jul!P21+Ago!P21+Set!P21+Oct!P21),IF(Config!$C$6=11,SUM(+Ene!P21+Feb!P21+Mar!P21+Abr!P21+May!P21+Jun!P21+Jul!P21+Ago!P21+Set!P21+Oct!P21+Nov!P21),IF(Config!$C$6=12,SUM(+Ene!P21+Feb!P21+Mar!P21+Abr!P21+May!P21+Jun!P21+Jul!P21+Ago!P21+Set!P21+Oct!P21+Nov!P21+Dic!P21)))))))))))))</f>
        <v>0</v>
      </c>
      <c r="Q21" s="356">
        <f>IF(Config!$C$6=1,SUM(+Ene!Q21),IF(Config!$C$6=2,SUM(+Ene!Q21+Feb!Q21),IF(Config!$C$6=3,SUM(+Ene!Q21+Feb!Q21+Mar!Q21),IF(Config!$C$6=4,SUM(+Ene!Q21+Feb!Q21+Mar!Q21+Abr!Q21),IF(Config!$C$6=5,SUM(Ene!Q21+Feb!Q21+Mar!Q21+Abr!Q21+May!Q21),IF(Config!$C$6=6,SUM(+Ene!Q21+Feb!Q21+Mar!Q21+Abr!Q21+May!Q21+Jun!Q21),IF(Config!$C$6=7,SUM(Ene!Q21+Feb!Q21+Mar!Q21+Abr!Q21+May!Q21+Jun!Q21+Jul!Q21),IF(Config!$C$6=8,SUM(+Ene!Q21+Feb!Q21+Mar!Q21+Abr!Q21+May!Q21+Jun!Q21+Jul!Q21+Ago!Q21),IF(Config!$C$6=9,SUM(+Ene!Q21+Feb!Q21+Mar!Q21+Abr!Q21+May!Q21+Jun!Q21+Jul!Q21+Ago!Q21+Set!Q21),IF(Config!$C$6=10,SUM(+Ene!Q21+Feb!Q21+Mar!Q21+Abr!Q21+May!Q21+Jun!Q21+Jul!Q21+Ago!Q21+Set!Q21+Oct!Q21),IF(Config!$C$6=11,SUM(+Ene!Q21+Feb!Q21+Mar!Q21+Abr!Q21+May!Q21+Jun!Q21+Jul!Q21+Ago!Q21+Set!Q21+Oct!Q21+Nov!Q21),IF(Config!$C$6=12,SUM(+Ene!Q21+Feb!Q21+Mar!Q21+Abr!Q21+May!Q21+Jun!Q21+Jul!Q21+Ago!Q21+Set!Q21+Oct!Q21+Nov!Q21+Dic!Q21)))))))))))))</f>
        <v>2</v>
      </c>
      <c r="R21" s="356">
        <f>IF(Config!$C$6=1,SUM(+Ene!R21),IF(Config!$C$6=2,SUM(+Ene!R21+Feb!R21),IF(Config!$C$6=3,SUM(+Ene!R21+Feb!R21+Mar!R21),IF(Config!$C$6=4,SUM(+Ene!R21+Feb!R21+Mar!R21+Abr!R21),IF(Config!$C$6=5,SUM(Ene!R21+Feb!R21+Mar!R21+Abr!R21+May!R21),IF(Config!$C$6=6,SUM(+Ene!R21+Feb!R21+Mar!R21+Abr!R21+May!R21+Jun!R21),IF(Config!$C$6=7,SUM(Ene!R21+Feb!R21+Mar!R21+Abr!R21+May!R21+Jun!R21+Jul!R21),IF(Config!$C$6=8,SUM(+Ene!R21+Feb!R21+Mar!R21+Abr!R21+May!R21+Jun!R21+Jul!R21+Ago!R21),IF(Config!$C$6=9,SUM(+Ene!R21+Feb!R21+Mar!R21+Abr!R21+May!R21+Jun!R21+Jul!R21+Ago!R21+Set!R21),IF(Config!$C$6=10,SUM(+Ene!R21+Feb!R21+Mar!R21+Abr!R21+May!R21+Jun!R21+Jul!R21+Ago!R21+Set!R21+Oct!R21),IF(Config!$C$6=11,SUM(+Ene!R21+Feb!R21+Mar!R21+Abr!R21+May!R21+Jun!R21+Jul!R21+Ago!R21+Set!R21+Oct!R21+Nov!R21),IF(Config!$C$6=12,SUM(+Ene!R21+Feb!R21+Mar!R21+Abr!R21+May!R21+Jun!R21+Jul!R21+Ago!R21+Set!R21+Oct!R21+Nov!R21+Dic!R21)))))))))))))</f>
        <v>1</v>
      </c>
      <c r="S21" s="356">
        <f>IF(Config!$C$6=1,SUM(+Ene!S21),IF(Config!$C$6=2,SUM(+Ene!S21+Feb!S21),IF(Config!$C$6=3,SUM(+Ene!S21+Feb!S21+Mar!S21),IF(Config!$C$6=4,SUM(+Ene!S21+Feb!S21+Mar!S21+Abr!S21),IF(Config!$C$6=5,SUM(Ene!S21+Feb!S21+Mar!S21+Abr!S21+May!S21),IF(Config!$C$6=6,SUM(+Ene!S21+Feb!S21+Mar!S21+Abr!S21+May!S21+Jun!S21),IF(Config!$C$6=7,SUM(Ene!S21+Feb!S21+Mar!S21+Abr!S21+May!S21+Jun!S21+Jul!S21),IF(Config!$C$6=8,SUM(+Ene!S21+Feb!S21+Mar!S21+Abr!S21+May!S21+Jun!S21+Jul!S21+Ago!S21),IF(Config!$C$6=9,SUM(+Ene!S21+Feb!S21+Mar!S21+Abr!S21+May!S21+Jun!S21+Jul!S21+Ago!S21+Set!S21),IF(Config!$C$6=10,SUM(+Ene!S21+Feb!S21+Mar!S21+Abr!S21+May!S21+Jun!S21+Jul!S21+Ago!S21+Set!S21+Oct!S21),IF(Config!$C$6=11,SUM(+Ene!S21+Feb!S21+Mar!S21+Abr!S21+May!S21+Jun!S21+Jul!S21+Ago!S21+Set!S21+Oct!S21+Nov!S21),IF(Config!$C$6=12,SUM(+Ene!S21+Feb!S21+Mar!S21+Abr!S21+May!S21+Jun!S21+Jul!S21+Ago!S21+Set!S21+Oct!S21+Nov!S21+Dic!S21)))))))))))))</f>
        <v>39</v>
      </c>
      <c r="T21" s="356">
        <f>IF(Config!$C$6=1,SUM(+Ene!T21),IF(Config!$C$6=2,SUM(+Ene!T21+Feb!T21),IF(Config!$C$6=3,SUM(+Ene!T21+Feb!T21+Mar!T21),IF(Config!$C$6=4,SUM(+Ene!T21+Feb!T21+Mar!T21+Abr!T21),IF(Config!$C$6=5,SUM(Ene!T21+Feb!T21+Mar!T21+Abr!T21+May!T21),IF(Config!$C$6=6,SUM(+Ene!T21+Feb!T21+Mar!T21+Abr!T21+May!T21+Jun!T21),IF(Config!$C$6=7,SUM(Ene!T21+Feb!T21+Mar!T21+Abr!T21+May!T21+Jun!T21+Jul!T21),IF(Config!$C$6=8,SUM(+Ene!T21+Feb!T21+Mar!T21+Abr!T21+May!T21+Jun!T21+Jul!T21+Ago!T21),IF(Config!$C$6=9,SUM(+Ene!T21+Feb!T21+Mar!T21+Abr!T21+May!T21+Jun!T21+Jul!T21+Ago!T21+Set!T21),IF(Config!$C$6=10,SUM(+Ene!T21+Feb!T21+Mar!T21+Abr!T21+May!T21+Jun!T21+Jul!T21+Ago!T21+Set!T21+Oct!T21),IF(Config!$C$6=11,SUM(+Ene!T21+Feb!T21+Mar!T21+Abr!T21+May!T21+Jun!T21+Jul!T21+Ago!T21+Set!T21+Oct!T21+Nov!T21),IF(Config!$C$6=12,SUM(+Ene!T21+Feb!T21+Mar!T21+Abr!T21+May!T21+Jun!T21+Jul!T21+Ago!T21+Set!T21+Oct!T21+Nov!T21+Dic!T21)))))))))))))</f>
        <v>2</v>
      </c>
      <c r="U21" s="356">
        <f>IF(Config!$C$6=1,SUM(+Ene!U21),IF(Config!$C$6=2,SUM(+Ene!U21+Feb!U21),IF(Config!$C$6=3,SUM(+Ene!U21+Feb!U21+Mar!U21),IF(Config!$C$6=4,SUM(+Ene!U21+Feb!U21+Mar!U21+Abr!U21),IF(Config!$C$6=5,SUM(Ene!U21+Feb!U21+Mar!U21+Abr!U21+May!U21),IF(Config!$C$6=6,SUM(+Ene!U21+Feb!U21+Mar!U21+Abr!U21+May!U21+Jun!U21),IF(Config!$C$6=7,SUM(Ene!U21+Feb!U21+Mar!U21+Abr!U21+May!U21+Jun!U21+Jul!U21),IF(Config!$C$6=8,SUM(+Ene!U21+Feb!U21+Mar!U21+Abr!U21+May!U21+Jun!U21+Jul!U21+Ago!U21),IF(Config!$C$6=9,SUM(+Ene!U21+Feb!U21+Mar!U21+Abr!U21+May!U21+Jun!U21+Jul!U21+Ago!U21+Set!U21),IF(Config!$C$6=10,SUM(+Ene!U21+Feb!U21+Mar!U21+Abr!U21+May!U21+Jun!U21+Jul!U21+Ago!U21+Set!U21+Oct!U21),IF(Config!$C$6=11,SUM(+Ene!U21+Feb!U21+Mar!U21+Abr!U21+May!U21+Jun!U21+Jul!U21+Ago!U21+Set!U21+Oct!U21+Nov!U21),IF(Config!$C$6=12,SUM(+Ene!U21+Feb!U21+Mar!U21+Abr!U21+May!U21+Jun!U21+Jul!U21+Ago!U21+Set!U21+Oct!U21+Nov!U21+Dic!U21)))))))))))))</f>
        <v>0</v>
      </c>
      <c r="V21" s="356">
        <f>IF(Config!$C$6=1,SUM(+Ene!V21),IF(Config!$C$6=2,SUM(+Ene!V21+Feb!V21),IF(Config!$C$6=3,SUM(+Ene!V21+Feb!V21+Mar!V21),IF(Config!$C$6=4,SUM(+Ene!V21+Feb!V21+Mar!V21+Abr!V21),IF(Config!$C$6=5,SUM(Ene!V21+Feb!V21+Mar!V21+Abr!V21+May!V21),IF(Config!$C$6=6,SUM(+Ene!V21+Feb!V21+Mar!V21+Abr!V21+May!V21+Jun!V21),IF(Config!$C$6=7,SUM(Ene!V21+Feb!V21+Mar!V21+Abr!V21+May!V21+Jun!V21+Jul!V21),IF(Config!$C$6=8,SUM(+Ene!V21+Feb!V21+Mar!V21+Abr!V21+May!V21+Jun!V21+Jul!V21+Ago!V21),IF(Config!$C$6=9,SUM(+Ene!V21+Feb!V21+Mar!V21+Abr!V21+May!V21+Jun!V21+Jul!V21+Ago!V21+Set!V21),IF(Config!$C$6=10,SUM(+Ene!V21+Feb!V21+Mar!V21+Abr!V21+May!V21+Jun!V21+Jul!V21+Ago!V21+Set!V21+Oct!V21),IF(Config!$C$6=11,SUM(+Ene!V21+Feb!V21+Mar!V21+Abr!V21+May!V21+Jun!V21+Jul!V21+Ago!V21+Set!V21+Oct!V21+Nov!V21),IF(Config!$C$6=12,SUM(+Ene!V21+Feb!V21+Mar!V21+Abr!V21+May!V21+Jun!V21+Jul!V21+Ago!V21+Set!V21+Oct!V21+Nov!V21+Dic!V21)))))))))))))</f>
        <v>14</v>
      </c>
      <c r="W21" s="356">
        <f>IF(Config!$C$6=1,SUM(+Ene!W21),IF(Config!$C$6=2,SUM(+Ene!W21+Feb!W21),IF(Config!$C$6=3,SUM(+Ene!W21+Feb!W21+Mar!W21),IF(Config!$C$6=4,SUM(+Ene!W21+Feb!W21+Mar!W21+Abr!W21),IF(Config!$C$6=5,SUM(Ene!W21+Feb!W21+Mar!W21+Abr!W21+May!W21),IF(Config!$C$6=6,SUM(+Ene!W21+Feb!W21+Mar!W21+Abr!W21+May!W21+Jun!W21),IF(Config!$C$6=7,SUM(Ene!W21+Feb!W21+Mar!W21+Abr!W21+May!W21+Jun!W21+Jul!W21),IF(Config!$C$6=8,SUM(+Ene!W21+Feb!W21+Mar!W21+Abr!W21+May!W21+Jun!W21+Jul!W21+Ago!W21),IF(Config!$C$6=9,SUM(+Ene!W21+Feb!W21+Mar!W21+Abr!W21+May!W21+Jun!W21+Jul!W21+Ago!W21+Set!W21),IF(Config!$C$6=10,SUM(+Ene!W21+Feb!W21+Mar!W21+Abr!W21+May!W21+Jun!W21+Jul!W21+Ago!W21+Set!W21+Oct!W21),IF(Config!$C$6=11,SUM(+Ene!W21+Feb!W21+Mar!W21+Abr!W21+May!W21+Jun!W21+Jul!W21+Ago!W21+Set!W21+Oct!W21+Nov!W21),IF(Config!$C$6=12,SUM(+Ene!W21+Feb!W21+Mar!W21+Abr!W21+May!W21+Jun!W21+Jul!W21+Ago!W21+Set!W21+Oct!W21+Nov!W21+Dic!W21)))))))))))))</f>
        <v>4</v>
      </c>
      <c r="X21" s="356">
        <f>IF(Config!$C$6=1,SUM(+Ene!X21),IF(Config!$C$6=2,SUM(+Ene!X21+Feb!X21),IF(Config!$C$6=3,SUM(+Ene!X21+Feb!X21+Mar!X21),IF(Config!$C$6=4,SUM(+Ene!X21+Feb!X21+Mar!X21+Abr!X21),IF(Config!$C$6=5,SUM(Ene!X21+Feb!X21+Mar!X21+Abr!X21+May!X21),IF(Config!$C$6=6,SUM(+Ene!X21+Feb!X21+Mar!X21+Abr!X21+May!X21+Jun!X21),IF(Config!$C$6=7,SUM(Ene!X21+Feb!X21+Mar!X21+Abr!X21+May!X21+Jun!X21+Jul!X21),IF(Config!$C$6=8,SUM(+Ene!X21+Feb!X21+Mar!X21+Abr!X21+May!X21+Jun!X21+Jul!X21+Ago!X21),IF(Config!$C$6=9,SUM(+Ene!X21+Feb!X21+Mar!X21+Abr!X21+May!X21+Jun!X21+Jul!X21+Ago!X21+Set!X21),IF(Config!$C$6=10,SUM(+Ene!X21+Feb!X21+Mar!X21+Abr!X21+May!X21+Jun!X21+Jul!X21+Ago!X21+Set!X21+Oct!X21),IF(Config!$C$6=11,SUM(+Ene!X21+Feb!X21+Mar!X21+Abr!X21+May!X21+Jun!X21+Jul!X21+Ago!X21+Set!X21+Oct!X21+Nov!X21),IF(Config!$C$6=12,SUM(+Ene!X21+Feb!X21+Mar!X21+Abr!X21+May!X21+Jun!X21+Jul!X21+Ago!X21+Set!X21+Oct!X21+Nov!X21+Dic!X21)))))))))))))</f>
        <v>0</v>
      </c>
      <c r="Y21" s="356">
        <f>IF(Config!$C$6=1,SUM(+Ene!Y21),IF(Config!$C$6=2,SUM(+Ene!Y21+Feb!Y21),IF(Config!$C$6=3,SUM(+Ene!Y21+Feb!Y21+Mar!Y21),IF(Config!$C$6=4,SUM(+Ene!Y21+Feb!Y21+Mar!Y21+Abr!Y21),IF(Config!$C$6=5,SUM(Ene!Y21+Feb!Y21+Mar!Y21+Abr!Y21+May!Y21),IF(Config!$C$6=6,SUM(+Ene!Y21+Feb!Y21+Mar!Y21+Abr!Y21+May!Y21+Jun!Y21),IF(Config!$C$6=7,SUM(Ene!Y21+Feb!Y21+Mar!Y21+Abr!Y21+May!Y21+Jun!Y21+Jul!Y21),IF(Config!$C$6=8,SUM(+Ene!Y21+Feb!Y21+Mar!Y21+Abr!Y21+May!Y21+Jun!Y21+Jul!Y21+Ago!Y21),IF(Config!$C$6=9,SUM(+Ene!Y21+Feb!Y21+Mar!Y21+Abr!Y21+May!Y21+Jun!Y21+Jul!Y21+Ago!Y21+Set!Y21),IF(Config!$C$6=10,SUM(+Ene!Y21+Feb!Y21+Mar!Y21+Abr!Y21+May!Y21+Jun!Y21+Jul!Y21+Ago!Y21+Set!Y21+Oct!Y21),IF(Config!$C$6=11,SUM(+Ene!Y21+Feb!Y21+Mar!Y21+Abr!Y21+May!Y21+Jun!Y21+Jul!Y21+Ago!Y21+Set!Y21+Oct!Y21+Nov!Y21),IF(Config!$C$6=12,SUM(+Ene!Y21+Feb!Y21+Mar!Y21+Abr!Y21+May!Y21+Jun!Y21+Jul!Y21+Ago!Y21+Set!Y21+Oct!Y21+Nov!Y21+Dic!Y21)))))))))))))</f>
        <v>0</v>
      </c>
      <c r="Z21" s="356">
        <f>IF(Config!$C$6=1,SUM(+Ene!Z21),IF(Config!$C$6=2,SUM(+Ene!Z21+Feb!Z21),IF(Config!$C$6=3,SUM(+Ene!Z21+Feb!Z21+Mar!Z21),IF(Config!$C$6=4,SUM(+Ene!Z21+Feb!Z21+Mar!Z21+Abr!Z21),IF(Config!$C$6=5,SUM(Ene!Z21+Feb!Z21+Mar!Z21+Abr!Z21+May!Z21),IF(Config!$C$6=6,SUM(+Ene!Z21+Feb!Z21+Mar!Z21+Abr!Z21+May!Z21+Jun!Z21),IF(Config!$C$6=7,SUM(Ene!Z21+Feb!Z21+Mar!Z21+Abr!Z21+May!Z21+Jun!Z21+Jul!Z21),IF(Config!$C$6=8,SUM(+Ene!Z21+Feb!Z21+Mar!Z21+Abr!Z21+May!Z21+Jun!Z21+Jul!Z21+Ago!Z21),IF(Config!$C$6=9,SUM(+Ene!Z21+Feb!Z21+Mar!Z21+Abr!Z21+May!Z21+Jun!Z21+Jul!Z21+Ago!Z21+Set!Z21),IF(Config!$C$6=10,SUM(+Ene!Z21+Feb!Z21+Mar!Z21+Abr!Z21+May!Z21+Jun!Z21+Jul!Z21+Ago!Z21+Set!Z21+Oct!Z21),IF(Config!$C$6=11,SUM(+Ene!Z21+Feb!Z21+Mar!Z21+Abr!Z21+May!Z21+Jun!Z21+Jul!Z21+Ago!Z21+Set!Z21+Oct!Z21+Nov!Z21),IF(Config!$C$6=12,SUM(+Ene!Z21+Feb!Z21+Mar!Z21+Abr!Z21+May!Z21+Jun!Z21+Jul!Z21+Ago!Z21+Set!Z21+Oct!Z21+Nov!Z21+Dic!Z21)))))))))))))</f>
        <v>0</v>
      </c>
      <c r="AA21" s="356">
        <f>IF(Config!$C$6=1,SUM(+Ene!AA21),IF(Config!$C$6=2,SUM(+Ene!AA21+Feb!AA21),IF(Config!$C$6=3,SUM(+Ene!AA21+Feb!AA21+Mar!AA21),IF(Config!$C$6=4,SUM(+Ene!AA21+Feb!AA21+Mar!AA21+Abr!AA21),IF(Config!$C$6=5,SUM(Ene!AA21+Feb!AA21+Mar!AA21+Abr!AA21+May!AA21),IF(Config!$C$6=6,SUM(+Ene!AA21+Feb!AA21+Mar!AA21+Abr!AA21+May!AA21+Jun!AA21),IF(Config!$C$6=7,SUM(Ene!AA21+Feb!AA21+Mar!AA21+Abr!AA21+May!AA21+Jun!AA21+Jul!AA21),IF(Config!$C$6=8,SUM(+Ene!AA21+Feb!AA21+Mar!AA21+Abr!AA21+May!AA21+Jun!AA21+Jul!AA21+Ago!AA21),IF(Config!$C$6=9,SUM(+Ene!AA21+Feb!AA21+Mar!AA21+Abr!AA21+May!AA21+Jun!AA21+Jul!AA21+Ago!AA21+Set!AA21),IF(Config!$C$6=10,SUM(+Ene!AA21+Feb!AA21+Mar!AA21+Abr!AA21+May!AA21+Jun!AA21+Jul!AA21+Ago!AA21+Set!AA21+Oct!AA21),IF(Config!$C$6=11,SUM(+Ene!AA21+Feb!AA21+Mar!AA21+Abr!AA21+May!AA21+Jun!AA21+Jul!AA21+Ago!AA21+Set!AA21+Oct!AA21+Nov!AA21),IF(Config!$C$6=12,SUM(+Ene!AA21+Feb!AA21+Mar!AA21+Abr!AA21+May!AA21+Jun!AA21+Jul!AA21+Ago!AA21+Set!AA21+Oct!AA21+Nov!AA21+Dic!AA21)))))))))))))</f>
        <v>0</v>
      </c>
      <c r="AB21" s="356">
        <f>IF(Config!$C$6=1,SUM(+Ene!AB21),IF(Config!$C$6=2,SUM(+Ene!AB21+Feb!AB21),IF(Config!$C$6=3,SUM(+Ene!AB21+Feb!AB21+Mar!AB21),IF(Config!$C$6=4,SUM(+Ene!AB21+Feb!AB21+Mar!AB21+Abr!AB21),IF(Config!$C$6=5,SUM(Ene!AB21+Feb!AB21+Mar!AB21+Abr!AB21+May!AB21),IF(Config!$C$6=6,SUM(+Ene!AB21+Feb!AB21+Mar!AB21+Abr!AB21+May!AB21+Jun!AB21),IF(Config!$C$6=7,SUM(Ene!AB21+Feb!AB21+Mar!AB21+Abr!AB21+May!AB21+Jun!AB21+Jul!AB21),IF(Config!$C$6=8,SUM(+Ene!AB21+Feb!AB21+Mar!AB21+Abr!AB21+May!AB21+Jun!AB21+Jul!AB21+Ago!AB21),IF(Config!$C$6=9,SUM(+Ene!AB21+Feb!AB21+Mar!AB21+Abr!AB21+May!AB21+Jun!AB21+Jul!AB21+Ago!AB21+Set!AB21),IF(Config!$C$6=10,SUM(+Ene!AB21+Feb!AB21+Mar!AB21+Abr!AB21+May!AB21+Jun!AB21+Jul!AB21+Ago!AB21+Set!AB21+Oct!AB21),IF(Config!$C$6=11,SUM(+Ene!AB21+Feb!AB21+Mar!AB21+Abr!AB21+May!AB21+Jun!AB21+Jul!AB21+Ago!AB21+Set!AB21+Oct!AB21+Nov!AB21),IF(Config!$C$6=12,SUM(+Ene!AB21+Feb!AB21+Mar!AB21+Abr!AB21+May!AB21+Jun!AB21+Jul!AB21+Ago!AB21+Set!AB21+Oct!AB21+Nov!AB21+Dic!AB21)))))))))))))</f>
        <v>0</v>
      </c>
      <c r="AC21" s="356">
        <f>IF(Config!$C$6=1,SUM(+Ene!AC21),IF(Config!$C$6=2,SUM(+Ene!AC21+Feb!AC21),IF(Config!$C$6=3,SUM(+Ene!AC21+Feb!AC21+Mar!AC21),IF(Config!$C$6=4,SUM(+Ene!AC21+Feb!AC21+Mar!AC21+Abr!AC21),IF(Config!$C$6=5,SUM(Ene!AC21+Feb!AC21+Mar!AC21+Abr!AC21+May!AC21),IF(Config!$C$6=6,SUM(+Ene!AC21+Feb!AC21+Mar!AC21+Abr!AC21+May!AC21+Jun!AC21),IF(Config!$C$6=7,SUM(Ene!AC21+Feb!AC21+Mar!AC21+Abr!AC21+May!AC21+Jun!AC21+Jul!AC21),IF(Config!$C$6=8,SUM(+Ene!AC21+Feb!AC21+Mar!AC21+Abr!AC21+May!AC21+Jun!AC21+Jul!AC21+Ago!AC21),IF(Config!$C$6=9,SUM(+Ene!AC21+Feb!AC21+Mar!AC21+Abr!AC21+May!AC21+Jun!AC21+Jul!AC21+Ago!AC21+Set!AC21),IF(Config!$C$6=10,SUM(+Ene!AC21+Feb!AC21+Mar!AC21+Abr!AC21+May!AC21+Jun!AC21+Jul!AC21+Ago!AC21+Set!AC21+Oct!AC21),IF(Config!$C$6=11,SUM(+Ene!AC21+Feb!AC21+Mar!AC21+Abr!AC21+May!AC21+Jun!AC21+Jul!AC21+Ago!AC21+Set!AC21+Oct!AC21+Nov!AC21),IF(Config!$C$6=12,SUM(+Ene!AC21+Feb!AC21+Mar!AC21+Abr!AC21+May!AC21+Jun!AC21+Jul!AC21+Ago!AC21+Set!AC21+Oct!AC21+Nov!AC21+Dic!AC21)))))))))))))</f>
        <v>21</v>
      </c>
      <c r="AD21" s="356">
        <f>IF(Config!$C$6=1,SUM(+Ene!AD21),IF(Config!$C$6=2,SUM(+Ene!AD21+Feb!AD21),IF(Config!$C$6=3,SUM(+Ene!AD21+Feb!AD21+Mar!AD21),IF(Config!$C$6=4,SUM(+Ene!AD21+Feb!AD21+Mar!AD21+Abr!AD21),IF(Config!$C$6=5,SUM(Ene!AD21+Feb!AD21+Mar!AD21+Abr!AD21+May!AD21),IF(Config!$C$6=6,SUM(+Ene!AD21+Feb!AD21+Mar!AD21+Abr!AD21+May!AD21+Jun!AD21),IF(Config!$C$6=7,SUM(Ene!AD21+Feb!AD21+Mar!AD21+Abr!AD21+May!AD21+Jun!AD21+Jul!AD21),IF(Config!$C$6=8,SUM(+Ene!AD21+Feb!AD21+Mar!AD21+Abr!AD21+May!AD21+Jun!AD21+Jul!AD21+Ago!AD21),IF(Config!$C$6=9,SUM(+Ene!AD21+Feb!AD21+Mar!AD21+Abr!AD21+May!AD21+Jun!AD21+Jul!AD21+Ago!AD21+Set!AD21),IF(Config!$C$6=10,SUM(+Ene!AD21+Feb!AD21+Mar!AD21+Abr!AD21+May!AD21+Jun!AD21+Jul!AD21+Ago!AD21+Set!AD21+Oct!AD21),IF(Config!$C$6=11,SUM(+Ene!AD21+Feb!AD21+Mar!AD21+Abr!AD21+May!AD21+Jun!AD21+Jul!AD21+Ago!AD21+Set!AD21+Oct!AD21+Nov!AD21),IF(Config!$C$6=12,SUM(+Ene!AD21+Feb!AD21+Mar!AD21+Abr!AD21+May!AD21+Jun!AD21+Jul!AD21+Ago!AD21+Set!AD21+Oct!AD21+Nov!AD21+Dic!AD21)))))))))))))</f>
        <v>2</v>
      </c>
      <c r="AE21" s="356">
        <f>IF(Config!$C$6=1,SUM(+Ene!AE21),IF(Config!$C$6=2,SUM(+Ene!AE21+Feb!AE21),IF(Config!$C$6=3,SUM(+Ene!AE21+Feb!AE21+Mar!AE21),IF(Config!$C$6=4,SUM(+Ene!AE21+Feb!AE21+Mar!AE21+Abr!AE21),IF(Config!$C$6=5,SUM(Ene!AE21+Feb!AE21+Mar!AE21+Abr!AE21+May!AE21),IF(Config!$C$6=6,SUM(+Ene!AE21+Feb!AE21+Mar!AE21+Abr!AE21+May!AE21+Jun!AE21),IF(Config!$C$6=7,SUM(Ene!AE21+Feb!AE21+Mar!AE21+Abr!AE21+May!AE21+Jun!AE21+Jul!AE21),IF(Config!$C$6=8,SUM(+Ene!AE21+Feb!AE21+Mar!AE21+Abr!AE21+May!AE21+Jun!AE21+Jul!AE21+Ago!AE21),IF(Config!$C$6=9,SUM(+Ene!AE21+Feb!AE21+Mar!AE21+Abr!AE21+May!AE21+Jun!AE21+Jul!AE21+Ago!AE21+Set!AE21),IF(Config!$C$6=10,SUM(+Ene!AE21+Feb!AE21+Mar!AE21+Abr!AE21+May!AE21+Jun!AE21+Jul!AE21+Ago!AE21+Set!AE21+Oct!AE21),IF(Config!$C$6=11,SUM(+Ene!AE21+Feb!AE21+Mar!AE21+Abr!AE21+May!AE21+Jun!AE21+Jul!AE21+Ago!AE21+Set!AE21+Oct!AE21+Nov!AE21),IF(Config!$C$6=12,SUM(+Ene!AE21+Feb!AE21+Mar!AE21+Abr!AE21+May!AE21+Jun!AE21+Jul!AE21+Ago!AE21+Set!AE21+Oct!AE21+Nov!AE21+Dic!AE21)))))))))))))</f>
        <v>0</v>
      </c>
      <c r="AF21" s="356">
        <f>IF(Config!$C$6=1,SUM(+Ene!AF21),IF(Config!$C$6=2,SUM(+Ene!AF21+Feb!AF21),IF(Config!$C$6=3,SUM(+Ene!AF21+Feb!AF21+Mar!AF21),IF(Config!$C$6=4,SUM(+Ene!AF21+Feb!AF21+Mar!AF21+Abr!AF21),IF(Config!$C$6=5,SUM(Ene!AF21+Feb!AF21+Mar!AF21+Abr!AF21+May!AF21),IF(Config!$C$6=6,SUM(+Ene!AF21+Feb!AF21+Mar!AF21+Abr!AF21+May!AF21+Jun!AF21),IF(Config!$C$6=7,SUM(Ene!AF21+Feb!AF21+Mar!AF21+Abr!AF21+May!AF21+Jun!AF21+Jul!AF21),IF(Config!$C$6=8,SUM(+Ene!AF21+Feb!AF21+Mar!AF21+Abr!AF21+May!AF21+Jun!AF21+Jul!AF21+Ago!AF21),IF(Config!$C$6=9,SUM(+Ene!AF21+Feb!AF21+Mar!AF21+Abr!AF21+May!AF21+Jun!AF21+Jul!AF21+Ago!AF21+Set!AF21),IF(Config!$C$6=10,SUM(+Ene!AF21+Feb!AF21+Mar!AF21+Abr!AF21+May!AF21+Jun!AF21+Jul!AF21+Ago!AF21+Set!AF21+Oct!AF21),IF(Config!$C$6=11,SUM(+Ene!AF21+Feb!AF21+Mar!AF21+Abr!AF21+May!AF21+Jun!AF21+Jul!AF21+Ago!AF21+Set!AF21+Oct!AF21+Nov!AF21),IF(Config!$C$6=12,SUM(+Ene!AF21+Feb!AF21+Mar!AF21+Abr!AF21+May!AF21+Jun!AF21+Jul!AF21+Ago!AF21+Set!AF21+Oct!AF21+Nov!AF21+Dic!AF21)))))))))))))</f>
        <v>4</v>
      </c>
      <c r="AG21" s="356">
        <f>IF(Config!$C$6=1,SUM(+Ene!AG21),IF(Config!$C$6=2,SUM(+Ene!AG21+Feb!AG21),IF(Config!$C$6=3,SUM(+Ene!AG21+Feb!AG21+Mar!AG21),IF(Config!$C$6=4,SUM(+Ene!AG21+Feb!AG21+Mar!AG21+Abr!AG21),IF(Config!$C$6=5,SUM(Ene!AG21+Feb!AG21+Mar!AG21+Abr!AG21+May!AG21),IF(Config!$C$6=6,SUM(+Ene!AG21+Feb!AG21+Mar!AG21+Abr!AG21+May!AG21+Jun!AG21),IF(Config!$C$6=7,SUM(Ene!AG21+Feb!AG21+Mar!AG21+Abr!AG21+May!AG21+Jun!AG21+Jul!AG21),IF(Config!$C$6=8,SUM(+Ene!AG21+Feb!AG21+Mar!AG21+Abr!AG21+May!AG21+Jun!AG21+Jul!AG21+Ago!AG21),IF(Config!$C$6=9,SUM(+Ene!AG21+Feb!AG21+Mar!AG21+Abr!AG21+May!AG21+Jun!AG21+Jul!AG21+Ago!AG21+Set!AG21),IF(Config!$C$6=10,SUM(+Ene!AG21+Feb!AG21+Mar!AG21+Abr!AG21+May!AG21+Jun!AG21+Jul!AG21+Ago!AG21+Set!AG21+Oct!AG21),IF(Config!$C$6=11,SUM(+Ene!AG21+Feb!AG21+Mar!AG21+Abr!AG21+May!AG21+Jun!AG21+Jul!AG21+Ago!AG21+Set!AG21+Oct!AG21+Nov!AG21),IF(Config!$C$6=12,SUM(+Ene!AG21+Feb!AG21+Mar!AG21+Abr!AG21+May!AG21+Jun!AG21+Jul!AG21+Ago!AG21+Set!AG21+Oct!AG21+Nov!AG21+Dic!AG21)))))))))))))</f>
        <v>3</v>
      </c>
      <c r="AH21" s="356">
        <f>IF(Config!$C$6=1,SUM(+Ene!AH21),IF(Config!$C$6=2,SUM(+Ene!AH21+Feb!AH21),IF(Config!$C$6=3,SUM(+Ene!AH21+Feb!AH21+Mar!AH21),IF(Config!$C$6=4,SUM(+Ene!AH21+Feb!AH21+Mar!AH21+Abr!AH21),IF(Config!$C$6=5,SUM(Ene!AH21+Feb!AH21+Mar!AH21+Abr!AH21+May!AH21),IF(Config!$C$6=6,SUM(+Ene!AH21+Feb!AH21+Mar!AH21+Abr!AH21+May!AH21+Jun!AH21),IF(Config!$C$6=7,SUM(Ene!AH21+Feb!AH21+Mar!AH21+Abr!AH21+May!AH21+Jun!AH21+Jul!AH21),IF(Config!$C$6=8,SUM(+Ene!AH21+Feb!AH21+Mar!AH21+Abr!AH21+May!AH21+Jun!AH21+Jul!AH21+Ago!AH21),IF(Config!$C$6=9,SUM(+Ene!AH21+Feb!AH21+Mar!AH21+Abr!AH21+May!AH21+Jun!AH21+Jul!AH21+Ago!AH21+Set!AH21),IF(Config!$C$6=10,SUM(+Ene!AH21+Feb!AH21+Mar!AH21+Abr!AH21+May!AH21+Jun!AH21+Jul!AH21+Ago!AH21+Set!AH21+Oct!AH21),IF(Config!$C$6=11,SUM(+Ene!AH21+Feb!AH21+Mar!AH21+Abr!AH21+May!AH21+Jun!AH21+Jul!AH21+Ago!AH21+Set!AH21+Oct!AH21+Nov!AH21),IF(Config!$C$6=12,SUM(+Ene!AH21+Feb!AH21+Mar!AH21+Abr!AH21+May!AH21+Jun!AH21+Jul!AH21+Ago!AH21+Set!AH21+Oct!AH21+Nov!AH21+Dic!AH21)))))))))))))</f>
        <v>0</v>
      </c>
      <c r="AI21" s="356">
        <f>IF(Config!$C$6=1,SUM(+Ene!AI21),IF(Config!$C$6=2,SUM(+Ene!AI21+Feb!AI21),IF(Config!$C$6=3,SUM(+Ene!AI21+Feb!AI21+Mar!AI21),IF(Config!$C$6=4,SUM(+Ene!AI21+Feb!AI21+Mar!AI21+Abr!AI21),IF(Config!$C$6=5,SUM(Ene!AI21+Feb!AI21+Mar!AI21+Abr!AI21+May!AI21),IF(Config!$C$6=6,SUM(+Ene!AI21+Feb!AI21+Mar!AI21+Abr!AI21+May!AI21+Jun!AI21),IF(Config!$C$6=7,SUM(Ene!AI21+Feb!AI21+Mar!AI21+Abr!AI21+May!AI21+Jun!AI21+Jul!AI21),IF(Config!$C$6=8,SUM(+Ene!AI21+Feb!AI21+Mar!AI21+Abr!AI21+May!AI21+Jun!AI21+Jul!AI21+Ago!AI21),IF(Config!$C$6=9,SUM(+Ene!AI21+Feb!AI21+Mar!AI21+Abr!AI21+May!AI21+Jun!AI21+Jul!AI21+Ago!AI21+Set!AI21),IF(Config!$C$6=10,SUM(+Ene!AI21+Feb!AI21+Mar!AI21+Abr!AI21+May!AI21+Jun!AI21+Jul!AI21+Ago!AI21+Set!AI21+Oct!AI21),IF(Config!$C$6=11,SUM(+Ene!AI21+Feb!AI21+Mar!AI21+Abr!AI21+May!AI21+Jun!AI21+Jul!AI21+Ago!AI21+Set!AI21+Oct!AI21+Nov!AI21),IF(Config!$C$6=12,SUM(+Ene!AI21+Feb!AI21+Mar!AI21+Abr!AI21+May!AI21+Jun!AI21+Jul!AI21+Ago!AI21+Set!AI21+Oct!AI21+Nov!AI21+Dic!AI21)))))))))))))</f>
        <v>0</v>
      </c>
      <c r="AJ21" s="356">
        <f>IF(Config!$C$6=1,SUM(+Ene!AJ21),IF(Config!$C$6=2,SUM(+Ene!AJ21+Feb!AJ21),IF(Config!$C$6=3,SUM(+Ene!AJ21+Feb!AJ21+Mar!AJ21),IF(Config!$C$6=4,SUM(+Ene!AJ21+Feb!AJ21+Mar!AJ21+Abr!AJ21),IF(Config!$C$6=5,SUM(Ene!AJ21+Feb!AJ21+Mar!AJ21+Abr!AJ21+May!AJ21),IF(Config!$C$6=6,SUM(+Ene!AJ21+Feb!AJ21+Mar!AJ21+Abr!AJ21+May!AJ21+Jun!AJ21),IF(Config!$C$6=7,SUM(Ene!AJ21+Feb!AJ21+Mar!AJ21+Abr!AJ21+May!AJ21+Jun!AJ21+Jul!AJ21),IF(Config!$C$6=8,SUM(+Ene!AJ21+Feb!AJ21+Mar!AJ21+Abr!AJ21+May!AJ21+Jun!AJ21+Jul!AJ21+Ago!AJ21),IF(Config!$C$6=9,SUM(+Ene!AJ21+Feb!AJ21+Mar!AJ21+Abr!AJ21+May!AJ21+Jun!AJ21+Jul!AJ21+Ago!AJ21+Set!AJ21),IF(Config!$C$6=10,SUM(+Ene!AJ21+Feb!AJ21+Mar!AJ21+Abr!AJ21+May!AJ21+Jun!AJ21+Jul!AJ21+Ago!AJ21+Set!AJ21+Oct!AJ21),IF(Config!$C$6=11,SUM(+Ene!AJ21+Feb!AJ21+Mar!AJ21+Abr!AJ21+May!AJ21+Jun!AJ21+Jul!AJ21+Ago!AJ21+Set!AJ21+Oct!AJ21+Nov!AJ21),IF(Config!$C$6=12,SUM(+Ene!AJ21+Feb!AJ21+Mar!AJ21+Abr!AJ21+May!AJ21+Jun!AJ21+Jul!AJ21+Ago!AJ21+Set!AJ21+Oct!AJ21+Nov!AJ21+Dic!AJ21)))))))))))))</f>
        <v>0</v>
      </c>
      <c r="AK21" s="356">
        <f>IF(Config!$C$6=1,SUM(+Ene!AK21),IF(Config!$C$6=2,SUM(+Ene!AK21+Feb!AK21),IF(Config!$C$6=3,SUM(+Ene!AK21+Feb!AK21+Mar!AK21),IF(Config!$C$6=4,SUM(+Ene!AK21+Feb!AK21+Mar!AK21+Abr!AK21),IF(Config!$C$6=5,SUM(Ene!AK21+Feb!AK21+Mar!AK21+Abr!AK21+May!AK21),IF(Config!$C$6=6,SUM(+Ene!AK21+Feb!AK21+Mar!AK21+Abr!AK21+May!AK21+Jun!AK21),IF(Config!$C$6=7,SUM(Ene!AK21+Feb!AK21+Mar!AK21+Abr!AK21+May!AK21+Jun!AK21+Jul!AK21),IF(Config!$C$6=8,SUM(+Ene!AK21+Feb!AK21+Mar!AK21+Abr!AK21+May!AK21+Jun!AK21+Jul!AK21+Ago!AK21),IF(Config!$C$6=9,SUM(+Ene!AK21+Feb!AK21+Mar!AK21+Abr!AK21+May!AK21+Jun!AK21+Jul!AK21+Ago!AK21+Set!AK21),IF(Config!$C$6=10,SUM(+Ene!AK21+Feb!AK21+Mar!AK21+Abr!AK21+May!AK21+Jun!AK21+Jul!AK21+Ago!AK21+Set!AK21+Oct!AK21),IF(Config!$C$6=11,SUM(+Ene!AK21+Feb!AK21+Mar!AK21+Abr!AK21+May!AK21+Jun!AK21+Jul!AK21+Ago!AK21+Set!AK21+Oct!AK21+Nov!AK21),IF(Config!$C$6=12,SUM(+Ene!AK21+Feb!AK21+Mar!AK21+Abr!AK21+May!AK21+Jun!AK21+Jul!AK21+Ago!AK21+Set!AK21+Oct!AK21+Nov!AK21+Dic!AK21)))))))))))))</f>
        <v>0</v>
      </c>
      <c r="AL21" s="356">
        <f>IF(Config!$C$6=1,SUM(+Ene!AL21),IF(Config!$C$6=2,SUM(+Ene!AL21+Feb!AL21),IF(Config!$C$6=3,SUM(+Ene!AL21+Feb!AL21+Mar!AL21),IF(Config!$C$6=4,SUM(+Ene!AL21+Feb!AL21+Mar!AL21+Abr!AL21),IF(Config!$C$6=5,SUM(Ene!AL21+Feb!AL21+Mar!AL21+Abr!AL21+May!AL21),IF(Config!$C$6=6,SUM(+Ene!AL21+Feb!AL21+Mar!AL21+Abr!AL21+May!AL21+Jun!AL21),IF(Config!$C$6=7,SUM(Ene!AL21+Feb!AL21+Mar!AL21+Abr!AL21+May!AL21+Jun!AL21+Jul!AL21),IF(Config!$C$6=8,SUM(+Ene!AL21+Feb!AL21+Mar!AL21+Abr!AL21+May!AL21+Jun!AL21+Jul!AL21+Ago!AL21),IF(Config!$C$6=9,SUM(+Ene!AL21+Feb!AL21+Mar!AL21+Abr!AL21+May!AL21+Jun!AL21+Jul!AL21+Ago!AL21+Set!AL21),IF(Config!$C$6=10,SUM(+Ene!AL21+Feb!AL21+Mar!AL21+Abr!AL21+May!AL21+Jun!AL21+Jul!AL21+Ago!AL21+Set!AL21+Oct!AL21),IF(Config!$C$6=11,SUM(+Ene!AL21+Feb!AL21+Mar!AL21+Abr!AL21+May!AL21+Jun!AL21+Jul!AL21+Ago!AL21+Set!AL21+Oct!AL21+Nov!AL21),IF(Config!$C$6=12,SUM(+Ene!AL21+Feb!AL21+Mar!AL21+Abr!AL21+May!AL21+Jun!AL21+Jul!AL21+Ago!AL21+Set!AL21+Oct!AL21+Nov!AL21+Dic!AL21)))))))))))))</f>
        <v>2</v>
      </c>
      <c r="AM21" s="356">
        <f>IF(Config!$C$6=1,SUM(+Ene!AM21),IF(Config!$C$6=2,SUM(+Ene!AM21+Feb!AM21),IF(Config!$C$6=3,SUM(+Ene!AM21+Feb!AM21+Mar!AM21),IF(Config!$C$6=4,SUM(+Ene!AM21+Feb!AM21+Mar!AM21+Abr!AM21),IF(Config!$C$6=5,SUM(Ene!AM21+Feb!AM21+Mar!AM21+Abr!AM21+May!AM21),IF(Config!$C$6=6,SUM(+Ene!AM21+Feb!AM21+Mar!AM21+Abr!AM21+May!AM21+Jun!AM21),IF(Config!$C$6=7,SUM(Ene!AM21+Feb!AM21+Mar!AM21+Abr!AM21+May!AM21+Jun!AM21+Jul!AM21),IF(Config!$C$6=8,SUM(+Ene!AM21+Feb!AM21+Mar!AM21+Abr!AM21+May!AM21+Jun!AM21+Jul!AM21+Ago!AM21),IF(Config!$C$6=9,SUM(+Ene!AM21+Feb!AM21+Mar!AM21+Abr!AM21+May!AM21+Jun!AM21+Jul!AM21+Ago!AM21+Set!AM21),IF(Config!$C$6=10,SUM(+Ene!AM21+Feb!AM21+Mar!AM21+Abr!AM21+May!AM21+Jun!AM21+Jul!AM21+Ago!AM21+Set!AM21+Oct!AM21),IF(Config!$C$6=11,SUM(+Ene!AM21+Feb!AM21+Mar!AM21+Abr!AM21+May!AM21+Jun!AM21+Jul!AM21+Ago!AM21+Set!AM21+Oct!AM21+Nov!AM21),IF(Config!$C$6=12,SUM(+Ene!AM21+Feb!AM21+Mar!AM21+Abr!AM21+May!AM21+Jun!AM21+Jul!AM21+Ago!AM21+Set!AM21+Oct!AM21+Nov!AM21+Dic!AM21)))))))))))))</f>
        <v>2</v>
      </c>
      <c r="AN21" s="356">
        <f>IF(Config!$C$6=1,SUM(+Ene!AN21),IF(Config!$C$6=2,SUM(+Ene!AN21+Feb!AN21),IF(Config!$C$6=3,SUM(+Ene!AN21+Feb!AN21+Mar!AN21),IF(Config!$C$6=4,SUM(+Ene!AN21+Feb!AN21+Mar!AN21+Abr!AN21),IF(Config!$C$6=5,SUM(Ene!AN21+Feb!AN21+Mar!AN21+Abr!AN21+May!AN21),IF(Config!$C$6=6,SUM(+Ene!AN21+Feb!AN21+Mar!AN21+Abr!AN21+May!AN21+Jun!AN21),IF(Config!$C$6=7,SUM(Ene!AN21+Feb!AN21+Mar!AN21+Abr!AN21+May!AN21+Jun!AN21+Jul!AN21),IF(Config!$C$6=8,SUM(+Ene!AN21+Feb!AN21+Mar!AN21+Abr!AN21+May!AN21+Jun!AN21+Jul!AN21+Ago!AN21),IF(Config!$C$6=9,SUM(+Ene!AN21+Feb!AN21+Mar!AN21+Abr!AN21+May!AN21+Jun!AN21+Jul!AN21+Ago!AN21+Set!AN21),IF(Config!$C$6=10,SUM(+Ene!AN21+Feb!AN21+Mar!AN21+Abr!AN21+May!AN21+Jun!AN21+Jul!AN21+Ago!AN21+Set!AN21+Oct!AN21),IF(Config!$C$6=11,SUM(+Ene!AN21+Feb!AN21+Mar!AN21+Abr!AN21+May!AN21+Jun!AN21+Jul!AN21+Ago!AN21+Set!AN21+Oct!AN21+Nov!AN21),IF(Config!$C$6=12,SUM(+Ene!AN21+Feb!AN21+Mar!AN21+Abr!AN21+May!AN21+Jun!AN21+Jul!AN21+Ago!AN21+Set!AN21+Oct!AN21+Nov!AN21+Dic!AN21)))))))))))))</f>
        <v>27</v>
      </c>
      <c r="AO21" s="356">
        <f>IF(Config!$C$6=1,SUM(+Ene!AO21),IF(Config!$C$6=2,SUM(+Ene!AO21+Feb!AO21),IF(Config!$C$6=3,SUM(+Ene!AO21+Feb!AO21+Mar!AO21),IF(Config!$C$6=4,SUM(+Ene!AO21+Feb!AO21+Mar!AO21+Abr!AO21),IF(Config!$C$6=5,SUM(Ene!AO21+Feb!AO21+Mar!AO21+Abr!AO21+May!AO21),IF(Config!$C$6=6,SUM(+Ene!AO21+Feb!AO21+Mar!AO21+Abr!AO21+May!AO21+Jun!AO21),IF(Config!$C$6=7,SUM(Ene!AO21+Feb!AO21+Mar!AO21+Abr!AO21+May!AO21+Jun!AO21+Jul!AO21),IF(Config!$C$6=8,SUM(+Ene!AO21+Feb!AO21+Mar!AO21+Abr!AO21+May!AO21+Jun!AO21+Jul!AO21+Ago!AO21),IF(Config!$C$6=9,SUM(+Ene!AO21+Feb!AO21+Mar!AO21+Abr!AO21+May!AO21+Jun!AO21+Jul!AO21+Ago!AO21+Set!AO21),IF(Config!$C$6=10,SUM(+Ene!AO21+Feb!AO21+Mar!AO21+Abr!AO21+May!AO21+Jun!AO21+Jul!AO21+Ago!AO21+Set!AO21+Oct!AO21),IF(Config!$C$6=11,SUM(+Ene!AO21+Feb!AO21+Mar!AO21+Abr!AO21+May!AO21+Jun!AO21+Jul!AO21+Ago!AO21+Set!AO21+Oct!AO21+Nov!AO21),IF(Config!$C$6=12,SUM(+Ene!AO21+Feb!AO21+Mar!AO21+Abr!AO21+May!AO21+Jun!AO21+Jul!AO21+Ago!AO21+Set!AO21+Oct!AO21+Nov!AO21+Dic!AO21)))))))))))))</f>
        <v>1</v>
      </c>
      <c r="AP21" s="356">
        <f>IF(Config!$C$6=1,SUM(+Ene!AP21),IF(Config!$C$6=2,SUM(+Ene!AP21+Feb!AP21),IF(Config!$C$6=3,SUM(+Ene!AP21+Feb!AP21+Mar!AP21),IF(Config!$C$6=4,SUM(+Ene!AP21+Feb!AP21+Mar!AP21+Abr!AP21),IF(Config!$C$6=5,SUM(Ene!AP21+Feb!AP21+Mar!AP21+Abr!AP21+May!AP21),IF(Config!$C$6=6,SUM(+Ene!AP21+Feb!AP21+Mar!AP21+Abr!AP21+May!AP21+Jun!AP21),IF(Config!$C$6=7,SUM(Ene!AP21+Feb!AP21+Mar!AP21+Abr!AP21+May!AP21+Jun!AP21+Jul!AP21),IF(Config!$C$6=8,SUM(+Ene!AP21+Feb!AP21+Mar!AP21+Abr!AP21+May!AP21+Jun!AP21+Jul!AP21+Ago!AP21),IF(Config!$C$6=9,SUM(+Ene!AP21+Feb!AP21+Mar!AP21+Abr!AP21+May!AP21+Jun!AP21+Jul!AP21+Ago!AP21+Set!AP21),IF(Config!$C$6=10,SUM(+Ene!AP21+Feb!AP21+Mar!AP21+Abr!AP21+May!AP21+Jun!AP21+Jul!AP21+Ago!AP21+Set!AP21+Oct!AP21),IF(Config!$C$6=11,SUM(+Ene!AP21+Feb!AP21+Mar!AP21+Abr!AP21+May!AP21+Jun!AP21+Jul!AP21+Ago!AP21+Set!AP21+Oct!AP21+Nov!AP21),IF(Config!$C$6=12,SUM(+Ene!AP21+Feb!AP21+Mar!AP21+Abr!AP21+May!AP21+Jun!AP21+Jul!AP21+Ago!AP21+Set!AP21+Oct!AP21+Nov!AP21+Dic!AP21)))))))))))))</f>
        <v>14</v>
      </c>
      <c r="AQ21" s="356">
        <f>IF(Config!$C$6=1,SUM(+Ene!AQ21),IF(Config!$C$6=2,SUM(+Ene!AQ21+Feb!AQ21),IF(Config!$C$6=3,SUM(+Ene!AQ21+Feb!AQ21+Mar!AQ21),IF(Config!$C$6=4,SUM(+Ene!AQ21+Feb!AQ21+Mar!AQ21+Abr!AQ21),IF(Config!$C$6=5,SUM(Ene!AQ21+Feb!AQ21+Mar!AQ21+Abr!AQ21+May!AQ21),IF(Config!$C$6=6,SUM(+Ene!AQ21+Feb!AQ21+Mar!AQ21+Abr!AQ21+May!AQ21+Jun!AQ21),IF(Config!$C$6=7,SUM(Ene!AQ21+Feb!AQ21+Mar!AQ21+Abr!AQ21+May!AQ21+Jun!AQ21+Jul!AQ21),IF(Config!$C$6=8,SUM(+Ene!AQ21+Feb!AQ21+Mar!AQ21+Abr!AQ21+May!AQ21+Jun!AQ21+Jul!AQ21+Ago!AQ21),IF(Config!$C$6=9,SUM(+Ene!AQ21+Feb!AQ21+Mar!AQ21+Abr!AQ21+May!AQ21+Jun!AQ21+Jul!AQ21+Ago!AQ21+Set!AQ21),IF(Config!$C$6=10,SUM(+Ene!AQ21+Feb!AQ21+Mar!AQ21+Abr!AQ21+May!AQ21+Jun!AQ21+Jul!AQ21+Ago!AQ21+Set!AQ21+Oct!AQ21),IF(Config!$C$6=11,SUM(+Ene!AQ21+Feb!AQ21+Mar!AQ21+Abr!AQ21+May!AQ21+Jun!AQ21+Jul!AQ21+Ago!AQ21+Set!AQ21+Oct!AQ21+Nov!AQ21),IF(Config!$C$6=12,SUM(+Ene!AQ21+Feb!AQ21+Mar!AQ21+Abr!AQ21+May!AQ21+Jun!AQ21+Jul!AQ21+Ago!AQ21+Set!AQ21+Oct!AQ21+Nov!AQ21+Dic!AQ21)))))))))))))</f>
        <v>0</v>
      </c>
      <c r="AR21" s="356">
        <f>IF(Config!$C$6=1,SUM(+Ene!AR21),IF(Config!$C$6=2,SUM(+Ene!AR21+Feb!AR21),IF(Config!$C$6=3,SUM(+Ene!AR21+Feb!AR21+Mar!AR21),IF(Config!$C$6=4,SUM(+Ene!AR21+Feb!AR21+Mar!AR21+Abr!AR21),IF(Config!$C$6=5,SUM(Ene!AR21+Feb!AR21+Mar!AR21+Abr!AR21+May!AR21),IF(Config!$C$6=6,SUM(+Ene!AR21+Feb!AR21+Mar!AR21+Abr!AR21+May!AR21+Jun!AR21),IF(Config!$C$6=7,SUM(Ene!AR21+Feb!AR21+Mar!AR21+Abr!AR21+May!AR21+Jun!AR21+Jul!AR21),IF(Config!$C$6=8,SUM(+Ene!AR21+Feb!AR21+Mar!AR21+Abr!AR21+May!AR21+Jun!AR21+Jul!AR21+Ago!AR21),IF(Config!$C$6=9,SUM(+Ene!AR21+Feb!AR21+Mar!AR21+Abr!AR21+May!AR21+Jun!AR21+Jul!AR21+Ago!AR21+Set!AR21),IF(Config!$C$6=10,SUM(+Ene!AR21+Feb!AR21+Mar!AR21+Abr!AR21+May!AR21+Jun!AR21+Jul!AR21+Ago!AR21+Set!AR21+Oct!AR21),IF(Config!$C$6=11,SUM(+Ene!AR21+Feb!AR21+Mar!AR21+Abr!AR21+May!AR21+Jun!AR21+Jul!AR21+Ago!AR21+Set!AR21+Oct!AR21+Nov!AR21),IF(Config!$C$6=12,SUM(+Ene!AR21+Feb!AR21+Mar!AR21+Abr!AR21+May!AR21+Jun!AR21+Jul!AR21+Ago!AR21+Set!AR21+Oct!AR21+Nov!AR21+Dic!AR21)))))))))))))</f>
        <v>0</v>
      </c>
      <c r="AS21" s="356">
        <f>IF(Config!$C$6=1,SUM(+Ene!AS21),IF(Config!$C$6=2,SUM(+Ene!AS21+Feb!AS21),IF(Config!$C$6=3,SUM(+Ene!AS21+Feb!AS21+Mar!AS21),IF(Config!$C$6=4,SUM(+Ene!AS21+Feb!AS21+Mar!AS21+Abr!AS21),IF(Config!$C$6=5,SUM(Ene!AS21+Feb!AS21+Mar!AS21+Abr!AS21+May!AS21),IF(Config!$C$6=6,SUM(+Ene!AS21+Feb!AS21+Mar!AS21+Abr!AS21+May!AS21+Jun!AS21),IF(Config!$C$6=7,SUM(Ene!AS21+Feb!AS21+Mar!AS21+Abr!AS21+May!AS21+Jun!AS21+Jul!AS21),IF(Config!$C$6=8,SUM(+Ene!AS21+Feb!AS21+Mar!AS21+Abr!AS21+May!AS21+Jun!AS21+Jul!AS21+Ago!AS21),IF(Config!$C$6=9,SUM(+Ene!AS21+Feb!AS21+Mar!AS21+Abr!AS21+May!AS21+Jun!AS21+Jul!AS21+Ago!AS21+Set!AS21),IF(Config!$C$6=10,SUM(+Ene!AS21+Feb!AS21+Mar!AS21+Abr!AS21+May!AS21+Jun!AS21+Jul!AS21+Ago!AS21+Set!AS21+Oct!AS21),IF(Config!$C$6=11,SUM(+Ene!AS21+Feb!AS21+Mar!AS21+Abr!AS21+May!AS21+Jun!AS21+Jul!AS21+Ago!AS21+Set!AS21+Oct!AS21+Nov!AS21),IF(Config!$C$6=12,SUM(+Ene!AS21+Feb!AS21+Mar!AS21+Abr!AS21+May!AS21+Jun!AS21+Jul!AS21+Ago!AS21+Set!AS21+Oct!AS21+Nov!AS21+Dic!AS21)))))))))))))</f>
        <v>1</v>
      </c>
      <c r="AT21" s="366">
        <f t="shared" ref="AT21:AT53" si="48">+SUM(D21:AS21)</f>
        <v>198</v>
      </c>
      <c r="AU21" s="37">
        <f t="shared" si="27"/>
        <v>3</v>
      </c>
      <c r="AV21" s="37">
        <f t="shared" si="28"/>
        <v>0</v>
      </c>
      <c r="AW21" s="37">
        <f t="shared" si="39"/>
        <v>56</v>
      </c>
      <c r="AX21" s="37">
        <f t="shared" si="40"/>
        <v>3</v>
      </c>
      <c r="AY21" s="37">
        <f t="shared" si="41"/>
        <v>55</v>
      </c>
      <c r="AZ21" s="37">
        <f t="shared" si="42"/>
        <v>4</v>
      </c>
      <c r="BA21" s="37">
        <f t="shared" si="43"/>
        <v>30</v>
      </c>
      <c r="BB21" s="37">
        <f t="shared" si="44"/>
        <v>0</v>
      </c>
      <c r="BC21" s="38">
        <f t="shared" si="45"/>
        <v>32</v>
      </c>
      <c r="BD21" s="37">
        <f t="shared" si="46"/>
        <v>15</v>
      </c>
      <c r="BE21" s="54">
        <f t="shared" si="47"/>
        <v>198</v>
      </c>
      <c r="BF21" t="str">
        <f t="shared" si="7"/>
        <v>OK</v>
      </c>
    </row>
    <row r="22" spans="1:63" ht="30" x14ac:dyDescent="0.25">
      <c r="A22" s="352">
        <v>19</v>
      </c>
      <c r="B22" s="355" t="s">
        <v>720</v>
      </c>
      <c r="C22" s="414" t="s">
        <v>642</v>
      </c>
      <c r="D22" s="356">
        <f>IF(Config!$C$6=1,SUM(+Ene!D22),IF(Config!$C$6=2,SUM(+Ene!D22+Feb!D22),IF(Config!$C$6=3,SUM(+Ene!D22+Feb!D22+Mar!D22),IF(Config!$C$6=4,SUM(+Ene!D22+Feb!D22+Mar!D22+Abr!D22),IF(Config!$C$6=5,SUM(Ene!D22+Feb!D22+Mar!D22+Abr!D22+May!D22),IF(Config!$C$6=6,SUM(+Ene!D22+Feb!D22+Mar!D22+Abr!D22+May!D22+Jun!D22),IF(Config!$C$6=7,SUM(Ene!D22+Feb!D22+Mar!D22+Abr!D22+May!D22+Jun!D22+Jul!D22),IF(Config!$C$6=8,SUM(+Ene!D22+Feb!D22+Mar!D22+Abr!D22+May!D22+Jun!D22+Jul!D22+Ago!D22),IF(Config!$C$6=9,SUM(+Ene!D22+Feb!D22+Mar!D22+Abr!D22+May!D22+Jun!D22+Jul!D22+Ago!D22+Set!D22),IF(Config!$C$6=10,SUM(+Ene!D22+Feb!D22+Mar!D22+Abr!D22+May!D22+Jun!D22+Jul!D22+Ago!D22+Set!D22+Oct!D22),IF(Config!$C$6=11,SUM(+Ene!D22+Feb!D22+Mar!D22+Abr!D22+May!D22+Jun!D22+Jul!D22+Ago!D22+Set!D22+Oct!D22+Nov!D22),IF(Config!$C$6=12,SUM(+Ene!D22+Feb!D22+Mar!D22+Abr!D22+May!D22+Jun!D22+Jul!D22+Ago!D22+Set!D22+Oct!D22+Nov!D22+Dic!D22)))))))))))))</f>
        <v>14</v>
      </c>
      <c r="E22" s="356">
        <f>IF(Config!$C$6=1,SUM(+Ene!E22),IF(Config!$C$6=2,SUM(+Ene!E22+Feb!E22),IF(Config!$C$6=3,SUM(+Ene!E22+Feb!E22+Mar!E22),IF(Config!$C$6=4,SUM(+Ene!E22+Feb!E22+Mar!E22+Abr!E22),IF(Config!$C$6=5,SUM(Ene!E22+Feb!E22+Mar!E22+Abr!E22+May!E22),IF(Config!$C$6=6,SUM(+Ene!E22+Feb!E22+Mar!E22+Abr!E22+May!E22+Jun!E22),IF(Config!$C$6=7,SUM(Ene!E22+Feb!E22+Mar!E22+Abr!E22+May!E22+Jun!E22+Jul!E22),IF(Config!$C$6=8,SUM(+Ene!E22+Feb!E22+Mar!E22+Abr!E22+May!E22+Jun!E22+Jul!E22+Ago!E22),IF(Config!$C$6=9,SUM(+Ene!E22+Feb!E22+Mar!E22+Abr!E22+May!E22+Jun!E22+Jul!E22+Ago!E22+Set!E22),IF(Config!$C$6=10,SUM(+Ene!E22+Feb!E22+Mar!E22+Abr!E22+May!E22+Jun!E22+Jul!E22+Ago!E22+Set!E22+Oct!E22),IF(Config!$C$6=11,SUM(+Ene!E22+Feb!E22+Mar!E22+Abr!E22+May!E22+Jun!E22+Jul!E22+Ago!E22+Set!E22+Oct!E22+Nov!E22),IF(Config!$C$6=12,SUM(+Ene!E22+Feb!E22+Mar!E22+Abr!E22+May!E22+Jun!E22+Jul!E22+Ago!E22+Set!E22+Oct!E22+Nov!E22+Dic!E22)))))))))))))</f>
        <v>0</v>
      </c>
      <c r="F22" s="356">
        <f>IF(Config!$C$6=1,SUM(+Ene!F22),IF(Config!$C$6=2,SUM(+Ene!F22+Feb!F22),IF(Config!$C$6=3,SUM(+Ene!F22+Feb!F22+Mar!F22),IF(Config!$C$6=4,SUM(+Ene!F22+Feb!F22+Mar!F22+Abr!F22),IF(Config!$C$6=5,SUM(Ene!F22+Feb!F22+Mar!F22+Abr!F22+May!F22),IF(Config!$C$6=6,SUM(+Ene!F22+Feb!F22+Mar!F22+Abr!F22+May!F22+Jun!F22),IF(Config!$C$6=7,SUM(Ene!F22+Feb!F22+Mar!F22+Abr!F22+May!F22+Jun!F22+Jul!F22),IF(Config!$C$6=8,SUM(+Ene!F22+Feb!F22+Mar!F22+Abr!F22+May!F22+Jun!F22+Jul!F22+Ago!F22),IF(Config!$C$6=9,SUM(+Ene!F22+Feb!F22+Mar!F22+Abr!F22+May!F22+Jun!F22+Jul!F22+Ago!F22+Set!F22),IF(Config!$C$6=10,SUM(+Ene!F22+Feb!F22+Mar!F22+Abr!F22+May!F22+Jun!F22+Jul!F22+Ago!F22+Set!F22+Oct!F22),IF(Config!$C$6=11,SUM(+Ene!F22+Feb!F22+Mar!F22+Abr!F22+May!F22+Jun!F22+Jul!F22+Ago!F22+Set!F22+Oct!F22+Nov!F22),IF(Config!$C$6=12,SUM(+Ene!F22+Feb!F22+Mar!F22+Abr!F22+May!F22+Jun!F22+Jul!F22+Ago!F22+Set!F22+Oct!F22+Nov!F22+Dic!F22)))))))))))))</f>
        <v>22</v>
      </c>
      <c r="G22" s="356">
        <f>IF(Config!$C$6=1,SUM(+Ene!G22),IF(Config!$C$6=2,SUM(+Ene!G22+Feb!G22),IF(Config!$C$6=3,SUM(+Ene!G22+Feb!G22+Mar!G22),IF(Config!$C$6=4,SUM(+Ene!G22+Feb!G22+Mar!G22+Abr!G22),IF(Config!$C$6=5,SUM(Ene!G22+Feb!G22+Mar!G22+Abr!G22+May!G22),IF(Config!$C$6=6,SUM(+Ene!G22+Feb!G22+Mar!G22+Abr!G22+May!G22+Jun!G22),IF(Config!$C$6=7,SUM(Ene!G22+Feb!G22+Mar!G22+Abr!G22+May!G22+Jun!G22+Jul!G22),IF(Config!$C$6=8,SUM(+Ene!G22+Feb!G22+Mar!G22+Abr!G22+May!G22+Jun!G22+Jul!G22+Ago!G22),IF(Config!$C$6=9,SUM(+Ene!G22+Feb!G22+Mar!G22+Abr!G22+May!G22+Jun!G22+Jul!G22+Ago!G22+Set!G22),IF(Config!$C$6=10,SUM(+Ene!G22+Feb!G22+Mar!G22+Abr!G22+May!G22+Jun!G22+Jul!G22+Ago!G22+Set!G22+Oct!G22),IF(Config!$C$6=11,SUM(+Ene!G22+Feb!G22+Mar!G22+Abr!G22+May!G22+Jun!G22+Jul!G22+Ago!G22+Set!G22+Oct!G22+Nov!G22),IF(Config!$C$6=12,SUM(+Ene!G22+Feb!G22+Mar!G22+Abr!G22+May!G22+Jun!G22+Jul!G22+Ago!G22+Set!G22+Oct!G22+Nov!G22+Dic!G22)))))))))))))</f>
        <v>2</v>
      </c>
      <c r="H22" s="356">
        <f>IF(Config!$C$6=1,SUM(+Ene!H22),IF(Config!$C$6=2,SUM(+Ene!H22+Feb!H22),IF(Config!$C$6=3,SUM(+Ene!H22+Feb!H22+Mar!H22),IF(Config!$C$6=4,SUM(+Ene!H22+Feb!H22+Mar!H22+Abr!H22),IF(Config!$C$6=5,SUM(Ene!H22+Feb!H22+Mar!H22+Abr!H22+May!H22),IF(Config!$C$6=6,SUM(+Ene!H22+Feb!H22+Mar!H22+Abr!H22+May!H22+Jun!H22),IF(Config!$C$6=7,SUM(Ene!H22+Feb!H22+Mar!H22+Abr!H22+May!H22+Jun!H22+Jul!H22),IF(Config!$C$6=8,SUM(+Ene!H22+Feb!H22+Mar!H22+Abr!H22+May!H22+Jun!H22+Jul!H22+Ago!H22),IF(Config!$C$6=9,SUM(+Ene!H22+Feb!H22+Mar!H22+Abr!H22+May!H22+Jun!H22+Jul!H22+Ago!H22+Set!H22),IF(Config!$C$6=10,SUM(+Ene!H22+Feb!H22+Mar!H22+Abr!H22+May!H22+Jun!H22+Jul!H22+Ago!H22+Set!H22+Oct!H22),IF(Config!$C$6=11,SUM(+Ene!H22+Feb!H22+Mar!H22+Abr!H22+May!H22+Jun!H22+Jul!H22+Ago!H22+Set!H22+Oct!H22+Nov!H22),IF(Config!$C$6=12,SUM(+Ene!H22+Feb!H22+Mar!H22+Abr!H22+May!H22+Jun!H22+Jul!H22+Ago!H22+Set!H22+Oct!H22+Nov!H22+Dic!H22)))))))))))))</f>
        <v>1</v>
      </c>
      <c r="I22" s="356">
        <f>IF(Config!$C$6=1,SUM(+Ene!I22),IF(Config!$C$6=2,SUM(+Ene!I22+Feb!I22),IF(Config!$C$6=3,SUM(+Ene!I22+Feb!I22+Mar!I22),IF(Config!$C$6=4,SUM(+Ene!I22+Feb!I22+Mar!I22+Abr!I22),IF(Config!$C$6=5,SUM(Ene!I22+Feb!I22+Mar!I22+Abr!I22+May!I22),IF(Config!$C$6=6,SUM(+Ene!I22+Feb!I22+Mar!I22+Abr!I22+May!I22+Jun!I22),IF(Config!$C$6=7,SUM(Ene!I22+Feb!I22+Mar!I22+Abr!I22+May!I22+Jun!I22+Jul!I22),IF(Config!$C$6=8,SUM(+Ene!I22+Feb!I22+Mar!I22+Abr!I22+May!I22+Jun!I22+Jul!I22+Ago!I22),IF(Config!$C$6=9,SUM(+Ene!I22+Feb!I22+Mar!I22+Abr!I22+May!I22+Jun!I22+Jul!I22+Ago!I22+Set!I22),IF(Config!$C$6=10,SUM(+Ene!I22+Feb!I22+Mar!I22+Abr!I22+May!I22+Jun!I22+Jul!I22+Ago!I22+Set!I22+Oct!I22),IF(Config!$C$6=11,SUM(+Ene!I22+Feb!I22+Mar!I22+Abr!I22+May!I22+Jun!I22+Jul!I22+Ago!I22+Set!I22+Oct!I22+Nov!I22),IF(Config!$C$6=12,SUM(+Ene!I22+Feb!I22+Mar!I22+Abr!I22+May!I22+Jun!I22+Jul!I22+Ago!I22+Set!I22+Oct!I22+Nov!I22+Dic!I22)))))))))))))</f>
        <v>3</v>
      </c>
      <c r="J22" s="356">
        <f>IF(Config!$C$6=1,SUM(+Ene!J22),IF(Config!$C$6=2,SUM(+Ene!J22+Feb!J22),IF(Config!$C$6=3,SUM(+Ene!J22+Feb!J22+Mar!J22),IF(Config!$C$6=4,SUM(+Ene!J22+Feb!J22+Mar!J22+Abr!J22),IF(Config!$C$6=5,SUM(Ene!J22+Feb!J22+Mar!J22+Abr!J22+May!J22),IF(Config!$C$6=6,SUM(+Ene!J22+Feb!J22+Mar!J22+Abr!J22+May!J22+Jun!J22),IF(Config!$C$6=7,SUM(Ene!J22+Feb!J22+Mar!J22+Abr!J22+May!J22+Jun!J22+Jul!J22),IF(Config!$C$6=8,SUM(+Ene!J22+Feb!J22+Mar!J22+Abr!J22+May!J22+Jun!J22+Jul!J22+Ago!J22),IF(Config!$C$6=9,SUM(+Ene!J22+Feb!J22+Mar!J22+Abr!J22+May!J22+Jun!J22+Jul!J22+Ago!J22+Set!J22),IF(Config!$C$6=10,SUM(+Ene!J22+Feb!J22+Mar!J22+Abr!J22+May!J22+Jun!J22+Jul!J22+Ago!J22+Set!J22+Oct!J22),IF(Config!$C$6=11,SUM(+Ene!J22+Feb!J22+Mar!J22+Abr!J22+May!J22+Jun!J22+Jul!J22+Ago!J22+Set!J22+Oct!J22+Nov!J22),IF(Config!$C$6=12,SUM(+Ene!J22+Feb!J22+Mar!J22+Abr!J22+May!J22+Jun!J22+Jul!J22+Ago!J22+Set!J22+Oct!J22+Nov!J22+Dic!J22)))))))))))))</f>
        <v>0</v>
      </c>
      <c r="K22" s="356">
        <f>IF(Config!$C$6=1,SUM(+Ene!K22),IF(Config!$C$6=2,SUM(+Ene!K22+Feb!K22),IF(Config!$C$6=3,SUM(+Ene!K22+Feb!K22+Mar!K22),IF(Config!$C$6=4,SUM(+Ene!K22+Feb!K22+Mar!K22+Abr!K22),IF(Config!$C$6=5,SUM(Ene!K22+Feb!K22+Mar!K22+Abr!K22+May!K22),IF(Config!$C$6=6,SUM(+Ene!K22+Feb!K22+Mar!K22+Abr!K22+May!K22+Jun!K22),IF(Config!$C$6=7,SUM(Ene!K22+Feb!K22+Mar!K22+Abr!K22+May!K22+Jun!K22+Jul!K22),IF(Config!$C$6=8,SUM(+Ene!K22+Feb!K22+Mar!K22+Abr!K22+May!K22+Jun!K22+Jul!K22+Ago!K22),IF(Config!$C$6=9,SUM(+Ene!K22+Feb!K22+Mar!K22+Abr!K22+May!K22+Jun!K22+Jul!K22+Ago!K22+Set!K22),IF(Config!$C$6=10,SUM(+Ene!K22+Feb!K22+Mar!K22+Abr!K22+May!K22+Jun!K22+Jul!K22+Ago!K22+Set!K22+Oct!K22),IF(Config!$C$6=11,SUM(+Ene!K22+Feb!K22+Mar!K22+Abr!K22+May!K22+Jun!K22+Jul!K22+Ago!K22+Set!K22+Oct!K22+Nov!K22),IF(Config!$C$6=12,SUM(+Ene!K22+Feb!K22+Mar!K22+Abr!K22+May!K22+Jun!K22+Jul!K22+Ago!K22+Set!K22+Oct!K22+Nov!K22+Dic!K22)))))))))))))</f>
        <v>1</v>
      </c>
      <c r="L22" s="356">
        <f>IF(Config!$C$6=1,SUM(+Ene!L22),IF(Config!$C$6=2,SUM(+Ene!L22+Feb!L22),IF(Config!$C$6=3,SUM(+Ene!L22+Feb!L22+Mar!L22),IF(Config!$C$6=4,SUM(+Ene!L22+Feb!L22+Mar!L22+Abr!L22),IF(Config!$C$6=5,SUM(Ene!L22+Feb!L22+Mar!L22+Abr!L22+May!L22),IF(Config!$C$6=6,SUM(+Ene!L22+Feb!L22+Mar!L22+Abr!L22+May!L22+Jun!L22),IF(Config!$C$6=7,SUM(Ene!L22+Feb!L22+Mar!L22+Abr!L22+May!L22+Jun!L22+Jul!L22),IF(Config!$C$6=8,SUM(+Ene!L22+Feb!L22+Mar!L22+Abr!L22+May!L22+Jun!L22+Jul!L22+Ago!L22),IF(Config!$C$6=9,SUM(+Ene!L22+Feb!L22+Mar!L22+Abr!L22+May!L22+Jun!L22+Jul!L22+Ago!L22+Set!L22),IF(Config!$C$6=10,SUM(+Ene!L22+Feb!L22+Mar!L22+Abr!L22+May!L22+Jun!L22+Jul!L22+Ago!L22+Set!L22+Oct!L22),IF(Config!$C$6=11,SUM(+Ene!L22+Feb!L22+Mar!L22+Abr!L22+May!L22+Jun!L22+Jul!L22+Ago!L22+Set!L22+Oct!L22+Nov!L22),IF(Config!$C$6=12,SUM(+Ene!L22+Feb!L22+Mar!L22+Abr!L22+May!L22+Jun!L22+Jul!L22+Ago!L22+Set!L22+Oct!L22+Nov!L22+Dic!L22)))))))))))))</f>
        <v>2</v>
      </c>
      <c r="M22" s="356">
        <f>IF(Config!$C$6=1,SUM(+Ene!M22),IF(Config!$C$6=2,SUM(+Ene!M22+Feb!M22),IF(Config!$C$6=3,SUM(+Ene!M22+Feb!M22+Mar!M22),IF(Config!$C$6=4,SUM(+Ene!M22+Feb!M22+Mar!M22+Abr!M22),IF(Config!$C$6=5,SUM(Ene!M22+Feb!M22+Mar!M22+Abr!M22+May!M22),IF(Config!$C$6=6,SUM(+Ene!M22+Feb!M22+Mar!M22+Abr!M22+May!M22+Jun!M22),IF(Config!$C$6=7,SUM(Ene!M22+Feb!M22+Mar!M22+Abr!M22+May!M22+Jun!M22+Jul!M22),IF(Config!$C$6=8,SUM(+Ene!M22+Feb!M22+Mar!M22+Abr!M22+May!M22+Jun!M22+Jul!M22+Ago!M22),IF(Config!$C$6=9,SUM(+Ene!M22+Feb!M22+Mar!M22+Abr!M22+May!M22+Jun!M22+Jul!M22+Ago!M22+Set!M22),IF(Config!$C$6=10,SUM(+Ene!M22+Feb!M22+Mar!M22+Abr!M22+May!M22+Jun!M22+Jul!M22+Ago!M22+Set!M22+Oct!M22),IF(Config!$C$6=11,SUM(+Ene!M22+Feb!M22+Mar!M22+Abr!M22+May!M22+Jun!M22+Jul!M22+Ago!M22+Set!M22+Oct!M22+Nov!M22),IF(Config!$C$6=12,SUM(+Ene!M22+Feb!M22+Mar!M22+Abr!M22+May!M22+Jun!M22+Jul!M22+Ago!M22+Set!M22+Oct!M22+Nov!M22+Dic!M22)))))))))))))</f>
        <v>1</v>
      </c>
      <c r="N22" s="356">
        <f>IF(Config!$C$6=1,SUM(+Ene!N22),IF(Config!$C$6=2,SUM(+Ene!N22+Feb!N22),IF(Config!$C$6=3,SUM(+Ene!N22+Feb!N22+Mar!N22),IF(Config!$C$6=4,SUM(+Ene!N22+Feb!N22+Mar!N22+Abr!N22),IF(Config!$C$6=5,SUM(Ene!N22+Feb!N22+Mar!N22+Abr!N22+May!N22),IF(Config!$C$6=6,SUM(+Ene!N22+Feb!N22+Mar!N22+Abr!N22+May!N22+Jun!N22),IF(Config!$C$6=7,SUM(Ene!N22+Feb!N22+Mar!N22+Abr!N22+May!N22+Jun!N22+Jul!N22),IF(Config!$C$6=8,SUM(+Ene!N22+Feb!N22+Mar!N22+Abr!N22+May!N22+Jun!N22+Jul!N22+Ago!N22),IF(Config!$C$6=9,SUM(+Ene!N22+Feb!N22+Mar!N22+Abr!N22+May!N22+Jun!N22+Jul!N22+Ago!N22+Set!N22),IF(Config!$C$6=10,SUM(+Ene!N22+Feb!N22+Mar!N22+Abr!N22+May!N22+Jun!N22+Jul!N22+Ago!N22+Set!N22+Oct!N22),IF(Config!$C$6=11,SUM(+Ene!N22+Feb!N22+Mar!N22+Abr!N22+May!N22+Jun!N22+Jul!N22+Ago!N22+Set!N22+Oct!N22+Nov!N22),IF(Config!$C$6=12,SUM(+Ene!N22+Feb!N22+Mar!N22+Abr!N22+May!N22+Jun!N22+Jul!N22+Ago!N22+Set!N22+Oct!N22+Nov!N22+Dic!N22)))))))))))))</f>
        <v>0</v>
      </c>
      <c r="O22" s="356">
        <f>IF(Config!$C$6=1,SUM(+Ene!O22),IF(Config!$C$6=2,SUM(+Ene!O22+Feb!O22),IF(Config!$C$6=3,SUM(+Ene!O22+Feb!O22+Mar!O22),IF(Config!$C$6=4,SUM(+Ene!O22+Feb!O22+Mar!O22+Abr!O22),IF(Config!$C$6=5,SUM(Ene!O22+Feb!O22+Mar!O22+Abr!O22+May!O22),IF(Config!$C$6=6,SUM(+Ene!O22+Feb!O22+Mar!O22+Abr!O22+May!O22+Jun!O22),IF(Config!$C$6=7,SUM(Ene!O22+Feb!O22+Mar!O22+Abr!O22+May!O22+Jun!O22+Jul!O22),IF(Config!$C$6=8,SUM(+Ene!O22+Feb!O22+Mar!O22+Abr!O22+May!O22+Jun!O22+Jul!O22+Ago!O22),IF(Config!$C$6=9,SUM(+Ene!O22+Feb!O22+Mar!O22+Abr!O22+May!O22+Jun!O22+Jul!O22+Ago!O22+Set!O22),IF(Config!$C$6=10,SUM(+Ene!O22+Feb!O22+Mar!O22+Abr!O22+May!O22+Jun!O22+Jul!O22+Ago!O22+Set!O22+Oct!O22),IF(Config!$C$6=11,SUM(+Ene!O22+Feb!O22+Mar!O22+Abr!O22+May!O22+Jun!O22+Jul!O22+Ago!O22+Set!O22+Oct!O22+Nov!O22),IF(Config!$C$6=12,SUM(+Ene!O22+Feb!O22+Mar!O22+Abr!O22+May!O22+Jun!O22+Jul!O22+Ago!O22+Set!O22+Oct!O22+Nov!O22+Dic!O22)))))))))))))</f>
        <v>5</v>
      </c>
      <c r="P22" s="356">
        <f>IF(Config!$C$6=1,SUM(+Ene!P22),IF(Config!$C$6=2,SUM(+Ene!P22+Feb!P22),IF(Config!$C$6=3,SUM(+Ene!P22+Feb!P22+Mar!P22),IF(Config!$C$6=4,SUM(+Ene!P22+Feb!P22+Mar!P22+Abr!P22),IF(Config!$C$6=5,SUM(Ene!P22+Feb!P22+Mar!P22+Abr!P22+May!P22),IF(Config!$C$6=6,SUM(+Ene!P22+Feb!P22+Mar!P22+Abr!P22+May!P22+Jun!P22),IF(Config!$C$6=7,SUM(Ene!P22+Feb!P22+Mar!P22+Abr!P22+May!P22+Jun!P22+Jul!P22),IF(Config!$C$6=8,SUM(+Ene!P22+Feb!P22+Mar!P22+Abr!P22+May!P22+Jun!P22+Jul!P22+Ago!P22),IF(Config!$C$6=9,SUM(+Ene!P22+Feb!P22+Mar!P22+Abr!P22+May!P22+Jun!P22+Jul!P22+Ago!P22+Set!P22),IF(Config!$C$6=10,SUM(+Ene!P22+Feb!P22+Mar!P22+Abr!P22+May!P22+Jun!P22+Jul!P22+Ago!P22+Set!P22+Oct!P22),IF(Config!$C$6=11,SUM(+Ene!P22+Feb!P22+Mar!P22+Abr!P22+May!P22+Jun!P22+Jul!P22+Ago!P22+Set!P22+Oct!P22+Nov!P22),IF(Config!$C$6=12,SUM(+Ene!P22+Feb!P22+Mar!P22+Abr!P22+May!P22+Jun!P22+Jul!P22+Ago!P22+Set!P22+Oct!P22+Nov!P22+Dic!P22)))))))))))))</f>
        <v>3</v>
      </c>
      <c r="Q22" s="356">
        <f>IF(Config!$C$6=1,SUM(+Ene!Q22),IF(Config!$C$6=2,SUM(+Ene!Q22+Feb!Q22),IF(Config!$C$6=3,SUM(+Ene!Q22+Feb!Q22+Mar!Q22),IF(Config!$C$6=4,SUM(+Ene!Q22+Feb!Q22+Mar!Q22+Abr!Q22),IF(Config!$C$6=5,SUM(Ene!Q22+Feb!Q22+Mar!Q22+Abr!Q22+May!Q22),IF(Config!$C$6=6,SUM(+Ene!Q22+Feb!Q22+Mar!Q22+Abr!Q22+May!Q22+Jun!Q22),IF(Config!$C$6=7,SUM(Ene!Q22+Feb!Q22+Mar!Q22+Abr!Q22+May!Q22+Jun!Q22+Jul!Q22),IF(Config!$C$6=8,SUM(+Ene!Q22+Feb!Q22+Mar!Q22+Abr!Q22+May!Q22+Jun!Q22+Jul!Q22+Ago!Q22),IF(Config!$C$6=9,SUM(+Ene!Q22+Feb!Q22+Mar!Q22+Abr!Q22+May!Q22+Jun!Q22+Jul!Q22+Ago!Q22+Set!Q22),IF(Config!$C$6=10,SUM(+Ene!Q22+Feb!Q22+Mar!Q22+Abr!Q22+May!Q22+Jun!Q22+Jul!Q22+Ago!Q22+Set!Q22+Oct!Q22),IF(Config!$C$6=11,SUM(+Ene!Q22+Feb!Q22+Mar!Q22+Abr!Q22+May!Q22+Jun!Q22+Jul!Q22+Ago!Q22+Set!Q22+Oct!Q22+Nov!Q22),IF(Config!$C$6=12,SUM(+Ene!Q22+Feb!Q22+Mar!Q22+Abr!Q22+May!Q22+Jun!Q22+Jul!Q22+Ago!Q22+Set!Q22+Oct!Q22+Nov!Q22+Dic!Q22)))))))))))))</f>
        <v>2</v>
      </c>
      <c r="R22" s="356">
        <f>IF(Config!$C$6=1,SUM(+Ene!R22),IF(Config!$C$6=2,SUM(+Ene!R22+Feb!R22),IF(Config!$C$6=3,SUM(+Ene!R22+Feb!R22+Mar!R22),IF(Config!$C$6=4,SUM(+Ene!R22+Feb!R22+Mar!R22+Abr!R22),IF(Config!$C$6=5,SUM(Ene!R22+Feb!R22+Mar!R22+Abr!R22+May!R22),IF(Config!$C$6=6,SUM(+Ene!R22+Feb!R22+Mar!R22+Abr!R22+May!R22+Jun!R22),IF(Config!$C$6=7,SUM(Ene!R22+Feb!R22+Mar!R22+Abr!R22+May!R22+Jun!R22+Jul!R22),IF(Config!$C$6=8,SUM(+Ene!R22+Feb!R22+Mar!R22+Abr!R22+May!R22+Jun!R22+Jul!R22+Ago!R22),IF(Config!$C$6=9,SUM(+Ene!R22+Feb!R22+Mar!R22+Abr!R22+May!R22+Jun!R22+Jul!R22+Ago!R22+Set!R22),IF(Config!$C$6=10,SUM(+Ene!R22+Feb!R22+Mar!R22+Abr!R22+May!R22+Jun!R22+Jul!R22+Ago!R22+Set!R22+Oct!R22),IF(Config!$C$6=11,SUM(+Ene!R22+Feb!R22+Mar!R22+Abr!R22+May!R22+Jun!R22+Jul!R22+Ago!R22+Set!R22+Oct!R22+Nov!R22),IF(Config!$C$6=12,SUM(+Ene!R22+Feb!R22+Mar!R22+Abr!R22+May!R22+Jun!R22+Jul!R22+Ago!R22+Set!R22+Oct!R22+Nov!R22+Dic!R22)))))))))))))</f>
        <v>0</v>
      </c>
      <c r="S22" s="356">
        <f>IF(Config!$C$6=1,SUM(+Ene!S22),IF(Config!$C$6=2,SUM(+Ene!S22+Feb!S22),IF(Config!$C$6=3,SUM(+Ene!S22+Feb!S22+Mar!S22),IF(Config!$C$6=4,SUM(+Ene!S22+Feb!S22+Mar!S22+Abr!S22),IF(Config!$C$6=5,SUM(Ene!S22+Feb!S22+Mar!S22+Abr!S22+May!S22),IF(Config!$C$6=6,SUM(+Ene!S22+Feb!S22+Mar!S22+Abr!S22+May!S22+Jun!S22),IF(Config!$C$6=7,SUM(Ene!S22+Feb!S22+Mar!S22+Abr!S22+May!S22+Jun!S22+Jul!S22),IF(Config!$C$6=8,SUM(+Ene!S22+Feb!S22+Mar!S22+Abr!S22+May!S22+Jun!S22+Jul!S22+Ago!S22),IF(Config!$C$6=9,SUM(+Ene!S22+Feb!S22+Mar!S22+Abr!S22+May!S22+Jun!S22+Jul!S22+Ago!S22+Set!S22),IF(Config!$C$6=10,SUM(+Ene!S22+Feb!S22+Mar!S22+Abr!S22+May!S22+Jun!S22+Jul!S22+Ago!S22+Set!S22+Oct!S22),IF(Config!$C$6=11,SUM(+Ene!S22+Feb!S22+Mar!S22+Abr!S22+May!S22+Jun!S22+Jul!S22+Ago!S22+Set!S22+Oct!S22+Nov!S22),IF(Config!$C$6=12,SUM(+Ene!S22+Feb!S22+Mar!S22+Abr!S22+May!S22+Jun!S22+Jul!S22+Ago!S22+Set!S22+Oct!S22+Nov!S22+Dic!S22)))))))))))))</f>
        <v>6</v>
      </c>
      <c r="T22" s="356">
        <f>IF(Config!$C$6=1,SUM(+Ene!T22),IF(Config!$C$6=2,SUM(+Ene!T22+Feb!T22),IF(Config!$C$6=3,SUM(+Ene!T22+Feb!T22+Mar!T22),IF(Config!$C$6=4,SUM(+Ene!T22+Feb!T22+Mar!T22+Abr!T22),IF(Config!$C$6=5,SUM(Ene!T22+Feb!T22+Mar!T22+Abr!T22+May!T22),IF(Config!$C$6=6,SUM(+Ene!T22+Feb!T22+Mar!T22+Abr!T22+May!T22+Jun!T22),IF(Config!$C$6=7,SUM(Ene!T22+Feb!T22+Mar!T22+Abr!T22+May!T22+Jun!T22+Jul!T22),IF(Config!$C$6=8,SUM(+Ene!T22+Feb!T22+Mar!T22+Abr!T22+May!T22+Jun!T22+Jul!T22+Ago!T22),IF(Config!$C$6=9,SUM(+Ene!T22+Feb!T22+Mar!T22+Abr!T22+May!T22+Jun!T22+Jul!T22+Ago!T22+Set!T22),IF(Config!$C$6=10,SUM(+Ene!T22+Feb!T22+Mar!T22+Abr!T22+May!T22+Jun!T22+Jul!T22+Ago!T22+Set!T22+Oct!T22),IF(Config!$C$6=11,SUM(+Ene!T22+Feb!T22+Mar!T22+Abr!T22+May!T22+Jun!T22+Jul!T22+Ago!T22+Set!T22+Oct!T22+Nov!T22),IF(Config!$C$6=12,SUM(+Ene!T22+Feb!T22+Mar!T22+Abr!T22+May!T22+Jun!T22+Jul!T22+Ago!T22+Set!T22+Oct!T22+Nov!T22+Dic!T22)))))))))))))</f>
        <v>0</v>
      </c>
      <c r="U22" s="356">
        <f>IF(Config!$C$6=1,SUM(+Ene!U22),IF(Config!$C$6=2,SUM(+Ene!U22+Feb!U22),IF(Config!$C$6=3,SUM(+Ene!U22+Feb!U22+Mar!U22),IF(Config!$C$6=4,SUM(+Ene!U22+Feb!U22+Mar!U22+Abr!U22),IF(Config!$C$6=5,SUM(Ene!U22+Feb!U22+Mar!U22+Abr!U22+May!U22),IF(Config!$C$6=6,SUM(+Ene!U22+Feb!U22+Mar!U22+Abr!U22+May!U22+Jun!U22),IF(Config!$C$6=7,SUM(Ene!U22+Feb!U22+Mar!U22+Abr!U22+May!U22+Jun!U22+Jul!U22),IF(Config!$C$6=8,SUM(+Ene!U22+Feb!U22+Mar!U22+Abr!U22+May!U22+Jun!U22+Jul!U22+Ago!U22),IF(Config!$C$6=9,SUM(+Ene!U22+Feb!U22+Mar!U22+Abr!U22+May!U22+Jun!U22+Jul!U22+Ago!U22+Set!U22),IF(Config!$C$6=10,SUM(+Ene!U22+Feb!U22+Mar!U22+Abr!U22+May!U22+Jun!U22+Jul!U22+Ago!U22+Set!U22+Oct!U22),IF(Config!$C$6=11,SUM(+Ene!U22+Feb!U22+Mar!U22+Abr!U22+May!U22+Jun!U22+Jul!U22+Ago!U22+Set!U22+Oct!U22+Nov!U22),IF(Config!$C$6=12,SUM(+Ene!U22+Feb!U22+Mar!U22+Abr!U22+May!U22+Jun!U22+Jul!U22+Ago!U22+Set!U22+Oct!U22+Nov!U22+Dic!U22)))))))))))))</f>
        <v>0</v>
      </c>
      <c r="V22" s="356">
        <f>IF(Config!$C$6=1,SUM(+Ene!V22),IF(Config!$C$6=2,SUM(+Ene!V22+Feb!V22),IF(Config!$C$6=3,SUM(+Ene!V22+Feb!V22+Mar!V22),IF(Config!$C$6=4,SUM(+Ene!V22+Feb!V22+Mar!V22+Abr!V22),IF(Config!$C$6=5,SUM(Ene!V22+Feb!V22+Mar!V22+Abr!V22+May!V22),IF(Config!$C$6=6,SUM(+Ene!V22+Feb!V22+Mar!V22+Abr!V22+May!V22+Jun!V22),IF(Config!$C$6=7,SUM(Ene!V22+Feb!V22+Mar!V22+Abr!V22+May!V22+Jun!V22+Jul!V22),IF(Config!$C$6=8,SUM(+Ene!V22+Feb!V22+Mar!V22+Abr!V22+May!V22+Jun!V22+Jul!V22+Ago!V22),IF(Config!$C$6=9,SUM(+Ene!V22+Feb!V22+Mar!V22+Abr!V22+May!V22+Jun!V22+Jul!V22+Ago!V22+Set!V22),IF(Config!$C$6=10,SUM(+Ene!V22+Feb!V22+Mar!V22+Abr!V22+May!V22+Jun!V22+Jul!V22+Ago!V22+Set!V22+Oct!V22),IF(Config!$C$6=11,SUM(+Ene!V22+Feb!V22+Mar!V22+Abr!V22+May!V22+Jun!V22+Jul!V22+Ago!V22+Set!V22+Oct!V22+Nov!V22),IF(Config!$C$6=12,SUM(+Ene!V22+Feb!V22+Mar!V22+Abr!V22+May!V22+Jun!V22+Jul!V22+Ago!V22+Set!V22+Oct!V22+Nov!V22+Dic!V22)))))))))))))</f>
        <v>1</v>
      </c>
      <c r="W22" s="356">
        <f>IF(Config!$C$6=1,SUM(+Ene!W22),IF(Config!$C$6=2,SUM(+Ene!W22+Feb!W22),IF(Config!$C$6=3,SUM(+Ene!W22+Feb!W22+Mar!W22),IF(Config!$C$6=4,SUM(+Ene!W22+Feb!W22+Mar!W22+Abr!W22),IF(Config!$C$6=5,SUM(Ene!W22+Feb!W22+Mar!W22+Abr!W22+May!W22),IF(Config!$C$6=6,SUM(+Ene!W22+Feb!W22+Mar!W22+Abr!W22+May!W22+Jun!W22),IF(Config!$C$6=7,SUM(Ene!W22+Feb!W22+Mar!W22+Abr!W22+May!W22+Jun!W22+Jul!W22),IF(Config!$C$6=8,SUM(+Ene!W22+Feb!W22+Mar!W22+Abr!W22+May!W22+Jun!W22+Jul!W22+Ago!W22),IF(Config!$C$6=9,SUM(+Ene!W22+Feb!W22+Mar!W22+Abr!W22+May!W22+Jun!W22+Jul!W22+Ago!W22+Set!W22),IF(Config!$C$6=10,SUM(+Ene!W22+Feb!W22+Mar!W22+Abr!W22+May!W22+Jun!W22+Jul!W22+Ago!W22+Set!W22+Oct!W22),IF(Config!$C$6=11,SUM(+Ene!W22+Feb!W22+Mar!W22+Abr!W22+May!W22+Jun!W22+Jul!W22+Ago!W22+Set!W22+Oct!W22+Nov!W22),IF(Config!$C$6=12,SUM(+Ene!W22+Feb!W22+Mar!W22+Abr!W22+May!W22+Jun!W22+Jul!W22+Ago!W22+Set!W22+Oct!W22+Nov!W22+Dic!W22)))))))))))))</f>
        <v>0</v>
      </c>
      <c r="X22" s="356">
        <f>IF(Config!$C$6=1,SUM(+Ene!X22),IF(Config!$C$6=2,SUM(+Ene!X22+Feb!X22),IF(Config!$C$6=3,SUM(+Ene!X22+Feb!X22+Mar!X22),IF(Config!$C$6=4,SUM(+Ene!X22+Feb!X22+Mar!X22+Abr!X22),IF(Config!$C$6=5,SUM(Ene!X22+Feb!X22+Mar!X22+Abr!X22+May!X22),IF(Config!$C$6=6,SUM(+Ene!X22+Feb!X22+Mar!X22+Abr!X22+May!X22+Jun!X22),IF(Config!$C$6=7,SUM(Ene!X22+Feb!X22+Mar!X22+Abr!X22+May!X22+Jun!X22+Jul!X22),IF(Config!$C$6=8,SUM(+Ene!X22+Feb!X22+Mar!X22+Abr!X22+May!X22+Jun!X22+Jul!X22+Ago!X22),IF(Config!$C$6=9,SUM(+Ene!X22+Feb!X22+Mar!X22+Abr!X22+May!X22+Jun!X22+Jul!X22+Ago!X22+Set!X22),IF(Config!$C$6=10,SUM(+Ene!X22+Feb!X22+Mar!X22+Abr!X22+May!X22+Jun!X22+Jul!X22+Ago!X22+Set!X22+Oct!X22),IF(Config!$C$6=11,SUM(+Ene!X22+Feb!X22+Mar!X22+Abr!X22+May!X22+Jun!X22+Jul!X22+Ago!X22+Set!X22+Oct!X22+Nov!X22),IF(Config!$C$6=12,SUM(+Ene!X22+Feb!X22+Mar!X22+Abr!X22+May!X22+Jun!X22+Jul!X22+Ago!X22+Set!X22+Oct!X22+Nov!X22+Dic!X22)))))))))))))</f>
        <v>6</v>
      </c>
      <c r="Y22" s="356">
        <f>IF(Config!$C$6=1,SUM(+Ene!Y22),IF(Config!$C$6=2,SUM(+Ene!Y22+Feb!Y22),IF(Config!$C$6=3,SUM(+Ene!Y22+Feb!Y22+Mar!Y22),IF(Config!$C$6=4,SUM(+Ene!Y22+Feb!Y22+Mar!Y22+Abr!Y22),IF(Config!$C$6=5,SUM(Ene!Y22+Feb!Y22+Mar!Y22+Abr!Y22+May!Y22),IF(Config!$C$6=6,SUM(+Ene!Y22+Feb!Y22+Mar!Y22+Abr!Y22+May!Y22+Jun!Y22),IF(Config!$C$6=7,SUM(Ene!Y22+Feb!Y22+Mar!Y22+Abr!Y22+May!Y22+Jun!Y22+Jul!Y22),IF(Config!$C$6=8,SUM(+Ene!Y22+Feb!Y22+Mar!Y22+Abr!Y22+May!Y22+Jun!Y22+Jul!Y22+Ago!Y22),IF(Config!$C$6=9,SUM(+Ene!Y22+Feb!Y22+Mar!Y22+Abr!Y22+May!Y22+Jun!Y22+Jul!Y22+Ago!Y22+Set!Y22),IF(Config!$C$6=10,SUM(+Ene!Y22+Feb!Y22+Mar!Y22+Abr!Y22+May!Y22+Jun!Y22+Jul!Y22+Ago!Y22+Set!Y22+Oct!Y22),IF(Config!$C$6=11,SUM(+Ene!Y22+Feb!Y22+Mar!Y22+Abr!Y22+May!Y22+Jun!Y22+Jul!Y22+Ago!Y22+Set!Y22+Oct!Y22+Nov!Y22),IF(Config!$C$6=12,SUM(+Ene!Y22+Feb!Y22+Mar!Y22+Abr!Y22+May!Y22+Jun!Y22+Jul!Y22+Ago!Y22+Set!Y22+Oct!Y22+Nov!Y22+Dic!Y22)))))))))))))</f>
        <v>0</v>
      </c>
      <c r="Z22" s="356">
        <f>IF(Config!$C$6=1,SUM(+Ene!Z22),IF(Config!$C$6=2,SUM(+Ene!Z22+Feb!Z22),IF(Config!$C$6=3,SUM(+Ene!Z22+Feb!Z22+Mar!Z22),IF(Config!$C$6=4,SUM(+Ene!Z22+Feb!Z22+Mar!Z22+Abr!Z22),IF(Config!$C$6=5,SUM(Ene!Z22+Feb!Z22+Mar!Z22+Abr!Z22+May!Z22),IF(Config!$C$6=6,SUM(+Ene!Z22+Feb!Z22+Mar!Z22+Abr!Z22+May!Z22+Jun!Z22),IF(Config!$C$6=7,SUM(Ene!Z22+Feb!Z22+Mar!Z22+Abr!Z22+May!Z22+Jun!Z22+Jul!Z22),IF(Config!$C$6=8,SUM(+Ene!Z22+Feb!Z22+Mar!Z22+Abr!Z22+May!Z22+Jun!Z22+Jul!Z22+Ago!Z22),IF(Config!$C$6=9,SUM(+Ene!Z22+Feb!Z22+Mar!Z22+Abr!Z22+May!Z22+Jun!Z22+Jul!Z22+Ago!Z22+Set!Z22),IF(Config!$C$6=10,SUM(+Ene!Z22+Feb!Z22+Mar!Z22+Abr!Z22+May!Z22+Jun!Z22+Jul!Z22+Ago!Z22+Set!Z22+Oct!Z22),IF(Config!$C$6=11,SUM(+Ene!Z22+Feb!Z22+Mar!Z22+Abr!Z22+May!Z22+Jun!Z22+Jul!Z22+Ago!Z22+Set!Z22+Oct!Z22+Nov!Z22),IF(Config!$C$6=12,SUM(+Ene!Z22+Feb!Z22+Mar!Z22+Abr!Z22+May!Z22+Jun!Z22+Jul!Z22+Ago!Z22+Set!Z22+Oct!Z22+Nov!Z22+Dic!Z22)))))))))))))</f>
        <v>0</v>
      </c>
      <c r="AA22" s="356">
        <f>IF(Config!$C$6=1,SUM(+Ene!AA22),IF(Config!$C$6=2,SUM(+Ene!AA22+Feb!AA22),IF(Config!$C$6=3,SUM(+Ene!AA22+Feb!AA22+Mar!AA22),IF(Config!$C$6=4,SUM(+Ene!AA22+Feb!AA22+Mar!AA22+Abr!AA22),IF(Config!$C$6=5,SUM(Ene!AA22+Feb!AA22+Mar!AA22+Abr!AA22+May!AA22),IF(Config!$C$6=6,SUM(+Ene!AA22+Feb!AA22+Mar!AA22+Abr!AA22+May!AA22+Jun!AA22),IF(Config!$C$6=7,SUM(Ene!AA22+Feb!AA22+Mar!AA22+Abr!AA22+May!AA22+Jun!AA22+Jul!AA22),IF(Config!$C$6=8,SUM(+Ene!AA22+Feb!AA22+Mar!AA22+Abr!AA22+May!AA22+Jun!AA22+Jul!AA22+Ago!AA22),IF(Config!$C$6=9,SUM(+Ene!AA22+Feb!AA22+Mar!AA22+Abr!AA22+May!AA22+Jun!AA22+Jul!AA22+Ago!AA22+Set!AA22),IF(Config!$C$6=10,SUM(+Ene!AA22+Feb!AA22+Mar!AA22+Abr!AA22+May!AA22+Jun!AA22+Jul!AA22+Ago!AA22+Set!AA22+Oct!AA22),IF(Config!$C$6=11,SUM(+Ene!AA22+Feb!AA22+Mar!AA22+Abr!AA22+May!AA22+Jun!AA22+Jul!AA22+Ago!AA22+Set!AA22+Oct!AA22+Nov!AA22),IF(Config!$C$6=12,SUM(+Ene!AA22+Feb!AA22+Mar!AA22+Abr!AA22+May!AA22+Jun!AA22+Jul!AA22+Ago!AA22+Set!AA22+Oct!AA22+Nov!AA22+Dic!AA22)))))))))))))</f>
        <v>0</v>
      </c>
      <c r="AB22" s="356">
        <f>IF(Config!$C$6=1,SUM(+Ene!AB22),IF(Config!$C$6=2,SUM(+Ene!AB22+Feb!AB22),IF(Config!$C$6=3,SUM(+Ene!AB22+Feb!AB22+Mar!AB22),IF(Config!$C$6=4,SUM(+Ene!AB22+Feb!AB22+Mar!AB22+Abr!AB22),IF(Config!$C$6=5,SUM(Ene!AB22+Feb!AB22+Mar!AB22+Abr!AB22+May!AB22),IF(Config!$C$6=6,SUM(+Ene!AB22+Feb!AB22+Mar!AB22+Abr!AB22+May!AB22+Jun!AB22),IF(Config!$C$6=7,SUM(Ene!AB22+Feb!AB22+Mar!AB22+Abr!AB22+May!AB22+Jun!AB22+Jul!AB22),IF(Config!$C$6=8,SUM(+Ene!AB22+Feb!AB22+Mar!AB22+Abr!AB22+May!AB22+Jun!AB22+Jul!AB22+Ago!AB22),IF(Config!$C$6=9,SUM(+Ene!AB22+Feb!AB22+Mar!AB22+Abr!AB22+May!AB22+Jun!AB22+Jul!AB22+Ago!AB22+Set!AB22),IF(Config!$C$6=10,SUM(+Ene!AB22+Feb!AB22+Mar!AB22+Abr!AB22+May!AB22+Jun!AB22+Jul!AB22+Ago!AB22+Set!AB22+Oct!AB22),IF(Config!$C$6=11,SUM(+Ene!AB22+Feb!AB22+Mar!AB22+Abr!AB22+May!AB22+Jun!AB22+Jul!AB22+Ago!AB22+Set!AB22+Oct!AB22+Nov!AB22),IF(Config!$C$6=12,SUM(+Ene!AB22+Feb!AB22+Mar!AB22+Abr!AB22+May!AB22+Jun!AB22+Jul!AB22+Ago!AB22+Set!AB22+Oct!AB22+Nov!AB22+Dic!AB22)))))))))))))</f>
        <v>0</v>
      </c>
      <c r="AC22" s="356">
        <f>IF(Config!$C$6=1,SUM(+Ene!AC22),IF(Config!$C$6=2,SUM(+Ene!AC22+Feb!AC22),IF(Config!$C$6=3,SUM(+Ene!AC22+Feb!AC22+Mar!AC22),IF(Config!$C$6=4,SUM(+Ene!AC22+Feb!AC22+Mar!AC22+Abr!AC22),IF(Config!$C$6=5,SUM(Ene!AC22+Feb!AC22+Mar!AC22+Abr!AC22+May!AC22),IF(Config!$C$6=6,SUM(+Ene!AC22+Feb!AC22+Mar!AC22+Abr!AC22+May!AC22+Jun!AC22),IF(Config!$C$6=7,SUM(Ene!AC22+Feb!AC22+Mar!AC22+Abr!AC22+May!AC22+Jun!AC22+Jul!AC22),IF(Config!$C$6=8,SUM(+Ene!AC22+Feb!AC22+Mar!AC22+Abr!AC22+May!AC22+Jun!AC22+Jul!AC22+Ago!AC22),IF(Config!$C$6=9,SUM(+Ene!AC22+Feb!AC22+Mar!AC22+Abr!AC22+May!AC22+Jun!AC22+Jul!AC22+Ago!AC22+Set!AC22),IF(Config!$C$6=10,SUM(+Ene!AC22+Feb!AC22+Mar!AC22+Abr!AC22+May!AC22+Jun!AC22+Jul!AC22+Ago!AC22+Set!AC22+Oct!AC22),IF(Config!$C$6=11,SUM(+Ene!AC22+Feb!AC22+Mar!AC22+Abr!AC22+May!AC22+Jun!AC22+Jul!AC22+Ago!AC22+Set!AC22+Oct!AC22+Nov!AC22),IF(Config!$C$6=12,SUM(+Ene!AC22+Feb!AC22+Mar!AC22+Abr!AC22+May!AC22+Jun!AC22+Jul!AC22+Ago!AC22+Set!AC22+Oct!AC22+Nov!AC22+Dic!AC22)))))))))))))</f>
        <v>3</v>
      </c>
      <c r="AD22" s="356">
        <f>IF(Config!$C$6=1,SUM(+Ene!AD22),IF(Config!$C$6=2,SUM(+Ene!AD22+Feb!AD22),IF(Config!$C$6=3,SUM(+Ene!AD22+Feb!AD22+Mar!AD22),IF(Config!$C$6=4,SUM(+Ene!AD22+Feb!AD22+Mar!AD22+Abr!AD22),IF(Config!$C$6=5,SUM(Ene!AD22+Feb!AD22+Mar!AD22+Abr!AD22+May!AD22),IF(Config!$C$6=6,SUM(+Ene!AD22+Feb!AD22+Mar!AD22+Abr!AD22+May!AD22+Jun!AD22),IF(Config!$C$6=7,SUM(Ene!AD22+Feb!AD22+Mar!AD22+Abr!AD22+May!AD22+Jun!AD22+Jul!AD22),IF(Config!$C$6=8,SUM(+Ene!AD22+Feb!AD22+Mar!AD22+Abr!AD22+May!AD22+Jun!AD22+Jul!AD22+Ago!AD22),IF(Config!$C$6=9,SUM(+Ene!AD22+Feb!AD22+Mar!AD22+Abr!AD22+May!AD22+Jun!AD22+Jul!AD22+Ago!AD22+Set!AD22),IF(Config!$C$6=10,SUM(+Ene!AD22+Feb!AD22+Mar!AD22+Abr!AD22+May!AD22+Jun!AD22+Jul!AD22+Ago!AD22+Set!AD22+Oct!AD22),IF(Config!$C$6=11,SUM(+Ene!AD22+Feb!AD22+Mar!AD22+Abr!AD22+May!AD22+Jun!AD22+Jul!AD22+Ago!AD22+Set!AD22+Oct!AD22+Nov!AD22),IF(Config!$C$6=12,SUM(+Ene!AD22+Feb!AD22+Mar!AD22+Abr!AD22+May!AD22+Jun!AD22+Jul!AD22+Ago!AD22+Set!AD22+Oct!AD22+Nov!AD22+Dic!AD22)))))))))))))</f>
        <v>0</v>
      </c>
      <c r="AE22" s="356">
        <f>IF(Config!$C$6=1,SUM(+Ene!AE22),IF(Config!$C$6=2,SUM(+Ene!AE22+Feb!AE22),IF(Config!$C$6=3,SUM(+Ene!AE22+Feb!AE22+Mar!AE22),IF(Config!$C$6=4,SUM(+Ene!AE22+Feb!AE22+Mar!AE22+Abr!AE22),IF(Config!$C$6=5,SUM(Ene!AE22+Feb!AE22+Mar!AE22+Abr!AE22+May!AE22),IF(Config!$C$6=6,SUM(+Ene!AE22+Feb!AE22+Mar!AE22+Abr!AE22+May!AE22+Jun!AE22),IF(Config!$C$6=7,SUM(Ene!AE22+Feb!AE22+Mar!AE22+Abr!AE22+May!AE22+Jun!AE22+Jul!AE22),IF(Config!$C$6=8,SUM(+Ene!AE22+Feb!AE22+Mar!AE22+Abr!AE22+May!AE22+Jun!AE22+Jul!AE22+Ago!AE22),IF(Config!$C$6=9,SUM(+Ene!AE22+Feb!AE22+Mar!AE22+Abr!AE22+May!AE22+Jun!AE22+Jul!AE22+Ago!AE22+Set!AE22),IF(Config!$C$6=10,SUM(+Ene!AE22+Feb!AE22+Mar!AE22+Abr!AE22+May!AE22+Jun!AE22+Jul!AE22+Ago!AE22+Set!AE22+Oct!AE22),IF(Config!$C$6=11,SUM(+Ene!AE22+Feb!AE22+Mar!AE22+Abr!AE22+May!AE22+Jun!AE22+Jul!AE22+Ago!AE22+Set!AE22+Oct!AE22+Nov!AE22),IF(Config!$C$6=12,SUM(+Ene!AE22+Feb!AE22+Mar!AE22+Abr!AE22+May!AE22+Jun!AE22+Jul!AE22+Ago!AE22+Set!AE22+Oct!AE22+Nov!AE22+Dic!AE22)))))))))))))</f>
        <v>1</v>
      </c>
      <c r="AF22" s="356">
        <f>IF(Config!$C$6=1,SUM(+Ene!AF22),IF(Config!$C$6=2,SUM(+Ene!AF22+Feb!AF22),IF(Config!$C$6=3,SUM(+Ene!AF22+Feb!AF22+Mar!AF22),IF(Config!$C$6=4,SUM(+Ene!AF22+Feb!AF22+Mar!AF22+Abr!AF22),IF(Config!$C$6=5,SUM(Ene!AF22+Feb!AF22+Mar!AF22+Abr!AF22+May!AF22),IF(Config!$C$6=6,SUM(+Ene!AF22+Feb!AF22+Mar!AF22+Abr!AF22+May!AF22+Jun!AF22),IF(Config!$C$6=7,SUM(Ene!AF22+Feb!AF22+Mar!AF22+Abr!AF22+May!AF22+Jun!AF22+Jul!AF22),IF(Config!$C$6=8,SUM(+Ene!AF22+Feb!AF22+Mar!AF22+Abr!AF22+May!AF22+Jun!AF22+Jul!AF22+Ago!AF22),IF(Config!$C$6=9,SUM(+Ene!AF22+Feb!AF22+Mar!AF22+Abr!AF22+May!AF22+Jun!AF22+Jul!AF22+Ago!AF22+Set!AF22),IF(Config!$C$6=10,SUM(+Ene!AF22+Feb!AF22+Mar!AF22+Abr!AF22+May!AF22+Jun!AF22+Jul!AF22+Ago!AF22+Set!AF22+Oct!AF22),IF(Config!$C$6=11,SUM(+Ene!AF22+Feb!AF22+Mar!AF22+Abr!AF22+May!AF22+Jun!AF22+Jul!AF22+Ago!AF22+Set!AF22+Oct!AF22+Nov!AF22),IF(Config!$C$6=12,SUM(+Ene!AF22+Feb!AF22+Mar!AF22+Abr!AF22+May!AF22+Jun!AF22+Jul!AF22+Ago!AF22+Set!AF22+Oct!AF22+Nov!AF22+Dic!AF22)))))))))))))</f>
        <v>0</v>
      </c>
      <c r="AG22" s="356">
        <f>IF(Config!$C$6=1,SUM(+Ene!AG22),IF(Config!$C$6=2,SUM(+Ene!AG22+Feb!AG22),IF(Config!$C$6=3,SUM(+Ene!AG22+Feb!AG22+Mar!AG22),IF(Config!$C$6=4,SUM(+Ene!AG22+Feb!AG22+Mar!AG22+Abr!AG22),IF(Config!$C$6=5,SUM(Ene!AG22+Feb!AG22+Mar!AG22+Abr!AG22+May!AG22),IF(Config!$C$6=6,SUM(+Ene!AG22+Feb!AG22+Mar!AG22+Abr!AG22+May!AG22+Jun!AG22),IF(Config!$C$6=7,SUM(Ene!AG22+Feb!AG22+Mar!AG22+Abr!AG22+May!AG22+Jun!AG22+Jul!AG22),IF(Config!$C$6=8,SUM(+Ene!AG22+Feb!AG22+Mar!AG22+Abr!AG22+May!AG22+Jun!AG22+Jul!AG22+Ago!AG22),IF(Config!$C$6=9,SUM(+Ene!AG22+Feb!AG22+Mar!AG22+Abr!AG22+May!AG22+Jun!AG22+Jul!AG22+Ago!AG22+Set!AG22),IF(Config!$C$6=10,SUM(+Ene!AG22+Feb!AG22+Mar!AG22+Abr!AG22+May!AG22+Jun!AG22+Jul!AG22+Ago!AG22+Set!AG22+Oct!AG22),IF(Config!$C$6=11,SUM(+Ene!AG22+Feb!AG22+Mar!AG22+Abr!AG22+May!AG22+Jun!AG22+Jul!AG22+Ago!AG22+Set!AG22+Oct!AG22+Nov!AG22),IF(Config!$C$6=12,SUM(+Ene!AG22+Feb!AG22+Mar!AG22+Abr!AG22+May!AG22+Jun!AG22+Jul!AG22+Ago!AG22+Set!AG22+Oct!AG22+Nov!AG22+Dic!AG22)))))))))))))</f>
        <v>3</v>
      </c>
      <c r="AH22" s="356">
        <f>IF(Config!$C$6=1,SUM(+Ene!AH22),IF(Config!$C$6=2,SUM(+Ene!AH22+Feb!AH22),IF(Config!$C$6=3,SUM(+Ene!AH22+Feb!AH22+Mar!AH22),IF(Config!$C$6=4,SUM(+Ene!AH22+Feb!AH22+Mar!AH22+Abr!AH22),IF(Config!$C$6=5,SUM(Ene!AH22+Feb!AH22+Mar!AH22+Abr!AH22+May!AH22),IF(Config!$C$6=6,SUM(+Ene!AH22+Feb!AH22+Mar!AH22+Abr!AH22+May!AH22+Jun!AH22),IF(Config!$C$6=7,SUM(Ene!AH22+Feb!AH22+Mar!AH22+Abr!AH22+May!AH22+Jun!AH22+Jul!AH22),IF(Config!$C$6=8,SUM(+Ene!AH22+Feb!AH22+Mar!AH22+Abr!AH22+May!AH22+Jun!AH22+Jul!AH22+Ago!AH22),IF(Config!$C$6=9,SUM(+Ene!AH22+Feb!AH22+Mar!AH22+Abr!AH22+May!AH22+Jun!AH22+Jul!AH22+Ago!AH22+Set!AH22),IF(Config!$C$6=10,SUM(+Ene!AH22+Feb!AH22+Mar!AH22+Abr!AH22+May!AH22+Jun!AH22+Jul!AH22+Ago!AH22+Set!AH22+Oct!AH22),IF(Config!$C$6=11,SUM(+Ene!AH22+Feb!AH22+Mar!AH22+Abr!AH22+May!AH22+Jun!AH22+Jul!AH22+Ago!AH22+Set!AH22+Oct!AH22+Nov!AH22),IF(Config!$C$6=12,SUM(+Ene!AH22+Feb!AH22+Mar!AH22+Abr!AH22+May!AH22+Jun!AH22+Jul!AH22+Ago!AH22+Set!AH22+Oct!AH22+Nov!AH22+Dic!AH22)))))))))))))</f>
        <v>0</v>
      </c>
      <c r="AI22" s="356">
        <f>IF(Config!$C$6=1,SUM(+Ene!AI22),IF(Config!$C$6=2,SUM(+Ene!AI22+Feb!AI22),IF(Config!$C$6=3,SUM(+Ene!AI22+Feb!AI22+Mar!AI22),IF(Config!$C$6=4,SUM(+Ene!AI22+Feb!AI22+Mar!AI22+Abr!AI22),IF(Config!$C$6=5,SUM(Ene!AI22+Feb!AI22+Mar!AI22+Abr!AI22+May!AI22),IF(Config!$C$6=6,SUM(+Ene!AI22+Feb!AI22+Mar!AI22+Abr!AI22+May!AI22+Jun!AI22),IF(Config!$C$6=7,SUM(Ene!AI22+Feb!AI22+Mar!AI22+Abr!AI22+May!AI22+Jun!AI22+Jul!AI22),IF(Config!$C$6=8,SUM(+Ene!AI22+Feb!AI22+Mar!AI22+Abr!AI22+May!AI22+Jun!AI22+Jul!AI22+Ago!AI22),IF(Config!$C$6=9,SUM(+Ene!AI22+Feb!AI22+Mar!AI22+Abr!AI22+May!AI22+Jun!AI22+Jul!AI22+Ago!AI22+Set!AI22),IF(Config!$C$6=10,SUM(+Ene!AI22+Feb!AI22+Mar!AI22+Abr!AI22+May!AI22+Jun!AI22+Jul!AI22+Ago!AI22+Set!AI22+Oct!AI22),IF(Config!$C$6=11,SUM(+Ene!AI22+Feb!AI22+Mar!AI22+Abr!AI22+May!AI22+Jun!AI22+Jul!AI22+Ago!AI22+Set!AI22+Oct!AI22+Nov!AI22),IF(Config!$C$6=12,SUM(+Ene!AI22+Feb!AI22+Mar!AI22+Abr!AI22+May!AI22+Jun!AI22+Jul!AI22+Ago!AI22+Set!AI22+Oct!AI22+Nov!AI22+Dic!AI22)))))))))))))</f>
        <v>6</v>
      </c>
      <c r="AJ22" s="356">
        <f>IF(Config!$C$6=1,SUM(+Ene!AJ22),IF(Config!$C$6=2,SUM(+Ene!AJ22+Feb!AJ22),IF(Config!$C$6=3,SUM(+Ene!AJ22+Feb!AJ22+Mar!AJ22),IF(Config!$C$6=4,SUM(+Ene!AJ22+Feb!AJ22+Mar!AJ22+Abr!AJ22),IF(Config!$C$6=5,SUM(Ene!AJ22+Feb!AJ22+Mar!AJ22+Abr!AJ22+May!AJ22),IF(Config!$C$6=6,SUM(+Ene!AJ22+Feb!AJ22+Mar!AJ22+Abr!AJ22+May!AJ22+Jun!AJ22),IF(Config!$C$6=7,SUM(Ene!AJ22+Feb!AJ22+Mar!AJ22+Abr!AJ22+May!AJ22+Jun!AJ22+Jul!AJ22),IF(Config!$C$6=8,SUM(+Ene!AJ22+Feb!AJ22+Mar!AJ22+Abr!AJ22+May!AJ22+Jun!AJ22+Jul!AJ22+Ago!AJ22),IF(Config!$C$6=9,SUM(+Ene!AJ22+Feb!AJ22+Mar!AJ22+Abr!AJ22+May!AJ22+Jun!AJ22+Jul!AJ22+Ago!AJ22+Set!AJ22),IF(Config!$C$6=10,SUM(+Ene!AJ22+Feb!AJ22+Mar!AJ22+Abr!AJ22+May!AJ22+Jun!AJ22+Jul!AJ22+Ago!AJ22+Set!AJ22+Oct!AJ22),IF(Config!$C$6=11,SUM(+Ene!AJ22+Feb!AJ22+Mar!AJ22+Abr!AJ22+May!AJ22+Jun!AJ22+Jul!AJ22+Ago!AJ22+Set!AJ22+Oct!AJ22+Nov!AJ22),IF(Config!$C$6=12,SUM(+Ene!AJ22+Feb!AJ22+Mar!AJ22+Abr!AJ22+May!AJ22+Jun!AJ22+Jul!AJ22+Ago!AJ22+Set!AJ22+Oct!AJ22+Nov!AJ22+Dic!AJ22)))))))))))))</f>
        <v>0</v>
      </c>
      <c r="AK22" s="356">
        <f>IF(Config!$C$6=1,SUM(+Ene!AK22),IF(Config!$C$6=2,SUM(+Ene!AK22+Feb!AK22),IF(Config!$C$6=3,SUM(+Ene!AK22+Feb!AK22+Mar!AK22),IF(Config!$C$6=4,SUM(+Ene!AK22+Feb!AK22+Mar!AK22+Abr!AK22),IF(Config!$C$6=5,SUM(Ene!AK22+Feb!AK22+Mar!AK22+Abr!AK22+May!AK22),IF(Config!$C$6=6,SUM(+Ene!AK22+Feb!AK22+Mar!AK22+Abr!AK22+May!AK22+Jun!AK22),IF(Config!$C$6=7,SUM(Ene!AK22+Feb!AK22+Mar!AK22+Abr!AK22+May!AK22+Jun!AK22+Jul!AK22),IF(Config!$C$6=8,SUM(+Ene!AK22+Feb!AK22+Mar!AK22+Abr!AK22+May!AK22+Jun!AK22+Jul!AK22+Ago!AK22),IF(Config!$C$6=9,SUM(+Ene!AK22+Feb!AK22+Mar!AK22+Abr!AK22+May!AK22+Jun!AK22+Jul!AK22+Ago!AK22+Set!AK22),IF(Config!$C$6=10,SUM(+Ene!AK22+Feb!AK22+Mar!AK22+Abr!AK22+May!AK22+Jun!AK22+Jul!AK22+Ago!AK22+Set!AK22+Oct!AK22),IF(Config!$C$6=11,SUM(+Ene!AK22+Feb!AK22+Mar!AK22+Abr!AK22+May!AK22+Jun!AK22+Jul!AK22+Ago!AK22+Set!AK22+Oct!AK22+Nov!AK22),IF(Config!$C$6=12,SUM(+Ene!AK22+Feb!AK22+Mar!AK22+Abr!AK22+May!AK22+Jun!AK22+Jul!AK22+Ago!AK22+Set!AK22+Oct!AK22+Nov!AK22+Dic!AK22)))))))))))))</f>
        <v>0</v>
      </c>
      <c r="AL22" s="356">
        <f>IF(Config!$C$6=1,SUM(+Ene!AL22),IF(Config!$C$6=2,SUM(+Ene!AL22+Feb!AL22),IF(Config!$C$6=3,SUM(+Ene!AL22+Feb!AL22+Mar!AL22),IF(Config!$C$6=4,SUM(+Ene!AL22+Feb!AL22+Mar!AL22+Abr!AL22),IF(Config!$C$6=5,SUM(Ene!AL22+Feb!AL22+Mar!AL22+Abr!AL22+May!AL22),IF(Config!$C$6=6,SUM(+Ene!AL22+Feb!AL22+Mar!AL22+Abr!AL22+May!AL22+Jun!AL22),IF(Config!$C$6=7,SUM(Ene!AL22+Feb!AL22+Mar!AL22+Abr!AL22+May!AL22+Jun!AL22+Jul!AL22),IF(Config!$C$6=8,SUM(+Ene!AL22+Feb!AL22+Mar!AL22+Abr!AL22+May!AL22+Jun!AL22+Jul!AL22+Ago!AL22),IF(Config!$C$6=9,SUM(+Ene!AL22+Feb!AL22+Mar!AL22+Abr!AL22+May!AL22+Jun!AL22+Jul!AL22+Ago!AL22+Set!AL22),IF(Config!$C$6=10,SUM(+Ene!AL22+Feb!AL22+Mar!AL22+Abr!AL22+May!AL22+Jun!AL22+Jul!AL22+Ago!AL22+Set!AL22+Oct!AL22),IF(Config!$C$6=11,SUM(+Ene!AL22+Feb!AL22+Mar!AL22+Abr!AL22+May!AL22+Jun!AL22+Jul!AL22+Ago!AL22+Set!AL22+Oct!AL22+Nov!AL22),IF(Config!$C$6=12,SUM(+Ene!AL22+Feb!AL22+Mar!AL22+Abr!AL22+May!AL22+Jun!AL22+Jul!AL22+Ago!AL22+Set!AL22+Oct!AL22+Nov!AL22+Dic!AL22)))))))))))))</f>
        <v>2</v>
      </c>
      <c r="AM22" s="356">
        <f>IF(Config!$C$6=1,SUM(+Ene!AM22),IF(Config!$C$6=2,SUM(+Ene!AM22+Feb!AM22),IF(Config!$C$6=3,SUM(+Ene!AM22+Feb!AM22+Mar!AM22),IF(Config!$C$6=4,SUM(+Ene!AM22+Feb!AM22+Mar!AM22+Abr!AM22),IF(Config!$C$6=5,SUM(Ene!AM22+Feb!AM22+Mar!AM22+Abr!AM22+May!AM22),IF(Config!$C$6=6,SUM(+Ene!AM22+Feb!AM22+Mar!AM22+Abr!AM22+May!AM22+Jun!AM22),IF(Config!$C$6=7,SUM(Ene!AM22+Feb!AM22+Mar!AM22+Abr!AM22+May!AM22+Jun!AM22+Jul!AM22),IF(Config!$C$6=8,SUM(+Ene!AM22+Feb!AM22+Mar!AM22+Abr!AM22+May!AM22+Jun!AM22+Jul!AM22+Ago!AM22),IF(Config!$C$6=9,SUM(+Ene!AM22+Feb!AM22+Mar!AM22+Abr!AM22+May!AM22+Jun!AM22+Jul!AM22+Ago!AM22+Set!AM22),IF(Config!$C$6=10,SUM(+Ene!AM22+Feb!AM22+Mar!AM22+Abr!AM22+May!AM22+Jun!AM22+Jul!AM22+Ago!AM22+Set!AM22+Oct!AM22),IF(Config!$C$6=11,SUM(+Ene!AM22+Feb!AM22+Mar!AM22+Abr!AM22+May!AM22+Jun!AM22+Jul!AM22+Ago!AM22+Set!AM22+Oct!AM22+Nov!AM22),IF(Config!$C$6=12,SUM(+Ene!AM22+Feb!AM22+Mar!AM22+Abr!AM22+May!AM22+Jun!AM22+Jul!AM22+Ago!AM22+Set!AM22+Oct!AM22+Nov!AM22+Dic!AM22)))))))))))))</f>
        <v>0</v>
      </c>
      <c r="AN22" s="356">
        <f>IF(Config!$C$6=1,SUM(+Ene!AN22),IF(Config!$C$6=2,SUM(+Ene!AN22+Feb!AN22),IF(Config!$C$6=3,SUM(+Ene!AN22+Feb!AN22+Mar!AN22),IF(Config!$C$6=4,SUM(+Ene!AN22+Feb!AN22+Mar!AN22+Abr!AN22),IF(Config!$C$6=5,SUM(Ene!AN22+Feb!AN22+Mar!AN22+Abr!AN22+May!AN22),IF(Config!$C$6=6,SUM(+Ene!AN22+Feb!AN22+Mar!AN22+Abr!AN22+May!AN22+Jun!AN22),IF(Config!$C$6=7,SUM(Ene!AN22+Feb!AN22+Mar!AN22+Abr!AN22+May!AN22+Jun!AN22+Jul!AN22),IF(Config!$C$6=8,SUM(+Ene!AN22+Feb!AN22+Mar!AN22+Abr!AN22+May!AN22+Jun!AN22+Jul!AN22+Ago!AN22),IF(Config!$C$6=9,SUM(+Ene!AN22+Feb!AN22+Mar!AN22+Abr!AN22+May!AN22+Jun!AN22+Jul!AN22+Ago!AN22+Set!AN22),IF(Config!$C$6=10,SUM(+Ene!AN22+Feb!AN22+Mar!AN22+Abr!AN22+May!AN22+Jun!AN22+Jul!AN22+Ago!AN22+Set!AN22+Oct!AN22),IF(Config!$C$6=11,SUM(+Ene!AN22+Feb!AN22+Mar!AN22+Abr!AN22+May!AN22+Jun!AN22+Jul!AN22+Ago!AN22+Set!AN22+Oct!AN22+Nov!AN22),IF(Config!$C$6=12,SUM(+Ene!AN22+Feb!AN22+Mar!AN22+Abr!AN22+May!AN22+Jun!AN22+Jul!AN22+Ago!AN22+Set!AN22+Oct!AN22+Nov!AN22+Dic!AN22)))))))))))))</f>
        <v>0</v>
      </c>
      <c r="AO22" s="356">
        <f>IF(Config!$C$6=1,SUM(+Ene!AO22),IF(Config!$C$6=2,SUM(+Ene!AO22+Feb!AO22),IF(Config!$C$6=3,SUM(+Ene!AO22+Feb!AO22+Mar!AO22),IF(Config!$C$6=4,SUM(+Ene!AO22+Feb!AO22+Mar!AO22+Abr!AO22),IF(Config!$C$6=5,SUM(Ene!AO22+Feb!AO22+Mar!AO22+Abr!AO22+May!AO22),IF(Config!$C$6=6,SUM(+Ene!AO22+Feb!AO22+Mar!AO22+Abr!AO22+May!AO22+Jun!AO22),IF(Config!$C$6=7,SUM(Ene!AO22+Feb!AO22+Mar!AO22+Abr!AO22+May!AO22+Jun!AO22+Jul!AO22),IF(Config!$C$6=8,SUM(+Ene!AO22+Feb!AO22+Mar!AO22+Abr!AO22+May!AO22+Jun!AO22+Jul!AO22+Ago!AO22),IF(Config!$C$6=9,SUM(+Ene!AO22+Feb!AO22+Mar!AO22+Abr!AO22+May!AO22+Jun!AO22+Jul!AO22+Ago!AO22+Set!AO22),IF(Config!$C$6=10,SUM(+Ene!AO22+Feb!AO22+Mar!AO22+Abr!AO22+May!AO22+Jun!AO22+Jul!AO22+Ago!AO22+Set!AO22+Oct!AO22),IF(Config!$C$6=11,SUM(+Ene!AO22+Feb!AO22+Mar!AO22+Abr!AO22+May!AO22+Jun!AO22+Jul!AO22+Ago!AO22+Set!AO22+Oct!AO22+Nov!AO22),IF(Config!$C$6=12,SUM(+Ene!AO22+Feb!AO22+Mar!AO22+Abr!AO22+May!AO22+Jun!AO22+Jul!AO22+Ago!AO22+Set!AO22+Oct!AO22+Nov!AO22+Dic!AO22)))))))))))))</f>
        <v>0</v>
      </c>
      <c r="AP22" s="356">
        <f>IF(Config!$C$6=1,SUM(+Ene!AP22),IF(Config!$C$6=2,SUM(+Ene!AP22+Feb!AP22),IF(Config!$C$6=3,SUM(+Ene!AP22+Feb!AP22+Mar!AP22),IF(Config!$C$6=4,SUM(+Ene!AP22+Feb!AP22+Mar!AP22+Abr!AP22),IF(Config!$C$6=5,SUM(Ene!AP22+Feb!AP22+Mar!AP22+Abr!AP22+May!AP22),IF(Config!$C$6=6,SUM(+Ene!AP22+Feb!AP22+Mar!AP22+Abr!AP22+May!AP22+Jun!AP22),IF(Config!$C$6=7,SUM(Ene!AP22+Feb!AP22+Mar!AP22+Abr!AP22+May!AP22+Jun!AP22+Jul!AP22),IF(Config!$C$6=8,SUM(+Ene!AP22+Feb!AP22+Mar!AP22+Abr!AP22+May!AP22+Jun!AP22+Jul!AP22+Ago!AP22),IF(Config!$C$6=9,SUM(+Ene!AP22+Feb!AP22+Mar!AP22+Abr!AP22+May!AP22+Jun!AP22+Jul!AP22+Ago!AP22+Set!AP22),IF(Config!$C$6=10,SUM(+Ene!AP22+Feb!AP22+Mar!AP22+Abr!AP22+May!AP22+Jun!AP22+Jul!AP22+Ago!AP22+Set!AP22+Oct!AP22),IF(Config!$C$6=11,SUM(+Ene!AP22+Feb!AP22+Mar!AP22+Abr!AP22+May!AP22+Jun!AP22+Jul!AP22+Ago!AP22+Set!AP22+Oct!AP22+Nov!AP22),IF(Config!$C$6=12,SUM(+Ene!AP22+Feb!AP22+Mar!AP22+Abr!AP22+May!AP22+Jun!AP22+Jul!AP22+Ago!AP22+Set!AP22+Oct!AP22+Nov!AP22+Dic!AP22)))))))))))))</f>
        <v>6</v>
      </c>
      <c r="AQ22" s="356">
        <f>IF(Config!$C$6=1,SUM(+Ene!AQ22),IF(Config!$C$6=2,SUM(+Ene!AQ22+Feb!AQ22),IF(Config!$C$6=3,SUM(+Ene!AQ22+Feb!AQ22+Mar!AQ22),IF(Config!$C$6=4,SUM(+Ene!AQ22+Feb!AQ22+Mar!AQ22+Abr!AQ22),IF(Config!$C$6=5,SUM(Ene!AQ22+Feb!AQ22+Mar!AQ22+Abr!AQ22+May!AQ22),IF(Config!$C$6=6,SUM(+Ene!AQ22+Feb!AQ22+Mar!AQ22+Abr!AQ22+May!AQ22+Jun!AQ22),IF(Config!$C$6=7,SUM(Ene!AQ22+Feb!AQ22+Mar!AQ22+Abr!AQ22+May!AQ22+Jun!AQ22+Jul!AQ22),IF(Config!$C$6=8,SUM(+Ene!AQ22+Feb!AQ22+Mar!AQ22+Abr!AQ22+May!AQ22+Jun!AQ22+Jul!AQ22+Ago!AQ22),IF(Config!$C$6=9,SUM(+Ene!AQ22+Feb!AQ22+Mar!AQ22+Abr!AQ22+May!AQ22+Jun!AQ22+Jul!AQ22+Ago!AQ22+Set!AQ22),IF(Config!$C$6=10,SUM(+Ene!AQ22+Feb!AQ22+Mar!AQ22+Abr!AQ22+May!AQ22+Jun!AQ22+Jul!AQ22+Ago!AQ22+Set!AQ22+Oct!AQ22),IF(Config!$C$6=11,SUM(+Ene!AQ22+Feb!AQ22+Mar!AQ22+Abr!AQ22+May!AQ22+Jun!AQ22+Jul!AQ22+Ago!AQ22+Set!AQ22+Oct!AQ22+Nov!AQ22),IF(Config!$C$6=12,SUM(+Ene!AQ22+Feb!AQ22+Mar!AQ22+Abr!AQ22+May!AQ22+Jun!AQ22+Jul!AQ22+Ago!AQ22+Set!AQ22+Oct!AQ22+Nov!AQ22+Dic!AQ22)))))))))))))</f>
        <v>0</v>
      </c>
      <c r="AR22" s="356">
        <f>IF(Config!$C$6=1,SUM(+Ene!AR22),IF(Config!$C$6=2,SUM(+Ene!AR22+Feb!AR22),IF(Config!$C$6=3,SUM(+Ene!AR22+Feb!AR22+Mar!AR22),IF(Config!$C$6=4,SUM(+Ene!AR22+Feb!AR22+Mar!AR22+Abr!AR22),IF(Config!$C$6=5,SUM(Ene!AR22+Feb!AR22+Mar!AR22+Abr!AR22+May!AR22),IF(Config!$C$6=6,SUM(+Ene!AR22+Feb!AR22+Mar!AR22+Abr!AR22+May!AR22+Jun!AR22),IF(Config!$C$6=7,SUM(Ene!AR22+Feb!AR22+Mar!AR22+Abr!AR22+May!AR22+Jun!AR22+Jul!AR22),IF(Config!$C$6=8,SUM(+Ene!AR22+Feb!AR22+Mar!AR22+Abr!AR22+May!AR22+Jun!AR22+Jul!AR22+Ago!AR22),IF(Config!$C$6=9,SUM(+Ene!AR22+Feb!AR22+Mar!AR22+Abr!AR22+May!AR22+Jun!AR22+Jul!AR22+Ago!AR22+Set!AR22),IF(Config!$C$6=10,SUM(+Ene!AR22+Feb!AR22+Mar!AR22+Abr!AR22+May!AR22+Jun!AR22+Jul!AR22+Ago!AR22+Set!AR22+Oct!AR22),IF(Config!$C$6=11,SUM(+Ene!AR22+Feb!AR22+Mar!AR22+Abr!AR22+May!AR22+Jun!AR22+Jul!AR22+Ago!AR22+Set!AR22+Oct!AR22+Nov!AR22),IF(Config!$C$6=12,SUM(+Ene!AR22+Feb!AR22+Mar!AR22+Abr!AR22+May!AR22+Jun!AR22+Jul!AR22+Ago!AR22+Set!AR22+Oct!AR22+Nov!AR22+Dic!AR22)))))))))))))</f>
        <v>0</v>
      </c>
      <c r="AS22" s="356">
        <f>IF(Config!$C$6=1,SUM(+Ene!AS22),IF(Config!$C$6=2,SUM(+Ene!AS22+Feb!AS22),IF(Config!$C$6=3,SUM(+Ene!AS22+Feb!AS22+Mar!AS22),IF(Config!$C$6=4,SUM(+Ene!AS22+Feb!AS22+Mar!AS22+Abr!AS22),IF(Config!$C$6=5,SUM(Ene!AS22+Feb!AS22+Mar!AS22+Abr!AS22+May!AS22),IF(Config!$C$6=6,SUM(+Ene!AS22+Feb!AS22+Mar!AS22+Abr!AS22+May!AS22+Jun!AS22),IF(Config!$C$6=7,SUM(Ene!AS22+Feb!AS22+Mar!AS22+Abr!AS22+May!AS22+Jun!AS22+Jul!AS22),IF(Config!$C$6=8,SUM(+Ene!AS22+Feb!AS22+Mar!AS22+Abr!AS22+May!AS22+Jun!AS22+Jul!AS22+Ago!AS22),IF(Config!$C$6=9,SUM(+Ene!AS22+Feb!AS22+Mar!AS22+Abr!AS22+May!AS22+Jun!AS22+Jul!AS22+Ago!AS22+Set!AS22),IF(Config!$C$6=10,SUM(+Ene!AS22+Feb!AS22+Mar!AS22+Abr!AS22+May!AS22+Jun!AS22+Jul!AS22+Ago!AS22+Set!AS22+Oct!AS22),IF(Config!$C$6=11,SUM(+Ene!AS22+Feb!AS22+Mar!AS22+Abr!AS22+May!AS22+Jun!AS22+Jul!AS22+Ago!AS22+Set!AS22+Oct!AS22+Nov!AS22),IF(Config!$C$6=12,SUM(+Ene!AS22+Feb!AS22+Mar!AS22+Abr!AS22+May!AS22+Jun!AS22+Jul!AS22+Ago!AS22+Set!AS22+Oct!AS22+Nov!AS22+Dic!AS22)))))))))))))</f>
        <v>0</v>
      </c>
      <c r="AT22" s="366">
        <f t="shared" si="48"/>
        <v>90</v>
      </c>
      <c r="AU22" s="37">
        <f t="shared" si="27"/>
        <v>14</v>
      </c>
      <c r="AV22" s="37">
        <f t="shared" si="28"/>
        <v>0</v>
      </c>
      <c r="AW22" s="37">
        <f t="shared" si="8"/>
        <v>37</v>
      </c>
      <c r="AX22" s="37">
        <f t="shared" si="9"/>
        <v>5</v>
      </c>
      <c r="AY22" s="37">
        <f t="shared" si="10"/>
        <v>7</v>
      </c>
      <c r="AZ22" s="37">
        <f t="shared" si="11"/>
        <v>6</v>
      </c>
      <c r="BA22" s="37">
        <f t="shared" si="12"/>
        <v>7</v>
      </c>
      <c r="BB22" s="37">
        <f t="shared" si="13"/>
        <v>6</v>
      </c>
      <c r="BC22" s="38">
        <f t="shared" si="14"/>
        <v>2</v>
      </c>
      <c r="BD22" s="37">
        <f t="shared" si="15"/>
        <v>6</v>
      </c>
      <c r="BE22" s="54">
        <f t="shared" si="6"/>
        <v>90</v>
      </c>
      <c r="BF22" t="str">
        <f t="shared" si="7"/>
        <v>OK</v>
      </c>
    </row>
    <row r="23" spans="1:63" ht="30" x14ac:dyDescent="0.25">
      <c r="A23" s="352">
        <v>20</v>
      </c>
      <c r="B23" s="355" t="s">
        <v>611</v>
      </c>
      <c r="C23" s="414" t="s">
        <v>643</v>
      </c>
      <c r="D23" s="356">
        <f>IF(Config!$C$6=1,SUM(+Ene!D23),IF(Config!$C$6=2,SUM(+Ene!D23+Feb!D23),IF(Config!$C$6=3,SUM(+Ene!D23+Feb!D23+Mar!D23),IF(Config!$C$6=4,SUM(+Ene!D23+Feb!D23+Mar!D23+Abr!D23),IF(Config!$C$6=5,SUM(Ene!D23+Feb!D23+Mar!D23+Abr!D23+May!D23),IF(Config!$C$6=6,SUM(+Ene!D23+Feb!D23+Mar!D23+Abr!D23+May!D23+Jun!D23),IF(Config!$C$6=7,SUM(Ene!D23+Feb!D23+Mar!D23+Abr!D23+May!D23+Jun!D23+Jul!D23),IF(Config!$C$6=8,SUM(+Ene!D23+Feb!D23+Mar!D23+Abr!D23+May!D23+Jun!D23+Jul!D23+Ago!D23),IF(Config!$C$6=9,SUM(+Ene!D23+Feb!D23+Mar!D23+Abr!D23+May!D23+Jun!D23+Jul!D23+Ago!D23+Set!D23),IF(Config!$C$6=10,SUM(+Ene!D23+Feb!D23+Mar!D23+Abr!D23+May!D23+Jun!D23+Jul!D23+Ago!D23+Set!D23+Oct!D23),IF(Config!$C$6=11,SUM(+Ene!D23+Feb!D23+Mar!D23+Abr!D23+May!D23+Jun!D23+Jul!D23+Ago!D23+Set!D23+Oct!D23+Nov!D23),IF(Config!$C$6=12,SUM(+Ene!D23+Feb!D23+Mar!D23+Abr!D23+May!D23+Jun!D23+Jul!D23+Ago!D23+Set!D23+Oct!D23+Nov!D23+Dic!D23)))))))))))))</f>
        <v>0</v>
      </c>
      <c r="E23" s="356">
        <f>IF(Config!$C$6=1,SUM(+Ene!E23),IF(Config!$C$6=2,SUM(+Ene!E23+Feb!E23),IF(Config!$C$6=3,SUM(+Ene!E23+Feb!E23+Mar!E23),IF(Config!$C$6=4,SUM(+Ene!E23+Feb!E23+Mar!E23+Abr!E23),IF(Config!$C$6=5,SUM(Ene!E23+Feb!E23+Mar!E23+Abr!E23+May!E23),IF(Config!$C$6=6,SUM(+Ene!E23+Feb!E23+Mar!E23+Abr!E23+May!E23+Jun!E23),IF(Config!$C$6=7,SUM(Ene!E23+Feb!E23+Mar!E23+Abr!E23+May!E23+Jun!E23+Jul!E23),IF(Config!$C$6=8,SUM(+Ene!E23+Feb!E23+Mar!E23+Abr!E23+May!E23+Jun!E23+Jul!E23+Ago!E23),IF(Config!$C$6=9,SUM(+Ene!E23+Feb!E23+Mar!E23+Abr!E23+May!E23+Jun!E23+Jul!E23+Ago!E23+Set!E23),IF(Config!$C$6=10,SUM(+Ene!E23+Feb!E23+Mar!E23+Abr!E23+May!E23+Jun!E23+Jul!E23+Ago!E23+Set!E23+Oct!E23),IF(Config!$C$6=11,SUM(+Ene!E23+Feb!E23+Mar!E23+Abr!E23+May!E23+Jun!E23+Jul!E23+Ago!E23+Set!E23+Oct!E23+Nov!E23),IF(Config!$C$6=12,SUM(+Ene!E23+Feb!E23+Mar!E23+Abr!E23+May!E23+Jun!E23+Jul!E23+Ago!E23+Set!E23+Oct!E23+Nov!E23+Dic!E23)))))))))))))</f>
        <v>0</v>
      </c>
      <c r="F23" s="356">
        <f>IF(Config!$C$6=1,SUM(+Ene!F23),IF(Config!$C$6=2,SUM(+Ene!F23+Feb!F23),IF(Config!$C$6=3,SUM(+Ene!F23+Feb!F23+Mar!F23),IF(Config!$C$6=4,SUM(+Ene!F23+Feb!F23+Mar!F23+Abr!F23),IF(Config!$C$6=5,SUM(Ene!F23+Feb!F23+Mar!F23+Abr!F23+May!F23),IF(Config!$C$6=6,SUM(+Ene!F23+Feb!F23+Mar!F23+Abr!F23+May!F23+Jun!F23),IF(Config!$C$6=7,SUM(Ene!F23+Feb!F23+Mar!F23+Abr!F23+May!F23+Jun!F23+Jul!F23),IF(Config!$C$6=8,SUM(+Ene!F23+Feb!F23+Mar!F23+Abr!F23+May!F23+Jun!F23+Jul!F23+Ago!F23),IF(Config!$C$6=9,SUM(+Ene!F23+Feb!F23+Mar!F23+Abr!F23+May!F23+Jun!F23+Jul!F23+Ago!F23+Set!F23),IF(Config!$C$6=10,SUM(+Ene!F23+Feb!F23+Mar!F23+Abr!F23+May!F23+Jun!F23+Jul!F23+Ago!F23+Set!F23+Oct!F23),IF(Config!$C$6=11,SUM(+Ene!F23+Feb!F23+Mar!F23+Abr!F23+May!F23+Jun!F23+Jul!F23+Ago!F23+Set!F23+Oct!F23+Nov!F23),IF(Config!$C$6=12,SUM(+Ene!F23+Feb!F23+Mar!F23+Abr!F23+May!F23+Jun!F23+Jul!F23+Ago!F23+Set!F23+Oct!F23+Nov!F23+Dic!F23)))))))))))))</f>
        <v>0</v>
      </c>
      <c r="G23" s="356">
        <f>IF(Config!$C$6=1,SUM(+Ene!G23),IF(Config!$C$6=2,SUM(+Ene!G23+Feb!G23),IF(Config!$C$6=3,SUM(+Ene!G23+Feb!G23+Mar!G23),IF(Config!$C$6=4,SUM(+Ene!G23+Feb!G23+Mar!G23+Abr!G23),IF(Config!$C$6=5,SUM(Ene!G23+Feb!G23+Mar!G23+Abr!G23+May!G23),IF(Config!$C$6=6,SUM(+Ene!G23+Feb!G23+Mar!G23+Abr!G23+May!G23+Jun!G23),IF(Config!$C$6=7,SUM(Ene!G23+Feb!G23+Mar!G23+Abr!G23+May!G23+Jun!G23+Jul!G23),IF(Config!$C$6=8,SUM(+Ene!G23+Feb!G23+Mar!G23+Abr!G23+May!G23+Jun!G23+Jul!G23+Ago!G23),IF(Config!$C$6=9,SUM(+Ene!G23+Feb!G23+Mar!G23+Abr!G23+May!G23+Jun!G23+Jul!G23+Ago!G23+Set!G23),IF(Config!$C$6=10,SUM(+Ene!G23+Feb!G23+Mar!G23+Abr!G23+May!G23+Jun!G23+Jul!G23+Ago!G23+Set!G23+Oct!G23),IF(Config!$C$6=11,SUM(+Ene!G23+Feb!G23+Mar!G23+Abr!G23+May!G23+Jun!G23+Jul!G23+Ago!G23+Set!G23+Oct!G23+Nov!G23),IF(Config!$C$6=12,SUM(+Ene!G23+Feb!G23+Mar!G23+Abr!G23+May!G23+Jun!G23+Jul!G23+Ago!G23+Set!G23+Oct!G23+Nov!G23+Dic!G23)))))))))))))</f>
        <v>2</v>
      </c>
      <c r="H23" s="356">
        <f>IF(Config!$C$6=1,SUM(+Ene!H23),IF(Config!$C$6=2,SUM(+Ene!H23+Feb!H23),IF(Config!$C$6=3,SUM(+Ene!H23+Feb!H23+Mar!H23),IF(Config!$C$6=4,SUM(+Ene!H23+Feb!H23+Mar!H23+Abr!H23),IF(Config!$C$6=5,SUM(Ene!H23+Feb!H23+Mar!H23+Abr!H23+May!H23),IF(Config!$C$6=6,SUM(+Ene!H23+Feb!H23+Mar!H23+Abr!H23+May!H23+Jun!H23),IF(Config!$C$6=7,SUM(Ene!H23+Feb!H23+Mar!H23+Abr!H23+May!H23+Jun!H23+Jul!H23),IF(Config!$C$6=8,SUM(+Ene!H23+Feb!H23+Mar!H23+Abr!H23+May!H23+Jun!H23+Jul!H23+Ago!H23),IF(Config!$C$6=9,SUM(+Ene!H23+Feb!H23+Mar!H23+Abr!H23+May!H23+Jun!H23+Jul!H23+Ago!H23+Set!H23),IF(Config!$C$6=10,SUM(+Ene!H23+Feb!H23+Mar!H23+Abr!H23+May!H23+Jun!H23+Jul!H23+Ago!H23+Set!H23+Oct!H23),IF(Config!$C$6=11,SUM(+Ene!H23+Feb!H23+Mar!H23+Abr!H23+May!H23+Jun!H23+Jul!H23+Ago!H23+Set!H23+Oct!H23+Nov!H23),IF(Config!$C$6=12,SUM(+Ene!H23+Feb!H23+Mar!H23+Abr!H23+May!H23+Jun!H23+Jul!H23+Ago!H23+Set!H23+Oct!H23+Nov!H23+Dic!H23)))))))))))))</f>
        <v>0</v>
      </c>
      <c r="I23" s="356">
        <f>IF(Config!$C$6=1,SUM(+Ene!I23),IF(Config!$C$6=2,SUM(+Ene!I23+Feb!I23),IF(Config!$C$6=3,SUM(+Ene!I23+Feb!I23+Mar!I23),IF(Config!$C$6=4,SUM(+Ene!I23+Feb!I23+Mar!I23+Abr!I23),IF(Config!$C$6=5,SUM(Ene!I23+Feb!I23+Mar!I23+Abr!I23+May!I23),IF(Config!$C$6=6,SUM(+Ene!I23+Feb!I23+Mar!I23+Abr!I23+May!I23+Jun!I23),IF(Config!$C$6=7,SUM(Ene!I23+Feb!I23+Mar!I23+Abr!I23+May!I23+Jun!I23+Jul!I23),IF(Config!$C$6=8,SUM(+Ene!I23+Feb!I23+Mar!I23+Abr!I23+May!I23+Jun!I23+Jul!I23+Ago!I23),IF(Config!$C$6=9,SUM(+Ene!I23+Feb!I23+Mar!I23+Abr!I23+May!I23+Jun!I23+Jul!I23+Ago!I23+Set!I23),IF(Config!$C$6=10,SUM(+Ene!I23+Feb!I23+Mar!I23+Abr!I23+May!I23+Jun!I23+Jul!I23+Ago!I23+Set!I23+Oct!I23),IF(Config!$C$6=11,SUM(+Ene!I23+Feb!I23+Mar!I23+Abr!I23+May!I23+Jun!I23+Jul!I23+Ago!I23+Set!I23+Oct!I23+Nov!I23),IF(Config!$C$6=12,SUM(+Ene!I23+Feb!I23+Mar!I23+Abr!I23+May!I23+Jun!I23+Jul!I23+Ago!I23+Set!I23+Oct!I23+Nov!I23+Dic!I23)))))))))))))</f>
        <v>0</v>
      </c>
      <c r="J23" s="356">
        <f>IF(Config!$C$6=1,SUM(+Ene!J23),IF(Config!$C$6=2,SUM(+Ene!J23+Feb!J23),IF(Config!$C$6=3,SUM(+Ene!J23+Feb!J23+Mar!J23),IF(Config!$C$6=4,SUM(+Ene!J23+Feb!J23+Mar!J23+Abr!J23),IF(Config!$C$6=5,SUM(Ene!J23+Feb!J23+Mar!J23+Abr!J23+May!J23),IF(Config!$C$6=6,SUM(+Ene!J23+Feb!J23+Mar!J23+Abr!J23+May!J23+Jun!J23),IF(Config!$C$6=7,SUM(Ene!J23+Feb!J23+Mar!J23+Abr!J23+May!J23+Jun!J23+Jul!J23),IF(Config!$C$6=8,SUM(+Ene!J23+Feb!J23+Mar!J23+Abr!J23+May!J23+Jun!J23+Jul!J23+Ago!J23),IF(Config!$C$6=9,SUM(+Ene!J23+Feb!J23+Mar!J23+Abr!J23+May!J23+Jun!J23+Jul!J23+Ago!J23+Set!J23),IF(Config!$C$6=10,SUM(+Ene!J23+Feb!J23+Mar!J23+Abr!J23+May!J23+Jun!J23+Jul!J23+Ago!J23+Set!J23+Oct!J23),IF(Config!$C$6=11,SUM(+Ene!J23+Feb!J23+Mar!J23+Abr!J23+May!J23+Jun!J23+Jul!J23+Ago!J23+Set!J23+Oct!J23+Nov!J23),IF(Config!$C$6=12,SUM(+Ene!J23+Feb!J23+Mar!J23+Abr!J23+May!J23+Jun!J23+Jul!J23+Ago!J23+Set!J23+Oct!J23+Nov!J23+Dic!J23)))))))))))))</f>
        <v>0</v>
      </c>
      <c r="K23" s="356">
        <f>IF(Config!$C$6=1,SUM(+Ene!K23),IF(Config!$C$6=2,SUM(+Ene!K23+Feb!K23),IF(Config!$C$6=3,SUM(+Ene!K23+Feb!K23+Mar!K23),IF(Config!$C$6=4,SUM(+Ene!K23+Feb!K23+Mar!K23+Abr!K23),IF(Config!$C$6=5,SUM(Ene!K23+Feb!K23+Mar!K23+Abr!K23+May!K23),IF(Config!$C$6=6,SUM(+Ene!K23+Feb!K23+Mar!K23+Abr!K23+May!K23+Jun!K23),IF(Config!$C$6=7,SUM(Ene!K23+Feb!K23+Mar!K23+Abr!K23+May!K23+Jun!K23+Jul!K23),IF(Config!$C$6=8,SUM(+Ene!K23+Feb!K23+Mar!K23+Abr!K23+May!K23+Jun!K23+Jul!K23+Ago!K23),IF(Config!$C$6=9,SUM(+Ene!K23+Feb!K23+Mar!K23+Abr!K23+May!K23+Jun!K23+Jul!K23+Ago!K23+Set!K23),IF(Config!$C$6=10,SUM(+Ene!K23+Feb!K23+Mar!K23+Abr!K23+May!K23+Jun!K23+Jul!K23+Ago!K23+Set!K23+Oct!K23),IF(Config!$C$6=11,SUM(+Ene!K23+Feb!K23+Mar!K23+Abr!K23+May!K23+Jun!K23+Jul!K23+Ago!K23+Set!K23+Oct!K23+Nov!K23),IF(Config!$C$6=12,SUM(+Ene!K23+Feb!K23+Mar!K23+Abr!K23+May!K23+Jun!K23+Jul!K23+Ago!K23+Set!K23+Oct!K23+Nov!K23+Dic!K23)))))))))))))</f>
        <v>0</v>
      </c>
      <c r="L23" s="356">
        <f>IF(Config!$C$6=1,SUM(+Ene!L23),IF(Config!$C$6=2,SUM(+Ene!L23+Feb!L23),IF(Config!$C$6=3,SUM(+Ene!L23+Feb!L23+Mar!L23),IF(Config!$C$6=4,SUM(+Ene!L23+Feb!L23+Mar!L23+Abr!L23),IF(Config!$C$6=5,SUM(Ene!L23+Feb!L23+Mar!L23+Abr!L23+May!L23),IF(Config!$C$6=6,SUM(+Ene!L23+Feb!L23+Mar!L23+Abr!L23+May!L23+Jun!L23),IF(Config!$C$6=7,SUM(Ene!L23+Feb!L23+Mar!L23+Abr!L23+May!L23+Jun!L23+Jul!L23),IF(Config!$C$6=8,SUM(+Ene!L23+Feb!L23+Mar!L23+Abr!L23+May!L23+Jun!L23+Jul!L23+Ago!L23),IF(Config!$C$6=9,SUM(+Ene!L23+Feb!L23+Mar!L23+Abr!L23+May!L23+Jun!L23+Jul!L23+Ago!L23+Set!L23),IF(Config!$C$6=10,SUM(+Ene!L23+Feb!L23+Mar!L23+Abr!L23+May!L23+Jun!L23+Jul!L23+Ago!L23+Set!L23+Oct!L23),IF(Config!$C$6=11,SUM(+Ene!L23+Feb!L23+Mar!L23+Abr!L23+May!L23+Jun!L23+Jul!L23+Ago!L23+Set!L23+Oct!L23+Nov!L23),IF(Config!$C$6=12,SUM(+Ene!L23+Feb!L23+Mar!L23+Abr!L23+May!L23+Jun!L23+Jul!L23+Ago!L23+Set!L23+Oct!L23+Nov!L23+Dic!L23)))))))))))))</f>
        <v>2</v>
      </c>
      <c r="M23" s="356">
        <f>IF(Config!$C$6=1,SUM(+Ene!M23),IF(Config!$C$6=2,SUM(+Ene!M23+Feb!M23),IF(Config!$C$6=3,SUM(+Ene!M23+Feb!M23+Mar!M23),IF(Config!$C$6=4,SUM(+Ene!M23+Feb!M23+Mar!M23+Abr!M23),IF(Config!$C$6=5,SUM(Ene!M23+Feb!M23+Mar!M23+Abr!M23+May!M23),IF(Config!$C$6=6,SUM(+Ene!M23+Feb!M23+Mar!M23+Abr!M23+May!M23+Jun!M23),IF(Config!$C$6=7,SUM(Ene!M23+Feb!M23+Mar!M23+Abr!M23+May!M23+Jun!M23+Jul!M23),IF(Config!$C$6=8,SUM(+Ene!M23+Feb!M23+Mar!M23+Abr!M23+May!M23+Jun!M23+Jul!M23+Ago!M23),IF(Config!$C$6=9,SUM(+Ene!M23+Feb!M23+Mar!M23+Abr!M23+May!M23+Jun!M23+Jul!M23+Ago!M23+Set!M23),IF(Config!$C$6=10,SUM(+Ene!M23+Feb!M23+Mar!M23+Abr!M23+May!M23+Jun!M23+Jul!M23+Ago!M23+Set!M23+Oct!M23),IF(Config!$C$6=11,SUM(+Ene!M23+Feb!M23+Mar!M23+Abr!M23+May!M23+Jun!M23+Jul!M23+Ago!M23+Set!M23+Oct!M23+Nov!M23),IF(Config!$C$6=12,SUM(+Ene!M23+Feb!M23+Mar!M23+Abr!M23+May!M23+Jun!M23+Jul!M23+Ago!M23+Set!M23+Oct!M23+Nov!M23+Dic!M23)))))))))))))</f>
        <v>2</v>
      </c>
      <c r="N23" s="356">
        <f>IF(Config!$C$6=1,SUM(+Ene!N23),IF(Config!$C$6=2,SUM(+Ene!N23+Feb!N23),IF(Config!$C$6=3,SUM(+Ene!N23+Feb!N23+Mar!N23),IF(Config!$C$6=4,SUM(+Ene!N23+Feb!N23+Mar!N23+Abr!N23),IF(Config!$C$6=5,SUM(Ene!N23+Feb!N23+Mar!N23+Abr!N23+May!N23),IF(Config!$C$6=6,SUM(+Ene!N23+Feb!N23+Mar!N23+Abr!N23+May!N23+Jun!N23),IF(Config!$C$6=7,SUM(Ene!N23+Feb!N23+Mar!N23+Abr!N23+May!N23+Jun!N23+Jul!N23),IF(Config!$C$6=8,SUM(+Ene!N23+Feb!N23+Mar!N23+Abr!N23+May!N23+Jun!N23+Jul!N23+Ago!N23),IF(Config!$C$6=9,SUM(+Ene!N23+Feb!N23+Mar!N23+Abr!N23+May!N23+Jun!N23+Jul!N23+Ago!N23+Set!N23),IF(Config!$C$6=10,SUM(+Ene!N23+Feb!N23+Mar!N23+Abr!N23+May!N23+Jun!N23+Jul!N23+Ago!N23+Set!N23+Oct!N23),IF(Config!$C$6=11,SUM(+Ene!N23+Feb!N23+Mar!N23+Abr!N23+May!N23+Jun!N23+Jul!N23+Ago!N23+Set!N23+Oct!N23+Nov!N23),IF(Config!$C$6=12,SUM(+Ene!N23+Feb!N23+Mar!N23+Abr!N23+May!N23+Jun!N23+Jul!N23+Ago!N23+Set!N23+Oct!N23+Nov!N23+Dic!N23)))))))))))))</f>
        <v>0</v>
      </c>
      <c r="O23" s="356">
        <f>IF(Config!$C$6=1,SUM(+Ene!O23),IF(Config!$C$6=2,SUM(+Ene!O23+Feb!O23),IF(Config!$C$6=3,SUM(+Ene!O23+Feb!O23+Mar!O23),IF(Config!$C$6=4,SUM(+Ene!O23+Feb!O23+Mar!O23+Abr!O23),IF(Config!$C$6=5,SUM(Ene!O23+Feb!O23+Mar!O23+Abr!O23+May!O23),IF(Config!$C$6=6,SUM(+Ene!O23+Feb!O23+Mar!O23+Abr!O23+May!O23+Jun!O23),IF(Config!$C$6=7,SUM(Ene!O23+Feb!O23+Mar!O23+Abr!O23+May!O23+Jun!O23+Jul!O23),IF(Config!$C$6=8,SUM(+Ene!O23+Feb!O23+Mar!O23+Abr!O23+May!O23+Jun!O23+Jul!O23+Ago!O23),IF(Config!$C$6=9,SUM(+Ene!O23+Feb!O23+Mar!O23+Abr!O23+May!O23+Jun!O23+Jul!O23+Ago!O23+Set!O23),IF(Config!$C$6=10,SUM(+Ene!O23+Feb!O23+Mar!O23+Abr!O23+May!O23+Jun!O23+Jul!O23+Ago!O23+Set!O23+Oct!O23),IF(Config!$C$6=11,SUM(+Ene!O23+Feb!O23+Mar!O23+Abr!O23+May!O23+Jun!O23+Jul!O23+Ago!O23+Set!O23+Oct!O23+Nov!O23),IF(Config!$C$6=12,SUM(+Ene!O23+Feb!O23+Mar!O23+Abr!O23+May!O23+Jun!O23+Jul!O23+Ago!O23+Set!O23+Oct!O23+Nov!O23+Dic!O23)))))))))))))</f>
        <v>0</v>
      </c>
      <c r="P23" s="356">
        <f>IF(Config!$C$6=1,SUM(+Ene!P23),IF(Config!$C$6=2,SUM(+Ene!P23+Feb!P23),IF(Config!$C$6=3,SUM(+Ene!P23+Feb!P23+Mar!P23),IF(Config!$C$6=4,SUM(+Ene!P23+Feb!P23+Mar!P23+Abr!P23),IF(Config!$C$6=5,SUM(Ene!P23+Feb!P23+Mar!P23+Abr!P23+May!P23),IF(Config!$C$6=6,SUM(+Ene!P23+Feb!P23+Mar!P23+Abr!P23+May!P23+Jun!P23),IF(Config!$C$6=7,SUM(Ene!P23+Feb!P23+Mar!P23+Abr!P23+May!P23+Jun!P23+Jul!P23),IF(Config!$C$6=8,SUM(+Ene!P23+Feb!P23+Mar!P23+Abr!P23+May!P23+Jun!P23+Jul!P23+Ago!P23),IF(Config!$C$6=9,SUM(+Ene!P23+Feb!P23+Mar!P23+Abr!P23+May!P23+Jun!P23+Jul!P23+Ago!P23+Set!P23),IF(Config!$C$6=10,SUM(+Ene!P23+Feb!P23+Mar!P23+Abr!P23+May!P23+Jun!P23+Jul!P23+Ago!P23+Set!P23+Oct!P23),IF(Config!$C$6=11,SUM(+Ene!P23+Feb!P23+Mar!P23+Abr!P23+May!P23+Jun!P23+Jul!P23+Ago!P23+Set!P23+Oct!P23+Nov!P23),IF(Config!$C$6=12,SUM(+Ene!P23+Feb!P23+Mar!P23+Abr!P23+May!P23+Jun!P23+Jul!P23+Ago!P23+Set!P23+Oct!P23+Nov!P23+Dic!P23)))))))))))))</f>
        <v>0</v>
      </c>
      <c r="Q23" s="356">
        <f>IF(Config!$C$6=1,SUM(+Ene!Q23),IF(Config!$C$6=2,SUM(+Ene!Q23+Feb!Q23),IF(Config!$C$6=3,SUM(+Ene!Q23+Feb!Q23+Mar!Q23),IF(Config!$C$6=4,SUM(+Ene!Q23+Feb!Q23+Mar!Q23+Abr!Q23),IF(Config!$C$6=5,SUM(Ene!Q23+Feb!Q23+Mar!Q23+Abr!Q23+May!Q23),IF(Config!$C$6=6,SUM(+Ene!Q23+Feb!Q23+Mar!Q23+Abr!Q23+May!Q23+Jun!Q23),IF(Config!$C$6=7,SUM(Ene!Q23+Feb!Q23+Mar!Q23+Abr!Q23+May!Q23+Jun!Q23+Jul!Q23),IF(Config!$C$6=8,SUM(+Ene!Q23+Feb!Q23+Mar!Q23+Abr!Q23+May!Q23+Jun!Q23+Jul!Q23+Ago!Q23),IF(Config!$C$6=9,SUM(+Ene!Q23+Feb!Q23+Mar!Q23+Abr!Q23+May!Q23+Jun!Q23+Jul!Q23+Ago!Q23+Set!Q23),IF(Config!$C$6=10,SUM(+Ene!Q23+Feb!Q23+Mar!Q23+Abr!Q23+May!Q23+Jun!Q23+Jul!Q23+Ago!Q23+Set!Q23+Oct!Q23),IF(Config!$C$6=11,SUM(+Ene!Q23+Feb!Q23+Mar!Q23+Abr!Q23+May!Q23+Jun!Q23+Jul!Q23+Ago!Q23+Set!Q23+Oct!Q23+Nov!Q23),IF(Config!$C$6=12,SUM(+Ene!Q23+Feb!Q23+Mar!Q23+Abr!Q23+May!Q23+Jun!Q23+Jul!Q23+Ago!Q23+Set!Q23+Oct!Q23+Nov!Q23+Dic!Q23)))))))))))))</f>
        <v>0</v>
      </c>
      <c r="R23" s="356">
        <f>IF(Config!$C$6=1,SUM(+Ene!R23),IF(Config!$C$6=2,SUM(+Ene!R23+Feb!R23),IF(Config!$C$6=3,SUM(+Ene!R23+Feb!R23+Mar!R23),IF(Config!$C$6=4,SUM(+Ene!R23+Feb!R23+Mar!R23+Abr!R23),IF(Config!$C$6=5,SUM(Ene!R23+Feb!R23+Mar!R23+Abr!R23+May!R23),IF(Config!$C$6=6,SUM(+Ene!R23+Feb!R23+Mar!R23+Abr!R23+May!R23+Jun!R23),IF(Config!$C$6=7,SUM(Ene!R23+Feb!R23+Mar!R23+Abr!R23+May!R23+Jun!R23+Jul!R23),IF(Config!$C$6=8,SUM(+Ene!R23+Feb!R23+Mar!R23+Abr!R23+May!R23+Jun!R23+Jul!R23+Ago!R23),IF(Config!$C$6=9,SUM(+Ene!R23+Feb!R23+Mar!R23+Abr!R23+May!R23+Jun!R23+Jul!R23+Ago!R23+Set!R23),IF(Config!$C$6=10,SUM(+Ene!R23+Feb!R23+Mar!R23+Abr!R23+May!R23+Jun!R23+Jul!R23+Ago!R23+Set!R23+Oct!R23),IF(Config!$C$6=11,SUM(+Ene!R23+Feb!R23+Mar!R23+Abr!R23+May!R23+Jun!R23+Jul!R23+Ago!R23+Set!R23+Oct!R23+Nov!R23),IF(Config!$C$6=12,SUM(+Ene!R23+Feb!R23+Mar!R23+Abr!R23+May!R23+Jun!R23+Jul!R23+Ago!R23+Set!R23+Oct!R23+Nov!R23+Dic!R23)))))))))))))</f>
        <v>0</v>
      </c>
      <c r="S23" s="356">
        <f>IF(Config!$C$6=1,SUM(+Ene!S23),IF(Config!$C$6=2,SUM(+Ene!S23+Feb!S23),IF(Config!$C$6=3,SUM(+Ene!S23+Feb!S23+Mar!S23),IF(Config!$C$6=4,SUM(+Ene!S23+Feb!S23+Mar!S23+Abr!S23),IF(Config!$C$6=5,SUM(Ene!S23+Feb!S23+Mar!S23+Abr!S23+May!S23),IF(Config!$C$6=6,SUM(+Ene!S23+Feb!S23+Mar!S23+Abr!S23+May!S23+Jun!S23),IF(Config!$C$6=7,SUM(Ene!S23+Feb!S23+Mar!S23+Abr!S23+May!S23+Jun!S23+Jul!S23),IF(Config!$C$6=8,SUM(+Ene!S23+Feb!S23+Mar!S23+Abr!S23+May!S23+Jun!S23+Jul!S23+Ago!S23),IF(Config!$C$6=9,SUM(+Ene!S23+Feb!S23+Mar!S23+Abr!S23+May!S23+Jun!S23+Jul!S23+Ago!S23+Set!S23),IF(Config!$C$6=10,SUM(+Ene!S23+Feb!S23+Mar!S23+Abr!S23+May!S23+Jun!S23+Jul!S23+Ago!S23+Set!S23+Oct!S23),IF(Config!$C$6=11,SUM(+Ene!S23+Feb!S23+Mar!S23+Abr!S23+May!S23+Jun!S23+Jul!S23+Ago!S23+Set!S23+Oct!S23+Nov!S23),IF(Config!$C$6=12,SUM(+Ene!S23+Feb!S23+Mar!S23+Abr!S23+May!S23+Jun!S23+Jul!S23+Ago!S23+Set!S23+Oct!S23+Nov!S23+Dic!S23)))))))))))))</f>
        <v>0</v>
      </c>
      <c r="T23" s="356">
        <f>IF(Config!$C$6=1,SUM(+Ene!T23),IF(Config!$C$6=2,SUM(+Ene!T23+Feb!T23),IF(Config!$C$6=3,SUM(+Ene!T23+Feb!T23+Mar!T23),IF(Config!$C$6=4,SUM(+Ene!T23+Feb!T23+Mar!T23+Abr!T23),IF(Config!$C$6=5,SUM(Ene!T23+Feb!T23+Mar!T23+Abr!T23+May!T23),IF(Config!$C$6=6,SUM(+Ene!T23+Feb!T23+Mar!T23+Abr!T23+May!T23+Jun!T23),IF(Config!$C$6=7,SUM(Ene!T23+Feb!T23+Mar!T23+Abr!T23+May!T23+Jun!T23+Jul!T23),IF(Config!$C$6=8,SUM(+Ene!T23+Feb!T23+Mar!T23+Abr!T23+May!T23+Jun!T23+Jul!T23+Ago!T23),IF(Config!$C$6=9,SUM(+Ene!T23+Feb!T23+Mar!T23+Abr!T23+May!T23+Jun!T23+Jul!T23+Ago!T23+Set!T23),IF(Config!$C$6=10,SUM(+Ene!T23+Feb!T23+Mar!T23+Abr!T23+May!T23+Jun!T23+Jul!T23+Ago!T23+Set!T23+Oct!T23),IF(Config!$C$6=11,SUM(+Ene!T23+Feb!T23+Mar!T23+Abr!T23+May!T23+Jun!T23+Jul!T23+Ago!T23+Set!T23+Oct!T23+Nov!T23),IF(Config!$C$6=12,SUM(+Ene!T23+Feb!T23+Mar!T23+Abr!T23+May!T23+Jun!T23+Jul!T23+Ago!T23+Set!T23+Oct!T23+Nov!T23+Dic!T23)))))))))))))</f>
        <v>0</v>
      </c>
      <c r="U23" s="356">
        <f>IF(Config!$C$6=1,SUM(+Ene!U23),IF(Config!$C$6=2,SUM(+Ene!U23+Feb!U23),IF(Config!$C$6=3,SUM(+Ene!U23+Feb!U23+Mar!U23),IF(Config!$C$6=4,SUM(+Ene!U23+Feb!U23+Mar!U23+Abr!U23),IF(Config!$C$6=5,SUM(Ene!U23+Feb!U23+Mar!U23+Abr!U23+May!U23),IF(Config!$C$6=6,SUM(+Ene!U23+Feb!U23+Mar!U23+Abr!U23+May!U23+Jun!U23),IF(Config!$C$6=7,SUM(Ene!U23+Feb!U23+Mar!U23+Abr!U23+May!U23+Jun!U23+Jul!U23),IF(Config!$C$6=8,SUM(+Ene!U23+Feb!U23+Mar!U23+Abr!U23+May!U23+Jun!U23+Jul!U23+Ago!U23),IF(Config!$C$6=9,SUM(+Ene!U23+Feb!U23+Mar!U23+Abr!U23+May!U23+Jun!U23+Jul!U23+Ago!U23+Set!U23),IF(Config!$C$6=10,SUM(+Ene!U23+Feb!U23+Mar!U23+Abr!U23+May!U23+Jun!U23+Jul!U23+Ago!U23+Set!U23+Oct!U23),IF(Config!$C$6=11,SUM(+Ene!U23+Feb!U23+Mar!U23+Abr!U23+May!U23+Jun!U23+Jul!U23+Ago!U23+Set!U23+Oct!U23+Nov!U23),IF(Config!$C$6=12,SUM(+Ene!U23+Feb!U23+Mar!U23+Abr!U23+May!U23+Jun!U23+Jul!U23+Ago!U23+Set!U23+Oct!U23+Nov!U23+Dic!U23)))))))))))))</f>
        <v>2</v>
      </c>
      <c r="V23" s="356">
        <f>IF(Config!$C$6=1,SUM(+Ene!V23),IF(Config!$C$6=2,SUM(+Ene!V23+Feb!V23),IF(Config!$C$6=3,SUM(+Ene!V23+Feb!V23+Mar!V23),IF(Config!$C$6=4,SUM(+Ene!V23+Feb!V23+Mar!V23+Abr!V23),IF(Config!$C$6=5,SUM(Ene!V23+Feb!V23+Mar!V23+Abr!V23+May!V23),IF(Config!$C$6=6,SUM(+Ene!V23+Feb!V23+Mar!V23+Abr!V23+May!V23+Jun!V23),IF(Config!$C$6=7,SUM(Ene!V23+Feb!V23+Mar!V23+Abr!V23+May!V23+Jun!V23+Jul!V23),IF(Config!$C$6=8,SUM(+Ene!V23+Feb!V23+Mar!V23+Abr!V23+May!V23+Jun!V23+Jul!V23+Ago!V23),IF(Config!$C$6=9,SUM(+Ene!V23+Feb!V23+Mar!V23+Abr!V23+May!V23+Jun!V23+Jul!V23+Ago!V23+Set!V23),IF(Config!$C$6=10,SUM(+Ene!V23+Feb!V23+Mar!V23+Abr!V23+May!V23+Jun!V23+Jul!V23+Ago!V23+Set!V23+Oct!V23),IF(Config!$C$6=11,SUM(+Ene!V23+Feb!V23+Mar!V23+Abr!V23+May!V23+Jun!V23+Jul!V23+Ago!V23+Set!V23+Oct!V23+Nov!V23),IF(Config!$C$6=12,SUM(+Ene!V23+Feb!V23+Mar!V23+Abr!V23+May!V23+Jun!V23+Jul!V23+Ago!V23+Set!V23+Oct!V23+Nov!V23+Dic!V23)))))))))))))</f>
        <v>2</v>
      </c>
      <c r="W23" s="356">
        <f>IF(Config!$C$6=1,SUM(+Ene!W23),IF(Config!$C$6=2,SUM(+Ene!W23+Feb!W23),IF(Config!$C$6=3,SUM(+Ene!W23+Feb!W23+Mar!W23),IF(Config!$C$6=4,SUM(+Ene!W23+Feb!W23+Mar!W23+Abr!W23),IF(Config!$C$6=5,SUM(Ene!W23+Feb!W23+Mar!W23+Abr!W23+May!W23),IF(Config!$C$6=6,SUM(+Ene!W23+Feb!W23+Mar!W23+Abr!W23+May!W23+Jun!W23),IF(Config!$C$6=7,SUM(Ene!W23+Feb!W23+Mar!W23+Abr!W23+May!W23+Jun!W23+Jul!W23),IF(Config!$C$6=8,SUM(+Ene!W23+Feb!W23+Mar!W23+Abr!W23+May!W23+Jun!W23+Jul!W23+Ago!W23),IF(Config!$C$6=9,SUM(+Ene!W23+Feb!W23+Mar!W23+Abr!W23+May!W23+Jun!W23+Jul!W23+Ago!W23+Set!W23),IF(Config!$C$6=10,SUM(+Ene!W23+Feb!W23+Mar!W23+Abr!W23+May!W23+Jun!W23+Jul!W23+Ago!W23+Set!W23+Oct!W23),IF(Config!$C$6=11,SUM(+Ene!W23+Feb!W23+Mar!W23+Abr!W23+May!W23+Jun!W23+Jul!W23+Ago!W23+Set!W23+Oct!W23+Nov!W23),IF(Config!$C$6=12,SUM(+Ene!W23+Feb!W23+Mar!W23+Abr!W23+May!W23+Jun!W23+Jul!W23+Ago!W23+Set!W23+Oct!W23+Nov!W23+Dic!W23)))))))))))))</f>
        <v>0</v>
      </c>
      <c r="X23" s="356">
        <f>IF(Config!$C$6=1,SUM(+Ene!X23),IF(Config!$C$6=2,SUM(+Ene!X23+Feb!X23),IF(Config!$C$6=3,SUM(+Ene!X23+Feb!X23+Mar!X23),IF(Config!$C$6=4,SUM(+Ene!X23+Feb!X23+Mar!X23+Abr!X23),IF(Config!$C$6=5,SUM(Ene!X23+Feb!X23+Mar!X23+Abr!X23+May!X23),IF(Config!$C$6=6,SUM(+Ene!X23+Feb!X23+Mar!X23+Abr!X23+May!X23+Jun!X23),IF(Config!$C$6=7,SUM(Ene!X23+Feb!X23+Mar!X23+Abr!X23+May!X23+Jun!X23+Jul!X23),IF(Config!$C$6=8,SUM(+Ene!X23+Feb!X23+Mar!X23+Abr!X23+May!X23+Jun!X23+Jul!X23+Ago!X23),IF(Config!$C$6=9,SUM(+Ene!X23+Feb!X23+Mar!X23+Abr!X23+May!X23+Jun!X23+Jul!X23+Ago!X23+Set!X23),IF(Config!$C$6=10,SUM(+Ene!X23+Feb!X23+Mar!X23+Abr!X23+May!X23+Jun!X23+Jul!X23+Ago!X23+Set!X23+Oct!X23),IF(Config!$C$6=11,SUM(+Ene!X23+Feb!X23+Mar!X23+Abr!X23+May!X23+Jun!X23+Jul!X23+Ago!X23+Set!X23+Oct!X23+Nov!X23),IF(Config!$C$6=12,SUM(+Ene!X23+Feb!X23+Mar!X23+Abr!X23+May!X23+Jun!X23+Jul!X23+Ago!X23+Set!X23+Oct!X23+Nov!X23+Dic!X23)))))))))))))</f>
        <v>13</v>
      </c>
      <c r="Y23" s="356">
        <f>IF(Config!$C$6=1,SUM(+Ene!Y23),IF(Config!$C$6=2,SUM(+Ene!Y23+Feb!Y23),IF(Config!$C$6=3,SUM(+Ene!Y23+Feb!Y23+Mar!Y23),IF(Config!$C$6=4,SUM(+Ene!Y23+Feb!Y23+Mar!Y23+Abr!Y23),IF(Config!$C$6=5,SUM(Ene!Y23+Feb!Y23+Mar!Y23+Abr!Y23+May!Y23),IF(Config!$C$6=6,SUM(+Ene!Y23+Feb!Y23+Mar!Y23+Abr!Y23+May!Y23+Jun!Y23),IF(Config!$C$6=7,SUM(Ene!Y23+Feb!Y23+Mar!Y23+Abr!Y23+May!Y23+Jun!Y23+Jul!Y23),IF(Config!$C$6=8,SUM(+Ene!Y23+Feb!Y23+Mar!Y23+Abr!Y23+May!Y23+Jun!Y23+Jul!Y23+Ago!Y23),IF(Config!$C$6=9,SUM(+Ene!Y23+Feb!Y23+Mar!Y23+Abr!Y23+May!Y23+Jun!Y23+Jul!Y23+Ago!Y23+Set!Y23),IF(Config!$C$6=10,SUM(+Ene!Y23+Feb!Y23+Mar!Y23+Abr!Y23+May!Y23+Jun!Y23+Jul!Y23+Ago!Y23+Set!Y23+Oct!Y23),IF(Config!$C$6=11,SUM(+Ene!Y23+Feb!Y23+Mar!Y23+Abr!Y23+May!Y23+Jun!Y23+Jul!Y23+Ago!Y23+Set!Y23+Oct!Y23+Nov!Y23),IF(Config!$C$6=12,SUM(+Ene!Y23+Feb!Y23+Mar!Y23+Abr!Y23+May!Y23+Jun!Y23+Jul!Y23+Ago!Y23+Set!Y23+Oct!Y23+Nov!Y23+Dic!Y23)))))))))))))</f>
        <v>2</v>
      </c>
      <c r="Z23" s="356">
        <f>IF(Config!$C$6=1,SUM(+Ene!Z23),IF(Config!$C$6=2,SUM(+Ene!Z23+Feb!Z23),IF(Config!$C$6=3,SUM(+Ene!Z23+Feb!Z23+Mar!Z23),IF(Config!$C$6=4,SUM(+Ene!Z23+Feb!Z23+Mar!Z23+Abr!Z23),IF(Config!$C$6=5,SUM(Ene!Z23+Feb!Z23+Mar!Z23+Abr!Z23+May!Z23),IF(Config!$C$6=6,SUM(+Ene!Z23+Feb!Z23+Mar!Z23+Abr!Z23+May!Z23+Jun!Z23),IF(Config!$C$6=7,SUM(Ene!Z23+Feb!Z23+Mar!Z23+Abr!Z23+May!Z23+Jun!Z23+Jul!Z23),IF(Config!$C$6=8,SUM(+Ene!Z23+Feb!Z23+Mar!Z23+Abr!Z23+May!Z23+Jun!Z23+Jul!Z23+Ago!Z23),IF(Config!$C$6=9,SUM(+Ene!Z23+Feb!Z23+Mar!Z23+Abr!Z23+May!Z23+Jun!Z23+Jul!Z23+Ago!Z23+Set!Z23),IF(Config!$C$6=10,SUM(+Ene!Z23+Feb!Z23+Mar!Z23+Abr!Z23+May!Z23+Jun!Z23+Jul!Z23+Ago!Z23+Set!Z23+Oct!Z23),IF(Config!$C$6=11,SUM(+Ene!Z23+Feb!Z23+Mar!Z23+Abr!Z23+May!Z23+Jun!Z23+Jul!Z23+Ago!Z23+Set!Z23+Oct!Z23+Nov!Z23),IF(Config!$C$6=12,SUM(+Ene!Z23+Feb!Z23+Mar!Z23+Abr!Z23+May!Z23+Jun!Z23+Jul!Z23+Ago!Z23+Set!Z23+Oct!Z23+Nov!Z23+Dic!Z23)))))))))))))</f>
        <v>6</v>
      </c>
      <c r="AA23" s="356">
        <f>IF(Config!$C$6=1,SUM(+Ene!AA23),IF(Config!$C$6=2,SUM(+Ene!AA23+Feb!AA23),IF(Config!$C$6=3,SUM(+Ene!AA23+Feb!AA23+Mar!AA23),IF(Config!$C$6=4,SUM(+Ene!AA23+Feb!AA23+Mar!AA23+Abr!AA23),IF(Config!$C$6=5,SUM(Ene!AA23+Feb!AA23+Mar!AA23+Abr!AA23+May!AA23),IF(Config!$C$6=6,SUM(+Ene!AA23+Feb!AA23+Mar!AA23+Abr!AA23+May!AA23+Jun!AA23),IF(Config!$C$6=7,SUM(Ene!AA23+Feb!AA23+Mar!AA23+Abr!AA23+May!AA23+Jun!AA23+Jul!AA23),IF(Config!$C$6=8,SUM(+Ene!AA23+Feb!AA23+Mar!AA23+Abr!AA23+May!AA23+Jun!AA23+Jul!AA23+Ago!AA23),IF(Config!$C$6=9,SUM(+Ene!AA23+Feb!AA23+Mar!AA23+Abr!AA23+May!AA23+Jun!AA23+Jul!AA23+Ago!AA23+Set!AA23),IF(Config!$C$6=10,SUM(+Ene!AA23+Feb!AA23+Mar!AA23+Abr!AA23+May!AA23+Jun!AA23+Jul!AA23+Ago!AA23+Set!AA23+Oct!AA23),IF(Config!$C$6=11,SUM(+Ene!AA23+Feb!AA23+Mar!AA23+Abr!AA23+May!AA23+Jun!AA23+Jul!AA23+Ago!AA23+Set!AA23+Oct!AA23+Nov!AA23),IF(Config!$C$6=12,SUM(+Ene!AA23+Feb!AA23+Mar!AA23+Abr!AA23+May!AA23+Jun!AA23+Jul!AA23+Ago!AA23+Set!AA23+Oct!AA23+Nov!AA23+Dic!AA23)))))))))))))</f>
        <v>0</v>
      </c>
      <c r="AB23" s="356">
        <f>IF(Config!$C$6=1,SUM(+Ene!AB23),IF(Config!$C$6=2,SUM(+Ene!AB23+Feb!AB23),IF(Config!$C$6=3,SUM(+Ene!AB23+Feb!AB23+Mar!AB23),IF(Config!$C$6=4,SUM(+Ene!AB23+Feb!AB23+Mar!AB23+Abr!AB23),IF(Config!$C$6=5,SUM(Ene!AB23+Feb!AB23+Mar!AB23+Abr!AB23+May!AB23),IF(Config!$C$6=6,SUM(+Ene!AB23+Feb!AB23+Mar!AB23+Abr!AB23+May!AB23+Jun!AB23),IF(Config!$C$6=7,SUM(Ene!AB23+Feb!AB23+Mar!AB23+Abr!AB23+May!AB23+Jun!AB23+Jul!AB23),IF(Config!$C$6=8,SUM(+Ene!AB23+Feb!AB23+Mar!AB23+Abr!AB23+May!AB23+Jun!AB23+Jul!AB23+Ago!AB23),IF(Config!$C$6=9,SUM(+Ene!AB23+Feb!AB23+Mar!AB23+Abr!AB23+May!AB23+Jun!AB23+Jul!AB23+Ago!AB23+Set!AB23),IF(Config!$C$6=10,SUM(+Ene!AB23+Feb!AB23+Mar!AB23+Abr!AB23+May!AB23+Jun!AB23+Jul!AB23+Ago!AB23+Set!AB23+Oct!AB23),IF(Config!$C$6=11,SUM(+Ene!AB23+Feb!AB23+Mar!AB23+Abr!AB23+May!AB23+Jun!AB23+Jul!AB23+Ago!AB23+Set!AB23+Oct!AB23+Nov!AB23),IF(Config!$C$6=12,SUM(+Ene!AB23+Feb!AB23+Mar!AB23+Abr!AB23+May!AB23+Jun!AB23+Jul!AB23+Ago!AB23+Set!AB23+Oct!AB23+Nov!AB23+Dic!AB23)))))))))))))</f>
        <v>0</v>
      </c>
      <c r="AC23" s="356">
        <f>IF(Config!$C$6=1,SUM(+Ene!AC23),IF(Config!$C$6=2,SUM(+Ene!AC23+Feb!AC23),IF(Config!$C$6=3,SUM(+Ene!AC23+Feb!AC23+Mar!AC23),IF(Config!$C$6=4,SUM(+Ene!AC23+Feb!AC23+Mar!AC23+Abr!AC23),IF(Config!$C$6=5,SUM(Ene!AC23+Feb!AC23+Mar!AC23+Abr!AC23+May!AC23),IF(Config!$C$6=6,SUM(+Ene!AC23+Feb!AC23+Mar!AC23+Abr!AC23+May!AC23+Jun!AC23),IF(Config!$C$6=7,SUM(Ene!AC23+Feb!AC23+Mar!AC23+Abr!AC23+May!AC23+Jun!AC23+Jul!AC23),IF(Config!$C$6=8,SUM(+Ene!AC23+Feb!AC23+Mar!AC23+Abr!AC23+May!AC23+Jun!AC23+Jul!AC23+Ago!AC23),IF(Config!$C$6=9,SUM(+Ene!AC23+Feb!AC23+Mar!AC23+Abr!AC23+May!AC23+Jun!AC23+Jul!AC23+Ago!AC23+Set!AC23),IF(Config!$C$6=10,SUM(+Ene!AC23+Feb!AC23+Mar!AC23+Abr!AC23+May!AC23+Jun!AC23+Jul!AC23+Ago!AC23+Set!AC23+Oct!AC23),IF(Config!$C$6=11,SUM(+Ene!AC23+Feb!AC23+Mar!AC23+Abr!AC23+May!AC23+Jun!AC23+Jul!AC23+Ago!AC23+Set!AC23+Oct!AC23+Nov!AC23),IF(Config!$C$6=12,SUM(+Ene!AC23+Feb!AC23+Mar!AC23+Abr!AC23+May!AC23+Jun!AC23+Jul!AC23+Ago!AC23+Set!AC23+Oct!AC23+Nov!AC23+Dic!AC23)))))))))))))</f>
        <v>0</v>
      </c>
      <c r="AD23" s="356">
        <f>IF(Config!$C$6=1,SUM(+Ene!AD23),IF(Config!$C$6=2,SUM(+Ene!AD23+Feb!AD23),IF(Config!$C$6=3,SUM(+Ene!AD23+Feb!AD23+Mar!AD23),IF(Config!$C$6=4,SUM(+Ene!AD23+Feb!AD23+Mar!AD23+Abr!AD23),IF(Config!$C$6=5,SUM(Ene!AD23+Feb!AD23+Mar!AD23+Abr!AD23+May!AD23),IF(Config!$C$6=6,SUM(+Ene!AD23+Feb!AD23+Mar!AD23+Abr!AD23+May!AD23+Jun!AD23),IF(Config!$C$6=7,SUM(Ene!AD23+Feb!AD23+Mar!AD23+Abr!AD23+May!AD23+Jun!AD23+Jul!AD23),IF(Config!$C$6=8,SUM(+Ene!AD23+Feb!AD23+Mar!AD23+Abr!AD23+May!AD23+Jun!AD23+Jul!AD23+Ago!AD23),IF(Config!$C$6=9,SUM(+Ene!AD23+Feb!AD23+Mar!AD23+Abr!AD23+May!AD23+Jun!AD23+Jul!AD23+Ago!AD23+Set!AD23),IF(Config!$C$6=10,SUM(+Ene!AD23+Feb!AD23+Mar!AD23+Abr!AD23+May!AD23+Jun!AD23+Jul!AD23+Ago!AD23+Set!AD23+Oct!AD23),IF(Config!$C$6=11,SUM(+Ene!AD23+Feb!AD23+Mar!AD23+Abr!AD23+May!AD23+Jun!AD23+Jul!AD23+Ago!AD23+Set!AD23+Oct!AD23+Nov!AD23),IF(Config!$C$6=12,SUM(+Ene!AD23+Feb!AD23+Mar!AD23+Abr!AD23+May!AD23+Jun!AD23+Jul!AD23+Ago!AD23+Set!AD23+Oct!AD23+Nov!AD23+Dic!AD23)))))))))))))</f>
        <v>0</v>
      </c>
      <c r="AE23" s="356">
        <f>IF(Config!$C$6=1,SUM(+Ene!AE23),IF(Config!$C$6=2,SUM(+Ene!AE23+Feb!AE23),IF(Config!$C$6=3,SUM(+Ene!AE23+Feb!AE23+Mar!AE23),IF(Config!$C$6=4,SUM(+Ene!AE23+Feb!AE23+Mar!AE23+Abr!AE23),IF(Config!$C$6=5,SUM(Ene!AE23+Feb!AE23+Mar!AE23+Abr!AE23+May!AE23),IF(Config!$C$6=6,SUM(+Ene!AE23+Feb!AE23+Mar!AE23+Abr!AE23+May!AE23+Jun!AE23),IF(Config!$C$6=7,SUM(Ene!AE23+Feb!AE23+Mar!AE23+Abr!AE23+May!AE23+Jun!AE23+Jul!AE23),IF(Config!$C$6=8,SUM(+Ene!AE23+Feb!AE23+Mar!AE23+Abr!AE23+May!AE23+Jun!AE23+Jul!AE23+Ago!AE23),IF(Config!$C$6=9,SUM(+Ene!AE23+Feb!AE23+Mar!AE23+Abr!AE23+May!AE23+Jun!AE23+Jul!AE23+Ago!AE23+Set!AE23),IF(Config!$C$6=10,SUM(+Ene!AE23+Feb!AE23+Mar!AE23+Abr!AE23+May!AE23+Jun!AE23+Jul!AE23+Ago!AE23+Set!AE23+Oct!AE23),IF(Config!$C$6=11,SUM(+Ene!AE23+Feb!AE23+Mar!AE23+Abr!AE23+May!AE23+Jun!AE23+Jul!AE23+Ago!AE23+Set!AE23+Oct!AE23+Nov!AE23),IF(Config!$C$6=12,SUM(+Ene!AE23+Feb!AE23+Mar!AE23+Abr!AE23+May!AE23+Jun!AE23+Jul!AE23+Ago!AE23+Set!AE23+Oct!AE23+Nov!AE23+Dic!AE23)))))))))))))</f>
        <v>9</v>
      </c>
      <c r="AF23" s="356">
        <f>IF(Config!$C$6=1,SUM(+Ene!AF23),IF(Config!$C$6=2,SUM(+Ene!AF23+Feb!AF23),IF(Config!$C$6=3,SUM(+Ene!AF23+Feb!AF23+Mar!AF23),IF(Config!$C$6=4,SUM(+Ene!AF23+Feb!AF23+Mar!AF23+Abr!AF23),IF(Config!$C$6=5,SUM(Ene!AF23+Feb!AF23+Mar!AF23+Abr!AF23+May!AF23),IF(Config!$C$6=6,SUM(+Ene!AF23+Feb!AF23+Mar!AF23+Abr!AF23+May!AF23+Jun!AF23),IF(Config!$C$6=7,SUM(Ene!AF23+Feb!AF23+Mar!AF23+Abr!AF23+May!AF23+Jun!AF23+Jul!AF23),IF(Config!$C$6=8,SUM(+Ene!AF23+Feb!AF23+Mar!AF23+Abr!AF23+May!AF23+Jun!AF23+Jul!AF23+Ago!AF23),IF(Config!$C$6=9,SUM(+Ene!AF23+Feb!AF23+Mar!AF23+Abr!AF23+May!AF23+Jun!AF23+Jul!AF23+Ago!AF23+Set!AF23),IF(Config!$C$6=10,SUM(+Ene!AF23+Feb!AF23+Mar!AF23+Abr!AF23+May!AF23+Jun!AF23+Jul!AF23+Ago!AF23+Set!AF23+Oct!AF23),IF(Config!$C$6=11,SUM(+Ene!AF23+Feb!AF23+Mar!AF23+Abr!AF23+May!AF23+Jun!AF23+Jul!AF23+Ago!AF23+Set!AF23+Oct!AF23+Nov!AF23),IF(Config!$C$6=12,SUM(+Ene!AF23+Feb!AF23+Mar!AF23+Abr!AF23+May!AF23+Jun!AF23+Jul!AF23+Ago!AF23+Set!AF23+Oct!AF23+Nov!AF23+Dic!AF23)))))))))))))</f>
        <v>0</v>
      </c>
      <c r="AG23" s="356">
        <f>IF(Config!$C$6=1,SUM(+Ene!AG23),IF(Config!$C$6=2,SUM(+Ene!AG23+Feb!AG23),IF(Config!$C$6=3,SUM(+Ene!AG23+Feb!AG23+Mar!AG23),IF(Config!$C$6=4,SUM(+Ene!AG23+Feb!AG23+Mar!AG23+Abr!AG23),IF(Config!$C$6=5,SUM(Ene!AG23+Feb!AG23+Mar!AG23+Abr!AG23+May!AG23),IF(Config!$C$6=6,SUM(+Ene!AG23+Feb!AG23+Mar!AG23+Abr!AG23+May!AG23+Jun!AG23),IF(Config!$C$6=7,SUM(Ene!AG23+Feb!AG23+Mar!AG23+Abr!AG23+May!AG23+Jun!AG23+Jul!AG23),IF(Config!$C$6=8,SUM(+Ene!AG23+Feb!AG23+Mar!AG23+Abr!AG23+May!AG23+Jun!AG23+Jul!AG23+Ago!AG23),IF(Config!$C$6=9,SUM(+Ene!AG23+Feb!AG23+Mar!AG23+Abr!AG23+May!AG23+Jun!AG23+Jul!AG23+Ago!AG23+Set!AG23),IF(Config!$C$6=10,SUM(+Ene!AG23+Feb!AG23+Mar!AG23+Abr!AG23+May!AG23+Jun!AG23+Jul!AG23+Ago!AG23+Set!AG23+Oct!AG23),IF(Config!$C$6=11,SUM(+Ene!AG23+Feb!AG23+Mar!AG23+Abr!AG23+May!AG23+Jun!AG23+Jul!AG23+Ago!AG23+Set!AG23+Oct!AG23+Nov!AG23),IF(Config!$C$6=12,SUM(+Ene!AG23+Feb!AG23+Mar!AG23+Abr!AG23+May!AG23+Jun!AG23+Jul!AG23+Ago!AG23+Set!AG23+Oct!AG23+Nov!AG23+Dic!AG23)))))))))))))</f>
        <v>0</v>
      </c>
      <c r="AH23" s="356">
        <f>IF(Config!$C$6=1,SUM(+Ene!AH23),IF(Config!$C$6=2,SUM(+Ene!AH23+Feb!AH23),IF(Config!$C$6=3,SUM(+Ene!AH23+Feb!AH23+Mar!AH23),IF(Config!$C$6=4,SUM(+Ene!AH23+Feb!AH23+Mar!AH23+Abr!AH23),IF(Config!$C$6=5,SUM(Ene!AH23+Feb!AH23+Mar!AH23+Abr!AH23+May!AH23),IF(Config!$C$6=6,SUM(+Ene!AH23+Feb!AH23+Mar!AH23+Abr!AH23+May!AH23+Jun!AH23),IF(Config!$C$6=7,SUM(Ene!AH23+Feb!AH23+Mar!AH23+Abr!AH23+May!AH23+Jun!AH23+Jul!AH23),IF(Config!$C$6=8,SUM(+Ene!AH23+Feb!AH23+Mar!AH23+Abr!AH23+May!AH23+Jun!AH23+Jul!AH23+Ago!AH23),IF(Config!$C$6=9,SUM(+Ene!AH23+Feb!AH23+Mar!AH23+Abr!AH23+May!AH23+Jun!AH23+Jul!AH23+Ago!AH23+Set!AH23),IF(Config!$C$6=10,SUM(+Ene!AH23+Feb!AH23+Mar!AH23+Abr!AH23+May!AH23+Jun!AH23+Jul!AH23+Ago!AH23+Set!AH23+Oct!AH23),IF(Config!$C$6=11,SUM(+Ene!AH23+Feb!AH23+Mar!AH23+Abr!AH23+May!AH23+Jun!AH23+Jul!AH23+Ago!AH23+Set!AH23+Oct!AH23+Nov!AH23),IF(Config!$C$6=12,SUM(+Ene!AH23+Feb!AH23+Mar!AH23+Abr!AH23+May!AH23+Jun!AH23+Jul!AH23+Ago!AH23+Set!AH23+Oct!AH23+Nov!AH23+Dic!AH23)))))))))))))</f>
        <v>0</v>
      </c>
      <c r="AI23" s="356">
        <f>IF(Config!$C$6=1,SUM(+Ene!AI23),IF(Config!$C$6=2,SUM(+Ene!AI23+Feb!AI23),IF(Config!$C$6=3,SUM(+Ene!AI23+Feb!AI23+Mar!AI23),IF(Config!$C$6=4,SUM(+Ene!AI23+Feb!AI23+Mar!AI23+Abr!AI23),IF(Config!$C$6=5,SUM(Ene!AI23+Feb!AI23+Mar!AI23+Abr!AI23+May!AI23),IF(Config!$C$6=6,SUM(+Ene!AI23+Feb!AI23+Mar!AI23+Abr!AI23+May!AI23+Jun!AI23),IF(Config!$C$6=7,SUM(Ene!AI23+Feb!AI23+Mar!AI23+Abr!AI23+May!AI23+Jun!AI23+Jul!AI23),IF(Config!$C$6=8,SUM(+Ene!AI23+Feb!AI23+Mar!AI23+Abr!AI23+May!AI23+Jun!AI23+Jul!AI23+Ago!AI23),IF(Config!$C$6=9,SUM(+Ene!AI23+Feb!AI23+Mar!AI23+Abr!AI23+May!AI23+Jun!AI23+Jul!AI23+Ago!AI23+Set!AI23),IF(Config!$C$6=10,SUM(+Ene!AI23+Feb!AI23+Mar!AI23+Abr!AI23+May!AI23+Jun!AI23+Jul!AI23+Ago!AI23+Set!AI23+Oct!AI23),IF(Config!$C$6=11,SUM(+Ene!AI23+Feb!AI23+Mar!AI23+Abr!AI23+May!AI23+Jun!AI23+Jul!AI23+Ago!AI23+Set!AI23+Oct!AI23+Nov!AI23),IF(Config!$C$6=12,SUM(+Ene!AI23+Feb!AI23+Mar!AI23+Abr!AI23+May!AI23+Jun!AI23+Jul!AI23+Ago!AI23+Set!AI23+Oct!AI23+Nov!AI23+Dic!AI23)))))))))))))</f>
        <v>0</v>
      </c>
      <c r="AJ23" s="356">
        <f>IF(Config!$C$6=1,SUM(+Ene!AJ23),IF(Config!$C$6=2,SUM(+Ene!AJ23+Feb!AJ23),IF(Config!$C$6=3,SUM(+Ene!AJ23+Feb!AJ23+Mar!AJ23),IF(Config!$C$6=4,SUM(+Ene!AJ23+Feb!AJ23+Mar!AJ23+Abr!AJ23),IF(Config!$C$6=5,SUM(Ene!AJ23+Feb!AJ23+Mar!AJ23+Abr!AJ23+May!AJ23),IF(Config!$C$6=6,SUM(+Ene!AJ23+Feb!AJ23+Mar!AJ23+Abr!AJ23+May!AJ23+Jun!AJ23),IF(Config!$C$6=7,SUM(Ene!AJ23+Feb!AJ23+Mar!AJ23+Abr!AJ23+May!AJ23+Jun!AJ23+Jul!AJ23),IF(Config!$C$6=8,SUM(+Ene!AJ23+Feb!AJ23+Mar!AJ23+Abr!AJ23+May!AJ23+Jun!AJ23+Jul!AJ23+Ago!AJ23),IF(Config!$C$6=9,SUM(+Ene!AJ23+Feb!AJ23+Mar!AJ23+Abr!AJ23+May!AJ23+Jun!AJ23+Jul!AJ23+Ago!AJ23+Set!AJ23),IF(Config!$C$6=10,SUM(+Ene!AJ23+Feb!AJ23+Mar!AJ23+Abr!AJ23+May!AJ23+Jun!AJ23+Jul!AJ23+Ago!AJ23+Set!AJ23+Oct!AJ23),IF(Config!$C$6=11,SUM(+Ene!AJ23+Feb!AJ23+Mar!AJ23+Abr!AJ23+May!AJ23+Jun!AJ23+Jul!AJ23+Ago!AJ23+Set!AJ23+Oct!AJ23+Nov!AJ23),IF(Config!$C$6=12,SUM(+Ene!AJ23+Feb!AJ23+Mar!AJ23+Abr!AJ23+May!AJ23+Jun!AJ23+Jul!AJ23+Ago!AJ23+Set!AJ23+Oct!AJ23+Nov!AJ23+Dic!AJ23)))))))))))))</f>
        <v>0</v>
      </c>
      <c r="AK23" s="356">
        <f>IF(Config!$C$6=1,SUM(+Ene!AK23),IF(Config!$C$6=2,SUM(+Ene!AK23+Feb!AK23),IF(Config!$C$6=3,SUM(+Ene!AK23+Feb!AK23+Mar!AK23),IF(Config!$C$6=4,SUM(+Ene!AK23+Feb!AK23+Mar!AK23+Abr!AK23),IF(Config!$C$6=5,SUM(Ene!AK23+Feb!AK23+Mar!AK23+Abr!AK23+May!AK23),IF(Config!$C$6=6,SUM(+Ene!AK23+Feb!AK23+Mar!AK23+Abr!AK23+May!AK23+Jun!AK23),IF(Config!$C$6=7,SUM(Ene!AK23+Feb!AK23+Mar!AK23+Abr!AK23+May!AK23+Jun!AK23+Jul!AK23),IF(Config!$C$6=8,SUM(+Ene!AK23+Feb!AK23+Mar!AK23+Abr!AK23+May!AK23+Jun!AK23+Jul!AK23+Ago!AK23),IF(Config!$C$6=9,SUM(+Ene!AK23+Feb!AK23+Mar!AK23+Abr!AK23+May!AK23+Jun!AK23+Jul!AK23+Ago!AK23+Set!AK23),IF(Config!$C$6=10,SUM(+Ene!AK23+Feb!AK23+Mar!AK23+Abr!AK23+May!AK23+Jun!AK23+Jul!AK23+Ago!AK23+Set!AK23+Oct!AK23),IF(Config!$C$6=11,SUM(+Ene!AK23+Feb!AK23+Mar!AK23+Abr!AK23+May!AK23+Jun!AK23+Jul!AK23+Ago!AK23+Set!AK23+Oct!AK23+Nov!AK23),IF(Config!$C$6=12,SUM(+Ene!AK23+Feb!AK23+Mar!AK23+Abr!AK23+May!AK23+Jun!AK23+Jul!AK23+Ago!AK23+Set!AK23+Oct!AK23+Nov!AK23+Dic!AK23)))))))))))))</f>
        <v>0</v>
      </c>
      <c r="AL23" s="356">
        <f>IF(Config!$C$6=1,SUM(+Ene!AL23),IF(Config!$C$6=2,SUM(+Ene!AL23+Feb!AL23),IF(Config!$C$6=3,SUM(+Ene!AL23+Feb!AL23+Mar!AL23),IF(Config!$C$6=4,SUM(+Ene!AL23+Feb!AL23+Mar!AL23+Abr!AL23),IF(Config!$C$6=5,SUM(Ene!AL23+Feb!AL23+Mar!AL23+Abr!AL23+May!AL23),IF(Config!$C$6=6,SUM(+Ene!AL23+Feb!AL23+Mar!AL23+Abr!AL23+May!AL23+Jun!AL23),IF(Config!$C$6=7,SUM(Ene!AL23+Feb!AL23+Mar!AL23+Abr!AL23+May!AL23+Jun!AL23+Jul!AL23),IF(Config!$C$6=8,SUM(+Ene!AL23+Feb!AL23+Mar!AL23+Abr!AL23+May!AL23+Jun!AL23+Jul!AL23+Ago!AL23),IF(Config!$C$6=9,SUM(+Ene!AL23+Feb!AL23+Mar!AL23+Abr!AL23+May!AL23+Jun!AL23+Jul!AL23+Ago!AL23+Set!AL23),IF(Config!$C$6=10,SUM(+Ene!AL23+Feb!AL23+Mar!AL23+Abr!AL23+May!AL23+Jun!AL23+Jul!AL23+Ago!AL23+Set!AL23+Oct!AL23),IF(Config!$C$6=11,SUM(+Ene!AL23+Feb!AL23+Mar!AL23+Abr!AL23+May!AL23+Jun!AL23+Jul!AL23+Ago!AL23+Set!AL23+Oct!AL23+Nov!AL23),IF(Config!$C$6=12,SUM(+Ene!AL23+Feb!AL23+Mar!AL23+Abr!AL23+May!AL23+Jun!AL23+Jul!AL23+Ago!AL23+Set!AL23+Oct!AL23+Nov!AL23+Dic!AL23)))))))))))))</f>
        <v>6</v>
      </c>
      <c r="AM23" s="356">
        <f>IF(Config!$C$6=1,SUM(+Ene!AM23),IF(Config!$C$6=2,SUM(+Ene!AM23+Feb!AM23),IF(Config!$C$6=3,SUM(+Ene!AM23+Feb!AM23+Mar!AM23),IF(Config!$C$6=4,SUM(+Ene!AM23+Feb!AM23+Mar!AM23+Abr!AM23),IF(Config!$C$6=5,SUM(Ene!AM23+Feb!AM23+Mar!AM23+Abr!AM23+May!AM23),IF(Config!$C$6=6,SUM(+Ene!AM23+Feb!AM23+Mar!AM23+Abr!AM23+May!AM23+Jun!AM23),IF(Config!$C$6=7,SUM(Ene!AM23+Feb!AM23+Mar!AM23+Abr!AM23+May!AM23+Jun!AM23+Jul!AM23),IF(Config!$C$6=8,SUM(+Ene!AM23+Feb!AM23+Mar!AM23+Abr!AM23+May!AM23+Jun!AM23+Jul!AM23+Ago!AM23),IF(Config!$C$6=9,SUM(+Ene!AM23+Feb!AM23+Mar!AM23+Abr!AM23+May!AM23+Jun!AM23+Jul!AM23+Ago!AM23+Set!AM23),IF(Config!$C$6=10,SUM(+Ene!AM23+Feb!AM23+Mar!AM23+Abr!AM23+May!AM23+Jun!AM23+Jul!AM23+Ago!AM23+Set!AM23+Oct!AM23),IF(Config!$C$6=11,SUM(+Ene!AM23+Feb!AM23+Mar!AM23+Abr!AM23+May!AM23+Jun!AM23+Jul!AM23+Ago!AM23+Set!AM23+Oct!AM23+Nov!AM23),IF(Config!$C$6=12,SUM(+Ene!AM23+Feb!AM23+Mar!AM23+Abr!AM23+May!AM23+Jun!AM23+Jul!AM23+Ago!AM23+Set!AM23+Oct!AM23+Nov!AM23+Dic!AM23)))))))))))))</f>
        <v>1</v>
      </c>
      <c r="AN23" s="356">
        <f>IF(Config!$C$6=1,SUM(+Ene!AN23),IF(Config!$C$6=2,SUM(+Ene!AN23+Feb!AN23),IF(Config!$C$6=3,SUM(+Ene!AN23+Feb!AN23+Mar!AN23),IF(Config!$C$6=4,SUM(+Ene!AN23+Feb!AN23+Mar!AN23+Abr!AN23),IF(Config!$C$6=5,SUM(Ene!AN23+Feb!AN23+Mar!AN23+Abr!AN23+May!AN23),IF(Config!$C$6=6,SUM(+Ene!AN23+Feb!AN23+Mar!AN23+Abr!AN23+May!AN23+Jun!AN23),IF(Config!$C$6=7,SUM(Ene!AN23+Feb!AN23+Mar!AN23+Abr!AN23+May!AN23+Jun!AN23+Jul!AN23),IF(Config!$C$6=8,SUM(+Ene!AN23+Feb!AN23+Mar!AN23+Abr!AN23+May!AN23+Jun!AN23+Jul!AN23+Ago!AN23),IF(Config!$C$6=9,SUM(+Ene!AN23+Feb!AN23+Mar!AN23+Abr!AN23+May!AN23+Jun!AN23+Jul!AN23+Ago!AN23+Set!AN23),IF(Config!$C$6=10,SUM(+Ene!AN23+Feb!AN23+Mar!AN23+Abr!AN23+May!AN23+Jun!AN23+Jul!AN23+Ago!AN23+Set!AN23+Oct!AN23),IF(Config!$C$6=11,SUM(+Ene!AN23+Feb!AN23+Mar!AN23+Abr!AN23+May!AN23+Jun!AN23+Jul!AN23+Ago!AN23+Set!AN23+Oct!AN23+Nov!AN23),IF(Config!$C$6=12,SUM(+Ene!AN23+Feb!AN23+Mar!AN23+Abr!AN23+May!AN23+Jun!AN23+Jul!AN23+Ago!AN23+Set!AN23+Oct!AN23+Nov!AN23+Dic!AN23)))))))))))))</f>
        <v>1</v>
      </c>
      <c r="AO23" s="356">
        <f>IF(Config!$C$6=1,SUM(+Ene!AO23),IF(Config!$C$6=2,SUM(+Ene!AO23+Feb!AO23),IF(Config!$C$6=3,SUM(+Ene!AO23+Feb!AO23+Mar!AO23),IF(Config!$C$6=4,SUM(+Ene!AO23+Feb!AO23+Mar!AO23+Abr!AO23),IF(Config!$C$6=5,SUM(Ene!AO23+Feb!AO23+Mar!AO23+Abr!AO23+May!AO23),IF(Config!$C$6=6,SUM(+Ene!AO23+Feb!AO23+Mar!AO23+Abr!AO23+May!AO23+Jun!AO23),IF(Config!$C$6=7,SUM(Ene!AO23+Feb!AO23+Mar!AO23+Abr!AO23+May!AO23+Jun!AO23+Jul!AO23),IF(Config!$C$6=8,SUM(+Ene!AO23+Feb!AO23+Mar!AO23+Abr!AO23+May!AO23+Jun!AO23+Jul!AO23+Ago!AO23),IF(Config!$C$6=9,SUM(+Ene!AO23+Feb!AO23+Mar!AO23+Abr!AO23+May!AO23+Jun!AO23+Jul!AO23+Ago!AO23+Set!AO23),IF(Config!$C$6=10,SUM(+Ene!AO23+Feb!AO23+Mar!AO23+Abr!AO23+May!AO23+Jun!AO23+Jul!AO23+Ago!AO23+Set!AO23+Oct!AO23),IF(Config!$C$6=11,SUM(+Ene!AO23+Feb!AO23+Mar!AO23+Abr!AO23+May!AO23+Jun!AO23+Jul!AO23+Ago!AO23+Set!AO23+Oct!AO23+Nov!AO23),IF(Config!$C$6=12,SUM(+Ene!AO23+Feb!AO23+Mar!AO23+Abr!AO23+May!AO23+Jun!AO23+Jul!AO23+Ago!AO23+Set!AO23+Oct!AO23+Nov!AO23+Dic!AO23)))))))))))))</f>
        <v>0</v>
      </c>
      <c r="AP23" s="356">
        <f>IF(Config!$C$6=1,SUM(+Ene!AP23),IF(Config!$C$6=2,SUM(+Ene!AP23+Feb!AP23),IF(Config!$C$6=3,SUM(+Ene!AP23+Feb!AP23+Mar!AP23),IF(Config!$C$6=4,SUM(+Ene!AP23+Feb!AP23+Mar!AP23+Abr!AP23),IF(Config!$C$6=5,SUM(Ene!AP23+Feb!AP23+Mar!AP23+Abr!AP23+May!AP23),IF(Config!$C$6=6,SUM(+Ene!AP23+Feb!AP23+Mar!AP23+Abr!AP23+May!AP23+Jun!AP23),IF(Config!$C$6=7,SUM(Ene!AP23+Feb!AP23+Mar!AP23+Abr!AP23+May!AP23+Jun!AP23+Jul!AP23),IF(Config!$C$6=8,SUM(+Ene!AP23+Feb!AP23+Mar!AP23+Abr!AP23+May!AP23+Jun!AP23+Jul!AP23+Ago!AP23),IF(Config!$C$6=9,SUM(+Ene!AP23+Feb!AP23+Mar!AP23+Abr!AP23+May!AP23+Jun!AP23+Jul!AP23+Ago!AP23+Set!AP23),IF(Config!$C$6=10,SUM(+Ene!AP23+Feb!AP23+Mar!AP23+Abr!AP23+May!AP23+Jun!AP23+Jul!AP23+Ago!AP23+Set!AP23+Oct!AP23),IF(Config!$C$6=11,SUM(+Ene!AP23+Feb!AP23+Mar!AP23+Abr!AP23+May!AP23+Jun!AP23+Jul!AP23+Ago!AP23+Set!AP23+Oct!AP23+Nov!AP23),IF(Config!$C$6=12,SUM(+Ene!AP23+Feb!AP23+Mar!AP23+Abr!AP23+May!AP23+Jun!AP23+Jul!AP23+Ago!AP23+Set!AP23+Oct!AP23+Nov!AP23+Dic!AP23)))))))))))))</f>
        <v>13</v>
      </c>
      <c r="AQ23" s="356">
        <f>IF(Config!$C$6=1,SUM(+Ene!AQ23),IF(Config!$C$6=2,SUM(+Ene!AQ23+Feb!AQ23),IF(Config!$C$6=3,SUM(+Ene!AQ23+Feb!AQ23+Mar!AQ23),IF(Config!$C$6=4,SUM(+Ene!AQ23+Feb!AQ23+Mar!AQ23+Abr!AQ23),IF(Config!$C$6=5,SUM(Ene!AQ23+Feb!AQ23+Mar!AQ23+Abr!AQ23+May!AQ23),IF(Config!$C$6=6,SUM(+Ene!AQ23+Feb!AQ23+Mar!AQ23+Abr!AQ23+May!AQ23+Jun!AQ23),IF(Config!$C$6=7,SUM(Ene!AQ23+Feb!AQ23+Mar!AQ23+Abr!AQ23+May!AQ23+Jun!AQ23+Jul!AQ23),IF(Config!$C$6=8,SUM(+Ene!AQ23+Feb!AQ23+Mar!AQ23+Abr!AQ23+May!AQ23+Jun!AQ23+Jul!AQ23+Ago!AQ23),IF(Config!$C$6=9,SUM(+Ene!AQ23+Feb!AQ23+Mar!AQ23+Abr!AQ23+May!AQ23+Jun!AQ23+Jul!AQ23+Ago!AQ23+Set!AQ23),IF(Config!$C$6=10,SUM(+Ene!AQ23+Feb!AQ23+Mar!AQ23+Abr!AQ23+May!AQ23+Jun!AQ23+Jul!AQ23+Ago!AQ23+Set!AQ23+Oct!AQ23),IF(Config!$C$6=11,SUM(+Ene!AQ23+Feb!AQ23+Mar!AQ23+Abr!AQ23+May!AQ23+Jun!AQ23+Jul!AQ23+Ago!AQ23+Set!AQ23+Oct!AQ23+Nov!AQ23),IF(Config!$C$6=12,SUM(+Ene!AQ23+Feb!AQ23+Mar!AQ23+Abr!AQ23+May!AQ23+Jun!AQ23+Jul!AQ23+Ago!AQ23+Set!AQ23+Oct!AQ23+Nov!AQ23+Dic!AQ23)))))))))))))</f>
        <v>4</v>
      </c>
      <c r="AR23" s="356">
        <f>IF(Config!$C$6=1,SUM(+Ene!AR23),IF(Config!$C$6=2,SUM(+Ene!AR23+Feb!AR23),IF(Config!$C$6=3,SUM(+Ene!AR23+Feb!AR23+Mar!AR23),IF(Config!$C$6=4,SUM(+Ene!AR23+Feb!AR23+Mar!AR23+Abr!AR23),IF(Config!$C$6=5,SUM(Ene!AR23+Feb!AR23+Mar!AR23+Abr!AR23+May!AR23),IF(Config!$C$6=6,SUM(+Ene!AR23+Feb!AR23+Mar!AR23+Abr!AR23+May!AR23+Jun!AR23),IF(Config!$C$6=7,SUM(Ene!AR23+Feb!AR23+Mar!AR23+Abr!AR23+May!AR23+Jun!AR23+Jul!AR23),IF(Config!$C$6=8,SUM(+Ene!AR23+Feb!AR23+Mar!AR23+Abr!AR23+May!AR23+Jun!AR23+Jul!AR23+Ago!AR23),IF(Config!$C$6=9,SUM(+Ene!AR23+Feb!AR23+Mar!AR23+Abr!AR23+May!AR23+Jun!AR23+Jul!AR23+Ago!AR23+Set!AR23),IF(Config!$C$6=10,SUM(+Ene!AR23+Feb!AR23+Mar!AR23+Abr!AR23+May!AR23+Jun!AR23+Jul!AR23+Ago!AR23+Set!AR23+Oct!AR23),IF(Config!$C$6=11,SUM(+Ene!AR23+Feb!AR23+Mar!AR23+Abr!AR23+May!AR23+Jun!AR23+Jul!AR23+Ago!AR23+Set!AR23+Oct!AR23+Nov!AR23),IF(Config!$C$6=12,SUM(+Ene!AR23+Feb!AR23+Mar!AR23+Abr!AR23+May!AR23+Jun!AR23+Jul!AR23+Ago!AR23+Set!AR23+Oct!AR23+Nov!AR23+Dic!AR23)))))))))))))</f>
        <v>0</v>
      </c>
      <c r="AS23" s="356">
        <f>IF(Config!$C$6=1,SUM(+Ene!AS23),IF(Config!$C$6=2,SUM(+Ene!AS23+Feb!AS23),IF(Config!$C$6=3,SUM(+Ene!AS23+Feb!AS23+Mar!AS23),IF(Config!$C$6=4,SUM(+Ene!AS23+Feb!AS23+Mar!AS23+Abr!AS23),IF(Config!$C$6=5,SUM(Ene!AS23+Feb!AS23+Mar!AS23+Abr!AS23+May!AS23),IF(Config!$C$6=6,SUM(+Ene!AS23+Feb!AS23+Mar!AS23+Abr!AS23+May!AS23+Jun!AS23),IF(Config!$C$6=7,SUM(Ene!AS23+Feb!AS23+Mar!AS23+Abr!AS23+May!AS23+Jun!AS23+Jul!AS23),IF(Config!$C$6=8,SUM(+Ene!AS23+Feb!AS23+Mar!AS23+Abr!AS23+May!AS23+Jun!AS23+Jul!AS23+Ago!AS23),IF(Config!$C$6=9,SUM(+Ene!AS23+Feb!AS23+Mar!AS23+Abr!AS23+May!AS23+Jun!AS23+Jul!AS23+Ago!AS23+Set!AS23),IF(Config!$C$6=10,SUM(+Ene!AS23+Feb!AS23+Mar!AS23+Abr!AS23+May!AS23+Jun!AS23+Jul!AS23+Ago!AS23+Set!AS23+Oct!AS23),IF(Config!$C$6=11,SUM(+Ene!AS23+Feb!AS23+Mar!AS23+Abr!AS23+May!AS23+Jun!AS23+Jul!AS23+Ago!AS23+Set!AS23+Oct!AS23+Nov!AS23),IF(Config!$C$6=12,SUM(+Ene!AS23+Feb!AS23+Mar!AS23+Abr!AS23+May!AS23+Jun!AS23+Jul!AS23+Ago!AS23+Set!AS23+Oct!AS23+Nov!AS23+Dic!AS23)))))))))))))</f>
        <v>0</v>
      </c>
      <c r="AT23" s="366">
        <f t="shared" si="48"/>
        <v>65</v>
      </c>
      <c r="AU23" s="37">
        <f t="shared" si="27"/>
        <v>0</v>
      </c>
      <c r="AV23" s="37">
        <f t="shared" si="28"/>
        <v>0</v>
      </c>
      <c r="AW23" s="37">
        <f t="shared" si="8"/>
        <v>6</v>
      </c>
      <c r="AX23" s="37">
        <f t="shared" si="9"/>
        <v>0</v>
      </c>
      <c r="AY23" s="37">
        <f t="shared" si="10"/>
        <v>4</v>
      </c>
      <c r="AZ23" s="37">
        <f t="shared" si="11"/>
        <v>21</v>
      </c>
      <c r="BA23" s="37">
        <f t="shared" si="12"/>
        <v>9</v>
      </c>
      <c r="BB23" s="37">
        <f t="shared" si="13"/>
        <v>0</v>
      </c>
      <c r="BC23" s="38">
        <f t="shared" si="14"/>
        <v>8</v>
      </c>
      <c r="BD23" s="37">
        <f t="shared" si="15"/>
        <v>17</v>
      </c>
      <c r="BE23" s="54">
        <f t="shared" si="6"/>
        <v>65</v>
      </c>
      <c r="BF23" t="str">
        <f t="shared" si="7"/>
        <v>OK</v>
      </c>
    </row>
    <row r="24" spans="1:63" ht="30" x14ac:dyDescent="0.25">
      <c r="A24" s="352">
        <v>21</v>
      </c>
      <c r="B24" s="355" t="s">
        <v>610</v>
      </c>
      <c r="C24" s="414" t="s">
        <v>644</v>
      </c>
      <c r="D24" s="356">
        <f>IF(Config!$C$6=1,SUM(+Ene!D24),IF(Config!$C$6=2,SUM(+Ene!D24+Feb!D24),IF(Config!$C$6=3,SUM(+Ene!D24+Feb!D24+Mar!D24),IF(Config!$C$6=4,SUM(+Ene!D24+Feb!D24+Mar!D24+Abr!D24),IF(Config!$C$6=5,SUM(Ene!D24+Feb!D24+Mar!D24+Abr!D24+May!D24),IF(Config!$C$6=6,SUM(+Ene!D24+Feb!D24+Mar!D24+Abr!D24+May!D24+Jun!D24),IF(Config!$C$6=7,SUM(Ene!D24+Feb!D24+Mar!D24+Abr!D24+May!D24+Jun!D24+Jul!D24),IF(Config!$C$6=8,SUM(+Ene!D24+Feb!D24+Mar!D24+Abr!D24+May!D24+Jun!D24+Jul!D24+Ago!D24),IF(Config!$C$6=9,SUM(+Ene!D24+Feb!D24+Mar!D24+Abr!D24+May!D24+Jun!D24+Jul!D24+Ago!D24+Set!D24),IF(Config!$C$6=10,SUM(+Ene!D24+Feb!D24+Mar!D24+Abr!D24+May!D24+Jun!D24+Jul!D24+Ago!D24+Set!D24+Oct!D24),IF(Config!$C$6=11,SUM(+Ene!D24+Feb!D24+Mar!D24+Abr!D24+May!D24+Jun!D24+Jul!D24+Ago!D24+Set!D24+Oct!D24+Nov!D24),IF(Config!$C$6=12,SUM(+Ene!D24+Feb!D24+Mar!D24+Abr!D24+May!D24+Jun!D24+Jul!D24+Ago!D24+Set!D24+Oct!D24+Nov!D24+Dic!D24)))))))))))))</f>
        <v>0</v>
      </c>
      <c r="E24" s="356">
        <f>IF(Config!$C$6=1,SUM(+Ene!E24),IF(Config!$C$6=2,SUM(+Ene!E24+Feb!E24),IF(Config!$C$6=3,SUM(+Ene!E24+Feb!E24+Mar!E24),IF(Config!$C$6=4,SUM(+Ene!E24+Feb!E24+Mar!E24+Abr!E24),IF(Config!$C$6=5,SUM(Ene!E24+Feb!E24+Mar!E24+Abr!E24+May!E24),IF(Config!$C$6=6,SUM(+Ene!E24+Feb!E24+Mar!E24+Abr!E24+May!E24+Jun!E24),IF(Config!$C$6=7,SUM(Ene!E24+Feb!E24+Mar!E24+Abr!E24+May!E24+Jun!E24+Jul!E24),IF(Config!$C$6=8,SUM(+Ene!E24+Feb!E24+Mar!E24+Abr!E24+May!E24+Jun!E24+Jul!E24+Ago!E24),IF(Config!$C$6=9,SUM(+Ene!E24+Feb!E24+Mar!E24+Abr!E24+May!E24+Jun!E24+Jul!E24+Ago!E24+Set!E24),IF(Config!$C$6=10,SUM(+Ene!E24+Feb!E24+Mar!E24+Abr!E24+May!E24+Jun!E24+Jul!E24+Ago!E24+Set!E24+Oct!E24),IF(Config!$C$6=11,SUM(+Ene!E24+Feb!E24+Mar!E24+Abr!E24+May!E24+Jun!E24+Jul!E24+Ago!E24+Set!E24+Oct!E24+Nov!E24),IF(Config!$C$6=12,SUM(+Ene!E24+Feb!E24+Mar!E24+Abr!E24+May!E24+Jun!E24+Jul!E24+Ago!E24+Set!E24+Oct!E24+Nov!E24+Dic!E24)))))))))))))</f>
        <v>0</v>
      </c>
      <c r="F24" s="356">
        <f>IF(Config!$C$6=1,SUM(+Ene!F24),IF(Config!$C$6=2,SUM(+Ene!F24+Feb!F24),IF(Config!$C$6=3,SUM(+Ene!F24+Feb!F24+Mar!F24),IF(Config!$C$6=4,SUM(+Ene!F24+Feb!F24+Mar!F24+Abr!F24),IF(Config!$C$6=5,SUM(Ene!F24+Feb!F24+Mar!F24+Abr!F24+May!F24),IF(Config!$C$6=6,SUM(+Ene!F24+Feb!F24+Mar!F24+Abr!F24+May!F24+Jun!F24),IF(Config!$C$6=7,SUM(Ene!F24+Feb!F24+Mar!F24+Abr!F24+May!F24+Jun!F24+Jul!F24),IF(Config!$C$6=8,SUM(+Ene!F24+Feb!F24+Mar!F24+Abr!F24+May!F24+Jun!F24+Jul!F24+Ago!F24),IF(Config!$C$6=9,SUM(+Ene!F24+Feb!F24+Mar!F24+Abr!F24+May!F24+Jun!F24+Jul!F24+Ago!F24+Set!F24),IF(Config!$C$6=10,SUM(+Ene!F24+Feb!F24+Mar!F24+Abr!F24+May!F24+Jun!F24+Jul!F24+Ago!F24+Set!F24+Oct!F24),IF(Config!$C$6=11,SUM(+Ene!F24+Feb!F24+Mar!F24+Abr!F24+May!F24+Jun!F24+Jul!F24+Ago!F24+Set!F24+Oct!F24+Nov!F24),IF(Config!$C$6=12,SUM(+Ene!F24+Feb!F24+Mar!F24+Abr!F24+May!F24+Jun!F24+Jul!F24+Ago!F24+Set!F24+Oct!F24+Nov!F24+Dic!F24)))))))))))))</f>
        <v>0</v>
      </c>
      <c r="G24" s="356">
        <f>IF(Config!$C$6=1,SUM(+Ene!G24),IF(Config!$C$6=2,SUM(+Ene!G24+Feb!G24),IF(Config!$C$6=3,SUM(+Ene!G24+Feb!G24+Mar!G24),IF(Config!$C$6=4,SUM(+Ene!G24+Feb!G24+Mar!G24+Abr!G24),IF(Config!$C$6=5,SUM(Ene!G24+Feb!G24+Mar!G24+Abr!G24+May!G24),IF(Config!$C$6=6,SUM(+Ene!G24+Feb!G24+Mar!G24+Abr!G24+May!G24+Jun!G24),IF(Config!$C$6=7,SUM(Ene!G24+Feb!G24+Mar!G24+Abr!G24+May!G24+Jun!G24+Jul!G24),IF(Config!$C$6=8,SUM(+Ene!G24+Feb!G24+Mar!G24+Abr!G24+May!G24+Jun!G24+Jul!G24+Ago!G24),IF(Config!$C$6=9,SUM(+Ene!G24+Feb!G24+Mar!G24+Abr!G24+May!G24+Jun!G24+Jul!G24+Ago!G24+Set!G24),IF(Config!$C$6=10,SUM(+Ene!G24+Feb!G24+Mar!G24+Abr!G24+May!G24+Jun!G24+Jul!G24+Ago!G24+Set!G24+Oct!G24),IF(Config!$C$6=11,SUM(+Ene!G24+Feb!G24+Mar!G24+Abr!G24+May!G24+Jun!G24+Jul!G24+Ago!G24+Set!G24+Oct!G24+Nov!G24),IF(Config!$C$6=12,SUM(+Ene!G24+Feb!G24+Mar!G24+Abr!G24+May!G24+Jun!G24+Jul!G24+Ago!G24+Set!G24+Oct!G24+Nov!G24+Dic!G24)))))))))))))</f>
        <v>0</v>
      </c>
      <c r="H24" s="356">
        <f>IF(Config!$C$6=1,SUM(+Ene!H24),IF(Config!$C$6=2,SUM(+Ene!H24+Feb!H24),IF(Config!$C$6=3,SUM(+Ene!H24+Feb!H24+Mar!H24),IF(Config!$C$6=4,SUM(+Ene!H24+Feb!H24+Mar!H24+Abr!H24),IF(Config!$C$6=5,SUM(Ene!H24+Feb!H24+Mar!H24+Abr!H24+May!H24),IF(Config!$C$6=6,SUM(+Ene!H24+Feb!H24+Mar!H24+Abr!H24+May!H24+Jun!H24),IF(Config!$C$6=7,SUM(Ene!H24+Feb!H24+Mar!H24+Abr!H24+May!H24+Jun!H24+Jul!H24),IF(Config!$C$6=8,SUM(+Ene!H24+Feb!H24+Mar!H24+Abr!H24+May!H24+Jun!H24+Jul!H24+Ago!H24),IF(Config!$C$6=9,SUM(+Ene!H24+Feb!H24+Mar!H24+Abr!H24+May!H24+Jun!H24+Jul!H24+Ago!H24+Set!H24),IF(Config!$C$6=10,SUM(+Ene!H24+Feb!H24+Mar!H24+Abr!H24+May!H24+Jun!H24+Jul!H24+Ago!H24+Set!H24+Oct!H24),IF(Config!$C$6=11,SUM(+Ene!H24+Feb!H24+Mar!H24+Abr!H24+May!H24+Jun!H24+Jul!H24+Ago!H24+Set!H24+Oct!H24+Nov!H24),IF(Config!$C$6=12,SUM(+Ene!H24+Feb!H24+Mar!H24+Abr!H24+May!H24+Jun!H24+Jul!H24+Ago!H24+Set!H24+Oct!H24+Nov!H24+Dic!H24)))))))))))))</f>
        <v>0</v>
      </c>
      <c r="I24" s="356">
        <f>IF(Config!$C$6=1,SUM(+Ene!I24),IF(Config!$C$6=2,SUM(+Ene!I24+Feb!I24),IF(Config!$C$6=3,SUM(+Ene!I24+Feb!I24+Mar!I24),IF(Config!$C$6=4,SUM(+Ene!I24+Feb!I24+Mar!I24+Abr!I24),IF(Config!$C$6=5,SUM(Ene!I24+Feb!I24+Mar!I24+Abr!I24+May!I24),IF(Config!$C$6=6,SUM(+Ene!I24+Feb!I24+Mar!I24+Abr!I24+May!I24+Jun!I24),IF(Config!$C$6=7,SUM(Ene!I24+Feb!I24+Mar!I24+Abr!I24+May!I24+Jun!I24+Jul!I24),IF(Config!$C$6=8,SUM(+Ene!I24+Feb!I24+Mar!I24+Abr!I24+May!I24+Jun!I24+Jul!I24+Ago!I24),IF(Config!$C$6=9,SUM(+Ene!I24+Feb!I24+Mar!I24+Abr!I24+May!I24+Jun!I24+Jul!I24+Ago!I24+Set!I24),IF(Config!$C$6=10,SUM(+Ene!I24+Feb!I24+Mar!I24+Abr!I24+May!I24+Jun!I24+Jul!I24+Ago!I24+Set!I24+Oct!I24),IF(Config!$C$6=11,SUM(+Ene!I24+Feb!I24+Mar!I24+Abr!I24+May!I24+Jun!I24+Jul!I24+Ago!I24+Set!I24+Oct!I24+Nov!I24),IF(Config!$C$6=12,SUM(+Ene!I24+Feb!I24+Mar!I24+Abr!I24+May!I24+Jun!I24+Jul!I24+Ago!I24+Set!I24+Oct!I24+Nov!I24+Dic!I24)))))))))))))</f>
        <v>0</v>
      </c>
      <c r="J24" s="356">
        <f>IF(Config!$C$6=1,SUM(+Ene!J24),IF(Config!$C$6=2,SUM(+Ene!J24+Feb!J24),IF(Config!$C$6=3,SUM(+Ene!J24+Feb!J24+Mar!J24),IF(Config!$C$6=4,SUM(+Ene!J24+Feb!J24+Mar!J24+Abr!J24),IF(Config!$C$6=5,SUM(Ene!J24+Feb!J24+Mar!J24+Abr!J24+May!J24),IF(Config!$C$6=6,SUM(+Ene!J24+Feb!J24+Mar!J24+Abr!J24+May!J24+Jun!J24),IF(Config!$C$6=7,SUM(Ene!J24+Feb!J24+Mar!J24+Abr!J24+May!J24+Jun!J24+Jul!J24),IF(Config!$C$6=8,SUM(+Ene!J24+Feb!J24+Mar!J24+Abr!J24+May!J24+Jun!J24+Jul!J24+Ago!J24),IF(Config!$C$6=9,SUM(+Ene!J24+Feb!J24+Mar!J24+Abr!J24+May!J24+Jun!J24+Jul!J24+Ago!J24+Set!J24),IF(Config!$C$6=10,SUM(+Ene!J24+Feb!J24+Mar!J24+Abr!J24+May!J24+Jun!J24+Jul!J24+Ago!J24+Set!J24+Oct!J24),IF(Config!$C$6=11,SUM(+Ene!J24+Feb!J24+Mar!J24+Abr!J24+May!J24+Jun!J24+Jul!J24+Ago!J24+Set!J24+Oct!J24+Nov!J24),IF(Config!$C$6=12,SUM(+Ene!J24+Feb!J24+Mar!J24+Abr!J24+May!J24+Jun!J24+Jul!J24+Ago!J24+Set!J24+Oct!J24+Nov!J24+Dic!J24)))))))))))))</f>
        <v>0</v>
      </c>
      <c r="K24" s="356">
        <f>IF(Config!$C$6=1,SUM(+Ene!K24),IF(Config!$C$6=2,SUM(+Ene!K24+Feb!K24),IF(Config!$C$6=3,SUM(+Ene!K24+Feb!K24+Mar!K24),IF(Config!$C$6=4,SUM(+Ene!K24+Feb!K24+Mar!K24+Abr!K24),IF(Config!$C$6=5,SUM(Ene!K24+Feb!K24+Mar!K24+Abr!K24+May!K24),IF(Config!$C$6=6,SUM(+Ene!K24+Feb!K24+Mar!K24+Abr!K24+May!K24+Jun!K24),IF(Config!$C$6=7,SUM(Ene!K24+Feb!K24+Mar!K24+Abr!K24+May!K24+Jun!K24+Jul!K24),IF(Config!$C$6=8,SUM(+Ene!K24+Feb!K24+Mar!K24+Abr!K24+May!K24+Jun!K24+Jul!K24+Ago!K24),IF(Config!$C$6=9,SUM(+Ene!K24+Feb!K24+Mar!K24+Abr!K24+May!K24+Jun!K24+Jul!K24+Ago!K24+Set!K24),IF(Config!$C$6=10,SUM(+Ene!K24+Feb!K24+Mar!K24+Abr!K24+May!K24+Jun!K24+Jul!K24+Ago!K24+Set!K24+Oct!K24),IF(Config!$C$6=11,SUM(+Ene!K24+Feb!K24+Mar!K24+Abr!K24+May!K24+Jun!K24+Jul!K24+Ago!K24+Set!K24+Oct!K24+Nov!K24),IF(Config!$C$6=12,SUM(+Ene!K24+Feb!K24+Mar!K24+Abr!K24+May!K24+Jun!K24+Jul!K24+Ago!K24+Set!K24+Oct!K24+Nov!K24+Dic!K24)))))))))))))</f>
        <v>0</v>
      </c>
      <c r="L24" s="356">
        <f>IF(Config!$C$6=1,SUM(+Ene!L24),IF(Config!$C$6=2,SUM(+Ene!L24+Feb!L24),IF(Config!$C$6=3,SUM(+Ene!L24+Feb!L24+Mar!L24),IF(Config!$C$6=4,SUM(+Ene!L24+Feb!L24+Mar!L24+Abr!L24),IF(Config!$C$6=5,SUM(Ene!L24+Feb!L24+Mar!L24+Abr!L24+May!L24),IF(Config!$C$6=6,SUM(+Ene!L24+Feb!L24+Mar!L24+Abr!L24+May!L24+Jun!L24),IF(Config!$C$6=7,SUM(Ene!L24+Feb!L24+Mar!L24+Abr!L24+May!L24+Jun!L24+Jul!L24),IF(Config!$C$6=8,SUM(+Ene!L24+Feb!L24+Mar!L24+Abr!L24+May!L24+Jun!L24+Jul!L24+Ago!L24),IF(Config!$C$6=9,SUM(+Ene!L24+Feb!L24+Mar!L24+Abr!L24+May!L24+Jun!L24+Jul!L24+Ago!L24+Set!L24),IF(Config!$C$6=10,SUM(+Ene!L24+Feb!L24+Mar!L24+Abr!L24+May!L24+Jun!L24+Jul!L24+Ago!L24+Set!L24+Oct!L24),IF(Config!$C$6=11,SUM(+Ene!L24+Feb!L24+Mar!L24+Abr!L24+May!L24+Jun!L24+Jul!L24+Ago!L24+Set!L24+Oct!L24+Nov!L24),IF(Config!$C$6=12,SUM(+Ene!L24+Feb!L24+Mar!L24+Abr!L24+May!L24+Jun!L24+Jul!L24+Ago!L24+Set!L24+Oct!L24+Nov!L24+Dic!L24)))))))))))))</f>
        <v>0</v>
      </c>
      <c r="M24" s="356">
        <f>IF(Config!$C$6=1,SUM(+Ene!M24),IF(Config!$C$6=2,SUM(+Ene!M24+Feb!M24),IF(Config!$C$6=3,SUM(+Ene!M24+Feb!M24+Mar!M24),IF(Config!$C$6=4,SUM(+Ene!M24+Feb!M24+Mar!M24+Abr!M24),IF(Config!$C$6=5,SUM(Ene!M24+Feb!M24+Mar!M24+Abr!M24+May!M24),IF(Config!$C$6=6,SUM(+Ene!M24+Feb!M24+Mar!M24+Abr!M24+May!M24+Jun!M24),IF(Config!$C$6=7,SUM(Ene!M24+Feb!M24+Mar!M24+Abr!M24+May!M24+Jun!M24+Jul!M24),IF(Config!$C$6=8,SUM(+Ene!M24+Feb!M24+Mar!M24+Abr!M24+May!M24+Jun!M24+Jul!M24+Ago!M24),IF(Config!$C$6=9,SUM(+Ene!M24+Feb!M24+Mar!M24+Abr!M24+May!M24+Jun!M24+Jul!M24+Ago!M24+Set!M24),IF(Config!$C$6=10,SUM(+Ene!M24+Feb!M24+Mar!M24+Abr!M24+May!M24+Jun!M24+Jul!M24+Ago!M24+Set!M24+Oct!M24),IF(Config!$C$6=11,SUM(+Ene!M24+Feb!M24+Mar!M24+Abr!M24+May!M24+Jun!M24+Jul!M24+Ago!M24+Set!M24+Oct!M24+Nov!M24),IF(Config!$C$6=12,SUM(+Ene!M24+Feb!M24+Mar!M24+Abr!M24+May!M24+Jun!M24+Jul!M24+Ago!M24+Set!M24+Oct!M24+Nov!M24+Dic!M24)))))))))))))</f>
        <v>0</v>
      </c>
      <c r="N24" s="356">
        <f>IF(Config!$C$6=1,SUM(+Ene!N24),IF(Config!$C$6=2,SUM(+Ene!N24+Feb!N24),IF(Config!$C$6=3,SUM(+Ene!N24+Feb!N24+Mar!N24),IF(Config!$C$6=4,SUM(+Ene!N24+Feb!N24+Mar!N24+Abr!N24),IF(Config!$C$6=5,SUM(Ene!N24+Feb!N24+Mar!N24+Abr!N24+May!N24),IF(Config!$C$6=6,SUM(+Ene!N24+Feb!N24+Mar!N24+Abr!N24+May!N24+Jun!N24),IF(Config!$C$6=7,SUM(Ene!N24+Feb!N24+Mar!N24+Abr!N24+May!N24+Jun!N24+Jul!N24),IF(Config!$C$6=8,SUM(+Ene!N24+Feb!N24+Mar!N24+Abr!N24+May!N24+Jun!N24+Jul!N24+Ago!N24),IF(Config!$C$6=9,SUM(+Ene!N24+Feb!N24+Mar!N24+Abr!N24+May!N24+Jun!N24+Jul!N24+Ago!N24+Set!N24),IF(Config!$C$6=10,SUM(+Ene!N24+Feb!N24+Mar!N24+Abr!N24+May!N24+Jun!N24+Jul!N24+Ago!N24+Set!N24+Oct!N24),IF(Config!$C$6=11,SUM(+Ene!N24+Feb!N24+Mar!N24+Abr!N24+May!N24+Jun!N24+Jul!N24+Ago!N24+Set!N24+Oct!N24+Nov!N24),IF(Config!$C$6=12,SUM(+Ene!N24+Feb!N24+Mar!N24+Abr!N24+May!N24+Jun!N24+Jul!N24+Ago!N24+Set!N24+Oct!N24+Nov!N24+Dic!N24)))))))))))))</f>
        <v>0</v>
      </c>
      <c r="O24" s="356">
        <f>IF(Config!$C$6=1,SUM(+Ene!O24),IF(Config!$C$6=2,SUM(+Ene!O24+Feb!O24),IF(Config!$C$6=3,SUM(+Ene!O24+Feb!O24+Mar!O24),IF(Config!$C$6=4,SUM(+Ene!O24+Feb!O24+Mar!O24+Abr!O24),IF(Config!$C$6=5,SUM(Ene!O24+Feb!O24+Mar!O24+Abr!O24+May!O24),IF(Config!$C$6=6,SUM(+Ene!O24+Feb!O24+Mar!O24+Abr!O24+May!O24+Jun!O24),IF(Config!$C$6=7,SUM(Ene!O24+Feb!O24+Mar!O24+Abr!O24+May!O24+Jun!O24+Jul!O24),IF(Config!$C$6=8,SUM(+Ene!O24+Feb!O24+Mar!O24+Abr!O24+May!O24+Jun!O24+Jul!O24+Ago!O24),IF(Config!$C$6=9,SUM(+Ene!O24+Feb!O24+Mar!O24+Abr!O24+May!O24+Jun!O24+Jul!O24+Ago!O24+Set!O24),IF(Config!$C$6=10,SUM(+Ene!O24+Feb!O24+Mar!O24+Abr!O24+May!O24+Jun!O24+Jul!O24+Ago!O24+Set!O24+Oct!O24),IF(Config!$C$6=11,SUM(+Ene!O24+Feb!O24+Mar!O24+Abr!O24+May!O24+Jun!O24+Jul!O24+Ago!O24+Set!O24+Oct!O24+Nov!O24),IF(Config!$C$6=12,SUM(+Ene!O24+Feb!O24+Mar!O24+Abr!O24+May!O24+Jun!O24+Jul!O24+Ago!O24+Set!O24+Oct!O24+Nov!O24+Dic!O24)))))))))))))</f>
        <v>0</v>
      </c>
      <c r="P24" s="356">
        <f>IF(Config!$C$6=1,SUM(+Ene!P24),IF(Config!$C$6=2,SUM(+Ene!P24+Feb!P24),IF(Config!$C$6=3,SUM(+Ene!P24+Feb!P24+Mar!P24),IF(Config!$C$6=4,SUM(+Ene!P24+Feb!P24+Mar!P24+Abr!P24),IF(Config!$C$6=5,SUM(Ene!P24+Feb!P24+Mar!P24+Abr!P24+May!P24),IF(Config!$C$6=6,SUM(+Ene!P24+Feb!P24+Mar!P24+Abr!P24+May!P24+Jun!P24),IF(Config!$C$6=7,SUM(Ene!P24+Feb!P24+Mar!P24+Abr!P24+May!P24+Jun!P24+Jul!P24),IF(Config!$C$6=8,SUM(+Ene!P24+Feb!P24+Mar!P24+Abr!P24+May!P24+Jun!P24+Jul!P24+Ago!P24),IF(Config!$C$6=9,SUM(+Ene!P24+Feb!P24+Mar!P24+Abr!P24+May!P24+Jun!P24+Jul!P24+Ago!P24+Set!P24),IF(Config!$C$6=10,SUM(+Ene!P24+Feb!P24+Mar!P24+Abr!P24+May!P24+Jun!P24+Jul!P24+Ago!P24+Set!P24+Oct!P24),IF(Config!$C$6=11,SUM(+Ene!P24+Feb!P24+Mar!P24+Abr!P24+May!P24+Jun!P24+Jul!P24+Ago!P24+Set!P24+Oct!P24+Nov!P24),IF(Config!$C$6=12,SUM(+Ene!P24+Feb!P24+Mar!P24+Abr!P24+May!P24+Jun!P24+Jul!P24+Ago!P24+Set!P24+Oct!P24+Nov!P24+Dic!P24)))))))))))))</f>
        <v>0</v>
      </c>
      <c r="Q24" s="356">
        <f>IF(Config!$C$6=1,SUM(+Ene!Q24),IF(Config!$C$6=2,SUM(+Ene!Q24+Feb!Q24),IF(Config!$C$6=3,SUM(+Ene!Q24+Feb!Q24+Mar!Q24),IF(Config!$C$6=4,SUM(+Ene!Q24+Feb!Q24+Mar!Q24+Abr!Q24),IF(Config!$C$6=5,SUM(Ene!Q24+Feb!Q24+Mar!Q24+Abr!Q24+May!Q24),IF(Config!$C$6=6,SUM(+Ene!Q24+Feb!Q24+Mar!Q24+Abr!Q24+May!Q24+Jun!Q24),IF(Config!$C$6=7,SUM(Ene!Q24+Feb!Q24+Mar!Q24+Abr!Q24+May!Q24+Jun!Q24+Jul!Q24),IF(Config!$C$6=8,SUM(+Ene!Q24+Feb!Q24+Mar!Q24+Abr!Q24+May!Q24+Jun!Q24+Jul!Q24+Ago!Q24),IF(Config!$C$6=9,SUM(+Ene!Q24+Feb!Q24+Mar!Q24+Abr!Q24+May!Q24+Jun!Q24+Jul!Q24+Ago!Q24+Set!Q24),IF(Config!$C$6=10,SUM(+Ene!Q24+Feb!Q24+Mar!Q24+Abr!Q24+May!Q24+Jun!Q24+Jul!Q24+Ago!Q24+Set!Q24+Oct!Q24),IF(Config!$C$6=11,SUM(+Ene!Q24+Feb!Q24+Mar!Q24+Abr!Q24+May!Q24+Jun!Q24+Jul!Q24+Ago!Q24+Set!Q24+Oct!Q24+Nov!Q24),IF(Config!$C$6=12,SUM(+Ene!Q24+Feb!Q24+Mar!Q24+Abr!Q24+May!Q24+Jun!Q24+Jul!Q24+Ago!Q24+Set!Q24+Oct!Q24+Nov!Q24+Dic!Q24)))))))))))))</f>
        <v>0</v>
      </c>
      <c r="R24" s="356">
        <f>IF(Config!$C$6=1,SUM(+Ene!R24),IF(Config!$C$6=2,SUM(+Ene!R24+Feb!R24),IF(Config!$C$6=3,SUM(+Ene!R24+Feb!R24+Mar!R24),IF(Config!$C$6=4,SUM(+Ene!R24+Feb!R24+Mar!R24+Abr!R24),IF(Config!$C$6=5,SUM(Ene!R24+Feb!R24+Mar!R24+Abr!R24+May!R24),IF(Config!$C$6=6,SUM(+Ene!R24+Feb!R24+Mar!R24+Abr!R24+May!R24+Jun!R24),IF(Config!$C$6=7,SUM(Ene!R24+Feb!R24+Mar!R24+Abr!R24+May!R24+Jun!R24+Jul!R24),IF(Config!$C$6=8,SUM(+Ene!R24+Feb!R24+Mar!R24+Abr!R24+May!R24+Jun!R24+Jul!R24+Ago!R24),IF(Config!$C$6=9,SUM(+Ene!R24+Feb!R24+Mar!R24+Abr!R24+May!R24+Jun!R24+Jul!R24+Ago!R24+Set!R24),IF(Config!$C$6=10,SUM(+Ene!R24+Feb!R24+Mar!R24+Abr!R24+May!R24+Jun!R24+Jul!R24+Ago!R24+Set!R24+Oct!R24),IF(Config!$C$6=11,SUM(+Ene!R24+Feb!R24+Mar!R24+Abr!R24+May!R24+Jun!R24+Jul!R24+Ago!R24+Set!R24+Oct!R24+Nov!R24),IF(Config!$C$6=12,SUM(+Ene!R24+Feb!R24+Mar!R24+Abr!R24+May!R24+Jun!R24+Jul!R24+Ago!R24+Set!R24+Oct!R24+Nov!R24+Dic!R24)))))))))))))</f>
        <v>0</v>
      </c>
      <c r="S24" s="356">
        <f>IF(Config!$C$6=1,SUM(+Ene!S24),IF(Config!$C$6=2,SUM(+Ene!S24+Feb!S24),IF(Config!$C$6=3,SUM(+Ene!S24+Feb!S24+Mar!S24),IF(Config!$C$6=4,SUM(+Ene!S24+Feb!S24+Mar!S24+Abr!S24),IF(Config!$C$6=5,SUM(Ene!S24+Feb!S24+Mar!S24+Abr!S24+May!S24),IF(Config!$C$6=6,SUM(+Ene!S24+Feb!S24+Mar!S24+Abr!S24+May!S24+Jun!S24),IF(Config!$C$6=7,SUM(Ene!S24+Feb!S24+Mar!S24+Abr!S24+May!S24+Jun!S24+Jul!S24),IF(Config!$C$6=8,SUM(+Ene!S24+Feb!S24+Mar!S24+Abr!S24+May!S24+Jun!S24+Jul!S24+Ago!S24),IF(Config!$C$6=9,SUM(+Ene!S24+Feb!S24+Mar!S24+Abr!S24+May!S24+Jun!S24+Jul!S24+Ago!S24+Set!S24),IF(Config!$C$6=10,SUM(+Ene!S24+Feb!S24+Mar!S24+Abr!S24+May!S24+Jun!S24+Jul!S24+Ago!S24+Set!S24+Oct!S24),IF(Config!$C$6=11,SUM(+Ene!S24+Feb!S24+Mar!S24+Abr!S24+May!S24+Jun!S24+Jul!S24+Ago!S24+Set!S24+Oct!S24+Nov!S24),IF(Config!$C$6=12,SUM(+Ene!S24+Feb!S24+Mar!S24+Abr!S24+May!S24+Jun!S24+Jul!S24+Ago!S24+Set!S24+Oct!S24+Nov!S24+Dic!S24)))))))))))))</f>
        <v>0</v>
      </c>
      <c r="T24" s="356">
        <f>IF(Config!$C$6=1,SUM(+Ene!T24),IF(Config!$C$6=2,SUM(+Ene!T24+Feb!T24),IF(Config!$C$6=3,SUM(+Ene!T24+Feb!T24+Mar!T24),IF(Config!$C$6=4,SUM(+Ene!T24+Feb!T24+Mar!T24+Abr!T24),IF(Config!$C$6=5,SUM(Ene!T24+Feb!T24+Mar!T24+Abr!T24+May!T24),IF(Config!$C$6=6,SUM(+Ene!T24+Feb!T24+Mar!T24+Abr!T24+May!T24+Jun!T24),IF(Config!$C$6=7,SUM(Ene!T24+Feb!T24+Mar!T24+Abr!T24+May!T24+Jun!T24+Jul!T24),IF(Config!$C$6=8,SUM(+Ene!T24+Feb!T24+Mar!T24+Abr!T24+May!T24+Jun!T24+Jul!T24+Ago!T24),IF(Config!$C$6=9,SUM(+Ene!T24+Feb!T24+Mar!T24+Abr!T24+May!T24+Jun!T24+Jul!T24+Ago!T24+Set!T24),IF(Config!$C$6=10,SUM(+Ene!T24+Feb!T24+Mar!T24+Abr!T24+May!T24+Jun!T24+Jul!T24+Ago!T24+Set!T24+Oct!T24),IF(Config!$C$6=11,SUM(+Ene!T24+Feb!T24+Mar!T24+Abr!T24+May!T24+Jun!T24+Jul!T24+Ago!T24+Set!T24+Oct!T24+Nov!T24),IF(Config!$C$6=12,SUM(+Ene!T24+Feb!T24+Mar!T24+Abr!T24+May!T24+Jun!T24+Jul!T24+Ago!T24+Set!T24+Oct!T24+Nov!T24+Dic!T24)))))))))))))</f>
        <v>30</v>
      </c>
      <c r="U24" s="356">
        <f>IF(Config!$C$6=1,SUM(+Ene!U24),IF(Config!$C$6=2,SUM(+Ene!U24+Feb!U24),IF(Config!$C$6=3,SUM(+Ene!U24+Feb!U24+Mar!U24),IF(Config!$C$6=4,SUM(+Ene!U24+Feb!U24+Mar!U24+Abr!U24),IF(Config!$C$6=5,SUM(Ene!U24+Feb!U24+Mar!U24+Abr!U24+May!U24),IF(Config!$C$6=6,SUM(+Ene!U24+Feb!U24+Mar!U24+Abr!U24+May!U24+Jun!U24),IF(Config!$C$6=7,SUM(Ene!U24+Feb!U24+Mar!U24+Abr!U24+May!U24+Jun!U24+Jul!U24),IF(Config!$C$6=8,SUM(+Ene!U24+Feb!U24+Mar!U24+Abr!U24+May!U24+Jun!U24+Jul!U24+Ago!U24),IF(Config!$C$6=9,SUM(+Ene!U24+Feb!U24+Mar!U24+Abr!U24+May!U24+Jun!U24+Jul!U24+Ago!U24+Set!U24),IF(Config!$C$6=10,SUM(+Ene!U24+Feb!U24+Mar!U24+Abr!U24+May!U24+Jun!U24+Jul!U24+Ago!U24+Set!U24+Oct!U24),IF(Config!$C$6=11,SUM(+Ene!U24+Feb!U24+Mar!U24+Abr!U24+May!U24+Jun!U24+Jul!U24+Ago!U24+Set!U24+Oct!U24+Nov!U24),IF(Config!$C$6=12,SUM(+Ene!U24+Feb!U24+Mar!U24+Abr!U24+May!U24+Jun!U24+Jul!U24+Ago!U24+Set!U24+Oct!U24+Nov!U24+Dic!U24)))))))))))))</f>
        <v>14</v>
      </c>
      <c r="V24" s="356">
        <f>IF(Config!$C$6=1,SUM(+Ene!V24),IF(Config!$C$6=2,SUM(+Ene!V24+Feb!V24),IF(Config!$C$6=3,SUM(+Ene!V24+Feb!V24+Mar!V24),IF(Config!$C$6=4,SUM(+Ene!V24+Feb!V24+Mar!V24+Abr!V24),IF(Config!$C$6=5,SUM(Ene!V24+Feb!V24+Mar!V24+Abr!V24+May!V24),IF(Config!$C$6=6,SUM(+Ene!V24+Feb!V24+Mar!V24+Abr!V24+May!V24+Jun!V24),IF(Config!$C$6=7,SUM(Ene!V24+Feb!V24+Mar!V24+Abr!V24+May!V24+Jun!V24+Jul!V24),IF(Config!$C$6=8,SUM(+Ene!V24+Feb!V24+Mar!V24+Abr!V24+May!V24+Jun!V24+Jul!V24+Ago!V24),IF(Config!$C$6=9,SUM(+Ene!V24+Feb!V24+Mar!V24+Abr!V24+May!V24+Jun!V24+Jul!V24+Ago!V24+Set!V24),IF(Config!$C$6=10,SUM(+Ene!V24+Feb!V24+Mar!V24+Abr!V24+May!V24+Jun!V24+Jul!V24+Ago!V24+Set!V24+Oct!V24),IF(Config!$C$6=11,SUM(+Ene!V24+Feb!V24+Mar!V24+Abr!V24+May!V24+Jun!V24+Jul!V24+Ago!V24+Set!V24+Oct!V24+Nov!V24),IF(Config!$C$6=12,SUM(+Ene!V24+Feb!V24+Mar!V24+Abr!V24+May!V24+Jun!V24+Jul!V24+Ago!V24+Set!V24+Oct!V24+Nov!V24+Dic!V24)))))))))))))</f>
        <v>0</v>
      </c>
      <c r="W24" s="356">
        <f>IF(Config!$C$6=1,SUM(+Ene!W24),IF(Config!$C$6=2,SUM(+Ene!W24+Feb!W24),IF(Config!$C$6=3,SUM(+Ene!W24+Feb!W24+Mar!W24),IF(Config!$C$6=4,SUM(+Ene!W24+Feb!W24+Mar!W24+Abr!W24),IF(Config!$C$6=5,SUM(Ene!W24+Feb!W24+Mar!W24+Abr!W24+May!W24),IF(Config!$C$6=6,SUM(+Ene!W24+Feb!W24+Mar!W24+Abr!W24+May!W24+Jun!W24),IF(Config!$C$6=7,SUM(Ene!W24+Feb!W24+Mar!W24+Abr!W24+May!W24+Jun!W24+Jul!W24),IF(Config!$C$6=8,SUM(+Ene!W24+Feb!W24+Mar!W24+Abr!W24+May!W24+Jun!W24+Jul!W24+Ago!W24),IF(Config!$C$6=9,SUM(+Ene!W24+Feb!W24+Mar!W24+Abr!W24+May!W24+Jun!W24+Jul!W24+Ago!W24+Set!W24),IF(Config!$C$6=10,SUM(+Ene!W24+Feb!W24+Mar!W24+Abr!W24+May!W24+Jun!W24+Jul!W24+Ago!W24+Set!W24+Oct!W24),IF(Config!$C$6=11,SUM(+Ene!W24+Feb!W24+Mar!W24+Abr!W24+May!W24+Jun!W24+Jul!W24+Ago!W24+Set!W24+Oct!W24+Nov!W24),IF(Config!$C$6=12,SUM(+Ene!W24+Feb!W24+Mar!W24+Abr!W24+May!W24+Jun!W24+Jul!W24+Ago!W24+Set!W24+Oct!W24+Nov!W24+Dic!W24)))))))))))))</f>
        <v>0</v>
      </c>
      <c r="X24" s="356">
        <f>IF(Config!$C$6=1,SUM(+Ene!X24),IF(Config!$C$6=2,SUM(+Ene!X24+Feb!X24),IF(Config!$C$6=3,SUM(+Ene!X24+Feb!X24+Mar!X24),IF(Config!$C$6=4,SUM(+Ene!X24+Feb!X24+Mar!X24+Abr!X24),IF(Config!$C$6=5,SUM(Ene!X24+Feb!X24+Mar!X24+Abr!X24+May!X24),IF(Config!$C$6=6,SUM(+Ene!X24+Feb!X24+Mar!X24+Abr!X24+May!X24+Jun!X24),IF(Config!$C$6=7,SUM(Ene!X24+Feb!X24+Mar!X24+Abr!X24+May!X24+Jun!X24+Jul!X24),IF(Config!$C$6=8,SUM(+Ene!X24+Feb!X24+Mar!X24+Abr!X24+May!X24+Jun!X24+Jul!X24+Ago!X24),IF(Config!$C$6=9,SUM(+Ene!X24+Feb!X24+Mar!X24+Abr!X24+May!X24+Jun!X24+Jul!X24+Ago!X24+Set!X24),IF(Config!$C$6=10,SUM(+Ene!X24+Feb!X24+Mar!X24+Abr!X24+May!X24+Jun!X24+Jul!X24+Ago!X24+Set!X24+Oct!X24),IF(Config!$C$6=11,SUM(+Ene!X24+Feb!X24+Mar!X24+Abr!X24+May!X24+Jun!X24+Jul!X24+Ago!X24+Set!X24+Oct!X24+Nov!X24),IF(Config!$C$6=12,SUM(+Ene!X24+Feb!X24+Mar!X24+Abr!X24+May!X24+Jun!X24+Jul!X24+Ago!X24+Set!X24+Oct!X24+Nov!X24+Dic!X24)))))))))))))</f>
        <v>0</v>
      </c>
      <c r="Y24" s="356">
        <f>IF(Config!$C$6=1,SUM(+Ene!Y24),IF(Config!$C$6=2,SUM(+Ene!Y24+Feb!Y24),IF(Config!$C$6=3,SUM(+Ene!Y24+Feb!Y24+Mar!Y24),IF(Config!$C$6=4,SUM(+Ene!Y24+Feb!Y24+Mar!Y24+Abr!Y24),IF(Config!$C$6=5,SUM(Ene!Y24+Feb!Y24+Mar!Y24+Abr!Y24+May!Y24),IF(Config!$C$6=6,SUM(+Ene!Y24+Feb!Y24+Mar!Y24+Abr!Y24+May!Y24+Jun!Y24),IF(Config!$C$6=7,SUM(Ene!Y24+Feb!Y24+Mar!Y24+Abr!Y24+May!Y24+Jun!Y24+Jul!Y24),IF(Config!$C$6=8,SUM(+Ene!Y24+Feb!Y24+Mar!Y24+Abr!Y24+May!Y24+Jun!Y24+Jul!Y24+Ago!Y24),IF(Config!$C$6=9,SUM(+Ene!Y24+Feb!Y24+Mar!Y24+Abr!Y24+May!Y24+Jun!Y24+Jul!Y24+Ago!Y24+Set!Y24),IF(Config!$C$6=10,SUM(+Ene!Y24+Feb!Y24+Mar!Y24+Abr!Y24+May!Y24+Jun!Y24+Jul!Y24+Ago!Y24+Set!Y24+Oct!Y24),IF(Config!$C$6=11,SUM(+Ene!Y24+Feb!Y24+Mar!Y24+Abr!Y24+May!Y24+Jun!Y24+Jul!Y24+Ago!Y24+Set!Y24+Oct!Y24+Nov!Y24),IF(Config!$C$6=12,SUM(+Ene!Y24+Feb!Y24+Mar!Y24+Abr!Y24+May!Y24+Jun!Y24+Jul!Y24+Ago!Y24+Set!Y24+Oct!Y24+Nov!Y24+Dic!Y24)))))))))))))</f>
        <v>0</v>
      </c>
      <c r="Z24" s="356">
        <f>IF(Config!$C$6=1,SUM(+Ene!Z24),IF(Config!$C$6=2,SUM(+Ene!Z24+Feb!Z24),IF(Config!$C$6=3,SUM(+Ene!Z24+Feb!Z24+Mar!Z24),IF(Config!$C$6=4,SUM(+Ene!Z24+Feb!Z24+Mar!Z24+Abr!Z24),IF(Config!$C$6=5,SUM(Ene!Z24+Feb!Z24+Mar!Z24+Abr!Z24+May!Z24),IF(Config!$C$6=6,SUM(+Ene!Z24+Feb!Z24+Mar!Z24+Abr!Z24+May!Z24+Jun!Z24),IF(Config!$C$6=7,SUM(Ene!Z24+Feb!Z24+Mar!Z24+Abr!Z24+May!Z24+Jun!Z24+Jul!Z24),IF(Config!$C$6=8,SUM(+Ene!Z24+Feb!Z24+Mar!Z24+Abr!Z24+May!Z24+Jun!Z24+Jul!Z24+Ago!Z24),IF(Config!$C$6=9,SUM(+Ene!Z24+Feb!Z24+Mar!Z24+Abr!Z24+May!Z24+Jun!Z24+Jul!Z24+Ago!Z24+Set!Z24),IF(Config!$C$6=10,SUM(+Ene!Z24+Feb!Z24+Mar!Z24+Abr!Z24+May!Z24+Jun!Z24+Jul!Z24+Ago!Z24+Set!Z24+Oct!Z24),IF(Config!$C$6=11,SUM(+Ene!Z24+Feb!Z24+Mar!Z24+Abr!Z24+May!Z24+Jun!Z24+Jul!Z24+Ago!Z24+Set!Z24+Oct!Z24+Nov!Z24),IF(Config!$C$6=12,SUM(+Ene!Z24+Feb!Z24+Mar!Z24+Abr!Z24+May!Z24+Jun!Z24+Jul!Z24+Ago!Z24+Set!Z24+Oct!Z24+Nov!Z24+Dic!Z24)))))))))))))</f>
        <v>0</v>
      </c>
      <c r="AA24" s="356">
        <f>IF(Config!$C$6=1,SUM(+Ene!AA24),IF(Config!$C$6=2,SUM(+Ene!AA24+Feb!AA24),IF(Config!$C$6=3,SUM(+Ene!AA24+Feb!AA24+Mar!AA24),IF(Config!$C$6=4,SUM(+Ene!AA24+Feb!AA24+Mar!AA24+Abr!AA24),IF(Config!$C$6=5,SUM(Ene!AA24+Feb!AA24+Mar!AA24+Abr!AA24+May!AA24),IF(Config!$C$6=6,SUM(+Ene!AA24+Feb!AA24+Mar!AA24+Abr!AA24+May!AA24+Jun!AA24),IF(Config!$C$6=7,SUM(Ene!AA24+Feb!AA24+Mar!AA24+Abr!AA24+May!AA24+Jun!AA24+Jul!AA24),IF(Config!$C$6=8,SUM(+Ene!AA24+Feb!AA24+Mar!AA24+Abr!AA24+May!AA24+Jun!AA24+Jul!AA24+Ago!AA24),IF(Config!$C$6=9,SUM(+Ene!AA24+Feb!AA24+Mar!AA24+Abr!AA24+May!AA24+Jun!AA24+Jul!AA24+Ago!AA24+Set!AA24),IF(Config!$C$6=10,SUM(+Ene!AA24+Feb!AA24+Mar!AA24+Abr!AA24+May!AA24+Jun!AA24+Jul!AA24+Ago!AA24+Set!AA24+Oct!AA24),IF(Config!$C$6=11,SUM(+Ene!AA24+Feb!AA24+Mar!AA24+Abr!AA24+May!AA24+Jun!AA24+Jul!AA24+Ago!AA24+Set!AA24+Oct!AA24+Nov!AA24),IF(Config!$C$6=12,SUM(+Ene!AA24+Feb!AA24+Mar!AA24+Abr!AA24+May!AA24+Jun!AA24+Jul!AA24+Ago!AA24+Set!AA24+Oct!AA24+Nov!AA24+Dic!AA24)))))))))))))</f>
        <v>0</v>
      </c>
      <c r="AB24" s="356">
        <f>IF(Config!$C$6=1,SUM(+Ene!AB24),IF(Config!$C$6=2,SUM(+Ene!AB24+Feb!AB24),IF(Config!$C$6=3,SUM(+Ene!AB24+Feb!AB24+Mar!AB24),IF(Config!$C$6=4,SUM(+Ene!AB24+Feb!AB24+Mar!AB24+Abr!AB24),IF(Config!$C$6=5,SUM(Ene!AB24+Feb!AB24+Mar!AB24+Abr!AB24+May!AB24),IF(Config!$C$6=6,SUM(+Ene!AB24+Feb!AB24+Mar!AB24+Abr!AB24+May!AB24+Jun!AB24),IF(Config!$C$6=7,SUM(Ene!AB24+Feb!AB24+Mar!AB24+Abr!AB24+May!AB24+Jun!AB24+Jul!AB24),IF(Config!$C$6=8,SUM(+Ene!AB24+Feb!AB24+Mar!AB24+Abr!AB24+May!AB24+Jun!AB24+Jul!AB24+Ago!AB24),IF(Config!$C$6=9,SUM(+Ene!AB24+Feb!AB24+Mar!AB24+Abr!AB24+May!AB24+Jun!AB24+Jul!AB24+Ago!AB24+Set!AB24),IF(Config!$C$6=10,SUM(+Ene!AB24+Feb!AB24+Mar!AB24+Abr!AB24+May!AB24+Jun!AB24+Jul!AB24+Ago!AB24+Set!AB24+Oct!AB24),IF(Config!$C$6=11,SUM(+Ene!AB24+Feb!AB24+Mar!AB24+Abr!AB24+May!AB24+Jun!AB24+Jul!AB24+Ago!AB24+Set!AB24+Oct!AB24+Nov!AB24),IF(Config!$C$6=12,SUM(+Ene!AB24+Feb!AB24+Mar!AB24+Abr!AB24+May!AB24+Jun!AB24+Jul!AB24+Ago!AB24+Set!AB24+Oct!AB24+Nov!AB24+Dic!AB24)))))))))))))</f>
        <v>0</v>
      </c>
      <c r="AC24" s="356">
        <f>IF(Config!$C$6=1,SUM(+Ene!AC24),IF(Config!$C$6=2,SUM(+Ene!AC24+Feb!AC24),IF(Config!$C$6=3,SUM(+Ene!AC24+Feb!AC24+Mar!AC24),IF(Config!$C$6=4,SUM(+Ene!AC24+Feb!AC24+Mar!AC24+Abr!AC24),IF(Config!$C$6=5,SUM(Ene!AC24+Feb!AC24+Mar!AC24+Abr!AC24+May!AC24),IF(Config!$C$6=6,SUM(+Ene!AC24+Feb!AC24+Mar!AC24+Abr!AC24+May!AC24+Jun!AC24),IF(Config!$C$6=7,SUM(Ene!AC24+Feb!AC24+Mar!AC24+Abr!AC24+May!AC24+Jun!AC24+Jul!AC24),IF(Config!$C$6=8,SUM(+Ene!AC24+Feb!AC24+Mar!AC24+Abr!AC24+May!AC24+Jun!AC24+Jul!AC24+Ago!AC24),IF(Config!$C$6=9,SUM(+Ene!AC24+Feb!AC24+Mar!AC24+Abr!AC24+May!AC24+Jun!AC24+Jul!AC24+Ago!AC24+Set!AC24),IF(Config!$C$6=10,SUM(+Ene!AC24+Feb!AC24+Mar!AC24+Abr!AC24+May!AC24+Jun!AC24+Jul!AC24+Ago!AC24+Set!AC24+Oct!AC24),IF(Config!$C$6=11,SUM(+Ene!AC24+Feb!AC24+Mar!AC24+Abr!AC24+May!AC24+Jun!AC24+Jul!AC24+Ago!AC24+Set!AC24+Oct!AC24+Nov!AC24),IF(Config!$C$6=12,SUM(+Ene!AC24+Feb!AC24+Mar!AC24+Abr!AC24+May!AC24+Jun!AC24+Jul!AC24+Ago!AC24+Set!AC24+Oct!AC24+Nov!AC24+Dic!AC24)))))))))))))</f>
        <v>0</v>
      </c>
      <c r="AD24" s="356">
        <f>IF(Config!$C$6=1,SUM(+Ene!AD24),IF(Config!$C$6=2,SUM(+Ene!AD24+Feb!AD24),IF(Config!$C$6=3,SUM(+Ene!AD24+Feb!AD24+Mar!AD24),IF(Config!$C$6=4,SUM(+Ene!AD24+Feb!AD24+Mar!AD24+Abr!AD24),IF(Config!$C$6=5,SUM(Ene!AD24+Feb!AD24+Mar!AD24+Abr!AD24+May!AD24),IF(Config!$C$6=6,SUM(+Ene!AD24+Feb!AD24+Mar!AD24+Abr!AD24+May!AD24+Jun!AD24),IF(Config!$C$6=7,SUM(Ene!AD24+Feb!AD24+Mar!AD24+Abr!AD24+May!AD24+Jun!AD24+Jul!AD24),IF(Config!$C$6=8,SUM(+Ene!AD24+Feb!AD24+Mar!AD24+Abr!AD24+May!AD24+Jun!AD24+Jul!AD24+Ago!AD24),IF(Config!$C$6=9,SUM(+Ene!AD24+Feb!AD24+Mar!AD24+Abr!AD24+May!AD24+Jun!AD24+Jul!AD24+Ago!AD24+Set!AD24),IF(Config!$C$6=10,SUM(+Ene!AD24+Feb!AD24+Mar!AD24+Abr!AD24+May!AD24+Jun!AD24+Jul!AD24+Ago!AD24+Set!AD24+Oct!AD24),IF(Config!$C$6=11,SUM(+Ene!AD24+Feb!AD24+Mar!AD24+Abr!AD24+May!AD24+Jun!AD24+Jul!AD24+Ago!AD24+Set!AD24+Oct!AD24+Nov!AD24),IF(Config!$C$6=12,SUM(+Ene!AD24+Feb!AD24+Mar!AD24+Abr!AD24+May!AD24+Jun!AD24+Jul!AD24+Ago!AD24+Set!AD24+Oct!AD24+Nov!AD24+Dic!AD24)))))))))))))</f>
        <v>0</v>
      </c>
      <c r="AE24" s="356">
        <f>IF(Config!$C$6=1,SUM(+Ene!AE24),IF(Config!$C$6=2,SUM(+Ene!AE24+Feb!AE24),IF(Config!$C$6=3,SUM(+Ene!AE24+Feb!AE24+Mar!AE24),IF(Config!$C$6=4,SUM(+Ene!AE24+Feb!AE24+Mar!AE24+Abr!AE24),IF(Config!$C$6=5,SUM(Ene!AE24+Feb!AE24+Mar!AE24+Abr!AE24+May!AE24),IF(Config!$C$6=6,SUM(+Ene!AE24+Feb!AE24+Mar!AE24+Abr!AE24+May!AE24+Jun!AE24),IF(Config!$C$6=7,SUM(Ene!AE24+Feb!AE24+Mar!AE24+Abr!AE24+May!AE24+Jun!AE24+Jul!AE24),IF(Config!$C$6=8,SUM(+Ene!AE24+Feb!AE24+Mar!AE24+Abr!AE24+May!AE24+Jun!AE24+Jul!AE24+Ago!AE24),IF(Config!$C$6=9,SUM(+Ene!AE24+Feb!AE24+Mar!AE24+Abr!AE24+May!AE24+Jun!AE24+Jul!AE24+Ago!AE24+Set!AE24),IF(Config!$C$6=10,SUM(+Ene!AE24+Feb!AE24+Mar!AE24+Abr!AE24+May!AE24+Jun!AE24+Jul!AE24+Ago!AE24+Set!AE24+Oct!AE24),IF(Config!$C$6=11,SUM(+Ene!AE24+Feb!AE24+Mar!AE24+Abr!AE24+May!AE24+Jun!AE24+Jul!AE24+Ago!AE24+Set!AE24+Oct!AE24+Nov!AE24),IF(Config!$C$6=12,SUM(+Ene!AE24+Feb!AE24+Mar!AE24+Abr!AE24+May!AE24+Jun!AE24+Jul!AE24+Ago!AE24+Set!AE24+Oct!AE24+Nov!AE24+Dic!AE24)))))))))))))</f>
        <v>14</v>
      </c>
      <c r="AF24" s="356">
        <f>IF(Config!$C$6=1,SUM(+Ene!AF24),IF(Config!$C$6=2,SUM(+Ene!AF24+Feb!AF24),IF(Config!$C$6=3,SUM(+Ene!AF24+Feb!AF24+Mar!AF24),IF(Config!$C$6=4,SUM(+Ene!AF24+Feb!AF24+Mar!AF24+Abr!AF24),IF(Config!$C$6=5,SUM(Ene!AF24+Feb!AF24+Mar!AF24+Abr!AF24+May!AF24),IF(Config!$C$6=6,SUM(+Ene!AF24+Feb!AF24+Mar!AF24+Abr!AF24+May!AF24+Jun!AF24),IF(Config!$C$6=7,SUM(Ene!AF24+Feb!AF24+Mar!AF24+Abr!AF24+May!AF24+Jun!AF24+Jul!AF24),IF(Config!$C$6=8,SUM(+Ene!AF24+Feb!AF24+Mar!AF24+Abr!AF24+May!AF24+Jun!AF24+Jul!AF24+Ago!AF24),IF(Config!$C$6=9,SUM(+Ene!AF24+Feb!AF24+Mar!AF24+Abr!AF24+May!AF24+Jun!AF24+Jul!AF24+Ago!AF24+Set!AF24),IF(Config!$C$6=10,SUM(+Ene!AF24+Feb!AF24+Mar!AF24+Abr!AF24+May!AF24+Jun!AF24+Jul!AF24+Ago!AF24+Set!AF24+Oct!AF24),IF(Config!$C$6=11,SUM(+Ene!AF24+Feb!AF24+Mar!AF24+Abr!AF24+May!AF24+Jun!AF24+Jul!AF24+Ago!AF24+Set!AF24+Oct!AF24+Nov!AF24),IF(Config!$C$6=12,SUM(+Ene!AF24+Feb!AF24+Mar!AF24+Abr!AF24+May!AF24+Jun!AF24+Jul!AF24+Ago!AF24+Set!AF24+Oct!AF24+Nov!AF24+Dic!AF24)))))))))))))</f>
        <v>0</v>
      </c>
      <c r="AG24" s="356">
        <f>IF(Config!$C$6=1,SUM(+Ene!AG24),IF(Config!$C$6=2,SUM(+Ene!AG24+Feb!AG24),IF(Config!$C$6=3,SUM(+Ene!AG24+Feb!AG24+Mar!AG24),IF(Config!$C$6=4,SUM(+Ene!AG24+Feb!AG24+Mar!AG24+Abr!AG24),IF(Config!$C$6=5,SUM(Ene!AG24+Feb!AG24+Mar!AG24+Abr!AG24+May!AG24),IF(Config!$C$6=6,SUM(+Ene!AG24+Feb!AG24+Mar!AG24+Abr!AG24+May!AG24+Jun!AG24),IF(Config!$C$6=7,SUM(Ene!AG24+Feb!AG24+Mar!AG24+Abr!AG24+May!AG24+Jun!AG24+Jul!AG24),IF(Config!$C$6=8,SUM(+Ene!AG24+Feb!AG24+Mar!AG24+Abr!AG24+May!AG24+Jun!AG24+Jul!AG24+Ago!AG24),IF(Config!$C$6=9,SUM(+Ene!AG24+Feb!AG24+Mar!AG24+Abr!AG24+May!AG24+Jun!AG24+Jul!AG24+Ago!AG24+Set!AG24),IF(Config!$C$6=10,SUM(+Ene!AG24+Feb!AG24+Mar!AG24+Abr!AG24+May!AG24+Jun!AG24+Jul!AG24+Ago!AG24+Set!AG24+Oct!AG24),IF(Config!$C$6=11,SUM(+Ene!AG24+Feb!AG24+Mar!AG24+Abr!AG24+May!AG24+Jun!AG24+Jul!AG24+Ago!AG24+Set!AG24+Oct!AG24+Nov!AG24),IF(Config!$C$6=12,SUM(+Ene!AG24+Feb!AG24+Mar!AG24+Abr!AG24+May!AG24+Jun!AG24+Jul!AG24+Ago!AG24+Set!AG24+Oct!AG24+Nov!AG24+Dic!AG24)))))))))))))</f>
        <v>0</v>
      </c>
      <c r="AH24" s="356">
        <f>IF(Config!$C$6=1,SUM(+Ene!AH24),IF(Config!$C$6=2,SUM(+Ene!AH24+Feb!AH24),IF(Config!$C$6=3,SUM(+Ene!AH24+Feb!AH24+Mar!AH24),IF(Config!$C$6=4,SUM(+Ene!AH24+Feb!AH24+Mar!AH24+Abr!AH24),IF(Config!$C$6=5,SUM(Ene!AH24+Feb!AH24+Mar!AH24+Abr!AH24+May!AH24),IF(Config!$C$6=6,SUM(+Ene!AH24+Feb!AH24+Mar!AH24+Abr!AH24+May!AH24+Jun!AH24),IF(Config!$C$6=7,SUM(Ene!AH24+Feb!AH24+Mar!AH24+Abr!AH24+May!AH24+Jun!AH24+Jul!AH24),IF(Config!$C$6=8,SUM(+Ene!AH24+Feb!AH24+Mar!AH24+Abr!AH24+May!AH24+Jun!AH24+Jul!AH24+Ago!AH24),IF(Config!$C$6=9,SUM(+Ene!AH24+Feb!AH24+Mar!AH24+Abr!AH24+May!AH24+Jun!AH24+Jul!AH24+Ago!AH24+Set!AH24),IF(Config!$C$6=10,SUM(+Ene!AH24+Feb!AH24+Mar!AH24+Abr!AH24+May!AH24+Jun!AH24+Jul!AH24+Ago!AH24+Set!AH24+Oct!AH24),IF(Config!$C$6=11,SUM(+Ene!AH24+Feb!AH24+Mar!AH24+Abr!AH24+May!AH24+Jun!AH24+Jul!AH24+Ago!AH24+Set!AH24+Oct!AH24+Nov!AH24),IF(Config!$C$6=12,SUM(+Ene!AH24+Feb!AH24+Mar!AH24+Abr!AH24+May!AH24+Jun!AH24+Jul!AH24+Ago!AH24+Set!AH24+Oct!AH24+Nov!AH24+Dic!AH24)))))))))))))</f>
        <v>0</v>
      </c>
      <c r="AI24" s="356">
        <f>IF(Config!$C$6=1,SUM(+Ene!AI24),IF(Config!$C$6=2,SUM(+Ene!AI24+Feb!AI24),IF(Config!$C$6=3,SUM(+Ene!AI24+Feb!AI24+Mar!AI24),IF(Config!$C$6=4,SUM(+Ene!AI24+Feb!AI24+Mar!AI24+Abr!AI24),IF(Config!$C$6=5,SUM(Ene!AI24+Feb!AI24+Mar!AI24+Abr!AI24+May!AI24),IF(Config!$C$6=6,SUM(+Ene!AI24+Feb!AI24+Mar!AI24+Abr!AI24+May!AI24+Jun!AI24),IF(Config!$C$6=7,SUM(Ene!AI24+Feb!AI24+Mar!AI24+Abr!AI24+May!AI24+Jun!AI24+Jul!AI24),IF(Config!$C$6=8,SUM(+Ene!AI24+Feb!AI24+Mar!AI24+Abr!AI24+May!AI24+Jun!AI24+Jul!AI24+Ago!AI24),IF(Config!$C$6=9,SUM(+Ene!AI24+Feb!AI24+Mar!AI24+Abr!AI24+May!AI24+Jun!AI24+Jul!AI24+Ago!AI24+Set!AI24),IF(Config!$C$6=10,SUM(+Ene!AI24+Feb!AI24+Mar!AI24+Abr!AI24+May!AI24+Jun!AI24+Jul!AI24+Ago!AI24+Set!AI24+Oct!AI24),IF(Config!$C$6=11,SUM(+Ene!AI24+Feb!AI24+Mar!AI24+Abr!AI24+May!AI24+Jun!AI24+Jul!AI24+Ago!AI24+Set!AI24+Oct!AI24+Nov!AI24),IF(Config!$C$6=12,SUM(+Ene!AI24+Feb!AI24+Mar!AI24+Abr!AI24+May!AI24+Jun!AI24+Jul!AI24+Ago!AI24+Set!AI24+Oct!AI24+Nov!AI24+Dic!AI24)))))))))))))</f>
        <v>0</v>
      </c>
      <c r="AJ24" s="356">
        <f>IF(Config!$C$6=1,SUM(+Ene!AJ24),IF(Config!$C$6=2,SUM(+Ene!AJ24+Feb!AJ24),IF(Config!$C$6=3,SUM(+Ene!AJ24+Feb!AJ24+Mar!AJ24),IF(Config!$C$6=4,SUM(+Ene!AJ24+Feb!AJ24+Mar!AJ24+Abr!AJ24),IF(Config!$C$6=5,SUM(Ene!AJ24+Feb!AJ24+Mar!AJ24+Abr!AJ24+May!AJ24),IF(Config!$C$6=6,SUM(+Ene!AJ24+Feb!AJ24+Mar!AJ24+Abr!AJ24+May!AJ24+Jun!AJ24),IF(Config!$C$6=7,SUM(Ene!AJ24+Feb!AJ24+Mar!AJ24+Abr!AJ24+May!AJ24+Jun!AJ24+Jul!AJ24),IF(Config!$C$6=8,SUM(+Ene!AJ24+Feb!AJ24+Mar!AJ24+Abr!AJ24+May!AJ24+Jun!AJ24+Jul!AJ24+Ago!AJ24),IF(Config!$C$6=9,SUM(+Ene!AJ24+Feb!AJ24+Mar!AJ24+Abr!AJ24+May!AJ24+Jun!AJ24+Jul!AJ24+Ago!AJ24+Set!AJ24),IF(Config!$C$6=10,SUM(+Ene!AJ24+Feb!AJ24+Mar!AJ24+Abr!AJ24+May!AJ24+Jun!AJ24+Jul!AJ24+Ago!AJ24+Set!AJ24+Oct!AJ24),IF(Config!$C$6=11,SUM(+Ene!AJ24+Feb!AJ24+Mar!AJ24+Abr!AJ24+May!AJ24+Jun!AJ24+Jul!AJ24+Ago!AJ24+Set!AJ24+Oct!AJ24+Nov!AJ24),IF(Config!$C$6=12,SUM(+Ene!AJ24+Feb!AJ24+Mar!AJ24+Abr!AJ24+May!AJ24+Jun!AJ24+Jul!AJ24+Ago!AJ24+Set!AJ24+Oct!AJ24+Nov!AJ24+Dic!AJ24)))))))))))))</f>
        <v>0</v>
      </c>
      <c r="AK24" s="356">
        <f>IF(Config!$C$6=1,SUM(+Ene!AK24),IF(Config!$C$6=2,SUM(+Ene!AK24+Feb!AK24),IF(Config!$C$6=3,SUM(+Ene!AK24+Feb!AK24+Mar!AK24),IF(Config!$C$6=4,SUM(+Ene!AK24+Feb!AK24+Mar!AK24+Abr!AK24),IF(Config!$C$6=5,SUM(Ene!AK24+Feb!AK24+Mar!AK24+Abr!AK24+May!AK24),IF(Config!$C$6=6,SUM(+Ene!AK24+Feb!AK24+Mar!AK24+Abr!AK24+May!AK24+Jun!AK24),IF(Config!$C$6=7,SUM(Ene!AK24+Feb!AK24+Mar!AK24+Abr!AK24+May!AK24+Jun!AK24+Jul!AK24),IF(Config!$C$6=8,SUM(+Ene!AK24+Feb!AK24+Mar!AK24+Abr!AK24+May!AK24+Jun!AK24+Jul!AK24+Ago!AK24),IF(Config!$C$6=9,SUM(+Ene!AK24+Feb!AK24+Mar!AK24+Abr!AK24+May!AK24+Jun!AK24+Jul!AK24+Ago!AK24+Set!AK24),IF(Config!$C$6=10,SUM(+Ene!AK24+Feb!AK24+Mar!AK24+Abr!AK24+May!AK24+Jun!AK24+Jul!AK24+Ago!AK24+Set!AK24+Oct!AK24),IF(Config!$C$6=11,SUM(+Ene!AK24+Feb!AK24+Mar!AK24+Abr!AK24+May!AK24+Jun!AK24+Jul!AK24+Ago!AK24+Set!AK24+Oct!AK24+Nov!AK24),IF(Config!$C$6=12,SUM(+Ene!AK24+Feb!AK24+Mar!AK24+Abr!AK24+May!AK24+Jun!AK24+Jul!AK24+Ago!AK24+Set!AK24+Oct!AK24+Nov!AK24+Dic!AK24)))))))))))))</f>
        <v>0</v>
      </c>
      <c r="AL24" s="356">
        <f>IF(Config!$C$6=1,SUM(+Ene!AL24),IF(Config!$C$6=2,SUM(+Ene!AL24+Feb!AL24),IF(Config!$C$6=3,SUM(+Ene!AL24+Feb!AL24+Mar!AL24),IF(Config!$C$6=4,SUM(+Ene!AL24+Feb!AL24+Mar!AL24+Abr!AL24),IF(Config!$C$6=5,SUM(Ene!AL24+Feb!AL24+Mar!AL24+Abr!AL24+May!AL24),IF(Config!$C$6=6,SUM(+Ene!AL24+Feb!AL24+Mar!AL24+Abr!AL24+May!AL24+Jun!AL24),IF(Config!$C$6=7,SUM(Ene!AL24+Feb!AL24+Mar!AL24+Abr!AL24+May!AL24+Jun!AL24+Jul!AL24),IF(Config!$C$6=8,SUM(+Ene!AL24+Feb!AL24+Mar!AL24+Abr!AL24+May!AL24+Jun!AL24+Jul!AL24+Ago!AL24),IF(Config!$C$6=9,SUM(+Ene!AL24+Feb!AL24+Mar!AL24+Abr!AL24+May!AL24+Jun!AL24+Jul!AL24+Ago!AL24+Set!AL24),IF(Config!$C$6=10,SUM(+Ene!AL24+Feb!AL24+Mar!AL24+Abr!AL24+May!AL24+Jun!AL24+Jul!AL24+Ago!AL24+Set!AL24+Oct!AL24),IF(Config!$C$6=11,SUM(+Ene!AL24+Feb!AL24+Mar!AL24+Abr!AL24+May!AL24+Jun!AL24+Jul!AL24+Ago!AL24+Set!AL24+Oct!AL24+Nov!AL24),IF(Config!$C$6=12,SUM(+Ene!AL24+Feb!AL24+Mar!AL24+Abr!AL24+May!AL24+Jun!AL24+Jul!AL24+Ago!AL24+Set!AL24+Oct!AL24+Nov!AL24+Dic!AL24)))))))))))))</f>
        <v>8</v>
      </c>
      <c r="AM24" s="356">
        <f>IF(Config!$C$6=1,SUM(+Ene!AM24),IF(Config!$C$6=2,SUM(+Ene!AM24+Feb!AM24),IF(Config!$C$6=3,SUM(+Ene!AM24+Feb!AM24+Mar!AM24),IF(Config!$C$6=4,SUM(+Ene!AM24+Feb!AM24+Mar!AM24+Abr!AM24),IF(Config!$C$6=5,SUM(Ene!AM24+Feb!AM24+Mar!AM24+Abr!AM24+May!AM24),IF(Config!$C$6=6,SUM(+Ene!AM24+Feb!AM24+Mar!AM24+Abr!AM24+May!AM24+Jun!AM24),IF(Config!$C$6=7,SUM(Ene!AM24+Feb!AM24+Mar!AM24+Abr!AM24+May!AM24+Jun!AM24+Jul!AM24),IF(Config!$C$6=8,SUM(+Ene!AM24+Feb!AM24+Mar!AM24+Abr!AM24+May!AM24+Jun!AM24+Jul!AM24+Ago!AM24),IF(Config!$C$6=9,SUM(+Ene!AM24+Feb!AM24+Mar!AM24+Abr!AM24+May!AM24+Jun!AM24+Jul!AM24+Ago!AM24+Set!AM24),IF(Config!$C$6=10,SUM(+Ene!AM24+Feb!AM24+Mar!AM24+Abr!AM24+May!AM24+Jun!AM24+Jul!AM24+Ago!AM24+Set!AM24+Oct!AM24),IF(Config!$C$6=11,SUM(+Ene!AM24+Feb!AM24+Mar!AM24+Abr!AM24+May!AM24+Jun!AM24+Jul!AM24+Ago!AM24+Set!AM24+Oct!AM24+Nov!AM24),IF(Config!$C$6=12,SUM(+Ene!AM24+Feb!AM24+Mar!AM24+Abr!AM24+May!AM24+Jun!AM24+Jul!AM24+Ago!AM24+Set!AM24+Oct!AM24+Nov!AM24+Dic!AM24)))))))))))))</f>
        <v>0</v>
      </c>
      <c r="AN24" s="356">
        <f>IF(Config!$C$6=1,SUM(+Ene!AN24),IF(Config!$C$6=2,SUM(+Ene!AN24+Feb!AN24),IF(Config!$C$6=3,SUM(+Ene!AN24+Feb!AN24+Mar!AN24),IF(Config!$C$6=4,SUM(+Ene!AN24+Feb!AN24+Mar!AN24+Abr!AN24),IF(Config!$C$6=5,SUM(Ene!AN24+Feb!AN24+Mar!AN24+Abr!AN24+May!AN24),IF(Config!$C$6=6,SUM(+Ene!AN24+Feb!AN24+Mar!AN24+Abr!AN24+May!AN24+Jun!AN24),IF(Config!$C$6=7,SUM(Ene!AN24+Feb!AN24+Mar!AN24+Abr!AN24+May!AN24+Jun!AN24+Jul!AN24),IF(Config!$C$6=8,SUM(+Ene!AN24+Feb!AN24+Mar!AN24+Abr!AN24+May!AN24+Jun!AN24+Jul!AN24+Ago!AN24),IF(Config!$C$6=9,SUM(+Ene!AN24+Feb!AN24+Mar!AN24+Abr!AN24+May!AN24+Jun!AN24+Jul!AN24+Ago!AN24+Set!AN24),IF(Config!$C$6=10,SUM(+Ene!AN24+Feb!AN24+Mar!AN24+Abr!AN24+May!AN24+Jun!AN24+Jul!AN24+Ago!AN24+Set!AN24+Oct!AN24),IF(Config!$C$6=11,SUM(+Ene!AN24+Feb!AN24+Mar!AN24+Abr!AN24+May!AN24+Jun!AN24+Jul!AN24+Ago!AN24+Set!AN24+Oct!AN24+Nov!AN24),IF(Config!$C$6=12,SUM(+Ene!AN24+Feb!AN24+Mar!AN24+Abr!AN24+May!AN24+Jun!AN24+Jul!AN24+Ago!AN24+Set!AN24+Oct!AN24+Nov!AN24+Dic!AN24)))))))))))))</f>
        <v>0</v>
      </c>
      <c r="AO24" s="356">
        <f>IF(Config!$C$6=1,SUM(+Ene!AO24),IF(Config!$C$6=2,SUM(+Ene!AO24+Feb!AO24),IF(Config!$C$6=3,SUM(+Ene!AO24+Feb!AO24+Mar!AO24),IF(Config!$C$6=4,SUM(+Ene!AO24+Feb!AO24+Mar!AO24+Abr!AO24),IF(Config!$C$6=5,SUM(Ene!AO24+Feb!AO24+Mar!AO24+Abr!AO24+May!AO24),IF(Config!$C$6=6,SUM(+Ene!AO24+Feb!AO24+Mar!AO24+Abr!AO24+May!AO24+Jun!AO24),IF(Config!$C$6=7,SUM(Ene!AO24+Feb!AO24+Mar!AO24+Abr!AO24+May!AO24+Jun!AO24+Jul!AO24),IF(Config!$C$6=8,SUM(+Ene!AO24+Feb!AO24+Mar!AO24+Abr!AO24+May!AO24+Jun!AO24+Jul!AO24+Ago!AO24),IF(Config!$C$6=9,SUM(+Ene!AO24+Feb!AO24+Mar!AO24+Abr!AO24+May!AO24+Jun!AO24+Jul!AO24+Ago!AO24+Set!AO24),IF(Config!$C$6=10,SUM(+Ene!AO24+Feb!AO24+Mar!AO24+Abr!AO24+May!AO24+Jun!AO24+Jul!AO24+Ago!AO24+Set!AO24+Oct!AO24),IF(Config!$C$6=11,SUM(+Ene!AO24+Feb!AO24+Mar!AO24+Abr!AO24+May!AO24+Jun!AO24+Jul!AO24+Ago!AO24+Set!AO24+Oct!AO24+Nov!AO24),IF(Config!$C$6=12,SUM(+Ene!AO24+Feb!AO24+Mar!AO24+Abr!AO24+May!AO24+Jun!AO24+Jul!AO24+Ago!AO24+Set!AO24+Oct!AO24+Nov!AO24+Dic!AO24)))))))))))))</f>
        <v>0</v>
      </c>
      <c r="AP24" s="356">
        <f>IF(Config!$C$6=1,SUM(+Ene!AP24),IF(Config!$C$6=2,SUM(+Ene!AP24+Feb!AP24),IF(Config!$C$6=3,SUM(+Ene!AP24+Feb!AP24+Mar!AP24),IF(Config!$C$6=4,SUM(+Ene!AP24+Feb!AP24+Mar!AP24+Abr!AP24),IF(Config!$C$6=5,SUM(Ene!AP24+Feb!AP24+Mar!AP24+Abr!AP24+May!AP24),IF(Config!$C$6=6,SUM(+Ene!AP24+Feb!AP24+Mar!AP24+Abr!AP24+May!AP24+Jun!AP24),IF(Config!$C$6=7,SUM(Ene!AP24+Feb!AP24+Mar!AP24+Abr!AP24+May!AP24+Jun!AP24+Jul!AP24),IF(Config!$C$6=8,SUM(+Ene!AP24+Feb!AP24+Mar!AP24+Abr!AP24+May!AP24+Jun!AP24+Jul!AP24+Ago!AP24),IF(Config!$C$6=9,SUM(+Ene!AP24+Feb!AP24+Mar!AP24+Abr!AP24+May!AP24+Jun!AP24+Jul!AP24+Ago!AP24+Set!AP24),IF(Config!$C$6=10,SUM(+Ene!AP24+Feb!AP24+Mar!AP24+Abr!AP24+May!AP24+Jun!AP24+Jul!AP24+Ago!AP24+Set!AP24+Oct!AP24),IF(Config!$C$6=11,SUM(+Ene!AP24+Feb!AP24+Mar!AP24+Abr!AP24+May!AP24+Jun!AP24+Jul!AP24+Ago!AP24+Set!AP24+Oct!AP24+Nov!AP24),IF(Config!$C$6=12,SUM(+Ene!AP24+Feb!AP24+Mar!AP24+Abr!AP24+May!AP24+Jun!AP24+Jul!AP24+Ago!AP24+Set!AP24+Oct!AP24+Nov!AP24+Dic!AP24)))))))))))))</f>
        <v>15</v>
      </c>
      <c r="AQ24" s="356">
        <f>IF(Config!$C$6=1,SUM(+Ene!AQ24),IF(Config!$C$6=2,SUM(+Ene!AQ24+Feb!AQ24),IF(Config!$C$6=3,SUM(+Ene!AQ24+Feb!AQ24+Mar!AQ24),IF(Config!$C$6=4,SUM(+Ene!AQ24+Feb!AQ24+Mar!AQ24+Abr!AQ24),IF(Config!$C$6=5,SUM(Ene!AQ24+Feb!AQ24+Mar!AQ24+Abr!AQ24+May!AQ24),IF(Config!$C$6=6,SUM(+Ene!AQ24+Feb!AQ24+Mar!AQ24+Abr!AQ24+May!AQ24+Jun!AQ24),IF(Config!$C$6=7,SUM(Ene!AQ24+Feb!AQ24+Mar!AQ24+Abr!AQ24+May!AQ24+Jun!AQ24+Jul!AQ24),IF(Config!$C$6=8,SUM(+Ene!AQ24+Feb!AQ24+Mar!AQ24+Abr!AQ24+May!AQ24+Jun!AQ24+Jul!AQ24+Ago!AQ24),IF(Config!$C$6=9,SUM(+Ene!AQ24+Feb!AQ24+Mar!AQ24+Abr!AQ24+May!AQ24+Jun!AQ24+Jul!AQ24+Ago!AQ24+Set!AQ24),IF(Config!$C$6=10,SUM(+Ene!AQ24+Feb!AQ24+Mar!AQ24+Abr!AQ24+May!AQ24+Jun!AQ24+Jul!AQ24+Ago!AQ24+Set!AQ24+Oct!AQ24),IF(Config!$C$6=11,SUM(+Ene!AQ24+Feb!AQ24+Mar!AQ24+Abr!AQ24+May!AQ24+Jun!AQ24+Jul!AQ24+Ago!AQ24+Set!AQ24+Oct!AQ24+Nov!AQ24),IF(Config!$C$6=12,SUM(+Ene!AQ24+Feb!AQ24+Mar!AQ24+Abr!AQ24+May!AQ24+Jun!AQ24+Jul!AQ24+Ago!AQ24+Set!AQ24+Oct!AQ24+Nov!AQ24+Dic!AQ24)))))))))))))</f>
        <v>15</v>
      </c>
      <c r="AR24" s="356">
        <f>IF(Config!$C$6=1,SUM(+Ene!AR24),IF(Config!$C$6=2,SUM(+Ene!AR24+Feb!AR24),IF(Config!$C$6=3,SUM(+Ene!AR24+Feb!AR24+Mar!AR24),IF(Config!$C$6=4,SUM(+Ene!AR24+Feb!AR24+Mar!AR24+Abr!AR24),IF(Config!$C$6=5,SUM(Ene!AR24+Feb!AR24+Mar!AR24+Abr!AR24+May!AR24),IF(Config!$C$6=6,SUM(+Ene!AR24+Feb!AR24+Mar!AR24+Abr!AR24+May!AR24+Jun!AR24),IF(Config!$C$6=7,SUM(Ene!AR24+Feb!AR24+Mar!AR24+Abr!AR24+May!AR24+Jun!AR24+Jul!AR24),IF(Config!$C$6=8,SUM(+Ene!AR24+Feb!AR24+Mar!AR24+Abr!AR24+May!AR24+Jun!AR24+Jul!AR24+Ago!AR24),IF(Config!$C$6=9,SUM(+Ene!AR24+Feb!AR24+Mar!AR24+Abr!AR24+May!AR24+Jun!AR24+Jul!AR24+Ago!AR24+Set!AR24),IF(Config!$C$6=10,SUM(+Ene!AR24+Feb!AR24+Mar!AR24+Abr!AR24+May!AR24+Jun!AR24+Jul!AR24+Ago!AR24+Set!AR24+Oct!AR24),IF(Config!$C$6=11,SUM(+Ene!AR24+Feb!AR24+Mar!AR24+Abr!AR24+May!AR24+Jun!AR24+Jul!AR24+Ago!AR24+Set!AR24+Oct!AR24+Nov!AR24),IF(Config!$C$6=12,SUM(+Ene!AR24+Feb!AR24+Mar!AR24+Abr!AR24+May!AR24+Jun!AR24+Jul!AR24+Ago!AR24+Set!AR24+Oct!AR24+Nov!AR24+Dic!AR24)))))))))))))</f>
        <v>0</v>
      </c>
      <c r="AS24" s="356">
        <f>IF(Config!$C$6=1,SUM(+Ene!AS24),IF(Config!$C$6=2,SUM(+Ene!AS24+Feb!AS24),IF(Config!$C$6=3,SUM(+Ene!AS24+Feb!AS24+Mar!AS24),IF(Config!$C$6=4,SUM(+Ene!AS24+Feb!AS24+Mar!AS24+Abr!AS24),IF(Config!$C$6=5,SUM(Ene!AS24+Feb!AS24+Mar!AS24+Abr!AS24+May!AS24),IF(Config!$C$6=6,SUM(+Ene!AS24+Feb!AS24+Mar!AS24+Abr!AS24+May!AS24+Jun!AS24),IF(Config!$C$6=7,SUM(Ene!AS24+Feb!AS24+Mar!AS24+Abr!AS24+May!AS24+Jun!AS24+Jul!AS24),IF(Config!$C$6=8,SUM(+Ene!AS24+Feb!AS24+Mar!AS24+Abr!AS24+May!AS24+Jun!AS24+Jul!AS24+Ago!AS24),IF(Config!$C$6=9,SUM(+Ene!AS24+Feb!AS24+Mar!AS24+Abr!AS24+May!AS24+Jun!AS24+Jul!AS24+Ago!AS24+Set!AS24),IF(Config!$C$6=10,SUM(+Ene!AS24+Feb!AS24+Mar!AS24+Abr!AS24+May!AS24+Jun!AS24+Jul!AS24+Ago!AS24+Set!AS24+Oct!AS24),IF(Config!$C$6=11,SUM(+Ene!AS24+Feb!AS24+Mar!AS24+Abr!AS24+May!AS24+Jun!AS24+Jul!AS24+Ago!AS24+Set!AS24+Oct!AS24+Nov!AS24),IF(Config!$C$6=12,SUM(+Ene!AS24+Feb!AS24+Mar!AS24+Abr!AS24+May!AS24+Jun!AS24+Jul!AS24+Ago!AS24+Set!AS24+Oct!AS24+Nov!AS24+Dic!AS24)))))))))))))</f>
        <v>10</v>
      </c>
      <c r="AT24" s="366">
        <f t="shared" si="48"/>
        <v>106</v>
      </c>
      <c r="AU24" s="37">
        <f t="shared" si="27"/>
        <v>0</v>
      </c>
      <c r="AV24" s="37">
        <f t="shared" si="28"/>
        <v>0</v>
      </c>
      <c r="AW24" s="37">
        <f t="shared" si="8"/>
        <v>0</v>
      </c>
      <c r="AX24" s="37">
        <f t="shared" si="9"/>
        <v>0</v>
      </c>
      <c r="AY24" s="37">
        <f t="shared" si="10"/>
        <v>44</v>
      </c>
      <c r="AZ24" s="37">
        <f t="shared" si="11"/>
        <v>0</v>
      </c>
      <c r="BA24" s="37">
        <f t="shared" si="12"/>
        <v>14</v>
      </c>
      <c r="BB24" s="37">
        <f t="shared" si="13"/>
        <v>0</v>
      </c>
      <c r="BC24" s="38">
        <f t="shared" si="14"/>
        <v>8</v>
      </c>
      <c r="BD24" s="37">
        <f t="shared" si="15"/>
        <v>40</v>
      </c>
      <c r="BE24" s="54">
        <f t="shared" si="6"/>
        <v>106</v>
      </c>
      <c r="BF24" t="str">
        <f t="shared" si="7"/>
        <v>OK</v>
      </c>
    </row>
    <row r="25" spans="1:63" ht="30" x14ac:dyDescent="0.25">
      <c r="A25" s="352">
        <v>22</v>
      </c>
      <c r="B25" s="355" t="s">
        <v>708</v>
      </c>
      <c r="C25" s="414" t="s">
        <v>645</v>
      </c>
      <c r="D25" s="356">
        <f>IF(Config!$C$6=1,SUM(+Ene!D25),IF(Config!$C$6=2,SUM(+Ene!D25+Feb!D25),IF(Config!$C$6=3,SUM(+Ene!D25+Feb!D25+Mar!D25),IF(Config!$C$6=4,SUM(+Ene!D25+Feb!D25+Mar!D25+Abr!D25),IF(Config!$C$6=5,SUM(Ene!D25+Feb!D25+Mar!D25+Abr!D25+May!D25),IF(Config!$C$6=6,SUM(+Ene!D25+Feb!D25+Mar!D25+Abr!D25+May!D25+Jun!D25),IF(Config!$C$6=7,SUM(Ene!D25+Feb!D25+Mar!D25+Abr!D25+May!D25+Jun!D25+Jul!D25),IF(Config!$C$6=8,SUM(+Ene!D25+Feb!D25+Mar!D25+Abr!D25+May!D25+Jun!D25+Jul!D25+Ago!D25),IF(Config!$C$6=9,SUM(+Ene!D25+Feb!D25+Mar!D25+Abr!D25+May!D25+Jun!D25+Jul!D25+Ago!D25+Set!D25),IF(Config!$C$6=10,SUM(+Ene!D25+Feb!D25+Mar!D25+Abr!D25+May!D25+Jun!D25+Jul!D25+Ago!D25+Set!D25+Oct!D25),IF(Config!$C$6=11,SUM(+Ene!D25+Feb!D25+Mar!D25+Abr!D25+May!D25+Jun!D25+Jul!D25+Ago!D25+Set!D25+Oct!D25+Nov!D25),IF(Config!$C$6=12,SUM(+Ene!D25+Feb!D25+Mar!D25+Abr!D25+May!D25+Jun!D25+Jul!D25+Ago!D25+Set!D25+Oct!D25+Nov!D25+Dic!D25)))))))))))))</f>
        <v>0</v>
      </c>
      <c r="E25" s="356">
        <f>IF(Config!$C$6=1,SUM(+Ene!E25),IF(Config!$C$6=2,SUM(+Ene!E25+Feb!E25),IF(Config!$C$6=3,SUM(+Ene!E25+Feb!E25+Mar!E25),IF(Config!$C$6=4,SUM(+Ene!E25+Feb!E25+Mar!E25+Abr!E25),IF(Config!$C$6=5,SUM(Ene!E25+Feb!E25+Mar!E25+Abr!E25+May!E25),IF(Config!$C$6=6,SUM(+Ene!E25+Feb!E25+Mar!E25+Abr!E25+May!E25+Jun!E25),IF(Config!$C$6=7,SUM(Ene!E25+Feb!E25+Mar!E25+Abr!E25+May!E25+Jun!E25+Jul!E25),IF(Config!$C$6=8,SUM(+Ene!E25+Feb!E25+Mar!E25+Abr!E25+May!E25+Jun!E25+Jul!E25+Ago!E25),IF(Config!$C$6=9,SUM(+Ene!E25+Feb!E25+Mar!E25+Abr!E25+May!E25+Jun!E25+Jul!E25+Ago!E25+Set!E25),IF(Config!$C$6=10,SUM(+Ene!E25+Feb!E25+Mar!E25+Abr!E25+May!E25+Jun!E25+Jul!E25+Ago!E25+Set!E25+Oct!E25),IF(Config!$C$6=11,SUM(+Ene!E25+Feb!E25+Mar!E25+Abr!E25+May!E25+Jun!E25+Jul!E25+Ago!E25+Set!E25+Oct!E25+Nov!E25),IF(Config!$C$6=12,SUM(+Ene!E25+Feb!E25+Mar!E25+Abr!E25+May!E25+Jun!E25+Jul!E25+Ago!E25+Set!E25+Oct!E25+Nov!E25+Dic!E25)))))))))))))</f>
        <v>0</v>
      </c>
      <c r="F25" s="356">
        <f>IF(Config!$C$6=1,SUM(+Ene!F25),IF(Config!$C$6=2,SUM(+Ene!F25+Feb!F25),IF(Config!$C$6=3,SUM(+Ene!F25+Feb!F25+Mar!F25),IF(Config!$C$6=4,SUM(+Ene!F25+Feb!F25+Mar!F25+Abr!F25),IF(Config!$C$6=5,SUM(Ene!F25+Feb!F25+Mar!F25+Abr!F25+May!F25),IF(Config!$C$6=6,SUM(+Ene!F25+Feb!F25+Mar!F25+Abr!F25+May!F25+Jun!F25),IF(Config!$C$6=7,SUM(Ene!F25+Feb!F25+Mar!F25+Abr!F25+May!F25+Jun!F25+Jul!F25),IF(Config!$C$6=8,SUM(+Ene!F25+Feb!F25+Mar!F25+Abr!F25+May!F25+Jun!F25+Jul!F25+Ago!F25),IF(Config!$C$6=9,SUM(+Ene!F25+Feb!F25+Mar!F25+Abr!F25+May!F25+Jun!F25+Jul!F25+Ago!F25+Set!F25),IF(Config!$C$6=10,SUM(+Ene!F25+Feb!F25+Mar!F25+Abr!F25+May!F25+Jun!F25+Jul!F25+Ago!F25+Set!F25+Oct!F25),IF(Config!$C$6=11,SUM(+Ene!F25+Feb!F25+Mar!F25+Abr!F25+May!F25+Jun!F25+Jul!F25+Ago!F25+Set!F25+Oct!F25+Nov!F25),IF(Config!$C$6=12,SUM(+Ene!F25+Feb!F25+Mar!F25+Abr!F25+May!F25+Jun!F25+Jul!F25+Ago!F25+Set!F25+Oct!F25+Nov!F25+Dic!F25)))))))))))))</f>
        <v>39</v>
      </c>
      <c r="G25" s="356">
        <f>IF(Config!$C$6=1,SUM(+Ene!G25),IF(Config!$C$6=2,SUM(+Ene!G25+Feb!G25),IF(Config!$C$6=3,SUM(+Ene!G25+Feb!G25+Mar!G25),IF(Config!$C$6=4,SUM(+Ene!G25+Feb!G25+Mar!G25+Abr!G25),IF(Config!$C$6=5,SUM(Ene!G25+Feb!G25+Mar!G25+Abr!G25+May!G25),IF(Config!$C$6=6,SUM(+Ene!G25+Feb!G25+Mar!G25+Abr!G25+May!G25+Jun!G25),IF(Config!$C$6=7,SUM(Ene!G25+Feb!G25+Mar!G25+Abr!G25+May!G25+Jun!G25+Jul!G25),IF(Config!$C$6=8,SUM(+Ene!G25+Feb!G25+Mar!G25+Abr!G25+May!G25+Jun!G25+Jul!G25+Ago!G25),IF(Config!$C$6=9,SUM(+Ene!G25+Feb!G25+Mar!G25+Abr!G25+May!G25+Jun!G25+Jul!G25+Ago!G25+Set!G25),IF(Config!$C$6=10,SUM(+Ene!G25+Feb!G25+Mar!G25+Abr!G25+May!G25+Jun!G25+Jul!G25+Ago!G25+Set!G25+Oct!G25),IF(Config!$C$6=11,SUM(+Ene!G25+Feb!G25+Mar!G25+Abr!G25+May!G25+Jun!G25+Jul!G25+Ago!G25+Set!G25+Oct!G25+Nov!G25),IF(Config!$C$6=12,SUM(+Ene!G25+Feb!G25+Mar!G25+Abr!G25+May!G25+Jun!G25+Jul!G25+Ago!G25+Set!G25+Oct!G25+Nov!G25+Dic!G25)))))))))))))</f>
        <v>8</v>
      </c>
      <c r="H25" s="356">
        <f>IF(Config!$C$6=1,SUM(+Ene!H25),IF(Config!$C$6=2,SUM(+Ene!H25+Feb!H25),IF(Config!$C$6=3,SUM(+Ene!H25+Feb!H25+Mar!H25),IF(Config!$C$6=4,SUM(+Ene!H25+Feb!H25+Mar!H25+Abr!H25),IF(Config!$C$6=5,SUM(Ene!H25+Feb!H25+Mar!H25+Abr!H25+May!H25),IF(Config!$C$6=6,SUM(+Ene!H25+Feb!H25+Mar!H25+Abr!H25+May!H25+Jun!H25),IF(Config!$C$6=7,SUM(Ene!H25+Feb!H25+Mar!H25+Abr!H25+May!H25+Jun!H25+Jul!H25),IF(Config!$C$6=8,SUM(+Ene!H25+Feb!H25+Mar!H25+Abr!H25+May!H25+Jun!H25+Jul!H25+Ago!H25),IF(Config!$C$6=9,SUM(+Ene!H25+Feb!H25+Mar!H25+Abr!H25+May!H25+Jun!H25+Jul!H25+Ago!H25+Set!H25),IF(Config!$C$6=10,SUM(+Ene!H25+Feb!H25+Mar!H25+Abr!H25+May!H25+Jun!H25+Jul!H25+Ago!H25+Set!H25+Oct!H25),IF(Config!$C$6=11,SUM(+Ene!H25+Feb!H25+Mar!H25+Abr!H25+May!H25+Jun!H25+Jul!H25+Ago!H25+Set!H25+Oct!H25+Nov!H25),IF(Config!$C$6=12,SUM(+Ene!H25+Feb!H25+Mar!H25+Abr!H25+May!H25+Jun!H25+Jul!H25+Ago!H25+Set!H25+Oct!H25+Nov!H25+Dic!H25)))))))))))))</f>
        <v>2</v>
      </c>
      <c r="I25" s="356">
        <f>IF(Config!$C$6=1,SUM(+Ene!I25),IF(Config!$C$6=2,SUM(+Ene!I25+Feb!I25),IF(Config!$C$6=3,SUM(+Ene!I25+Feb!I25+Mar!I25),IF(Config!$C$6=4,SUM(+Ene!I25+Feb!I25+Mar!I25+Abr!I25),IF(Config!$C$6=5,SUM(Ene!I25+Feb!I25+Mar!I25+Abr!I25+May!I25),IF(Config!$C$6=6,SUM(+Ene!I25+Feb!I25+Mar!I25+Abr!I25+May!I25+Jun!I25),IF(Config!$C$6=7,SUM(Ene!I25+Feb!I25+Mar!I25+Abr!I25+May!I25+Jun!I25+Jul!I25),IF(Config!$C$6=8,SUM(+Ene!I25+Feb!I25+Mar!I25+Abr!I25+May!I25+Jun!I25+Jul!I25+Ago!I25),IF(Config!$C$6=9,SUM(+Ene!I25+Feb!I25+Mar!I25+Abr!I25+May!I25+Jun!I25+Jul!I25+Ago!I25+Set!I25),IF(Config!$C$6=10,SUM(+Ene!I25+Feb!I25+Mar!I25+Abr!I25+May!I25+Jun!I25+Jul!I25+Ago!I25+Set!I25+Oct!I25),IF(Config!$C$6=11,SUM(+Ene!I25+Feb!I25+Mar!I25+Abr!I25+May!I25+Jun!I25+Jul!I25+Ago!I25+Set!I25+Oct!I25+Nov!I25),IF(Config!$C$6=12,SUM(+Ene!I25+Feb!I25+Mar!I25+Abr!I25+May!I25+Jun!I25+Jul!I25+Ago!I25+Set!I25+Oct!I25+Nov!I25+Dic!I25)))))))))))))</f>
        <v>6</v>
      </c>
      <c r="J25" s="356">
        <f>IF(Config!$C$6=1,SUM(+Ene!J25),IF(Config!$C$6=2,SUM(+Ene!J25+Feb!J25),IF(Config!$C$6=3,SUM(+Ene!J25+Feb!J25+Mar!J25),IF(Config!$C$6=4,SUM(+Ene!J25+Feb!J25+Mar!J25+Abr!J25),IF(Config!$C$6=5,SUM(Ene!J25+Feb!J25+Mar!J25+Abr!J25+May!J25),IF(Config!$C$6=6,SUM(+Ene!J25+Feb!J25+Mar!J25+Abr!J25+May!J25+Jun!J25),IF(Config!$C$6=7,SUM(Ene!J25+Feb!J25+Mar!J25+Abr!J25+May!J25+Jun!J25+Jul!J25),IF(Config!$C$6=8,SUM(+Ene!J25+Feb!J25+Mar!J25+Abr!J25+May!J25+Jun!J25+Jul!J25+Ago!J25),IF(Config!$C$6=9,SUM(+Ene!J25+Feb!J25+Mar!J25+Abr!J25+May!J25+Jun!J25+Jul!J25+Ago!J25+Set!J25),IF(Config!$C$6=10,SUM(+Ene!J25+Feb!J25+Mar!J25+Abr!J25+May!J25+Jun!J25+Jul!J25+Ago!J25+Set!J25+Oct!J25),IF(Config!$C$6=11,SUM(+Ene!J25+Feb!J25+Mar!J25+Abr!J25+May!J25+Jun!J25+Jul!J25+Ago!J25+Set!J25+Oct!J25+Nov!J25),IF(Config!$C$6=12,SUM(+Ene!J25+Feb!J25+Mar!J25+Abr!J25+May!J25+Jun!J25+Jul!J25+Ago!J25+Set!J25+Oct!J25+Nov!J25+Dic!J25)))))))))))))</f>
        <v>12</v>
      </c>
      <c r="K25" s="356">
        <f>IF(Config!$C$6=1,SUM(+Ene!K25),IF(Config!$C$6=2,SUM(+Ene!K25+Feb!K25),IF(Config!$C$6=3,SUM(+Ene!K25+Feb!K25+Mar!K25),IF(Config!$C$6=4,SUM(+Ene!K25+Feb!K25+Mar!K25+Abr!K25),IF(Config!$C$6=5,SUM(Ene!K25+Feb!K25+Mar!K25+Abr!K25+May!K25),IF(Config!$C$6=6,SUM(+Ene!K25+Feb!K25+Mar!K25+Abr!K25+May!K25+Jun!K25),IF(Config!$C$6=7,SUM(Ene!K25+Feb!K25+Mar!K25+Abr!K25+May!K25+Jun!K25+Jul!K25),IF(Config!$C$6=8,SUM(+Ene!K25+Feb!K25+Mar!K25+Abr!K25+May!K25+Jun!K25+Jul!K25+Ago!K25),IF(Config!$C$6=9,SUM(+Ene!K25+Feb!K25+Mar!K25+Abr!K25+May!K25+Jun!K25+Jul!K25+Ago!K25+Set!K25),IF(Config!$C$6=10,SUM(+Ene!K25+Feb!K25+Mar!K25+Abr!K25+May!K25+Jun!K25+Jul!K25+Ago!K25+Set!K25+Oct!K25),IF(Config!$C$6=11,SUM(+Ene!K25+Feb!K25+Mar!K25+Abr!K25+May!K25+Jun!K25+Jul!K25+Ago!K25+Set!K25+Oct!K25+Nov!K25),IF(Config!$C$6=12,SUM(+Ene!K25+Feb!K25+Mar!K25+Abr!K25+May!K25+Jun!K25+Jul!K25+Ago!K25+Set!K25+Oct!K25+Nov!K25+Dic!K25)))))))))))))</f>
        <v>0</v>
      </c>
      <c r="L25" s="356">
        <f>IF(Config!$C$6=1,SUM(+Ene!L25),IF(Config!$C$6=2,SUM(+Ene!L25+Feb!L25),IF(Config!$C$6=3,SUM(+Ene!L25+Feb!L25+Mar!L25),IF(Config!$C$6=4,SUM(+Ene!L25+Feb!L25+Mar!L25+Abr!L25),IF(Config!$C$6=5,SUM(Ene!L25+Feb!L25+Mar!L25+Abr!L25+May!L25),IF(Config!$C$6=6,SUM(+Ene!L25+Feb!L25+Mar!L25+Abr!L25+May!L25+Jun!L25),IF(Config!$C$6=7,SUM(Ene!L25+Feb!L25+Mar!L25+Abr!L25+May!L25+Jun!L25+Jul!L25),IF(Config!$C$6=8,SUM(+Ene!L25+Feb!L25+Mar!L25+Abr!L25+May!L25+Jun!L25+Jul!L25+Ago!L25),IF(Config!$C$6=9,SUM(+Ene!L25+Feb!L25+Mar!L25+Abr!L25+May!L25+Jun!L25+Jul!L25+Ago!L25+Set!L25),IF(Config!$C$6=10,SUM(+Ene!L25+Feb!L25+Mar!L25+Abr!L25+May!L25+Jun!L25+Jul!L25+Ago!L25+Set!L25+Oct!L25),IF(Config!$C$6=11,SUM(+Ene!L25+Feb!L25+Mar!L25+Abr!L25+May!L25+Jun!L25+Jul!L25+Ago!L25+Set!L25+Oct!L25+Nov!L25),IF(Config!$C$6=12,SUM(+Ene!L25+Feb!L25+Mar!L25+Abr!L25+May!L25+Jun!L25+Jul!L25+Ago!L25+Set!L25+Oct!L25+Nov!L25+Dic!L25)))))))))))))</f>
        <v>3</v>
      </c>
      <c r="M25" s="356">
        <f>IF(Config!$C$6=1,SUM(+Ene!M25),IF(Config!$C$6=2,SUM(+Ene!M25+Feb!M25),IF(Config!$C$6=3,SUM(+Ene!M25+Feb!M25+Mar!M25),IF(Config!$C$6=4,SUM(+Ene!M25+Feb!M25+Mar!M25+Abr!M25),IF(Config!$C$6=5,SUM(Ene!M25+Feb!M25+Mar!M25+Abr!M25+May!M25),IF(Config!$C$6=6,SUM(+Ene!M25+Feb!M25+Mar!M25+Abr!M25+May!M25+Jun!M25),IF(Config!$C$6=7,SUM(Ene!M25+Feb!M25+Mar!M25+Abr!M25+May!M25+Jun!M25+Jul!M25),IF(Config!$C$6=8,SUM(+Ene!M25+Feb!M25+Mar!M25+Abr!M25+May!M25+Jun!M25+Jul!M25+Ago!M25),IF(Config!$C$6=9,SUM(+Ene!M25+Feb!M25+Mar!M25+Abr!M25+May!M25+Jun!M25+Jul!M25+Ago!M25+Set!M25),IF(Config!$C$6=10,SUM(+Ene!M25+Feb!M25+Mar!M25+Abr!M25+May!M25+Jun!M25+Jul!M25+Ago!M25+Set!M25+Oct!M25),IF(Config!$C$6=11,SUM(+Ene!M25+Feb!M25+Mar!M25+Abr!M25+May!M25+Jun!M25+Jul!M25+Ago!M25+Set!M25+Oct!M25+Nov!M25),IF(Config!$C$6=12,SUM(+Ene!M25+Feb!M25+Mar!M25+Abr!M25+May!M25+Jun!M25+Jul!M25+Ago!M25+Set!M25+Oct!M25+Nov!M25+Dic!M25)))))))))))))</f>
        <v>3</v>
      </c>
      <c r="N25" s="356">
        <f>IF(Config!$C$6=1,SUM(+Ene!N25),IF(Config!$C$6=2,SUM(+Ene!N25+Feb!N25),IF(Config!$C$6=3,SUM(+Ene!N25+Feb!N25+Mar!N25),IF(Config!$C$6=4,SUM(+Ene!N25+Feb!N25+Mar!N25+Abr!N25),IF(Config!$C$6=5,SUM(Ene!N25+Feb!N25+Mar!N25+Abr!N25+May!N25),IF(Config!$C$6=6,SUM(+Ene!N25+Feb!N25+Mar!N25+Abr!N25+May!N25+Jun!N25),IF(Config!$C$6=7,SUM(Ene!N25+Feb!N25+Mar!N25+Abr!N25+May!N25+Jun!N25+Jul!N25),IF(Config!$C$6=8,SUM(+Ene!N25+Feb!N25+Mar!N25+Abr!N25+May!N25+Jun!N25+Jul!N25+Ago!N25),IF(Config!$C$6=9,SUM(+Ene!N25+Feb!N25+Mar!N25+Abr!N25+May!N25+Jun!N25+Jul!N25+Ago!N25+Set!N25),IF(Config!$C$6=10,SUM(+Ene!N25+Feb!N25+Mar!N25+Abr!N25+May!N25+Jun!N25+Jul!N25+Ago!N25+Set!N25+Oct!N25),IF(Config!$C$6=11,SUM(+Ene!N25+Feb!N25+Mar!N25+Abr!N25+May!N25+Jun!N25+Jul!N25+Ago!N25+Set!N25+Oct!N25+Nov!N25),IF(Config!$C$6=12,SUM(+Ene!N25+Feb!N25+Mar!N25+Abr!N25+May!N25+Jun!N25+Jul!N25+Ago!N25+Set!N25+Oct!N25+Nov!N25+Dic!N25)))))))))))))</f>
        <v>0</v>
      </c>
      <c r="O25" s="356">
        <f>IF(Config!$C$6=1,SUM(+Ene!O25),IF(Config!$C$6=2,SUM(+Ene!O25+Feb!O25),IF(Config!$C$6=3,SUM(+Ene!O25+Feb!O25+Mar!O25),IF(Config!$C$6=4,SUM(+Ene!O25+Feb!O25+Mar!O25+Abr!O25),IF(Config!$C$6=5,SUM(Ene!O25+Feb!O25+Mar!O25+Abr!O25+May!O25),IF(Config!$C$6=6,SUM(+Ene!O25+Feb!O25+Mar!O25+Abr!O25+May!O25+Jun!O25),IF(Config!$C$6=7,SUM(Ene!O25+Feb!O25+Mar!O25+Abr!O25+May!O25+Jun!O25+Jul!O25),IF(Config!$C$6=8,SUM(+Ene!O25+Feb!O25+Mar!O25+Abr!O25+May!O25+Jun!O25+Jul!O25+Ago!O25),IF(Config!$C$6=9,SUM(+Ene!O25+Feb!O25+Mar!O25+Abr!O25+May!O25+Jun!O25+Jul!O25+Ago!O25+Set!O25),IF(Config!$C$6=10,SUM(+Ene!O25+Feb!O25+Mar!O25+Abr!O25+May!O25+Jun!O25+Jul!O25+Ago!O25+Set!O25+Oct!O25),IF(Config!$C$6=11,SUM(+Ene!O25+Feb!O25+Mar!O25+Abr!O25+May!O25+Jun!O25+Jul!O25+Ago!O25+Set!O25+Oct!O25+Nov!O25),IF(Config!$C$6=12,SUM(+Ene!O25+Feb!O25+Mar!O25+Abr!O25+May!O25+Jun!O25+Jul!O25+Ago!O25+Set!O25+Oct!O25+Nov!O25+Dic!O25)))))))))))))</f>
        <v>15</v>
      </c>
      <c r="P25" s="356">
        <f>IF(Config!$C$6=1,SUM(+Ene!P25),IF(Config!$C$6=2,SUM(+Ene!P25+Feb!P25),IF(Config!$C$6=3,SUM(+Ene!P25+Feb!P25+Mar!P25),IF(Config!$C$6=4,SUM(+Ene!P25+Feb!P25+Mar!P25+Abr!P25),IF(Config!$C$6=5,SUM(Ene!P25+Feb!P25+Mar!P25+Abr!P25+May!P25),IF(Config!$C$6=6,SUM(+Ene!P25+Feb!P25+Mar!P25+Abr!P25+May!P25+Jun!P25),IF(Config!$C$6=7,SUM(Ene!P25+Feb!P25+Mar!P25+Abr!P25+May!P25+Jun!P25+Jul!P25),IF(Config!$C$6=8,SUM(+Ene!P25+Feb!P25+Mar!P25+Abr!P25+May!P25+Jun!P25+Jul!P25+Ago!P25),IF(Config!$C$6=9,SUM(+Ene!P25+Feb!P25+Mar!P25+Abr!P25+May!P25+Jun!P25+Jul!P25+Ago!P25+Set!P25),IF(Config!$C$6=10,SUM(+Ene!P25+Feb!P25+Mar!P25+Abr!P25+May!P25+Jun!P25+Jul!P25+Ago!P25+Set!P25+Oct!P25),IF(Config!$C$6=11,SUM(+Ene!P25+Feb!P25+Mar!P25+Abr!P25+May!P25+Jun!P25+Jul!P25+Ago!P25+Set!P25+Oct!P25+Nov!P25),IF(Config!$C$6=12,SUM(+Ene!P25+Feb!P25+Mar!P25+Abr!P25+May!P25+Jun!P25+Jul!P25+Ago!P25+Set!P25+Oct!P25+Nov!P25+Dic!P25)))))))))))))</f>
        <v>9</v>
      </c>
      <c r="Q25" s="356">
        <f>IF(Config!$C$6=1,SUM(+Ene!Q25),IF(Config!$C$6=2,SUM(+Ene!Q25+Feb!Q25),IF(Config!$C$6=3,SUM(+Ene!Q25+Feb!Q25+Mar!Q25),IF(Config!$C$6=4,SUM(+Ene!Q25+Feb!Q25+Mar!Q25+Abr!Q25),IF(Config!$C$6=5,SUM(Ene!Q25+Feb!Q25+Mar!Q25+Abr!Q25+May!Q25),IF(Config!$C$6=6,SUM(+Ene!Q25+Feb!Q25+Mar!Q25+Abr!Q25+May!Q25+Jun!Q25),IF(Config!$C$6=7,SUM(Ene!Q25+Feb!Q25+Mar!Q25+Abr!Q25+May!Q25+Jun!Q25+Jul!Q25),IF(Config!$C$6=8,SUM(+Ene!Q25+Feb!Q25+Mar!Q25+Abr!Q25+May!Q25+Jun!Q25+Jul!Q25+Ago!Q25),IF(Config!$C$6=9,SUM(+Ene!Q25+Feb!Q25+Mar!Q25+Abr!Q25+May!Q25+Jun!Q25+Jul!Q25+Ago!Q25+Set!Q25),IF(Config!$C$6=10,SUM(+Ene!Q25+Feb!Q25+Mar!Q25+Abr!Q25+May!Q25+Jun!Q25+Jul!Q25+Ago!Q25+Set!Q25+Oct!Q25),IF(Config!$C$6=11,SUM(+Ene!Q25+Feb!Q25+Mar!Q25+Abr!Q25+May!Q25+Jun!Q25+Jul!Q25+Ago!Q25+Set!Q25+Oct!Q25+Nov!Q25),IF(Config!$C$6=12,SUM(+Ene!Q25+Feb!Q25+Mar!Q25+Abr!Q25+May!Q25+Jun!Q25+Jul!Q25+Ago!Q25+Set!Q25+Oct!Q25+Nov!Q25+Dic!Q25)))))))))))))</f>
        <v>3</v>
      </c>
      <c r="R25" s="356">
        <f>IF(Config!$C$6=1,SUM(+Ene!R25),IF(Config!$C$6=2,SUM(+Ene!R25+Feb!R25),IF(Config!$C$6=3,SUM(+Ene!R25+Feb!R25+Mar!R25),IF(Config!$C$6=4,SUM(+Ene!R25+Feb!R25+Mar!R25+Abr!R25),IF(Config!$C$6=5,SUM(Ene!R25+Feb!R25+Mar!R25+Abr!R25+May!R25),IF(Config!$C$6=6,SUM(+Ene!R25+Feb!R25+Mar!R25+Abr!R25+May!R25+Jun!R25),IF(Config!$C$6=7,SUM(Ene!R25+Feb!R25+Mar!R25+Abr!R25+May!R25+Jun!R25+Jul!R25),IF(Config!$C$6=8,SUM(+Ene!R25+Feb!R25+Mar!R25+Abr!R25+May!R25+Jun!R25+Jul!R25+Ago!R25),IF(Config!$C$6=9,SUM(+Ene!R25+Feb!R25+Mar!R25+Abr!R25+May!R25+Jun!R25+Jul!R25+Ago!R25+Set!R25),IF(Config!$C$6=10,SUM(+Ene!R25+Feb!R25+Mar!R25+Abr!R25+May!R25+Jun!R25+Jul!R25+Ago!R25+Set!R25+Oct!R25),IF(Config!$C$6=11,SUM(+Ene!R25+Feb!R25+Mar!R25+Abr!R25+May!R25+Jun!R25+Jul!R25+Ago!R25+Set!R25+Oct!R25+Nov!R25),IF(Config!$C$6=12,SUM(+Ene!R25+Feb!R25+Mar!R25+Abr!R25+May!R25+Jun!R25+Jul!R25+Ago!R25+Set!R25+Oct!R25+Nov!R25+Dic!R25)))))))))))))</f>
        <v>0</v>
      </c>
      <c r="S25" s="356">
        <f>IF(Config!$C$6=1,SUM(+Ene!S25),IF(Config!$C$6=2,SUM(+Ene!S25+Feb!S25),IF(Config!$C$6=3,SUM(+Ene!S25+Feb!S25+Mar!S25),IF(Config!$C$6=4,SUM(+Ene!S25+Feb!S25+Mar!S25+Abr!S25),IF(Config!$C$6=5,SUM(Ene!S25+Feb!S25+Mar!S25+Abr!S25+May!S25),IF(Config!$C$6=6,SUM(+Ene!S25+Feb!S25+Mar!S25+Abr!S25+May!S25+Jun!S25),IF(Config!$C$6=7,SUM(Ene!S25+Feb!S25+Mar!S25+Abr!S25+May!S25+Jun!S25+Jul!S25),IF(Config!$C$6=8,SUM(+Ene!S25+Feb!S25+Mar!S25+Abr!S25+May!S25+Jun!S25+Jul!S25+Ago!S25),IF(Config!$C$6=9,SUM(+Ene!S25+Feb!S25+Mar!S25+Abr!S25+May!S25+Jun!S25+Jul!S25+Ago!S25+Set!S25),IF(Config!$C$6=10,SUM(+Ene!S25+Feb!S25+Mar!S25+Abr!S25+May!S25+Jun!S25+Jul!S25+Ago!S25+Set!S25+Oct!S25),IF(Config!$C$6=11,SUM(+Ene!S25+Feb!S25+Mar!S25+Abr!S25+May!S25+Jun!S25+Jul!S25+Ago!S25+Set!S25+Oct!S25+Nov!S25),IF(Config!$C$6=12,SUM(+Ene!S25+Feb!S25+Mar!S25+Abr!S25+May!S25+Jun!S25+Jul!S25+Ago!S25+Set!S25+Oct!S25+Nov!S25+Dic!S25)))))))))))))</f>
        <v>15</v>
      </c>
      <c r="T25" s="356">
        <f>IF(Config!$C$6=1,SUM(+Ene!T25),IF(Config!$C$6=2,SUM(+Ene!T25+Feb!T25),IF(Config!$C$6=3,SUM(+Ene!T25+Feb!T25+Mar!T25),IF(Config!$C$6=4,SUM(+Ene!T25+Feb!T25+Mar!T25+Abr!T25),IF(Config!$C$6=5,SUM(Ene!T25+Feb!T25+Mar!T25+Abr!T25+May!T25),IF(Config!$C$6=6,SUM(+Ene!T25+Feb!T25+Mar!T25+Abr!T25+May!T25+Jun!T25),IF(Config!$C$6=7,SUM(Ene!T25+Feb!T25+Mar!T25+Abr!T25+May!T25+Jun!T25+Jul!T25),IF(Config!$C$6=8,SUM(+Ene!T25+Feb!T25+Mar!T25+Abr!T25+May!T25+Jun!T25+Jul!T25+Ago!T25),IF(Config!$C$6=9,SUM(+Ene!T25+Feb!T25+Mar!T25+Abr!T25+May!T25+Jun!T25+Jul!T25+Ago!T25+Set!T25),IF(Config!$C$6=10,SUM(+Ene!T25+Feb!T25+Mar!T25+Abr!T25+May!T25+Jun!T25+Jul!T25+Ago!T25+Set!T25+Oct!T25),IF(Config!$C$6=11,SUM(+Ene!T25+Feb!T25+Mar!T25+Abr!T25+May!T25+Jun!T25+Jul!T25+Ago!T25+Set!T25+Oct!T25+Nov!T25),IF(Config!$C$6=12,SUM(+Ene!T25+Feb!T25+Mar!T25+Abr!T25+May!T25+Jun!T25+Jul!T25+Ago!T25+Set!T25+Oct!T25+Nov!T25+Dic!T25)))))))))))))</f>
        <v>6</v>
      </c>
      <c r="U25" s="356">
        <f>IF(Config!$C$6=1,SUM(+Ene!U25),IF(Config!$C$6=2,SUM(+Ene!U25+Feb!U25),IF(Config!$C$6=3,SUM(+Ene!U25+Feb!U25+Mar!U25),IF(Config!$C$6=4,SUM(+Ene!U25+Feb!U25+Mar!U25+Abr!U25),IF(Config!$C$6=5,SUM(Ene!U25+Feb!U25+Mar!U25+Abr!U25+May!U25),IF(Config!$C$6=6,SUM(+Ene!U25+Feb!U25+Mar!U25+Abr!U25+May!U25+Jun!U25),IF(Config!$C$6=7,SUM(Ene!U25+Feb!U25+Mar!U25+Abr!U25+May!U25+Jun!U25+Jul!U25),IF(Config!$C$6=8,SUM(+Ene!U25+Feb!U25+Mar!U25+Abr!U25+May!U25+Jun!U25+Jul!U25+Ago!U25),IF(Config!$C$6=9,SUM(+Ene!U25+Feb!U25+Mar!U25+Abr!U25+May!U25+Jun!U25+Jul!U25+Ago!U25+Set!U25),IF(Config!$C$6=10,SUM(+Ene!U25+Feb!U25+Mar!U25+Abr!U25+May!U25+Jun!U25+Jul!U25+Ago!U25+Set!U25+Oct!U25),IF(Config!$C$6=11,SUM(+Ene!U25+Feb!U25+Mar!U25+Abr!U25+May!U25+Jun!U25+Jul!U25+Ago!U25+Set!U25+Oct!U25+Nov!U25),IF(Config!$C$6=12,SUM(+Ene!U25+Feb!U25+Mar!U25+Abr!U25+May!U25+Jun!U25+Jul!U25+Ago!U25+Set!U25+Oct!U25+Nov!U25+Dic!U25)))))))))))))</f>
        <v>4</v>
      </c>
      <c r="V25" s="356">
        <f>IF(Config!$C$6=1,SUM(+Ene!V25),IF(Config!$C$6=2,SUM(+Ene!V25+Feb!V25),IF(Config!$C$6=3,SUM(+Ene!V25+Feb!V25+Mar!V25),IF(Config!$C$6=4,SUM(+Ene!V25+Feb!V25+Mar!V25+Abr!V25),IF(Config!$C$6=5,SUM(Ene!V25+Feb!V25+Mar!V25+Abr!V25+May!V25),IF(Config!$C$6=6,SUM(+Ene!V25+Feb!V25+Mar!V25+Abr!V25+May!V25+Jun!V25),IF(Config!$C$6=7,SUM(Ene!V25+Feb!V25+Mar!V25+Abr!V25+May!V25+Jun!V25+Jul!V25),IF(Config!$C$6=8,SUM(+Ene!V25+Feb!V25+Mar!V25+Abr!V25+May!V25+Jun!V25+Jul!V25+Ago!V25),IF(Config!$C$6=9,SUM(+Ene!V25+Feb!V25+Mar!V25+Abr!V25+May!V25+Jun!V25+Jul!V25+Ago!V25+Set!V25),IF(Config!$C$6=10,SUM(+Ene!V25+Feb!V25+Mar!V25+Abr!V25+May!V25+Jun!V25+Jul!V25+Ago!V25+Set!V25+Oct!V25),IF(Config!$C$6=11,SUM(+Ene!V25+Feb!V25+Mar!V25+Abr!V25+May!V25+Jun!V25+Jul!V25+Ago!V25+Set!V25+Oct!V25+Nov!V25),IF(Config!$C$6=12,SUM(+Ene!V25+Feb!V25+Mar!V25+Abr!V25+May!V25+Jun!V25+Jul!V25+Ago!V25+Set!V25+Oct!V25+Nov!V25+Dic!V25)))))))))))))</f>
        <v>2</v>
      </c>
      <c r="W25" s="356">
        <f>IF(Config!$C$6=1,SUM(+Ene!W25),IF(Config!$C$6=2,SUM(+Ene!W25+Feb!W25),IF(Config!$C$6=3,SUM(+Ene!W25+Feb!W25+Mar!W25),IF(Config!$C$6=4,SUM(+Ene!W25+Feb!W25+Mar!W25+Abr!W25),IF(Config!$C$6=5,SUM(Ene!W25+Feb!W25+Mar!W25+Abr!W25+May!W25),IF(Config!$C$6=6,SUM(+Ene!W25+Feb!W25+Mar!W25+Abr!W25+May!W25+Jun!W25),IF(Config!$C$6=7,SUM(Ene!W25+Feb!W25+Mar!W25+Abr!W25+May!W25+Jun!W25+Jul!W25),IF(Config!$C$6=8,SUM(+Ene!W25+Feb!W25+Mar!W25+Abr!W25+May!W25+Jun!W25+Jul!W25+Ago!W25),IF(Config!$C$6=9,SUM(+Ene!W25+Feb!W25+Mar!W25+Abr!W25+May!W25+Jun!W25+Jul!W25+Ago!W25+Set!W25),IF(Config!$C$6=10,SUM(+Ene!W25+Feb!W25+Mar!W25+Abr!W25+May!W25+Jun!W25+Jul!W25+Ago!W25+Set!W25+Oct!W25),IF(Config!$C$6=11,SUM(+Ene!W25+Feb!W25+Mar!W25+Abr!W25+May!W25+Jun!W25+Jul!W25+Ago!W25+Set!W25+Oct!W25+Nov!W25),IF(Config!$C$6=12,SUM(+Ene!W25+Feb!W25+Mar!W25+Abr!W25+May!W25+Jun!W25+Jul!W25+Ago!W25+Set!W25+Oct!W25+Nov!W25+Dic!W25)))))))))))))</f>
        <v>3</v>
      </c>
      <c r="X25" s="356">
        <f>IF(Config!$C$6=1,SUM(+Ene!X25),IF(Config!$C$6=2,SUM(+Ene!X25+Feb!X25),IF(Config!$C$6=3,SUM(+Ene!X25+Feb!X25+Mar!X25),IF(Config!$C$6=4,SUM(+Ene!X25+Feb!X25+Mar!X25+Abr!X25),IF(Config!$C$6=5,SUM(Ene!X25+Feb!X25+Mar!X25+Abr!X25+May!X25),IF(Config!$C$6=6,SUM(+Ene!X25+Feb!X25+Mar!X25+Abr!X25+May!X25+Jun!X25),IF(Config!$C$6=7,SUM(Ene!X25+Feb!X25+Mar!X25+Abr!X25+May!X25+Jun!X25+Jul!X25),IF(Config!$C$6=8,SUM(+Ene!X25+Feb!X25+Mar!X25+Abr!X25+May!X25+Jun!X25+Jul!X25+Ago!X25),IF(Config!$C$6=9,SUM(+Ene!X25+Feb!X25+Mar!X25+Abr!X25+May!X25+Jun!X25+Jul!X25+Ago!X25+Set!X25),IF(Config!$C$6=10,SUM(+Ene!X25+Feb!X25+Mar!X25+Abr!X25+May!X25+Jun!X25+Jul!X25+Ago!X25+Set!X25+Oct!X25),IF(Config!$C$6=11,SUM(+Ene!X25+Feb!X25+Mar!X25+Abr!X25+May!X25+Jun!X25+Jul!X25+Ago!X25+Set!X25+Oct!X25+Nov!X25),IF(Config!$C$6=12,SUM(+Ene!X25+Feb!X25+Mar!X25+Abr!X25+May!X25+Jun!X25+Jul!X25+Ago!X25+Set!X25+Oct!X25+Nov!X25+Dic!X25)))))))))))))</f>
        <v>25</v>
      </c>
      <c r="Y25" s="356">
        <f>IF(Config!$C$6=1,SUM(+Ene!Y25),IF(Config!$C$6=2,SUM(+Ene!Y25+Feb!Y25),IF(Config!$C$6=3,SUM(+Ene!Y25+Feb!Y25+Mar!Y25),IF(Config!$C$6=4,SUM(+Ene!Y25+Feb!Y25+Mar!Y25+Abr!Y25),IF(Config!$C$6=5,SUM(Ene!Y25+Feb!Y25+Mar!Y25+Abr!Y25+May!Y25),IF(Config!$C$6=6,SUM(+Ene!Y25+Feb!Y25+Mar!Y25+Abr!Y25+May!Y25+Jun!Y25),IF(Config!$C$6=7,SUM(Ene!Y25+Feb!Y25+Mar!Y25+Abr!Y25+May!Y25+Jun!Y25+Jul!Y25),IF(Config!$C$6=8,SUM(+Ene!Y25+Feb!Y25+Mar!Y25+Abr!Y25+May!Y25+Jun!Y25+Jul!Y25+Ago!Y25),IF(Config!$C$6=9,SUM(+Ene!Y25+Feb!Y25+Mar!Y25+Abr!Y25+May!Y25+Jun!Y25+Jul!Y25+Ago!Y25+Set!Y25),IF(Config!$C$6=10,SUM(+Ene!Y25+Feb!Y25+Mar!Y25+Abr!Y25+May!Y25+Jun!Y25+Jul!Y25+Ago!Y25+Set!Y25+Oct!Y25),IF(Config!$C$6=11,SUM(+Ene!Y25+Feb!Y25+Mar!Y25+Abr!Y25+May!Y25+Jun!Y25+Jul!Y25+Ago!Y25+Set!Y25+Oct!Y25+Nov!Y25),IF(Config!$C$6=12,SUM(+Ene!Y25+Feb!Y25+Mar!Y25+Abr!Y25+May!Y25+Jun!Y25+Jul!Y25+Ago!Y25+Set!Y25+Oct!Y25+Nov!Y25+Dic!Y25)))))))))))))</f>
        <v>7</v>
      </c>
      <c r="Z25" s="356">
        <f>IF(Config!$C$6=1,SUM(+Ene!Z25),IF(Config!$C$6=2,SUM(+Ene!Z25+Feb!Z25),IF(Config!$C$6=3,SUM(+Ene!Z25+Feb!Z25+Mar!Z25),IF(Config!$C$6=4,SUM(+Ene!Z25+Feb!Z25+Mar!Z25+Abr!Z25),IF(Config!$C$6=5,SUM(Ene!Z25+Feb!Z25+Mar!Z25+Abr!Z25+May!Z25),IF(Config!$C$6=6,SUM(+Ene!Z25+Feb!Z25+Mar!Z25+Abr!Z25+May!Z25+Jun!Z25),IF(Config!$C$6=7,SUM(Ene!Z25+Feb!Z25+Mar!Z25+Abr!Z25+May!Z25+Jun!Z25+Jul!Z25),IF(Config!$C$6=8,SUM(+Ene!Z25+Feb!Z25+Mar!Z25+Abr!Z25+May!Z25+Jun!Z25+Jul!Z25+Ago!Z25),IF(Config!$C$6=9,SUM(+Ene!Z25+Feb!Z25+Mar!Z25+Abr!Z25+May!Z25+Jun!Z25+Jul!Z25+Ago!Z25+Set!Z25),IF(Config!$C$6=10,SUM(+Ene!Z25+Feb!Z25+Mar!Z25+Abr!Z25+May!Z25+Jun!Z25+Jul!Z25+Ago!Z25+Set!Z25+Oct!Z25),IF(Config!$C$6=11,SUM(+Ene!Z25+Feb!Z25+Mar!Z25+Abr!Z25+May!Z25+Jun!Z25+Jul!Z25+Ago!Z25+Set!Z25+Oct!Z25+Nov!Z25),IF(Config!$C$6=12,SUM(+Ene!Z25+Feb!Z25+Mar!Z25+Abr!Z25+May!Z25+Jun!Z25+Jul!Z25+Ago!Z25+Set!Z25+Oct!Z25+Nov!Z25+Dic!Z25)))))))))))))</f>
        <v>13</v>
      </c>
      <c r="AA25" s="356">
        <f>IF(Config!$C$6=1,SUM(+Ene!AA25),IF(Config!$C$6=2,SUM(+Ene!AA25+Feb!AA25),IF(Config!$C$6=3,SUM(+Ene!AA25+Feb!AA25+Mar!AA25),IF(Config!$C$6=4,SUM(+Ene!AA25+Feb!AA25+Mar!AA25+Abr!AA25),IF(Config!$C$6=5,SUM(Ene!AA25+Feb!AA25+Mar!AA25+Abr!AA25+May!AA25),IF(Config!$C$6=6,SUM(+Ene!AA25+Feb!AA25+Mar!AA25+Abr!AA25+May!AA25+Jun!AA25),IF(Config!$C$6=7,SUM(Ene!AA25+Feb!AA25+Mar!AA25+Abr!AA25+May!AA25+Jun!AA25+Jul!AA25),IF(Config!$C$6=8,SUM(+Ene!AA25+Feb!AA25+Mar!AA25+Abr!AA25+May!AA25+Jun!AA25+Jul!AA25+Ago!AA25),IF(Config!$C$6=9,SUM(+Ene!AA25+Feb!AA25+Mar!AA25+Abr!AA25+May!AA25+Jun!AA25+Jul!AA25+Ago!AA25+Set!AA25),IF(Config!$C$6=10,SUM(+Ene!AA25+Feb!AA25+Mar!AA25+Abr!AA25+May!AA25+Jun!AA25+Jul!AA25+Ago!AA25+Set!AA25+Oct!AA25),IF(Config!$C$6=11,SUM(+Ene!AA25+Feb!AA25+Mar!AA25+Abr!AA25+May!AA25+Jun!AA25+Jul!AA25+Ago!AA25+Set!AA25+Oct!AA25+Nov!AA25),IF(Config!$C$6=12,SUM(+Ene!AA25+Feb!AA25+Mar!AA25+Abr!AA25+May!AA25+Jun!AA25+Jul!AA25+Ago!AA25+Set!AA25+Oct!AA25+Nov!AA25+Dic!AA25)))))))))))))</f>
        <v>9</v>
      </c>
      <c r="AB25" s="356">
        <f>IF(Config!$C$6=1,SUM(+Ene!AB25),IF(Config!$C$6=2,SUM(+Ene!AB25+Feb!AB25),IF(Config!$C$6=3,SUM(+Ene!AB25+Feb!AB25+Mar!AB25),IF(Config!$C$6=4,SUM(+Ene!AB25+Feb!AB25+Mar!AB25+Abr!AB25),IF(Config!$C$6=5,SUM(Ene!AB25+Feb!AB25+Mar!AB25+Abr!AB25+May!AB25),IF(Config!$C$6=6,SUM(+Ene!AB25+Feb!AB25+Mar!AB25+Abr!AB25+May!AB25+Jun!AB25),IF(Config!$C$6=7,SUM(Ene!AB25+Feb!AB25+Mar!AB25+Abr!AB25+May!AB25+Jun!AB25+Jul!AB25),IF(Config!$C$6=8,SUM(+Ene!AB25+Feb!AB25+Mar!AB25+Abr!AB25+May!AB25+Jun!AB25+Jul!AB25+Ago!AB25),IF(Config!$C$6=9,SUM(+Ene!AB25+Feb!AB25+Mar!AB25+Abr!AB25+May!AB25+Jun!AB25+Jul!AB25+Ago!AB25+Set!AB25),IF(Config!$C$6=10,SUM(+Ene!AB25+Feb!AB25+Mar!AB25+Abr!AB25+May!AB25+Jun!AB25+Jul!AB25+Ago!AB25+Set!AB25+Oct!AB25),IF(Config!$C$6=11,SUM(+Ene!AB25+Feb!AB25+Mar!AB25+Abr!AB25+May!AB25+Jun!AB25+Jul!AB25+Ago!AB25+Set!AB25+Oct!AB25+Nov!AB25),IF(Config!$C$6=12,SUM(+Ene!AB25+Feb!AB25+Mar!AB25+Abr!AB25+May!AB25+Jun!AB25+Jul!AB25+Ago!AB25+Set!AB25+Oct!AB25+Nov!AB25+Dic!AB25)))))))))))))</f>
        <v>5</v>
      </c>
      <c r="AC25" s="356">
        <f>IF(Config!$C$6=1,SUM(+Ene!AC25),IF(Config!$C$6=2,SUM(+Ene!AC25+Feb!AC25),IF(Config!$C$6=3,SUM(+Ene!AC25+Feb!AC25+Mar!AC25),IF(Config!$C$6=4,SUM(+Ene!AC25+Feb!AC25+Mar!AC25+Abr!AC25),IF(Config!$C$6=5,SUM(Ene!AC25+Feb!AC25+Mar!AC25+Abr!AC25+May!AC25),IF(Config!$C$6=6,SUM(+Ene!AC25+Feb!AC25+Mar!AC25+Abr!AC25+May!AC25+Jun!AC25),IF(Config!$C$6=7,SUM(Ene!AC25+Feb!AC25+Mar!AC25+Abr!AC25+May!AC25+Jun!AC25+Jul!AC25),IF(Config!$C$6=8,SUM(+Ene!AC25+Feb!AC25+Mar!AC25+Abr!AC25+May!AC25+Jun!AC25+Jul!AC25+Ago!AC25),IF(Config!$C$6=9,SUM(+Ene!AC25+Feb!AC25+Mar!AC25+Abr!AC25+May!AC25+Jun!AC25+Jul!AC25+Ago!AC25+Set!AC25),IF(Config!$C$6=10,SUM(+Ene!AC25+Feb!AC25+Mar!AC25+Abr!AC25+May!AC25+Jun!AC25+Jul!AC25+Ago!AC25+Set!AC25+Oct!AC25),IF(Config!$C$6=11,SUM(+Ene!AC25+Feb!AC25+Mar!AC25+Abr!AC25+May!AC25+Jun!AC25+Jul!AC25+Ago!AC25+Set!AC25+Oct!AC25+Nov!AC25),IF(Config!$C$6=12,SUM(+Ene!AC25+Feb!AC25+Mar!AC25+Abr!AC25+May!AC25+Jun!AC25+Jul!AC25+Ago!AC25+Set!AC25+Oct!AC25+Nov!AC25+Dic!AC25)))))))))))))</f>
        <v>11</v>
      </c>
      <c r="AD25" s="356">
        <f>IF(Config!$C$6=1,SUM(+Ene!AD25),IF(Config!$C$6=2,SUM(+Ene!AD25+Feb!AD25),IF(Config!$C$6=3,SUM(+Ene!AD25+Feb!AD25+Mar!AD25),IF(Config!$C$6=4,SUM(+Ene!AD25+Feb!AD25+Mar!AD25+Abr!AD25),IF(Config!$C$6=5,SUM(Ene!AD25+Feb!AD25+Mar!AD25+Abr!AD25+May!AD25),IF(Config!$C$6=6,SUM(+Ene!AD25+Feb!AD25+Mar!AD25+Abr!AD25+May!AD25+Jun!AD25),IF(Config!$C$6=7,SUM(Ene!AD25+Feb!AD25+Mar!AD25+Abr!AD25+May!AD25+Jun!AD25+Jul!AD25),IF(Config!$C$6=8,SUM(+Ene!AD25+Feb!AD25+Mar!AD25+Abr!AD25+May!AD25+Jun!AD25+Jul!AD25+Ago!AD25),IF(Config!$C$6=9,SUM(+Ene!AD25+Feb!AD25+Mar!AD25+Abr!AD25+May!AD25+Jun!AD25+Jul!AD25+Ago!AD25+Set!AD25),IF(Config!$C$6=10,SUM(+Ene!AD25+Feb!AD25+Mar!AD25+Abr!AD25+May!AD25+Jun!AD25+Jul!AD25+Ago!AD25+Set!AD25+Oct!AD25),IF(Config!$C$6=11,SUM(+Ene!AD25+Feb!AD25+Mar!AD25+Abr!AD25+May!AD25+Jun!AD25+Jul!AD25+Ago!AD25+Set!AD25+Oct!AD25+Nov!AD25),IF(Config!$C$6=12,SUM(+Ene!AD25+Feb!AD25+Mar!AD25+Abr!AD25+May!AD25+Jun!AD25+Jul!AD25+Ago!AD25+Set!AD25+Oct!AD25+Nov!AD25+Dic!AD25)))))))))))))</f>
        <v>0</v>
      </c>
      <c r="AE25" s="356">
        <f>IF(Config!$C$6=1,SUM(+Ene!AE25),IF(Config!$C$6=2,SUM(+Ene!AE25+Feb!AE25),IF(Config!$C$6=3,SUM(+Ene!AE25+Feb!AE25+Mar!AE25),IF(Config!$C$6=4,SUM(+Ene!AE25+Feb!AE25+Mar!AE25+Abr!AE25),IF(Config!$C$6=5,SUM(Ene!AE25+Feb!AE25+Mar!AE25+Abr!AE25+May!AE25),IF(Config!$C$6=6,SUM(+Ene!AE25+Feb!AE25+Mar!AE25+Abr!AE25+May!AE25+Jun!AE25),IF(Config!$C$6=7,SUM(Ene!AE25+Feb!AE25+Mar!AE25+Abr!AE25+May!AE25+Jun!AE25+Jul!AE25),IF(Config!$C$6=8,SUM(+Ene!AE25+Feb!AE25+Mar!AE25+Abr!AE25+May!AE25+Jun!AE25+Jul!AE25+Ago!AE25),IF(Config!$C$6=9,SUM(+Ene!AE25+Feb!AE25+Mar!AE25+Abr!AE25+May!AE25+Jun!AE25+Jul!AE25+Ago!AE25+Set!AE25),IF(Config!$C$6=10,SUM(+Ene!AE25+Feb!AE25+Mar!AE25+Abr!AE25+May!AE25+Jun!AE25+Jul!AE25+Ago!AE25+Set!AE25+Oct!AE25),IF(Config!$C$6=11,SUM(+Ene!AE25+Feb!AE25+Mar!AE25+Abr!AE25+May!AE25+Jun!AE25+Jul!AE25+Ago!AE25+Set!AE25+Oct!AE25+Nov!AE25),IF(Config!$C$6=12,SUM(+Ene!AE25+Feb!AE25+Mar!AE25+Abr!AE25+May!AE25+Jun!AE25+Jul!AE25+Ago!AE25+Set!AE25+Oct!AE25+Nov!AE25+Dic!AE25)))))))))))))</f>
        <v>9</v>
      </c>
      <c r="AF25" s="356">
        <f>IF(Config!$C$6=1,SUM(+Ene!AF25),IF(Config!$C$6=2,SUM(+Ene!AF25+Feb!AF25),IF(Config!$C$6=3,SUM(+Ene!AF25+Feb!AF25+Mar!AF25),IF(Config!$C$6=4,SUM(+Ene!AF25+Feb!AF25+Mar!AF25+Abr!AF25),IF(Config!$C$6=5,SUM(Ene!AF25+Feb!AF25+Mar!AF25+Abr!AF25+May!AF25),IF(Config!$C$6=6,SUM(+Ene!AF25+Feb!AF25+Mar!AF25+Abr!AF25+May!AF25+Jun!AF25),IF(Config!$C$6=7,SUM(Ene!AF25+Feb!AF25+Mar!AF25+Abr!AF25+May!AF25+Jun!AF25+Jul!AF25),IF(Config!$C$6=8,SUM(+Ene!AF25+Feb!AF25+Mar!AF25+Abr!AF25+May!AF25+Jun!AF25+Jul!AF25+Ago!AF25),IF(Config!$C$6=9,SUM(+Ene!AF25+Feb!AF25+Mar!AF25+Abr!AF25+May!AF25+Jun!AF25+Jul!AF25+Ago!AF25+Set!AF25),IF(Config!$C$6=10,SUM(+Ene!AF25+Feb!AF25+Mar!AF25+Abr!AF25+May!AF25+Jun!AF25+Jul!AF25+Ago!AF25+Set!AF25+Oct!AF25),IF(Config!$C$6=11,SUM(+Ene!AF25+Feb!AF25+Mar!AF25+Abr!AF25+May!AF25+Jun!AF25+Jul!AF25+Ago!AF25+Set!AF25+Oct!AF25+Nov!AF25),IF(Config!$C$6=12,SUM(+Ene!AF25+Feb!AF25+Mar!AF25+Abr!AF25+May!AF25+Jun!AF25+Jul!AF25+Ago!AF25+Set!AF25+Oct!AF25+Nov!AF25+Dic!AF25)))))))))))))</f>
        <v>0</v>
      </c>
      <c r="AG25" s="356">
        <f>IF(Config!$C$6=1,SUM(+Ene!AG25),IF(Config!$C$6=2,SUM(+Ene!AG25+Feb!AG25),IF(Config!$C$6=3,SUM(+Ene!AG25+Feb!AG25+Mar!AG25),IF(Config!$C$6=4,SUM(+Ene!AG25+Feb!AG25+Mar!AG25+Abr!AG25),IF(Config!$C$6=5,SUM(Ene!AG25+Feb!AG25+Mar!AG25+Abr!AG25+May!AG25),IF(Config!$C$6=6,SUM(+Ene!AG25+Feb!AG25+Mar!AG25+Abr!AG25+May!AG25+Jun!AG25),IF(Config!$C$6=7,SUM(Ene!AG25+Feb!AG25+Mar!AG25+Abr!AG25+May!AG25+Jun!AG25+Jul!AG25),IF(Config!$C$6=8,SUM(+Ene!AG25+Feb!AG25+Mar!AG25+Abr!AG25+May!AG25+Jun!AG25+Jul!AG25+Ago!AG25),IF(Config!$C$6=9,SUM(+Ene!AG25+Feb!AG25+Mar!AG25+Abr!AG25+May!AG25+Jun!AG25+Jul!AG25+Ago!AG25+Set!AG25),IF(Config!$C$6=10,SUM(+Ene!AG25+Feb!AG25+Mar!AG25+Abr!AG25+May!AG25+Jun!AG25+Jul!AG25+Ago!AG25+Set!AG25+Oct!AG25),IF(Config!$C$6=11,SUM(+Ene!AG25+Feb!AG25+Mar!AG25+Abr!AG25+May!AG25+Jun!AG25+Jul!AG25+Ago!AG25+Set!AG25+Oct!AG25+Nov!AG25),IF(Config!$C$6=12,SUM(+Ene!AG25+Feb!AG25+Mar!AG25+Abr!AG25+May!AG25+Jun!AG25+Jul!AG25+Ago!AG25+Set!AG25+Oct!AG25+Nov!AG25+Dic!AG25)))))))))))))</f>
        <v>7</v>
      </c>
      <c r="AH25" s="356">
        <f>IF(Config!$C$6=1,SUM(+Ene!AH25),IF(Config!$C$6=2,SUM(+Ene!AH25+Feb!AH25),IF(Config!$C$6=3,SUM(+Ene!AH25+Feb!AH25+Mar!AH25),IF(Config!$C$6=4,SUM(+Ene!AH25+Feb!AH25+Mar!AH25+Abr!AH25),IF(Config!$C$6=5,SUM(Ene!AH25+Feb!AH25+Mar!AH25+Abr!AH25+May!AH25),IF(Config!$C$6=6,SUM(+Ene!AH25+Feb!AH25+Mar!AH25+Abr!AH25+May!AH25+Jun!AH25),IF(Config!$C$6=7,SUM(Ene!AH25+Feb!AH25+Mar!AH25+Abr!AH25+May!AH25+Jun!AH25+Jul!AH25),IF(Config!$C$6=8,SUM(+Ene!AH25+Feb!AH25+Mar!AH25+Abr!AH25+May!AH25+Jun!AH25+Jul!AH25+Ago!AH25),IF(Config!$C$6=9,SUM(+Ene!AH25+Feb!AH25+Mar!AH25+Abr!AH25+May!AH25+Jun!AH25+Jul!AH25+Ago!AH25+Set!AH25),IF(Config!$C$6=10,SUM(+Ene!AH25+Feb!AH25+Mar!AH25+Abr!AH25+May!AH25+Jun!AH25+Jul!AH25+Ago!AH25+Set!AH25+Oct!AH25),IF(Config!$C$6=11,SUM(+Ene!AH25+Feb!AH25+Mar!AH25+Abr!AH25+May!AH25+Jun!AH25+Jul!AH25+Ago!AH25+Set!AH25+Oct!AH25+Nov!AH25),IF(Config!$C$6=12,SUM(+Ene!AH25+Feb!AH25+Mar!AH25+Abr!AH25+May!AH25+Jun!AH25+Jul!AH25+Ago!AH25+Set!AH25+Oct!AH25+Nov!AH25+Dic!AH25)))))))))))))</f>
        <v>2</v>
      </c>
      <c r="AI25" s="356">
        <f>IF(Config!$C$6=1,SUM(+Ene!AI25),IF(Config!$C$6=2,SUM(+Ene!AI25+Feb!AI25),IF(Config!$C$6=3,SUM(+Ene!AI25+Feb!AI25+Mar!AI25),IF(Config!$C$6=4,SUM(+Ene!AI25+Feb!AI25+Mar!AI25+Abr!AI25),IF(Config!$C$6=5,SUM(Ene!AI25+Feb!AI25+Mar!AI25+Abr!AI25+May!AI25),IF(Config!$C$6=6,SUM(+Ene!AI25+Feb!AI25+Mar!AI25+Abr!AI25+May!AI25+Jun!AI25),IF(Config!$C$6=7,SUM(Ene!AI25+Feb!AI25+Mar!AI25+Abr!AI25+May!AI25+Jun!AI25+Jul!AI25),IF(Config!$C$6=8,SUM(+Ene!AI25+Feb!AI25+Mar!AI25+Abr!AI25+May!AI25+Jun!AI25+Jul!AI25+Ago!AI25),IF(Config!$C$6=9,SUM(+Ene!AI25+Feb!AI25+Mar!AI25+Abr!AI25+May!AI25+Jun!AI25+Jul!AI25+Ago!AI25+Set!AI25),IF(Config!$C$6=10,SUM(+Ene!AI25+Feb!AI25+Mar!AI25+Abr!AI25+May!AI25+Jun!AI25+Jul!AI25+Ago!AI25+Set!AI25+Oct!AI25),IF(Config!$C$6=11,SUM(+Ene!AI25+Feb!AI25+Mar!AI25+Abr!AI25+May!AI25+Jun!AI25+Jul!AI25+Ago!AI25+Set!AI25+Oct!AI25+Nov!AI25),IF(Config!$C$6=12,SUM(+Ene!AI25+Feb!AI25+Mar!AI25+Abr!AI25+May!AI25+Jun!AI25+Jul!AI25+Ago!AI25+Set!AI25+Oct!AI25+Nov!AI25+Dic!AI25)))))))))))))</f>
        <v>17</v>
      </c>
      <c r="AJ25" s="356">
        <f>IF(Config!$C$6=1,SUM(+Ene!AJ25),IF(Config!$C$6=2,SUM(+Ene!AJ25+Feb!AJ25),IF(Config!$C$6=3,SUM(+Ene!AJ25+Feb!AJ25+Mar!AJ25),IF(Config!$C$6=4,SUM(+Ene!AJ25+Feb!AJ25+Mar!AJ25+Abr!AJ25),IF(Config!$C$6=5,SUM(Ene!AJ25+Feb!AJ25+Mar!AJ25+Abr!AJ25+May!AJ25),IF(Config!$C$6=6,SUM(+Ene!AJ25+Feb!AJ25+Mar!AJ25+Abr!AJ25+May!AJ25+Jun!AJ25),IF(Config!$C$6=7,SUM(Ene!AJ25+Feb!AJ25+Mar!AJ25+Abr!AJ25+May!AJ25+Jun!AJ25+Jul!AJ25),IF(Config!$C$6=8,SUM(+Ene!AJ25+Feb!AJ25+Mar!AJ25+Abr!AJ25+May!AJ25+Jun!AJ25+Jul!AJ25+Ago!AJ25),IF(Config!$C$6=9,SUM(+Ene!AJ25+Feb!AJ25+Mar!AJ25+Abr!AJ25+May!AJ25+Jun!AJ25+Jul!AJ25+Ago!AJ25+Set!AJ25),IF(Config!$C$6=10,SUM(+Ene!AJ25+Feb!AJ25+Mar!AJ25+Abr!AJ25+May!AJ25+Jun!AJ25+Jul!AJ25+Ago!AJ25+Set!AJ25+Oct!AJ25),IF(Config!$C$6=11,SUM(+Ene!AJ25+Feb!AJ25+Mar!AJ25+Abr!AJ25+May!AJ25+Jun!AJ25+Jul!AJ25+Ago!AJ25+Set!AJ25+Oct!AJ25+Nov!AJ25),IF(Config!$C$6=12,SUM(+Ene!AJ25+Feb!AJ25+Mar!AJ25+Abr!AJ25+May!AJ25+Jun!AJ25+Jul!AJ25+Ago!AJ25+Set!AJ25+Oct!AJ25+Nov!AJ25+Dic!AJ25)))))))))))))</f>
        <v>10</v>
      </c>
      <c r="AK25" s="356">
        <f>IF(Config!$C$6=1,SUM(+Ene!AK25),IF(Config!$C$6=2,SUM(+Ene!AK25+Feb!AK25),IF(Config!$C$6=3,SUM(+Ene!AK25+Feb!AK25+Mar!AK25),IF(Config!$C$6=4,SUM(+Ene!AK25+Feb!AK25+Mar!AK25+Abr!AK25),IF(Config!$C$6=5,SUM(Ene!AK25+Feb!AK25+Mar!AK25+Abr!AK25+May!AK25),IF(Config!$C$6=6,SUM(+Ene!AK25+Feb!AK25+Mar!AK25+Abr!AK25+May!AK25+Jun!AK25),IF(Config!$C$6=7,SUM(Ene!AK25+Feb!AK25+Mar!AK25+Abr!AK25+May!AK25+Jun!AK25+Jul!AK25),IF(Config!$C$6=8,SUM(+Ene!AK25+Feb!AK25+Mar!AK25+Abr!AK25+May!AK25+Jun!AK25+Jul!AK25+Ago!AK25),IF(Config!$C$6=9,SUM(+Ene!AK25+Feb!AK25+Mar!AK25+Abr!AK25+May!AK25+Jun!AK25+Jul!AK25+Ago!AK25+Set!AK25),IF(Config!$C$6=10,SUM(+Ene!AK25+Feb!AK25+Mar!AK25+Abr!AK25+May!AK25+Jun!AK25+Jul!AK25+Ago!AK25+Set!AK25+Oct!AK25),IF(Config!$C$6=11,SUM(+Ene!AK25+Feb!AK25+Mar!AK25+Abr!AK25+May!AK25+Jun!AK25+Jul!AK25+Ago!AK25+Set!AK25+Oct!AK25+Nov!AK25),IF(Config!$C$6=12,SUM(+Ene!AK25+Feb!AK25+Mar!AK25+Abr!AK25+May!AK25+Jun!AK25+Jul!AK25+Ago!AK25+Set!AK25+Oct!AK25+Nov!AK25+Dic!AK25)))))))))))))</f>
        <v>5</v>
      </c>
      <c r="AL25" s="356">
        <f>IF(Config!$C$6=1,SUM(+Ene!AL25),IF(Config!$C$6=2,SUM(+Ene!AL25+Feb!AL25),IF(Config!$C$6=3,SUM(+Ene!AL25+Feb!AL25+Mar!AL25),IF(Config!$C$6=4,SUM(+Ene!AL25+Feb!AL25+Mar!AL25+Abr!AL25),IF(Config!$C$6=5,SUM(Ene!AL25+Feb!AL25+Mar!AL25+Abr!AL25+May!AL25),IF(Config!$C$6=6,SUM(+Ene!AL25+Feb!AL25+Mar!AL25+Abr!AL25+May!AL25+Jun!AL25),IF(Config!$C$6=7,SUM(Ene!AL25+Feb!AL25+Mar!AL25+Abr!AL25+May!AL25+Jun!AL25+Jul!AL25),IF(Config!$C$6=8,SUM(+Ene!AL25+Feb!AL25+Mar!AL25+Abr!AL25+May!AL25+Jun!AL25+Jul!AL25+Ago!AL25),IF(Config!$C$6=9,SUM(+Ene!AL25+Feb!AL25+Mar!AL25+Abr!AL25+May!AL25+Jun!AL25+Jul!AL25+Ago!AL25+Set!AL25),IF(Config!$C$6=10,SUM(+Ene!AL25+Feb!AL25+Mar!AL25+Abr!AL25+May!AL25+Jun!AL25+Jul!AL25+Ago!AL25+Set!AL25+Oct!AL25),IF(Config!$C$6=11,SUM(+Ene!AL25+Feb!AL25+Mar!AL25+Abr!AL25+May!AL25+Jun!AL25+Jul!AL25+Ago!AL25+Set!AL25+Oct!AL25+Nov!AL25),IF(Config!$C$6=12,SUM(+Ene!AL25+Feb!AL25+Mar!AL25+Abr!AL25+May!AL25+Jun!AL25+Jul!AL25+Ago!AL25+Set!AL25+Oct!AL25+Nov!AL25+Dic!AL25)))))))))))))</f>
        <v>7</v>
      </c>
      <c r="AM25" s="356">
        <f>IF(Config!$C$6=1,SUM(+Ene!AM25),IF(Config!$C$6=2,SUM(+Ene!AM25+Feb!AM25),IF(Config!$C$6=3,SUM(+Ene!AM25+Feb!AM25+Mar!AM25),IF(Config!$C$6=4,SUM(+Ene!AM25+Feb!AM25+Mar!AM25+Abr!AM25),IF(Config!$C$6=5,SUM(Ene!AM25+Feb!AM25+Mar!AM25+Abr!AM25+May!AM25),IF(Config!$C$6=6,SUM(+Ene!AM25+Feb!AM25+Mar!AM25+Abr!AM25+May!AM25+Jun!AM25),IF(Config!$C$6=7,SUM(Ene!AM25+Feb!AM25+Mar!AM25+Abr!AM25+May!AM25+Jun!AM25+Jul!AM25),IF(Config!$C$6=8,SUM(+Ene!AM25+Feb!AM25+Mar!AM25+Abr!AM25+May!AM25+Jun!AM25+Jul!AM25+Ago!AM25),IF(Config!$C$6=9,SUM(+Ene!AM25+Feb!AM25+Mar!AM25+Abr!AM25+May!AM25+Jun!AM25+Jul!AM25+Ago!AM25+Set!AM25),IF(Config!$C$6=10,SUM(+Ene!AM25+Feb!AM25+Mar!AM25+Abr!AM25+May!AM25+Jun!AM25+Jul!AM25+Ago!AM25+Set!AM25+Oct!AM25),IF(Config!$C$6=11,SUM(+Ene!AM25+Feb!AM25+Mar!AM25+Abr!AM25+May!AM25+Jun!AM25+Jul!AM25+Ago!AM25+Set!AM25+Oct!AM25+Nov!AM25),IF(Config!$C$6=12,SUM(+Ene!AM25+Feb!AM25+Mar!AM25+Abr!AM25+May!AM25+Jun!AM25+Jul!AM25+Ago!AM25+Set!AM25+Oct!AM25+Nov!AM25+Dic!AM25)))))))))))))</f>
        <v>2</v>
      </c>
      <c r="AN25" s="356">
        <f>IF(Config!$C$6=1,SUM(+Ene!AN25),IF(Config!$C$6=2,SUM(+Ene!AN25+Feb!AN25),IF(Config!$C$6=3,SUM(+Ene!AN25+Feb!AN25+Mar!AN25),IF(Config!$C$6=4,SUM(+Ene!AN25+Feb!AN25+Mar!AN25+Abr!AN25),IF(Config!$C$6=5,SUM(Ene!AN25+Feb!AN25+Mar!AN25+Abr!AN25+May!AN25),IF(Config!$C$6=6,SUM(+Ene!AN25+Feb!AN25+Mar!AN25+Abr!AN25+May!AN25+Jun!AN25),IF(Config!$C$6=7,SUM(Ene!AN25+Feb!AN25+Mar!AN25+Abr!AN25+May!AN25+Jun!AN25+Jul!AN25),IF(Config!$C$6=8,SUM(+Ene!AN25+Feb!AN25+Mar!AN25+Abr!AN25+May!AN25+Jun!AN25+Jul!AN25+Ago!AN25),IF(Config!$C$6=9,SUM(+Ene!AN25+Feb!AN25+Mar!AN25+Abr!AN25+May!AN25+Jun!AN25+Jul!AN25+Ago!AN25+Set!AN25),IF(Config!$C$6=10,SUM(+Ene!AN25+Feb!AN25+Mar!AN25+Abr!AN25+May!AN25+Jun!AN25+Jul!AN25+Ago!AN25+Set!AN25+Oct!AN25),IF(Config!$C$6=11,SUM(+Ene!AN25+Feb!AN25+Mar!AN25+Abr!AN25+May!AN25+Jun!AN25+Jul!AN25+Ago!AN25+Set!AN25+Oct!AN25+Nov!AN25),IF(Config!$C$6=12,SUM(+Ene!AN25+Feb!AN25+Mar!AN25+Abr!AN25+May!AN25+Jun!AN25+Jul!AN25+Ago!AN25+Set!AN25+Oct!AN25+Nov!AN25+Dic!AN25)))))))))))))</f>
        <v>1</v>
      </c>
      <c r="AO25" s="356">
        <f>IF(Config!$C$6=1,SUM(+Ene!AO25),IF(Config!$C$6=2,SUM(+Ene!AO25+Feb!AO25),IF(Config!$C$6=3,SUM(+Ene!AO25+Feb!AO25+Mar!AO25),IF(Config!$C$6=4,SUM(+Ene!AO25+Feb!AO25+Mar!AO25+Abr!AO25),IF(Config!$C$6=5,SUM(Ene!AO25+Feb!AO25+Mar!AO25+Abr!AO25+May!AO25),IF(Config!$C$6=6,SUM(+Ene!AO25+Feb!AO25+Mar!AO25+Abr!AO25+May!AO25+Jun!AO25),IF(Config!$C$6=7,SUM(Ene!AO25+Feb!AO25+Mar!AO25+Abr!AO25+May!AO25+Jun!AO25+Jul!AO25),IF(Config!$C$6=8,SUM(+Ene!AO25+Feb!AO25+Mar!AO25+Abr!AO25+May!AO25+Jun!AO25+Jul!AO25+Ago!AO25),IF(Config!$C$6=9,SUM(+Ene!AO25+Feb!AO25+Mar!AO25+Abr!AO25+May!AO25+Jun!AO25+Jul!AO25+Ago!AO25+Set!AO25),IF(Config!$C$6=10,SUM(+Ene!AO25+Feb!AO25+Mar!AO25+Abr!AO25+May!AO25+Jun!AO25+Jul!AO25+Ago!AO25+Set!AO25+Oct!AO25),IF(Config!$C$6=11,SUM(+Ene!AO25+Feb!AO25+Mar!AO25+Abr!AO25+May!AO25+Jun!AO25+Jul!AO25+Ago!AO25+Set!AO25+Oct!AO25+Nov!AO25),IF(Config!$C$6=12,SUM(+Ene!AO25+Feb!AO25+Mar!AO25+Abr!AO25+May!AO25+Jun!AO25+Jul!AO25+Ago!AO25+Set!AO25+Oct!AO25+Nov!AO25+Dic!AO25)))))))))))))</f>
        <v>1</v>
      </c>
      <c r="AP25" s="356">
        <f>IF(Config!$C$6=1,SUM(+Ene!AP25),IF(Config!$C$6=2,SUM(+Ene!AP25+Feb!AP25),IF(Config!$C$6=3,SUM(+Ene!AP25+Feb!AP25+Mar!AP25),IF(Config!$C$6=4,SUM(+Ene!AP25+Feb!AP25+Mar!AP25+Abr!AP25),IF(Config!$C$6=5,SUM(Ene!AP25+Feb!AP25+Mar!AP25+Abr!AP25+May!AP25),IF(Config!$C$6=6,SUM(+Ene!AP25+Feb!AP25+Mar!AP25+Abr!AP25+May!AP25+Jun!AP25),IF(Config!$C$6=7,SUM(Ene!AP25+Feb!AP25+Mar!AP25+Abr!AP25+May!AP25+Jun!AP25+Jul!AP25),IF(Config!$C$6=8,SUM(+Ene!AP25+Feb!AP25+Mar!AP25+Abr!AP25+May!AP25+Jun!AP25+Jul!AP25+Ago!AP25),IF(Config!$C$6=9,SUM(+Ene!AP25+Feb!AP25+Mar!AP25+Abr!AP25+May!AP25+Jun!AP25+Jul!AP25+Ago!AP25+Set!AP25),IF(Config!$C$6=10,SUM(+Ene!AP25+Feb!AP25+Mar!AP25+Abr!AP25+May!AP25+Jun!AP25+Jul!AP25+Ago!AP25+Set!AP25+Oct!AP25),IF(Config!$C$6=11,SUM(+Ene!AP25+Feb!AP25+Mar!AP25+Abr!AP25+May!AP25+Jun!AP25+Jul!AP25+Ago!AP25+Set!AP25+Oct!AP25+Nov!AP25),IF(Config!$C$6=12,SUM(+Ene!AP25+Feb!AP25+Mar!AP25+Abr!AP25+May!AP25+Jun!AP25+Jul!AP25+Ago!AP25+Set!AP25+Oct!AP25+Nov!AP25+Dic!AP25)))))))))))))</f>
        <v>9</v>
      </c>
      <c r="AQ25" s="356">
        <f>IF(Config!$C$6=1,SUM(+Ene!AQ25),IF(Config!$C$6=2,SUM(+Ene!AQ25+Feb!AQ25),IF(Config!$C$6=3,SUM(+Ene!AQ25+Feb!AQ25+Mar!AQ25),IF(Config!$C$6=4,SUM(+Ene!AQ25+Feb!AQ25+Mar!AQ25+Abr!AQ25),IF(Config!$C$6=5,SUM(Ene!AQ25+Feb!AQ25+Mar!AQ25+Abr!AQ25+May!AQ25),IF(Config!$C$6=6,SUM(+Ene!AQ25+Feb!AQ25+Mar!AQ25+Abr!AQ25+May!AQ25+Jun!AQ25),IF(Config!$C$6=7,SUM(Ene!AQ25+Feb!AQ25+Mar!AQ25+Abr!AQ25+May!AQ25+Jun!AQ25+Jul!AQ25),IF(Config!$C$6=8,SUM(+Ene!AQ25+Feb!AQ25+Mar!AQ25+Abr!AQ25+May!AQ25+Jun!AQ25+Jul!AQ25+Ago!AQ25),IF(Config!$C$6=9,SUM(+Ene!AQ25+Feb!AQ25+Mar!AQ25+Abr!AQ25+May!AQ25+Jun!AQ25+Jul!AQ25+Ago!AQ25+Set!AQ25),IF(Config!$C$6=10,SUM(+Ene!AQ25+Feb!AQ25+Mar!AQ25+Abr!AQ25+May!AQ25+Jun!AQ25+Jul!AQ25+Ago!AQ25+Set!AQ25+Oct!AQ25),IF(Config!$C$6=11,SUM(+Ene!AQ25+Feb!AQ25+Mar!AQ25+Abr!AQ25+May!AQ25+Jun!AQ25+Jul!AQ25+Ago!AQ25+Set!AQ25+Oct!AQ25+Nov!AQ25),IF(Config!$C$6=12,SUM(+Ene!AQ25+Feb!AQ25+Mar!AQ25+Abr!AQ25+May!AQ25+Jun!AQ25+Jul!AQ25+Ago!AQ25+Set!AQ25+Oct!AQ25+Nov!AQ25+Dic!AQ25)))))))))))))</f>
        <v>0</v>
      </c>
      <c r="AR25" s="356">
        <f>IF(Config!$C$6=1,SUM(+Ene!AR25),IF(Config!$C$6=2,SUM(+Ene!AR25+Feb!AR25),IF(Config!$C$6=3,SUM(+Ene!AR25+Feb!AR25+Mar!AR25),IF(Config!$C$6=4,SUM(+Ene!AR25+Feb!AR25+Mar!AR25+Abr!AR25),IF(Config!$C$6=5,SUM(Ene!AR25+Feb!AR25+Mar!AR25+Abr!AR25+May!AR25),IF(Config!$C$6=6,SUM(+Ene!AR25+Feb!AR25+Mar!AR25+Abr!AR25+May!AR25+Jun!AR25),IF(Config!$C$6=7,SUM(Ene!AR25+Feb!AR25+Mar!AR25+Abr!AR25+May!AR25+Jun!AR25+Jul!AR25),IF(Config!$C$6=8,SUM(+Ene!AR25+Feb!AR25+Mar!AR25+Abr!AR25+May!AR25+Jun!AR25+Jul!AR25+Ago!AR25),IF(Config!$C$6=9,SUM(+Ene!AR25+Feb!AR25+Mar!AR25+Abr!AR25+May!AR25+Jun!AR25+Jul!AR25+Ago!AR25+Set!AR25),IF(Config!$C$6=10,SUM(+Ene!AR25+Feb!AR25+Mar!AR25+Abr!AR25+May!AR25+Jun!AR25+Jul!AR25+Ago!AR25+Set!AR25+Oct!AR25),IF(Config!$C$6=11,SUM(+Ene!AR25+Feb!AR25+Mar!AR25+Abr!AR25+May!AR25+Jun!AR25+Jul!AR25+Ago!AR25+Set!AR25+Oct!AR25+Nov!AR25),IF(Config!$C$6=12,SUM(+Ene!AR25+Feb!AR25+Mar!AR25+Abr!AR25+May!AR25+Jun!AR25+Jul!AR25+Ago!AR25+Set!AR25+Oct!AR25+Nov!AR25+Dic!AR25)))))))))))))</f>
        <v>0</v>
      </c>
      <c r="AS25" s="356">
        <f>IF(Config!$C$6=1,SUM(+Ene!AS25),IF(Config!$C$6=2,SUM(+Ene!AS25+Feb!AS25),IF(Config!$C$6=3,SUM(+Ene!AS25+Feb!AS25+Mar!AS25),IF(Config!$C$6=4,SUM(+Ene!AS25+Feb!AS25+Mar!AS25+Abr!AS25),IF(Config!$C$6=5,SUM(Ene!AS25+Feb!AS25+Mar!AS25+Abr!AS25+May!AS25),IF(Config!$C$6=6,SUM(+Ene!AS25+Feb!AS25+Mar!AS25+Abr!AS25+May!AS25+Jun!AS25),IF(Config!$C$6=7,SUM(Ene!AS25+Feb!AS25+Mar!AS25+Abr!AS25+May!AS25+Jun!AS25+Jul!AS25),IF(Config!$C$6=8,SUM(+Ene!AS25+Feb!AS25+Mar!AS25+Abr!AS25+May!AS25+Jun!AS25+Jul!AS25+Ago!AS25),IF(Config!$C$6=9,SUM(+Ene!AS25+Feb!AS25+Mar!AS25+Abr!AS25+May!AS25+Jun!AS25+Jul!AS25+Ago!AS25+Set!AS25),IF(Config!$C$6=10,SUM(+Ene!AS25+Feb!AS25+Mar!AS25+Abr!AS25+May!AS25+Jun!AS25+Jul!AS25+Ago!AS25+Set!AS25+Oct!AS25),IF(Config!$C$6=11,SUM(+Ene!AS25+Feb!AS25+Mar!AS25+Abr!AS25+May!AS25+Jun!AS25+Jul!AS25+Ago!AS25+Set!AS25+Oct!AS25+Nov!AS25),IF(Config!$C$6=12,SUM(+Ene!AS25+Feb!AS25+Mar!AS25+Abr!AS25+May!AS25+Jun!AS25+Jul!AS25+Ago!AS25+Set!AS25+Oct!AS25+Nov!AS25+Dic!AS25)))))))))))))</f>
        <v>6</v>
      </c>
      <c r="AT25" s="366">
        <f t="shared" si="48"/>
        <v>276</v>
      </c>
      <c r="AU25" s="37">
        <f t="shared" si="27"/>
        <v>0</v>
      </c>
      <c r="AV25" s="37">
        <f t="shared" si="28"/>
        <v>0</v>
      </c>
      <c r="AW25" s="37">
        <f t="shared" si="8"/>
        <v>88</v>
      </c>
      <c r="AX25" s="37">
        <f t="shared" si="9"/>
        <v>12</v>
      </c>
      <c r="AY25" s="37">
        <f t="shared" si="10"/>
        <v>27</v>
      </c>
      <c r="AZ25" s="37">
        <f t="shared" si="11"/>
        <v>62</v>
      </c>
      <c r="BA25" s="37">
        <f t="shared" si="12"/>
        <v>29</v>
      </c>
      <c r="BB25" s="37">
        <f t="shared" si="13"/>
        <v>32</v>
      </c>
      <c r="BC25" s="38">
        <f t="shared" si="14"/>
        <v>11</v>
      </c>
      <c r="BD25" s="37">
        <f t="shared" si="15"/>
        <v>15</v>
      </c>
      <c r="BE25" s="54">
        <f t="shared" si="6"/>
        <v>276</v>
      </c>
      <c r="BF25" t="str">
        <f t="shared" si="7"/>
        <v>OK</v>
      </c>
    </row>
    <row r="26" spans="1:63" x14ac:dyDescent="0.25">
      <c r="A26" s="352">
        <v>23</v>
      </c>
      <c r="B26" s="355" t="s">
        <v>613</v>
      </c>
      <c r="C26" s="414" t="s">
        <v>646</v>
      </c>
      <c r="D26" s="356">
        <f>IF(Config!$C$6=1,SUM(+Ene!D26),IF(Config!$C$6=2,SUM(+Ene!D26+Feb!D26),IF(Config!$C$6=3,SUM(+Ene!D26+Feb!D26+Mar!D26),IF(Config!$C$6=4,SUM(+Ene!D26+Feb!D26+Mar!D26+Abr!D26),IF(Config!$C$6=5,SUM(Ene!D26+Feb!D26+Mar!D26+Abr!D26+May!D26),IF(Config!$C$6=6,SUM(+Ene!D26+Feb!D26+Mar!D26+Abr!D26+May!D26+Jun!D26),IF(Config!$C$6=7,SUM(Ene!D26+Feb!D26+Mar!D26+Abr!D26+May!D26+Jun!D26+Jul!D26),IF(Config!$C$6=8,SUM(+Ene!D26+Feb!D26+Mar!D26+Abr!D26+May!D26+Jun!D26+Jul!D26+Ago!D26),IF(Config!$C$6=9,SUM(+Ene!D26+Feb!D26+Mar!D26+Abr!D26+May!D26+Jun!D26+Jul!D26+Ago!D26+Set!D26),IF(Config!$C$6=10,SUM(+Ene!D26+Feb!D26+Mar!D26+Abr!D26+May!D26+Jun!D26+Jul!D26+Ago!D26+Set!D26+Oct!D26),IF(Config!$C$6=11,SUM(+Ene!D26+Feb!D26+Mar!D26+Abr!D26+May!D26+Jun!D26+Jul!D26+Ago!D26+Set!D26+Oct!D26+Nov!D26),IF(Config!$C$6=12,SUM(+Ene!D26+Feb!D26+Mar!D26+Abr!D26+May!D26+Jun!D26+Jul!D26+Ago!D26+Set!D26+Oct!D26+Nov!D26+Dic!D26)))))))))))))</f>
        <v>0</v>
      </c>
      <c r="E26" s="356">
        <f>IF(Config!$C$6=1,SUM(+Ene!E26),IF(Config!$C$6=2,SUM(+Ene!E26+Feb!E26),IF(Config!$C$6=3,SUM(+Ene!E26+Feb!E26+Mar!E26),IF(Config!$C$6=4,SUM(+Ene!E26+Feb!E26+Mar!E26+Abr!E26),IF(Config!$C$6=5,SUM(Ene!E26+Feb!E26+Mar!E26+Abr!E26+May!E26),IF(Config!$C$6=6,SUM(+Ene!E26+Feb!E26+Mar!E26+Abr!E26+May!E26+Jun!E26),IF(Config!$C$6=7,SUM(Ene!E26+Feb!E26+Mar!E26+Abr!E26+May!E26+Jun!E26+Jul!E26),IF(Config!$C$6=8,SUM(+Ene!E26+Feb!E26+Mar!E26+Abr!E26+May!E26+Jun!E26+Jul!E26+Ago!E26),IF(Config!$C$6=9,SUM(+Ene!E26+Feb!E26+Mar!E26+Abr!E26+May!E26+Jun!E26+Jul!E26+Ago!E26+Set!E26),IF(Config!$C$6=10,SUM(+Ene!E26+Feb!E26+Mar!E26+Abr!E26+May!E26+Jun!E26+Jul!E26+Ago!E26+Set!E26+Oct!E26),IF(Config!$C$6=11,SUM(+Ene!E26+Feb!E26+Mar!E26+Abr!E26+May!E26+Jun!E26+Jul!E26+Ago!E26+Set!E26+Oct!E26+Nov!E26),IF(Config!$C$6=12,SUM(+Ene!E26+Feb!E26+Mar!E26+Abr!E26+May!E26+Jun!E26+Jul!E26+Ago!E26+Set!E26+Oct!E26+Nov!E26+Dic!E26)))))))))))))</f>
        <v>0</v>
      </c>
      <c r="F26" s="356">
        <f>IF(Config!$C$6=1,SUM(+Ene!F26),IF(Config!$C$6=2,SUM(+Ene!F26+Feb!F26),IF(Config!$C$6=3,SUM(+Ene!F26+Feb!F26+Mar!F26),IF(Config!$C$6=4,SUM(+Ene!F26+Feb!F26+Mar!F26+Abr!F26),IF(Config!$C$6=5,SUM(Ene!F26+Feb!F26+Mar!F26+Abr!F26+May!F26),IF(Config!$C$6=6,SUM(+Ene!F26+Feb!F26+Mar!F26+Abr!F26+May!F26+Jun!F26),IF(Config!$C$6=7,SUM(Ene!F26+Feb!F26+Mar!F26+Abr!F26+May!F26+Jun!F26+Jul!F26),IF(Config!$C$6=8,SUM(+Ene!F26+Feb!F26+Mar!F26+Abr!F26+May!F26+Jun!F26+Jul!F26+Ago!F26),IF(Config!$C$6=9,SUM(+Ene!F26+Feb!F26+Mar!F26+Abr!F26+May!F26+Jun!F26+Jul!F26+Ago!F26+Set!F26),IF(Config!$C$6=10,SUM(+Ene!F26+Feb!F26+Mar!F26+Abr!F26+May!F26+Jun!F26+Jul!F26+Ago!F26+Set!F26+Oct!F26),IF(Config!$C$6=11,SUM(+Ene!F26+Feb!F26+Mar!F26+Abr!F26+May!F26+Jun!F26+Jul!F26+Ago!F26+Set!F26+Oct!F26+Nov!F26),IF(Config!$C$6=12,SUM(+Ene!F26+Feb!F26+Mar!F26+Abr!F26+May!F26+Jun!F26+Jul!F26+Ago!F26+Set!F26+Oct!F26+Nov!F26+Dic!F26)))))))))))))</f>
        <v>53</v>
      </c>
      <c r="G26" s="356">
        <f>IF(Config!$C$6=1,SUM(+Ene!G26),IF(Config!$C$6=2,SUM(+Ene!G26+Feb!G26),IF(Config!$C$6=3,SUM(+Ene!G26+Feb!G26+Mar!G26),IF(Config!$C$6=4,SUM(+Ene!G26+Feb!G26+Mar!G26+Abr!G26),IF(Config!$C$6=5,SUM(Ene!G26+Feb!G26+Mar!G26+Abr!G26+May!G26),IF(Config!$C$6=6,SUM(+Ene!G26+Feb!G26+Mar!G26+Abr!G26+May!G26+Jun!G26),IF(Config!$C$6=7,SUM(Ene!G26+Feb!G26+Mar!G26+Abr!G26+May!G26+Jun!G26+Jul!G26),IF(Config!$C$6=8,SUM(+Ene!G26+Feb!G26+Mar!G26+Abr!G26+May!G26+Jun!G26+Jul!G26+Ago!G26),IF(Config!$C$6=9,SUM(+Ene!G26+Feb!G26+Mar!G26+Abr!G26+May!G26+Jun!G26+Jul!G26+Ago!G26+Set!G26),IF(Config!$C$6=10,SUM(+Ene!G26+Feb!G26+Mar!G26+Abr!G26+May!G26+Jun!G26+Jul!G26+Ago!G26+Set!G26+Oct!G26),IF(Config!$C$6=11,SUM(+Ene!G26+Feb!G26+Mar!G26+Abr!G26+May!G26+Jun!G26+Jul!G26+Ago!G26+Set!G26+Oct!G26+Nov!G26),IF(Config!$C$6=12,SUM(+Ene!G26+Feb!G26+Mar!G26+Abr!G26+May!G26+Jun!G26+Jul!G26+Ago!G26+Set!G26+Oct!G26+Nov!G26+Dic!G26)))))))))))))</f>
        <v>0</v>
      </c>
      <c r="H26" s="356">
        <f>IF(Config!$C$6=1,SUM(+Ene!H26),IF(Config!$C$6=2,SUM(+Ene!H26+Feb!H26),IF(Config!$C$6=3,SUM(+Ene!H26+Feb!H26+Mar!H26),IF(Config!$C$6=4,SUM(+Ene!H26+Feb!H26+Mar!H26+Abr!H26),IF(Config!$C$6=5,SUM(Ene!H26+Feb!H26+Mar!H26+Abr!H26+May!H26),IF(Config!$C$6=6,SUM(+Ene!H26+Feb!H26+Mar!H26+Abr!H26+May!H26+Jun!H26),IF(Config!$C$6=7,SUM(Ene!H26+Feb!H26+Mar!H26+Abr!H26+May!H26+Jun!H26+Jul!H26),IF(Config!$C$6=8,SUM(+Ene!H26+Feb!H26+Mar!H26+Abr!H26+May!H26+Jun!H26+Jul!H26+Ago!H26),IF(Config!$C$6=9,SUM(+Ene!H26+Feb!H26+Mar!H26+Abr!H26+May!H26+Jun!H26+Jul!H26+Ago!H26+Set!H26),IF(Config!$C$6=10,SUM(+Ene!H26+Feb!H26+Mar!H26+Abr!H26+May!H26+Jun!H26+Jul!H26+Ago!H26+Set!H26+Oct!H26),IF(Config!$C$6=11,SUM(+Ene!H26+Feb!H26+Mar!H26+Abr!H26+May!H26+Jun!H26+Jul!H26+Ago!H26+Set!H26+Oct!H26+Nov!H26),IF(Config!$C$6=12,SUM(+Ene!H26+Feb!H26+Mar!H26+Abr!H26+May!H26+Jun!H26+Jul!H26+Ago!H26+Set!H26+Oct!H26+Nov!H26+Dic!H26)))))))))))))</f>
        <v>4</v>
      </c>
      <c r="I26" s="356">
        <f>IF(Config!$C$6=1,SUM(+Ene!I26),IF(Config!$C$6=2,SUM(+Ene!I26+Feb!I26),IF(Config!$C$6=3,SUM(+Ene!I26+Feb!I26+Mar!I26),IF(Config!$C$6=4,SUM(+Ene!I26+Feb!I26+Mar!I26+Abr!I26),IF(Config!$C$6=5,SUM(Ene!I26+Feb!I26+Mar!I26+Abr!I26+May!I26),IF(Config!$C$6=6,SUM(+Ene!I26+Feb!I26+Mar!I26+Abr!I26+May!I26+Jun!I26),IF(Config!$C$6=7,SUM(Ene!I26+Feb!I26+Mar!I26+Abr!I26+May!I26+Jun!I26+Jul!I26),IF(Config!$C$6=8,SUM(+Ene!I26+Feb!I26+Mar!I26+Abr!I26+May!I26+Jun!I26+Jul!I26+Ago!I26),IF(Config!$C$6=9,SUM(+Ene!I26+Feb!I26+Mar!I26+Abr!I26+May!I26+Jun!I26+Jul!I26+Ago!I26+Set!I26),IF(Config!$C$6=10,SUM(+Ene!I26+Feb!I26+Mar!I26+Abr!I26+May!I26+Jun!I26+Jul!I26+Ago!I26+Set!I26+Oct!I26),IF(Config!$C$6=11,SUM(+Ene!I26+Feb!I26+Mar!I26+Abr!I26+May!I26+Jun!I26+Jul!I26+Ago!I26+Set!I26+Oct!I26+Nov!I26),IF(Config!$C$6=12,SUM(+Ene!I26+Feb!I26+Mar!I26+Abr!I26+May!I26+Jun!I26+Jul!I26+Ago!I26+Set!I26+Oct!I26+Nov!I26+Dic!I26)))))))))))))</f>
        <v>4</v>
      </c>
      <c r="J26" s="356">
        <f>IF(Config!$C$6=1,SUM(+Ene!J26),IF(Config!$C$6=2,SUM(+Ene!J26+Feb!J26),IF(Config!$C$6=3,SUM(+Ene!J26+Feb!J26+Mar!J26),IF(Config!$C$6=4,SUM(+Ene!J26+Feb!J26+Mar!J26+Abr!J26),IF(Config!$C$6=5,SUM(Ene!J26+Feb!J26+Mar!J26+Abr!J26+May!J26),IF(Config!$C$6=6,SUM(+Ene!J26+Feb!J26+Mar!J26+Abr!J26+May!J26+Jun!J26),IF(Config!$C$6=7,SUM(Ene!J26+Feb!J26+Mar!J26+Abr!J26+May!J26+Jun!J26+Jul!J26),IF(Config!$C$6=8,SUM(+Ene!J26+Feb!J26+Mar!J26+Abr!J26+May!J26+Jun!J26+Jul!J26+Ago!J26),IF(Config!$C$6=9,SUM(+Ene!J26+Feb!J26+Mar!J26+Abr!J26+May!J26+Jun!J26+Jul!J26+Ago!J26+Set!J26),IF(Config!$C$6=10,SUM(+Ene!J26+Feb!J26+Mar!J26+Abr!J26+May!J26+Jun!J26+Jul!J26+Ago!J26+Set!J26+Oct!J26),IF(Config!$C$6=11,SUM(+Ene!J26+Feb!J26+Mar!J26+Abr!J26+May!J26+Jun!J26+Jul!J26+Ago!J26+Set!J26+Oct!J26+Nov!J26),IF(Config!$C$6=12,SUM(+Ene!J26+Feb!J26+Mar!J26+Abr!J26+May!J26+Jun!J26+Jul!J26+Ago!J26+Set!J26+Oct!J26+Nov!J26+Dic!J26)))))))))))))</f>
        <v>2</v>
      </c>
      <c r="K26" s="356">
        <f>IF(Config!$C$6=1,SUM(+Ene!K26),IF(Config!$C$6=2,SUM(+Ene!K26+Feb!K26),IF(Config!$C$6=3,SUM(+Ene!K26+Feb!K26+Mar!K26),IF(Config!$C$6=4,SUM(+Ene!K26+Feb!K26+Mar!K26+Abr!K26),IF(Config!$C$6=5,SUM(Ene!K26+Feb!K26+Mar!K26+Abr!K26+May!K26),IF(Config!$C$6=6,SUM(+Ene!K26+Feb!K26+Mar!K26+Abr!K26+May!K26+Jun!K26),IF(Config!$C$6=7,SUM(Ene!K26+Feb!K26+Mar!K26+Abr!K26+May!K26+Jun!K26+Jul!K26),IF(Config!$C$6=8,SUM(+Ene!K26+Feb!K26+Mar!K26+Abr!K26+May!K26+Jun!K26+Jul!K26+Ago!K26),IF(Config!$C$6=9,SUM(+Ene!K26+Feb!K26+Mar!K26+Abr!K26+May!K26+Jun!K26+Jul!K26+Ago!K26+Set!K26),IF(Config!$C$6=10,SUM(+Ene!K26+Feb!K26+Mar!K26+Abr!K26+May!K26+Jun!K26+Jul!K26+Ago!K26+Set!K26+Oct!K26),IF(Config!$C$6=11,SUM(+Ene!K26+Feb!K26+Mar!K26+Abr!K26+May!K26+Jun!K26+Jul!K26+Ago!K26+Set!K26+Oct!K26+Nov!K26),IF(Config!$C$6=12,SUM(+Ene!K26+Feb!K26+Mar!K26+Abr!K26+May!K26+Jun!K26+Jul!K26+Ago!K26+Set!K26+Oct!K26+Nov!K26+Dic!K26)))))))))))))</f>
        <v>0</v>
      </c>
      <c r="L26" s="356">
        <f>IF(Config!$C$6=1,SUM(+Ene!L26),IF(Config!$C$6=2,SUM(+Ene!L26+Feb!L26),IF(Config!$C$6=3,SUM(+Ene!L26+Feb!L26+Mar!L26),IF(Config!$C$6=4,SUM(+Ene!L26+Feb!L26+Mar!L26+Abr!L26),IF(Config!$C$6=5,SUM(Ene!L26+Feb!L26+Mar!L26+Abr!L26+May!L26),IF(Config!$C$6=6,SUM(+Ene!L26+Feb!L26+Mar!L26+Abr!L26+May!L26+Jun!L26),IF(Config!$C$6=7,SUM(Ene!L26+Feb!L26+Mar!L26+Abr!L26+May!L26+Jun!L26+Jul!L26),IF(Config!$C$6=8,SUM(+Ene!L26+Feb!L26+Mar!L26+Abr!L26+May!L26+Jun!L26+Jul!L26+Ago!L26),IF(Config!$C$6=9,SUM(+Ene!L26+Feb!L26+Mar!L26+Abr!L26+May!L26+Jun!L26+Jul!L26+Ago!L26+Set!L26),IF(Config!$C$6=10,SUM(+Ene!L26+Feb!L26+Mar!L26+Abr!L26+May!L26+Jun!L26+Jul!L26+Ago!L26+Set!L26+Oct!L26),IF(Config!$C$6=11,SUM(+Ene!L26+Feb!L26+Mar!L26+Abr!L26+May!L26+Jun!L26+Jul!L26+Ago!L26+Set!L26+Oct!L26+Nov!L26),IF(Config!$C$6=12,SUM(+Ene!L26+Feb!L26+Mar!L26+Abr!L26+May!L26+Jun!L26+Jul!L26+Ago!L26+Set!L26+Oct!L26+Nov!L26+Dic!L26)))))))))))))</f>
        <v>6</v>
      </c>
      <c r="M26" s="356">
        <f>IF(Config!$C$6=1,SUM(+Ene!M26),IF(Config!$C$6=2,SUM(+Ene!M26+Feb!M26),IF(Config!$C$6=3,SUM(+Ene!M26+Feb!M26+Mar!M26),IF(Config!$C$6=4,SUM(+Ene!M26+Feb!M26+Mar!M26+Abr!M26),IF(Config!$C$6=5,SUM(Ene!M26+Feb!M26+Mar!M26+Abr!M26+May!M26),IF(Config!$C$6=6,SUM(+Ene!M26+Feb!M26+Mar!M26+Abr!M26+May!M26+Jun!M26),IF(Config!$C$6=7,SUM(Ene!M26+Feb!M26+Mar!M26+Abr!M26+May!M26+Jun!M26+Jul!M26),IF(Config!$C$6=8,SUM(+Ene!M26+Feb!M26+Mar!M26+Abr!M26+May!M26+Jun!M26+Jul!M26+Ago!M26),IF(Config!$C$6=9,SUM(+Ene!M26+Feb!M26+Mar!M26+Abr!M26+May!M26+Jun!M26+Jul!M26+Ago!M26+Set!M26),IF(Config!$C$6=10,SUM(+Ene!M26+Feb!M26+Mar!M26+Abr!M26+May!M26+Jun!M26+Jul!M26+Ago!M26+Set!M26+Oct!M26),IF(Config!$C$6=11,SUM(+Ene!M26+Feb!M26+Mar!M26+Abr!M26+May!M26+Jun!M26+Jul!M26+Ago!M26+Set!M26+Oct!M26+Nov!M26),IF(Config!$C$6=12,SUM(+Ene!M26+Feb!M26+Mar!M26+Abr!M26+May!M26+Jun!M26+Jul!M26+Ago!M26+Set!M26+Oct!M26+Nov!M26+Dic!M26)))))))))))))</f>
        <v>3</v>
      </c>
      <c r="N26" s="356">
        <f>IF(Config!$C$6=1,SUM(+Ene!N26),IF(Config!$C$6=2,SUM(+Ene!N26+Feb!N26),IF(Config!$C$6=3,SUM(+Ene!N26+Feb!N26+Mar!N26),IF(Config!$C$6=4,SUM(+Ene!N26+Feb!N26+Mar!N26+Abr!N26),IF(Config!$C$6=5,SUM(Ene!N26+Feb!N26+Mar!N26+Abr!N26+May!N26),IF(Config!$C$6=6,SUM(+Ene!N26+Feb!N26+Mar!N26+Abr!N26+May!N26+Jun!N26),IF(Config!$C$6=7,SUM(Ene!N26+Feb!N26+Mar!N26+Abr!N26+May!N26+Jun!N26+Jul!N26),IF(Config!$C$6=8,SUM(+Ene!N26+Feb!N26+Mar!N26+Abr!N26+May!N26+Jun!N26+Jul!N26+Ago!N26),IF(Config!$C$6=9,SUM(+Ene!N26+Feb!N26+Mar!N26+Abr!N26+May!N26+Jun!N26+Jul!N26+Ago!N26+Set!N26),IF(Config!$C$6=10,SUM(+Ene!N26+Feb!N26+Mar!N26+Abr!N26+May!N26+Jun!N26+Jul!N26+Ago!N26+Set!N26+Oct!N26),IF(Config!$C$6=11,SUM(+Ene!N26+Feb!N26+Mar!N26+Abr!N26+May!N26+Jun!N26+Jul!N26+Ago!N26+Set!N26+Oct!N26+Nov!N26),IF(Config!$C$6=12,SUM(+Ene!N26+Feb!N26+Mar!N26+Abr!N26+May!N26+Jun!N26+Jul!N26+Ago!N26+Set!N26+Oct!N26+Nov!N26+Dic!N26)))))))))))))</f>
        <v>1</v>
      </c>
      <c r="O26" s="356">
        <f>IF(Config!$C$6=1,SUM(+Ene!O26),IF(Config!$C$6=2,SUM(+Ene!O26+Feb!O26),IF(Config!$C$6=3,SUM(+Ene!O26+Feb!O26+Mar!O26),IF(Config!$C$6=4,SUM(+Ene!O26+Feb!O26+Mar!O26+Abr!O26),IF(Config!$C$6=5,SUM(Ene!O26+Feb!O26+Mar!O26+Abr!O26+May!O26),IF(Config!$C$6=6,SUM(+Ene!O26+Feb!O26+Mar!O26+Abr!O26+May!O26+Jun!O26),IF(Config!$C$6=7,SUM(Ene!O26+Feb!O26+Mar!O26+Abr!O26+May!O26+Jun!O26+Jul!O26),IF(Config!$C$6=8,SUM(+Ene!O26+Feb!O26+Mar!O26+Abr!O26+May!O26+Jun!O26+Jul!O26+Ago!O26),IF(Config!$C$6=9,SUM(+Ene!O26+Feb!O26+Mar!O26+Abr!O26+May!O26+Jun!O26+Jul!O26+Ago!O26+Set!O26),IF(Config!$C$6=10,SUM(+Ene!O26+Feb!O26+Mar!O26+Abr!O26+May!O26+Jun!O26+Jul!O26+Ago!O26+Set!O26+Oct!O26),IF(Config!$C$6=11,SUM(+Ene!O26+Feb!O26+Mar!O26+Abr!O26+May!O26+Jun!O26+Jul!O26+Ago!O26+Set!O26+Oct!O26+Nov!O26),IF(Config!$C$6=12,SUM(+Ene!O26+Feb!O26+Mar!O26+Abr!O26+May!O26+Jun!O26+Jul!O26+Ago!O26+Set!O26+Oct!O26+Nov!O26+Dic!O26)))))))))))))</f>
        <v>8</v>
      </c>
      <c r="P26" s="356">
        <f>IF(Config!$C$6=1,SUM(+Ene!P26),IF(Config!$C$6=2,SUM(+Ene!P26+Feb!P26),IF(Config!$C$6=3,SUM(+Ene!P26+Feb!P26+Mar!P26),IF(Config!$C$6=4,SUM(+Ene!P26+Feb!P26+Mar!P26+Abr!P26),IF(Config!$C$6=5,SUM(Ene!P26+Feb!P26+Mar!P26+Abr!P26+May!P26),IF(Config!$C$6=6,SUM(+Ene!P26+Feb!P26+Mar!P26+Abr!P26+May!P26+Jun!P26),IF(Config!$C$6=7,SUM(Ene!P26+Feb!P26+Mar!P26+Abr!P26+May!P26+Jun!P26+Jul!P26),IF(Config!$C$6=8,SUM(+Ene!P26+Feb!P26+Mar!P26+Abr!P26+May!P26+Jun!P26+Jul!P26+Ago!P26),IF(Config!$C$6=9,SUM(+Ene!P26+Feb!P26+Mar!P26+Abr!P26+May!P26+Jun!P26+Jul!P26+Ago!P26+Set!P26),IF(Config!$C$6=10,SUM(+Ene!P26+Feb!P26+Mar!P26+Abr!P26+May!P26+Jun!P26+Jul!P26+Ago!P26+Set!P26+Oct!P26),IF(Config!$C$6=11,SUM(+Ene!P26+Feb!P26+Mar!P26+Abr!P26+May!P26+Jun!P26+Jul!P26+Ago!P26+Set!P26+Oct!P26+Nov!P26),IF(Config!$C$6=12,SUM(+Ene!P26+Feb!P26+Mar!P26+Abr!P26+May!P26+Jun!P26+Jul!P26+Ago!P26+Set!P26+Oct!P26+Nov!P26+Dic!P26)))))))))))))</f>
        <v>4</v>
      </c>
      <c r="Q26" s="356">
        <f>IF(Config!$C$6=1,SUM(+Ene!Q26),IF(Config!$C$6=2,SUM(+Ene!Q26+Feb!Q26),IF(Config!$C$6=3,SUM(+Ene!Q26+Feb!Q26+Mar!Q26),IF(Config!$C$6=4,SUM(+Ene!Q26+Feb!Q26+Mar!Q26+Abr!Q26),IF(Config!$C$6=5,SUM(Ene!Q26+Feb!Q26+Mar!Q26+Abr!Q26+May!Q26),IF(Config!$C$6=6,SUM(+Ene!Q26+Feb!Q26+Mar!Q26+Abr!Q26+May!Q26+Jun!Q26),IF(Config!$C$6=7,SUM(Ene!Q26+Feb!Q26+Mar!Q26+Abr!Q26+May!Q26+Jun!Q26+Jul!Q26),IF(Config!$C$6=8,SUM(+Ene!Q26+Feb!Q26+Mar!Q26+Abr!Q26+May!Q26+Jun!Q26+Jul!Q26+Ago!Q26),IF(Config!$C$6=9,SUM(+Ene!Q26+Feb!Q26+Mar!Q26+Abr!Q26+May!Q26+Jun!Q26+Jul!Q26+Ago!Q26+Set!Q26),IF(Config!$C$6=10,SUM(+Ene!Q26+Feb!Q26+Mar!Q26+Abr!Q26+May!Q26+Jun!Q26+Jul!Q26+Ago!Q26+Set!Q26+Oct!Q26),IF(Config!$C$6=11,SUM(+Ene!Q26+Feb!Q26+Mar!Q26+Abr!Q26+May!Q26+Jun!Q26+Jul!Q26+Ago!Q26+Set!Q26+Oct!Q26+Nov!Q26),IF(Config!$C$6=12,SUM(+Ene!Q26+Feb!Q26+Mar!Q26+Abr!Q26+May!Q26+Jun!Q26+Jul!Q26+Ago!Q26+Set!Q26+Oct!Q26+Nov!Q26+Dic!Q26)))))))))))))</f>
        <v>3</v>
      </c>
      <c r="R26" s="356">
        <f>IF(Config!$C$6=1,SUM(+Ene!R26),IF(Config!$C$6=2,SUM(+Ene!R26+Feb!R26),IF(Config!$C$6=3,SUM(+Ene!R26+Feb!R26+Mar!R26),IF(Config!$C$6=4,SUM(+Ene!R26+Feb!R26+Mar!R26+Abr!R26),IF(Config!$C$6=5,SUM(Ene!R26+Feb!R26+Mar!R26+Abr!R26+May!R26),IF(Config!$C$6=6,SUM(+Ene!R26+Feb!R26+Mar!R26+Abr!R26+May!R26+Jun!R26),IF(Config!$C$6=7,SUM(Ene!R26+Feb!R26+Mar!R26+Abr!R26+May!R26+Jun!R26+Jul!R26),IF(Config!$C$6=8,SUM(+Ene!R26+Feb!R26+Mar!R26+Abr!R26+May!R26+Jun!R26+Jul!R26+Ago!R26),IF(Config!$C$6=9,SUM(+Ene!R26+Feb!R26+Mar!R26+Abr!R26+May!R26+Jun!R26+Jul!R26+Ago!R26+Set!R26),IF(Config!$C$6=10,SUM(+Ene!R26+Feb!R26+Mar!R26+Abr!R26+May!R26+Jun!R26+Jul!R26+Ago!R26+Set!R26+Oct!R26),IF(Config!$C$6=11,SUM(+Ene!R26+Feb!R26+Mar!R26+Abr!R26+May!R26+Jun!R26+Jul!R26+Ago!R26+Set!R26+Oct!R26+Nov!R26),IF(Config!$C$6=12,SUM(+Ene!R26+Feb!R26+Mar!R26+Abr!R26+May!R26+Jun!R26+Jul!R26+Ago!R26+Set!R26+Oct!R26+Nov!R26+Dic!R26)))))))))))))</f>
        <v>1</v>
      </c>
      <c r="S26" s="356">
        <f>IF(Config!$C$6=1,SUM(+Ene!S26),IF(Config!$C$6=2,SUM(+Ene!S26+Feb!S26),IF(Config!$C$6=3,SUM(+Ene!S26+Feb!S26+Mar!S26),IF(Config!$C$6=4,SUM(+Ene!S26+Feb!S26+Mar!S26+Abr!S26),IF(Config!$C$6=5,SUM(Ene!S26+Feb!S26+Mar!S26+Abr!S26+May!S26),IF(Config!$C$6=6,SUM(+Ene!S26+Feb!S26+Mar!S26+Abr!S26+May!S26+Jun!S26),IF(Config!$C$6=7,SUM(Ene!S26+Feb!S26+Mar!S26+Abr!S26+May!S26+Jun!S26+Jul!S26),IF(Config!$C$6=8,SUM(+Ene!S26+Feb!S26+Mar!S26+Abr!S26+May!S26+Jun!S26+Jul!S26+Ago!S26),IF(Config!$C$6=9,SUM(+Ene!S26+Feb!S26+Mar!S26+Abr!S26+May!S26+Jun!S26+Jul!S26+Ago!S26+Set!S26),IF(Config!$C$6=10,SUM(+Ene!S26+Feb!S26+Mar!S26+Abr!S26+May!S26+Jun!S26+Jul!S26+Ago!S26+Set!S26+Oct!S26),IF(Config!$C$6=11,SUM(+Ene!S26+Feb!S26+Mar!S26+Abr!S26+May!S26+Jun!S26+Jul!S26+Ago!S26+Set!S26+Oct!S26+Nov!S26),IF(Config!$C$6=12,SUM(+Ene!S26+Feb!S26+Mar!S26+Abr!S26+May!S26+Jun!S26+Jul!S26+Ago!S26+Set!S26+Oct!S26+Nov!S26+Dic!S26)))))))))))))</f>
        <v>2</v>
      </c>
      <c r="T26" s="356">
        <f>IF(Config!$C$6=1,SUM(+Ene!T26),IF(Config!$C$6=2,SUM(+Ene!T26+Feb!T26),IF(Config!$C$6=3,SUM(+Ene!T26+Feb!T26+Mar!T26),IF(Config!$C$6=4,SUM(+Ene!T26+Feb!T26+Mar!T26+Abr!T26),IF(Config!$C$6=5,SUM(Ene!T26+Feb!T26+Mar!T26+Abr!T26+May!T26),IF(Config!$C$6=6,SUM(+Ene!T26+Feb!T26+Mar!T26+Abr!T26+May!T26+Jun!T26),IF(Config!$C$6=7,SUM(Ene!T26+Feb!T26+Mar!T26+Abr!T26+May!T26+Jun!T26+Jul!T26),IF(Config!$C$6=8,SUM(+Ene!T26+Feb!T26+Mar!T26+Abr!T26+May!T26+Jun!T26+Jul!T26+Ago!T26),IF(Config!$C$6=9,SUM(+Ene!T26+Feb!T26+Mar!T26+Abr!T26+May!T26+Jun!T26+Jul!T26+Ago!T26+Set!T26),IF(Config!$C$6=10,SUM(+Ene!T26+Feb!T26+Mar!T26+Abr!T26+May!T26+Jun!T26+Jul!T26+Ago!T26+Set!T26+Oct!T26),IF(Config!$C$6=11,SUM(+Ene!T26+Feb!T26+Mar!T26+Abr!T26+May!T26+Jun!T26+Jul!T26+Ago!T26+Set!T26+Oct!T26+Nov!T26),IF(Config!$C$6=12,SUM(+Ene!T26+Feb!T26+Mar!T26+Abr!T26+May!T26+Jun!T26+Jul!T26+Ago!T26+Set!T26+Oct!T26+Nov!T26+Dic!T26)))))))))))))</f>
        <v>1</v>
      </c>
      <c r="U26" s="356">
        <f>IF(Config!$C$6=1,SUM(+Ene!U26),IF(Config!$C$6=2,SUM(+Ene!U26+Feb!U26),IF(Config!$C$6=3,SUM(+Ene!U26+Feb!U26+Mar!U26),IF(Config!$C$6=4,SUM(+Ene!U26+Feb!U26+Mar!U26+Abr!U26),IF(Config!$C$6=5,SUM(Ene!U26+Feb!U26+Mar!U26+Abr!U26+May!U26),IF(Config!$C$6=6,SUM(+Ene!U26+Feb!U26+Mar!U26+Abr!U26+May!U26+Jun!U26),IF(Config!$C$6=7,SUM(Ene!U26+Feb!U26+Mar!U26+Abr!U26+May!U26+Jun!U26+Jul!U26),IF(Config!$C$6=8,SUM(+Ene!U26+Feb!U26+Mar!U26+Abr!U26+May!U26+Jun!U26+Jul!U26+Ago!U26),IF(Config!$C$6=9,SUM(+Ene!U26+Feb!U26+Mar!U26+Abr!U26+May!U26+Jun!U26+Jul!U26+Ago!U26+Set!U26),IF(Config!$C$6=10,SUM(+Ene!U26+Feb!U26+Mar!U26+Abr!U26+May!U26+Jun!U26+Jul!U26+Ago!U26+Set!U26+Oct!U26),IF(Config!$C$6=11,SUM(+Ene!U26+Feb!U26+Mar!U26+Abr!U26+May!U26+Jun!U26+Jul!U26+Ago!U26+Set!U26+Oct!U26+Nov!U26),IF(Config!$C$6=12,SUM(+Ene!U26+Feb!U26+Mar!U26+Abr!U26+May!U26+Jun!U26+Jul!U26+Ago!U26+Set!U26+Oct!U26+Nov!U26+Dic!U26)))))))))))))</f>
        <v>2</v>
      </c>
      <c r="V26" s="356">
        <f>IF(Config!$C$6=1,SUM(+Ene!V26),IF(Config!$C$6=2,SUM(+Ene!V26+Feb!V26),IF(Config!$C$6=3,SUM(+Ene!V26+Feb!V26+Mar!V26),IF(Config!$C$6=4,SUM(+Ene!V26+Feb!V26+Mar!V26+Abr!V26),IF(Config!$C$6=5,SUM(Ene!V26+Feb!V26+Mar!V26+Abr!V26+May!V26),IF(Config!$C$6=6,SUM(+Ene!V26+Feb!V26+Mar!V26+Abr!V26+May!V26+Jun!V26),IF(Config!$C$6=7,SUM(Ene!V26+Feb!V26+Mar!V26+Abr!V26+May!V26+Jun!V26+Jul!V26),IF(Config!$C$6=8,SUM(+Ene!V26+Feb!V26+Mar!V26+Abr!V26+May!V26+Jun!V26+Jul!V26+Ago!V26),IF(Config!$C$6=9,SUM(+Ene!V26+Feb!V26+Mar!V26+Abr!V26+May!V26+Jun!V26+Jul!V26+Ago!V26+Set!V26),IF(Config!$C$6=10,SUM(+Ene!V26+Feb!V26+Mar!V26+Abr!V26+May!V26+Jun!V26+Jul!V26+Ago!V26+Set!V26+Oct!V26),IF(Config!$C$6=11,SUM(+Ene!V26+Feb!V26+Mar!V26+Abr!V26+May!V26+Jun!V26+Jul!V26+Ago!V26+Set!V26+Oct!V26+Nov!V26),IF(Config!$C$6=12,SUM(+Ene!V26+Feb!V26+Mar!V26+Abr!V26+May!V26+Jun!V26+Jul!V26+Ago!V26+Set!V26+Oct!V26+Nov!V26+Dic!V26)))))))))))))</f>
        <v>0</v>
      </c>
      <c r="W26" s="356">
        <f>IF(Config!$C$6=1,SUM(+Ene!W26),IF(Config!$C$6=2,SUM(+Ene!W26+Feb!W26),IF(Config!$C$6=3,SUM(+Ene!W26+Feb!W26+Mar!W26),IF(Config!$C$6=4,SUM(+Ene!W26+Feb!W26+Mar!W26+Abr!W26),IF(Config!$C$6=5,SUM(Ene!W26+Feb!W26+Mar!W26+Abr!W26+May!W26),IF(Config!$C$6=6,SUM(+Ene!W26+Feb!W26+Mar!W26+Abr!W26+May!W26+Jun!W26),IF(Config!$C$6=7,SUM(Ene!W26+Feb!W26+Mar!W26+Abr!W26+May!W26+Jun!W26+Jul!W26),IF(Config!$C$6=8,SUM(+Ene!W26+Feb!W26+Mar!W26+Abr!W26+May!W26+Jun!W26+Jul!W26+Ago!W26),IF(Config!$C$6=9,SUM(+Ene!W26+Feb!W26+Mar!W26+Abr!W26+May!W26+Jun!W26+Jul!W26+Ago!W26+Set!W26),IF(Config!$C$6=10,SUM(+Ene!W26+Feb!W26+Mar!W26+Abr!W26+May!W26+Jun!W26+Jul!W26+Ago!W26+Set!W26+Oct!W26),IF(Config!$C$6=11,SUM(+Ene!W26+Feb!W26+Mar!W26+Abr!W26+May!W26+Jun!W26+Jul!W26+Ago!W26+Set!W26+Oct!W26+Nov!W26),IF(Config!$C$6=12,SUM(+Ene!W26+Feb!W26+Mar!W26+Abr!W26+May!W26+Jun!W26+Jul!W26+Ago!W26+Set!W26+Oct!W26+Nov!W26+Dic!W26)))))))))))))</f>
        <v>0</v>
      </c>
      <c r="X26" s="356">
        <f>IF(Config!$C$6=1,SUM(+Ene!X26),IF(Config!$C$6=2,SUM(+Ene!X26+Feb!X26),IF(Config!$C$6=3,SUM(+Ene!X26+Feb!X26+Mar!X26),IF(Config!$C$6=4,SUM(+Ene!X26+Feb!X26+Mar!X26+Abr!X26),IF(Config!$C$6=5,SUM(Ene!X26+Feb!X26+Mar!X26+Abr!X26+May!X26),IF(Config!$C$6=6,SUM(+Ene!X26+Feb!X26+Mar!X26+Abr!X26+May!X26+Jun!X26),IF(Config!$C$6=7,SUM(Ene!X26+Feb!X26+Mar!X26+Abr!X26+May!X26+Jun!X26+Jul!X26),IF(Config!$C$6=8,SUM(+Ene!X26+Feb!X26+Mar!X26+Abr!X26+May!X26+Jun!X26+Jul!X26+Ago!X26),IF(Config!$C$6=9,SUM(+Ene!X26+Feb!X26+Mar!X26+Abr!X26+May!X26+Jun!X26+Jul!X26+Ago!X26+Set!X26),IF(Config!$C$6=10,SUM(+Ene!X26+Feb!X26+Mar!X26+Abr!X26+May!X26+Jun!X26+Jul!X26+Ago!X26+Set!X26+Oct!X26),IF(Config!$C$6=11,SUM(+Ene!X26+Feb!X26+Mar!X26+Abr!X26+May!X26+Jun!X26+Jul!X26+Ago!X26+Set!X26+Oct!X26+Nov!X26),IF(Config!$C$6=12,SUM(+Ene!X26+Feb!X26+Mar!X26+Abr!X26+May!X26+Jun!X26+Jul!X26+Ago!X26+Set!X26+Oct!X26+Nov!X26+Dic!X26)))))))))))))</f>
        <v>5</v>
      </c>
      <c r="Y26" s="356">
        <f>IF(Config!$C$6=1,SUM(+Ene!Y26),IF(Config!$C$6=2,SUM(+Ene!Y26+Feb!Y26),IF(Config!$C$6=3,SUM(+Ene!Y26+Feb!Y26+Mar!Y26),IF(Config!$C$6=4,SUM(+Ene!Y26+Feb!Y26+Mar!Y26+Abr!Y26),IF(Config!$C$6=5,SUM(Ene!Y26+Feb!Y26+Mar!Y26+Abr!Y26+May!Y26),IF(Config!$C$6=6,SUM(+Ene!Y26+Feb!Y26+Mar!Y26+Abr!Y26+May!Y26+Jun!Y26),IF(Config!$C$6=7,SUM(Ene!Y26+Feb!Y26+Mar!Y26+Abr!Y26+May!Y26+Jun!Y26+Jul!Y26),IF(Config!$C$6=8,SUM(+Ene!Y26+Feb!Y26+Mar!Y26+Abr!Y26+May!Y26+Jun!Y26+Jul!Y26+Ago!Y26),IF(Config!$C$6=9,SUM(+Ene!Y26+Feb!Y26+Mar!Y26+Abr!Y26+May!Y26+Jun!Y26+Jul!Y26+Ago!Y26+Set!Y26),IF(Config!$C$6=10,SUM(+Ene!Y26+Feb!Y26+Mar!Y26+Abr!Y26+May!Y26+Jun!Y26+Jul!Y26+Ago!Y26+Set!Y26+Oct!Y26),IF(Config!$C$6=11,SUM(+Ene!Y26+Feb!Y26+Mar!Y26+Abr!Y26+May!Y26+Jun!Y26+Jul!Y26+Ago!Y26+Set!Y26+Oct!Y26+Nov!Y26),IF(Config!$C$6=12,SUM(+Ene!Y26+Feb!Y26+Mar!Y26+Abr!Y26+May!Y26+Jun!Y26+Jul!Y26+Ago!Y26+Set!Y26+Oct!Y26+Nov!Y26+Dic!Y26)))))))))))))</f>
        <v>2</v>
      </c>
      <c r="Z26" s="356">
        <f>IF(Config!$C$6=1,SUM(+Ene!Z26),IF(Config!$C$6=2,SUM(+Ene!Z26+Feb!Z26),IF(Config!$C$6=3,SUM(+Ene!Z26+Feb!Z26+Mar!Z26),IF(Config!$C$6=4,SUM(+Ene!Z26+Feb!Z26+Mar!Z26+Abr!Z26),IF(Config!$C$6=5,SUM(Ene!Z26+Feb!Z26+Mar!Z26+Abr!Z26+May!Z26),IF(Config!$C$6=6,SUM(+Ene!Z26+Feb!Z26+Mar!Z26+Abr!Z26+May!Z26+Jun!Z26),IF(Config!$C$6=7,SUM(Ene!Z26+Feb!Z26+Mar!Z26+Abr!Z26+May!Z26+Jun!Z26+Jul!Z26),IF(Config!$C$6=8,SUM(+Ene!Z26+Feb!Z26+Mar!Z26+Abr!Z26+May!Z26+Jun!Z26+Jul!Z26+Ago!Z26),IF(Config!$C$6=9,SUM(+Ene!Z26+Feb!Z26+Mar!Z26+Abr!Z26+May!Z26+Jun!Z26+Jul!Z26+Ago!Z26+Set!Z26),IF(Config!$C$6=10,SUM(+Ene!Z26+Feb!Z26+Mar!Z26+Abr!Z26+May!Z26+Jun!Z26+Jul!Z26+Ago!Z26+Set!Z26+Oct!Z26),IF(Config!$C$6=11,SUM(+Ene!Z26+Feb!Z26+Mar!Z26+Abr!Z26+May!Z26+Jun!Z26+Jul!Z26+Ago!Z26+Set!Z26+Oct!Z26+Nov!Z26),IF(Config!$C$6=12,SUM(+Ene!Z26+Feb!Z26+Mar!Z26+Abr!Z26+May!Z26+Jun!Z26+Jul!Z26+Ago!Z26+Set!Z26+Oct!Z26+Nov!Z26+Dic!Z26)))))))))))))</f>
        <v>3</v>
      </c>
      <c r="AA26" s="356">
        <f>IF(Config!$C$6=1,SUM(+Ene!AA26),IF(Config!$C$6=2,SUM(+Ene!AA26+Feb!AA26),IF(Config!$C$6=3,SUM(+Ene!AA26+Feb!AA26+Mar!AA26),IF(Config!$C$6=4,SUM(+Ene!AA26+Feb!AA26+Mar!AA26+Abr!AA26),IF(Config!$C$6=5,SUM(Ene!AA26+Feb!AA26+Mar!AA26+Abr!AA26+May!AA26),IF(Config!$C$6=6,SUM(+Ene!AA26+Feb!AA26+Mar!AA26+Abr!AA26+May!AA26+Jun!AA26),IF(Config!$C$6=7,SUM(Ene!AA26+Feb!AA26+Mar!AA26+Abr!AA26+May!AA26+Jun!AA26+Jul!AA26),IF(Config!$C$6=8,SUM(+Ene!AA26+Feb!AA26+Mar!AA26+Abr!AA26+May!AA26+Jun!AA26+Jul!AA26+Ago!AA26),IF(Config!$C$6=9,SUM(+Ene!AA26+Feb!AA26+Mar!AA26+Abr!AA26+May!AA26+Jun!AA26+Jul!AA26+Ago!AA26+Set!AA26),IF(Config!$C$6=10,SUM(+Ene!AA26+Feb!AA26+Mar!AA26+Abr!AA26+May!AA26+Jun!AA26+Jul!AA26+Ago!AA26+Set!AA26+Oct!AA26),IF(Config!$C$6=11,SUM(+Ene!AA26+Feb!AA26+Mar!AA26+Abr!AA26+May!AA26+Jun!AA26+Jul!AA26+Ago!AA26+Set!AA26+Oct!AA26+Nov!AA26),IF(Config!$C$6=12,SUM(+Ene!AA26+Feb!AA26+Mar!AA26+Abr!AA26+May!AA26+Jun!AA26+Jul!AA26+Ago!AA26+Set!AA26+Oct!AA26+Nov!AA26+Dic!AA26)))))))))))))</f>
        <v>0</v>
      </c>
      <c r="AB26" s="356">
        <f>IF(Config!$C$6=1,SUM(+Ene!AB26),IF(Config!$C$6=2,SUM(+Ene!AB26+Feb!AB26),IF(Config!$C$6=3,SUM(+Ene!AB26+Feb!AB26+Mar!AB26),IF(Config!$C$6=4,SUM(+Ene!AB26+Feb!AB26+Mar!AB26+Abr!AB26),IF(Config!$C$6=5,SUM(Ene!AB26+Feb!AB26+Mar!AB26+Abr!AB26+May!AB26),IF(Config!$C$6=6,SUM(+Ene!AB26+Feb!AB26+Mar!AB26+Abr!AB26+May!AB26+Jun!AB26),IF(Config!$C$6=7,SUM(Ene!AB26+Feb!AB26+Mar!AB26+Abr!AB26+May!AB26+Jun!AB26+Jul!AB26),IF(Config!$C$6=8,SUM(+Ene!AB26+Feb!AB26+Mar!AB26+Abr!AB26+May!AB26+Jun!AB26+Jul!AB26+Ago!AB26),IF(Config!$C$6=9,SUM(+Ene!AB26+Feb!AB26+Mar!AB26+Abr!AB26+May!AB26+Jun!AB26+Jul!AB26+Ago!AB26+Set!AB26),IF(Config!$C$6=10,SUM(+Ene!AB26+Feb!AB26+Mar!AB26+Abr!AB26+May!AB26+Jun!AB26+Jul!AB26+Ago!AB26+Set!AB26+Oct!AB26),IF(Config!$C$6=11,SUM(+Ene!AB26+Feb!AB26+Mar!AB26+Abr!AB26+May!AB26+Jun!AB26+Jul!AB26+Ago!AB26+Set!AB26+Oct!AB26+Nov!AB26),IF(Config!$C$6=12,SUM(+Ene!AB26+Feb!AB26+Mar!AB26+Abr!AB26+May!AB26+Jun!AB26+Jul!AB26+Ago!AB26+Set!AB26+Oct!AB26+Nov!AB26+Dic!AB26)))))))))))))</f>
        <v>0</v>
      </c>
      <c r="AC26" s="356">
        <f>IF(Config!$C$6=1,SUM(+Ene!AC26),IF(Config!$C$6=2,SUM(+Ene!AC26+Feb!AC26),IF(Config!$C$6=3,SUM(+Ene!AC26+Feb!AC26+Mar!AC26),IF(Config!$C$6=4,SUM(+Ene!AC26+Feb!AC26+Mar!AC26+Abr!AC26),IF(Config!$C$6=5,SUM(Ene!AC26+Feb!AC26+Mar!AC26+Abr!AC26+May!AC26),IF(Config!$C$6=6,SUM(+Ene!AC26+Feb!AC26+Mar!AC26+Abr!AC26+May!AC26+Jun!AC26),IF(Config!$C$6=7,SUM(Ene!AC26+Feb!AC26+Mar!AC26+Abr!AC26+May!AC26+Jun!AC26+Jul!AC26),IF(Config!$C$6=8,SUM(+Ene!AC26+Feb!AC26+Mar!AC26+Abr!AC26+May!AC26+Jun!AC26+Jul!AC26+Ago!AC26),IF(Config!$C$6=9,SUM(+Ene!AC26+Feb!AC26+Mar!AC26+Abr!AC26+May!AC26+Jun!AC26+Jul!AC26+Ago!AC26+Set!AC26),IF(Config!$C$6=10,SUM(+Ene!AC26+Feb!AC26+Mar!AC26+Abr!AC26+May!AC26+Jun!AC26+Jul!AC26+Ago!AC26+Set!AC26+Oct!AC26),IF(Config!$C$6=11,SUM(+Ene!AC26+Feb!AC26+Mar!AC26+Abr!AC26+May!AC26+Jun!AC26+Jul!AC26+Ago!AC26+Set!AC26+Oct!AC26+Nov!AC26),IF(Config!$C$6=12,SUM(+Ene!AC26+Feb!AC26+Mar!AC26+Abr!AC26+May!AC26+Jun!AC26+Jul!AC26+Ago!AC26+Set!AC26+Oct!AC26+Nov!AC26+Dic!AC26)))))))))))))</f>
        <v>3</v>
      </c>
      <c r="AD26" s="356">
        <f>IF(Config!$C$6=1,SUM(+Ene!AD26),IF(Config!$C$6=2,SUM(+Ene!AD26+Feb!AD26),IF(Config!$C$6=3,SUM(+Ene!AD26+Feb!AD26+Mar!AD26),IF(Config!$C$6=4,SUM(+Ene!AD26+Feb!AD26+Mar!AD26+Abr!AD26),IF(Config!$C$6=5,SUM(Ene!AD26+Feb!AD26+Mar!AD26+Abr!AD26+May!AD26),IF(Config!$C$6=6,SUM(+Ene!AD26+Feb!AD26+Mar!AD26+Abr!AD26+May!AD26+Jun!AD26),IF(Config!$C$6=7,SUM(Ene!AD26+Feb!AD26+Mar!AD26+Abr!AD26+May!AD26+Jun!AD26+Jul!AD26),IF(Config!$C$6=8,SUM(+Ene!AD26+Feb!AD26+Mar!AD26+Abr!AD26+May!AD26+Jun!AD26+Jul!AD26+Ago!AD26),IF(Config!$C$6=9,SUM(+Ene!AD26+Feb!AD26+Mar!AD26+Abr!AD26+May!AD26+Jun!AD26+Jul!AD26+Ago!AD26+Set!AD26),IF(Config!$C$6=10,SUM(+Ene!AD26+Feb!AD26+Mar!AD26+Abr!AD26+May!AD26+Jun!AD26+Jul!AD26+Ago!AD26+Set!AD26+Oct!AD26),IF(Config!$C$6=11,SUM(+Ene!AD26+Feb!AD26+Mar!AD26+Abr!AD26+May!AD26+Jun!AD26+Jul!AD26+Ago!AD26+Set!AD26+Oct!AD26+Nov!AD26),IF(Config!$C$6=12,SUM(+Ene!AD26+Feb!AD26+Mar!AD26+Abr!AD26+May!AD26+Jun!AD26+Jul!AD26+Ago!AD26+Set!AD26+Oct!AD26+Nov!AD26+Dic!AD26)))))))))))))</f>
        <v>0</v>
      </c>
      <c r="AE26" s="356">
        <f>IF(Config!$C$6=1,SUM(+Ene!AE26),IF(Config!$C$6=2,SUM(+Ene!AE26+Feb!AE26),IF(Config!$C$6=3,SUM(+Ene!AE26+Feb!AE26+Mar!AE26),IF(Config!$C$6=4,SUM(+Ene!AE26+Feb!AE26+Mar!AE26+Abr!AE26),IF(Config!$C$6=5,SUM(Ene!AE26+Feb!AE26+Mar!AE26+Abr!AE26+May!AE26),IF(Config!$C$6=6,SUM(+Ene!AE26+Feb!AE26+Mar!AE26+Abr!AE26+May!AE26+Jun!AE26),IF(Config!$C$6=7,SUM(Ene!AE26+Feb!AE26+Mar!AE26+Abr!AE26+May!AE26+Jun!AE26+Jul!AE26),IF(Config!$C$6=8,SUM(+Ene!AE26+Feb!AE26+Mar!AE26+Abr!AE26+May!AE26+Jun!AE26+Jul!AE26+Ago!AE26),IF(Config!$C$6=9,SUM(+Ene!AE26+Feb!AE26+Mar!AE26+Abr!AE26+May!AE26+Jun!AE26+Jul!AE26+Ago!AE26+Set!AE26),IF(Config!$C$6=10,SUM(+Ene!AE26+Feb!AE26+Mar!AE26+Abr!AE26+May!AE26+Jun!AE26+Jul!AE26+Ago!AE26+Set!AE26+Oct!AE26),IF(Config!$C$6=11,SUM(+Ene!AE26+Feb!AE26+Mar!AE26+Abr!AE26+May!AE26+Jun!AE26+Jul!AE26+Ago!AE26+Set!AE26+Oct!AE26+Nov!AE26),IF(Config!$C$6=12,SUM(+Ene!AE26+Feb!AE26+Mar!AE26+Abr!AE26+May!AE26+Jun!AE26+Jul!AE26+Ago!AE26+Set!AE26+Oct!AE26+Nov!AE26+Dic!AE26)))))))))))))</f>
        <v>3</v>
      </c>
      <c r="AF26" s="356">
        <f>IF(Config!$C$6=1,SUM(+Ene!AF26),IF(Config!$C$6=2,SUM(+Ene!AF26+Feb!AF26),IF(Config!$C$6=3,SUM(+Ene!AF26+Feb!AF26+Mar!AF26),IF(Config!$C$6=4,SUM(+Ene!AF26+Feb!AF26+Mar!AF26+Abr!AF26),IF(Config!$C$6=5,SUM(Ene!AF26+Feb!AF26+Mar!AF26+Abr!AF26+May!AF26),IF(Config!$C$6=6,SUM(+Ene!AF26+Feb!AF26+Mar!AF26+Abr!AF26+May!AF26+Jun!AF26),IF(Config!$C$6=7,SUM(Ene!AF26+Feb!AF26+Mar!AF26+Abr!AF26+May!AF26+Jun!AF26+Jul!AF26),IF(Config!$C$6=8,SUM(+Ene!AF26+Feb!AF26+Mar!AF26+Abr!AF26+May!AF26+Jun!AF26+Jul!AF26+Ago!AF26),IF(Config!$C$6=9,SUM(+Ene!AF26+Feb!AF26+Mar!AF26+Abr!AF26+May!AF26+Jun!AF26+Jul!AF26+Ago!AF26+Set!AF26),IF(Config!$C$6=10,SUM(+Ene!AF26+Feb!AF26+Mar!AF26+Abr!AF26+May!AF26+Jun!AF26+Jul!AF26+Ago!AF26+Set!AF26+Oct!AF26),IF(Config!$C$6=11,SUM(+Ene!AF26+Feb!AF26+Mar!AF26+Abr!AF26+May!AF26+Jun!AF26+Jul!AF26+Ago!AF26+Set!AF26+Oct!AF26+Nov!AF26),IF(Config!$C$6=12,SUM(+Ene!AF26+Feb!AF26+Mar!AF26+Abr!AF26+May!AF26+Jun!AF26+Jul!AF26+Ago!AF26+Set!AF26+Oct!AF26+Nov!AF26+Dic!AF26)))))))))))))</f>
        <v>0</v>
      </c>
      <c r="AG26" s="356">
        <f>IF(Config!$C$6=1,SUM(+Ene!AG26),IF(Config!$C$6=2,SUM(+Ene!AG26+Feb!AG26),IF(Config!$C$6=3,SUM(+Ene!AG26+Feb!AG26+Mar!AG26),IF(Config!$C$6=4,SUM(+Ene!AG26+Feb!AG26+Mar!AG26+Abr!AG26),IF(Config!$C$6=5,SUM(Ene!AG26+Feb!AG26+Mar!AG26+Abr!AG26+May!AG26),IF(Config!$C$6=6,SUM(+Ene!AG26+Feb!AG26+Mar!AG26+Abr!AG26+May!AG26+Jun!AG26),IF(Config!$C$6=7,SUM(Ene!AG26+Feb!AG26+Mar!AG26+Abr!AG26+May!AG26+Jun!AG26+Jul!AG26),IF(Config!$C$6=8,SUM(+Ene!AG26+Feb!AG26+Mar!AG26+Abr!AG26+May!AG26+Jun!AG26+Jul!AG26+Ago!AG26),IF(Config!$C$6=9,SUM(+Ene!AG26+Feb!AG26+Mar!AG26+Abr!AG26+May!AG26+Jun!AG26+Jul!AG26+Ago!AG26+Set!AG26),IF(Config!$C$6=10,SUM(+Ene!AG26+Feb!AG26+Mar!AG26+Abr!AG26+May!AG26+Jun!AG26+Jul!AG26+Ago!AG26+Set!AG26+Oct!AG26),IF(Config!$C$6=11,SUM(+Ene!AG26+Feb!AG26+Mar!AG26+Abr!AG26+May!AG26+Jun!AG26+Jul!AG26+Ago!AG26+Set!AG26+Oct!AG26+Nov!AG26),IF(Config!$C$6=12,SUM(+Ene!AG26+Feb!AG26+Mar!AG26+Abr!AG26+May!AG26+Jun!AG26+Jul!AG26+Ago!AG26+Set!AG26+Oct!AG26+Nov!AG26+Dic!AG26)))))))))))))</f>
        <v>1</v>
      </c>
      <c r="AH26" s="356">
        <f>IF(Config!$C$6=1,SUM(+Ene!AH26),IF(Config!$C$6=2,SUM(+Ene!AH26+Feb!AH26),IF(Config!$C$6=3,SUM(+Ene!AH26+Feb!AH26+Mar!AH26),IF(Config!$C$6=4,SUM(+Ene!AH26+Feb!AH26+Mar!AH26+Abr!AH26),IF(Config!$C$6=5,SUM(Ene!AH26+Feb!AH26+Mar!AH26+Abr!AH26+May!AH26),IF(Config!$C$6=6,SUM(+Ene!AH26+Feb!AH26+Mar!AH26+Abr!AH26+May!AH26+Jun!AH26),IF(Config!$C$6=7,SUM(Ene!AH26+Feb!AH26+Mar!AH26+Abr!AH26+May!AH26+Jun!AH26+Jul!AH26),IF(Config!$C$6=8,SUM(+Ene!AH26+Feb!AH26+Mar!AH26+Abr!AH26+May!AH26+Jun!AH26+Jul!AH26+Ago!AH26),IF(Config!$C$6=9,SUM(+Ene!AH26+Feb!AH26+Mar!AH26+Abr!AH26+May!AH26+Jun!AH26+Jul!AH26+Ago!AH26+Set!AH26),IF(Config!$C$6=10,SUM(+Ene!AH26+Feb!AH26+Mar!AH26+Abr!AH26+May!AH26+Jun!AH26+Jul!AH26+Ago!AH26+Set!AH26+Oct!AH26),IF(Config!$C$6=11,SUM(+Ene!AH26+Feb!AH26+Mar!AH26+Abr!AH26+May!AH26+Jun!AH26+Jul!AH26+Ago!AH26+Set!AH26+Oct!AH26+Nov!AH26),IF(Config!$C$6=12,SUM(+Ene!AH26+Feb!AH26+Mar!AH26+Abr!AH26+May!AH26+Jun!AH26+Jul!AH26+Ago!AH26+Set!AH26+Oct!AH26+Nov!AH26+Dic!AH26)))))))))))))</f>
        <v>0</v>
      </c>
      <c r="AI26" s="356">
        <f>IF(Config!$C$6=1,SUM(+Ene!AI26),IF(Config!$C$6=2,SUM(+Ene!AI26+Feb!AI26),IF(Config!$C$6=3,SUM(+Ene!AI26+Feb!AI26+Mar!AI26),IF(Config!$C$6=4,SUM(+Ene!AI26+Feb!AI26+Mar!AI26+Abr!AI26),IF(Config!$C$6=5,SUM(Ene!AI26+Feb!AI26+Mar!AI26+Abr!AI26+May!AI26),IF(Config!$C$6=6,SUM(+Ene!AI26+Feb!AI26+Mar!AI26+Abr!AI26+May!AI26+Jun!AI26),IF(Config!$C$6=7,SUM(Ene!AI26+Feb!AI26+Mar!AI26+Abr!AI26+May!AI26+Jun!AI26+Jul!AI26),IF(Config!$C$6=8,SUM(+Ene!AI26+Feb!AI26+Mar!AI26+Abr!AI26+May!AI26+Jun!AI26+Jul!AI26+Ago!AI26),IF(Config!$C$6=9,SUM(+Ene!AI26+Feb!AI26+Mar!AI26+Abr!AI26+May!AI26+Jun!AI26+Jul!AI26+Ago!AI26+Set!AI26),IF(Config!$C$6=10,SUM(+Ene!AI26+Feb!AI26+Mar!AI26+Abr!AI26+May!AI26+Jun!AI26+Jul!AI26+Ago!AI26+Set!AI26+Oct!AI26),IF(Config!$C$6=11,SUM(+Ene!AI26+Feb!AI26+Mar!AI26+Abr!AI26+May!AI26+Jun!AI26+Jul!AI26+Ago!AI26+Set!AI26+Oct!AI26+Nov!AI26),IF(Config!$C$6=12,SUM(+Ene!AI26+Feb!AI26+Mar!AI26+Abr!AI26+May!AI26+Jun!AI26+Jul!AI26+Ago!AI26+Set!AI26+Oct!AI26+Nov!AI26+Dic!AI26)))))))))))))</f>
        <v>0</v>
      </c>
      <c r="AJ26" s="356">
        <f>IF(Config!$C$6=1,SUM(+Ene!AJ26),IF(Config!$C$6=2,SUM(+Ene!AJ26+Feb!AJ26),IF(Config!$C$6=3,SUM(+Ene!AJ26+Feb!AJ26+Mar!AJ26),IF(Config!$C$6=4,SUM(+Ene!AJ26+Feb!AJ26+Mar!AJ26+Abr!AJ26),IF(Config!$C$6=5,SUM(Ene!AJ26+Feb!AJ26+Mar!AJ26+Abr!AJ26+May!AJ26),IF(Config!$C$6=6,SUM(+Ene!AJ26+Feb!AJ26+Mar!AJ26+Abr!AJ26+May!AJ26+Jun!AJ26),IF(Config!$C$6=7,SUM(Ene!AJ26+Feb!AJ26+Mar!AJ26+Abr!AJ26+May!AJ26+Jun!AJ26+Jul!AJ26),IF(Config!$C$6=8,SUM(+Ene!AJ26+Feb!AJ26+Mar!AJ26+Abr!AJ26+May!AJ26+Jun!AJ26+Jul!AJ26+Ago!AJ26),IF(Config!$C$6=9,SUM(+Ene!AJ26+Feb!AJ26+Mar!AJ26+Abr!AJ26+May!AJ26+Jun!AJ26+Jul!AJ26+Ago!AJ26+Set!AJ26),IF(Config!$C$6=10,SUM(+Ene!AJ26+Feb!AJ26+Mar!AJ26+Abr!AJ26+May!AJ26+Jun!AJ26+Jul!AJ26+Ago!AJ26+Set!AJ26+Oct!AJ26),IF(Config!$C$6=11,SUM(+Ene!AJ26+Feb!AJ26+Mar!AJ26+Abr!AJ26+May!AJ26+Jun!AJ26+Jul!AJ26+Ago!AJ26+Set!AJ26+Oct!AJ26+Nov!AJ26),IF(Config!$C$6=12,SUM(+Ene!AJ26+Feb!AJ26+Mar!AJ26+Abr!AJ26+May!AJ26+Jun!AJ26+Jul!AJ26+Ago!AJ26+Set!AJ26+Oct!AJ26+Nov!AJ26+Dic!AJ26)))))))))))))</f>
        <v>0</v>
      </c>
      <c r="AK26" s="356">
        <f>IF(Config!$C$6=1,SUM(+Ene!AK26),IF(Config!$C$6=2,SUM(+Ene!AK26+Feb!AK26),IF(Config!$C$6=3,SUM(+Ene!AK26+Feb!AK26+Mar!AK26),IF(Config!$C$6=4,SUM(+Ene!AK26+Feb!AK26+Mar!AK26+Abr!AK26),IF(Config!$C$6=5,SUM(Ene!AK26+Feb!AK26+Mar!AK26+Abr!AK26+May!AK26),IF(Config!$C$6=6,SUM(+Ene!AK26+Feb!AK26+Mar!AK26+Abr!AK26+May!AK26+Jun!AK26),IF(Config!$C$6=7,SUM(Ene!AK26+Feb!AK26+Mar!AK26+Abr!AK26+May!AK26+Jun!AK26+Jul!AK26),IF(Config!$C$6=8,SUM(+Ene!AK26+Feb!AK26+Mar!AK26+Abr!AK26+May!AK26+Jun!AK26+Jul!AK26+Ago!AK26),IF(Config!$C$6=9,SUM(+Ene!AK26+Feb!AK26+Mar!AK26+Abr!AK26+May!AK26+Jun!AK26+Jul!AK26+Ago!AK26+Set!AK26),IF(Config!$C$6=10,SUM(+Ene!AK26+Feb!AK26+Mar!AK26+Abr!AK26+May!AK26+Jun!AK26+Jul!AK26+Ago!AK26+Set!AK26+Oct!AK26),IF(Config!$C$6=11,SUM(+Ene!AK26+Feb!AK26+Mar!AK26+Abr!AK26+May!AK26+Jun!AK26+Jul!AK26+Ago!AK26+Set!AK26+Oct!AK26+Nov!AK26),IF(Config!$C$6=12,SUM(+Ene!AK26+Feb!AK26+Mar!AK26+Abr!AK26+May!AK26+Jun!AK26+Jul!AK26+Ago!AK26+Set!AK26+Oct!AK26+Nov!AK26+Dic!AK26)))))))))))))</f>
        <v>0</v>
      </c>
      <c r="AL26" s="356">
        <f>IF(Config!$C$6=1,SUM(+Ene!AL26),IF(Config!$C$6=2,SUM(+Ene!AL26+Feb!AL26),IF(Config!$C$6=3,SUM(+Ene!AL26+Feb!AL26+Mar!AL26),IF(Config!$C$6=4,SUM(+Ene!AL26+Feb!AL26+Mar!AL26+Abr!AL26),IF(Config!$C$6=5,SUM(Ene!AL26+Feb!AL26+Mar!AL26+Abr!AL26+May!AL26),IF(Config!$C$6=6,SUM(+Ene!AL26+Feb!AL26+Mar!AL26+Abr!AL26+May!AL26+Jun!AL26),IF(Config!$C$6=7,SUM(Ene!AL26+Feb!AL26+Mar!AL26+Abr!AL26+May!AL26+Jun!AL26+Jul!AL26),IF(Config!$C$6=8,SUM(+Ene!AL26+Feb!AL26+Mar!AL26+Abr!AL26+May!AL26+Jun!AL26+Jul!AL26+Ago!AL26),IF(Config!$C$6=9,SUM(+Ene!AL26+Feb!AL26+Mar!AL26+Abr!AL26+May!AL26+Jun!AL26+Jul!AL26+Ago!AL26+Set!AL26),IF(Config!$C$6=10,SUM(+Ene!AL26+Feb!AL26+Mar!AL26+Abr!AL26+May!AL26+Jun!AL26+Jul!AL26+Ago!AL26+Set!AL26+Oct!AL26),IF(Config!$C$6=11,SUM(+Ene!AL26+Feb!AL26+Mar!AL26+Abr!AL26+May!AL26+Jun!AL26+Jul!AL26+Ago!AL26+Set!AL26+Oct!AL26+Nov!AL26),IF(Config!$C$6=12,SUM(+Ene!AL26+Feb!AL26+Mar!AL26+Abr!AL26+May!AL26+Jun!AL26+Jul!AL26+Ago!AL26+Set!AL26+Oct!AL26+Nov!AL26+Dic!AL26)))))))))))))</f>
        <v>6</v>
      </c>
      <c r="AM26" s="356">
        <f>IF(Config!$C$6=1,SUM(+Ene!AM26),IF(Config!$C$6=2,SUM(+Ene!AM26+Feb!AM26),IF(Config!$C$6=3,SUM(+Ene!AM26+Feb!AM26+Mar!AM26),IF(Config!$C$6=4,SUM(+Ene!AM26+Feb!AM26+Mar!AM26+Abr!AM26),IF(Config!$C$6=5,SUM(Ene!AM26+Feb!AM26+Mar!AM26+Abr!AM26+May!AM26),IF(Config!$C$6=6,SUM(+Ene!AM26+Feb!AM26+Mar!AM26+Abr!AM26+May!AM26+Jun!AM26),IF(Config!$C$6=7,SUM(Ene!AM26+Feb!AM26+Mar!AM26+Abr!AM26+May!AM26+Jun!AM26+Jul!AM26),IF(Config!$C$6=8,SUM(+Ene!AM26+Feb!AM26+Mar!AM26+Abr!AM26+May!AM26+Jun!AM26+Jul!AM26+Ago!AM26),IF(Config!$C$6=9,SUM(+Ene!AM26+Feb!AM26+Mar!AM26+Abr!AM26+May!AM26+Jun!AM26+Jul!AM26+Ago!AM26+Set!AM26),IF(Config!$C$6=10,SUM(+Ene!AM26+Feb!AM26+Mar!AM26+Abr!AM26+May!AM26+Jun!AM26+Jul!AM26+Ago!AM26+Set!AM26+Oct!AM26),IF(Config!$C$6=11,SUM(+Ene!AM26+Feb!AM26+Mar!AM26+Abr!AM26+May!AM26+Jun!AM26+Jul!AM26+Ago!AM26+Set!AM26+Oct!AM26+Nov!AM26),IF(Config!$C$6=12,SUM(+Ene!AM26+Feb!AM26+Mar!AM26+Abr!AM26+May!AM26+Jun!AM26+Jul!AM26+Ago!AM26+Set!AM26+Oct!AM26+Nov!AM26+Dic!AM26)))))))))))))</f>
        <v>0</v>
      </c>
      <c r="AN26" s="356">
        <f>IF(Config!$C$6=1,SUM(+Ene!AN26),IF(Config!$C$6=2,SUM(+Ene!AN26+Feb!AN26),IF(Config!$C$6=3,SUM(+Ene!AN26+Feb!AN26+Mar!AN26),IF(Config!$C$6=4,SUM(+Ene!AN26+Feb!AN26+Mar!AN26+Abr!AN26),IF(Config!$C$6=5,SUM(Ene!AN26+Feb!AN26+Mar!AN26+Abr!AN26+May!AN26),IF(Config!$C$6=6,SUM(+Ene!AN26+Feb!AN26+Mar!AN26+Abr!AN26+May!AN26+Jun!AN26),IF(Config!$C$6=7,SUM(Ene!AN26+Feb!AN26+Mar!AN26+Abr!AN26+May!AN26+Jun!AN26+Jul!AN26),IF(Config!$C$6=8,SUM(+Ene!AN26+Feb!AN26+Mar!AN26+Abr!AN26+May!AN26+Jun!AN26+Jul!AN26+Ago!AN26),IF(Config!$C$6=9,SUM(+Ene!AN26+Feb!AN26+Mar!AN26+Abr!AN26+May!AN26+Jun!AN26+Jul!AN26+Ago!AN26+Set!AN26),IF(Config!$C$6=10,SUM(+Ene!AN26+Feb!AN26+Mar!AN26+Abr!AN26+May!AN26+Jun!AN26+Jul!AN26+Ago!AN26+Set!AN26+Oct!AN26),IF(Config!$C$6=11,SUM(+Ene!AN26+Feb!AN26+Mar!AN26+Abr!AN26+May!AN26+Jun!AN26+Jul!AN26+Ago!AN26+Set!AN26+Oct!AN26+Nov!AN26),IF(Config!$C$6=12,SUM(+Ene!AN26+Feb!AN26+Mar!AN26+Abr!AN26+May!AN26+Jun!AN26+Jul!AN26+Ago!AN26+Set!AN26+Oct!AN26+Nov!AN26+Dic!AN26)))))))))))))</f>
        <v>2</v>
      </c>
      <c r="AO26" s="356">
        <f>IF(Config!$C$6=1,SUM(+Ene!AO26),IF(Config!$C$6=2,SUM(+Ene!AO26+Feb!AO26),IF(Config!$C$6=3,SUM(+Ene!AO26+Feb!AO26+Mar!AO26),IF(Config!$C$6=4,SUM(+Ene!AO26+Feb!AO26+Mar!AO26+Abr!AO26),IF(Config!$C$6=5,SUM(Ene!AO26+Feb!AO26+Mar!AO26+Abr!AO26+May!AO26),IF(Config!$C$6=6,SUM(+Ene!AO26+Feb!AO26+Mar!AO26+Abr!AO26+May!AO26+Jun!AO26),IF(Config!$C$6=7,SUM(Ene!AO26+Feb!AO26+Mar!AO26+Abr!AO26+May!AO26+Jun!AO26+Jul!AO26),IF(Config!$C$6=8,SUM(+Ene!AO26+Feb!AO26+Mar!AO26+Abr!AO26+May!AO26+Jun!AO26+Jul!AO26+Ago!AO26),IF(Config!$C$6=9,SUM(+Ene!AO26+Feb!AO26+Mar!AO26+Abr!AO26+May!AO26+Jun!AO26+Jul!AO26+Ago!AO26+Set!AO26),IF(Config!$C$6=10,SUM(+Ene!AO26+Feb!AO26+Mar!AO26+Abr!AO26+May!AO26+Jun!AO26+Jul!AO26+Ago!AO26+Set!AO26+Oct!AO26),IF(Config!$C$6=11,SUM(+Ene!AO26+Feb!AO26+Mar!AO26+Abr!AO26+May!AO26+Jun!AO26+Jul!AO26+Ago!AO26+Set!AO26+Oct!AO26+Nov!AO26),IF(Config!$C$6=12,SUM(+Ene!AO26+Feb!AO26+Mar!AO26+Abr!AO26+May!AO26+Jun!AO26+Jul!AO26+Ago!AO26+Set!AO26+Oct!AO26+Nov!AO26+Dic!AO26)))))))))))))</f>
        <v>2</v>
      </c>
      <c r="AP26" s="356">
        <f>IF(Config!$C$6=1,SUM(+Ene!AP26),IF(Config!$C$6=2,SUM(+Ene!AP26+Feb!AP26),IF(Config!$C$6=3,SUM(+Ene!AP26+Feb!AP26+Mar!AP26),IF(Config!$C$6=4,SUM(+Ene!AP26+Feb!AP26+Mar!AP26+Abr!AP26),IF(Config!$C$6=5,SUM(Ene!AP26+Feb!AP26+Mar!AP26+Abr!AP26+May!AP26),IF(Config!$C$6=6,SUM(+Ene!AP26+Feb!AP26+Mar!AP26+Abr!AP26+May!AP26+Jun!AP26),IF(Config!$C$6=7,SUM(Ene!AP26+Feb!AP26+Mar!AP26+Abr!AP26+May!AP26+Jun!AP26+Jul!AP26),IF(Config!$C$6=8,SUM(+Ene!AP26+Feb!AP26+Mar!AP26+Abr!AP26+May!AP26+Jun!AP26+Jul!AP26+Ago!AP26),IF(Config!$C$6=9,SUM(+Ene!AP26+Feb!AP26+Mar!AP26+Abr!AP26+May!AP26+Jun!AP26+Jul!AP26+Ago!AP26+Set!AP26),IF(Config!$C$6=10,SUM(+Ene!AP26+Feb!AP26+Mar!AP26+Abr!AP26+May!AP26+Jun!AP26+Jul!AP26+Ago!AP26+Set!AP26+Oct!AP26),IF(Config!$C$6=11,SUM(+Ene!AP26+Feb!AP26+Mar!AP26+Abr!AP26+May!AP26+Jun!AP26+Jul!AP26+Ago!AP26+Set!AP26+Oct!AP26+Nov!AP26),IF(Config!$C$6=12,SUM(+Ene!AP26+Feb!AP26+Mar!AP26+Abr!AP26+May!AP26+Jun!AP26+Jul!AP26+Ago!AP26+Set!AP26+Oct!AP26+Nov!AP26+Dic!AP26)))))))))))))</f>
        <v>11</v>
      </c>
      <c r="AQ26" s="356">
        <f>IF(Config!$C$6=1,SUM(+Ene!AQ26),IF(Config!$C$6=2,SUM(+Ene!AQ26+Feb!AQ26),IF(Config!$C$6=3,SUM(+Ene!AQ26+Feb!AQ26+Mar!AQ26),IF(Config!$C$6=4,SUM(+Ene!AQ26+Feb!AQ26+Mar!AQ26+Abr!AQ26),IF(Config!$C$6=5,SUM(Ene!AQ26+Feb!AQ26+Mar!AQ26+Abr!AQ26+May!AQ26),IF(Config!$C$6=6,SUM(+Ene!AQ26+Feb!AQ26+Mar!AQ26+Abr!AQ26+May!AQ26+Jun!AQ26),IF(Config!$C$6=7,SUM(Ene!AQ26+Feb!AQ26+Mar!AQ26+Abr!AQ26+May!AQ26+Jun!AQ26+Jul!AQ26),IF(Config!$C$6=8,SUM(+Ene!AQ26+Feb!AQ26+Mar!AQ26+Abr!AQ26+May!AQ26+Jun!AQ26+Jul!AQ26+Ago!AQ26),IF(Config!$C$6=9,SUM(+Ene!AQ26+Feb!AQ26+Mar!AQ26+Abr!AQ26+May!AQ26+Jun!AQ26+Jul!AQ26+Ago!AQ26+Set!AQ26),IF(Config!$C$6=10,SUM(+Ene!AQ26+Feb!AQ26+Mar!AQ26+Abr!AQ26+May!AQ26+Jun!AQ26+Jul!AQ26+Ago!AQ26+Set!AQ26+Oct!AQ26),IF(Config!$C$6=11,SUM(+Ene!AQ26+Feb!AQ26+Mar!AQ26+Abr!AQ26+May!AQ26+Jun!AQ26+Jul!AQ26+Ago!AQ26+Set!AQ26+Oct!AQ26+Nov!AQ26),IF(Config!$C$6=12,SUM(+Ene!AQ26+Feb!AQ26+Mar!AQ26+Abr!AQ26+May!AQ26+Jun!AQ26+Jul!AQ26+Ago!AQ26+Set!AQ26+Oct!AQ26+Nov!AQ26+Dic!AQ26)))))))))))))</f>
        <v>0</v>
      </c>
      <c r="AR26" s="356">
        <f>IF(Config!$C$6=1,SUM(+Ene!AR26),IF(Config!$C$6=2,SUM(+Ene!AR26+Feb!AR26),IF(Config!$C$6=3,SUM(+Ene!AR26+Feb!AR26+Mar!AR26),IF(Config!$C$6=4,SUM(+Ene!AR26+Feb!AR26+Mar!AR26+Abr!AR26),IF(Config!$C$6=5,SUM(Ene!AR26+Feb!AR26+Mar!AR26+Abr!AR26+May!AR26),IF(Config!$C$6=6,SUM(+Ene!AR26+Feb!AR26+Mar!AR26+Abr!AR26+May!AR26+Jun!AR26),IF(Config!$C$6=7,SUM(Ene!AR26+Feb!AR26+Mar!AR26+Abr!AR26+May!AR26+Jun!AR26+Jul!AR26),IF(Config!$C$6=8,SUM(+Ene!AR26+Feb!AR26+Mar!AR26+Abr!AR26+May!AR26+Jun!AR26+Jul!AR26+Ago!AR26),IF(Config!$C$6=9,SUM(+Ene!AR26+Feb!AR26+Mar!AR26+Abr!AR26+May!AR26+Jun!AR26+Jul!AR26+Ago!AR26+Set!AR26),IF(Config!$C$6=10,SUM(+Ene!AR26+Feb!AR26+Mar!AR26+Abr!AR26+May!AR26+Jun!AR26+Jul!AR26+Ago!AR26+Set!AR26+Oct!AR26),IF(Config!$C$6=11,SUM(+Ene!AR26+Feb!AR26+Mar!AR26+Abr!AR26+May!AR26+Jun!AR26+Jul!AR26+Ago!AR26+Set!AR26+Oct!AR26+Nov!AR26),IF(Config!$C$6=12,SUM(+Ene!AR26+Feb!AR26+Mar!AR26+Abr!AR26+May!AR26+Jun!AR26+Jul!AR26+Ago!AR26+Set!AR26+Oct!AR26+Nov!AR26+Dic!AR26)))))))))))))</f>
        <v>2</v>
      </c>
      <c r="AS26" s="356">
        <f>IF(Config!$C$6=1,SUM(+Ene!AS26),IF(Config!$C$6=2,SUM(+Ene!AS26+Feb!AS26),IF(Config!$C$6=3,SUM(+Ene!AS26+Feb!AS26+Mar!AS26),IF(Config!$C$6=4,SUM(+Ene!AS26+Feb!AS26+Mar!AS26+Abr!AS26),IF(Config!$C$6=5,SUM(Ene!AS26+Feb!AS26+Mar!AS26+Abr!AS26+May!AS26),IF(Config!$C$6=6,SUM(+Ene!AS26+Feb!AS26+Mar!AS26+Abr!AS26+May!AS26+Jun!AS26),IF(Config!$C$6=7,SUM(Ene!AS26+Feb!AS26+Mar!AS26+Abr!AS26+May!AS26+Jun!AS26+Jul!AS26),IF(Config!$C$6=8,SUM(+Ene!AS26+Feb!AS26+Mar!AS26+Abr!AS26+May!AS26+Jun!AS26+Jul!AS26+Ago!AS26),IF(Config!$C$6=9,SUM(+Ene!AS26+Feb!AS26+Mar!AS26+Abr!AS26+May!AS26+Jun!AS26+Jul!AS26+Ago!AS26+Set!AS26),IF(Config!$C$6=10,SUM(+Ene!AS26+Feb!AS26+Mar!AS26+Abr!AS26+May!AS26+Jun!AS26+Jul!AS26+Ago!AS26+Set!AS26+Oct!AS26),IF(Config!$C$6=11,SUM(+Ene!AS26+Feb!AS26+Mar!AS26+Abr!AS26+May!AS26+Jun!AS26+Jul!AS26+Ago!AS26+Set!AS26+Oct!AS26+Nov!AS26),IF(Config!$C$6=12,SUM(+Ene!AS26+Feb!AS26+Mar!AS26+Abr!AS26+May!AS26+Jun!AS26+Jul!AS26+Ago!AS26+Set!AS26+Oct!AS26+Nov!AS26+Dic!AS26)))))))))))))</f>
        <v>0</v>
      </c>
      <c r="AT26" s="366">
        <f t="shared" si="48"/>
        <v>134</v>
      </c>
      <c r="AU26" s="37">
        <f t="shared" si="27"/>
        <v>0</v>
      </c>
      <c r="AV26" s="37">
        <f t="shared" si="28"/>
        <v>0</v>
      </c>
      <c r="AW26" s="37">
        <f t="shared" si="8"/>
        <v>81</v>
      </c>
      <c r="AX26" s="37">
        <f t="shared" si="9"/>
        <v>8</v>
      </c>
      <c r="AY26" s="37">
        <f t="shared" si="10"/>
        <v>5</v>
      </c>
      <c r="AZ26" s="37">
        <f t="shared" si="11"/>
        <v>10</v>
      </c>
      <c r="BA26" s="37">
        <f t="shared" si="12"/>
        <v>7</v>
      </c>
      <c r="BB26" s="37">
        <f t="shared" si="13"/>
        <v>0</v>
      </c>
      <c r="BC26" s="38">
        <f t="shared" si="14"/>
        <v>10</v>
      </c>
      <c r="BD26" s="37">
        <f t="shared" si="15"/>
        <v>13</v>
      </c>
      <c r="BE26" s="54">
        <f t="shared" si="6"/>
        <v>134</v>
      </c>
      <c r="BF26" t="str">
        <f t="shared" si="7"/>
        <v>OK</v>
      </c>
    </row>
    <row r="27" spans="1:63" ht="30" x14ac:dyDescent="0.25">
      <c r="A27" s="352">
        <v>24</v>
      </c>
      <c r="B27" s="355" t="s">
        <v>709</v>
      </c>
      <c r="C27" s="414" t="s">
        <v>647</v>
      </c>
      <c r="D27" s="356">
        <f>IF(Config!$C$6=1,SUM(+Ene!D27),IF(Config!$C$6=2,SUM(+Ene!D27+Feb!D27),IF(Config!$C$6=3,SUM(+Ene!D27+Feb!D27+Mar!D27),IF(Config!$C$6=4,SUM(+Ene!D27+Feb!D27+Mar!D27+Abr!D27),IF(Config!$C$6=5,SUM(Ene!D27+Feb!D27+Mar!D27+Abr!D27+May!D27),IF(Config!$C$6=6,SUM(+Ene!D27+Feb!D27+Mar!D27+Abr!D27+May!D27+Jun!D27),IF(Config!$C$6=7,SUM(Ene!D27+Feb!D27+Mar!D27+Abr!D27+May!D27+Jun!D27+Jul!D27),IF(Config!$C$6=8,SUM(+Ene!D27+Feb!D27+Mar!D27+Abr!D27+May!D27+Jun!D27+Jul!D27+Ago!D27),IF(Config!$C$6=9,SUM(+Ene!D27+Feb!D27+Mar!D27+Abr!D27+May!D27+Jun!D27+Jul!D27+Ago!D27+Set!D27),IF(Config!$C$6=10,SUM(+Ene!D27+Feb!D27+Mar!D27+Abr!D27+May!D27+Jun!D27+Jul!D27+Ago!D27+Set!D27+Oct!D27),IF(Config!$C$6=11,SUM(+Ene!D27+Feb!D27+Mar!D27+Abr!D27+May!D27+Jun!D27+Jul!D27+Ago!D27+Set!D27+Oct!D27+Nov!D27),IF(Config!$C$6=12,SUM(+Ene!D27+Feb!D27+Mar!D27+Abr!D27+May!D27+Jun!D27+Jul!D27+Ago!D27+Set!D27+Oct!D27+Nov!D27+Dic!D27)))))))))))))</f>
        <v>0</v>
      </c>
      <c r="E27" s="356">
        <f>IF(Config!$C$6=1,SUM(+Ene!E27),IF(Config!$C$6=2,SUM(+Ene!E27+Feb!E27),IF(Config!$C$6=3,SUM(+Ene!E27+Feb!E27+Mar!E27),IF(Config!$C$6=4,SUM(+Ene!E27+Feb!E27+Mar!E27+Abr!E27),IF(Config!$C$6=5,SUM(Ene!E27+Feb!E27+Mar!E27+Abr!E27+May!E27),IF(Config!$C$6=6,SUM(+Ene!E27+Feb!E27+Mar!E27+Abr!E27+May!E27+Jun!E27),IF(Config!$C$6=7,SUM(Ene!E27+Feb!E27+Mar!E27+Abr!E27+May!E27+Jun!E27+Jul!E27),IF(Config!$C$6=8,SUM(+Ene!E27+Feb!E27+Mar!E27+Abr!E27+May!E27+Jun!E27+Jul!E27+Ago!E27),IF(Config!$C$6=9,SUM(+Ene!E27+Feb!E27+Mar!E27+Abr!E27+May!E27+Jun!E27+Jul!E27+Ago!E27+Set!E27),IF(Config!$C$6=10,SUM(+Ene!E27+Feb!E27+Mar!E27+Abr!E27+May!E27+Jun!E27+Jul!E27+Ago!E27+Set!E27+Oct!E27),IF(Config!$C$6=11,SUM(+Ene!E27+Feb!E27+Mar!E27+Abr!E27+May!E27+Jun!E27+Jul!E27+Ago!E27+Set!E27+Oct!E27+Nov!E27),IF(Config!$C$6=12,SUM(+Ene!E27+Feb!E27+Mar!E27+Abr!E27+May!E27+Jun!E27+Jul!E27+Ago!E27+Set!E27+Oct!E27+Nov!E27+Dic!E27)))))))))))))</f>
        <v>0</v>
      </c>
      <c r="F27" s="356">
        <f>IF(Config!$C$6=1,SUM(+Ene!F27),IF(Config!$C$6=2,SUM(+Ene!F27+Feb!F27),IF(Config!$C$6=3,SUM(+Ene!F27+Feb!F27+Mar!F27),IF(Config!$C$6=4,SUM(+Ene!F27+Feb!F27+Mar!F27+Abr!F27),IF(Config!$C$6=5,SUM(Ene!F27+Feb!F27+Mar!F27+Abr!F27+May!F27),IF(Config!$C$6=6,SUM(+Ene!F27+Feb!F27+Mar!F27+Abr!F27+May!F27+Jun!F27),IF(Config!$C$6=7,SUM(Ene!F27+Feb!F27+Mar!F27+Abr!F27+May!F27+Jun!F27+Jul!F27),IF(Config!$C$6=8,SUM(+Ene!F27+Feb!F27+Mar!F27+Abr!F27+May!F27+Jun!F27+Jul!F27+Ago!F27),IF(Config!$C$6=9,SUM(+Ene!F27+Feb!F27+Mar!F27+Abr!F27+May!F27+Jun!F27+Jul!F27+Ago!F27+Set!F27),IF(Config!$C$6=10,SUM(+Ene!F27+Feb!F27+Mar!F27+Abr!F27+May!F27+Jun!F27+Jul!F27+Ago!F27+Set!F27+Oct!F27),IF(Config!$C$6=11,SUM(+Ene!F27+Feb!F27+Mar!F27+Abr!F27+May!F27+Jun!F27+Jul!F27+Ago!F27+Set!F27+Oct!F27+Nov!F27),IF(Config!$C$6=12,SUM(+Ene!F27+Feb!F27+Mar!F27+Abr!F27+May!F27+Jun!F27+Jul!F27+Ago!F27+Set!F27+Oct!F27+Nov!F27+Dic!F27)))))))))))))</f>
        <v>0</v>
      </c>
      <c r="G27" s="356">
        <f>IF(Config!$C$6=1,SUM(+Ene!G27),IF(Config!$C$6=2,SUM(+Ene!G27+Feb!G27),IF(Config!$C$6=3,SUM(+Ene!G27+Feb!G27+Mar!G27),IF(Config!$C$6=4,SUM(+Ene!G27+Feb!G27+Mar!G27+Abr!G27),IF(Config!$C$6=5,SUM(Ene!G27+Feb!G27+Mar!G27+Abr!G27+May!G27),IF(Config!$C$6=6,SUM(+Ene!G27+Feb!G27+Mar!G27+Abr!G27+May!G27+Jun!G27),IF(Config!$C$6=7,SUM(Ene!G27+Feb!G27+Mar!G27+Abr!G27+May!G27+Jun!G27+Jul!G27),IF(Config!$C$6=8,SUM(+Ene!G27+Feb!G27+Mar!G27+Abr!G27+May!G27+Jun!G27+Jul!G27+Ago!G27),IF(Config!$C$6=9,SUM(+Ene!G27+Feb!G27+Mar!G27+Abr!G27+May!G27+Jun!G27+Jul!G27+Ago!G27+Set!G27),IF(Config!$C$6=10,SUM(+Ene!G27+Feb!G27+Mar!G27+Abr!G27+May!G27+Jun!G27+Jul!G27+Ago!G27+Set!G27+Oct!G27),IF(Config!$C$6=11,SUM(+Ene!G27+Feb!G27+Mar!G27+Abr!G27+May!G27+Jun!G27+Jul!G27+Ago!G27+Set!G27+Oct!G27+Nov!G27),IF(Config!$C$6=12,SUM(+Ene!G27+Feb!G27+Mar!G27+Abr!G27+May!G27+Jun!G27+Jul!G27+Ago!G27+Set!G27+Oct!G27+Nov!G27+Dic!G27)))))))))))))</f>
        <v>0</v>
      </c>
      <c r="H27" s="356">
        <f>IF(Config!$C$6=1,SUM(+Ene!H27),IF(Config!$C$6=2,SUM(+Ene!H27+Feb!H27),IF(Config!$C$6=3,SUM(+Ene!H27+Feb!H27+Mar!H27),IF(Config!$C$6=4,SUM(+Ene!H27+Feb!H27+Mar!H27+Abr!H27),IF(Config!$C$6=5,SUM(Ene!H27+Feb!H27+Mar!H27+Abr!H27+May!H27),IF(Config!$C$6=6,SUM(+Ene!H27+Feb!H27+Mar!H27+Abr!H27+May!H27+Jun!H27),IF(Config!$C$6=7,SUM(Ene!H27+Feb!H27+Mar!H27+Abr!H27+May!H27+Jun!H27+Jul!H27),IF(Config!$C$6=8,SUM(+Ene!H27+Feb!H27+Mar!H27+Abr!H27+May!H27+Jun!H27+Jul!H27+Ago!H27),IF(Config!$C$6=9,SUM(+Ene!H27+Feb!H27+Mar!H27+Abr!H27+May!H27+Jun!H27+Jul!H27+Ago!H27+Set!H27),IF(Config!$C$6=10,SUM(+Ene!H27+Feb!H27+Mar!H27+Abr!H27+May!H27+Jun!H27+Jul!H27+Ago!H27+Set!H27+Oct!H27),IF(Config!$C$6=11,SUM(+Ene!H27+Feb!H27+Mar!H27+Abr!H27+May!H27+Jun!H27+Jul!H27+Ago!H27+Set!H27+Oct!H27+Nov!H27),IF(Config!$C$6=12,SUM(+Ene!H27+Feb!H27+Mar!H27+Abr!H27+May!H27+Jun!H27+Jul!H27+Ago!H27+Set!H27+Oct!H27+Nov!H27+Dic!H27)))))))))))))</f>
        <v>0</v>
      </c>
      <c r="I27" s="356">
        <f>IF(Config!$C$6=1,SUM(+Ene!I27),IF(Config!$C$6=2,SUM(+Ene!I27+Feb!I27),IF(Config!$C$6=3,SUM(+Ene!I27+Feb!I27+Mar!I27),IF(Config!$C$6=4,SUM(+Ene!I27+Feb!I27+Mar!I27+Abr!I27),IF(Config!$C$6=5,SUM(Ene!I27+Feb!I27+Mar!I27+Abr!I27+May!I27),IF(Config!$C$6=6,SUM(+Ene!I27+Feb!I27+Mar!I27+Abr!I27+May!I27+Jun!I27),IF(Config!$C$6=7,SUM(Ene!I27+Feb!I27+Mar!I27+Abr!I27+May!I27+Jun!I27+Jul!I27),IF(Config!$C$6=8,SUM(+Ene!I27+Feb!I27+Mar!I27+Abr!I27+May!I27+Jun!I27+Jul!I27+Ago!I27),IF(Config!$C$6=9,SUM(+Ene!I27+Feb!I27+Mar!I27+Abr!I27+May!I27+Jun!I27+Jul!I27+Ago!I27+Set!I27),IF(Config!$C$6=10,SUM(+Ene!I27+Feb!I27+Mar!I27+Abr!I27+May!I27+Jun!I27+Jul!I27+Ago!I27+Set!I27+Oct!I27),IF(Config!$C$6=11,SUM(+Ene!I27+Feb!I27+Mar!I27+Abr!I27+May!I27+Jun!I27+Jul!I27+Ago!I27+Set!I27+Oct!I27+Nov!I27),IF(Config!$C$6=12,SUM(+Ene!I27+Feb!I27+Mar!I27+Abr!I27+May!I27+Jun!I27+Jul!I27+Ago!I27+Set!I27+Oct!I27+Nov!I27+Dic!I27)))))))))))))</f>
        <v>0</v>
      </c>
      <c r="J27" s="356">
        <f>IF(Config!$C$6=1,SUM(+Ene!J27),IF(Config!$C$6=2,SUM(+Ene!J27+Feb!J27),IF(Config!$C$6=3,SUM(+Ene!J27+Feb!J27+Mar!J27),IF(Config!$C$6=4,SUM(+Ene!J27+Feb!J27+Mar!J27+Abr!J27),IF(Config!$C$6=5,SUM(Ene!J27+Feb!J27+Mar!J27+Abr!J27+May!J27),IF(Config!$C$6=6,SUM(+Ene!J27+Feb!J27+Mar!J27+Abr!J27+May!J27+Jun!J27),IF(Config!$C$6=7,SUM(Ene!J27+Feb!J27+Mar!J27+Abr!J27+May!J27+Jun!J27+Jul!J27),IF(Config!$C$6=8,SUM(+Ene!J27+Feb!J27+Mar!J27+Abr!J27+May!J27+Jun!J27+Jul!J27+Ago!J27),IF(Config!$C$6=9,SUM(+Ene!J27+Feb!J27+Mar!J27+Abr!J27+May!J27+Jun!J27+Jul!J27+Ago!J27+Set!J27),IF(Config!$C$6=10,SUM(+Ene!J27+Feb!J27+Mar!J27+Abr!J27+May!J27+Jun!J27+Jul!J27+Ago!J27+Set!J27+Oct!J27),IF(Config!$C$6=11,SUM(+Ene!J27+Feb!J27+Mar!J27+Abr!J27+May!J27+Jun!J27+Jul!J27+Ago!J27+Set!J27+Oct!J27+Nov!J27),IF(Config!$C$6=12,SUM(+Ene!J27+Feb!J27+Mar!J27+Abr!J27+May!J27+Jun!J27+Jul!J27+Ago!J27+Set!J27+Oct!J27+Nov!J27+Dic!J27)))))))))))))</f>
        <v>0</v>
      </c>
      <c r="K27" s="356">
        <f>IF(Config!$C$6=1,SUM(+Ene!K27),IF(Config!$C$6=2,SUM(+Ene!K27+Feb!K27),IF(Config!$C$6=3,SUM(+Ene!K27+Feb!K27+Mar!K27),IF(Config!$C$6=4,SUM(+Ene!K27+Feb!K27+Mar!K27+Abr!K27),IF(Config!$C$6=5,SUM(Ene!K27+Feb!K27+Mar!K27+Abr!K27+May!K27),IF(Config!$C$6=6,SUM(+Ene!K27+Feb!K27+Mar!K27+Abr!K27+May!K27+Jun!K27),IF(Config!$C$6=7,SUM(Ene!K27+Feb!K27+Mar!K27+Abr!K27+May!K27+Jun!K27+Jul!K27),IF(Config!$C$6=8,SUM(+Ene!K27+Feb!K27+Mar!K27+Abr!K27+May!K27+Jun!K27+Jul!K27+Ago!K27),IF(Config!$C$6=9,SUM(+Ene!K27+Feb!K27+Mar!K27+Abr!K27+May!K27+Jun!K27+Jul!K27+Ago!K27+Set!K27),IF(Config!$C$6=10,SUM(+Ene!K27+Feb!K27+Mar!K27+Abr!K27+May!K27+Jun!K27+Jul!K27+Ago!K27+Set!K27+Oct!K27),IF(Config!$C$6=11,SUM(+Ene!K27+Feb!K27+Mar!K27+Abr!K27+May!K27+Jun!K27+Jul!K27+Ago!K27+Set!K27+Oct!K27+Nov!K27),IF(Config!$C$6=12,SUM(+Ene!K27+Feb!K27+Mar!K27+Abr!K27+May!K27+Jun!K27+Jul!K27+Ago!K27+Set!K27+Oct!K27+Nov!K27+Dic!K27)))))))))))))</f>
        <v>0</v>
      </c>
      <c r="L27" s="356">
        <f>IF(Config!$C$6=1,SUM(+Ene!L27),IF(Config!$C$6=2,SUM(+Ene!L27+Feb!L27),IF(Config!$C$6=3,SUM(+Ene!L27+Feb!L27+Mar!L27),IF(Config!$C$6=4,SUM(+Ene!L27+Feb!L27+Mar!L27+Abr!L27),IF(Config!$C$6=5,SUM(Ene!L27+Feb!L27+Mar!L27+Abr!L27+May!L27),IF(Config!$C$6=6,SUM(+Ene!L27+Feb!L27+Mar!L27+Abr!L27+May!L27+Jun!L27),IF(Config!$C$6=7,SUM(Ene!L27+Feb!L27+Mar!L27+Abr!L27+May!L27+Jun!L27+Jul!L27),IF(Config!$C$6=8,SUM(+Ene!L27+Feb!L27+Mar!L27+Abr!L27+May!L27+Jun!L27+Jul!L27+Ago!L27),IF(Config!$C$6=9,SUM(+Ene!L27+Feb!L27+Mar!L27+Abr!L27+May!L27+Jun!L27+Jul!L27+Ago!L27+Set!L27),IF(Config!$C$6=10,SUM(+Ene!L27+Feb!L27+Mar!L27+Abr!L27+May!L27+Jun!L27+Jul!L27+Ago!L27+Set!L27+Oct!L27),IF(Config!$C$6=11,SUM(+Ene!L27+Feb!L27+Mar!L27+Abr!L27+May!L27+Jun!L27+Jul!L27+Ago!L27+Set!L27+Oct!L27+Nov!L27),IF(Config!$C$6=12,SUM(+Ene!L27+Feb!L27+Mar!L27+Abr!L27+May!L27+Jun!L27+Jul!L27+Ago!L27+Set!L27+Oct!L27+Nov!L27+Dic!L27)))))))))))))</f>
        <v>0</v>
      </c>
      <c r="M27" s="356">
        <f>IF(Config!$C$6=1,SUM(+Ene!M27),IF(Config!$C$6=2,SUM(+Ene!M27+Feb!M27),IF(Config!$C$6=3,SUM(+Ene!M27+Feb!M27+Mar!M27),IF(Config!$C$6=4,SUM(+Ene!M27+Feb!M27+Mar!M27+Abr!M27),IF(Config!$C$6=5,SUM(Ene!M27+Feb!M27+Mar!M27+Abr!M27+May!M27),IF(Config!$C$6=6,SUM(+Ene!M27+Feb!M27+Mar!M27+Abr!M27+May!M27+Jun!M27),IF(Config!$C$6=7,SUM(Ene!M27+Feb!M27+Mar!M27+Abr!M27+May!M27+Jun!M27+Jul!M27),IF(Config!$C$6=8,SUM(+Ene!M27+Feb!M27+Mar!M27+Abr!M27+May!M27+Jun!M27+Jul!M27+Ago!M27),IF(Config!$C$6=9,SUM(+Ene!M27+Feb!M27+Mar!M27+Abr!M27+May!M27+Jun!M27+Jul!M27+Ago!M27+Set!M27),IF(Config!$C$6=10,SUM(+Ene!M27+Feb!M27+Mar!M27+Abr!M27+May!M27+Jun!M27+Jul!M27+Ago!M27+Set!M27+Oct!M27),IF(Config!$C$6=11,SUM(+Ene!M27+Feb!M27+Mar!M27+Abr!M27+May!M27+Jun!M27+Jul!M27+Ago!M27+Set!M27+Oct!M27+Nov!M27),IF(Config!$C$6=12,SUM(+Ene!M27+Feb!M27+Mar!M27+Abr!M27+May!M27+Jun!M27+Jul!M27+Ago!M27+Set!M27+Oct!M27+Nov!M27+Dic!M27)))))))))))))</f>
        <v>0</v>
      </c>
      <c r="N27" s="356">
        <f>IF(Config!$C$6=1,SUM(+Ene!N27),IF(Config!$C$6=2,SUM(+Ene!N27+Feb!N27),IF(Config!$C$6=3,SUM(+Ene!N27+Feb!N27+Mar!N27),IF(Config!$C$6=4,SUM(+Ene!N27+Feb!N27+Mar!N27+Abr!N27),IF(Config!$C$6=5,SUM(Ene!N27+Feb!N27+Mar!N27+Abr!N27+May!N27),IF(Config!$C$6=6,SUM(+Ene!N27+Feb!N27+Mar!N27+Abr!N27+May!N27+Jun!N27),IF(Config!$C$6=7,SUM(Ene!N27+Feb!N27+Mar!N27+Abr!N27+May!N27+Jun!N27+Jul!N27),IF(Config!$C$6=8,SUM(+Ene!N27+Feb!N27+Mar!N27+Abr!N27+May!N27+Jun!N27+Jul!N27+Ago!N27),IF(Config!$C$6=9,SUM(+Ene!N27+Feb!N27+Mar!N27+Abr!N27+May!N27+Jun!N27+Jul!N27+Ago!N27+Set!N27),IF(Config!$C$6=10,SUM(+Ene!N27+Feb!N27+Mar!N27+Abr!N27+May!N27+Jun!N27+Jul!N27+Ago!N27+Set!N27+Oct!N27),IF(Config!$C$6=11,SUM(+Ene!N27+Feb!N27+Mar!N27+Abr!N27+May!N27+Jun!N27+Jul!N27+Ago!N27+Set!N27+Oct!N27+Nov!N27),IF(Config!$C$6=12,SUM(+Ene!N27+Feb!N27+Mar!N27+Abr!N27+May!N27+Jun!N27+Jul!N27+Ago!N27+Set!N27+Oct!N27+Nov!N27+Dic!N27)))))))))))))</f>
        <v>0</v>
      </c>
      <c r="O27" s="356">
        <f>IF(Config!$C$6=1,SUM(+Ene!O27),IF(Config!$C$6=2,SUM(+Ene!O27+Feb!O27),IF(Config!$C$6=3,SUM(+Ene!O27+Feb!O27+Mar!O27),IF(Config!$C$6=4,SUM(+Ene!O27+Feb!O27+Mar!O27+Abr!O27),IF(Config!$C$6=5,SUM(Ene!O27+Feb!O27+Mar!O27+Abr!O27+May!O27),IF(Config!$C$6=6,SUM(+Ene!O27+Feb!O27+Mar!O27+Abr!O27+May!O27+Jun!O27),IF(Config!$C$6=7,SUM(Ene!O27+Feb!O27+Mar!O27+Abr!O27+May!O27+Jun!O27+Jul!O27),IF(Config!$C$6=8,SUM(+Ene!O27+Feb!O27+Mar!O27+Abr!O27+May!O27+Jun!O27+Jul!O27+Ago!O27),IF(Config!$C$6=9,SUM(+Ene!O27+Feb!O27+Mar!O27+Abr!O27+May!O27+Jun!O27+Jul!O27+Ago!O27+Set!O27),IF(Config!$C$6=10,SUM(+Ene!O27+Feb!O27+Mar!O27+Abr!O27+May!O27+Jun!O27+Jul!O27+Ago!O27+Set!O27+Oct!O27),IF(Config!$C$6=11,SUM(+Ene!O27+Feb!O27+Mar!O27+Abr!O27+May!O27+Jun!O27+Jul!O27+Ago!O27+Set!O27+Oct!O27+Nov!O27),IF(Config!$C$6=12,SUM(+Ene!O27+Feb!O27+Mar!O27+Abr!O27+May!O27+Jun!O27+Jul!O27+Ago!O27+Set!O27+Oct!O27+Nov!O27+Dic!O27)))))))))))))</f>
        <v>0</v>
      </c>
      <c r="P27" s="356">
        <f>IF(Config!$C$6=1,SUM(+Ene!P27),IF(Config!$C$6=2,SUM(+Ene!P27+Feb!P27),IF(Config!$C$6=3,SUM(+Ene!P27+Feb!P27+Mar!P27),IF(Config!$C$6=4,SUM(+Ene!P27+Feb!P27+Mar!P27+Abr!P27),IF(Config!$C$6=5,SUM(Ene!P27+Feb!P27+Mar!P27+Abr!P27+May!P27),IF(Config!$C$6=6,SUM(+Ene!P27+Feb!P27+Mar!P27+Abr!P27+May!P27+Jun!P27),IF(Config!$C$6=7,SUM(Ene!P27+Feb!P27+Mar!P27+Abr!P27+May!P27+Jun!P27+Jul!P27),IF(Config!$C$6=8,SUM(+Ene!P27+Feb!P27+Mar!P27+Abr!P27+May!P27+Jun!P27+Jul!P27+Ago!P27),IF(Config!$C$6=9,SUM(+Ene!P27+Feb!P27+Mar!P27+Abr!P27+May!P27+Jun!P27+Jul!P27+Ago!P27+Set!P27),IF(Config!$C$6=10,SUM(+Ene!P27+Feb!P27+Mar!P27+Abr!P27+May!P27+Jun!P27+Jul!P27+Ago!P27+Set!P27+Oct!P27),IF(Config!$C$6=11,SUM(+Ene!P27+Feb!P27+Mar!P27+Abr!P27+May!P27+Jun!P27+Jul!P27+Ago!P27+Set!P27+Oct!P27+Nov!P27),IF(Config!$C$6=12,SUM(+Ene!P27+Feb!P27+Mar!P27+Abr!P27+May!P27+Jun!P27+Jul!P27+Ago!P27+Set!P27+Oct!P27+Nov!P27+Dic!P27)))))))))))))</f>
        <v>0</v>
      </c>
      <c r="Q27" s="356">
        <f>IF(Config!$C$6=1,SUM(+Ene!Q27),IF(Config!$C$6=2,SUM(+Ene!Q27+Feb!Q27),IF(Config!$C$6=3,SUM(+Ene!Q27+Feb!Q27+Mar!Q27),IF(Config!$C$6=4,SUM(+Ene!Q27+Feb!Q27+Mar!Q27+Abr!Q27),IF(Config!$C$6=5,SUM(Ene!Q27+Feb!Q27+Mar!Q27+Abr!Q27+May!Q27),IF(Config!$C$6=6,SUM(+Ene!Q27+Feb!Q27+Mar!Q27+Abr!Q27+May!Q27+Jun!Q27),IF(Config!$C$6=7,SUM(Ene!Q27+Feb!Q27+Mar!Q27+Abr!Q27+May!Q27+Jun!Q27+Jul!Q27),IF(Config!$C$6=8,SUM(+Ene!Q27+Feb!Q27+Mar!Q27+Abr!Q27+May!Q27+Jun!Q27+Jul!Q27+Ago!Q27),IF(Config!$C$6=9,SUM(+Ene!Q27+Feb!Q27+Mar!Q27+Abr!Q27+May!Q27+Jun!Q27+Jul!Q27+Ago!Q27+Set!Q27),IF(Config!$C$6=10,SUM(+Ene!Q27+Feb!Q27+Mar!Q27+Abr!Q27+May!Q27+Jun!Q27+Jul!Q27+Ago!Q27+Set!Q27+Oct!Q27),IF(Config!$C$6=11,SUM(+Ene!Q27+Feb!Q27+Mar!Q27+Abr!Q27+May!Q27+Jun!Q27+Jul!Q27+Ago!Q27+Set!Q27+Oct!Q27+Nov!Q27),IF(Config!$C$6=12,SUM(+Ene!Q27+Feb!Q27+Mar!Q27+Abr!Q27+May!Q27+Jun!Q27+Jul!Q27+Ago!Q27+Set!Q27+Oct!Q27+Nov!Q27+Dic!Q27)))))))))))))</f>
        <v>0</v>
      </c>
      <c r="R27" s="356">
        <f>IF(Config!$C$6=1,SUM(+Ene!R27),IF(Config!$C$6=2,SUM(+Ene!R27+Feb!R27),IF(Config!$C$6=3,SUM(+Ene!R27+Feb!R27+Mar!R27),IF(Config!$C$6=4,SUM(+Ene!R27+Feb!R27+Mar!R27+Abr!R27),IF(Config!$C$6=5,SUM(Ene!R27+Feb!R27+Mar!R27+Abr!R27+May!R27),IF(Config!$C$6=6,SUM(+Ene!R27+Feb!R27+Mar!R27+Abr!R27+May!R27+Jun!R27),IF(Config!$C$6=7,SUM(Ene!R27+Feb!R27+Mar!R27+Abr!R27+May!R27+Jun!R27+Jul!R27),IF(Config!$C$6=8,SUM(+Ene!R27+Feb!R27+Mar!R27+Abr!R27+May!R27+Jun!R27+Jul!R27+Ago!R27),IF(Config!$C$6=9,SUM(+Ene!R27+Feb!R27+Mar!R27+Abr!R27+May!R27+Jun!R27+Jul!R27+Ago!R27+Set!R27),IF(Config!$C$6=10,SUM(+Ene!R27+Feb!R27+Mar!R27+Abr!R27+May!R27+Jun!R27+Jul!R27+Ago!R27+Set!R27+Oct!R27),IF(Config!$C$6=11,SUM(+Ene!R27+Feb!R27+Mar!R27+Abr!R27+May!R27+Jun!R27+Jul!R27+Ago!R27+Set!R27+Oct!R27+Nov!R27),IF(Config!$C$6=12,SUM(+Ene!R27+Feb!R27+Mar!R27+Abr!R27+May!R27+Jun!R27+Jul!R27+Ago!R27+Set!R27+Oct!R27+Nov!R27+Dic!R27)))))))))))))</f>
        <v>0</v>
      </c>
      <c r="S27" s="356">
        <f>IF(Config!$C$6=1,SUM(+Ene!S27),IF(Config!$C$6=2,SUM(+Ene!S27+Feb!S27),IF(Config!$C$6=3,SUM(+Ene!S27+Feb!S27+Mar!S27),IF(Config!$C$6=4,SUM(+Ene!S27+Feb!S27+Mar!S27+Abr!S27),IF(Config!$C$6=5,SUM(Ene!S27+Feb!S27+Mar!S27+Abr!S27+May!S27),IF(Config!$C$6=6,SUM(+Ene!S27+Feb!S27+Mar!S27+Abr!S27+May!S27+Jun!S27),IF(Config!$C$6=7,SUM(Ene!S27+Feb!S27+Mar!S27+Abr!S27+May!S27+Jun!S27+Jul!S27),IF(Config!$C$6=8,SUM(+Ene!S27+Feb!S27+Mar!S27+Abr!S27+May!S27+Jun!S27+Jul!S27+Ago!S27),IF(Config!$C$6=9,SUM(+Ene!S27+Feb!S27+Mar!S27+Abr!S27+May!S27+Jun!S27+Jul!S27+Ago!S27+Set!S27),IF(Config!$C$6=10,SUM(+Ene!S27+Feb!S27+Mar!S27+Abr!S27+May!S27+Jun!S27+Jul!S27+Ago!S27+Set!S27+Oct!S27),IF(Config!$C$6=11,SUM(+Ene!S27+Feb!S27+Mar!S27+Abr!S27+May!S27+Jun!S27+Jul!S27+Ago!S27+Set!S27+Oct!S27+Nov!S27),IF(Config!$C$6=12,SUM(+Ene!S27+Feb!S27+Mar!S27+Abr!S27+May!S27+Jun!S27+Jul!S27+Ago!S27+Set!S27+Oct!S27+Nov!S27+Dic!S27)))))))))))))</f>
        <v>0</v>
      </c>
      <c r="T27" s="356">
        <f>IF(Config!$C$6=1,SUM(+Ene!T27),IF(Config!$C$6=2,SUM(+Ene!T27+Feb!T27),IF(Config!$C$6=3,SUM(+Ene!T27+Feb!T27+Mar!T27),IF(Config!$C$6=4,SUM(+Ene!T27+Feb!T27+Mar!T27+Abr!T27),IF(Config!$C$6=5,SUM(Ene!T27+Feb!T27+Mar!T27+Abr!T27+May!T27),IF(Config!$C$6=6,SUM(+Ene!T27+Feb!T27+Mar!T27+Abr!T27+May!T27+Jun!T27),IF(Config!$C$6=7,SUM(Ene!T27+Feb!T27+Mar!T27+Abr!T27+May!T27+Jun!T27+Jul!T27),IF(Config!$C$6=8,SUM(+Ene!T27+Feb!T27+Mar!T27+Abr!T27+May!T27+Jun!T27+Jul!T27+Ago!T27),IF(Config!$C$6=9,SUM(+Ene!T27+Feb!T27+Mar!T27+Abr!T27+May!T27+Jun!T27+Jul!T27+Ago!T27+Set!T27),IF(Config!$C$6=10,SUM(+Ene!T27+Feb!T27+Mar!T27+Abr!T27+May!T27+Jun!T27+Jul!T27+Ago!T27+Set!T27+Oct!T27),IF(Config!$C$6=11,SUM(+Ene!T27+Feb!T27+Mar!T27+Abr!T27+May!T27+Jun!T27+Jul!T27+Ago!T27+Set!T27+Oct!T27+Nov!T27),IF(Config!$C$6=12,SUM(+Ene!T27+Feb!T27+Mar!T27+Abr!T27+May!T27+Jun!T27+Jul!T27+Ago!T27+Set!T27+Oct!T27+Nov!T27+Dic!T27)))))))))))))</f>
        <v>2</v>
      </c>
      <c r="U27" s="356">
        <f>IF(Config!$C$6=1,SUM(+Ene!U27),IF(Config!$C$6=2,SUM(+Ene!U27+Feb!U27),IF(Config!$C$6=3,SUM(+Ene!U27+Feb!U27+Mar!U27),IF(Config!$C$6=4,SUM(+Ene!U27+Feb!U27+Mar!U27+Abr!U27),IF(Config!$C$6=5,SUM(Ene!U27+Feb!U27+Mar!U27+Abr!U27+May!U27),IF(Config!$C$6=6,SUM(+Ene!U27+Feb!U27+Mar!U27+Abr!U27+May!U27+Jun!U27),IF(Config!$C$6=7,SUM(Ene!U27+Feb!U27+Mar!U27+Abr!U27+May!U27+Jun!U27+Jul!U27),IF(Config!$C$6=8,SUM(+Ene!U27+Feb!U27+Mar!U27+Abr!U27+May!U27+Jun!U27+Jul!U27+Ago!U27),IF(Config!$C$6=9,SUM(+Ene!U27+Feb!U27+Mar!U27+Abr!U27+May!U27+Jun!U27+Jul!U27+Ago!U27+Set!U27),IF(Config!$C$6=10,SUM(+Ene!U27+Feb!U27+Mar!U27+Abr!U27+May!U27+Jun!U27+Jul!U27+Ago!U27+Set!U27+Oct!U27),IF(Config!$C$6=11,SUM(+Ene!U27+Feb!U27+Mar!U27+Abr!U27+May!U27+Jun!U27+Jul!U27+Ago!U27+Set!U27+Oct!U27+Nov!U27),IF(Config!$C$6=12,SUM(+Ene!U27+Feb!U27+Mar!U27+Abr!U27+May!U27+Jun!U27+Jul!U27+Ago!U27+Set!U27+Oct!U27+Nov!U27+Dic!U27)))))))))))))</f>
        <v>0</v>
      </c>
      <c r="V27" s="356">
        <f>IF(Config!$C$6=1,SUM(+Ene!V27),IF(Config!$C$6=2,SUM(+Ene!V27+Feb!V27),IF(Config!$C$6=3,SUM(+Ene!V27+Feb!V27+Mar!V27),IF(Config!$C$6=4,SUM(+Ene!V27+Feb!V27+Mar!V27+Abr!V27),IF(Config!$C$6=5,SUM(Ene!V27+Feb!V27+Mar!V27+Abr!V27+May!V27),IF(Config!$C$6=6,SUM(+Ene!V27+Feb!V27+Mar!V27+Abr!V27+May!V27+Jun!V27),IF(Config!$C$6=7,SUM(Ene!V27+Feb!V27+Mar!V27+Abr!V27+May!V27+Jun!V27+Jul!V27),IF(Config!$C$6=8,SUM(+Ene!V27+Feb!V27+Mar!V27+Abr!V27+May!V27+Jun!V27+Jul!V27+Ago!V27),IF(Config!$C$6=9,SUM(+Ene!V27+Feb!V27+Mar!V27+Abr!V27+May!V27+Jun!V27+Jul!V27+Ago!V27+Set!V27),IF(Config!$C$6=10,SUM(+Ene!V27+Feb!V27+Mar!V27+Abr!V27+May!V27+Jun!V27+Jul!V27+Ago!V27+Set!V27+Oct!V27),IF(Config!$C$6=11,SUM(+Ene!V27+Feb!V27+Mar!V27+Abr!V27+May!V27+Jun!V27+Jul!V27+Ago!V27+Set!V27+Oct!V27+Nov!V27),IF(Config!$C$6=12,SUM(+Ene!V27+Feb!V27+Mar!V27+Abr!V27+May!V27+Jun!V27+Jul!V27+Ago!V27+Set!V27+Oct!V27+Nov!V27+Dic!V27)))))))))))))</f>
        <v>0</v>
      </c>
      <c r="W27" s="356">
        <f>IF(Config!$C$6=1,SUM(+Ene!W27),IF(Config!$C$6=2,SUM(+Ene!W27+Feb!W27),IF(Config!$C$6=3,SUM(+Ene!W27+Feb!W27+Mar!W27),IF(Config!$C$6=4,SUM(+Ene!W27+Feb!W27+Mar!W27+Abr!W27),IF(Config!$C$6=5,SUM(Ene!W27+Feb!W27+Mar!W27+Abr!W27+May!W27),IF(Config!$C$6=6,SUM(+Ene!W27+Feb!W27+Mar!W27+Abr!W27+May!W27+Jun!W27),IF(Config!$C$6=7,SUM(Ene!W27+Feb!W27+Mar!W27+Abr!W27+May!W27+Jun!W27+Jul!W27),IF(Config!$C$6=8,SUM(+Ene!W27+Feb!W27+Mar!W27+Abr!W27+May!W27+Jun!W27+Jul!W27+Ago!W27),IF(Config!$C$6=9,SUM(+Ene!W27+Feb!W27+Mar!W27+Abr!W27+May!W27+Jun!W27+Jul!W27+Ago!W27+Set!W27),IF(Config!$C$6=10,SUM(+Ene!W27+Feb!W27+Mar!W27+Abr!W27+May!W27+Jun!W27+Jul!W27+Ago!W27+Set!W27+Oct!W27),IF(Config!$C$6=11,SUM(+Ene!W27+Feb!W27+Mar!W27+Abr!W27+May!W27+Jun!W27+Jul!W27+Ago!W27+Set!W27+Oct!W27+Nov!W27),IF(Config!$C$6=12,SUM(+Ene!W27+Feb!W27+Mar!W27+Abr!W27+May!W27+Jun!W27+Jul!W27+Ago!W27+Set!W27+Oct!W27+Nov!W27+Dic!W27)))))))))))))</f>
        <v>0</v>
      </c>
      <c r="X27" s="356">
        <f>IF(Config!$C$6=1,SUM(+Ene!X27),IF(Config!$C$6=2,SUM(+Ene!X27+Feb!X27),IF(Config!$C$6=3,SUM(+Ene!X27+Feb!X27+Mar!X27),IF(Config!$C$6=4,SUM(+Ene!X27+Feb!X27+Mar!X27+Abr!X27),IF(Config!$C$6=5,SUM(Ene!X27+Feb!X27+Mar!X27+Abr!X27+May!X27),IF(Config!$C$6=6,SUM(+Ene!X27+Feb!X27+Mar!X27+Abr!X27+May!X27+Jun!X27),IF(Config!$C$6=7,SUM(Ene!X27+Feb!X27+Mar!X27+Abr!X27+May!X27+Jun!X27+Jul!X27),IF(Config!$C$6=8,SUM(+Ene!X27+Feb!X27+Mar!X27+Abr!X27+May!X27+Jun!X27+Jul!X27+Ago!X27),IF(Config!$C$6=9,SUM(+Ene!X27+Feb!X27+Mar!X27+Abr!X27+May!X27+Jun!X27+Jul!X27+Ago!X27+Set!X27),IF(Config!$C$6=10,SUM(+Ene!X27+Feb!X27+Mar!X27+Abr!X27+May!X27+Jun!X27+Jul!X27+Ago!X27+Set!X27+Oct!X27),IF(Config!$C$6=11,SUM(+Ene!X27+Feb!X27+Mar!X27+Abr!X27+May!X27+Jun!X27+Jul!X27+Ago!X27+Set!X27+Oct!X27+Nov!X27),IF(Config!$C$6=12,SUM(+Ene!X27+Feb!X27+Mar!X27+Abr!X27+May!X27+Jun!X27+Jul!X27+Ago!X27+Set!X27+Oct!X27+Nov!X27+Dic!X27)))))))))))))</f>
        <v>13</v>
      </c>
      <c r="Y27" s="356">
        <f>IF(Config!$C$6=1,SUM(+Ene!Y27),IF(Config!$C$6=2,SUM(+Ene!Y27+Feb!Y27),IF(Config!$C$6=3,SUM(+Ene!Y27+Feb!Y27+Mar!Y27),IF(Config!$C$6=4,SUM(+Ene!Y27+Feb!Y27+Mar!Y27+Abr!Y27),IF(Config!$C$6=5,SUM(Ene!Y27+Feb!Y27+Mar!Y27+Abr!Y27+May!Y27),IF(Config!$C$6=6,SUM(+Ene!Y27+Feb!Y27+Mar!Y27+Abr!Y27+May!Y27+Jun!Y27),IF(Config!$C$6=7,SUM(Ene!Y27+Feb!Y27+Mar!Y27+Abr!Y27+May!Y27+Jun!Y27+Jul!Y27),IF(Config!$C$6=8,SUM(+Ene!Y27+Feb!Y27+Mar!Y27+Abr!Y27+May!Y27+Jun!Y27+Jul!Y27+Ago!Y27),IF(Config!$C$6=9,SUM(+Ene!Y27+Feb!Y27+Mar!Y27+Abr!Y27+May!Y27+Jun!Y27+Jul!Y27+Ago!Y27+Set!Y27),IF(Config!$C$6=10,SUM(+Ene!Y27+Feb!Y27+Mar!Y27+Abr!Y27+May!Y27+Jun!Y27+Jul!Y27+Ago!Y27+Set!Y27+Oct!Y27),IF(Config!$C$6=11,SUM(+Ene!Y27+Feb!Y27+Mar!Y27+Abr!Y27+May!Y27+Jun!Y27+Jul!Y27+Ago!Y27+Set!Y27+Oct!Y27+Nov!Y27),IF(Config!$C$6=12,SUM(+Ene!Y27+Feb!Y27+Mar!Y27+Abr!Y27+May!Y27+Jun!Y27+Jul!Y27+Ago!Y27+Set!Y27+Oct!Y27+Nov!Y27+Dic!Y27)))))))))))))</f>
        <v>0</v>
      </c>
      <c r="Z27" s="356">
        <f>IF(Config!$C$6=1,SUM(+Ene!Z27),IF(Config!$C$6=2,SUM(+Ene!Z27+Feb!Z27),IF(Config!$C$6=3,SUM(+Ene!Z27+Feb!Z27+Mar!Z27),IF(Config!$C$6=4,SUM(+Ene!Z27+Feb!Z27+Mar!Z27+Abr!Z27),IF(Config!$C$6=5,SUM(Ene!Z27+Feb!Z27+Mar!Z27+Abr!Z27+May!Z27),IF(Config!$C$6=6,SUM(+Ene!Z27+Feb!Z27+Mar!Z27+Abr!Z27+May!Z27+Jun!Z27),IF(Config!$C$6=7,SUM(Ene!Z27+Feb!Z27+Mar!Z27+Abr!Z27+May!Z27+Jun!Z27+Jul!Z27),IF(Config!$C$6=8,SUM(+Ene!Z27+Feb!Z27+Mar!Z27+Abr!Z27+May!Z27+Jun!Z27+Jul!Z27+Ago!Z27),IF(Config!$C$6=9,SUM(+Ene!Z27+Feb!Z27+Mar!Z27+Abr!Z27+May!Z27+Jun!Z27+Jul!Z27+Ago!Z27+Set!Z27),IF(Config!$C$6=10,SUM(+Ene!Z27+Feb!Z27+Mar!Z27+Abr!Z27+May!Z27+Jun!Z27+Jul!Z27+Ago!Z27+Set!Z27+Oct!Z27),IF(Config!$C$6=11,SUM(+Ene!Z27+Feb!Z27+Mar!Z27+Abr!Z27+May!Z27+Jun!Z27+Jul!Z27+Ago!Z27+Set!Z27+Oct!Z27+Nov!Z27),IF(Config!$C$6=12,SUM(+Ene!Z27+Feb!Z27+Mar!Z27+Abr!Z27+May!Z27+Jun!Z27+Jul!Z27+Ago!Z27+Set!Z27+Oct!Z27+Nov!Z27+Dic!Z27)))))))))))))</f>
        <v>0</v>
      </c>
      <c r="AA27" s="356">
        <f>IF(Config!$C$6=1,SUM(+Ene!AA27),IF(Config!$C$6=2,SUM(+Ene!AA27+Feb!AA27),IF(Config!$C$6=3,SUM(+Ene!AA27+Feb!AA27+Mar!AA27),IF(Config!$C$6=4,SUM(+Ene!AA27+Feb!AA27+Mar!AA27+Abr!AA27),IF(Config!$C$6=5,SUM(Ene!AA27+Feb!AA27+Mar!AA27+Abr!AA27+May!AA27),IF(Config!$C$6=6,SUM(+Ene!AA27+Feb!AA27+Mar!AA27+Abr!AA27+May!AA27+Jun!AA27),IF(Config!$C$6=7,SUM(Ene!AA27+Feb!AA27+Mar!AA27+Abr!AA27+May!AA27+Jun!AA27+Jul!AA27),IF(Config!$C$6=8,SUM(+Ene!AA27+Feb!AA27+Mar!AA27+Abr!AA27+May!AA27+Jun!AA27+Jul!AA27+Ago!AA27),IF(Config!$C$6=9,SUM(+Ene!AA27+Feb!AA27+Mar!AA27+Abr!AA27+May!AA27+Jun!AA27+Jul!AA27+Ago!AA27+Set!AA27),IF(Config!$C$6=10,SUM(+Ene!AA27+Feb!AA27+Mar!AA27+Abr!AA27+May!AA27+Jun!AA27+Jul!AA27+Ago!AA27+Set!AA27+Oct!AA27),IF(Config!$C$6=11,SUM(+Ene!AA27+Feb!AA27+Mar!AA27+Abr!AA27+May!AA27+Jun!AA27+Jul!AA27+Ago!AA27+Set!AA27+Oct!AA27+Nov!AA27),IF(Config!$C$6=12,SUM(+Ene!AA27+Feb!AA27+Mar!AA27+Abr!AA27+May!AA27+Jun!AA27+Jul!AA27+Ago!AA27+Set!AA27+Oct!AA27+Nov!AA27+Dic!AA27)))))))))))))</f>
        <v>0</v>
      </c>
      <c r="AB27" s="356">
        <f>IF(Config!$C$6=1,SUM(+Ene!AB27),IF(Config!$C$6=2,SUM(+Ene!AB27+Feb!AB27),IF(Config!$C$6=3,SUM(+Ene!AB27+Feb!AB27+Mar!AB27),IF(Config!$C$6=4,SUM(+Ene!AB27+Feb!AB27+Mar!AB27+Abr!AB27),IF(Config!$C$6=5,SUM(Ene!AB27+Feb!AB27+Mar!AB27+Abr!AB27+May!AB27),IF(Config!$C$6=6,SUM(+Ene!AB27+Feb!AB27+Mar!AB27+Abr!AB27+May!AB27+Jun!AB27),IF(Config!$C$6=7,SUM(Ene!AB27+Feb!AB27+Mar!AB27+Abr!AB27+May!AB27+Jun!AB27+Jul!AB27),IF(Config!$C$6=8,SUM(+Ene!AB27+Feb!AB27+Mar!AB27+Abr!AB27+May!AB27+Jun!AB27+Jul!AB27+Ago!AB27),IF(Config!$C$6=9,SUM(+Ene!AB27+Feb!AB27+Mar!AB27+Abr!AB27+May!AB27+Jun!AB27+Jul!AB27+Ago!AB27+Set!AB27),IF(Config!$C$6=10,SUM(+Ene!AB27+Feb!AB27+Mar!AB27+Abr!AB27+May!AB27+Jun!AB27+Jul!AB27+Ago!AB27+Set!AB27+Oct!AB27),IF(Config!$C$6=11,SUM(+Ene!AB27+Feb!AB27+Mar!AB27+Abr!AB27+May!AB27+Jun!AB27+Jul!AB27+Ago!AB27+Set!AB27+Oct!AB27+Nov!AB27),IF(Config!$C$6=12,SUM(+Ene!AB27+Feb!AB27+Mar!AB27+Abr!AB27+May!AB27+Jun!AB27+Jul!AB27+Ago!AB27+Set!AB27+Oct!AB27+Nov!AB27+Dic!AB27)))))))))))))</f>
        <v>0</v>
      </c>
      <c r="AC27" s="356">
        <f>IF(Config!$C$6=1,SUM(+Ene!AC27),IF(Config!$C$6=2,SUM(+Ene!AC27+Feb!AC27),IF(Config!$C$6=3,SUM(+Ene!AC27+Feb!AC27+Mar!AC27),IF(Config!$C$6=4,SUM(+Ene!AC27+Feb!AC27+Mar!AC27+Abr!AC27),IF(Config!$C$6=5,SUM(Ene!AC27+Feb!AC27+Mar!AC27+Abr!AC27+May!AC27),IF(Config!$C$6=6,SUM(+Ene!AC27+Feb!AC27+Mar!AC27+Abr!AC27+May!AC27+Jun!AC27),IF(Config!$C$6=7,SUM(Ene!AC27+Feb!AC27+Mar!AC27+Abr!AC27+May!AC27+Jun!AC27+Jul!AC27),IF(Config!$C$6=8,SUM(+Ene!AC27+Feb!AC27+Mar!AC27+Abr!AC27+May!AC27+Jun!AC27+Jul!AC27+Ago!AC27),IF(Config!$C$6=9,SUM(+Ene!AC27+Feb!AC27+Mar!AC27+Abr!AC27+May!AC27+Jun!AC27+Jul!AC27+Ago!AC27+Set!AC27),IF(Config!$C$6=10,SUM(+Ene!AC27+Feb!AC27+Mar!AC27+Abr!AC27+May!AC27+Jun!AC27+Jul!AC27+Ago!AC27+Set!AC27+Oct!AC27),IF(Config!$C$6=11,SUM(+Ene!AC27+Feb!AC27+Mar!AC27+Abr!AC27+May!AC27+Jun!AC27+Jul!AC27+Ago!AC27+Set!AC27+Oct!AC27+Nov!AC27),IF(Config!$C$6=12,SUM(+Ene!AC27+Feb!AC27+Mar!AC27+Abr!AC27+May!AC27+Jun!AC27+Jul!AC27+Ago!AC27+Set!AC27+Oct!AC27+Nov!AC27+Dic!AC27)))))))))))))</f>
        <v>0</v>
      </c>
      <c r="AD27" s="356">
        <f>IF(Config!$C$6=1,SUM(+Ene!AD27),IF(Config!$C$6=2,SUM(+Ene!AD27+Feb!AD27),IF(Config!$C$6=3,SUM(+Ene!AD27+Feb!AD27+Mar!AD27),IF(Config!$C$6=4,SUM(+Ene!AD27+Feb!AD27+Mar!AD27+Abr!AD27),IF(Config!$C$6=5,SUM(Ene!AD27+Feb!AD27+Mar!AD27+Abr!AD27+May!AD27),IF(Config!$C$6=6,SUM(+Ene!AD27+Feb!AD27+Mar!AD27+Abr!AD27+May!AD27+Jun!AD27),IF(Config!$C$6=7,SUM(Ene!AD27+Feb!AD27+Mar!AD27+Abr!AD27+May!AD27+Jun!AD27+Jul!AD27),IF(Config!$C$6=8,SUM(+Ene!AD27+Feb!AD27+Mar!AD27+Abr!AD27+May!AD27+Jun!AD27+Jul!AD27+Ago!AD27),IF(Config!$C$6=9,SUM(+Ene!AD27+Feb!AD27+Mar!AD27+Abr!AD27+May!AD27+Jun!AD27+Jul!AD27+Ago!AD27+Set!AD27),IF(Config!$C$6=10,SUM(+Ene!AD27+Feb!AD27+Mar!AD27+Abr!AD27+May!AD27+Jun!AD27+Jul!AD27+Ago!AD27+Set!AD27+Oct!AD27),IF(Config!$C$6=11,SUM(+Ene!AD27+Feb!AD27+Mar!AD27+Abr!AD27+May!AD27+Jun!AD27+Jul!AD27+Ago!AD27+Set!AD27+Oct!AD27+Nov!AD27),IF(Config!$C$6=12,SUM(+Ene!AD27+Feb!AD27+Mar!AD27+Abr!AD27+May!AD27+Jun!AD27+Jul!AD27+Ago!AD27+Set!AD27+Oct!AD27+Nov!AD27+Dic!AD27)))))))))))))</f>
        <v>0</v>
      </c>
      <c r="AE27" s="356">
        <f>IF(Config!$C$6=1,SUM(+Ene!AE27),IF(Config!$C$6=2,SUM(+Ene!AE27+Feb!AE27),IF(Config!$C$6=3,SUM(+Ene!AE27+Feb!AE27+Mar!AE27),IF(Config!$C$6=4,SUM(+Ene!AE27+Feb!AE27+Mar!AE27+Abr!AE27),IF(Config!$C$6=5,SUM(Ene!AE27+Feb!AE27+Mar!AE27+Abr!AE27+May!AE27),IF(Config!$C$6=6,SUM(+Ene!AE27+Feb!AE27+Mar!AE27+Abr!AE27+May!AE27+Jun!AE27),IF(Config!$C$6=7,SUM(Ene!AE27+Feb!AE27+Mar!AE27+Abr!AE27+May!AE27+Jun!AE27+Jul!AE27),IF(Config!$C$6=8,SUM(+Ene!AE27+Feb!AE27+Mar!AE27+Abr!AE27+May!AE27+Jun!AE27+Jul!AE27+Ago!AE27),IF(Config!$C$6=9,SUM(+Ene!AE27+Feb!AE27+Mar!AE27+Abr!AE27+May!AE27+Jun!AE27+Jul!AE27+Ago!AE27+Set!AE27),IF(Config!$C$6=10,SUM(+Ene!AE27+Feb!AE27+Mar!AE27+Abr!AE27+May!AE27+Jun!AE27+Jul!AE27+Ago!AE27+Set!AE27+Oct!AE27),IF(Config!$C$6=11,SUM(+Ene!AE27+Feb!AE27+Mar!AE27+Abr!AE27+May!AE27+Jun!AE27+Jul!AE27+Ago!AE27+Set!AE27+Oct!AE27+Nov!AE27),IF(Config!$C$6=12,SUM(+Ene!AE27+Feb!AE27+Mar!AE27+Abr!AE27+May!AE27+Jun!AE27+Jul!AE27+Ago!AE27+Set!AE27+Oct!AE27+Nov!AE27+Dic!AE27)))))))))))))</f>
        <v>10</v>
      </c>
      <c r="AF27" s="356">
        <f>IF(Config!$C$6=1,SUM(+Ene!AF27),IF(Config!$C$6=2,SUM(+Ene!AF27+Feb!AF27),IF(Config!$C$6=3,SUM(+Ene!AF27+Feb!AF27+Mar!AF27),IF(Config!$C$6=4,SUM(+Ene!AF27+Feb!AF27+Mar!AF27+Abr!AF27),IF(Config!$C$6=5,SUM(Ene!AF27+Feb!AF27+Mar!AF27+Abr!AF27+May!AF27),IF(Config!$C$6=6,SUM(+Ene!AF27+Feb!AF27+Mar!AF27+Abr!AF27+May!AF27+Jun!AF27),IF(Config!$C$6=7,SUM(Ene!AF27+Feb!AF27+Mar!AF27+Abr!AF27+May!AF27+Jun!AF27+Jul!AF27),IF(Config!$C$6=8,SUM(+Ene!AF27+Feb!AF27+Mar!AF27+Abr!AF27+May!AF27+Jun!AF27+Jul!AF27+Ago!AF27),IF(Config!$C$6=9,SUM(+Ene!AF27+Feb!AF27+Mar!AF27+Abr!AF27+May!AF27+Jun!AF27+Jul!AF27+Ago!AF27+Set!AF27),IF(Config!$C$6=10,SUM(+Ene!AF27+Feb!AF27+Mar!AF27+Abr!AF27+May!AF27+Jun!AF27+Jul!AF27+Ago!AF27+Set!AF27+Oct!AF27),IF(Config!$C$6=11,SUM(+Ene!AF27+Feb!AF27+Mar!AF27+Abr!AF27+May!AF27+Jun!AF27+Jul!AF27+Ago!AF27+Set!AF27+Oct!AF27+Nov!AF27),IF(Config!$C$6=12,SUM(+Ene!AF27+Feb!AF27+Mar!AF27+Abr!AF27+May!AF27+Jun!AF27+Jul!AF27+Ago!AF27+Set!AF27+Oct!AF27+Nov!AF27+Dic!AF27)))))))))))))</f>
        <v>6</v>
      </c>
      <c r="AG27" s="356">
        <f>IF(Config!$C$6=1,SUM(+Ene!AG27),IF(Config!$C$6=2,SUM(+Ene!AG27+Feb!AG27),IF(Config!$C$6=3,SUM(+Ene!AG27+Feb!AG27+Mar!AG27),IF(Config!$C$6=4,SUM(+Ene!AG27+Feb!AG27+Mar!AG27+Abr!AG27),IF(Config!$C$6=5,SUM(Ene!AG27+Feb!AG27+Mar!AG27+Abr!AG27+May!AG27),IF(Config!$C$6=6,SUM(+Ene!AG27+Feb!AG27+Mar!AG27+Abr!AG27+May!AG27+Jun!AG27),IF(Config!$C$6=7,SUM(Ene!AG27+Feb!AG27+Mar!AG27+Abr!AG27+May!AG27+Jun!AG27+Jul!AG27),IF(Config!$C$6=8,SUM(+Ene!AG27+Feb!AG27+Mar!AG27+Abr!AG27+May!AG27+Jun!AG27+Jul!AG27+Ago!AG27),IF(Config!$C$6=9,SUM(+Ene!AG27+Feb!AG27+Mar!AG27+Abr!AG27+May!AG27+Jun!AG27+Jul!AG27+Ago!AG27+Set!AG27),IF(Config!$C$6=10,SUM(+Ene!AG27+Feb!AG27+Mar!AG27+Abr!AG27+May!AG27+Jun!AG27+Jul!AG27+Ago!AG27+Set!AG27+Oct!AG27),IF(Config!$C$6=11,SUM(+Ene!AG27+Feb!AG27+Mar!AG27+Abr!AG27+May!AG27+Jun!AG27+Jul!AG27+Ago!AG27+Set!AG27+Oct!AG27+Nov!AG27),IF(Config!$C$6=12,SUM(+Ene!AG27+Feb!AG27+Mar!AG27+Abr!AG27+May!AG27+Jun!AG27+Jul!AG27+Ago!AG27+Set!AG27+Oct!AG27+Nov!AG27+Dic!AG27)))))))))))))</f>
        <v>0</v>
      </c>
      <c r="AH27" s="356">
        <f>IF(Config!$C$6=1,SUM(+Ene!AH27),IF(Config!$C$6=2,SUM(+Ene!AH27+Feb!AH27),IF(Config!$C$6=3,SUM(+Ene!AH27+Feb!AH27+Mar!AH27),IF(Config!$C$6=4,SUM(+Ene!AH27+Feb!AH27+Mar!AH27+Abr!AH27),IF(Config!$C$6=5,SUM(Ene!AH27+Feb!AH27+Mar!AH27+Abr!AH27+May!AH27),IF(Config!$C$6=6,SUM(+Ene!AH27+Feb!AH27+Mar!AH27+Abr!AH27+May!AH27+Jun!AH27),IF(Config!$C$6=7,SUM(Ene!AH27+Feb!AH27+Mar!AH27+Abr!AH27+May!AH27+Jun!AH27+Jul!AH27),IF(Config!$C$6=8,SUM(+Ene!AH27+Feb!AH27+Mar!AH27+Abr!AH27+May!AH27+Jun!AH27+Jul!AH27+Ago!AH27),IF(Config!$C$6=9,SUM(+Ene!AH27+Feb!AH27+Mar!AH27+Abr!AH27+May!AH27+Jun!AH27+Jul!AH27+Ago!AH27+Set!AH27),IF(Config!$C$6=10,SUM(+Ene!AH27+Feb!AH27+Mar!AH27+Abr!AH27+May!AH27+Jun!AH27+Jul!AH27+Ago!AH27+Set!AH27+Oct!AH27),IF(Config!$C$6=11,SUM(+Ene!AH27+Feb!AH27+Mar!AH27+Abr!AH27+May!AH27+Jun!AH27+Jul!AH27+Ago!AH27+Set!AH27+Oct!AH27+Nov!AH27),IF(Config!$C$6=12,SUM(+Ene!AH27+Feb!AH27+Mar!AH27+Abr!AH27+May!AH27+Jun!AH27+Jul!AH27+Ago!AH27+Set!AH27+Oct!AH27+Nov!AH27+Dic!AH27)))))))))))))</f>
        <v>0</v>
      </c>
      <c r="AI27" s="356">
        <f>IF(Config!$C$6=1,SUM(+Ene!AI27),IF(Config!$C$6=2,SUM(+Ene!AI27+Feb!AI27),IF(Config!$C$6=3,SUM(+Ene!AI27+Feb!AI27+Mar!AI27),IF(Config!$C$6=4,SUM(+Ene!AI27+Feb!AI27+Mar!AI27+Abr!AI27),IF(Config!$C$6=5,SUM(Ene!AI27+Feb!AI27+Mar!AI27+Abr!AI27+May!AI27),IF(Config!$C$6=6,SUM(+Ene!AI27+Feb!AI27+Mar!AI27+Abr!AI27+May!AI27+Jun!AI27),IF(Config!$C$6=7,SUM(Ene!AI27+Feb!AI27+Mar!AI27+Abr!AI27+May!AI27+Jun!AI27+Jul!AI27),IF(Config!$C$6=8,SUM(+Ene!AI27+Feb!AI27+Mar!AI27+Abr!AI27+May!AI27+Jun!AI27+Jul!AI27+Ago!AI27),IF(Config!$C$6=9,SUM(+Ene!AI27+Feb!AI27+Mar!AI27+Abr!AI27+May!AI27+Jun!AI27+Jul!AI27+Ago!AI27+Set!AI27),IF(Config!$C$6=10,SUM(+Ene!AI27+Feb!AI27+Mar!AI27+Abr!AI27+May!AI27+Jun!AI27+Jul!AI27+Ago!AI27+Set!AI27+Oct!AI27),IF(Config!$C$6=11,SUM(+Ene!AI27+Feb!AI27+Mar!AI27+Abr!AI27+May!AI27+Jun!AI27+Jul!AI27+Ago!AI27+Set!AI27+Oct!AI27+Nov!AI27),IF(Config!$C$6=12,SUM(+Ene!AI27+Feb!AI27+Mar!AI27+Abr!AI27+May!AI27+Jun!AI27+Jul!AI27+Ago!AI27+Set!AI27+Oct!AI27+Nov!AI27+Dic!AI27)))))))))))))</f>
        <v>0</v>
      </c>
      <c r="AJ27" s="356">
        <f>IF(Config!$C$6=1,SUM(+Ene!AJ27),IF(Config!$C$6=2,SUM(+Ene!AJ27+Feb!AJ27),IF(Config!$C$6=3,SUM(+Ene!AJ27+Feb!AJ27+Mar!AJ27),IF(Config!$C$6=4,SUM(+Ene!AJ27+Feb!AJ27+Mar!AJ27+Abr!AJ27),IF(Config!$C$6=5,SUM(Ene!AJ27+Feb!AJ27+Mar!AJ27+Abr!AJ27+May!AJ27),IF(Config!$C$6=6,SUM(+Ene!AJ27+Feb!AJ27+Mar!AJ27+Abr!AJ27+May!AJ27+Jun!AJ27),IF(Config!$C$6=7,SUM(Ene!AJ27+Feb!AJ27+Mar!AJ27+Abr!AJ27+May!AJ27+Jun!AJ27+Jul!AJ27),IF(Config!$C$6=8,SUM(+Ene!AJ27+Feb!AJ27+Mar!AJ27+Abr!AJ27+May!AJ27+Jun!AJ27+Jul!AJ27+Ago!AJ27),IF(Config!$C$6=9,SUM(+Ene!AJ27+Feb!AJ27+Mar!AJ27+Abr!AJ27+May!AJ27+Jun!AJ27+Jul!AJ27+Ago!AJ27+Set!AJ27),IF(Config!$C$6=10,SUM(+Ene!AJ27+Feb!AJ27+Mar!AJ27+Abr!AJ27+May!AJ27+Jun!AJ27+Jul!AJ27+Ago!AJ27+Set!AJ27+Oct!AJ27),IF(Config!$C$6=11,SUM(+Ene!AJ27+Feb!AJ27+Mar!AJ27+Abr!AJ27+May!AJ27+Jun!AJ27+Jul!AJ27+Ago!AJ27+Set!AJ27+Oct!AJ27+Nov!AJ27),IF(Config!$C$6=12,SUM(+Ene!AJ27+Feb!AJ27+Mar!AJ27+Abr!AJ27+May!AJ27+Jun!AJ27+Jul!AJ27+Ago!AJ27+Set!AJ27+Oct!AJ27+Nov!AJ27+Dic!AJ27)))))))))))))</f>
        <v>0</v>
      </c>
      <c r="AK27" s="356">
        <f>IF(Config!$C$6=1,SUM(+Ene!AK27),IF(Config!$C$6=2,SUM(+Ene!AK27+Feb!AK27),IF(Config!$C$6=3,SUM(+Ene!AK27+Feb!AK27+Mar!AK27),IF(Config!$C$6=4,SUM(+Ene!AK27+Feb!AK27+Mar!AK27+Abr!AK27),IF(Config!$C$6=5,SUM(Ene!AK27+Feb!AK27+Mar!AK27+Abr!AK27+May!AK27),IF(Config!$C$6=6,SUM(+Ene!AK27+Feb!AK27+Mar!AK27+Abr!AK27+May!AK27+Jun!AK27),IF(Config!$C$6=7,SUM(Ene!AK27+Feb!AK27+Mar!AK27+Abr!AK27+May!AK27+Jun!AK27+Jul!AK27),IF(Config!$C$6=8,SUM(+Ene!AK27+Feb!AK27+Mar!AK27+Abr!AK27+May!AK27+Jun!AK27+Jul!AK27+Ago!AK27),IF(Config!$C$6=9,SUM(+Ene!AK27+Feb!AK27+Mar!AK27+Abr!AK27+May!AK27+Jun!AK27+Jul!AK27+Ago!AK27+Set!AK27),IF(Config!$C$6=10,SUM(+Ene!AK27+Feb!AK27+Mar!AK27+Abr!AK27+May!AK27+Jun!AK27+Jul!AK27+Ago!AK27+Set!AK27+Oct!AK27),IF(Config!$C$6=11,SUM(+Ene!AK27+Feb!AK27+Mar!AK27+Abr!AK27+May!AK27+Jun!AK27+Jul!AK27+Ago!AK27+Set!AK27+Oct!AK27+Nov!AK27),IF(Config!$C$6=12,SUM(+Ene!AK27+Feb!AK27+Mar!AK27+Abr!AK27+May!AK27+Jun!AK27+Jul!AK27+Ago!AK27+Set!AK27+Oct!AK27+Nov!AK27+Dic!AK27)))))))))))))</f>
        <v>0</v>
      </c>
      <c r="AL27" s="356">
        <f>IF(Config!$C$6=1,SUM(+Ene!AL27),IF(Config!$C$6=2,SUM(+Ene!AL27+Feb!AL27),IF(Config!$C$6=3,SUM(+Ene!AL27+Feb!AL27+Mar!AL27),IF(Config!$C$6=4,SUM(+Ene!AL27+Feb!AL27+Mar!AL27+Abr!AL27),IF(Config!$C$6=5,SUM(Ene!AL27+Feb!AL27+Mar!AL27+Abr!AL27+May!AL27),IF(Config!$C$6=6,SUM(+Ene!AL27+Feb!AL27+Mar!AL27+Abr!AL27+May!AL27+Jun!AL27),IF(Config!$C$6=7,SUM(Ene!AL27+Feb!AL27+Mar!AL27+Abr!AL27+May!AL27+Jun!AL27+Jul!AL27),IF(Config!$C$6=8,SUM(+Ene!AL27+Feb!AL27+Mar!AL27+Abr!AL27+May!AL27+Jun!AL27+Jul!AL27+Ago!AL27),IF(Config!$C$6=9,SUM(+Ene!AL27+Feb!AL27+Mar!AL27+Abr!AL27+May!AL27+Jun!AL27+Jul!AL27+Ago!AL27+Set!AL27),IF(Config!$C$6=10,SUM(+Ene!AL27+Feb!AL27+Mar!AL27+Abr!AL27+May!AL27+Jun!AL27+Jul!AL27+Ago!AL27+Set!AL27+Oct!AL27),IF(Config!$C$6=11,SUM(+Ene!AL27+Feb!AL27+Mar!AL27+Abr!AL27+May!AL27+Jun!AL27+Jul!AL27+Ago!AL27+Set!AL27+Oct!AL27+Nov!AL27),IF(Config!$C$6=12,SUM(+Ene!AL27+Feb!AL27+Mar!AL27+Abr!AL27+May!AL27+Jun!AL27+Jul!AL27+Ago!AL27+Set!AL27+Oct!AL27+Nov!AL27+Dic!AL27)))))))))))))</f>
        <v>0</v>
      </c>
      <c r="AM27" s="356">
        <f>IF(Config!$C$6=1,SUM(+Ene!AM27),IF(Config!$C$6=2,SUM(+Ene!AM27+Feb!AM27),IF(Config!$C$6=3,SUM(+Ene!AM27+Feb!AM27+Mar!AM27),IF(Config!$C$6=4,SUM(+Ene!AM27+Feb!AM27+Mar!AM27+Abr!AM27),IF(Config!$C$6=5,SUM(Ene!AM27+Feb!AM27+Mar!AM27+Abr!AM27+May!AM27),IF(Config!$C$6=6,SUM(+Ene!AM27+Feb!AM27+Mar!AM27+Abr!AM27+May!AM27+Jun!AM27),IF(Config!$C$6=7,SUM(Ene!AM27+Feb!AM27+Mar!AM27+Abr!AM27+May!AM27+Jun!AM27+Jul!AM27),IF(Config!$C$6=8,SUM(+Ene!AM27+Feb!AM27+Mar!AM27+Abr!AM27+May!AM27+Jun!AM27+Jul!AM27+Ago!AM27),IF(Config!$C$6=9,SUM(+Ene!AM27+Feb!AM27+Mar!AM27+Abr!AM27+May!AM27+Jun!AM27+Jul!AM27+Ago!AM27+Set!AM27),IF(Config!$C$6=10,SUM(+Ene!AM27+Feb!AM27+Mar!AM27+Abr!AM27+May!AM27+Jun!AM27+Jul!AM27+Ago!AM27+Set!AM27+Oct!AM27),IF(Config!$C$6=11,SUM(+Ene!AM27+Feb!AM27+Mar!AM27+Abr!AM27+May!AM27+Jun!AM27+Jul!AM27+Ago!AM27+Set!AM27+Oct!AM27+Nov!AM27),IF(Config!$C$6=12,SUM(+Ene!AM27+Feb!AM27+Mar!AM27+Abr!AM27+May!AM27+Jun!AM27+Jul!AM27+Ago!AM27+Set!AM27+Oct!AM27+Nov!AM27+Dic!AM27)))))))))))))</f>
        <v>0</v>
      </c>
      <c r="AN27" s="356">
        <f>IF(Config!$C$6=1,SUM(+Ene!AN27),IF(Config!$C$6=2,SUM(+Ene!AN27+Feb!AN27),IF(Config!$C$6=3,SUM(+Ene!AN27+Feb!AN27+Mar!AN27),IF(Config!$C$6=4,SUM(+Ene!AN27+Feb!AN27+Mar!AN27+Abr!AN27),IF(Config!$C$6=5,SUM(Ene!AN27+Feb!AN27+Mar!AN27+Abr!AN27+May!AN27),IF(Config!$C$6=6,SUM(+Ene!AN27+Feb!AN27+Mar!AN27+Abr!AN27+May!AN27+Jun!AN27),IF(Config!$C$6=7,SUM(Ene!AN27+Feb!AN27+Mar!AN27+Abr!AN27+May!AN27+Jun!AN27+Jul!AN27),IF(Config!$C$6=8,SUM(+Ene!AN27+Feb!AN27+Mar!AN27+Abr!AN27+May!AN27+Jun!AN27+Jul!AN27+Ago!AN27),IF(Config!$C$6=9,SUM(+Ene!AN27+Feb!AN27+Mar!AN27+Abr!AN27+May!AN27+Jun!AN27+Jul!AN27+Ago!AN27+Set!AN27),IF(Config!$C$6=10,SUM(+Ene!AN27+Feb!AN27+Mar!AN27+Abr!AN27+May!AN27+Jun!AN27+Jul!AN27+Ago!AN27+Set!AN27+Oct!AN27),IF(Config!$C$6=11,SUM(+Ene!AN27+Feb!AN27+Mar!AN27+Abr!AN27+May!AN27+Jun!AN27+Jul!AN27+Ago!AN27+Set!AN27+Oct!AN27+Nov!AN27),IF(Config!$C$6=12,SUM(+Ene!AN27+Feb!AN27+Mar!AN27+Abr!AN27+May!AN27+Jun!AN27+Jul!AN27+Ago!AN27+Set!AN27+Oct!AN27+Nov!AN27+Dic!AN27)))))))))))))</f>
        <v>0</v>
      </c>
      <c r="AO27" s="356">
        <f>IF(Config!$C$6=1,SUM(+Ene!AO27),IF(Config!$C$6=2,SUM(+Ene!AO27+Feb!AO27),IF(Config!$C$6=3,SUM(+Ene!AO27+Feb!AO27+Mar!AO27),IF(Config!$C$6=4,SUM(+Ene!AO27+Feb!AO27+Mar!AO27+Abr!AO27),IF(Config!$C$6=5,SUM(Ene!AO27+Feb!AO27+Mar!AO27+Abr!AO27+May!AO27),IF(Config!$C$6=6,SUM(+Ene!AO27+Feb!AO27+Mar!AO27+Abr!AO27+May!AO27+Jun!AO27),IF(Config!$C$6=7,SUM(Ene!AO27+Feb!AO27+Mar!AO27+Abr!AO27+May!AO27+Jun!AO27+Jul!AO27),IF(Config!$C$6=8,SUM(+Ene!AO27+Feb!AO27+Mar!AO27+Abr!AO27+May!AO27+Jun!AO27+Jul!AO27+Ago!AO27),IF(Config!$C$6=9,SUM(+Ene!AO27+Feb!AO27+Mar!AO27+Abr!AO27+May!AO27+Jun!AO27+Jul!AO27+Ago!AO27+Set!AO27),IF(Config!$C$6=10,SUM(+Ene!AO27+Feb!AO27+Mar!AO27+Abr!AO27+May!AO27+Jun!AO27+Jul!AO27+Ago!AO27+Set!AO27+Oct!AO27),IF(Config!$C$6=11,SUM(+Ene!AO27+Feb!AO27+Mar!AO27+Abr!AO27+May!AO27+Jun!AO27+Jul!AO27+Ago!AO27+Set!AO27+Oct!AO27+Nov!AO27),IF(Config!$C$6=12,SUM(+Ene!AO27+Feb!AO27+Mar!AO27+Abr!AO27+May!AO27+Jun!AO27+Jul!AO27+Ago!AO27+Set!AO27+Oct!AO27+Nov!AO27+Dic!AO27)))))))))))))</f>
        <v>8</v>
      </c>
      <c r="AP27" s="356">
        <f>IF(Config!$C$6=1,SUM(+Ene!AP27),IF(Config!$C$6=2,SUM(+Ene!AP27+Feb!AP27),IF(Config!$C$6=3,SUM(+Ene!AP27+Feb!AP27+Mar!AP27),IF(Config!$C$6=4,SUM(+Ene!AP27+Feb!AP27+Mar!AP27+Abr!AP27),IF(Config!$C$6=5,SUM(Ene!AP27+Feb!AP27+Mar!AP27+Abr!AP27+May!AP27),IF(Config!$C$6=6,SUM(+Ene!AP27+Feb!AP27+Mar!AP27+Abr!AP27+May!AP27+Jun!AP27),IF(Config!$C$6=7,SUM(Ene!AP27+Feb!AP27+Mar!AP27+Abr!AP27+May!AP27+Jun!AP27+Jul!AP27),IF(Config!$C$6=8,SUM(+Ene!AP27+Feb!AP27+Mar!AP27+Abr!AP27+May!AP27+Jun!AP27+Jul!AP27+Ago!AP27),IF(Config!$C$6=9,SUM(+Ene!AP27+Feb!AP27+Mar!AP27+Abr!AP27+May!AP27+Jun!AP27+Jul!AP27+Ago!AP27+Set!AP27),IF(Config!$C$6=10,SUM(+Ene!AP27+Feb!AP27+Mar!AP27+Abr!AP27+May!AP27+Jun!AP27+Jul!AP27+Ago!AP27+Set!AP27+Oct!AP27),IF(Config!$C$6=11,SUM(+Ene!AP27+Feb!AP27+Mar!AP27+Abr!AP27+May!AP27+Jun!AP27+Jul!AP27+Ago!AP27+Set!AP27+Oct!AP27+Nov!AP27),IF(Config!$C$6=12,SUM(+Ene!AP27+Feb!AP27+Mar!AP27+Abr!AP27+May!AP27+Jun!AP27+Jul!AP27+Ago!AP27+Set!AP27+Oct!AP27+Nov!AP27+Dic!AP27)))))))))))))</f>
        <v>0</v>
      </c>
      <c r="AQ27" s="356">
        <f>IF(Config!$C$6=1,SUM(+Ene!AQ27),IF(Config!$C$6=2,SUM(+Ene!AQ27+Feb!AQ27),IF(Config!$C$6=3,SUM(+Ene!AQ27+Feb!AQ27+Mar!AQ27),IF(Config!$C$6=4,SUM(+Ene!AQ27+Feb!AQ27+Mar!AQ27+Abr!AQ27),IF(Config!$C$6=5,SUM(Ene!AQ27+Feb!AQ27+Mar!AQ27+Abr!AQ27+May!AQ27),IF(Config!$C$6=6,SUM(+Ene!AQ27+Feb!AQ27+Mar!AQ27+Abr!AQ27+May!AQ27+Jun!AQ27),IF(Config!$C$6=7,SUM(Ene!AQ27+Feb!AQ27+Mar!AQ27+Abr!AQ27+May!AQ27+Jun!AQ27+Jul!AQ27),IF(Config!$C$6=8,SUM(+Ene!AQ27+Feb!AQ27+Mar!AQ27+Abr!AQ27+May!AQ27+Jun!AQ27+Jul!AQ27+Ago!AQ27),IF(Config!$C$6=9,SUM(+Ene!AQ27+Feb!AQ27+Mar!AQ27+Abr!AQ27+May!AQ27+Jun!AQ27+Jul!AQ27+Ago!AQ27+Set!AQ27),IF(Config!$C$6=10,SUM(+Ene!AQ27+Feb!AQ27+Mar!AQ27+Abr!AQ27+May!AQ27+Jun!AQ27+Jul!AQ27+Ago!AQ27+Set!AQ27+Oct!AQ27),IF(Config!$C$6=11,SUM(+Ene!AQ27+Feb!AQ27+Mar!AQ27+Abr!AQ27+May!AQ27+Jun!AQ27+Jul!AQ27+Ago!AQ27+Set!AQ27+Oct!AQ27+Nov!AQ27),IF(Config!$C$6=12,SUM(+Ene!AQ27+Feb!AQ27+Mar!AQ27+Abr!AQ27+May!AQ27+Jun!AQ27+Jul!AQ27+Ago!AQ27+Set!AQ27+Oct!AQ27+Nov!AQ27+Dic!AQ27)))))))))))))</f>
        <v>0</v>
      </c>
      <c r="AR27" s="356">
        <f>IF(Config!$C$6=1,SUM(+Ene!AR27),IF(Config!$C$6=2,SUM(+Ene!AR27+Feb!AR27),IF(Config!$C$6=3,SUM(+Ene!AR27+Feb!AR27+Mar!AR27),IF(Config!$C$6=4,SUM(+Ene!AR27+Feb!AR27+Mar!AR27+Abr!AR27),IF(Config!$C$6=5,SUM(Ene!AR27+Feb!AR27+Mar!AR27+Abr!AR27+May!AR27),IF(Config!$C$6=6,SUM(+Ene!AR27+Feb!AR27+Mar!AR27+Abr!AR27+May!AR27+Jun!AR27),IF(Config!$C$6=7,SUM(Ene!AR27+Feb!AR27+Mar!AR27+Abr!AR27+May!AR27+Jun!AR27+Jul!AR27),IF(Config!$C$6=8,SUM(+Ene!AR27+Feb!AR27+Mar!AR27+Abr!AR27+May!AR27+Jun!AR27+Jul!AR27+Ago!AR27),IF(Config!$C$6=9,SUM(+Ene!AR27+Feb!AR27+Mar!AR27+Abr!AR27+May!AR27+Jun!AR27+Jul!AR27+Ago!AR27+Set!AR27),IF(Config!$C$6=10,SUM(+Ene!AR27+Feb!AR27+Mar!AR27+Abr!AR27+May!AR27+Jun!AR27+Jul!AR27+Ago!AR27+Set!AR27+Oct!AR27),IF(Config!$C$6=11,SUM(+Ene!AR27+Feb!AR27+Mar!AR27+Abr!AR27+May!AR27+Jun!AR27+Jul!AR27+Ago!AR27+Set!AR27+Oct!AR27+Nov!AR27),IF(Config!$C$6=12,SUM(+Ene!AR27+Feb!AR27+Mar!AR27+Abr!AR27+May!AR27+Jun!AR27+Jul!AR27+Ago!AR27+Set!AR27+Oct!AR27+Nov!AR27+Dic!AR27)))))))))))))</f>
        <v>0</v>
      </c>
      <c r="AS27" s="356">
        <f>IF(Config!$C$6=1,SUM(+Ene!AS27),IF(Config!$C$6=2,SUM(+Ene!AS27+Feb!AS27),IF(Config!$C$6=3,SUM(+Ene!AS27+Feb!AS27+Mar!AS27),IF(Config!$C$6=4,SUM(+Ene!AS27+Feb!AS27+Mar!AS27+Abr!AS27),IF(Config!$C$6=5,SUM(Ene!AS27+Feb!AS27+Mar!AS27+Abr!AS27+May!AS27),IF(Config!$C$6=6,SUM(+Ene!AS27+Feb!AS27+Mar!AS27+Abr!AS27+May!AS27+Jun!AS27),IF(Config!$C$6=7,SUM(Ene!AS27+Feb!AS27+Mar!AS27+Abr!AS27+May!AS27+Jun!AS27+Jul!AS27),IF(Config!$C$6=8,SUM(+Ene!AS27+Feb!AS27+Mar!AS27+Abr!AS27+May!AS27+Jun!AS27+Jul!AS27+Ago!AS27),IF(Config!$C$6=9,SUM(+Ene!AS27+Feb!AS27+Mar!AS27+Abr!AS27+May!AS27+Jun!AS27+Jul!AS27+Ago!AS27+Set!AS27),IF(Config!$C$6=10,SUM(+Ene!AS27+Feb!AS27+Mar!AS27+Abr!AS27+May!AS27+Jun!AS27+Jul!AS27+Ago!AS27+Set!AS27+Oct!AS27),IF(Config!$C$6=11,SUM(+Ene!AS27+Feb!AS27+Mar!AS27+Abr!AS27+May!AS27+Jun!AS27+Jul!AS27+Ago!AS27+Set!AS27+Oct!AS27+Nov!AS27),IF(Config!$C$6=12,SUM(+Ene!AS27+Feb!AS27+Mar!AS27+Abr!AS27+May!AS27+Jun!AS27+Jul!AS27+Ago!AS27+Set!AS27+Oct!AS27+Nov!AS27+Dic!AS27)))))))))))))</f>
        <v>0</v>
      </c>
      <c r="AT27" s="366">
        <f t="shared" si="48"/>
        <v>39</v>
      </c>
      <c r="AU27" s="37">
        <f t="shared" si="27"/>
        <v>0</v>
      </c>
      <c r="AV27" s="37">
        <f t="shared" si="28"/>
        <v>0</v>
      </c>
      <c r="AW27" s="37">
        <f t="shared" si="8"/>
        <v>0</v>
      </c>
      <c r="AX27" s="37">
        <f t="shared" si="9"/>
        <v>0</v>
      </c>
      <c r="AY27" s="37">
        <f t="shared" si="10"/>
        <v>2</v>
      </c>
      <c r="AZ27" s="37">
        <f t="shared" si="11"/>
        <v>13</v>
      </c>
      <c r="BA27" s="37">
        <f t="shared" si="12"/>
        <v>16</v>
      </c>
      <c r="BB27" s="37">
        <f t="shared" si="13"/>
        <v>0</v>
      </c>
      <c r="BC27" s="38">
        <f t="shared" si="14"/>
        <v>8</v>
      </c>
      <c r="BD27" s="37">
        <f t="shared" si="15"/>
        <v>0</v>
      </c>
      <c r="BE27" s="54">
        <f t="shared" si="6"/>
        <v>39</v>
      </c>
      <c r="BF27" t="str">
        <f t="shared" si="7"/>
        <v>OK</v>
      </c>
    </row>
    <row r="28" spans="1:63" ht="30" x14ac:dyDescent="0.25">
      <c r="A28" s="352">
        <v>25</v>
      </c>
      <c r="B28" s="355" t="s">
        <v>614</v>
      </c>
      <c r="C28" s="414" t="s">
        <v>648</v>
      </c>
      <c r="D28" s="356">
        <f>IF(Config!$C$6=1,SUM(+Ene!D28),IF(Config!$C$6=2,SUM(+Ene!D28+Feb!D28),IF(Config!$C$6=3,SUM(+Ene!D28+Feb!D28+Mar!D28),IF(Config!$C$6=4,SUM(+Ene!D28+Feb!D28+Mar!D28+Abr!D28),IF(Config!$C$6=5,SUM(Ene!D28+Feb!D28+Mar!D28+Abr!D28+May!D28),IF(Config!$C$6=6,SUM(+Ene!D28+Feb!D28+Mar!D28+Abr!D28+May!D28+Jun!D28),IF(Config!$C$6=7,SUM(Ene!D28+Feb!D28+Mar!D28+Abr!D28+May!D28+Jun!D28+Jul!D28),IF(Config!$C$6=8,SUM(+Ene!D28+Feb!D28+Mar!D28+Abr!D28+May!D28+Jun!D28+Jul!D28+Ago!D28),IF(Config!$C$6=9,SUM(+Ene!D28+Feb!D28+Mar!D28+Abr!D28+May!D28+Jun!D28+Jul!D28+Ago!D28+Set!D28),IF(Config!$C$6=10,SUM(+Ene!D28+Feb!D28+Mar!D28+Abr!D28+May!D28+Jun!D28+Jul!D28+Ago!D28+Set!D28+Oct!D28),IF(Config!$C$6=11,SUM(+Ene!D28+Feb!D28+Mar!D28+Abr!D28+May!D28+Jun!D28+Jul!D28+Ago!D28+Set!D28+Oct!D28+Nov!D28),IF(Config!$C$6=12,SUM(+Ene!D28+Feb!D28+Mar!D28+Abr!D28+May!D28+Jun!D28+Jul!D28+Ago!D28+Set!D28+Oct!D28+Nov!D28+Dic!D28)))))))))))))</f>
        <v>0</v>
      </c>
      <c r="E28" s="356">
        <f>IF(Config!$C$6=1,SUM(+Ene!E28),IF(Config!$C$6=2,SUM(+Ene!E28+Feb!E28),IF(Config!$C$6=3,SUM(+Ene!E28+Feb!E28+Mar!E28),IF(Config!$C$6=4,SUM(+Ene!E28+Feb!E28+Mar!E28+Abr!E28),IF(Config!$C$6=5,SUM(Ene!E28+Feb!E28+Mar!E28+Abr!E28+May!E28),IF(Config!$C$6=6,SUM(+Ene!E28+Feb!E28+Mar!E28+Abr!E28+May!E28+Jun!E28),IF(Config!$C$6=7,SUM(Ene!E28+Feb!E28+Mar!E28+Abr!E28+May!E28+Jun!E28+Jul!E28),IF(Config!$C$6=8,SUM(+Ene!E28+Feb!E28+Mar!E28+Abr!E28+May!E28+Jun!E28+Jul!E28+Ago!E28),IF(Config!$C$6=9,SUM(+Ene!E28+Feb!E28+Mar!E28+Abr!E28+May!E28+Jun!E28+Jul!E28+Ago!E28+Set!E28),IF(Config!$C$6=10,SUM(+Ene!E28+Feb!E28+Mar!E28+Abr!E28+May!E28+Jun!E28+Jul!E28+Ago!E28+Set!E28+Oct!E28),IF(Config!$C$6=11,SUM(+Ene!E28+Feb!E28+Mar!E28+Abr!E28+May!E28+Jun!E28+Jul!E28+Ago!E28+Set!E28+Oct!E28+Nov!E28),IF(Config!$C$6=12,SUM(+Ene!E28+Feb!E28+Mar!E28+Abr!E28+May!E28+Jun!E28+Jul!E28+Ago!E28+Set!E28+Oct!E28+Nov!E28+Dic!E28)))))))))))))</f>
        <v>0</v>
      </c>
      <c r="F28" s="356">
        <f>IF(Config!$C$6=1,SUM(+Ene!F28),IF(Config!$C$6=2,SUM(+Ene!F28+Feb!F28),IF(Config!$C$6=3,SUM(+Ene!F28+Feb!F28+Mar!F28),IF(Config!$C$6=4,SUM(+Ene!F28+Feb!F28+Mar!F28+Abr!F28),IF(Config!$C$6=5,SUM(Ene!F28+Feb!F28+Mar!F28+Abr!F28+May!F28),IF(Config!$C$6=6,SUM(+Ene!F28+Feb!F28+Mar!F28+Abr!F28+May!F28+Jun!F28),IF(Config!$C$6=7,SUM(Ene!F28+Feb!F28+Mar!F28+Abr!F28+May!F28+Jun!F28+Jul!F28),IF(Config!$C$6=8,SUM(+Ene!F28+Feb!F28+Mar!F28+Abr!F28+May!F28+Jun!F28+Jul!F28+Ago!F28),IF(Config!$C$6=9,SUM(+Ene!F28+Feb!F28+Mar!F28+Abr!F28+May!F28+Jun!F28+Jul!F28+Ago!F28+Set!F28),IF(Config!$C$6=10,SUM(+Ene!F28+Feb!F28+Mar!F28+Abr!F28+May!F28+Jun!F28+Jul!F28+Ago!F28+Set!F28+Oct!F28),IF(Config!$C$6=11,SUM(+Ene!F28+Feb!F28+Mar!F28+Abr!F28+May!F28+Jun!F28+Jul!F28+Ago!F28+Set!F28+Oct!F28+Nov!F28),IF(Config!$C$6=12,SUM(+Ene!F28+Feb!F28+Mar!F28+Abr!F28+May!F28+Jun!F28+Jul!F28+Ago!F28+Set!F28+Oct!F28+Nov!F28+Dic!F28)))))))))))))</f>
        <v>308</v>
      </c>
      <c r="G28" s="356">
        <f>IF(Config!$C$6=1,SUM(+Ene!G28),IF(Config!$C$6=2,SUM(+Ene!G28+Feb!G28),IF(Config!$C$6=3,SUM(+Ene!G28+Feb!G28+Mar!G28),IF(Config!$C$6=4,SUM(+Ene!G28+Feb!G28+Mar!G28+Abr!G28),IF(Config!$C$6=5,SUM(Ene!G28+Feb!G28+Mar!G28+Abr!G28+May!G28),IF(Config!$C$6=6,SUM(+Ene!G28+Feb!G28+Mar!G28+Abr!G28+May!G28+Jun!G28),IF(Config!$C$6=7,SUM(Ene!G28+Feb!G28+Mar!G28+Abr!G28+May!G28+Jun!G28+Jul!G28),IF(Config!$C$6=8,SUM(+Ene!G28+Feb!G28+Mar!G28+Abr!G28+May!G28+Jun!G28+Jul!G28+Ago!G28),IF(Config!$C$6=9,SUM(+Ene!G28+Feb!G28+Mar!G28+Abr!G28+May!G28+Jun!G28+Jul!G28+Ago!G28+Set!G28),IF(Config!$C$6=10,SUM(+Ene!G28+Feb!G28+Mar!G28+Abr!G28+May!G28+Jun!G28+Jul!G28+Ago!G28+Set!G28+Oct!G28),IF(Config!$C$6=11,SUM(+Ene!G28+Feb!G28+Mar!G28+Abr!G28+May!G28+Jun!G28+Jul!G28+Ago!G28+Set!G28+Oct!G28+Nov!G28),IF(Config!$C$6=12,SUM(+Ene!G28+Feb!G28+Mar!G28+Abr!G28+May!G28+Jun!G28+Jul!G28+Ago!G28+Set!G28+Oct!G28+Nov!G28+Dic!G28)))))))))))))</f>
        <v>0</v>
      </c>
      <c r="H28" s="356">
        <f>IF(Config!$C$6=1,SUM(+Ene!H28),IF(Config!$C$6=2,SUM(+Ene!H28+Feb!H28),IF(Config!$C$6=3,SUM(+Ene!H28+Feb!H28+Mar!H28),IF(Config!$C$6=4,SUM(+Ene!H28+Feb!H28+Mar!H28+Abr!H28),IF(Config!$C$6=5,SUM(Ene!H28+Feb!H28+Mar!H28+Abr!H28+May!H28),IF(Config!$C$6=6,SUM(+Ene!H28+Feb!H28+Mar!H28+Abr!H28+May!H28+Jun!H28),IF(Config!$C$6=7,SUM(Ene!H28+Feb!H28+Mar!H28+Abr!H28+May!H28+Jun!H28+Jul!H28),IF(Config!$C$6=8,SUM(+Ene!H28+Feb!H28+Mar!H28+Abr!H28+May!H28+Jun!H28+Jul!H28+Ago!H28),IF(Config!$C$6=9,SUM(+Ene!H28+Feb!H28+Mar!H28+Abr!H28+May!H28+Jun!H28+Jul!H28+Ago!H28+Set!H28),IF(Config!$C$6=10,SUM(+Ene!H28+Feb!H28+Mar!H28+Abr!H28+May!H28+Jun!H28+Jul!H28+Ago!H28+Set!H28+Oct!H28),IF(Config!$C$6=11,SUM(+Ene!H28+Feb!H28+Mar!H28+Abr!H28+May!H28+Jun!H28+Jul!H28+Ago!H28+Set!H28+Oct!H28+Nov!H28),IF(Config!$C$6=12,SUM(+Ene!H28+Feb!H28+Mar!H28+Abr!H28+May!H28+Jun!H28+Jul!H28+Ago!H28+Set!H28+Oct!H28+Nov!H28+Dic!H28)))))))))))))</f>
        <v>0</v>
      </c>
      <c r="I28" s="356">
        <f>IF(Config!$C$6=1,SUM(+Ene!I28),IF(Config!$C$6=2,SUM(+Ene!I28+Feb!I28),IF(Config!$C$6=3,SUM(+Ene!I28+Feb!I28+Mar!I28),IF(Config!$C$6=4,SUM(+Ene!I28+Feb!I28+Mar!I28+Abr!I28),IF(Config!$C$6=5,SUM(Ene!I28+Feb!I28+Mar!I28+Abr!I28+May!I28),IF(Config!$C$6=6,SUM(+Ene!I28+Feb!I28+Mar!I28+Abr!I28+May!I28+Jun!I28),IF(Config!$C$6=7,SUM(Ene!I28+Feb!I28+Mar!I28+Abr!I28+May!I28+Jun!I28+Jul!I28),IF(Config!$C$6=8,SUM(+Ene!I28+Feb!I28+Mar!I28+Abr!I28+May!I28+Jun!I28+Jul!I28+Ago!I28),IF(Config!$C$6=9,SUM(+Ene!I28+Feb!I28+Mar!I28+Abr!I28+May!I28+Jun!I28+Jul!I28+Ago!I28+Set!I28),IF(Config!$C$6=10,SUM(+Ene!I28+Feb!I28+Mar!I28+Abr!I28+May!I28+Jun!I28+Jul!I28+Ago!I28+Set!I28+Oct!I28),IF(Config!$C$6=11,SUM(+Ene!I28+Feb!I28+Mar!I28+Abr!I28+May!I28+Jun!I28+Jul!I28+Ago!I28+Set!I28+Oct!I28+Nov!I28),IF(Config!$C$6=12,SUM(+Ene!I28+Feb!I28+Mar!I28+Abr!I28+May!I28+Jun!I28+Jul!I28+Ago!I28+Set!I28+Oct!I28+Nov!I28+Dic!I28)))))))))))))</f>
        <v>0</v>
      </c>
      <c r="J28" s="356">
        <f>IF(Config!$C$6=1,SUM(+Ene!J28),IF(Config!$C$6=2,SUM(+Ene!J28+Feb!J28),IF(Config!$C$6=3,SUM(+Ene!J28+Feb!J28+Mar!J28),IF(Config!$C$6=4,SUM(+Ene!J28+Feb!J28+Mar!J28+Abr!J28),IF(Config!$C$6=5,SUM(Ene!J28+Feb!J28+Mar!J28+Abr!J28+May!J28),IF(Config!$C$6=6,SUM(+Ene!J28+Feb!J28+Mar!J28+Abr!J28+May!J28+Jun!J28),IF(Config!$C$6=7,SUM(Ene!J28+Feb!J28+Mar!J28+Abr!J28+May!J28+Jun!J28+Jul!J28),IF(Config!$C$6=8,SUM(+Ene!J28+Feb!J28+Mar!J28+Abr!J28+May!J28+Jun!J28+Jul!J28+Ago!J28),IF(Config!$C$6=9,SUM(+Ene!J28+Feb!J28+Mar!J28+Abr!J28+May!J28+Jun!J28+Jul!J28+Ago!J28+Set!J28),IF(Config!$C$6=10,SUM(+Ene!J28+Feb!J28+Mar!J28+Abr!J28+May!J28+Jun!J28+Jul!J28+Ago!J28+Set!J28+Oct!J28),IF(Config!$C$6=11,SUM(+Ene!J28+Feb!J28+Mar!J28+Abr!J28+May!J28+Jun!J28+Jul!J28+Ago!J28+Set!J28+Oct!J28+Nov!J28),IF(Config!$C$6=12,SUM(+Ene!J28+Feb!J28+Mar!J28+Abr!J28+May!J28+Jun!J28+Jul!J28+Ago!J28+Set!J28+Oct!J28+Nov!J28+Dic!J28)))))))))))))</f>
        <v>0</v>
      </c>
      <c r="K28" s="356">
        <f>IF(Config!$C$6=1,SUM(+Ene!K28),IF(Config!$C$6=2,SUM(+Ene!K28+Feb!K28),IF(Config!$C$6=3,SUM(+Ene!K28+Feb!K28+Mar!K28),IF(Config!$C$6=4,SUM(+Ene!K28+Feb!K28+Mar!K28+Abr!K28),IF(Config!$C$6=5,SUM(Ene!K28+Feb!K28+Mar!K28+Abr!K28+May!K28),IF(Config!$C$6=6,SUM(+Ene!K28+Feb!K28+Mar!K28+Abr!K28+May!K28+Jun!K28),IF(Config!$C$6=7,SUM(Ene!K28+Feb!K28+Mar!K28+Abr!K28+May!K28+Jun!K28+Jul!K28),IF(Config!$C$6=8,SUM(+Ene!K28+Feb!K28+Mar!K28+Abr!K28+May!K28+Jun!K28+Jul!K28+Ago!K28),IF(Config!$C$6=9,SUM(+Ene!K28+Feb!K28+Mar!K28+Abr!K28+May!K28+Jun!K28+Jul!K28+Ago!K28+Set!K28),IF(Config!$C$6=10,SUM(+Ene!K28+Feb!K28+Mar!K28+Abr!K28+May!K28+Jun!K28+Jul!K28+Ago!K28+Set!K28+Oct!K28),IF(Config!$C$6=11,SUM(+Ene!K28+Feb!K28+Mar!K28+Abr!K28+May!K28+Jun!K28+Jul!K28+Ago!K28+Set!K28+Oct!K28+Nov!K28),IF(Config!$C$6=12,SUM(+Ene!K28+Feb!K28+Mar!K28+Abr!K28+May!K28+Jun!K28+Jul!K28+Ago!K28+Set!K28+Oct!K28+Nov!K28+Dic!K28)))))))))))))</f>
        <v>0</v>
      </c>
      <c r="L28" s="356">
        <f>IF(Config!$C$6=1,SUM(+Ene!L28),IF(Config!$C$6=2,SUM(+Ene!L28+Feb!L28),IF(Config!$C$6=3,SUM(+Ene!L28+Feb!L28+Mar!L28),IF(Config!$C$6=4,SUM(+Ene!L28+Feb!L28+Mar!L28+Abr!L28),IF(Config!$C$6=5,SUM(Ene!L28+Feb!L28+Mar!L28+Abr!L28+May!L28),IF(Config!$C$6=6,SUM(+Ene!L28+Feb!L28+Mar!L28+Abr!L28+May!L28+Jun!L28),IF(Config!$C$6=7,SUM(Ene!L28+Feb!L28+Mar!L28+Abr!L28+May!L28+Jun!L28+Jul!L28),IF(Config!$C$6=8,SUM(+Ene!L28+Feb!L28+Mar!L28+Abr!L28+May!L28+Jun!L28+Jul!L28+Ago!L28),IF(Config!$C$6=9,SUM(+Ene!L28+Feb!L28+Mar!L28+Abr!L28+May!L28+Jun!L28+Jul!L28+Ago!L28+Set!L28),IF(Config!$C$6=10,SUM(+Ene!L28+Feb!L28+Mar!L28+Abr!L28+May!L28+Jun!L28+Jul!L28+Ago!L28+Set!L28+Oct!L28),IF(Config!$C$6=11,SUM(+Ene!L28+Feb!L28+Mar!L28+Abr!L28+May!L28+Jun!L28+Jul!L28+Ago!L28+Set!L28+Oct!L28+Nov!L28),IF(Config!$C$6=12,SUM(+Ene!L28+Feb!L28+Mar!L28+Abr!L28+May!L28+Jun!L28+Jul!L28+Ago!L28+Set!L28+Oct!L28+Nov!L28+Dic!L28)))))))))))))</f>
        <v>8</v>
      </c>
      <c r="M28" s="356">
        <f>IF(Config!$C$6=1,SUM(+Ene!M28),IF(Config!$C$6=2,SUM(+Ene!M28+Feb!M28),IF(Config!$C$6=3,SUM(+Ene!M28+Feb!M28+Mar!M28),IF(Config!$C$6=4,SUM(+Ene!M28+Feb!M28+Mar!M28+Abr!M28),IF(Config!$C$6=5,SUM(Ene!M28+Feb!M28+Mar!M28+Abr!M28+May!M28),IF(Config!$C$6=6,SUM(+Ene!M28+Feb!M28+Mar!M28+Abr!M28+May!M28+Jun!M28),IF(Config!$C$6=7,SUM(Ene!M28+Feb!M28+Mar!M28+Abr!M28+May!M28+Jun!M28+Jul!M28),IF(Config!$C$6=8,SUM(+Ene!M28+Feb!M28+Mar!M28+Abr!M28+May!M28+Jun!M28+Jul!M28+Ago!M28),IF(Config!$C$6=9,SUM(+Ene!M28+Feb!M28+Mar!M28+Abr!M28+May!M28+Jun!M28+Jul!M28+Ago!M28+Set!M28),IF(Config!$C$6=10,SUM(+Ene!M28+Feb!M28+Mar!M28+Abr!M28+May!M28+Jun!M28+Jul!M28+Ago!M28+Set!M28+Oct!M28),IF(Config!$C$6=11,SUM(+Ene!M28+Feb!M28+Mar!M28+Abr!M28+May!M28+Jun!M28+Jul!M28+Ago!M28+Set!M28+Oct!M28+Nov!M28),IF(Config!$C$6=12,SUM(+Ene!M28+Feb!M28+Mar!M28+Abr!M28+May!M28+Jun!M28+Jul!M28+Ago!M28+Set!M28+Oct!M28+Nov!M28+Dic!M28)))))))))))))</f>
        <v>20</v>
      </c>
      <c r="N28" s="356">
        <f>IF(Config!$C$6=1,SUM(+Ene!N28),IF(Config!$C$6=2,SUM(+Ene!N28+Feb!N28),IF(Config!$C$6=3,SUM(+Ene!N28+Feb!N28+Mar!N28),IF(Config!$C$6=4,SUM(+Ene!N28+Feb!N28+Mar!N28+Abr!N28),IF(Config!$C$6=5,SUM(Ene!N28+Feb!N28+Mar!N28+Abr!N28+May!N28),IF(Config!$C$6=6,SUM(+Ene!N28+Feb!N28+Mar!N28+Abr!N28+May!N28+Jun!N28),IF(Config!$C$6=7,SUM(Ene!N28+Feb!N28+Mar!N28+Abr!N28+May!N28+Jun!N28+Jul!N28),IF(Config!$C$6=8,SUM(+Ene!N28+Feb!N28+Mar!N28+Abr!N28+May!N28+Jun!N28+Jul!N28+Ago!N28),IF(Config!$C$6=9,SUM(+Ene!N28+Feb!N28+Mar!N28+Abr!N28+May!N28+Jun!N28+Jul!N28+Ago!N28+Set!N28),IF(Config!$C$6=10,SUM(+Ene!N28+Feb!N28+Mar!N28+Abr!N28+May!N28+Jun!N28+Jul!N28+Ago!N28+Set!N28+Oct!N28),IF(Config!$C$6=11,SUM(+Ene!N28+Feb!N28+Mar!N28+Abr!N28+May!N28+Jun!N28+Jul!N28+Ago!N28+Set!N28+Oct!N28+Nov!N28),IF(Config!$C$6=12,SUM(+Ene!N28+Feb!N28+Mar!N28+Abr!N28+May!N28+Jun!N28+Jul!N28+Ago!N28+Set!N28+Oct!N28+Nov!N28+Dic!N28)))))))))))))</f>
        <v>0</v>
      </c>
      <c r="O28" s="356">
        <f>IF(Config!$C$6=1,SUM(+Ene!O28),IF(Config!$C$6=2,SUM(+Ene!O28+Feb!O28),IF(Config!$C$6=3,SUM(+Ene!O28+Feb!O28+Mar!O28),IF(Config!$C$6=4,SUM(+Ene!O28+Feb!O28+Mar!O28+Abr!O28),IF(Config!$C$6=5,SUM(Ene!O28+Feb!O28+Mar!O28+Abr!O28+May!O28),IF(Config!$C$6=6,SUM(+Ene!O28+Feb!O28+Mar!O28+Abr!O28+May!O28+Jun!O28),IF(Config!$C$6=7,SUM(Ene!O28+Feb!O28+Mar!O28+Abr!O28+May!O28+Jun!O28+Jul!O28),IF(Config!$C$6=8,SUM(+Ene!O28+Feb!O28+Mar!O28+Abr!O28+May!O28+Jun!O28+Jul!O28+Ago!O28),IF(Config!$C$6=9,SUM(+Ene!O28+Feb!O28+Mar!O28+Abr!O28+May!O28+Jun!O28+Jul!O28+Ago!O28+Set!O28),IF(Config!$C$6=10,SUM(+Ene!O28+Feb!O28+Mar!O28+Abr!O28+May!O28+Jun!O28+Jul!O28+Ago!O28+Set!O28+Oct!O28),IF(Config!$C$6=11,SUM(+Ene!O28+Feb!O28+Mar!O28+Abr!O28+May!O28+Jun!O28+Jul!O28+Ago!O28+Set!O28+Oct!O28+Nov!O28),IF(Config!$C$6=12,SUM(+Ene!O28+Feb!O28+Mar!O28+Abr!O28+May!O28+Jun!O28+Jul!O28+Ago!O28+Set!O28+Oct!O28+Nov!O28+Dic!O28)))))))))))))</f>
        <v>27</v>
      </c>
      <c r="P28" s="356">
        <f>IF(Config!$C$6=1,SUM(+Ene!P28),IF(Config!$C$6=2,SUM(+Ene!P28+Feb!P28),IF(Config!$C$6=3,SUM(+Ene!P28+Feb!P28+Mar!P28),IF(Config!$C$6=4,SUM(+Ene!P28+Feb!P28+Mar!P28+Abr!P28),IF(Config!$C$6=5,SUM(Ene!P28+Feb!P28+Mar!P28+Abr!P28+May!P28),IF(Config!$C$6=6,SUM(+Ene!P28+Feb!P28+Mar!P28+Abr!P28+May!P28+Jun!P28),IF(Config!$C$6=7,SUM(Ene!P28+Feb!P28+Mar!P28+Abr!P28+May!P28+Jun!P28+Jul!P28),IF(Config!$C$6=8,SUM(+Ene!P28+Feb!P28+Mar!P28+Abr!P28+May!P28+Jun!P28+Jul!P28+Ago!P28),IF(Config!$C$6=9,SUM(+Ene!P28+Feb!P28+Mar!P28+Abr!P28+May!P28+Jun!P28+Jul!P28+Ago!P28+Set!P28),IF(Config!$C$6=10,SUM(+Ene!P28+Feb!P28+Mar!P28+Abr!P28+May!P28+Jun!P28+Jul!P28+Ago!P28+Set!P28+Oct!P28),IF(Config!$C$6=11,SUM(+Ene!P28+Feb!P28+Mar!P28+Abr!P28+May!P28+Jun!P28+Jul!P28+Ago!P28+Set!P28+Oct!P28+Nov!P28),IF(Config!$C$6=12,SUM(+Ene!P28+Feb!P28+Mar!P28+Abr!P28+May!P28+Jun!P28+Jul!P28+Ago!P28+Set!P28+Oct!P28+Nov!P28+Dic!P28)))))))))))))</f>
        <v>0</v>
      </c>
      <c r="Q28" s="356">
        <f>IF(Config!$C$6=1,SUM(+Ene!Q28),IF(Config!$C$6=2,SUM(+Ene!Q28+Feb!Q28),IF(Config!$C$6=3,SUM(+Ene!Q28+Feb!Q28+Mar!Q28),IF(Config!$C$6=4,SUM(+Ene!Q28+Feb!Q28+Mar!Q28+Abr!Q28),IF(Config!$C$6=5,SUM(Ene!Q28+Feb!Q28+Mar!Q28+Abr!Q28+May!Q28),IF(Config!$C$6=6,SUM(+Ene!Q28+Feb!Q28+Mar!Q28+Abr!Q28+May!Q28+Jun!Q28),IF(Config!$C$6=7,SUM(Ene!Q28+Feb!Q28+Mar!Q28+Abr!Q28+May!Q28+Jun!Q28+Jul!Q28),IF(Config!$C$6=8,SUM(+Ene!Q28+Feb!Q28+Mar!Q28+Abr!Q28+May!Q28+Jun!Q28+Jul!Q28+Ago!Q28),IF(Config!$C$6=9,SUM(+Ene!Q28+Feb!Q28+Mar!Q28+Abr!Q28+May!Q28+Jun!Q28+Jul!Q28+Ago!Q28+Set!Q28),IF(Config!$C$6=10,SUM(+Ene!Q28+Feb!Q28+Mar!Q28+Abr!Q28+May!Q28+Jun!Q28+Jul!Q28+Ago!Q28+Set!Q28+Oct!Q28),IF(Config!$C$6=11,SUM(+Ene!Q28+Feb!Q28+Mar!Q28+Abr!Q28+May!Q28+Jun!Q28+Jul!Q28+Ago!Q28+Set!Q28+Oct!Q28+Nov!Q28),IF(Config!$C$6=12,SUM(+Ene!Q28+Feb!Q28+Mar!Q28+Abr!Q28+May!Q28+Jun!Q28+Jul!Q28+Ago!Q28+Set!Q28+Oct!Q28+Nov!Q28+Dic!Q28)))))))))))))</f>
        <v>0</v>
      </c>
      <c r="R28" s="356">
        <f>IF(Config!$C$6=1,SUM(+Ene!R28),IF(Config!$C$6=2,SUM(+Ene!R28+Feb!R28),IF(Config!$C$6=3,SUM(+Ene!R28+Feb!R28+Mar!R28),IF(Config!$C$6=4,SUM(+Ene!R28+Feb!R28+Mar!R28+Abr!R28),IF(Config!$C$6=5,SUM(Ene!R28+Feb!R28+Mar!R28+Abr!R28+May!R28),IF(Config!$C$6=6,SUM(+Ene!R28+Feb!R28+Mar!R28+Abr!R28+May!R28+Jun!R28),IF(Config!$C$6=7,SUM(Ene!R28+Feb!R28+Mar!R28+Abr!R28+May!R28+Jun!R28+Jul!R28),IF(Config!$C$6=8,SUM(+Ene!R28+Feb!R28+Mar!R28+Abr!R28+May!R28+Jun!R28+Jul!R28+Ago!R28),IF(Config!$C$6=9,SUM(+Ene!R28+Feb!R28+Mar!R28+Abr!R28+May!R28+Jun!R28+Jul!R28+Ago!R28+Set!R28),IF(Config!$C$6=10,SUM(+Ene!R28+Feb!R28+Mar!R28+Abr!R28+May!R28+Jun!R28+Jul!R28+Ago!R28+Set!R28+Oct!R28),IF(Config!$C$6=11,SUM(+Ene!R28+Feb!R28+Mar!R28+Abr!R28+May!R28+Jun!R28+Jul!R28+Ago!R28+Set!R28+Oct!R28+Nov!R28),IF(Config!$C$6=12,SUM(+Ene!R28+Feb!R28+Mar!R28+Abr!R28+May!R28+Jun!R28+Jul!R28+Ago!R28+Set!R28+Oct!R28+Nov!R28+Dic!R28)))))))))))))</f>
        <v>10</v>
      </c>
      <c r="S28" s="356">
        <f>IF(Config!$C$6=1,SUM(+Ene!S28),IF(Config!$C$6=2,SUM(+Ene!S28+Feb!S28),IF(Config!$C$6=3,SUM(+Ene!S28+Feb!S28+Mar!S28),IF(Config!$C$6=4,SUM(+Ene!S28+Feb!S28+Mar!S28+Abr!S28),IF(Config!$C$6=5,SUM(Ene!S28+Feb!S28+Mar!S28+Abr!S28+May!S28),IF(Config!$C$6=6,SUM(+Ene!S28+Feb!S28+Mar!S28+Abr!S28+May!S28+Jun!S28),IF(Config!$C$6=7,SUM(Ene!S28+Feb!S28+Mar!S28+Abr!S28+May!S28+Jun!S28+Jul!S28),IF(Config!$C$6=8,SUM(+Ene!S28+Feb!S28+Mar!S28+Abr!S28+May!S28+Jun!S28+Jul!S28+Ago!S28),IF(Config!$C$6=9,SUM(+Ene!S28+Feb!S28+Mar!S28+Abr!S28+May!S28+Jun!S28+Jul!S28+Ago!S28+Set!S28),IF(Config!$C$6=10,SUM(+Ene!S28+Feb!S28+Mar!S28+Abr!S28+May!S28+Jun!S28+Jul!S28+Ago!S28+Set!S28+Oct!S28),IF(Config!$C$6=11,SUM(+Ene!S28+Feb!S28+Mar!S28+Abr!S28+May!S28+Jun!S28+Jul!S28+Ago!S28+Set!S28+Oct!S28+Nov!S28),IF(Config!$C$6=12,SUM(+Ene!S28+Feb!S28+Mar!S28+Abr!S28+May!S28+Jun!S28+Jul!S28+Ago!S28+Set!S28+Oct!S28+Nov!S28+Dic!S28)))))))))))))</f>
        <v>10</v>
      </c>
      <c r="T28" s="356">
        <f>IF(Config!$C$6=1,SUM(+Ene!T28),IF(Config!$C$6=2,SUM(+Ene!T28+Feb!T28),IF(Config!$C$6=3,SUM(+Ene!T28+Feb!T28+Mar!T28),IF(Config!$C$6=4,SUM(+Ene!T28+Feb!T28+Mar!T28+Abr!T28),IF(Config!$C$6=5,SUM(Ene!T28+Feb!T28+Mar!T28+Abr!T28+May!T28),IF(Config!$C$6=6,SUM(+Ene!T28+Feb!T28+Mar!T28+Abr!T28+May!T28+Jun!T28),IF(Config!$C$6=7,SUM(Ene!T28+Feb!T28+Mar!T28+Abr!T28+May!T28+Jun!T28+Jul!T28),IF(Config!$C$6=8,SUM(+Ene!T28+Feb!T28+Mar!T28+Abr!T28+May!T28+Jun!T28+Jul!T28+Ago!T28),IF(Config!$C$6=9,SUM(+Ene!T28+Feb!T28+Mar!T28+Abr!T28+May!T28+Jun!T28+Jul!T28+Ago!T28+Set!T28),IF(Config!$C$6=10,SUM(+Ene!T28+Feb!T28+Mar!T28+Abr!T28+May!T28+Jun!T28+Jul!T28+Ago!T28+Set!T28+Oct!T28),IF(Config!$C$6=11,SUM(+Ene!T28+Feb!T28+Mar!T28+Abr!T28+May!T28+Jun!T28+Jul!T28+Ago!T28+Set!T28+Oct!T28+Nov!T28),IF(Config!$C$6=12,SUM(+Ene!T28+Feb!T28+Mar!T28+Abr!T28+May!T28+Jun!T28+Jul!T28+Ago!T28+Set!T28+Oct!T28+Nov!T28+Dic!T28)))))))))))))</f>
        <v>76</v>
      </c>
      <c r="U28" s="356">
        <f>IF(Config!$C$6=1,SUM(+Ene!U28),IF(Config!$C$6=2,SUM(+Ene!U28+Feb!U28),IF(Config!$C$6=3,SUM(+Ene!U28+Feb!U28+Mar!U28),IF(Config!$C$6=4,SUM(+Ene!U28+Feb!U28+Mar!U28+Abr!U28),IF(Config!$C$6=5,SUM(Ene!U28+Feb!U28+Mar!U28+Abr!U28+May!U28),IF(Config!$C$6=6,SUM(+Ene!U28+Feb!U28+Mar!U28+Abr!U28+May!U28+Jun!U28),IF(Config!$C$6=7,SUM(Ene!U28+Feb!U28+Mar!U28+Abr!U28+May!U28+Jun!U28+Jul!U28),IF(Config!$C$6=8,SUM(+Ene!U28+Feb!U28+Mar!U28+Abr!U28+May!U28+Jun!U28+Jul!U28+Ago!U28),IF(Config!$C$6=9,SUM(+Ene!U28+Feb!U28+Mar!U28+Abr!U28+May!U28+Jun!U28+Jul!U28+Ago!U28+Set!U28),IF(Config!$C$6=10,SUM(+Ene!U28+Feb!U28+Mar!U28+Abr!U28+May!U28+Jun!U28+Jul!U28+Ago!U28+Set!U28+Oct!U28),IF(Config!$C$6=11,SUM(+Ene!U28+Feb!U28+Mar!U28+Abr!U28+May!U28+Jun!U28+Jul!U28+Ago!U28+Set!U28+Oct!U28+Nov!U28),IF(Config!$C$6=12,SUM(+Ene!U28+Feb!U28+Mar!U28+Abr!U28+May!U28+Jun!U28+Jul!U28+Ago!U28+Set!U28+Oct!U28+Nov!U28+Dic!U28)))))))))))))</f>
        <v>25</v>
      </c>
      <c r="V28" s="356">
        <f>IF(Config!$C$6=1,SUM(+Ene!V28),IF(Config!$C$6=2,SUM(+Ene!V28+Feb!V28),IF(Config!$C$6=3,SUM(+Ene!V28+Feb!V28+Mar!V28),IF(Config!$C$6=4,SUM(+Ene!V28+Feb!V28+Mar!V28+Abr!V28),IF(Config!$C$6=5,SUM(Ene!V28+Feb!V28+Mar!V28+Abr!V28+May!V28),IF(Config!$C$6=6,SUM(+Ene!V28+Feb!V28+Mar!V28+Abr!V28+May!V28+Jun!V28),IF(Config!$C$6=7,SUM(Ene!V28+Feb!V28+Mar!V28+Abr!V28+May!V28+Jun!V28+Jul!V28),IF(Config!$C$6=8,SUM(+Ene!V28+Feb!V28+Mar!V28+Abr!V28+May!V28+Jun!V28+Jul!V28+Ago!V28),IF(Config!$C$6=9,SUM(+Ene!V28+Feb!V28+Mar!V28+Abr!V28+May!V28+Jun!V28+Jul!V28+Ago!V28+Set!V28),IF(Config!$C$6=10,SUM(+Ene!V28+Feb!V28+Mar!V28+Abr!V28+May!V28+Jun!V28+Jul!V28+Ago!V28+Set!V28+Oct!V28),IF(Config!$C$6=11,SUM(+Ene!V28+Feb!V28+Mar!V28+Abr!V28+May!V28+Jun!V28+Jul!V28+Ago!V28+Set!V28+Oct!V28+Nov!V28),IF(Config!$C$6=12,SUM(+Ene!V28+Feb!V28+Mar!V28+Abr!V28+May!V28+Jun!V28+Jul!V28+Ago!V28+Set!V28+Oct!V28+Nov!V28+Dic!V28)))))))))))))</f>
        <v>58</v>
      </c>
      <c r="W28" s="356">
        <f>IF(Config!$C$6=1,SUM(+Ene!W28),IF(Config!$C$6=2,SUM(+Ene!W28+Feb!W28),IF(Config!$C$6=3,SUM(+Ene!W28+Feb!W28+Mar!W28),IF(Config!$C$6=4,SUM(+Ene!W28+Feb!W28+Mar!W28+Abr!W28),IF(Config!$C$6=5,SUM(Ene!W28+Feb!W28+Mar!W28+Abr!W28+May!W28),IF(Config!$C$6=6,SUM(+Ene!W28+Feb!W28+Mar!W28+Abr!W28+May!W28+Jun!W28),IF(Config!$C$6=7,SUM(Ene!W28+Feb!W28+Mar!W28+Abr!W28+May!W28+Jun!W28+Jul!W28),IF(Config!$C$6=8,SUM(+Ene!W28+Feb!W28+Mar!W28+Abr!W28+May!W28+Jun!W28+Jul!W28+Ago!W28),IF(Config!$C$6=9,SUM(+Ene!W28+Feb!W28+Mar!W28+Abr!W28+May!W28+Jun!W28+Jul!W28+Ago!W28+Set!W28),IF(Config!$C$6=10,SUM(+Ene!W28+Feb!W28+Mar!W28+Abr!W28+May!W28+Jun!W28+Jul!W28+Ago!W28+Set!W28+Oct!W28),IF(Config!$C$6=11,SUM(+Ene!W28+Feb!W28+Mar!W28+Abr!W28+May!W28+Jun!W28+Jul!W28+Ago!W28+Set!W28+Oct!W28+Nov!W28),IF(Config!$C$6=12,SUM(+Ene!W28+Feb!W28+Mar!W28+Abr!W28+May!W28+Jun!W28+Jul!W28+Ago!W28+Set!W28+Oct!W28+Nov!W28+Dic!W28)))))))))))))</f>
        <v>0</v>
      </c>
      <c r="X28" s="356">
        <f>IF(Config!$C$6=1,SUM(+Ene!X28),IF(Config!$C$6=2,SUM(+Ene!X28+Feb!X28),IF(Config!$C$6=3,SUM(+Ene!X28+Feb!X28+Mar!X28),IF(Config!$C$6=4,SUM(+Ene!X28+Feb!X28+Mar!X28+Abr!X28),IF(Config!$C$6=5,SUM(Ene!X28+Feb!X28+Mar!X28+Abr!X28+May!X28),IF(Config!$C$6=6,SUM(+Ene!X28+Feb!X28+Mar!X28+Abr!X28+May!X28+Jun!X28),IF(Config!$C$6=7,SUM(Ene!X28+Feb!X28+Mar!X28+Abr!X28+May!X28+Jun!X28+Jul!X28),IF(Config!$C$6=8,SUM(+Ene!X28+Feb!X28+Mar!X28+Abr!X28+May!X28+Jun!X28+Jul!X28+Ago!X28),IF(Config!$C$6=9,SUM(+Ene!X28+Feb!X28+Mar!X28+Abr!X28+May!X28+Jun!X28+Jul!X28+Ago!X28+Set!X28),IF(Config!$C$6=10,SUM(+Ene!X28+Feb!X28+Mar!X28+Abr!X28+May!X28+Jun!X28+Jul!X28+Ago!X28+Set!X28+Oct!X28),IF(Config!$C$6=11,SUM(+Ene!X28+Feb!X28+Mar!X28+Abr!X28+May!X28+Jun!X28+Jul!X28+Ago!X28+Set!X28+Oct!X28+Nov!X28),IF(Config!$C$6=12,SUM(+Ene!X28+Feb!X28+Mar!X28+Abr!X28+May!X28+Jun!X28+Jul!X28+Ago!X28+Set!X28+Oct!X28+Nov!X28+Dic!X28)))))))))))))</f>
        <v>106</v>
      </c>
      <c r="Y28" s="356">
        <f>IF(Config!$C$6=1,SUM(+Ene!Y28),IF(Config!$C$6=2,SUM(+Ene!Y28+Feb!Y28),IF(Config!$C$6=3,SUM(+Ene!Y28+Feb!Y28+Mar!Y28),IF(Config!$C$6=4,SUM(+Ene!Y28+Feb!Y28+Mar!Y28+Abr!Y28),IF(Config!$C$6=5,SUM(Ene!Y28+Feb!Y28+Mar!Y28+Abr!Y28+May!Y28),IF(Config!$C$6=6,SUM(+Ene!Y28+Feb!Y28+Mar!Y28+Abr!Y28+May!Y28+Jun!Y28),IF(Config!$C$6=7,SUM(Ene!Y28+Feb!Y28+Mar!Y28+Abr!Y28+May!Y28+Jun!Y28+Jul!Y28),IF(Config!$C$6=8,SUM(+Ene!Y28+Feb!Y28+Mar!Y28+Abr!Y28+May!Y28+Jun!Y28+Jul!Y28+Ago!Y28),IF(Config!$C$6=9,SUM(+Ene!Y28+Feb!Y28+Mar!Y28+Abr!Y28+May!Y28+Jun!Y28+Jul!Y28+Ago!Y28+Set!Y28),IF(Config!$C$6=10,SUM(+Ene!Y28+Feb!Y28+Mar!Y28+Abr!Y28+May!Y28+Jun!Y28+Jul!Y28+Ago!Y28+Set!Y28+Oct!Y28),IF(Config!$C$6=11,SUM(+Ene!Y28+Feb!Y28+Mar!Y28+Abr!Y28+May!Y28+Jun!Y28+Jul!Y28+Ago!Y28+Set!Y28+Oct!Y28+Nov!Y28),IF(Config!$C$6=12,SUM(+Ene!Y28+Feb!Y28+Mar!Y28+Abr!Y28+May!Y28+Jun!Y28+Jul!Y28+Ago!Y28+Set!Y28+Oct!Y28+Nov!Y28+Dic!Y28)))))))))))))</f>
        <v>10</v>
      </c>
      <c r="Z28" s="356">
        <f>IF(Config!$C$6=1,SUM(+Ene!Z28),IF(Config!$C$6=2,SUM(+Ene!Z28+Feb!Z28),IF(Config!$C$6=3,SUM(+Ene!Z28+Feb!Z28+Mar!Z28),IF(Config!$C$6=4,SUM(+Ene!Z28+Feb!Z28+Mar!Z28+Abr!Z28),IF(Config!$C$6=5,SUM(Ene!Z28+Feb!Z28+Mar!Z28+Abr!Z28+May!Z28),IF(Config!$C$6=6,SUM(+Ene!Z28+Feb!Z28+Mar!Z28+Abr!Z28+May!Z28+Jun!Z28),IF(Config!$C$6=7,SUM(Ene!Z28+Feb!Z28+Mar!Z28+Abr!Z28+May!Z28+Jun!Z28+Jul!Z28),IF(Config!$C$6=8,SUM(+Ene!Z28+Feb!Z28+Mar!Z28+Abr!Z28+May!Z28+Jun!Z28+Jul!Z28+Ago!Z28),IF(Config!$C$6=9,SUM(+Ene!Z28+Feb!Z28+Mar!Z28+Abr!Z28+May!Z28+Jun!Z28+Jul!Z28+Ago!Z28+Set!Z28),IF(Config!$C$6=10,SUM(+Ene!Z28+Feb!Z28+Mar!Z28+Abr!Z28+May!Z28+Jun!Z28+Jul!Z28+Ago!Z28+Set!Z28+Oct!Z28),IF(Config!$C$6=11,SUM(+Ene!Z28+Feb!Z28+Mar!Z28+Abr!Z28+May!Z28+Jun!Z28+Jul!Z28+Ago!Z28+Set!Z28+Oct!Z28+Nov!Z28),IF(Config!$C$6=12,SUM(+Ene!Z28+Feb!Z28+Mar!Z28+Abr!Z28+May!Z28+Jun!Z28+Jul!Z28+Ago!Z28+Set!Z28+Oct!Z28+Nov!Z28+Dic!Z28)))))))))))))</f>
        <v>63</v>
      </c>
      <c r="AA28" s="356">
        <f>IF(Config!$C$6=1,SUM(+Ene!AA28),IF(Config!$C$6=2,SUM(+Ene!AA28+Feb!AA28),IF(Config!$C$6=3,SUM(+Ene!AA28+Feb!AA28+Mar!AA28),IF(Config!$C$6=4,SUM(+Ene!AA28+Feb!AA28+Mar!AA28+Abr!AA28),IF(Config!$C$6=5,SUM(Ene!AA28+Feb!AA28+Mar!AA28+Abr!AA28+May!AA28),IF(Config!$C$6=6,SUM(+Ene!AA28+Feb!AA28+Mar!AA28+Abr!AA28+May!AA28+Jun!AA28),IF(Config!$C$6=7,SUM(Ene!AA28+Feb!AA28+Mar!AA28+Abr!AA28+May!AA28+Jun!AA28+Jul!AA28),IF(Config!$C$6=8,SUM(+Ene!AA28+Feb!AA28+Mar!AA28+Abr!AA28+May!AA28+Jun!AA28+Jul!AA28+Ago!AA28),IF(Config!$C$6=9,SUM(+Ene!AA28+Feb!AA28+Mar!AA28+Abr!AA28+May!AA28+Jun!AA28+Jul!AA28+Ago!AA28+Set!AA28),IF(Config!$C$6=10,SUM(+Ene!AA28+Feb!AA28+Mar!AA28+Abr!AA28+May!AA28+Jun!AA28+Jul!AA28+Ago!AA28+Set!AA28+Oct!AA28),IF(Config!$C$6=11,SUM(+Ene!AA28+Feb!AA28+Mar!AA28+Abr!AA28+May!AA28+Jun!AA28+Jul!AA28+Ago!AA28+Set!AA28+Oct!AA28+Nov!AA28),IF(Config!$C$6=12,SUM(+Ene!AA28+Feb!AA28+Mar!AA28+Abr!AA28+May!AA28+Jun!AA28+Jul!AA28+Ago!AA28+Set!AA28+Oct!AA28+Nov!AA28+Dic!AA28)))))))))))))</f>
        <v>11</v>
      </c>
      <c r="AB28" s="356">
        <f>IF(Config!$C$6=1,SUM(+Ene!AB28),IF(Config!$C$6=2,SUM(+Ene!AB28+Feb!AB28),IF(Config!$C$6=3,SUM(+Ene!AB28+Feb!AB28+Mar!AB28),IF(Config!$C$6=4,SUM(+Ene!AB28+Feb!AB28+Mar!AB28+Abr!AB28),IF(Config!$C$6=5,SUM(Ene!AB28+Feb!AB28+Mar!AB28+Abr!AB28+May!AB28),IF(Config!$C$6=6,SUM(+Ene!AB28+Feb!AB28+Mar!AB28+Abr!AB28+May!AB28+Jun!AB28),IF(Config!$C$6=7,SUM(Ene!AB28+Feb!AB28+Mar!AB28+Abr!AB28+May!AB28+Jun!AB28+Jul!AB28),IF(Config!$C$6=8,SUM(+Ene!AB28+Feb!AB28+Mar!AB28+Abr!AB28+May!AB28+Jun!AB28+Jul!AB28+Ago!AB28),IF(Config!$C$6=9,SUM(+Ene!AB28+Feb!AB28+Mar!AB28+Abr!AB28+May!AB28+Jun!AB28+Jul!AB28+Ago!AB28+Set!AB28),IF(Config!$C$6=10,SUM(+Ene!AB28+Feb!AB28+Mar!AB28+Abr!AB28+May!AB28+Jun!AB28+Jul!AB28+Ago!AB28+Set!AB28+Oct!AB28),IF(Config!$C$6=11,SUM(+Ene!AB28+Feb!AB28+Mar!AB28+Abr!AB28+May!AB28+Jun!AB28+Jul!AB28+Ago!AB28+Set!AB28+Oct!AB28+Nov!AB28),IF(Config!$C$6=12,SUM(+Ene!AB28+Feb!AB28+Mar!AB28+Abr!AB28+May!AB28+Jun!AB28+Jul!AB28+Ago!AB28+Set!AB28+Oct!AB28+Nov!AB28+Dic!AB28)))))))))))))</f>
        <v>12</v>
      </c>
      <c r="AC28" s="356">
        <f>IF(Config!$C$6=1,SUM(+Ene!AC28),IF(Config!$C$6=2,SUM(+Ene!AC28+Feb!AC28),IF(Config!$C$6=3,SUM(+Ene!AC28+Feb!AC28+Mar!AC28),IF(Config!$C$6=4,SUM(+Ene!AC28+Feb!AC28+Mar!AC28+Abr!AC28),IF(Config!$C$6=5,SUM(Ene!AC28+Feb!AC28+Mar!AC28+Abr!AC28+May!AC28),IF(Config!$C$6=6,SUM(+Ene!AC28+Feb!AC28+Mar!AC28+Abr!AC28+May!AC28+Jun!AC28),IF(Config!$C$6=7,SUM(Ene!AC28+Feb!AC28+Mar!AC28+Abr!AC28+May!AC28+Jun!AC28+Jul!AC28),IF(Config!$C$6=8,SUM(+Ene!AC28+Feb!AC28+Mar!AC28+Abr!AC28+May!AC28+Jun!AC28+Jul!AC28+Ago!AC28),IF(Config!$C$6=9,SUM(+Ene!AC28+Feb!AC28+Mar!AC28+Abr!AC28+May!AC28+Jun!AC28+Jul!AC28+Ago!AC28+Set!AC28),IF(Config!$C$6=10,SUM(+Ene!AC28+Feb!AC28+Mar!AC28+Abr!AC28+May!AC28+Jun!AC28+Jul!AC28+Ago!AC28+Set!AC28+Oct!AC28),IF(Config!$C$6=11,SUM(+Ene!AC28+Feb!AC28+Mar!AC28+Abr!AC28+May!AC28+Jun!AC28+Jul!AC28+Ago!AC28+Set!AC28+Oct!AC28+Nov!AC28),IF(Config!$C$6=12,SUM(+Ene!AC28+Feb!AC28+Mar!AC28+Abr!AC28+May!AC28+Jun!AC28+Jul!AC28+Ago!AC28+Set!AC28+Oct!AC28+Nov!AC28+Dic!AC28)))))))))))))</f>
        <v>43</v>
      </c>
      <c r="AD28" s="356">
        <f>IF(Config!$C$6=1,SUM(+Ene!AD28),IF(Config!$C$6=2,SUM(+Ene!AD28+Feb!AD28),IF(Config!$C$6=3,SUM(+Ene!AD28+Feb!AD28+Mar!AD28),IF(Config!$C$6=4,SUM(+Ene!AD28+Feb!AD28+Mar!AD28+Abr!AD28),IF(Config!$C$6=5,SUM(Ene!AD28+Feb!AD28+Mar!AD28+Abr!AD28+May!AD28),IF(Config!$C$6=6,SUM(+Ene!AD28+Feb!AD28+Mar!AD28+Abr!AD28+May!AD28+Jun!AD28),IF(Config!$C$6=7,SUM(Ene!AD28+Feb!AD28+Mar!AD28+Abr!AD28+May!AD28+Jun!AD28+Jul!AD28),IF(Config!$C$6=8,SUM(+Ene!AD28+Feb!AD28+Mar!AD28+Abr!AD28+May!AD28+Jun!AD28+Jul!AD28+Ago!AD28),IF(Config!$C$6=9,SUM(+Ene!AD28+Feb!AD28+Mar!AD28+Abr!AD28+May!AD28+Jun!AD28+Jul!AD28+Ago!AD28+Set!AD28),IF(Config!$C$6=10,SUM(+Ene!AD28+Feb!AD28+Mar!AD28+Abr!AD28+May!AD28+Jun!AD28+Jul!AD28+Ago!AD28+Set!AD28+Oct!AD28),IF(Config!$C$6=11,SUM(+Ene!AD28+Feb!AD28+Mar!AD28+Abr!AD28+May!AD28+Jun!AD28+Jul!AD28+Ago!AD28+Set!AD28+Oct!AD28+Nov!AD28),IF(Config!$C$6=12,SUM(+Ene!AD28+Feb!AD28+Mar!AD28+Abr!AD28+May!AD28+Jun!AD28+Jul!AD28+Ago!AD28+Set!AD28+Oct!AD28+Nov!AD28+Dic!AD28)))))))))))))</f>
        <v>0</v>
      </c>
      <c r="AE28" s="356">
        <f>IF(Config!$C$6=1,SUM(+Ene!AE28),IF(Config!$C$6=2,SUM(+Ene!AE28+Feb!AE28),IF(Config!$C$6=3,SUM(+Ene!AE28+Feb!AE28+Mar!AE28),IF(Config!$C$6=4,SUM(+Ene!AE28+Feb!AE28+Mar!AE28+Abr!AE28),IF(Config!$C$6=5,SUM(Ene!AE28+Feb!AE28+Mar!AE28+Abr!AE28+May!AE28),IF(Config!$C$6=6,SUM(+Ene!AE28+Feb!AE28+Mar!AE28+Abr!AE28+May!AE28+Jun!AE28),IF(Config!$C$6=7,SUM(Ene!AE28+Feb!AE28+Mar!AE28+Abr!AE28+May!AE28+Jun!AE28+Jul!AE28),IF(Config!$C$6=8,SUM(+Ene!AE28+Feb!AE28+Mar!AE28+Abr!AE28+May!AE28+Jun!AE28+Jul!AE28+Ago!AE28),IF(Config!$C$6=9,SUM(+Ene!AE28+Feb!AE28+Mar!AE28+Abr!AE28+May!AE28+Jun!AE28+Jul!AE28+Ago!AE28+Set!AE28),IF(Config!$C$6=10,SUM(+Ene!AE28+Feb!AE28+Mar!AE28+Abr!AE28+May!AE28+Jun!AE28+Jul!AE28+Ago!AE28+Set!AE28+Oct!AE28),IF(Config!$C$6=11,SUM(+Ene!AE28+Feb!AE28+Mar!AE28+Abr!AE28+May!AE28+Jun!AE28+Jul!AE28+Ago!AE28+Set!AE28+Oct!AE28+Nov!AE28),IF(Config!$C$6=12,SUM(+Ene!AE28+Feb!AE28+Mar!AE28+Abr!AE28+May!AE28+Jun!AE28+Jul!AE28+Ago!AE28+Set!AE28+Oct!AE28+Nov!AE28+Dic!AE28)))))))))))))</f>
        <v>15</v>
      </c>
      <c r="AF28" s="356">
        <f>IF(Config!$C$6=1,SUM(+Ene!AF28),IF(Config!$C$6=2,SUM(+Ene!AF28+Feb!AF28),IF(Config!$C$6=3,SUM(+Ene!AF28+Feb!AF28+Mar!AF28),IF(Config!$C$6=4,SUM(+Ene!AF28+Feb!AF28+Mar!AF28+Abr!AF28),IF(Config!$C$6=5,SUM(Ene!AF28+Feb!AF28+Mar!AF28+Abr!AF28+May!AF28),IF(Config!$C$6=6,SUM(+Ene!AF28+Feb!AF28+Mar!AF28+Abr!AF28+May!AF28+Jun!AF28),IF(Config!$C$6=7,SUM(Ene!AF28+Feb!AF28+Mar!AF28+Abr!AF28+May!AF28+Jun!AF28+Jul!AF28),IF(Config!$C$6=8,SUM(+Ene!AF28+Feb!AF28+Mar!AF28+Abr!AF28+May!AF28+Jun!AF28+Jul!AF28+Ago!AF28),IF(Config!$C$6=9,SUM(+Ene!AF28+Feb!AF28+Mar!AF28+Abr!AF28+May!AF28+Jun!AF28+Jul!AF28+Ago!AF28+Set!AF28),IF(Config!$C$6=10,SUM(+Ene!AF28+Feb!AF28+Mar!AF28+Abr!AF28+May!AF28+Jun!AF28+Jul!AF28+Ago!AF28+Set!AF28+Oct!AF28),IF(Config!$C$6=11,SUM(+Ene!AF28+Feb!AF28+Mar!AF28+Abr!AF28+May!AF28+Jun!AF28+Jul!AF28+Ago!AF28+Set!AF28+Oct!AF28+Nov!AF28),IF(Config!$C$6=12,SUM(+Ene!AF28+Feb!AF28+Mar!AF28+Abr!AF28+May!AF28+Jun!AF28+Jul!AF28+Ago!AF28+Set!AF28+Oct!AF28+Nov!AF28+Dic!AF28)))))))))))))</f>
        <v>0</v>
      </c>
      <c r="AG28" s="356">
        <f>IF(Config!$C$6=1,SUM(+Ene!AG28),IF(Config!$C$6=2,SUM(+Ene!AG28+Feb!AG28),IF(Config!$C$6=3,SUM(+Ene!AG28+Feb!AG28+Mar!AG28),IF(Config!$C$6=4,SUM(+Ene!AG28+Feb!AG28+Mar!AG28+Abr!AG28),IF(Config!$C$6=5,SUM(Ene!AG28+Feb!AG28+Mar!AG28+Abr!AG28+May!AG28),IF(Config!$C$6=6,SUM(+Ene!AG28+Feb!AG28+Mar!AG28+Abr!AG28+May!AG28+Jun!AG28),IF(Config!$C$6=7,SUM(Ene!AG28+Feb!AG28+Mar!AG28+Abr!AG28+May!AG28+Jun!AG28+Jul!AG28),IF(Config!$C$6=8,SUM(+Ene!AG28+Feb!AG28+Mar!AG28+Abr!AG28+May!AG28+Jun!AG28+Jul!AG28+Ago!AG28),IF(Config!$C$6=9,SUM(+Ene!AG28+Feb!AG28+Mar!AG28+Abr!AG28+May!AG28+Jun!AG28+Jul!AG28+Ago!AG28+Set!AG28),IF(Config!$C$6=10,SUM(+Ene!AG28+Feb!AG28+Mar!AG28+Abr!AG28+May!AG28+Jun!AG28+Jul!AG28+Ago!AG28+Set!AG28+Oct!AG28),IF(Config!$C$6=11,SUM(+Ene!AG28+Feb!AG28+Mar!AG28+Abr!AG28+May!AG28+Jun!AG28+Jul!AG28+Ago!AG28+Set!AG28+Oct!AG28+Nov!AG28),IF(Config!$C$6=12,SUM(+Ene!AG28+Feb!AG28+Mar!AG28+Abr!AG28+May!AG28+Jun!AG28+Jul!AG28+Ago!AG28+Set!AG28+Oct!AG28+Nov!AG28+Dic!AG28)))))))))))))</f>
        <v>22</v>
      </c>
      <c r="AH28" s="356">
        <f>IF(Config!$C$6=1,SUM(+Ene!AH28),IF(Config!$C$6=2,SUM(+Ene!AH28+Feb!AH28),IF(Config!$C$6=3,SUM(+Ene!AH28+Feb!AH28+Mar!AH28),IF(Config!$C$6=4,SUM(+Ene!AH28+Feb!AH28+Mar!AH28+Abr!AH28),IF(Config!$C$6=5,SUM(Ene!AH28+Feb!AH28+Mar!AH28+Abr!AH28+May!AH28),IF(Config!$C$6=6,SUM(+Ene!AH28+Feb!AH28+Mar!AH28+Abr!AH28+May!AH28+Jun!AH28),IF(Config!$C$6=7,SUM(Ene!AH28+Feb!AH28+Mar!AH28+Abr!AH28+May!AH28+Jun!AH28+Jul!AH28),IF(Config!$C$6=8,SUM(+Ene!AH28+Feb!AH28+Mar!AH28+Abr!AH28+May!AH28+Jun!AH28+Jul!AH28+Ago!AH28),IF(Config!$C$6=9,SUM(+Ene!AH28+Feb!AH28+Mar!AH28+Abr!AH28+May!AH28+Jun!AH28+Jul!AH28+Ago!AH28+Set!AH28),IF(Config!$C$6=10,SUM(+Ene!AH28+Feb!AH28+Mar!AH28+Abr!AH28+May!AH28+Jun!AH28+Jul!AH28+Ago!AH28+Set!AH28+Oct!AH28),IF(Config!$C$6=11,SUM(+Ene!AH28+Feb!AH28+Mar!AH28+Abr!AH28+May!AH28+Jun!AH28+Jul!AH28+Ago!AH28+Set!AH28+Oct!AH28+Nov!AH28),IF(Config!$C$6=12,SUM(+Ene!AH28+Feb!AH28+Mar!AH28+Abr!AH28+May!AH28+Jun!AH28+Jul!AH28+Ago!AH28+Set!AH28+Oct!AH28+Nov!AH28+Dic!AH28)))))))))))))</f>
        <v>0</v>
      </c>
      <c r="AI28" s="356">
        <f>IF(Config!$C$6=1,SUM(+Ene!AI28),IF(Config!$C$6=2,SUM(+Ene!AI28+Feb!AI28),IF(Config!$C$6=3,SUM(+Ene!AI28+Feb!AI28+Mar!AI28),IF(Config!$C$6=4,SUM(+Ene!AI28+Feb!AI28+Mar!AI28+Abr!AI28),IF(Config!$C$6=5,SUM(Ene!AI28+Feb!AI28+Mar!AI28+Abr!AI28+May!AI28),IF(Config!$C$6=6,SUM(+Ene!AI28+Feb!AI28+Mar!AI28+Abr!AI28+May!AI28+Jun!AI28),IF(Config!$C$6=7,SUM(Ene!AI28+Feb!AI28+Mar!AI28+Abr!AI28+May!AI28+Jun!AI28+Jul!AI28),IF(Config!$C$6=8,SUM(+Ene!AI28+Feb!AI28+Mar!AI28+Abr!AI28+May!AI28+Jun!AI28+Jul!AI28+Ago!AI28),IF(Config!$C$6=9,SUM(+Ene!AI28+Feb!AI28+Mar!AI28+Abr!AI28+May!AI28+Jun!AI28+Jul!AI28+Ago!AI28+Set!AI28),IF(Config!$C$6=10,SUM(+Ene!AI28+Feb!AI28+Mar!AI28+Abr!AI28+May!AI28+Jun!AI28+Jul!AI28+Ago!AI28+Set!AI28+Oct!AI28),IF(Config!$C$6=11,SUM(+Ene!AI28+Feb!AI28+Mar!AI28+Abr!AI28+May!AI28+Jun!AI28+Jul!AI28+Ago!AI28+Set!AI28+Oct!AI28+Nov!AI28),IF(Config!$C$6=12,SUM(+Ene!AI28+Feb!AI28+Mar!AI28+Abr!AI28+May!AI28+Jun!AI28+Jul!AI28+Ago!AI28+Set!AI28+Oct!AI28+Nov!AI28+Dic!AI28)))))))))))))</f>
        <v>0</v>
      </c>
      <c r="AJ28" s="356">
        <f>IF(Config!$C$6=1,SUM(+Ene!AJ28),IF(Config!$C$6=2,SUM(+Ene!AJ28+Feb!AJ28),IF(Config!$C$6=3,SUM(+Ene!AJ28+Feb!AJ28+Mar!AJ28),IF(Config!$C$6=4,SUM(+Ene!AJ28+Feb!AJ28+Mar!AJ28+Abr!AJ28),IF(Config!$C$6=5,SUM(Ene!AJ28+Feb!AJ28+Mar!AJ28+Abr!AJ28+May!AJ28),IF(Config!$C$6=6,SUM(+Ene!AJ28+Feb!AJ28+Mar!AJ28+Abr!AJ28+May!AJ28+Jun!AJ28),IF(Config!$C$6=7,SUM(Ene!AJ28+Feb!AJ28+Mar!AJ28+Abr!AJ28+May!AJ28+Jun!AJ28+Jul!AJ28),IF(Config!$C$6=8,SUM(+Ene!AJ28+Feb!AJ28+Mar!AJ28+Abr!AJ28+May!AJ28+Jun!AJ28+Jul!AJ28+Ago!AJ28),IF(Config!$C$6=9,SUM(+Ene!AJ28+Feb!AJ28+Mar!AJ28+Abr!AJ28+May!AJ28+Jun!AJ28+Jul!AJ28+Ago!AJ28+Set!AJ28),IF(Config!$C$6=10,SUM(+Ene!AJ28+Feb!AJ28+Mar!AJ28+Abr!AJ28+May!AJ28+Jun!AJ28+Jul!AJ28+Ago!AJ28+Set!AJ28+Oct!AJ28),IF(Config!$C$6=11,SUM(+Ene!AJ28+Feb!AJ28+Mar!AJ28+Abr!AJ28+May!AJ28+Jun!AJ28+Jul!AJ28+Ago!AJ28+Set!AJ28+Oct!AJ28+Nov!AJ28),IF(Config!$C$6=12,SUM(+Ene!AJ28+Feb!AJ28+Mar!AJ28+Abr!AJ28+May!AJ28+Jun!AJ28+Jul!AJ28+Ago!AJ28+Set!AJ28+Oct!AJ28+Nov!AJ28+Dic!AJ28)))))))))))))</f>
        <v>0</v>
      </c>
      <c r="AK28" s="356">
        <f>IF(Config!$C$6=1,SUM(+Ene!AK28),IF(Config!$C$6=2,SUM(+Ene!AK28+Feb!AK28),IF(Config!$C$6=3,SUM(+Ene!AK28+Feb!AK28+Mar!AK28),IF(Config!$C$6=4,SUM(+Ene!AK28+Feb!AK28+Mar!AK28+Abr!AK28),IF(Config!$C$6=5,SUM(Ene!AK28+Feb!AK28+Mar!AK28+Abr!AK28+May!AK28),IF(Config!$C$6=6,SUM(+Ene!AK28+Feb!AK28+Mar!AK28+Abr!AK28+May!AK28+Jun!AK28),IF(Config!$C$6=7,SUM(Ene!AK28+Feb!AK28+Mar!AK28+Abr!AK28+May!AK28+Jun!AK28+Jul!AK28),IF(Config!$C$6=8,SUM(+Ene!AK28+Feb!AK28+Mar!AK28+Abr!AK28+May!AK28+Jun!AK28+Jul!AK28+Ago!AK28),IF(Config!$C$6=9,SUM(+Ene!AK28+Feb!AK28+Mar!AK28+Abr!AK28+May!AK28+Jun!AK28+Jul!AK28+Ago!AK28+Set!AK28),IF(Config!$C$6=10,SUM(+Ene!AK28+Feb!AK28+Mar!AK28+Abr!AK28+May!AK28+Jun!AK28+Jul!AK28+Ago!AK28+Set!AK28+Oct!AK28),IF(Config!$C$6=11,SUM(+Ene!AK28+Feb!AK28+Mar!AK28+Abr!AK28+May!AK28+Jun!AK28+Jul!AK28+Ago!AK28+Set!AK28+Oct!AK28+Nov!AK28),IF(Config!$C$6=12,SUM(+Ene!AK28+Feb!AK28+Mar!AK28+Abr!AK28+May!AK28+Jun!AK28+Jul!AK28+Ago!AK28+Set!AK28+Oct!AK28+Nov!AK28+Dic!AK28)))))))))))))</f>
        <v>0</v>
      </c>
      <c r="AL28" s="356">
        <f>IF(Config!$C$6=1,SUM(+Ene!AL28),IF(Config!$C$6=2,SUM(+Ene!AL28+Feb!AL28),IF(Config!$C$6=3,SUM(+Ene!AL28+Feb!AL28+Mar!AL28),IF(Config!$C$6=4,SUM(+Ene!AL28+Feb!AL28+Mar!AL28+Abr!AL28),IF(Config!$C$6=5,SUM(Ene!AL28+Feb!AL28+Mar!AL28+Abr!AL28+May!AL28),IF(Config!$C$6=6,SUM(+Ene!AL28+Feb!AL28+Mar!AL28+Abr!AL28+May!AL28+Jun!AL28),IF(Config!$C$6=7,SUM(Ene!AL28+Feb!AL28+Mar!AL28+Abr!AL28+May!AL28+Jun!AL28+Jul!AL28),IF(Config!$C$6=8,SUM(+Ene!AL28+Feb!AL28+Mar!AL28+Abr!AL28+May!AL28+Jun!AL28+Jul!AL28+Ago!AL28),IF(Config!$C$6=9,SUM(+Ene!AL28+Feb!AL28+Mar!AL28+Abr!AL28+May!AL28+Jun!AL28+Jul!AL28+Ago!AL28+Set!AL28),IF(Config!$C$6=10,SUM(+Ene!AL28+Feb!AL28+Mar!AL28+Abr!AL28+May!AL28+Jun!AL28+Jul!AL28+Ago!AL28+Set!AL28+Oct!AL28),IF(Config!$C$6=11,SUM(+Ene!AL28+Feb!AL28+Mar!AL28+Abr!AL28+May!AL28+Jun!AL28+Jul!AL28+Ago!AL28+Set!AL28+Oct!AL28+Nov!AL28),IF(Config!$C$6=12,SUM(+Ene!AL28+Feb!AL28+Mar!AL28+Abr!AL28+May!AL28+Jun!AL28+Jul!AL28+Ago!AL28+Set!AL28+Oct!AL28+Nov!AL28+Dic!AL28)))))))))))))</f>
        <v>39</v>
      </c>
      <c r="AM28" s="356">
        <f>IF(Config!$C$6=1,SUM(+Ene!AM28),IF(Config!$C$6=2,SUM(+Ene!AM28+Feb!AM28),IF(Config!$C$6=3,SUM(+Ene!AM28+Feb!AM28+Mar!AM28),IF(Config!$C$6=4,SUM(+Ene!AM28+Feb!AM28+Mar!AM28+Abr!AM28),IF(Config!$C$6=5,SUM(Ene!AM28+Feb!AM28+Mar!AM28+Abr!AM28+May!AM28),IF(Config!$C$6=6,SUM(+Ene!AM28+Feb!AM28+Mar!AM28+Abr!AM28+May!AM28+Jun!AM28),IF(Config!$C$6=7,SUM(Ene!AM28+Feb!AM28+Mar!AM28+Abr!AM28+May!AM28+Jun!AM28+Jul!AM28),IF(Config!$C$6=8,SUM(+Ene!AM28+Feb!AM28+Mar!AM28+Abr!AM28+May!AM28+Jun!AM28+Jul!AM28+Ago!AM28),IF(Config!$C$6=9,SUM(+Ene!AM28+Feb!AM28+Mar!AM28+Abr!AM28+May!AM28+Jun!AM28+Jul!AM28+Ago!AM28+Set!AM28),IF(Config!$C$6=10,SUM(+Ene!AM28+Feb!AM28+Mar!AM28+Abr!AM28+May!AM28+Jun!AM28+Jul!AM28+Ago!AM28+Set!AM28+Oct!AM28),IF(Config!$C$6=11,SUM(+Ene!AM28+Feb!AM28+Mar!AM28+Abr!AM28+May!AM28+Jun!AM28+Jul!AM28+Ago!AM28+Set!AM28+Oct!AM28+Nov!AM28),IF(Config!$C$6=12,SUM(+Ene!AM28+Feb!AM28+Mar!AM28+Abr!AM28+May!AM28+Jun!AM28+Jul!AM28+Ago!AM28+Set!AM28+Oct!AM28+Nov!AM28+Dic!AM28)))))))))))))</f>
        <v>7</v>
      </c>
      <c r="AN28" s="356">
        <f>IF(Config!$C$6=1,SUM(+Ene!AN28),IF(Config!$C$6=2,SUM(+Ene!AN28+Feb!AN28),IF(Config!$C$6=3,SUM(+Ene!AN28+Feb!AN28+Mar!AN28),IF(Config!$C$6=4,SUM(+Ene!AN28+Feb!AN28+Mar!AN28+Abr!AN28),IF(Config!$C$6=5,SUM(Ene!AN28+Feb!AN28+Mar!AN28+Abr!AN28+May!AN28),IF(Config!$C$6=6,SUM(+Ene!AN28+Feb!AN28+Mar!AN28+Abr!AN28+May!AN28+Jun!AN28),IF(Config!$C$6=7,SUM(Ene!AN28+Feb!AN28+Mar!AN28+Abr!AN28+May!AN28+Jun!AN28+Jul!AN28),IF(Config!$C$6=8,SUM(+Ene!AN28+Feb!AN28+Mar!AN28+Abr!AN28+May!AN28+Jun!AN28+Jul!AN28+Ago!AN28),IF(Config!$C$6=9,SUM(+Ene!AN28+Feb!AN28+Mar!AN28+Abr!AN28+May!AN28+Jun!AN28+Jul!AN28+Ago!AN28+Set!AN28),IF(Config!$C$6=10,SUM(+Ene!AN28+Feb!AN28+Mar!AN28+Abr!AN28+May!AN28+Jun!AN28+Jul!AN28+Ago!AN28+Set!AN28+Oct!AN28),IF(Config!$C$6=11,SUM(+Ene!AN28+Feb!AN28+Mar!AN28+Abr!AN28+May!AN28+Jun!AN28+Jul!AN28+Ago!AN28+Set!AN28+Oct!AN28+Nov!AN28),IF(Config!$C$6=12,SUM(+Ene!AN28+Feb!AN28+Mar!AN28+Abr!AN28+May!AN28+Jun!AN28+Jul!AN28+Ago!AN28+Set!AN28+Oct!AN28+Nov!AN28+Dic!AN28)))))))))))))</f>
        <v>6</v>
      </c>
      <c r="AO28" s="356">
        <f>IF(Config!$C$6=1,SUM(+Ene!AO28),IF(Config!$C$6=2,SUM(+Ene!AO28+Feb!AO28),IF(Config!$C$6=3,SUM(+Ene!AO28+Feb!AO28+Mar!AO28),IF(Config!$C$6=4,SUM(+Ene!AO28+Feb!AO28+Mar!AO28+Abr!AO28),IF(Config!$C$6=5,SUM(Ene!AO28+Feb!AO28+Mar!AO28+Abr!AO28+May!AO28),IF(Config!$C$6=6,SUM(+Ene!AO28+Feb!AO28+Mar!AO28+Abr!AO28+May!AO28+Jun!AO28),IF(Config!$C$6=7,SUM(Ene!AO28+Feb!AO28+Mar!AO28+Abr!AO28+May!AO28+Jun!AO28+Jul!AO28),IF(Config!$C$6=8,SUM(+Ene!AO28+Feb!AO28+Mar!AO28+Abr!AO28+May!AO28+Jun!AO28+Jul!AO28+Ago!AO28),IF(Config!$C$6=9,SUM(+Ene!AO28+Feb!AO28+Mar!AO28+Abr!AO28+May!AO28+Jun!AO28+Jul!AO28+Ago!AO28+Set!AO28),IF(Config!$C$6=10,SUM(+Ene!AO28+Feb!AO28+Mar!AO28+Abr!AO28+May!AO28+Jun!AO28+Jul!AO28+Ago!AO28+Set!AO28+Oct!AO28),IF(Config!$C$6=11,SUM(+Ene!AO28+Feb!AO28+Mar!AO28+Abr!AO28+May!AO28+Jun!AO28+Jul!AO28+Ago!AO28+Set!AO28+Oct!AO28+Nov!AO28),IF(Config!$C$6=12,SUM(+Ene!AO28+Feb!AO28+Mar!AO28+Abr!AO28+May!AO28+Jun!AO28+Jul!AO28+Ago!AO28+Set!AO28+Oct!AO28+Nov!AO28+Dic!AO28)))))))))))))</f>
        <v>18</v>
      </c>
      <c r="AP28" s="356">
        <f>IF(Config!$C$6=1,SUM(+Ene!AP28),IF(Config!$C$6=2,SUM(+Ene!AP28+Feb!AP28),IF(Config!$C$6=3,SUM(+Ene!AP28+Feb!AP28+Mar!AP28),IF(Config!$C$6=4,SUM(+Ene!AP28+Feb!AP28+Mar!AP28+Abr!AP28),IF(Config!$C$6=5,SUM(Ene!AP28+Feb!AP28+Mar!AP28+Abr!AP28+May!AP28),IF(Config!$C$6=6,SUM(+Ene!AP28+Feb!AP28+Mar!AP28+Abr!AP28+May!AP28+Jun!AP28),IF(Config!$C$6=7,SUM(Ene!AP28+Feb!AP28+Mar!AP28+Abr!AP28+May!AP28+Jun!AP28+Jul!AP28),IF(Config!$C$6=8,SUM(+Ene!AP28+Feb!AP28+Mar!AP28+Abr!AP28+May!AP28+Jun!AP28+Jul!AP28+Ago!AP28),IF(Config!$C$6=9,SUM(+Ene!AP28+Feb!AP28+Mar!AP28+Abr!AP28+May!AP28+Jun!AP28+Jul!AP28+Ago!AP28+Set!AP28),IF(Config!$C$6=10,SUM(+Ene!AP28+Feb!AP28+Mar!AP28+Abr!AP28+May!AP28+Jun!AP28+Jul!AP28+Ago!AP28+Set!AP28+Oct!AP28),IF(Config!$C$6=11,SUM(+Ene!AP28+Feb!AP28+Mar!AP28+Abr!AP28+May!AP28+Jun!AP28+Jul!AP28+Ago!AP28+Set!AP28+Oct!AP28+Nov!AP28),IF(Config!$C$6=12,SUM(+Ene!AP28+Feb!AP28+Mar!AP28+Abr!AP28+May!AP28+Jun!AP28+Jul!AP28+Ago!AP28+Set!AP28+Oct!AP28+Nov!AP28+Dic!AP28)))))))))))))</f>
        <v>11</v>
      </c>
      <c r="AQ28" s="356">
        <f>IF(Config!$C$6=1,SUM(+Ene!AQ28),IF(Config!$C$6=2,SUM(+Ene!AQ28+Feb!AQ28),IF(Config!$C$6=3,SUM(+Ene!AQ28+Feb!AQ28+Mar!AQ28),IF(Config!$C$6=4,SUM(+Ene!AQ28+Feb!AQ28+Mar!AQ28+Abr!AQ28),IF(Config!$C$6=5,SUM(Ene!AQ28+Feb!AQ28+Mar!AQ28+Abr!AQ28+May!AQ28),IF(Config!$C$6=6,SUM(+Ene!AQ28+Feb!AQ28+Mar!AQ28+Abr!AQ28+May!AQ28+Jun!AQ28),IF(Config!$C$6=7,SUM(Ene!AQ28+Feb!AQ28+Mar!AQ28+Abr!AQ28+May!AQ28+Jun!AQ28+Jul!AQ28),IF(Config!$C$6=8,SUM(+Ene!AQ28+Feb!AQ28+Mar!AQ28+Abr!AQ28+May!AQ28+Jun!AQ28+Jul!AQ28+Ago!AQ28),IF(Config!$C$6=9,SUM(+Ene!AQ28+Feb!AQ28+Mar!AQ28+Abr!AQ28+May!AQ28+Jun!AQ28+Jul!AQ28+Ago!AQ28+Set!AQ28),IF(Config!$C$6=10,SUM(+Ene!AQ28+Feb!AQ28+Mar!AQ28+Abr!AQ28+May!AQ28+Jun!AQ28+Jul!AQ28+Ago!AQ28+Set!AQ28+Oct!AQ28),IF(Config!$C$6=11,SUM(+Ene!AQ28+Feb!AQ28+Mar!AQ28+Abr!AQ28+May!AQ28+Jun!AQ28+Jul!AQ28+Ago!AQ28+Set!AQ28+Oct!AQ28+Nov!AQ28),IF(Config!$C$6=12,SUM(+Ene!AQ28+Feb!AQ28+Mar!AQ28+Abr!AQ28+May!AQ28+Jun!AQ28+Jul!AQ28+Ago!AQ28+Set!AQ28+Oct!AQ28+Nov!AQ28+Dic!AQ28)))))))))))))</f>
        <v>0</v>
      </c>
      <c r="AR28" s="356">
        <f>IF(Config!$C$6=1,SUM(+Ene!AR28),IF(Config!$C$6=2,SUM(+Ene!AR28+Feb!AR28),IF(Config!$C$6=3,SUM(+Ene!AR28+Feb!AR28+Mar!AR28),IF(Config!$C$6=4,SUM(+Ene!AR28+Feb!AR28+Mar!AR28+Abr!AR28),IF(Config!$C$6=5,SUM(Ene!AR28+Feb!AR28+Mar!AR28+Abr!AR28+May!AR28),IF(Config!$C$6=6,SUM(+Ene!AR28+Feb!AR28+Mar!AR28+Abr!AR28+May!AR28+Jun!AR28),IF(Config!$C$6=7,SUM(Ene!AR28+Feb!AR28+Mar!AR28+Abr!AR28+May!AR28+Jun!AR28+Jul!AR28),IF(Config!$C$6=8,SUM(+Ene!AR28+Feb!AR28+Mar!AR28+Abr!AR28+May!AR28+Jun!AR28+Jul!AR28+Ago!AR28),IF(Config!$C$6=9,SUM(+Ene!AR28+Feb!AR28+Mar!AR28+Abr!AR28+May!AR28+Jun!AR28+Jul!AR28+Ago!AR28+Set!AR28),IF(Config!$C$6=10,SUM(+Ene!AR28+Feb!AR28+Mar!AR28+Abr!AR28+May!AR28+Jun!AR28+Jul!AR28+Ago!AR28+Set!AR28+Oct!AR28),IF(Config!$C$6=11,SUM(+Ene!AR28+Feb!AR28+Mar!AR28+Abr!AR28+May!AR28+Jun!AR28+Jul!AR28+Ago!AR28+Set!AR28+Oct!AR28+Nov!AR28),IF(Config!$C$6=12,SUM(+Ene!AR28+Feb!AR28+Mar!AR28+Abr!AR28+May!AR28+Jun!AR28+Jul!AR28+Ago!AR28+Set!AR28+Oct!AR28+Nov!AR28+Dic!AR28)))))))))))))</f>
        <v>8</v>
      </c>
      <c r="AS28" s="356">
        <f>IF(Config!$C$6=1,SUM(+Ene!AS28),IF(Config!$C$6=2,SUM(+Ene!AS28+Feb!AS28),IF(Config!$C$6=3,SUM(+Ene!AS28+Feb!AS28+Mar!AS28),IF(Config!$C$6=4,SUM(+Ene!AS28+Feb!AS28+Mar!AS28+Abr!AS28),IF(Config!$C$6=5,SUM(Ene!AS28+Feb!AS28+Mar!AS28+Abr!AS28+May!AS28),IF(Config!$C$6=6,SUM(+Ene!AS28+Feb!AS28+Mar!AS28+Abr!AS28+May!AS28+Jun!AS28),IF(Config!$C$6=7,SUM(Ene!AS28+Feb!AS28+Mar!AS28+Abr!AS28+May!AS28+Jun!AS28+Jul!AS28),IF(Config!$C$6=8,SUM(+Ene!AS28+Feb!AS28+Mar!AS28+Abr!AS28+May!AS28+Jun!AS28+Jul!AS28+Ago!AS28),IF(Config!$C$6=9,SUM(+Ene!AS28+Feb!AS28+Mar!AS28+Abr!AS28+May!AS28+Jun!AS28+Jul!AS28+Ago!AS28+Set!AS28),IF(Config!$C$6=10,SUM(+Ene!AS28+Feb!AS28+Mar!AS28+Abr!AS28+May!AS28+Jun!AS28+Jul!AS28+Ago!AS28+Set!AS28+Oct!AS28),IF(Config!$C$6=11,SUM(+Ene!AS28+Feb!AS28+Mar!AS28+Abr!AS28+May!AS28+Jun!AS28+Jul!AS28+Ago!AS28+Set!AS28+Oct!AS28+Nov!AS28),IF(Config!$C$6=12,SUM(+Ene!AS28+Feb!AS28+Mar!AS28+Abr!AS28+May!AS28+Jun!AS28+Jul!AS28+Ago!AS28+Set!AS28+Oct!AS28+Nov!AS28+Dic!AS28)))))))))))))</f>
        <v>18</v>
      </c>
      <c r="AT28" s="366">
        <f t="shared" si="48"/>
        <v>931</v>
      </c>
      <c r="AU28" s="37">
        <f t="shared" si="27"/>
        <v>0</v>
      </c>
      <c r="AV28" s="37">
        <f t="shared" si="28"/>
        <v>0</v>
      </c>
      <c r="AW28" s="37">
        <f t="shared" si="8"/>
        <v>363</v>
      </c>
      <c r="AX28" s="37">
        <f t="shared" si="9"/>
        <v>10</v>
      </c>
      <c r="AY28" s="37">
        <f t="shared" si="10"/>
        <v>169</v>
      </c>
      <c r="AZ28" s="37">
        <f t="shared" si="11"/>
        <v>202</v>
      </c>
      <c r="BA28" s="37">
        <f t="shared" si="12"/>
        <v>80</v>
      </c>
      <c r="BB28" s="37">
        <f t="shared" si="13"/>
        <v>0</v>
      </c>
      <c r="BC28" s="38">
        <f t="shared" si="14"/>
        <v>70</v>
      </c>
      <c r="BD28" s="37">
        <f t="shared" si="15"/>
        <v>37</v>
      </c>
      <c r="BE28" s="54">
        <f t="shared" si="6"/>
        <v>931</v>
      </c>
      <c r="BF28" t="str">
        <f t="shared" si="7"/>
        <v>OK</v>
      </c>
    </row>
    <row r="29" spans="1:63" ht="30" x14ac:dyDescent="0.25">
      <c r="A29" s="352">
        <v>26</v>
      </c>
      <c r="B29" s="355" t="s">
        <v>615</v>
      </c>
      <c r="C29" s="414" t="s">
        <v>649</v>
      </c>
      <c r="D29" s="356">
        <f>IF(Config!$C$6=1,SUM(+Ene!D29),IF(Config!$C$6=2,SUM(+Ene!D29+Feb!D29),IF(Config!$C$6=3,SUM(+Ene!D29+Feb!D29+Mar!D29),IF(Config!$C$6=4,SUM(+Ene!D29+Feb!D29+Mar!D29+Abr!D29),IF(Config!$C$6=5,SUM(Ene!D29+Feb!D29+Mar!D29+Abr!D29+May!D29),IF(Config!$C$6=6,SUM(+Ene!D29+Feb!D29+Mar!D29+Abr!D29+May!D29+Jun!D29),IF(Config!$C$6=7,SUM(Ene!D29+Feb!D29+Mar!D29+Abr!D29+May!D29+Jun!D29+Jul!D29),IF(Config!$C$6=8,SUM(+Ene!D29+Feb!D29+Mar!D29+Abr!D29+May!D29+Jun!D29+Jul!D29+Ago!D29),IF(Config!$C$6=9,SUM(+Ene!D29+Feb!D29+Mar!D29+Abr!D29+May!D29+Jun!D29+Jul!D29+Ago!D29+Set!D29),IF(Config!$C$6=10,SUM(+Ene!D29+Feb!D29+Mar!D29+Abr!D29+May!D29+Jun!D29+Jul!D29+Ago!D29+Set!D29+Oct!D29),IF(Config!$C$6=11,SUM(+Ene!D29+Feb!D29+Mar!D29+Abr!D29+May!D29+Jun!D29+Jul!D29+Ago!D29+Set!D29+Oct!D29+Nov!D29),IF(Config!$C$6=12,SUM(+Ene!D29+Feb!D29+Mar!D29+Abr!D29+May!D29+Jun!D29+Jul!D29+Ago!D29+Set!D29+Oct!D29+Nov!D29+Dic!D29)))))))))))))</f>
        <v>0</v>
      </c>
      <c r="E29" s="356">
        <f>IF(Config!$C$6=1,SUM(+Ene!E29),IF(Config!$C$6=2,SUM(+Ene!E29+Feb!E29),IF(Config!$C$6=3,SUM(+Ene!E29+Feb!E29+Mar!E29),IF(Config!$C$6=4,SUM(+Ene!E29+Feb!E29+Mar!E29+Abr!E29),IF(Config!$C$6=5,SUM(Ene!E29+Feb!E29+Mar!E29+Abr!E29+May!E29),IF(Config!$C$6=6,SUM(+Ene!E29+Feb!E29+Mar!E29+Abr!E29+May!E29+Jun!E29),IF(Config!$C$6=7,SUM(Ene!E29+Feb!E29+Mar!E29+Abr!E29+May!E29+Jun!E29+Jul!E29),IF(Config!$C$6=8,SUM(+Ene!E29+Feb!E29+Mar!E29+Abr!E29+May!E29+Jun!E29+Jul!E29+Ago!E29),IF(Config!$C$6=9,SUM(+Ene!E29+Feb!E29+Mar!E29+Abr!E29+May!E29+Jun!E29+Jul!E29+Ago!E29+Set!E29),IF(Config!$C$6=10,SUM(+Ene!E29+Feb!E29+Mar!E29+Abr!E29+May!E29+Jun!E29+Jul!E29+Ago!E29+Set!E29+Oct!E29),IF(Config!$C$6=11,SUM(+Ene!E29+Feb!E29+Mar!E29+Abr!E29+May!E29+Jun!E29+Jul!E29+Ago!E29+Set!E29+Oct!E29+Nov!E29),IF(Config!$C$6=12,SUM(+Ene!E29+Feb!E29+Mar!E29+Abr!E29+May!E29+Jun!E29+Jul!E29+Ago!E29+Set!E29+Oct!E29+Nov!E29+Dic!E29)))))))))))))</f>
        <v>0</v>
      </c>
      <c r="F29" s="356">
        <f>IF(Config!$C$6=1,SUM(+Ene!F29),IF(Config!$C$6=2,SUM(+Ene!F29+Feb!F29),IF(Config!$C$6=3,SUM(+Ene!F29+Feb!F29+Mar!F29),IF(Config!$C$6=4,SUM(+Ene!F29+Feb!F29+Mar!F29+Abr!F29),IF(Config!$C$6=5,SUM(Ene!F29+Feb!F29+Mar!F29+Abr!F29+May!F29),IF(Config!$C$6=6,SUM(+Ene!F29+Feb!F29+Mar!F29+Abr!F29+May!F29+Jun!F29),IF(Config!$C$6=7,SUM(Ene!F29+Feb!F29+Mar!F29+Abr!F29+May!F29+Jun!F29+Jul!F29),IF(Config!$C$6=8,SUM(+Ene!F29+Feb!F29+Mar!F29+Abr!F29+May!F29+Jun!F29+Jul!F29+Ago!F29),IF(Config!$C$6=9,SUM(+Ene!F29+Feb!F29+Mar!F29+Abr!F29+May!F29+Jun!F29+Jul!F29+Ago!F29+Set!F29),IF(Config!$C$6=10,SUM(+Ene!F29+Feb!F29+Mar!F29+Abr!F29+May!F29+Jun!F29+Jul!F29+Ago!F29+Set!F29+Oct!F29),IF(Config!$C$6=11,SUM(+Ene!F29+Feb!F29+Mar!F29+Abr!F29+May!F29+Jun!F29+Jul!F29+Ago!F29+Set!F29+Oct!F29+Nov!F29),IF(Config!$C$6=12,SUM(+Ene!F29+Feb!F29+Mar!F29+Abr!F29+May!F29+Jun!F29+Jul!F29+Ago!F29+Set!F29+Oct!F29+Nov!F29+Dic!F29)))))))))))))</f>
        <v>65</v>
      </c>
      <c r="G29" s="356">
        <f>IF(Config!$C$6=1,SUM(+Ene!G29),IF(Config!$C$6=2,SUM(+Ene!G29+Feb!G29),IF(Config!$C$6=3,SUM(+Ene!G29+Feb!G29+Mar!G29),IF(Config!$C$6=4,SUM(+Ene!G29+Feb!G29+Mar!G29+Abr!G29),IF(Config!$C$6=5,SUM(Ene!G29+Feb!G29+Mar!G29+Abr!G29+May!G29),IF(Config!$C$6=6,SUM(+Ene!G29+Feb!G29+Mar!G29+Abr!G29+May!G29+Jun!G29),IF(Config!$C$6=7,SUM(Ene!G29+Feb!G29+Mar!G29+Abr!G29+May!G29+Jun!G29+Jul!G29),IF(Config!$C$6=8,SUM(+Ene!G29+Feb!G29+Mar!G29+Abr!G29+May!G29+Jun!G29+Jul!G29+Ago!G29),IF(Config!$C$6=9,SUM(+Ene!G29+Feb!G29+Mar!G29+Abr!G29+May!G29+Jun!G29+Jul!G29+Ago!G29+Set!G29),IF(Config!$C$6=10,SUM(+Ene!G29+Feb!G29+Mar!G29+Abr!G29+May!G29+Jun!G29+Jul!G29+Ago!G29+Set!G29+Oct!G29),IF(Config!$C$6=11,SUM(+Ene!G29+Feb!G29+Mar!G29+Abr!G29+May!G29+Jun!G29+Jul!G29+Ago!G29+Set!G29+Oct!G29+Nov!G29),IF(Config!$C$6=12,SUM(+Ene!G29+Feb!G29+Mar!G29+Abr!G29+May!G29+Jun!G29+Jul!G29+Ago!G29+Set!G29+Oct!G29+Nov!G29+Dic!G29)))))))))))))</f>
        <v>0</v>
      </c>
      <c r="H29" s="356">
        <f>IF(Config!$C$6=1,SUM(+Ene!H29),IF(Config!$C$6=2,SUM(+Ene!H29+Feb!H29),IF(Config!$C$6=3,SUM(+Ene!H29+Feb!H29+Mar!H29),IF(Config!$C$6=4,SUM(+Ene!H29+Feb!H29+Mar!H29+Abr!H29),IF(Config!$C$6=5,SUM(Ene!H29+Feb!H29+Mar!H29+Abr!H29+May!H29),IF(Config!$C$6=6,SUM(+Ene!H29+Feb!H29+Mar!H29+Abr!H29+May!H29+Jun!H29),IF(Config!$C$6=7,SUM(Ene!H29+Feb!H29+Mar!H29+Abr!H29+May!H29+Jun!H29+Jul!H29),IF(Config!$C$6=8,SUM(+Ene!H29+Feb!H29+Mar!H29+Abr!H29+May!H29+Jun!H29+Jul!H29+Ago!H29),IF(Config!$C$6=9,SUM(+Ene!H29+Feb!H29+Mar!H29+Abr!H29+May!H29+Jun!H29+Jul!H29+Ago!H29+Set!H29),IF(Config!$C$6=10,SUM(+Ene!H29+Feb!H29+Mar!H29+Abr!H29+May!H29+Jun!H29+Jul!H29+Ago!H29+Set!H29+Oct!H29),IF(Config!$C$6=11,SUM(+Ene!H29+Feb!H29+Mar!H29+Abr!H29+May!H29+Jun!H29+Jul!H29+Ago!H29+Set!H29+Oct!H29+Nov!H29),IF(Config!$C$6=12,SUM(+Ene!H29+Feb!H29+Mar!H29+Abr!H29+May!H29+Jun!H29+Jul!H29+Ago!H29+Set!H29+Oct!H29+Nov!H29+Dic!H29)))))))))))))</f>
        <v>0</v>
      </c>
      <c r="I29" s="356">
        <f>IF(Config!$C$6=1,SUM(+Ene!I29),IF(Config!$C$6=2,SUM(+Ene!I29+Feb!I29),IF(Config!$C$6=3,SUM(+Ene!I29+Feb!I29+Mar!I29),IF(Config!$C$6=4,SUM(+Ene!I29+Feb!I29+Mar!I29+Abr!I29),IF(Config!$C$6=5,SUM(Ene!I29+Feb!I29+Mar!I29+Abr!I29+May!I29),IF(Config!$C$6=6,SUM(+Ene!I29+Feb!I29+Mar!I29+Abr!I29+May!I29+Jun!I29),IF(Config!$C$6=7,SUM(Ene!I29+Feb!I29+Mar!I29+Abr!I29+May!I29+Jun!I29+Jul!I29),IF(Config!$C$6=8,SUM(+Ene!I29+Feb!I29+Mar!I29+Abr!I29+May!I29+Jun!I29+Jul!I29+Ago!I29),IF(Config!$C$6=9,SUM(+Ene!I29+Feb!I29+Mar!I29+Abr!I29+May!I29+Jun!I29+Jul!I29+Ago!I29+Set!I29),IF(Config!$C$6=10,SUM(+Ene!I29+Feb!I29+Mar!I29+Abr!I29+May!I29+Jun!I29+Jul!I29+Ago!I29+Set!I29+Oct!I29),IF(Config!$C$6=11,SUM(+Ene!I29+Feb!I29+Mar!I29+Abr!I29+May!I29+Jun!I29+Jul!I29+Ago!I29+Set!I29+Oct!I29+Nov!I29),IF(Config!$C$6=12,SUM(+Ene!I29+Feb!I29+Mar!I29+Abr!I29+May!I29+Jun!I29+Jul!I29+Ago!I29+Set!I29+Oct!I29+Nov!I29+Dic!I29)))))))))))))</f>
        <v>0</v>
      </c>
      <c r="J29" s="356">
        <f>IF(Config!$C$6=1,SUM(+Ene!J29),IF(Config!$C$6=2,SUM(+Ene!J29+Feb!J29),IF(Config!$C$6=3,SUM(+Ene!J29+Feb!J29+Mar!J29),IF(Config!$C$6=4,SUM(+Ene!J29+Feb!J29+Mar!J29+Abr!J29),IF(Config!$C$6=5,SUM(Ene!J29+Feb!J29+Mar!J29+Abr!J29+May!J29),IF(Config!$C$6=6,SUM(+Ene!J29+Feb!J29+Mar!J29+Abr!J29+May!J29+Jun!J29),IF(Config!$C$6=7,SUM(Ene!J29+Feb!J29+Mar!J29+Abr!J29+May!J29+Jun!J29+Jul!J29),IF(Config!$C$6=8,SUM(+Ene!J29+Feb!J29+Mar!J29+Abr!J29+May!J29+Jun!J29+Jul!J29+Ago!J29),IF(Config!$C$6=9,SUM(+Ene!J29+Feb!J29+Mar!J29+Abr!J29+May!J29+Jun!J29+Jul!J29+Ago!J29+Set!J29),IF(Config!$C$6=10,SUM(+Ene!J29+Feb!J29+Mar!J29+Abr!J29+May!J29+Jun!J29+Jul!J29+Ago!J29+Set!J29+Oct!J29),IF(Config!$C$6=11,SUM(+Ene!J29+Feb!J29+Mar!J29+Abr!J29+May!J29+Jun!J29+Jul!J29+Ago!J29+Set!J29+Oct!J29+Nov!J29),IF(Config!$C$6=12,SUM(+Ene!J29+Feb!J29+Mar!J29+Abr!J29+May!J29+Jun!J29+Jul!J29+Ago!J29+Set!J29+Oct!J29+Nov!J29+Dic!J29)))))))))))))</f>
        <v>0</v>
      </c>
      <c r="K29" s="356">
        <f>IF(Config!$C$6=1,SUM(+Ene!K29),IF(Config!$C$6=2,SUM(+Ene!K29+Feb!K29),IF(Config!$C$6=3,SUM(+Ene!K29+Feb!K29+Mar!K29),IF(Config!$C$6=4,SUM(+Ene!K29+Feb!K29+Mar!K29+Abr!K29),IF(Config!$C$6=5,SUM(Ene!K29+Feb!K29+Mar!K29+Abr!K29+May!K29),IF(Config!$C$6=6,SUM(+Ene!K29+Feb!K29+Mar!K29+Abr!K29+May!K29+Jun!K29),IF(Config!$C$6=7,SUM(Ene!K29+Feb!K29+Mar!K29+Abr!K29+May!K29+Jun!K29+Jul!K29),IF(Config!$C$6=8,SUM(+Ene!K29+Feb!K29+Mar!K29+Abr!K29+May!K29+Jun!K29+Jul!K29+Ago!K29),IF(Config!$C$6=9,SUM(+Ene!K29+Feb!K29+Mar!K29+Abr!K29+May!K29+Jun!K29+Jul!K29+Ago!K29+Set!K29),IF(Config!$C$6=10,SUM(+Ene!K29+Feb!K29+Mar!K29+Abr!K29+May!K29+Jun!K29+Jul!K29+Ago!K29+Set!K29+Oct!K29),IF(Config!$C$6=11,SUM(+Ene!K29+Feb!K29+Mar!K29+Abr!K29+May!K29+Jun!K29+Jul!K29+Ago!K29+Set!K29+Oct!K29+Nov!K29),IF(Config!$C$6=12,SUM(+Ene!K29+Feb!K29+Mar!K29+Abr!K29+May!K29+Jun!K29+Jul!K29+Ago!K29+Set!K29+Oct!K29+Nov!K29+Dic!K29)))))))))))))</f>
        <v>0</v>
      </c>
      <c r="L29" s="356">
        <f>IF(Config!$C$6=1,SUM(+Ene!L29),IF(Config!$C$6=2,SUM(+Ene!L29+Feb!L29),IF(Config!$C$6=3,SUM(+Ene!L29+Feb!L29+Mar!L29),IF(Config!$C$6=4,SUM(+Ene!L29+Feb!L29+Mar!L29+Abr!L29),IF(Config!$C$6=5,SUM(Ene!L29+Feb!L29+Mar!L29+Abr!L29+May!L29),IF(Config!$C$6=6,SUM(+Ene!L29+Feb!L29+Mar!L29+Abr!L29+May!L29+Jun!L29),IF(Config!$C$6=7,SUM(Ene!L29+Feb!L29+Mar!L29+Abr!L29+May!L29+Jun!L29+Jul!L29),IF(Config!$C$6=8,SUM(+Ene!L29+Feb!L29+Mar!L29+Abr!L29+May!L29+Jun!L29+Jul!L29+Ago!L29),IF(Config!$C$6=9,SUM(+Ene!L29+Feb!L29+Mar!L29+Abr!L29+May!L29+Jun!L29+Jul!L29+Ago!L29+Set!L29),IF(Config!$C$6=10,SUM(+Ene!L29+Feb!L29+Mar!L29+Abr!L29+May!L29+Jun!L29+Jul!L29+Ago!L29+Set!L29+Oct!L29),IF(Config!$C$6=11,SUM(+Ene!L29+Feb!L29+Mar!L29+Abr!L29+May!L29+Jun!L29+Jul!L29+Ago!L29+Set!L29+Oct!L29+Nov!L29),IF(Config!$C$6=12,SUM(+Ene!L29+Feb!L29+Mar!L29+Abr!L29+May!L29+Jun!L29+Jul!L29+Ago!L29+Set!L29+Oct!L29+Nov!L29+Dic!L29)))))))))))))</f>
        <v>8</v>
      </c>
      <c r="M29" s="356">
        <f>IF(Config!$C$6=1,SUM(+Ene!M29),IF(Config!$C$6=2,SUM(+Ene!M29+Feb!M29),IF(Config!$C$6=3,SUM(+Ene!M29+Feb!M29+Mar!M29),IF(Config!$C$6=4,SUM(+Ene!M29+Feb!M29+Mar!M29+Abr!M29),IF(Config!$C$6=5,SUM(Ene!M29+Feb!M29+Mar!M29+Abr!M29+May!M29),IF(Config!$C$6=6,SUM(+Ene!M29+Feb!M29+Mar!M29+Abr!M29+May!M29+Jun!M29),IF(Config!$C$6=7,SUM(Ene!M29+Feb!M29+Mar!M29+Abr!M29+May!M29+Jun!M29+Jul!M29),IF(Config!$C$6=8,SUM(+Ene!M29+Feb!M29+Mar!M29+Abr!M29+May!M29+Jun!M29+Jul!M29+Ago!M29),IF(Config!$C$6=9,SUM(+Ene!M29+Feb!M29+Mar!M29+Abr!M29+May!M29+Jun!M29+Jul!M29+Ago!M29+Set!M29),IF(Config!$C$6=10,SUM(+Ene!M29+Feb!M29+Mar!M29+Abr!M29+May!M29+Jun!M29+Jul!M29+Ago!M29+Set!M29+Oct!M29),IF(Config!$C$6=11,SUM(+Ene!M29+Feb!M29+Mar!M29+Abr!M29+May!M29+Jun!M29+Jul!M29+Ago!M29+Set!M29+Oct!M29+Nov!M29),IF(Config!$C$6=12,SUM(+Ene!M29+Feb!M29+Mar!M29+Abr!M29+May!M29+Jun!M29+Jul!M29+Ago!M29+Set!M29+Oct!M29+Nov!M29+Dic!M29)))))))))))))</f>
        <v>0</v>
      </c>
      <c r="N29" s="356">
        <f>IF(Config!$C$6=1,SUM(+Ene!N29),IF(Config!$C$6=2,SUM(+Ene!N29+Feb!N29),IF(Config!$C$6=3,SUM(+Ene!N29+Feb!N29+Mar!N29),IF(Config!$C$6=4,SUM(+Ene!N29+Feb!N29+Mar!N29+Abr!N29),IF(Config!$C$6=5,SUM(Ene!N29+Feb!N29+Mar!N29+Abr!N29+May!N29),IF(Config!$C$6=6,SUM(+Ene!N29+Feb!N29+Mar!N29+Abr!N29+May!N29+Jun!N29),IF(Config!$C$6=7,SUM(Ene!N29+Feb!N29+Mar!N29+Abr!N29+May!N29+Jun!N29+Jul!N29),IF(Config!$C$6=8,SUM(+Ene!N29+Feb!N29+Mar!N29+Abr!N29+May!N29+Jun!N29+Jul!N29+Ago!N29),IF(Config!$C$6=9,SUM(+Ene!N29+Feb!N29+Mar!N29+Abr!N29+May!N29+Jun!N29+Jul!N29+Ago!N29+Set!N29),IF(Config!$C$6=10,SUM(+Ene!N29+Feb!N29+Mar!N29+Abr!N29+May!N29+Jun!N29+Jul!N29+Ago!N29+Set!N29+Oct!N29),IF(Config!$C$6=11,SUM(+Ene!N29+Feb!N29+Mar!N29+Abr!N29+May!N29+Jun!N29+Jul!N29+Ago!N29+Set!N29+Oct!N29+Nov!N29),IF(Config!$C$6=12,SUM(+Ene!N29+Feb!N29+Mar!N29+Abr!N29+May!N29+Jun!N29+Jul!N29+Ago!N29+Set!N29+Oct!N29+Nov!N29+Dic!N29)))))))))))))</f>
        <v>0</v>
      </c>
      <c r="O29" s="356">
        <f>IF(Config!$C$6=1,SUM(+Ene!O29),IF(Config!$C$6=2,SUM(+Ene!O29+Feb!O29),IF(Config!$C$6=3,SUM(+Ene!O29+Feb!O29+Mar!O29),IF(Config!$C$6=4,SUM(+Ene!O29+Feb!O29+Mar!O29+Abr!O29),IF(Config!$C$6=5,SUM(Ene!O29+Feb!O29+Mar!O29+Abr!O29+May!O29),IF(Config!$C$6=6,SUM(+Ene!O29+Feb!O29+Mar!O29+Abr!O29+May!O29+Jun!O29),IF(Config!$C$6=7,SUM(Ene!O29+Feb!O29+Mar!O29+Abr!O29+May!O29+Jun!O29+Jul!O29),IF(Config!$C$6=8,SUM(+Ene!O29+Feb!O29+Mar!O29+Abr!O29+May!O29+Jun!O29+Jul!O29+Ago!O29),IF(Config!$C$6=9,SUM(+Ene!O29+Feb!O29+Mar!O29+Abr!O29+May!O29+Jun!O29+Jul!O29+Ago!O29+Set!O29),IF(Config!$C$6=10,SUM(+Ene!O29+Feb!O29+Mar!O29+Abr!O29+May!O29+Jun!O29+Jul!O29+Ago!O29+Set!O29+Oct!O29),IF(Config!$C$6=11,SUM(+Ene!O29+Feb!O29+Mar!O29+Abr!O29+May!O29+Jun!O29+Jul!O29+Ago!O29+Set!O29+Oct!O29+Nov!O29),IF(Config!$C$6=12,SUM(+Ene!O29+Feb!O29+Mar!O29+Abr!O29+May!O29+Jun!O29+Jul!O29+Ago!O29+Set!O29+Oct!O29+Nov!O29+Dic!O29)))))))))))))</f>
        <v>0</v>
      </c>
      <c r="P29" s="356">
        <f>IF(Config!$C$6=1,SUM(+Ene!P29),IF(Config!$C$6=2,SUM(+Ene!P29+Feb!P29),IF(Config!$C$6=3,SUM(+Ene!P29+Feb!P29+Mar!P29),IF(Config!$C$6=4,SUM(+Ene!P29+Feb!P29+Mar!P29+Abr!P29),IF(Config!$C$6=5,SUM(Ene!P29+Feb!P29+Mar!P29+Abr!P29+May!P29),IF(Config!$C$6=6,SUM(+Ene!P29+Feb!P29+Mar!P29+Abr!P29+May!P29+Jun!P29),IF(Config!$C$6=7,SUM(Ene!P29+Feb!P29+Mar!P29+Abr!P29+May!P29+Jun!P29+Jul!P29),IF(Config!$C$6=8,SUM(+Ene!P29+Feb!P29+Mar!P29+Abr!P29+May!P29+Jun!P29+Jul!P29+Ago!P29),IF(Config!$C$6=9,SUM(+Ene!P29+Feb!P29+Mar!P29+Abr!P29+May!P29+Jun!P29+Jul!P29+Ago!P29+Set!P29),IF(Config!$C$6=10,SUM(+Ene!P29+Feb!P29+Mar!P29+Abr!P29+May!P29+Jun!P29+Jul!P29+Ago!P29+Set!P29+Oct!P29),IF(Config!$C$6=11,SUM(+Ene!P29+Feb!P29+Mar!P29+Abr!P29+May!P29+Jun!P29+Jul!P29+Ago!P29+Set!P29+Oct!P29+Nov!P29),IF(Config!$C$6=12,SUM(+Ene!P29+Feb!P29+Mar!P29+Abr!P29+May!P29+Jun!P29+Jul!P29+Ago!P29+Set!P29+Oct!P29+Nov!P29+Dic!P29)))))))))))))</f>
        <v>0</v>
      </c>
      <c r="Q29" s="356">
        <f>IF(Config!$C$6=1,SUM(+Ene!Q29),IF(Config!$C$6=2,SUM(+Ene!Q29+Feb!Q29),IF(Config!$C$6=3,SUM(+Ene!Q29+Feb!Q29+Mar!Q29),IF(Config!$C$6=4,SUM(+Ene!Q29+Feb!Q29+Mar!Q29+Abr!Q29),IF(Config!$C$6=5,SUM(Ene!Q29+Feb!Q29+Mar!Q29+Abr!Q29+May!Q29),IF(Config!$C$6=6,SUM(+Ene!Q29+Feb!Q29+Mar!Q29+Abr!Q29+May!Q29+Jun!Q29),IF(Config!$C$6=7,SUM(Ene!Q29+Feb!Q29+Mar!Q29+Abr!Q29+May!Q29+Jun!Q29+Jul!Q29),IF(Config!$C$6=8,SUM(+Ene!Q29+Feb!Q29+Mar!Q29+Abr!Q29+May!Q29+Jun!Q29+Jul!Q29+Ago!Q29),IF(Config!$C$6=9,SUM(+Ene!Q29+Feb!Q29+Mar!Q29+Abr!Q29+May!Q29+Jun!Q29+Jul!Q29+Ago!Q29+Set!Q29),IF(Config!$C$6=10,SUM(+Ene!Q29+Feb!Q29+Mar!Q29+Abr!Q29+May!Q29+Jun!Q29+Jul!Q29+Ago!Q29+Set!Q29+Oct!Q29),IF(Config!$C$6=11,SUM(+Ene!Q29+Feb!Q29+Mar!Q29+Abr!Q29+May!Q29+Jun!Q29+Jul!Q29+Ago!Q29+Set!Q29+Oct!Q29+Nov!Q29),IF(Config!$C$6=12,SUM(+Ene!Q29+Feb!Q29+Mar!Q29+Abr!Q29+May!Q29+Jun!Q29+Jul!Q29+Ago!Q29+Set!Q29+Oct!Q29+Nov!Q29+Dic!Q29)))))))))))))</f>
        <v>0</v>
      </c>
      <c r="R29" s="356">
        <f>IF(Config!$C$6=1,SUM(+Ene!R29),IF(Config!$C$6=2,SUM(+Ene!R29+Feb!R29),IF(Config!$C$6=3,SUM(+Ene!R29+Feb!R29+Mar!R29),IF(Config!$C$6=4,SUM(+Ene!R29+Feb!R29+Mar!R29+Abr!R29),IF(Config!$C$6=5,SUM(Ene!R29+Feb!R29+Mar!R29+Abr!R29+May!R29),IF(Config!$C$6=6,SUM(+Ene!R29+Feb!R29+Mar!R29+Abr!R29+May!R29+Jun!R29),IF(Config!$C$6=7,SUM(Ene!R29+Feb!R29+Mar!R29+Abr!R29+May!R29+Jun!R29+Jul!R29),IF(Config!$C$6=8,SUM(+Ene!R29+Feb!R29+Mar!R29+Abr!R29+May!R29+Jun!R29+Jul!R29+Ago!R29),IF(Config!$C$6=9,SUM(+Ene!R29+Feb!R29+Mar!R29+Abr!R29+May!R29+Jun!R29+Jul!R29+Ago!R29+Set!R29),IF(Config!$C$6=10,SUM(+Ene!R29+Feb!R29+Mar!R29+Abr!R29+May!R29+Jun!R29+Jul!R29+Ago!R29+Set!R29+Oct!R29),IF(Config!$C$6=11,SUM(+Ene!R29+Feb!R29+Mar!R29+Abr!R29+May!R29+Jun!R29+Jul!R29+Ago!R29+Set!R29+Oct!R29+Nov!R29),IF(Config!$C$6=12,SUM(+Ene!R29+Feb!R29+Mar!R29+Abr!R29+May!R29+Jun!R29+Jul!R29+Ago!R29+Set!R29+Oct!R29+Nov!R29+Dic!R29)))))))))))))</f>
        <v>0</v>
      </c>
      <c r="S29" s="356">
        <f>IF(Config!$C$6=1,SUM(+Ene!S29),IF(Config!$C$6=2,SUM(+Ene!S29+Feb!S29),IF(Config!$C$6=3,SUM(+Ene!S29+Feb!S29+Mar!S29),IF(Config!$C$6=4,SUM(+Ene!S29+Feb!S29+Mar!S29+Abr!S29),IF(Config!$C$6=5,SUM(Ene!S29+Feb!S29+Mar!S29+Abr!S29+May!S29),IF(Config!$C$6=6,SUM(+Ene!S29+Feb!S29+Mar!S29+Abr!S29+May!S29+Jun!S29),IF(Config!$C$6=7,SUM(Ene!S29+Feb!S29+Mar!S29+Abr!S29+May!S29+Jun!S29+Jul!S29),IF(Config!$C$6=8,SUM(+Ene!S29+Feb!S29+Mar!S29+Abr!S29+May!S29+Jun!S29+Jul!S29+Ago!S29),IF(Config!$C$6=9,SUM(+Ene!S29+Feb!S29+Mar!S29+Abr!S29+May!S29+Jun!S29+Jul!S29+Ago!S29+Set!S29),IF(Config!$C$6=10,SUM(+Ene!S29+Feb!S29+Mar!S29+Abr!S29+May!S29+Jun!S29+Jul!S29+Ago!S29+Set!S29+Oct!S29),IF(Config!$C$6=11,SUM(+Ene!S29+Feb!S29+Mar!S29+Abr!S29+May!S29+Jun!S29+Jul!S29+Ago!S29+Set!S29+Oct!S29+Nov!S29),IF(Config!$C$6=12,SUM(+Ene!S29+Feb!S29+Mar!S29+Abr!S29+May!S29+Jun!S29+Jul!S29+Ago!S29+Set!S29+Oct!S29+Nov!S29+Dic!S29)))))))))))))</f>
        <v>0</v>
      </c>
      <c r="T29" s="356">
        <f>IF(Config!$C$6=1,SUM(+Ene!T29),IF(Config!$C$6=2,SUM(+Ene!T29+Feb!T29),IF(Config!$C$6=3,SUM(+Ene!T29+Feb!T29+Mar!T29),IF(Config!$C$6=4,SUM(+Ene!T29+Feb!T29+Mar!T29+Abr!T29),IF(Config!$C$6=5,SUM(Ene!T29+Feb!T29+Mar!T29+Abr!T29+May!T29),IF(Config!$C$6=6,SUM(+Ene!T29+Feb!T29+Mar!T29+Abr!T29+May!T29+Jun!T29),IF(Config!$C$6=7,SUM(Ene!T29+Feb!T29+Mar!T29+Abr!T29+May!T29+Jun!T29+Jul!T29),IF(Config!$C$6=8,SUM(+Ene!T29+Feb!T29+Mar!T29+Abr!T29+May!T29+Jun!T29+Jul!T29+Ago!T29),IF(Config!$C$6=9,SUM(+Ene!T29+Feb!T29+Mar!T29+Abr!T29+May!T29+Jun!T29+Jul!T29+Ago!T29+Set!T29),IF(Config!$C$6=10,SUM(+Ene!T29+Feb!T29+Mar!T29+Abr!T29+May!T29+Jun!T29+Jul!T29+Ago!T29+Set!T29+Oct!T29),IF(Config!$C$6=11,SUM(+Ene!T29+Feb!T29+Mar!T29+Abr!T29+May!T29+Jun!T29+Jul!T29+Ago!T29+Set!T29+Oct!T29+Nov!T29),IF(Config!$C$6=12,SUM(+Ene!T29+Feb!T29+Mar!T29+Abr!T29+May!T29+Jun!T29+Jul!T29+Ago!T29+Set!T29+Oct!T29+Nov!T29+Dic!T29)))))))))))))</f>
        <v>30</v>
      </c>
      <c r="U29" s="356">
        <f>IF(Config!$C$6=1,SUM(+Ene!U29),IF(Config!$C$6=2,SUM(+Ene!U29+Feb!U29),IF(Config!$C$6=3,SUM(+Ene!U29+Feb!U29+Mar!U29),IF(Config!$C$6=4,SUM(+Ene!U29+Feb!U29+Mar!U29+Abr!U29),IF(Config!$C$6=5,SUM(Ene!U29+Feb!U29+Mar!U29+Abr!U29+May!U29),IF(Config!$C$6=6,SUM(+Ene!U29+Feb!U29+Mar!U29+Abr!U29+May!U29+Jun!U29),IF(Config!$C$6=7,SUM(Ene!U29+Feb!U29+Mar!U29+Abr!U29+May!U29+Jun!U29+Jul!U29),IF(Config!$C$6=8,SUM(+Ene!U29+Feb!U29+Mar!U29+Abr!U29+May!U29+Jun!U29+Jul!U29+Ago!U29),IF(Config!$C$6=9,SUM(+Ene!U29+Feb!U29+Mar!U29+Abr!U29+May!U29+Jun!U29+Jul!U29+Ago!U29+Set!U29),IF(Config!$C$6=10,SUM(+Ene!U29+Feb!U29+Mar!U29+Abr!U29+May!U29+Jun!U29+Jul!U29+Ago!U29+Set!U29+Oct!U29),IF(Config!$C$6=11,SUM(+Ene!U29+Feb!U29+Mar!U29+Abr!U29+May!U29+Jun!U29+Jul!U29+Ago!U29+Set!U29+Oct!U29+Nov!U29),IF(Config!$C$6=12,SUM(+Ene!U29+Feb!U29+Mar!U29+Abr!U29+May!U29+Jun!U29+Jul!U29+Ago!U29+Set!U29+Oct!U29+Nov!U29+Dic!U29)))))))))))))</f>
        <v>58</v>
      </c>
      <c r="V29" s="356">
        <f>IF(Config!$C$6=1,SUM(+Ene!V29),IF(Config!$C$6=2,SUM(+Ene!V29+Feb!V29),IF(Config!$C$6=3,SUM(+Ene!V29+Feb!V29+Mar!V29),IF(Config!$C$6=4,SUM(+Ene!V29+Feb!V29+Mar!V29+Abr!V29),IF(Config!$C$6=5,SUM(Ene!V29+Feb!V29+Mar!V29+Abr!V29+May!V29),IF(Config!$C$6=6,SUM(+Ene!V29+Feb!V29+Mar!V29+Abr!V29+May!V29+Jun!V29),IF(Config!$C$6=7,SUM(Ene!V29+Feb!V29+Mar!V29+Abr!V29+May!V29+Jun!V29+Jul!V29),IF(Config!$C$6=8,SUM(+Ene!V29+Feb!V29+Mar!V29+Abr!V29+May!V29+Jun!V29+Jul!V29+Ago!V29),IF(Config!$C$6=9,SUM(+Ene!V29+Feb!V29+Mar!V29+Abr!V29+May!V29+Jun!V29+Jul!V29+Ago!V29+Set!V29),IF(Config!$C$6=10,SUM(+Ene!V29+Feb!V29+Mar!V29+Abr!V29+May!V29+Jun!V29+Jul!V29+Ago!V29+Set!V29+Oct!V29),IF(Config!$C$6=11,SUM(+Ene!V29+Feb!V29+Mar!V29+Abr!V29+May!V29+Jun!V29+Jul!V29+Ago!V29+Set!V29+Oct!V29+Nov!V29),IF(Config!$C$6=12,SUM(+Ene!V29+Feb!V29+Mar!V29+Abr!V29+May!V29+Jun!V29+Jul!V29+Ago!V29+Set!V29+Oct!V29+Nov!V29+Dic!V29)))))))))))))</f>
        <v>0</v>
      </c>
      <c r="W29" s="356">
        <f>IF(Config!$C$6=1,SUM(+Ene!W29),IF(Config!$C$6=2,SUM(+Ene!W29+Feb!W29),IF(Config!$C$6=3,SUM(+Ene!W29+Feb!W29+Mar!W29),IF(Config!$C$6=4,SUM(+Ene!W29+Feb!W29+Mar!W29+Abr!W29),IF(Config!$C$6=5,SUM(Ene!W29+Feb!W29+Mar!W29+Abr!W29+May!W29),IF(Config!$C$6=6,SUM(+Ene!W29+Feb!W29+Mar!W29+Abr!W29+May!W29+Jun!W29),IF(Config!$C$6=7,SUM(Ene!W29+Feb!W29+Mar!W29+Abr!W29+May!W29+Jun!W29+Jul!W29),IF(Config!$C$6=8,SUM(+Ene!W29+Feb!W29+Mar!W29+Abr!W29+May!W29+Jun!W29+Jul!W29+Ago!W29),IF(Config!$C$6=9,SUM(+Ene!W29+Feb!W29+Mar!W29+Abr!W29+May!W29+Jun!W29+Jul!W29+Ago!W29+Set!W29),IF(Config!$C$6=10,SUM(+Ene!W29+Feb!W29+Mar!W29+Abr!W29+May!W29+Jun!W29+Jul!W29+Ago!W29+Set!W29+Oct!W29),IF(Config!$C$6=11,SUM(+Ene!W29+Feb!W29+Mar!W29+Abr!W29+May!W29+Jun!W29+Jul!W29+Ago!W29+Set!W29+Oct!W29+Nov!W29),IF(Config!$C$6=12,SUM(+Ene!W29+Feb!W29+Mar!W29+Abr!W29+May!W29+Jun!W29+Jul!W29+Ago!W29+Set!W29+Oct!W29+Nov!W29+Dic!W29)))))))))))))</f>
        <v>0</v>
      </c>
      <c r="X29" s="356">
        <f>IF(Config!$C$6=1,SUM(+Ene!X29),IF(Config!$C$6=2,SUM(+Ene!X29+Feb!X29),IF(Config!$C$6=3,SUM(+Ene!X29+Feb!X29+Mar!X29),IF(Config!$C$6=4,SUM(+Ene!X29+Feb!X29+Mar!X29+Abr!X29),IF(Config!$C$6=5,SUM(Ene!X29+Feb!X29+Mar!X29+Abr!X29+May!X29),IF(Config!$C$6=6,SUM(+Ene!X29+Feb!X29+Mar!X29+Abr!X29+May!X29+Jun!X29),IF(Config!$C$6=7,SUM(Ene!X29+Feb!X29+Mar!X29+Abr!X29+May!X29+Jun!X29+Jul!X29),IF(Config!$C$6=8,SUM(+Ene!X29+Feb!X29+Mar!X29+Abr!X29+May!X29+Jun!X29+Jul!X29+Ago!X29),IF(Config!$C$6=9,SUM(+Ene!X29+Feb!X29+Mar!X29+Abr!X29+May!X29+Jun!X29+Jul!X29+Ago!X29+Set!X29),IF(Config!$C$6=10,SUM(+Ene!X29+Feb!X29+Mar!X29+Abr!X29+May!X29+Jun!X29+Jul!X29+Ago!X29+Set!X29+Oct!X29),IF(Config!$C$6=11,SUM(+Ene!X29+Feb!X29+Mar!X29+Abr!X29+May!X29+Jun!X29+Jul!X29+Ago!X29+Set!X29+Oct!X29+Nov!X29),IF(Config!$C$6=12,SUM(+Ene!X29+Feb!X29+Mar!X29+Abr!X29+May!X29+Jun!X29+Jul!X29+Ago!X29+Set!X29+Oct!X29+Nov!X29+Dic!X29)))))))))))))</f>
        <v>18</v>
      </c>
      <c r="Y29" s="356">
        <f>IF(Config!$C$6=1,SUM(+Ene!Y29),IF(Config!$C$6=2,SUM(+Ene!Y29+Feb!Y29),IF(Config!$C$6=3,SUM(+Ene!Y29+Feb!Y29+Mar!Y29),IF(Config!$C$6=4,SUM(+Ene!Y29+Feb!Y29+Mar!Y29+Abr!Y29),IF(Config!$C$6=5,SUM(Ene!Y29+Feb!Y29+Mar!Y29+Abr!Y29+May!Y29),IF(Config!$C$6=6,SUM(+Ene!Y29+Feb!Y29+Mar!Y29+Abr!Y29+May!Y29+Jun!Y29),IF(Config!$C$6=7,SUM(Ene!Y29+Feb!Y29+Mar!Y29+Abr!Y29+May!Y29+Jun!Y29+Jul!Y29),IF(Config!$C$6=8,SUM(+Ene!Y29+Feb!Y29+Mar!Y29+Abr!Y29+May!Y29+Jun!Y29+Jul!Y29+Ago!Y29),IF(Config!$C$6=9,SUM(+Ene!Y29+Feb!Y29+Mar!Y29+Abr!Y29+May!Y29+Jun!Y29+Jul!Y29+Ago!Y29+Set!Y29),IF(Config!$C$6=10,SUM(+Ene!Y29+Feb!Y29+Mar!Y29+Abr!Y29+May!Y29+Jun!Y29+Jul!Y29+Ago!Y29+Set!Y29+Oct!Y29),IF(Config!$C$6=11,SUM(+Ene!Y29+Feb!Y29+Mar!Y29+Abr!Y29+May!Y29+Jun!Y29+Jul!Y29+Ago!Y29+Set!Y29+Oct!Y29+Nov!Y29),IF(Config!$C$6=12,SUM(+Ene!Y29+Feb!Y29+Mar!Y29+Abr!Y29+May!Y29+Jun!Y29+Jul!Y29+Ago!Y29+Set!Y29+Oct!Y29+Nov!Y29+Dic!Y29)))))))))))))</f>
        <v>0</v>
      </c>
      <c r="Z29" s="356">
        <f>IF(Config!$C$6=1,SUM(+Ene!Z29),IF(Config!$C$6=2,SUM(+Ene!Z29+Feb!Z29),IF(Config!$C$6=3,SUM(+Ene!Z29+Feb!Z29+Mar!Z29),IF(Config!$C$6=4,SUM(+Ene!Z29+Feb!Z29+Mar!Z29+Abr!Z29),IF(Config!$C$6=5,SUM(Ene!Z29+Feb!Z29+Mar!Z29+Abr!Z29+May!Z29),IF(Config!$C$6=6,SUM(+Ene!Z29+Feb!Z29+Mar!Z29+Abr!Z29+May!Z29+Jun!Z29),IF(Config!$C$6=7,SUM(Ene!Z29+Feb!Z29+Mar!Z29+Abr!Z29+May!Z29+Jun!Z29+Jul!Z29),IF(Config!$C$6=8,SUM(+Ene!Z29+Feb!Z29+Mar!Z29+Abr!Z29+May!Z29+Jun!Z29+Jul!Z29+Ago!Z29),IF(Config!$C$6=9,SUM(+Ene!Z29+Feb!Z29+Mar!Z29+Abr!Z29+May!Z29+Jun!Z29+Jul!Z29+Ago!Z29+Set!Z29),IF(Config!$C$6=10,SUM(+Ene!Z29+Feb!Z29+Mar!Z29+Abr!Z29+May!Z29+Jun!Z29+Jul!Z29+Ago!Z29+Set!Z29+Oct!Z29),IF(Config!$C$6=11,SUM(+Ene!Z29+Feb!Z29+Mar!Z29+Abr!Z29+May!Z29+Jun!Z29+Jul!Z29+Ago!Z29+Set!Z29+Oct!Z29+Nov!Z29),IF(Config!$C$6=12,SUM(+Ene!Z29+Feb!Z29+Mar!Z29+Abr!Z29+May!Z29+Jun!Z29+Jul!Z29+Ago!Z29+Set!Z29+Oct!Z29+Nov!Z29+Dic!Z29)))))))))))))</f>
        <v>0</v>
      </c>
      <c r="AA29" s="356">
        <f>IF(Config!$C$6=1,SUM(+Ene!AA29),IF(Config!$C$6=2,SUM(+Ene!AA29+Feb!AA29),IF(Config!$C$6=3,SUM(+Ene!AA29+Feb!AA29+Mar!AA29),IF(Config!$C$6=4,SUM(+Ene!AA29+Feb!AA29+Mar!AA29+Abr!AA29),IF(Config!$C$6=5,SUM(Ene!AA29+Feb!AA29+Mar!AA29+Abr!AA29+May!AA29),IF(Config!$C$6=6,SUM(+Ene!AA29+Feb!AA29+Mar!AA29+Abr!AA29+May!AA29+Jun!AA29),IF(Config!$C$6=7,SUM(Ene!AA29+Feb!AA29+Mar!AA29+Abr!AA29+May!AA29+Jun!AA29+Jul!AA29),IF(Config!$C$6=8,SUM(+Ene!AA29+Feb!AA29+Mar!AA29+Abr!AA29+May!AA29+Jun!AA29+Jul!AA29+Ago!AA29),IF(Config!$C$6=9,SUM(+Ene!AA29+Feb!AA29+Mar!AA29+Abr!AA29+May!AA29+Jun!AA29+Jul!AA29+Ago!AA29+Set!AA29),IF(Config!$C$6=10,SUM(+Ene!AA29+Feb!AA29+Mar!AA29+Abr!AA29+May!AA29+Jun!AA29+Jul!AA29+Ago!AA29+Set!AA29+Oct!AA29),IF(Config!$C$6=11,SUM(+Ene!AA29+Feb!AA29+Mar!AA29+Abr!AA29+May!AA29+Jun!AA29+Jul!AA29+Ago!AA29+Set!AA29+Oct!AA29+Nov!AA29),IF(Config!$C$6=12,SUM(+Ene!AA29+Feb!AA29+Mar!AA29+Abr!AA29+May!AA29+Jun!AA29+Jul!AA29+Ago!AA29+Set!AA29+Oct!AA29+Nov!AA29+Dic!AA29)))))))))))))</f>
        <v>0</v>
      </c>
      <c r="AB29" s="356">
        <f>IF(Config!$C$6=1,SUM(+Ene!AB29),IF(Config!$C$6=2,SUM(+Ene!AB29+Feb!AB29),IF(Config!$C$6=3,SUM(+Ene!AB29+Feb!AB29+Mar!AB29),IF(Config!$C$6=4,SUM(+Ene!AB29+Feb!AB29+Mar!AB29+Abr!AB29),IF(Config!$C$6=5,SUM(Ene!AB29+Feb!AB29+Mar!AB29+Abr!AB29+May!AB29),IF(Config!$C$6=6,SUM(+Ene!AB29+Feb!AB29+Mar!AB29+Abr!AB29+May!AB29+Jun!AB29),IF(Config!$C$6=7,SUM(Ene!AB29+Feb!AB29+Mar!AB29+Abr!AB29+May!AB29+Jun!AB29+Jul!AB29),IF(Config!$C$6=8,SUM(+Ene!AB29+Feb!AB29+Mar!AB29+Abr!AB29+May!AB29+Jun!AB29+Jul!AB29+Ago!AB29),IF(Config!$C$6=9,SUM(+Ene!AB29+Feb!AB29+Mar!AB29+Abr!AB29+May!AB29+Jun!AB29+Jul!AB29+Ago!AB29+Set!AB29),IF(Config!$C$6=10,SUM(+Ene!AB29+Feb!AB29+Mar!AB29+Abr!AB29+May!AB29+Jun!AB29+Jul!AB29+Ago!AB29+Set!AB29+Oct!AB29),IF(Config!$C$6=11,SUM(+Ene!AB29+Feb!AB29+Mar!AB29+Abr!AB29+May!AB29+Jun!AB29+Jul!AB29+Ago!AB29+Set!AB29+Oct!AB29+Nov!AB29),IF(Config!$C$6=12,SUM(+Ene!AB29+Feb!AB29+Mar!AB29+Abr!AB29+May!AB29+Jun!AB29+Jul!AB29+Ago!AB29+Set!AB29+Oct!AB29+Nov!AB29+Dic!AB29)))))))))))))</f>
        <v>0</v>
      </c>
      <c r="AC29" s="356">
        <f>IF(Config!$C$6=1,SUM(+Ene!AC29),IF(Config!$C$6=2,SUM(+Ene!AC29+Feb!AC29),IF(Config!$C$6=3,SUM(+Ene!AC29+Feb!AC29+Mar!AC29),IF(Config!$C$6=4,SUM(+Ene!AC29+Feb!AC29+Mar!AC29+Abr!AC29),IF(Config!$C$6=5,SUM(Ene!AC29+Feb!AC29+Mar!AC29+Abr!AC29+May!AC29),IF(Config!$C$6=6,SUM(+Ene!AC29+Feb!AC29+Mar!AC29+Abr!AC29+May!AC29+Jun!AC29),IF(Config!$C$6=7,SUM(Ene!AC29+Feb!AC29+Mar!AC29+Abr!AC29+May!AC29+Jun!AC29+Jul!AC29),IF(Config!$C$6=8,SUM(+Ene!AC29+Feb!AC29+Mar!AC29+Abr!AC29+May!AC29+Jun!AC29+Jul!AC29+Ago!AC29),IF(Config!$C$6=9,SUM(+Ene!AC29+Feb!AC29+Mar!AC29+Abr!AC29+May!AC29+Jun!AC29+Jul!AC29+Ago!AC29+Set!AC29),IF(Config!$C$6=10,SUM(+Ene!AC29+Feb!AC29+Mar!AC29+Abr!AC29+May!AC29+Jun!AC29+Jul!AC29+Ago!AC29+Set!AC29+Oct!AC29),IF(Config!$C$6=11,SUM(+Ene!AC29+Feb!AC29+Mar!AC29+Abr!AC29+May!AC29+Jun!AC29+Jul!AC29+Ago!AC29+Set!AC29+Oct!AC29+Nov!AC29),IF(Config!$C$6=12,SUM(+Ene!AC29+Feb!AC29+Mar!AC29+Abr!AC29+May!AC29+Jun!AC29+Jul!AC29+Ago!AC29+Set!AC29+Oct!AC29+Nov!AC29+Dic!AC29)))))))))))))</f>
        <v>0</v>
      </c>
      <c r="AD29" s="356">
        <f>IF(Config!$C$6=1,SUM(+Ene!AD29),IF(Config!$C$6=2,SUM(+Ene!AD29+Feb!AD29),IF(Config!$C$6=3,SUM(+Ene!AD29+Feb!AD29+Mar!AD29),IF(Config!$C$6=4,SUM(+Ene!AD29+Feb!AD29+Mar!AD29+Abr!AD29),IF(Config!$C$6=5,SUM(Ene!AD29+Feb!AD29+Mar!AD29+Abr!AD29+May!AD29),IF(Config!$C$6=6,SUM(+Ene!AD29+Feb!AD29+Mar!AD29+Abr!AD29+May!AD29+Jun!AD29),IF(Config!$C$6=7,SUM(Ene!AD29+Feb!AD29+Mar!AD29+Abr!AD29+May!AD29+Jun!AD29+Jul!AD29),IF(Config!$C$6=8,SUM(+Ene!AD29+Feb!AD29+Mar!AD29+Abr!AD29+May!AD29+Jun!AD29+Jul!AD29+Ago!AD29),IF(Config!$C$6=9,SUM(+Ene!AD29+Feb!AD29+Mar!AD29+Abr!AD29+May!AD29+Jun!AD29+Jul!AD29+Ago!AD29+Set!AD29),IF(Config!$C$6=10,SUM(+Ene!AD29+Feb!AD29+Mar!AD29+Abr!AD29+May!AD29+Jun!AD29+Jul!AD29+Ago!AD29+Set!AD29+Oct!AD29),IF(Config!$C$6=11,SUM(+Ene!AD29+Feb!AD29+Mar!AD29+Abr!AD29+May!AD29+Jun!AD29+Jul!AD29+Ago!AD29+Set!AD29+Oct!AD29+Nov!AD29),IF(Config!$C$6=12,SUM(+Ene!AD29+Feb!AD29+Mar!AD29+Abr!AD29+May!AD29+Jun!AD29+Jul!AD29+Ago!AD29+Set!AD29+Oct!AD29+Nov!AD29+Dic!AD29)))))))))))))</f>
        <v>0</v>
      </c>
      <c r="AE29" s="356">
        <f>IF(Config!$C$6=1,SUM(+Ene!AE29),IF(Config!$C$6=2,SUM(+Ene!AE29+Feb!AE29),IF(Config!$C$6=3,SUM(+Ene!AE29+Feb!AE29+Mar!AE29),IF(Config!$C$6=4,SUM(+Ene!AE29+Feb!AE29+Mar!AE29+Abr!AE29),IF(Config!$C$6=5,SUM(Ene!AE29+Feb!AE29+Mar!AE29+Abr!AE29+May!AE29),IF(Config!$C$6=6,SUM(+Ene!AE29+Feb!AE29+Mar!AE29+Abr!AE29+May!AE29+Jun!AE29),IF(Config!$C$6=7,SUM(Ene!AE29+Feb!AE29+Mar!AE29+Abr!AE29+May!AE29+Jun!AE29+Jul!AE29),IF(Config!$C$6=8,SUM(+Ene!AE29+Feb!AE29+Mar!AE29+Abr!AE29+May!AE29+Jun!AE29+Jul!AE29+Ago!AE29),IF(Config!$C$6=9,SUM(+Ene!AE29+Feb!AE29+Mar!AE29+Abr!AE29+May!AE29+Jun!AE29+Jul!AE29+Ago!AE29+Set!AE29),IF(Config!$C$6=10,SUM(+Ene!AE29+Feb!AE29+Mar!AE29+Abr!AE29+May!AE29+Jun!AE29+Jul!AE29+Ago!AE29+Set!AE29+Oct!AE29),IF(Config!$C$6=11,SUM(+Ene!AE29+Feb!AE29+Mar!AE29+Abr!AE29+May!AE29+Jun!AE29+Jul!AE29+Ago!AE29+Set!AE29+Oct!AE29+Nov!AE29),IF(Config!$C$6=12,SUM(+Ene!AE29+Feb!AE29+Mar!AE29+Abr!AE29+May!AE29+Jun!AE29+Jul!AE29+Ago!AE29+Set!AE29+Oct!AE29+Nov!AE29+Dic!AE29)))))))))))))</f>
        <v>15</v>
      </c>
      <c r="AF29" s="356">
        <f>IF(Config!$C$6=1,SUM(+Ene!AF29),IF(Config!$C$6=2,SUM(+Ene!AF29+Feb!AF29),IF(Config!$C$6=3,SUM(+Ene!AF29+Feb!AF29+Mar!AF29),IF(Config!$C$6=4,SUM(+Ene!AF29+Feb!AF29+Mar!AF29+Abr!AF29),IF(Config!$C$6=5,SUM(Ene!AF29+Feb!AF29+Mar!AF29+Abr!AF29+May!AF29),IF(Config!$C$6=6,SUM(+Ene!AF29+Feb!AF29+Mar!AF29+Abr!AF29+May!AF29+Jun!AF29),IF(Config!$C$6=7,SUM(Ene!AF29+Feb!AF29+Mar!AF29+Abr!AF29+May!AF29+Jun!AF29+Jul!AF29),IF(Config!$C$6=8,SUM(+Ene!AF29+Feb!AF29+Mar!AF29+Abr!AF29+May!AF29+Jun!AF29+Jul!AF29+Ago!AF29),IF(Config!$C$6=9,SUM(+Ene!AF29+Feb!AF29+Mar!AF29+Abr!AF29+May!AF29+Jun!AF29+Jul!AF29+Ago!AF29+Set!AF29),IF(Config!$C$6=10,SUM(+Ene!AF29+Feb!AF29+Mar!AF29+Abr!AF29+May!AF29+Jun!AF29+Jul!AF29+Ago!AF29+Set!AF29+Oct!AF29),IF(Config!$C$6=11,SUM(+Ene!AF29+Feb!AF29+Mar!AF29+Abr!AF29+May!AF29+Jun!AF29+Jul!AF29+Ago!AF29+Set!AF29+Oct!AF29+Nov!AF29),IF(Config!$C$6=12,SUM(+Ene!AF29+Feb!AF29+Mar!AF29+Abr!AF29+May!AF29+Jun!AF29+Jul!AF29+Ago!AF29+Set!AF29+Oct!AF29+Nov!AF29+Dic!AF29)))))))))))))</f>
        <v>0</v>
      </c>
      <c r="AG29" s="356">
        <f>IF(Config!$C$6=1,SUM(+Ene!AG29),IF(Config!$C$6=2,SUM(+Ene!AG29+Feb!AG29),IF(Config!$C$6=3,SUM(+Ene!AG29+Feb!AG29+Mar!AG29),IF(Config!$C$6=4,SUM(+Ene!AG29+Feb!AG29+Mar!AG29+Abr!AG29),IF(Config!$C$6=5,SUM(Ene!AG29+Feb!AG29+Mar!AG29+Abr!AG29+May!AG29),IF(Config!$C$6=6,SUM(+Ene!AG29+Feb!AG29+Mar!AG29+Abr!AG29+May!AG29+Jun!AG29),IF(Config!$C$6=7,SUM(Ene!AG29+Feb!AG29+Mar!AG29+Abr!AG29+May!AG29+Jun!AG29+Jul!AG29),IF(Config!$C$6=8,SUM(+Ene!AG29+Feb!AG29+Mar!AG29+Abr!AG29+May!AG29+Jun!AG29+Jul!AG29+Ago!AG29),IF(Config!$C$6=9,SUM(+Ene!AG29+Feb!AG29+Mar!AG29+Abr!AG29+May!AG29+Jun!AG29+Jul!AG29+Ago!AG29+Set!AG29),IF(Config!$C$6=10,SUM(+Ene!AG29+Feb!AG29+Mar!AG29+Abr!AG29+May!AG29+Jun!AG29+Jul!AG29+Ago!AG29+Set!AG29+Oct!AG29),IF(Config!$C$6=11,SUM(+Ene!AG29+Feb!AG29+Mar!AG29+Abr!AG29+May!AG29+Jun!AG29+Jul!AG29+Ago!AG29+Set!AG29+Oct!AG29+Nov!AG29),IF(Config!$C$6=12,SUM(+Ene!AG29+Feb!AG29+Mar!AG29+Abr!AG29+May!AG29+Jun!AG29+Jul!AG29+Ago!AG29+Set!AG29+Oct!AG29+Nov!AG29+Dic!AG29)))))))))))))</f>
        <v>0</v>
      </c>
      <c r="AH29" s="356">
        <f>IF(Config!$C$6=1,SUM(+Ene!AH29),IF(Config!$C$6=2,SUM(+Ene!AH29+Feb!AH29),IF(Config!$C$6=3,SUM(+Ene!AH29+Feb!AH29+Mar!AH29),IF(Config!$C$6=4,SUM(+Ene!AH29+Feb!AH29+Mar!AH29+Abr!AH29),IF(Config!$C$6=5,SUM(Ene!AH29+Feb!AH29+Mar!AH29+Abr!AH29+May!AH29),IF(Config!$C$6=6,SUM(+Ene!AH29+Feb!AH29+Mar!AH29+Abr!AH29+May!AH29+Jun!AH29),IF(Config!$C$6=7,SUM(Ene!AH29+Feb!AH29+Mar!AH29+Abr!AH29+May!AH29+Jun!AH29+Jul!AH29),IF(Config!$C$6=8,SUM(+Ene!AH29+Feb!AH29+Mar!AH29+Abr!AH29+May!AH29+Jun!AH29+Jul!AH29+Ago!AH29),IF(Config!$C$6=9,SUM(+Ene!AH29+Feb!AH29+Mar!AH29+Abr!AH29+May!AH29+Jun!AH29+Jul!AH29+Ago!AH29+Set!AH29),IF(Config!$C$6=10,SUM(+Ene!AH29+Feb!AH29+Mar!AH29+Abr!AH29+May!AH29+Jun!AH29+Jul!AH29+Ago!AH29+Set!AH29+Oct!AH29),IF(Config!$C$6=11,SUM(+Ene!AH29+Feb!AH29+Mar!AH29+Abr!AH29+May!AH29+Jun!AH29+Jul!AH29+Ago!AH29+Set!AH29+Oct!AH29+Nov!AH29),IF(Config!$C$6=12,SUM(+Ene!AH29+Feb!AH29+Mar!AH29+Abr!AH29+May!AH29+Jun!AH29+Jul!AH29+Ago!AH29+Set!AH29+Oct!AH29+Nov!AH29+Dic!AH29)))))))))))))</f>
        <v>0</v>
      </c>
      <c r="AI29" s="356">
        <f>IF(Config!$C$6=1,SUM(+Ene!AI29),IF(Config!$C$6=2,SUM(+Ene!AI29+Feb!AI29),IF(Config!$C$6=3,SUM(+Ene!AI29+Feb!AI29+Mar!AI29),IF(Config!$C$6=4,SUM(+Ene!AI29+Feb!AI29+Mar!AI29+Abr!AI29),IF(Config!$C$6=5,SUM(Ene!AI29+Feb!AI29+Mar!AI29+Abr!AI29+May!AI29),IF(Config!$C$6=6,SUM(+Ene!AI29+Feb!AI29+Mar!AI29+Abr!AI29+May!AI29+Jun!AI29),IF(Config!$C$6=7,SUM(Ene!AI29+Feb!AI29+Mar!AI29+Abr!AI29+May!AI29+Jun!AI29+Jul!AI29),IF(Config!$C$6=8,SUM(+Ene!AI29+Feb!AI29+Mar!AI29+Abr!AI29+May!AI29+Jun!AI29+Jul!AI29+Ago!AI29),IF(Config!$C$6=9,SUM(+Ene!AI29+Feb!AI29+Mar!AI29+Abr!AI29+May!AI29+Jun!AI29+Jul!AI29+Ago!AI29+Set!AI29),IF(Config!$C$6=10,SUM(+Ene!AI29+Feb!AI29+Mar!AI29+Abr!AI29+May!AI29+Jun!AI29+Jul!AI29+Ago!AI29+Set!AI29+Oct!AI29),IF(Config!$C$6=11,SUM(+Ene!AI29+Feb!AI29+Mar!AI29+Abr!AI29+May!AI29+Jun!AI29+Jul!AI29+Ago!AI29+Set!AI29+Oct!AI29+Nov!AI29),IF(Config!$C$6=12,SUM(+Ene!AI29+Feb!AI29+Mar!AI29+Abr!AI29+May!AI29+Jun!AI29+Jul!AI29+Ago!AI29+Set!AI29+Oct!AI29+Nov!AI29+Dic!AI29)))))))))))))</f>
        <v>0</v>
      </c>
      <c r="AJ29" s="356">
        <f>IF(Config!$C$6=1,SUM(+Ene!AJ29),IF(Config!$C$6=2,SUM(+Ene!AJ29+Feb!AJ29),IF(Config!$C$6=3,SUM(+Ene!AJ29+Feb!AJ29+Mar!AJ29),IF(Config!$C$6=4,SUM(+Ene!AJ29+Feb!AJ29+Mar!AJ29+Abr!AJ29),IF(Config!$C$6=5,SUM(Ene!AJ29+Feb!AJ29+Mar!AJ29+Abr!AJ29+May!AJ29),IF(Config!$C$6=6,SUM(+Ene!AJ29+Feb!AJ29+Mar!AJ29+Abr!AJ29+May!AJ29+Jun!AJ29),IF(Config!$C$6=7,SUM(Ene!AJ29+Feb!AJ29+Mar!AJ29+Abr!AJ29+May!AJ29+Jun!AJ29+Jul!AJ29),IF(Config!$C$6=8,SUM(+Ene!AJ29+Feb!AJ29+Mar!AJ29+Abr!AJ29+May!AJ29+Jun!AJ29+Jul!AJ29+Ago!AJ29),IF(Config!$C$6=9,SUM(+Ene!AJ29+Feb!AJ29+Mar!AJ29+Abr!AJ29+May!AJ29+Jun!AJ29+Jul!AJ29+Ago!AJ29+Set!AJ29),IF(Config!$C$6=10,SUM(+Ene!AJ29+Feb!AJ29+Mar!AJ29+Abr!AJ29+May!AJ29+Jun!AJ29+Jul!AJ29+Ago!AJ29+Set!AJ29+Oct!AJ29),IF(Config!$C$6=11,SUM(+Ene!AJ29+Feb!AJ29+Mar!AJ29+Abr!AJ29+May!AJ29+Jun!AJ29+Jul!AJ29+Ago!AJ29+Set!AJ29+Oct!AJ29+Nov!AJ29),IF(Config!$C$6=12,SUM(+Ene!AJ29+Feb!AJ29+Mar!AJ29+Abr!AJ29+May!AJ29+Jun!AJ29+Jul!AJ29+Ago!AJ29+Set!AJ29+Oct!AJ29+Nov!AJ29+Dic!AJ29)))))))))))))</f>
        <v>0</v>
      </c>
      <c r="AK29" s="356">
        <f>IF(Config!$C$6=1,SUM(+Ene!AK29),IF(Config!$C$6=2,SUM(+Ene!AK29+Feb!AK29),IF(Config!$C$6=3,SUM(+Ene!AK29+Feb!AK29+Mar!AK29),IF(Config!$C$6=4,SUM(+Ene!AK29+Feb!AK29+Mar!AK29+Abr!AK29),IF(Config!$C$6=5,SUM(Ene!AK29+Feb!AK29+Mar!AK29+Abr!AK29+May!AK29),IF(Config!$C$6=6,SUM(+Ene!AK29+Feb!AK29+Mar!AK29+Abr!AK29+May!AK29+Jun!AK29),IF(Config!$C$6=7,SUM(Ene!AK29+Feb!AK29+Mar!AK29+Abr!AK29+May!AK29+Jun!AK29+Jul!AK29),IF(Config!$C$6=8,SUM(+Ene!AK29+Feb!AK29+Mar!AK29+Abr!AK29+May!AK29+Jun!AK29+Jul!AK29+Ago!AK29),IF(Config!$C$6=9,SUM(+Ene!AK29+Feb!AK29+Mar!AK29+Abr!AK29+May!AK29+Jun!AK29+Jul!AK29+Ago!AK29+Set!AK29),IF(Config!$C$6=10,SUM(+Ene!AK29+Feb!AK29+Mar!AK29+Abr!AK29+May!AK29+Jun!AK29+Jul!AK29+Ago!AK29+Set!AK29+Oct!AK29),IF(Config!$C$6=11,SUM(+Ene!AK29+Feb!AK29+Mar!AK29+Abr!AK29+May!AK29+Jun!AK29+Jul!AK29+Ago!AK29+Set!AK29+Oct!AK29+Nov!AK29),IF(Config!$C$6=12,SUM(+Ene!AK29+Feb!AK29+Mar!AK29+Abr!AK29+May!AK29+Jun!AK29+Jul!AK29+Ago!AK29+Set!AK29+Oct!AK29+Nov!AK29+Dic!AK29)))))))))))))</f>
        <v>0</v>
      </c>
      <c r="AL29" s="356">
        <f>IF(Config!$C$6=1,SUM(+Ene!AL29),IF(Config!$C$6=2,SUM(+Ene!AL29+Feb!AL29),IF(Config!$C$6=3,SUM(+Ene!AL29+Feb!AL29+Mar!AL29),IF(Config!$C$6=4,SUM(+Ene!AL29+Feb!AL29+Mar!AL29+Abr!AL29),IF(Config!$C$6=5,SUM(Ene!AL29+Feb!AL29+Mar!AL29+Abr!AL29+May!AL29),IF(Config!$C$6=6,SUM(+Ene!AL29+Feb!AL29+Mar!AL29+Abr!AL29+May!AL29+Jun!AL29),IF(Config!$C$6=7,SUM(Ene!AL29+Feb!AL29+Mar!AL29+Abr!AL29+May!AL29+Jun!AL29+Jul!AL29),IF(Config!$C$6=8,SUM(+Ene!AL29+Feb!AL29+Mar!AL29+Abr!AL29+May!AL29+Jun!AL29+Jul!AL29+Ago!AL29),IF(Config!$C$6=9,SUM(+Ene!AL29+Feb!AL29+Mar!AL29+Abr!AL29+May!AL29+Jun!AL29+Jul!AL29+Ago!AL29+Set!AL29),IF(Config!$C$6=10,SUM(+Ene!AL29+Feb!AL29+Mar!AL29+Abr!AL29+May!AL29+Jun!AL29+Jul!AL29+Ago!AL29+Set!AL29+Oct!AL29),IF(Config!$C$6=11,SUM(+Ene!AL29+Feb!AL29+Mar!AL29+Abr!AL29+May!AL29+Jun!AL29+Jul!AL29+Ago!AL29+Set!AL29+Oct!AL29+Nov!AL29),IF(Config!$C$6=12,SUM(+Ene!AL29+Feb!AL29+Mar!AL29+Abr!AL29+May!AL29+Jun!AL29+Jul!AL29+Ago!AL29+Set!AL29+Oct!AL29+Nov!AL29+Dic!AL29)))))))))))))</f>
        <v>0</v>
      </c>
      <c r="AM29" s="356">
        <f>IF(Config!$C$6=1,SUM(+Ene!AM29),IF(Config!$C$6=2,SUM(+Ene!AM29+Feb!AM29),IF(Config!$C$6=3,SUM(+Ene!AM29+Feb!AM29+Mar!AM29),IF(Config!$C$6=4,SUM(+Ene!AM29+Feb!AM29+Mar!AM29+Abr!AM29),IF(Config!$C$6=5,SUM(Ene!AM29+Feb!AM29+Mar!AM29+Abr!AM29+May!AM29),IF(Config!$C$6=6,SUM(+Ene!AM29+Feb!AM29+Mar!AM29+Abr!AM29+May!AM29+Jun!AM29),IF(Config!$C$6=7,SUM(Ene!AM29+Feb!AM29+Mar!AM29+Abr!AM29+May!AM29+Jun!AM29+Jul!AM29),IF(Config!$C$6=8,SUM(+Ene!AM29+Feb!AM29+Mar!AM29+Abr!AM29+May!AM29+Jun!AM29+Jul!AM29+Ago!AM29),IF(Config!$C$6=9,SUM(+Ene!AM29+Feb!AM29+Mar!AM29+Abr!AM29+May!AM29+Jun!AM29+Jul!AM29+Ago!AM29+Set!AM29),IF(Config!$C$6=10,SUM(+Ene!AM29+Feb!AM29+Mar!AM29+Abr!AM29+May!AM29+Jun!AM29+Jul!AM29+Ago!AM29+Set!AM29+Oct!AM29),IF(Config!$C$6=11,SUM(+Ene!AM29+Feb!AM29+Mar!AM29+Abr!AM29+May!AM29+Jun!AM29+Jul!AM29+Ago!AM29+Set!AM29+Oct!AM29+Nov!AM29),IF(Config!$C$6=12,SUM(+Ene!AM29+Feb!AM29+Mar!AM29+Abr!AM29+May!AM29+Jun!AM29+Jul!AM29+Ago!AM29+Set!AM29+Oct!AM29+Nov!AM29+Dic!AM29)))))))))))))</f>
        <v>7</v>
      </c>
      <c r="AN29" s="356">
        <f>IF(Config!$C$6=1,SUM(+Ene!AN29),IF(Config!$C$6=2,SUM(+Ene!AN29+Feb!AN29),IF(Config!$C$6=3,SUM(+Ene!AN29+Feb!AN29+Mar!AN29),IF(Config!$C$6=4,SUM(+Ene!AN29+Feb!AN29+Mar!AN29+Abr!AN29),IF(Config!$C$6=5,SUM(Ene!AN29+Feb!AN29+Mar!AN29+Abr!AN29+May!AN29),IF(Config!$C$6=6,SUM(+Ene!AN29+Feb!AN29+Mar!AN29+Abr!AN29+May!AN29+Jun!AN29),IF(Config!$C$6=7,SUM(Ene!AN29+Feb!AN29+Mar!AN29+Abr!AN29+May!AN29+Jun!AN29+Jul!AN29),IF(Config!$C$6=8,SUM(+Ene!AN29+Feb!AN29+Mar!AN29+Abr!AN29+May!AN29+Jun!AN29+Jul!AN29+Ago!AN29),IF(Config!$C$6=9,SUM(+Ene!AN29+Feb!AN29+Mar!AN29+Abr!AN29+May!AN29+Jun!AN29+Jul!AN29+Ago!AN29+Set!AN29),IF(Config!$C$6=10,SUM(+Ene!AN29+Feb!AN29+Mar!AN29+Abr!AN29+May!AN29+Jun!AN29+Jul!AN29+Ago!AN29+Set!AN29+Oct!AN29),IF(Config!$C$6=11,SUM(+Ene!AN29+Feb!AN29+Mar!AN29+Abr!AN29+May!AN29+Jun!AN29+Jul!AN29+Ago!AN29+Set!AN29+Oct!AN29+Nov!AN29),IF(Config!$C$6=12,SUM(+Ene!AN29+Feb!AN29+Mar!AN29+Abr!AN29+May!AN29+Jun!AN29+Jul!AN29+Ago!AN29+Set!AN29+Oct!AN29+Nov!AN29+Dic!AN29)))))))))))))</f>
        <v>0</v>
      </c>
      <c r="AO29" s="356">
        <f>IF(Config!$C$6=1,SUM(+Ene!AO29),IF(Config!$C$6=2,SUM(+Ene!AO29+Feb!AO29),IF(Config!$C$6=3,SUM(+Ene!AO29+Feb!AO29+Mar!AO29),IF(Config!$C$6=4,SUM(+Ene!AO29+Feb!AO29+Mar!AO29+Abr!AO29),IF(Config!$C$6=5,SUM(Ene!AO29+Feb!AO29+Mar!AO29+Abr!AO29+May!AO29),IF(Config!$C$6=6,SUM(+Ene!AO29+Feb!AO29+Mar!AO29+Abr!AO29+May!AO29+Jun!AO29),IF(Config!$C$6=7,SUM(Ene!AO29+Feb!AO29+Mar!AO29+Abr!AO29+May!AO29+Jun!AO29+Jul!AO29),IF(Config!$C$6=8,SUM(+Ene!AO29+Feb!AO29+Mar!AO29+Abr!AO29+May!AO29+Jun!AO29+Jul!AO29+Ago!AO29),IF(Config!$C$6=9,SUM(+Ene!AO29+Feb!AO29+Mar!AO29+Abr!AO29+May!AO29+Jun!AO29+Jul!AO29+Ago!AO29+Set!AO29),IF(Config!$C$6=10,SUM(+Ene!AO29+Feb!AO29+Mar!AO29+Abr!AO29+May!AO29+Jun!AO29+Jul!AO29+Ago!AO29+Set!AO29+Oct!AO29),IF(Config!$C$6=11,SUM(+Ene!AO29+Feb!AO29+Mar!AO29+Abr!AO29+May!AO29+Jun!AO29+Jul!AO29+Ago!AO29+Set!AO29+Oct!AO29+Nov!AO29),IF(Config!$C$6=12,SUM(+Ene!AO29+Feb!AO29+Mar!AO29+Abr!AO29+May!AO29+Jun!AO29+Jul!AO29+Ago!AO29+Set!AO29+Oct!AO29+Nov!AO29+Dic!AO29)))))))))))))</f>
        <v>0</v>
      </c>
      <c r="AP29" s="356">
        <f>IF(Config!$C$6=1,SUM(+Ene!AP29),IF(Config!$C$6=2,SUM(+Ene!AP29+Feb!AP29),IF(Config!$C$6=3,SUM(+Ene!AP29+Feb!AP29+Mar!AP29),IF(Config!$C$6=4,SUM(+Ene!AP29+Feb!AP29+Mar!AP29+Abr!AP29),IF(Config!$C$6=5,SUM(Ene!AP29+Feb!AP29+Mar!AP29+Abr!AP29+May!AP29),IF(Config!$C$6=6,SUM(+Ene!AP29+Feb!AP29+Mar!AP29+Abr!AP29+May!AP29+Jun!AP29),IF(Config!$C$6=7,SUM(Ene!AP29+Feb!AP29+Mar!AP29+Abr!AP29+May!AP29+Jun!AP29+Jul!AP29),IF(Config!$C$6=8,SUM(+Ene!AP29+Feb!AP29+Mar!AP29+Abr!AP29+May!AP29+Jun!AP29+Jul!AP29+Ago!AP29),IF(Config!$C$6=9,SUM(+Ene!AP29+Feb!AP29+Mar!AP29+Abr!AP29+May!AP29+Jun!AP29+Jul!AP29+Ago!AP29+Set!AP29),IF(Config!$C$6=10,SUM(+Ene!AP29+Feb!AP29+Mar!AP29+Abr!AP29+May!AP29+Jun!AP29+Jul!AP29+Ago!AP29+Set!AP29+Oct!AP29),IF(Config!$C$6=11,SUM(+Ene!AP29+Feb!AP29+Mar!AP29+Abr!AP29+May!AP29+Jun!AP29+Jul!AP29+Ago!AP29+Set!AP29+Oct!AP29+Nov!AP29),IF(Config!$C$6=12,SUM(+Ene!AP29+Feb!AP29+Mar!AP29+Abr!AP29+May!AP29+Jun!AP29+Jul!AP29+Ago!AP29+Set!AP29+Oct!AP29+Nov!AP29+Dic!AP29)))))))))))))</f>
        <v>11</v>
      </c>
      <c r="AQ29" s="356">
        <f>IF(Config!$C$6=1,SUM(+Ene!AQ29),IF(Config!$C$6=2,SUM(+Ene!AQ29+Feb!AQ29),IF(Config!$C$6=3,SUM(+Ene!AQ29+Feb!AQ29+Mar!AQ29),IF(Config!$C$6=4,SUM(+Ene!AQ29+Feb!AQ29+Mar!AQ29+Abr!AQ29),IF(Config!$C$6=5,SUM(Ene!AQ29+Feb!AQ29+Mar!AQ29+Abr!AQ29+May!AQ29),IF(Config!$C$6=6,SUM(+Ene!AQ29+Feb!AQ29+Mar!AQ29+Abr!AQ29+May!AQ29+Jun!AQ29),IF(Config!$C$6=7,SUM(Ene!AQ29+Feb!AQ29+Mar!AQ29+Abr!AQ29+May!AQ29+Jun!AQ29+Jul!AQ29),IF(Config!$C$6=8,SUM(+Ene!AQ29+Feb!AQ29+Mar!AQ29+Abr!AQ29+May!AQ29+Jun!AQ29+Jul!AQ29+Ago!AQ29),IF(Config!$C$6=9,SUM(+Ene!AQ29+Feb!AQ29+Mar!AQ29+Abr!AQ29+May!AQ29+Jun!AQ29+Jul!AQ29+Ago!AQ29+Set!AQ29),IF(Config!$C$6=10,SUM(+Ene!AQ29+Feb!AQ29+Mar!AQ29+Abr!AQ29+May!AQ29+Jun!AQ29+Jul!AQ29+Ago!AQ29+Set!AQ29+Oct!AQ29),IF(Config!$C$6=11,SUM(+Ene!AQ29+Feb!AQ29+Mar!AQ29+Abr!AQ29+May!AQ29+Jun!AQ29+Jul!AQ29+Ago!AQ29+Set!AQ29+Oct!AQ29+Nov!AQ29),IF(Config!$C$6=12,SUM(+Ene!AQ29+Feb!AQ29+Mar!AQ29+Abr!AQ29+May!AQ29+Jun!AQ29+Jul!AQ29+Ago!AQ29+Set!AQ29+Oct!AQ29+Nov!AQ29+Dic!AQ29)))))))))))))</f>
        <v>0</v>
      </c>
      <c r="AR29" s="356">
        <f>IF(Config!$C$6=1,SUM(+Ene!AR29),IF(Config!$C$6=2,SUM(+Ene!AR29+Feb!AR29),IF(Config!$C$6=3,SUM(+Ene!AR29+Feb!AR29+Mar!AR29),IF(Config!$C$6=4,SUM(+Ene!AR29+Feb!AR29+Mar!AR29+Abr!AR29),IF(Config!$C$6=5,SUM(Ene!AR29+Feb!AR29+Mar!AR29+Abr!AR29+May!AR29),IF(Config!$C$6=6,SUM(+Ene!AR29+Feb!AR29+Mar!AR29+Abr!AR29+May!AR29+Jun!AR29),IF(Config!$C$6=7,SUM(Ene!AR29+Feb!AR29+Mar!AR29+Abr!AR29+May!AR29+Jun!AR29+Jul!AR29),IF(Config!$C$6=8,SUM(+Ene!AR29+Feb!AR29+Mar!AR29+Abr!AR29+May!AR29+Jun!AR29+Jul!AR29+Ago!AR29),IF(Config!$C$6=9,SUM(+Ene!AR29+Feb!AR29+Mar!AR29+Abr!AR29+May!AR29+Jun!AR29+Jul!AR29+Ago!AR29+Set!AR29),IF(Config!$C$6=10,SUM(+Ene!AR29+Feb!AR29+Mar!AR29+Abr!AR29+May!AR29+Jun!AR29+Jul!AR29+Ago!AR29+Set!AR29+Oct!AR29),IF(Config!$C$6=11,SUM(+Ene!AR29+Feb!AR29+Mar!AR29+Abr!AR29+May!AR29+Jun!AR29+Jul!AR29+Ago!AR29+Set!AR29+Oct!AR29+Nov!AR29),IF(Config!$C$6=12,SUM(+Ene!AR29+Feb!AR29+Mar!AR29+Abr!AR29+May!AR29+Jun!AR29+Jul!AR29+Ago!AR29+Set!AR29+Oct!AR29+Nov!AR29+Dic!AR29)))))))))))))</f>
        <v>10</v>
      </c>
      <c r="AS29" s="356">
        <f>IF(Config!$C$6=1,SUM(+Ene!AS29),IF(Config!$C$6=2,SUM(+Ene!AS29+Feb!AS29),IF(Config!$C$6=3,SUM(+Ene!AS29+Feb!AS29+Mar!AS29),IF(Config!$C$6=4,SUM(+Ene!AS29+Feb!AS29+Mar!AS29+Abr!AS29),IF(Config!$C$6=5,SUM(Ene!AS29+Feb!AS29+Mar!AS29+Abr!AS29+May!AS29),IF(Config!$C$6=6,SUM(+Ene!AS29+Feb!AS29+Mar!AS29+Abr!AS29+May!AS29+Jun!AS29),IF(Config!$C$6=7,SUM(Ene!AS29+Feb!AS29+Mar!AS29+Abr!AS29+May!AS29+Jun!AS29+Jul!AS29),IF(Config!$C$6=8,SUM(+Ene!AS29+Feb!AS29+Mar!AS29+Abr!AS29+May!AS29+Jun!AS29+Jul!AS29+Ago!AS29),IF(Config!$C$6=9,SUM(+Ene!AS29+Feb!AS29+Mar!AS29+Abr!AS29+May!AS29+Jun!AS29+Jul!AS29+Ago!AS29+Set!AS29),IF(Config!$C$6=10,SUM(+Ene!AS29+Feb!AS29+Mar!AS29+Abr!AS29+May!AS29+Jun!AS29+Jul!AS29+Ago!AS29+Set!AS29+Oct!AS29),IF(Config!$C$6=11,SUM(+Ene!AS29+Feb!AS29+Mar!AS29+Abr!AS29+May!AS29+Jun!AS29+Jul!AS29+Ago!AS29+Set!AS29+Oct!AS29+Nov!AS29),IF(Config!$C$6=12,SUM(+Ene!AS29+Feb!AS29+Mar!AS29+Abr!AS29+May!AS29+Jun!AS29+Jul!AS29+Ago!AS29+Set!AS29+Oct!AS29+Nov!AS29+Dic!AS29)))))))))))))</f>
        <v>0</v>
      </c>
      <c r="AT29" s="366">
        <f t="shared" si="48"/>
        <v>222</v>
      </c>
      <c r="AU29" s="37">
        <f t="shared" si="27"/>
        <v>0</v>
      </c>
      <c r="AV29" s="37">
        <f t="shared" si="28"/>
        <v>0</v>
      </c>
      <c r="AW29" s="37">
        <f t="shared" si="8"/>
        <v>73</v>
      </c>
      <c r="AX29" s="37">
        <f t="shared" si="9"/>
        <v>0</v>
      </c>
      <c r="AY29" s="37">
        <f t="shared" si="10"/>
        <v>88</v>
      </c>
      <c r="AZ29" s="37">
        <f t="shared" si="11"/>
        <v>18</v>
      </c>
      <c r="BA29" s="37">
        <f t="shared" si="12"/>
        <v>15</v>
      </c>
      <c r="BB29" s="37">
        <f t="shared" si="13"/>
        <v>0</v>
      </c>
      <c r="BC29" s="38">
        <f t="shared" si="14"/>
        <v>7</v>
      </c>
      <c r="BD29" s="37">
        <f t="shared" si="15"/>
        <v>21</v>
      </c>
      <c r="BE29" s="54">
        <f t="shared" si="6"/>
        <v>222</v>
      </c>
      <c r="BF29" t="str">
        <f t="shared" si="7"/>
        <v>OK</v>
      </c>
      <c r="BK29" s="366"/>
    </row>
    <row r="30" spans="1:63" ht="30" x14ac:dyDescent="0.25">
      <c r="A30" s="352">
        <v>27</v>
      </c>
      <c r="B30" s="355" t="s">
        <v>616</v>
      </c>
      <c r="C30" s="414" t="s">
        <v>650</v>
      </c>
      <c r="D30" s="356">
        <f>IF(Config!$C$6=1,SUM(+Ene!D30),IF(Config!$C$6=2,SUM(+Ene!D30+Feb!D30),IF(Config!$C$6=3,SUM(+Ene!D30+Feb!D30+Mar!D30),IF(Config!$C$6=4,SUM(+Ene!D30+Feb!D30+Mar!D30+Abr!D30),IF(Config!$C$6=5,SUM(Ene!D30+Feb!D30+Mar!D30+Abr!D30+May!D30),IF(Config!$C$6=6,SUM(+Ene!D30+Feb!D30+Mar!D30+Abr!D30+May!D30+Jun!D30),IF(Config!$C$6=7,SUM(Ene!D30+Feb!D30+Mar!D30+Abr!D30+May!D30+Jun!D30+Jul!D30),IF(Config!$C$6=8,SUM(+Ene!D30+Feb!D30+Mar!D30+Abr!D30+May!D30+Jun!D30+Jul!D30+Ago!D30),IF(Config!$C$6=9,SUM(+Ene!D30+Feb!D30+Mar!D30+Abr!D30+May!D30+Jun!D30+Jul!D30+Ago!D30+Set!D30),IF(Config!$C$6=10,SUM(+Ene!D30+Feb!D30+Mar!D30+Abr!D30+May!D30+Jun!D30+Jul!D30+Ago!D30+Set!D30+Oct!D30),IF(Config!$C$6=11,SUM(+Ene!D30+Feb!D30+Mar!D30+Abr!D30+May!D30+Jun!D30+Jul!D30+Ago!D30+Set!D30+Oct!D30+Nov!D30),IF(Config!$C$6=12,SUM(+Ene!D30+Feb!D30+Mar!D30+Abr!D30+May!D30+Jun!D30+Jul!D30+Ago!D30+Set!D30+Oct!D30+Nov!D30+Dic!D30)))))))))))))</f>
        <v>0</v>
      </c>
      <c r="E30" s="356">
        <f>IF(Config!$C$6=1,SUM(+Ene!E30),IF(Config!$C$6=2,SUM(+Ene!E30+Feb!E30),IF(Config!$C$6=3,SUM(+Ene!E30+Feb!E30+Mar!E30),IF(Config!$C$6=4,SUM(+Ene!E30+Feb!E30+Mar!E30+Abr!E30),IF(Config!$C$6=5,SUM(Ene!E30+Feb!E30+Mar!E30+Abr!E30+May!E30),IF(Config!$C$6=6,SUM(+Ene!E30+Feb!E30+Mar!E30+Abr!E30+May!E30+Jun!E30),IF(Config!$C$6=7,SUM(Ene!E30+Feb!E30+Mar!E30+Abr!E30+May!E30+Jun!E30+Jul!E30),IF(Config!$C$6=8,SUM(+Ene!E30+Feb!E30+Mar!E30+Abr!E30+May!E30+Jun!E30+Jul!E30+Ago!E30),IF(Config!$C$6=9,SUM(+Ene!E30+Feb!E30+Mar!E30+Abr!E30+May!E30+Jun!E30+Jul!E30+Ago!E30+Set!E30),IF(Config!$C$6=10,SUM(+Ene!E30+Feb!E30+Mar!E30+Abr!E30+May!E30+Jun!E30+Jul!E30+Ago!E30+Set!E30+Oct!E30),IF(Config!$C$6=11,SUM(+Ene!E30+Feb!E30+Mar!E30+Abr!E30+May!E30+Jun!E30+Jul!E30+Ago!E30+Set!E30+Oct!E30+Nov!E30),IF(Config!$C$6=12,SUM(+Ene!E30+Feb!E30+Mar!E30+Abr!E30+May!E30+Jun!E30+Jul!E30+Ago!E30+Set!E30+Oct!E30+Nov!E30+Dic!E30)))))))))))))</f>
        <v>0</v>
      </c>
      <c r="F30" s="356">
        <f>IF(Config!$C$6=1,SUM(+Ene!F30),IF(Config!$C$6=2,SUM(+Ene!F30+Feb!F30),IF(Config!$C$6=3,SUM(+Ene!F30+Feb!F30+Mar!F30),IF(Config!$C$6=4,SUM(+Ene!F30+Feb!F30+Mar!F30+Abr!F30),IF(Config!$C$6=5,SUM(Ene!F30+Feb!F30+Mar!F30+Abr!F30+May!F30),IF(Config!$C$6=6,SUM(+Ene!F30+Feb!F30+Mar!F30+Abr!F30+May!F30+Jun!F30),IF(Config!$C$6=7,SUM(Ene!F30+Feb!F30+Mar!F30+Abr!F30+May!F30+Jun!F30+Jul!F30),IF(Config!$C$6=8,SUM(+Ene!F30+Feb!F30+Mar!F30+Abr!F30+May!F30+Jun!F30+Jul!F30+Ago!F30),IF(Config!$C$6=9,SUM(+Ene!F30+Feb!F30+Mar!F30+Abr!F30+May!F30+Jun!F30+Jul!F30+Ago!F30+Set!F30),IF(Config!$C$6=10,SUM(+Ene!F30+Feb!F30+Mar!F30+Abr!F30+May!F30+Jun!F30+Jul!F30+Ago!F30+Set!F30+Oct!F30),IF(Config!$C$6=11,SUM(+Ene!F30+Feb!F30+Mar!F30+Abr!F30+May!F30+Jun!F30+Jul!F30+Ago!F30+Set!F30+Oct!F30+Nov!F30),IF(Config!$C$6=12,SUM(+Ene!F30+Feb!F30+Mar!F30+Abr!F30+May!F30+Jun!F30+Jul!F30+Ago!F30+Set!F30+Oct!F30+Nov!F30+Dic!F30)))))))))))))</f>
        <v>597</v>
      </c>
      <c r="G30" s="356">
        <f>IF(Config!$C$6=1,SUM(+Ene!G30),IF(Config!$C$6=2,SUM(+Ene!G30+Feb!G30),IF(Config!$C$6=3,SUM(+Ene!G30+Feb!G30+Mar!G30),IF(Config!$C$6=4,SUM(+Ene!G30+Feb!G30+Mar!G30+Abr!G30),IF(Config!$C$6=5,SUM(Ene!G30+Feb!G30+Mar!G30+Abr!G30+May!G30),IF(Config!$C$6=6,SUM(+Ene!G30+Feb!G30+Mar!G30+Abr!G30+May!G30+Jun!G30),IF(Config!$C$6=7,SUM(Ene!G30+Feb!G30+Mar!G30+Abr!G30+May!G30+Jun!G30+Jul!G30),IF(Config!$C$6=8,SUM(+Ene!G30+Feb!G30+Mar!G30+Abr!G30+May!G30+Jun!G30+Jul!G30+Ago!G30),IF(Config!$C$6=9,SUM(+Ene!G30+Feb!G30+Mar!G30+Abr!G30+May!G30+Jun!G30+Jul!G30+Ago!G30+Set!G30),IF(Config!$C$6=10,SUM(+Ene!G30+Feb!G30+Mar!G30+Abr!G30+May!G30+Jun!G30+Jul!G30+Ago!G30+Set!G30+Oct!G30),IF(Config!$C$6=11,SUM(+Ene!G30+Feb!G30+Mar!G30+Abr!G30+May!G30+Jun!G30+Jul!G30+Ago!G30+Set!G30+Oct!G30+Nov!G30),IF(Config!$C$6=12,SUM(+Ene!G30+Feb!G30+Mar!G30+Abr!G30+May!G30+Jun!G30+Jul!G30+Ago!G30+Set!G30+Oct!G30+Nov!G30+Dic!G30)))))))))))))</f>
        <v>23</v>
      </c>
      <c r="H30" s="356">
        <f>IF(Config!$C$6=1,SUM(+Ene!H30),IF(Config!$C$6=2,SUM(+Ene!H30+Feb!H30),IF(Config!$C$6=3,SUM(+Ene!H30+Feb!H30+Mar!H30),IF(Config!$C$6=4,SUM(+Ene!H30+Feb!H30+Mar!H30+Abr!H30),IF(Config!$C$6=5,SUM(Ene!H30+Feb!H30+Mar!H30+Abr!H30+May!H30),IF(Config!$C$6=6,SUM(+Ene!H30+Feb!H30+Mar!H30+Abr!H30+May!H30+Jun!H30),IF(Config!$C$6=7,SUM(Ene!H30+Feb!H30+Mar!H30+Abr!H30+May!H30+Jun!H30+Jul!H30),IF(Config!$C$6=8,SUM(+Ene!H30+Feb!H30+Mar!H30+Abr!H30+May!H30+Jun!H30+Jul!H30+Ago!H30),IF(Config!$C$6=9,SUM(+Ene!H30+Feb!H30+Mar!H30+Abr!H30+May!H30+Jun!H30+Jul!H30+Ago!H30+Set!H30),IF(Config!$C$6=10,SUM(+Ene!H30+Feb!H30+Mar!H30+Abr!H30+May!H30+Jun!H30+Jul!H30+Ago!H30+Set!H30+Oct!H30),IF(Config!$C$6=11,SUM(+Ene!H30+Feb!H30+Mar!H30+Abr!H30+May!H30+Jun!H30+Jul!H30+Ago!H30+Set!H30+Oct!H30+Nov!H30),IF(Config!$C$6=12,SUM(+Ene!H30+Feb!H30+Mar!H30+Abr!H30+May!H30+Jun!H30+Jul!H30+Ago!H30+Set!H30+Oct!H30+Nov!H30+Dic!H30)))))))))))))</f>
        <v>0</v>
      </c>
      <c r="I30" s="356">
        <f>IF(Config!$C$6=1,SUM(+Ene!I30),IF(Config!$C$6=2,SUM(+Ene!I30+Feb!I30),IF(Config!$C$6=3,SUM(+Ene!I30+Feb!I30+Mar!I30),IF(Config!$C$6=4,SUM(+Ene!I30+Feb!I30+Mar!I30+Abr!I30),IF(Config!$C$6=5,SUM(Ene!I30+Feb!I30+Mar!I30+Abr!I30+May!I30),IF(Config!$C$6=6,SUM(+Ene!I30+Feb!I30+Mar!I30+Abr!I30+May!I30+Jun!I30),IF(Config!$C$6=7,SUM(Ene!I30+Feb!I30+Mar!I30+Abr!I30+May!I30+Jun!I30+Jul!I30),IF(Config!$C$6=8,SUM(+Ene!I30+Feb!I30+Mar!I30+Abr!I30+May!I30+Jun!I30+Jul!I30+Ago!I30),IF(Config!$C$6=9,SUM(+Ene!I30+Feb!I30+Mar!I30+Abr!I30+May!I30+Jun!I30+Jul!I30+Ago!I30+Set!I30),IF(Config!$C$6=10,SUM(+Ene!I30+Feb!I30+Mar!I30+Abr!I30+May!I30+Jun!I30+Jul!I30+Ago!I30+Set!I30+Oct!I30),IF(Config!$C$6=11,SUM(+Ene!I30+Feb!I30+Mar!I30+Abr!I30+May!I30+Jun!I30+Jul!I30+Ago!I30+Set!I30+Oct!I30+Nov!I30),IF(Config!$C$6=12,SUM(+Ene!I30+Feb!I30+Mar!I30+Abr!I30+May!I30+Jun!I30+Jul!I30+Ago!I30+Set!I30+Oct!I30+Nov!I30+Dic!I30)))))))))))))</f>
        <v>0</v>
      </c>
      <c r="J30" s="356">
        <f>IF(Config!$C$6=1,SUM(+Ene!J30),IF(Config!$C$6=2,SUM(+Ene!J30+Feb!J30),IF(Config!$C$6=3,SUM(+Ene!J30+Feb!J30+Mar!J30),IF(Config!$C$6=4,SUM(+Ene!J30+Feb!J30+Mar!J30+Abr!J30),IF(Config!$C$6=5,SUM(Ene!J30+Feb!J30+Mar!J30+Abr!J30+May!J30),IF(Config!$C$6=6,SUM(+Ene!J30+Feb!J30+Mar!J30+Abr!J30+May!J30+Jun!J30),IF(Config!$C$6=7,SUM(Ene!J30+Feb!J30+Mar!J30+Abr!J30+May!J30+Jun!J30+Jul!J30),IF(Config!$C$6=8,SUM(+Ene!J30+Feb!J30+Mar!J30+Abr!J30+May!J30+Jun!J30+Jul!J30+Ago!J30),IF(Config!$C$6=9,SUM(+Ene!J30+Feb!J30+Mar!J30+Abr!J30+May!J30+Jun!J30+Jul!J30+Ago!J30+Set!J30),IF(Config!$C$6=10,SUM(+Ene!J30+Feb!J30+Mar!J30+Abr!J30+May!J30+Jun!J30+Jul!J30+Ago!J30+Set!J30+Oct!J30),IF(Config!$C$6=11,SUM(+Ene!J30+Feb!J30+Mar!J30+Abr!J30+May!J30+Jun!J30+Jul!J30+Ago!J30+Set!J30+Oct!J30+Nov!J30),IF(Config!$C$6=12,SUM(+Ene!J30+Feb!J30+Mar!J30+Abr!J30+May!J30+Jun!J30+Jul!J30+Ago!J30+Set!J30+Oct!J30+Nov!J30+Dic!J30)))))))))))))</f>
        <v>0</v>
      </c>
      <c r="K30" s="356">
        <f>IF(Config!$C$6=1,SUM(+Ene!K30),IF(Config!$C$6=2,SUM(+Ene!K30+Feb!K30),IF(Config!$C$6=3,SUM(+Ene!K30+Feb!K30+Mar!K30),IF(Config!$C$6=4,SUM(+Ene!K30+Feb!K30+Mar!K30+Abr!K30),IF(Config!$C$6=5,SUM(Ene!K30+Feb!K30+Mar!K30+Abr!K30+May!K30),IF(Config!$C$6=6,SUM(+Ene!K30+Feb!K30+Mar!K30+Abr!K30+May!K30+Jun!K30),IF(Config!$C$6=7,SUM(Ene!K30+Feb!K30+Mar!K30+Abr!K30+May!K30+Jun!K30+Jul!K30),IF(Config!$C$6=8,SUM(+Ene!K30+Feb!K30+Mar!K30+Abr!K30+May!K30+Jun!K30+Jul!K30+Ago!K30),IF(Config!$C$6=9,SUM(+Ene!K30+Feb!K30+Mar!K30+Abr!K30+May!K30+Jun!K30+Jul!K30+Ago!K30+Set!K30),IF(Config!$C$6=10,SUM(+Ene!K30+Feb!K30+Mar!K30+Abr!K30+May!K30+Jun!K30+Jul!K30+Ago!K30+Set!K30+Oct!K30),IF(Config!$C$6=11,SUM(+Ene!K30+Feb!K30+Mar!K30+Abr!K30+May!K30+Jun!K30+Jul!K30+Ago!K30+Set!K30+Oct!K30+Nov!K30),IF(Config!$C$6=12,SUM(+Ene!K30+Feb!K30+Mar!K30+Abr!K30+May!K30+Jun!K30+Jul!K30+Ago!K30+Set!K30+Oct!K30+Nov!K30+Dic!K30)))))))))))))</f>
        <v>3</v>
      </c>
      <c r="L30" s="356">
        <f>IF(Config!$C$6=1,SUM(+Ene!L30),IF(Config!$C$6=2,SUM(+Ene!L30+Feb!L30),IF(Config!$C$6=3,SUM(+Ene!L30+Feb!L30+Mar!L30),IF(Config!$C$6=4,SUM(+Ene!L30+Feb!L30+Mar!L30+Abr!L30),IF(Config!$C$6=5,SUM(Ene!L30+Feb!L30+Mar!L30+Abr!L30+May!L30),IF(Config!$C$6=6,SUM(+Ene!L30+Feb!L30+Mar!L30+Abr!L30+May!L30+Jun!L30),IF(Config!$C$6=7,SUM(Ene!L30+Feb!L30+Mar!L30+Abr!L30+May!L30+Jun!L30+Jul!L30),IF(Config!$C$6=8,SUM(+Ene!L30+Feb!L30+Mar!L30+Abr!L30+May!L30+Jun!L30+Jul!L30+Ago!L30),IF(Config!$C$6=9,SUM(+Ene!L30+Feb!L30+Mar!L30+Abr!L30+May!L30+Jun!L30+Jul!L30+Ago!L30+Set!L30),IF(Config!$C$6=10,SUM(+Ene!L30+Feb!L30+Mar!L30+Abr!L30+May!L30+Jun!L30+Jul!L30+Ago!L30+Set!L30+Oct!L30),IF(Config!$C$6=11,SUM(+Ene!L30+Feb!L30+Mar!L30+Abr!L30+May!L30+Jun!L30+Jul!L30+Ago!L30+Set!L30+Oct!L30+Nov!L30),IF(Config!$C$6=12,SUM(+Ene!L30+Feb!L30+Mar!L30+Abr!L30+May!L30+Jun!L30+Jul!L30+Ago!L30+Set!L30+Oct!L30+Nov!L30+Dic!L30)))))))))))))</f>
        <v>14</v>
      </c>
      <c r="M30" s="356">
        <f>IF(Config!$C$6=1,SUM(+Ene!M30),IF(Config!$C$6=2,SUM(+Ene!M30+Feb!M30),IF(Config!$C$6=3,SUM(+Ene!M30+Feb!M30+Mar!M30),IF(Config!$C$6=4,SUM(+Ene!M30+Feb!M30+Mar!M30+Abr!M30),IF(Config!$C$6=5,SUM(Ene!M30+Feb!M30+Mar!M30+Abr!M30+May!M30),IF(Config!$C$6=6,SUM(+Ene!M30+Feb!M30+Mar!M30+Abr!M30+May!M30+Jun!M30),IF(Config!$C$6=7,SUM(Ene!M30+Feb!M30+Mar!M30+Abr!M30+May!M30+Jun!M30+Jul!M30),IF(Config!$C$6=8,SUM(+Ene!M30+Feb!M30+Mar!M30+Abr!M30+May!M30+Jun!M30+Jul!M30+Ago!M30),IF(Config!$C$6=9,SUM(+Ene!M30+Feb!M30+Mar!M30+Abr!M30+May!M30+Jun!M30+Jul!M30+Ago!M30+Set!M30),IF(Config!$C$6=10,SUM(+Ene!M30+Feb!M30+Mar!M30+Abr!M30+May!M30+Jun!M30+Jul!M30+Ago!M30+Set!M30+Oct!M30),IF(Config!$C$6=11,SUM(+Ene!M30+Feb!M30+Mar!M30+Abr!M30+May!M30+Jun!M30+Jul!M30+Ago!M30+Set!M30+Oct!M30+Nov!M30),IF(Config!$C$6=12,SUM(+Ene!M30+Feb!M30+Mar!M30+Abr!M30+May!M30+Jun!M30+Jul!M30+Ago!M30+Set!M30+Oct!M30+Nov!M30+Dic!M30)))))))))))))</f>
        <v>32</v>
      </c>
      <c r="N30" s="356">
        <f>IF(Config!$C$6=1,SUM(+Ene!N30),IF(Config!$C$6=2,SUM(+Ene!N30+Feb!N30),IF(Config!$C$6=3,SUM(+Ene!N30+Feb!N30+Mar!N30),IF(Config!$C$6=4,SUM(+Ene!N30+Feb!N30+Mar!N30+Abr!N30),IF(Config!$C$6=5,SUM(Ene!N30+Feb!N30+Mar!N30+Abr!N30+May!N30),IF(Config!$C$6=6,SUM(+Ene!N30+Feb!N30+Mar!N30+Abr!N30+May!N30+Jun!N30),IF(Config!$C$6=7,SUM(Ene!N30+Feb!N30+Mar!N30+Abr!N30+May!N30+Jun!N30+Jul!N30),IF(Config!$C$6=8,SUM(+Ene!N30+Feb!N30+Mar!N30+Abr!N30+May!N30+Jun!N30+Jul!N30+Ago!N30),IF(Config!$C$6=9,SUM(+Ene!N30+Feb!N30+Mar!N30+Abr!N30+May!N30+Jun!N30+Jul!N30+Ago!N30+Set!N30),IF(Config!$C$6=10,SUM(+Ene!N30+Feb!N30+Mar!N30+Abr!N30+May!N30+Jun!N30+Jul!N30+Ago!N30+Set!N30+Oct!N30),IF(Config!$C$6=11,SUM(+Ene!N30+Feb!N30+Mar!N30+Abr!N30+May!N30+Jun!N30+Jul!N30+Ago!N30+Set!N30+Oct!N30+Nov!N30),IF(Config!$C$6=12,SUM(+Ene!N30+Feb!N30+Mar!N30+Abr!N30+May!N30+Jun!N30+Jul!N30+Ago!N30+Set!N30+Oct!N30+Nov!N30+Dic!N30)))))))))))))</f>
        <v>24</v>
      </c>
      <c r="O30" s="356">
        <f>IF(Config!$C$6=1,SUM(+Ene!O30),IF(Config!$C$6=2,SUM(+Ene!O30+Feb!O30),IF(Config!$C$6=3,SUM(+Ene!O30+Feb!O30+Mar!O30),IF(Config!$C$6=4,SUM(+Ene!O30+Feb!O30+Mar!O30+Abr!O30),IF(Config!$C$6=5,SUM(Ene!O30+Feb!O30+Mar!O30+Abr!O30+May!O30),IF(Config!$C$6=6,SUM(+Ene!O30+Feb!O30+Mar!O30+Abr!O30+May!O30+Jun!O30),IF(Config!$C$6=7,SUM(Ene!O30+Feb!O30+Mar!O30+Abr!O30+May!O30+Jun!O30+Jul!O30),IF(Config!$C$6=8,SUM(+Ene!O30+Feb!O30+Mar!O30+Abr!O30+May!O30+Jun!O30+Jul!O30+Ago!O30),IF(Config!$C$6=9,SUM(+Ene!O30+Feb!O30+Mar!O30+Abr!O30+May!O30+Jun!O30+Jul!O30+Ago!O30+Set!O30),IF(Config!$C$6=10,SUM(+Ene!O30+Feb!O30+Mar!O30+Abr!O30+May!O30+Jun!O30+Jul!O30+Ago!O30+Set!O30+Oct!O30),IF(Config!$C$6=11,SUM(+Ene!O30+Feb!O30+Mar!O30+Abr!O30+May!O30+Jun!O30+Jul!O30+Ago!O30+Set!O30+Oct!O30+Nov!O30),IF(Config!$C$6=12,SUM(+Ene!O30+Feb!O30+Mar!O30+Abr!O30+May!O30+Jun!O30+Jul!O30+Ago!O30+Set!O30+Oct!O30+Nov!O30+Dic!O30)))))))))))))</f>
        <v>219</v>
      </c>
      <c r="P30" s="356">
        <f>IF(Config!$C$6=1,SUM(+Ene!P30),IF(Config!$C$6=2,SUM(+Ene!P30+Feb!P30),IF(Config!$C$6=3,SUM(+Ene!P30+Feb!P30+Mar!P30),IF(Config!$C$6=4,SUM(+Ene!P30+Feb!P30+Mar!P30+Abr!P30),IF(Config!$C$6=5,SUM(Ene!P30+Feb!P30+Mar!P30+Abr!P30+May!P30),IF(Config!$C$6=6,SUM(+Ene!P30+Feb!P30+Mar!P30+Abr!P30+May!P30+Jun!P30),IF(Config!$C$6=7,SUM(Ene!P30+Feb!P30+Mar!P30+Abr!P30+May!P30+Jun!P30+Jul!P30),IF(Config!$C$6=8,SUM(+Ene!P30+Feb!P30+Mar!P30+Abr!P30+May!P30+Jun!P30+Jul!P30+Ago!P30),IF(Config!$C$6=9,SUM(+Ene!P30+Feb!P30+Mar!P30+Abr!P30+May!P30+Jun!P30+Jul!P30+Ago!P30+Set!P30),IF(Config!$C$6=10,SUM(+Ene!P30+Feb!P30+Mar!P30+Abr!P30+May!P30+Jun!P30+Jul!P30+Ago!P30+Set!P30+Oct!P30),IF(Config!$C$6=11,SUM(+Ene!P30+Feb!P30+Mar!P30+Abr!P30+May!P30+Jun!P30+Jul!P30+Ago!P30+Set!P30+Oct!P30+Nov!P30),IF(Config!$C$6=12,SUM(+Ene!P30+Feb!P30+Mar!P30+Abr!P30+May!P30+Jun!P30+Jul!P30+Ago!P30+Set!P30+Oct!P30+Nov!P30+Dic!P30)))))))))))))</f>
        <v>119</v>
      </c>
      <c r="Q30" s="356">
        <f>IF(Config!$C$6=1,SUM(+Ene!Q30),IF(Config!$C$6=2,SUM(+Ene!Q30+Feb!Q30),IF(Config!$C$6=3,SUM(+Ene!Q30+Feb!Q30+Mar!Q30),IF(Config!$C$6=4,SUM(+Ene!Q30+Feb!Q30+Mar!Q30+Abr!Q30),IF(Config!$C$6=5,SUM(Ene!Q30+Feb!Q30+Mar!Q30+Abr!Q30+May!Q30),IF(Config!$C$6=6,SUM(+Ene!Q30+Feb!Q30+Mar!Q30+Abr!Q30+May!Q30+Jun!Q30),IF(Config!$C$6=7,SUM(Ene!Q30+Feb!Q30+Mar!Q30+Abr!Q30+May!Q30+Jun!Q30+Jul!Q30),IF(Config!$C$6=8,SUM(+Ene!Q30+Feb!Q30+Mar!Q30+Abr!Q30+May!Q30+Jun!Q30+Jul!Q30+Ago!Q30),IF(Config!$C$6=9,SUM(+Ene!Q30+Feb!Q30+Mar!Q30+Abr!Q30+May!Q30+Jun!Q30+Jul!Q30+Ago!Q30+Set!Q30),IF(Config!$C$6=10,SUM(+Ene!Q30+Feb!Q30+Mar!Q30+Abr!Q30+May!Q30+Jun!Q30+Jul!Q30+Ago!Q30+Set!Q30+Oct!Q30),IF(Config!$C$6=11,SUM(+Ene!Q30+Feb!Q30+Mar!Q30+Abr!Q30+May!Q30+Jun!Q30+Jul!Q30+Ago!Q30+Set!Q30+Oct!Q30+Nov!Q30),IF(Config!$C$6=12,SUM(+Ene!Q30+Feb!Q30+Mar!Q30+Abr!Q30+May!Q30+Jun!Q30+Jul!Q30+Ago!Q30+Set!Q30+Oct!Q30+Nov!Q30+Dic!Q30)))))))))))))</f>
        <v>41</v>
      </c>
      <c r="R30" s="356">
        <f>IF(Config!$C$6=1,SUM(+Ene!R30),IF(Config!$C$6=2,SUM(+Ene!R30+Feb!R30),IF(Config!$C$6=3,SUM(+Ene!R30+Feb!R30+Mar!R30),IF(Config!$C$6=4,SUM(+Ene!R30+Feb!R30+Mar!R30+Abr!R30),IF(Config!$C$6=5,SUM(Ene!R30+Feb!R30+Mar!R30+Abr!R30+May!R30),IF(Config!$C$6=6,SUM(+Ene!R30+Feb!R30+Mar!R30+Abr!R30+May!R30+Jun!R30),IF(Config!$C$6=7,SUM(Ene!R30+Feb!R30+Mar!R30+Abr!R30+May!R30+Jun!R30+Jul!R30),IF(Config!$C$6=8,SUM(+Ene!R30+Feb!R30+Mar!R30+Abr!R30+May!R30+Jun!R30+Jul!R30+Ago!R30),IF(Config!$C$6=9,SUM(+Ene!R30+Feb!R30+Mar!R30+Abr!R30+May!R30+Jun!R30+Jul!R30+Ago!R30+Set!R30),IF(Config!$C$6=10,SUM(+Ene!R30+Feb!R30+Mar!R30+Abr!R30+May!R30+Jun!R30+Jul!R30+Ago!R30+Set!R30+Oct!R30),IF(Config!$C$6=11,SUM(+Ene!R30+Feb!R30+Mar!R30+Abr!R30+May!R30+Jun!R30+Jul!R30+Ago!R30+Set!R30+Oct!R30+Nov!R30),IF(Config!$C$6=12,SUM(+Ene!R30+Feb!R30+Mar!R30+Abr!R30+May!R30+Jun!R30+Jul!R30+Ago!R30+Set!R30+Oct!R30+Nov!R30+Dic!R30)))))))))))))</f>
        <v>10</v>
      </c>
      <c r="S30" s="356">
        <f>IF(Config!$C$6=1,SUM(+Ene!S30),IF(Config!$C$6=2,SUM(+Ene!S30+Feb!S30),IF(Config!$C$6=3,SUM(+Ene!S30+Feb!S30+Mar!S30),IF(Config!$C$6=4,SUM(+Ene!S30+Feb!S30+Mar!S30+Abr!S30),IF(Config!$C$6=5,SUM(Ene!S30+Feb!S30+Mar!S30+Abr!S30+May!S30),IF(Config!$C$6=6,SUM(+Ene!S30+Feb!S30+Mar!S30+Abr!S30+May!S30+Jun!S30),IF(Config!$C$6=7,SUM(Ene!S30+Feb!S30+Mar!S30+Abr!S30+May!S30+Jun!S30+Jul!S30),IF(Config!$C$6=8,SUM(+Ene!S30+Feb!S30+Mar!S30+Abr!S30+May!S30+Jun!S30+Jul!S30+Ago!S30),IF(Config!$C$6=9,SUM(+Ene!S30+Feb!S30+Mar!S30+Abr!S30+May!S30+Jun!S30+Jul!S30+Ago!S30+Set!S30),IF(Config!$C$6=10,SUM(+Ene!S30+Feb!S30+Mar!S30+Abr!S30+May!S30+Jun!S30+Jul!S30+Ago!S30+Set!S30+Oct!S30),IF(Config!$C$6=11,SUM(+Ene!S30+Feb!S30+Mar!S30+Abr!S30+May!S30+Jun!S30+Jul!S30+Ago!S30+Set!S30+Oct!S30+Nov!S30),IF(Config!$C$6=12,SUM(+Ene!S30+Feb!S30+Mar!S30+Abr!S30+May!S30+Jun!S30+Jul!S30+Ago!S30+Set!S30+Oct!S30+Nov!S30+Dic!S30)))))))))))))</f>
        <v>19</v>
      </c>
      <c r="T30" s="356">
        <f>IF(Config!$C$6=1,SUM(+Ene!T30),IF(Config!$C$6=2,SUM(+Ene!T30+Feb!T30),IF(Config!$C$6=3,SUM(+Ene!T30+Feb!T30+Mar!T30),IF(Config!$C$6=4,SUM(+Ene!T30+Feb!T30+Mar!T30+Abr!T30),IF(Config!$C$6=5,SUM(Ene!T30+Feb!T30+Mar!T30+Abr!T30+May!T30),IF(Config!$C$6=6,SUM(+Ene!T30+Feb!T30+Mar!T30+Abr!T30+May!T30+Jun!T30),IF(Config!$C$6=7,SUM(Ene!T30+Feb!T30+Mar!T30+Abr!T30+May!T30+Jun!T30+Jul!T30),IF(Config!$C$6=8,SUM(+Ene!T30+Feb!T30+Mar!T30+Abr!T30+May!T30+Jun!T30+Jul!T30+Ago!T30),IF(Config!$C$6=9,SUM(+Ene!T30+Feb!T30+Mar!T30+Abr!T30+May!T30+Jun!T30+Jul!T30+Ago!T30+Set!T30),IF(Config!$C$6=10,SUM(+Ene!T30+Feb!T30+Mar!T30+Abr!T30+May!T30+Jun!T30+Jul!T30+Ago!T30+Set!T30+Oct!T30),IF(Config!$C$6=11,SUM(+Ene!T30+Feb!T30+Mar!T30+Abr!T30+May!T30+Jun!T30+Jul!T30+Ago!T30+Set!T30+Oct!T30+Nov!T30),IF(Config!$C$6=12,SUM(+Ene!T30+Feb!T30+Mar!T30+Abr!T30+May!T30+Jun!T30+Jul!T30+Ago!T30+Set!T30+Oct!T30+Nov!T30+Dic!T30)))))))))))))</f>
        <v>89</v>
      </c>
      <c r="U30" s="356">
        <f>IF(Config!$C$6=1,SUM(+Ene!U30),IF(Config!$C$6=2,SUM(+Ene!U30+Feb!U30),IF(Config!$C$6=3,SUM(+Ene!U30+Feb!U30+Mar!U30),IF(Config!$C$6=4,SUM(+Ene!U30+Feb!U30+Mar!U30+Abr!U30),IF(Config!$C$6=5,SUM(Ene!U30+Feb!U30+Mar!U30+Abr!U30+May!U30),IF(Config!$C$6=6,SUM(+Ene!U30+Feb!U30+Mar!U30+Abr!U30+May!U30+Jun!U30),IF(Config!$C$6=7,SUM(Ene!U30+Feb!U30+Mar!U30+Abr!U30+May!U30+Jun!U30+Jul!U30),IF(Config!$C$6=8,SUM(+Ene!U30+Feb!U30+Mar!U30+Abr!U30+May!U30+Jun!U30+Jul!U30+Ago!U30),IF(Config!$C$6=9,SUM(+Ene!U30+Feb!U30+Mar!U30+Abr!U30+May!U30+Jun!U30+Jul!U30+Ago!U30+Set!U30),IF(Config!$C$6=10,SUM(+Ene!U30+Feb!U30+Mar!U30+Abr!U30+May!U30+Jun!U30+Jul!U30+Ago!U30+Set!U30+Oct!U30),IF(Config!$C$6=11,SUM(+Ene!U30+Feb!U30+Mar!U30+Abr!U30+May!U30+Jun!U30+Jul!U30+Ago!U30+Set!U30+Oct!U30+Nov!U30),IF(Config!$C$6=12,SUM(+Ene!U30+Feb!U30+Mar!U30+Abr!U30+May!U30+Jun!U30+Jul!U30+Ago!U30+Set!U30+Oct!U30+Nov!U30+Dic!U30)))))))))))))</f>
        <v>94</v>
      </c>
      <c r="V30" s="356">
        <f>IF(Config!$C$6=1,SUM(+Ene!V30),IF(Config!$C$6=2,SUM(+Ene!V30+Feb!V30),IF(Config!$C$6=3,SUM(+Ene!V30+Feb!V30+Mar!V30),IF(Config!$C$6=4,SUM(+Ene!V30+Feb!V30+Mar!V30+Abr!V30),IF(Config!$C$6=5,SUM(Ene!V30+Feb!V30+Mar!V30+Abr!V30+May!V30),IF(Config!$C$6=6,SUM(+Ene!V30+Feb!V30+Mar!V30+Abr!V30+May!V30+Jun!V30),IF(Config!$C$6=7,SUM(Ene!V30+Feb!V30+Mar!V30+Abr!V30+May!V30+Jun!V30+Jul!V30),IF(Config!$C$6=8,SUM(+Ene!V30+Feb!V30+Mar!V30+Abr!V30+May!V30+Jun!V30+Jul!V30+Ago!V30),IF(Config!$C$6=9,SUM(+Ene!V30+Feb!V30+Mar!V30+Abr!V30+May!V30+Jun!V30+Jul!V30+Ago!V30+Set!V30),IF(Config!$C$6=10,SUM(+Ene!V30+Feb!V30+Mar!V30+Abr!V30+May!V30+Jun!V30+Jul!V30+Ago!V30+Set!V30+Oct!V30),IF(Config!$C$6=11,SUM(+Ene!V30+Feb!V30+Mar!V30+Abr!V30+May!V30+Jun!V30+Jul!V30+Ago!V30+Set!V30+Oct!V30+Nov!V30),IF(Config!$C$6=12,SUM(+Ene!V30+Feb!V30+Mar!V30+Abr!V30+May!V30+Jun!V30+Jul!V30+Ago!V30+Set!V30+Oct!V30+Nov!V30+Dic!V30)))))))))))))</f>
        <v>104</v>
      </c>
      <c r="W30" s="356">
        <f>IF(Config!$C$6=1,SUM(+Ene!W30),IF(Config!$C$6=2,SUM(+Ene!W30+Feb!W30),IF(Config!$C$6=3,SUM(+Ene!W30+Feb!W30+Mar!W30),IF(Config!$C$6=4,SUM(+Ene!W30+Feb!W30+Mar!W30+Abr!W30),IF(Config!$C$6=5,SUM(Ene!W30+Feb!W30+Mar!W30+Abr!W30+May!W30),IF(Config!$C$6=6,SUM(+Ene!W30+Feb!W30+Mar!W30+Abr!W30+May!W30+Jun!W30),IF(Config!$C$6=7,SUM(Ene!W30+Feb!W30+Mar!W30+Abr!W30+May!W30+Jun!W30+Jul!W30),IF(Config!$C$6=8,SUM(+Ene!W30+Feb!W30+Mar!W30+Abr!W30+May!W30+Jun!W30+Jul!W30+Ago!W30),IF(Config!$C$6=9,SUM(+Ene!W30+Feb!W30+Mar!W30+Abr!W30+May!W30+Jun!W30+Jul!W30+Ago!W30+Set!W30),IF(Config!$C$6=10,SUM(+Ene!W30+Feb!W30+Mar!W30+Abr!W30+May!W30+Jun!W30+Jul!W30+Ago!W30+Set!W30+Oct!W30),IF(Config!$C$6=11,SUM(+Ene!W30+Feb!W30+Mar!W30+Abr!W30+May!W30+Jun!W30+Jul!W30+Ago!W30+Set!W30+Oct!W30+Nov!W30),IF(Config!$C$6=12,SUM(+Ene!W30+Feb!W30+Mar!W30+Abr!W30+May!W30+Jun!W30+Jul!W30+Ago!W30+Set!W30+Oct!W30+Nov!W30+Dic!W30)))))))))))))</f>
        <v>0</v>
      </c>
      <c r="X30" s="356">
        <f>IF(Config!$C$6=1,SUM(+Ene!X30),IF(Config!$C$6=2,SUM(+Ene!X30+Feb!X30),IF(Config!$C$6=3,SUM(+Ene!X30+Feb!X30+Mar!X30),IF(Config!$C$6=4,SUM(+Ene!X30+Feb!X30+Mar!X30+Abr!X30),IF(Config!$C$6=5,SUM(Ene!X30+Feb!X30+Mar!X30+Abr!X30+May!X30),IF(Config!$C$6=6,SUM(+Ene!X30+Feb!X30+Mar!X30+Abr!X30+May!X30+Jun!X30),IF(Config!$C$6=7,SUM(Ene!X30+Feb!X30+Mar!X30+Abr!X30+May!X30+Jun!X30+Jul!X30),IF(Config!$C$6=8,SUM(+Ene!X30+Feb!X30+Mar!X30+Abr!X30+May!X30+Jun!X30+Jul!X30+Ago!X30),IF(Config!$C$6=9,SUM(+Ene!X30+Feb!X30+Mar!X30+Abr!X30+May!X30+Jun!X30+Jul!X30+Ago!X30+Set!X30),IF(Config!$C$6=10,SUM(+Ene!X30+Feb!X30+Mar!X30+Abr!X30+May!X30+Jun!X30+Jul!X30+Ago!X30+Set!X30+Oct!X30),IF(Config!$C$6=11,SUM(+Ene!X30+Feb!X30+Mar!X30+Abr!X30+May!X30+Jun!X30+Jul!X30+Ago!X30+Set!X30+Oct!X30+Nov!X30),IF(Config!$C$6=12,SUM(+Ene!X30+Feb!X30+Mar!X30+Abr!X30+May!X30+Jun!X30+Jul!X30+Ago!X30+Set!X30+Oct!X30+Nov!X30+Dic!X30)))))))))))))</f>
        <v>60</v>
      </c>
      <c r="Y30" s="356">
        <f>IF(Config!$C$6=1,SUM(+Ene!Y30),IF(Config!$C$6=2,SUM(+Ene!Y30+Feb!Y30),IF(Config!$C$6=3,SUM(+Ene!Y30+Feb!Y30+Mar!Y30),IF(Config!$C$6=4,SUM(+Ene!Y30+Feb!Y30+Mar!Y30+Abr!Y30),IF(Config!$C$6=5,SUM(Ene!Y30+Feb!Y30+Mar!Y30+Abr!Y30+May!Y30),IF(Config!$C$6=6,SUM(+Ene!Y30+Feb!Y30+Mar!Y30+Abr!Y30+May!Y30+Jun!Y30),IF(Config!$C$6=7,SUM(Ene!Y30+Feb!Y30+Mar!Y30+Abr!Y30+May!Y30+Jun!Y30+Jul!Y30),IF(Config!$C$6=8,SUM(+Ene!Y30+Feb!Y30+Mar!Y30+Abr!Y30+May!Y30+Jun!Y30+Jul!Y30+Ago!Y30),IF(Config!$C$6=9,SUM(+Ene!Y30+Feb!Y30+Mar!Y30+Abr!Y30+May!Y30+Jun!Y30+Jul!Y30+Ago!Y30+Set!Y30),IF(Config!$C$6=10,SUM(+Ene!Y30+Feb!Y30+Mar!Y30+Abr!Y30+May!Y30+Jun!Y30+Jul!Y30+Ago!Y30+Set!Y30+Oct!Y30),IF(Config!$C$6=11,SUM(+Ene!Y30+Feb!Y30+Mar!Y30+Abr!Y30+May!Y30+Jun!Y30+Jul!Y30+Ago!Y30+Set!Y30+Oct!Y30+Nov!Y30),IF(Config!$C$6=12,SUM(+Ene!Y30+Feb!Y30+Mar!Y30+Abr!Y30+May!Y30+Jun!Y30+Jul!Y30+Ago!Y30+Set!Y30+Oct!Y30+Nov!Y30+Dic!Y30)))))))))))))</f>
        <v>0</v>
      </c>
      <c r="Z30" s="356">
        <f>IF(Config!$C$6=1,SUM(+Ene!Z30),IF(Config!$C$6=2,SUM(+Ene!Z30+Feb!Z30),IF(Config!$C$6=3,SUM(+Ene!Z30+Feb!Z30+Mar!Z30),IF(Config!$C$6=4,SUM(+Ene!Z30+Feb!Z30+Mar!Z30+Abr!Z30),IF(Config!$C$6=5,SUM(Ene!Z30+Feb!Z30+Mar!Z30+Abr!Z30+May!Z30),IF(Config!$C$6=6,SUM(+Ene!Z30+Feb!Z30+Mar!Z30+Abr!Z30+May!Z30+Jun!Z30),IF(Config!$C$6=7,SUM(Ene!Z30+Feb!Z30+Mar!Z30+Abr!Z30+May!Z30+Jun!Z30+Jul!Z30),IF(Config!$C$6=8,SUM(+Ene!Z30+Feb!Z30+Mar!Z30+Abr!Z30+May!Z30+Jun!Z30+Jul!Z30+Ago!Z30),IF(Config!$C$6=9,SUM(+Ene!Z30+Feb!Z30+Mar!Z30+Abr!Z30+May!Z30+Jun!Z30+Jul!Z30+Ago!Z30+Set!Z30),IF(Config!$C$6=10,SUM(+Ene!Z30+Feb!Z30+Mar!Z30+Abr!Z30+May!Z30+Jun!Z30+Jul!Z30+Ago!Z30+Set!Z30+Oct!Z30),IF(Config!$C$6=11,SUM(+Ene!Z30+Feb!Z30+Mar!Z30+Abr!Z30+May!Z30+Jun!Z30+Jul!Z30+Ago!Z30+Set!Z30+Oct!Z30+Nov!Z30),IF(Config!$C$6=12,SUM(+Ene!Z30+Feb!Z30+Mar!Z30+Abr!Z30+May!Z30+Jun!Z30+Jul!Z30+Ago!Z30+Set!Z30+Oct!Z30+Nov!Z30+Dic!Z30)))))))))))))</f>
        <v>0</v>
      </c>
      <c r="AA30" s="356">
        <f>IF(Config!$C$6=1,SUM(+Ene!AA30),IF(Config!$C$6=2,SUM(+Ene!AA30+Feb!AA30),IF(Config!$C$6=3,SUM(+Ene!AA30+Feb!AA30+Mar!AA30),IF(Config!$C$6=4,SUM(+Ene!AA30+Feb!AA30+Mar!AA30+Abr!AA30),IF(Config!$C$6=5,SUM(Ene!AA30+Feb!AA30+Mar!AA30+Abr!AA30+May!AA30),IF(Config!$C$6=6,SUM(+Ene!AA30+Feb!AA30+Mar!AA30+Abr!AA30+May!AA30+Jun!AA30),IF(Config!$C$6=7,SUM(Ene!AA30+Feb!AA30+Mar!AA30+Abr!AA30+May!AA30+Jun!AA30+Jul!AA30),IF(Config!$C$6=8,SUM(+Ene!AA30+Feb!AA30+Mar!AA30+Abr!AA30+May!AA30+Jun!AA30+Jul!AA30+Ago!AA30),IF(Config!$C$6=9,SUM(+Ene!AA30+Feb!AA30+Mar!AA30+Abr!AA30+May!AA30+Jun!AA30+Jul!AA30+Ago!AA30+Set!AA30),IF(Config!$C$6=10,SUM(+Ene!AA30+Feb!AA30+Mar!AA30+Abr!AA30+May!AA30+Jun!AA30+Jul!AA30+Ago!AA30+Set!AA30+Oct!AA30),IF(Config!$C$6=11,SUM(+Ene!AA30+Feb!AA30+Mar!AA30+Abr!AA30+May!AA30+Jun!AA30+Jul!AA30+Ago!AA30+Set!AA30+Oct!AA30+Nov!AA30),IF(Config!$C$6=12,SUM(+Ene!AA30+Feb!AA30+Mar!AA30+Abr!AA30+May!AA30+Jun!AA30+Jul!AA30+Ago!AA30+Set!AA30+Oct!AA30+Nov!AA30+Dic!AA30)))))))))))))</f>
        <v>0</v>
      </c>
      <c r="AB30" s="356">
        <f>IF(Config!$C$6=1,SUM(+Ene!AB30),IF(Config!$C$6=2,SUM(+Ene!AB30+Feb!AB30),IF(Config!$C$6=3,SUM(+Ene!AB30+Feb!AB30+Mar!AB30),IF(Config!$C$6=4,SUM(+Ene!AB30+Feb!AB30+Mar!AB30+Abr!AB30),IF(Config!$C$6=5,SUM(Ene!AB30+Feb!AB30+Mar!AB30+Abr!AB30+May!AB30),IF(Config!$C$6=6,SUM(+Ene!AB30+Feb!AB30+Mar!AB30+Abr!AB30+May!AB30+Jun!AB30),IF(Config!$C$6=7,SUM(Ene!AB30+Feb!AB30+Mar!AB30+Abr!AB30+May!AB30+Jun!AB30+Jul!AB30),IF(Config!$C$6=8,SUM(+Ene!AB30+Feb!AB30+Mar!AB30+Abr!AB30+May!AB30+Jun!AB30+Jul!AB30+Ago!AB30),IF(Config!$C$6=9,SUM(+Ene!AB30+Feb!AB30+Mar!AB30+Abr!AB30+May!AB30+Jun!AB30+Jul!AB30+Ago!AB30+Set!AB30),IF(Config!$C$6=10,SUM(+Ene!AB30+Feb!AB30+Mar!AB30+Abr!AB30+May!AB30+Jun!AB30+Jul!AB30+Ago!AB30+Set!AB30+Oct!AB30),IF(Config!$C$6=11,SUM(+Ene!AB30+Feb!AB30+Mar!AB30+Abr!AB30+May!AB30+Jun!AB30+Jul!AB30+Ago!AB30+Set!AB30+Oct!AB30+Nov!AB30),IF(Config!$C$6=12,SUM(+Ene!AB30+Feb!AB30+Mar!AB30+Abr!AB30+May!AB30+Jun!AB30+Jul!AB30+Ago!AB30+Set!AB30+Oct!AB30+Nov!AB30+Dic!AB30)))))))))))))</f>
        <v>0</v>
      </c>
      <c r="AC30" s="356">
        <f>IF(Config!$C$6=1,SUM(+Ene!AC30),IF(Config!$C$6=2,SUM(+Ene!AC30+Feb!AC30),IF(Config!$C$6=3,SUM(+Ene!AC30+Feb!AC30+Mar!AC30),IF(Config!$C$6=4,SUM(+Ene!AC30+Feb!AC30+Mar!AC30+Abr!AC30),IF(Config!$C$6=5,SUM(Ene!AC30+Feb!AC30+Mar!AC30+Abr!AC30+May!AC30),IF(Config!$C$6=6,SUM(+Ene!AC30+Feb!AC30+Mar!AC30+Abr!AC30+May!AC30+Jun!AC30),IF(Config!$C$6=7,SUM(Ene!AC30+Feb!AC30+Mar!AC30+Abr!AC30+May!AC30+Jun!AC30+Jul!AC30),IF(Config!$C$6=8,SUM(+Ene!AC30+Feb!AC30+Mar!AC30+Abr!AC30+May!AC30+Jun!AC30+Jul!AC30+Ago!AC30),IF(Config!$C$6=9,SUM(+Ene!AC30+Feb!AC30+Mar!AC30+Abr!AC30+May!AC30+Jun!AC30+Jul!AC30+Ago!AC30+Set!AC30),IF(Config!$C$6=10,SUM(+Ene!AC30+Feb!AC30+Mar!AC30+Abr!AC30+May!AC30+Jun!AC30+Jul!AC30+Ago!AC30+Set!AC30+Oct!AC30),IF(Config!$C$6=11,SUM(+Ene!AC30+Feb!AC30+Mar!AC30+Abr!AC30+May!AC30+Jun!AC30+Jul!AC30+Ago!AC30+Set!AC30+Oct!AC30+Nov!AC30),IF(Config!$C$6=12,SUM(+Ene!AC30+Feb!AC30+Mar!AC30+Abr!AC30+May!AC30+Jun!AC30+Jul!AC30+Ago!AC30+Set!AC30+Oct!AC30+Nov!AC30+Dic!AC30)))))))))))))</f>
        <v>15</v>
      </c>
      <c r="AD30" s="356">
        <f>IF(Config!$C$6=1,SUM(+Ene!AD30),IF(Config!$C$6=2,SUM(+Ene!AD30+Feb!AD30),IF(Config!$C$6=3,SUM(+Ene!AD30+Feb!AD30+Mar!AD30),IF(Config!$C$6=4,SUM(+Ene!AD30+Feb!AD30+Mar!AD30+Abr!AD30),IF(Config!$C$6=5,SUM(Ene!AD30+Feb!AD30+Mar!AD30+Abr!AD30+May!AD30),IF(Config!$C$6=6,SUM(+Ene!AD30+Feb!AD30+Mar!AD30+Abr!AD30+May!AD30+Jun!AD30),IF(Config!$C$6=7,SUM(Ene!AD30+Feb!AD30+Mar!AD30+Abr!AD30+May!AD30+Jun!AD30+Jul!AD30),IF(Config!$C$6=8,SUM(+Ene!AD30+Feb!AD30+Mar!AD30+Abr!AD30+May!AD30+Jun!AD30+Jul!AD30+Ago!AD30),IF(Config!$C$6=9,SUM(+Ene!AD30+Feb!AD30+Mar!AD30+Abr!AD30+May!AD30+Jun!AD30+Jul!AD30+Ago!AD30+Set!AD30),IF(Config!$C$6=10,SUM(+Ene!AD30+Feb!AD30+Mar!AD30+Abr!AD30+May!AD30+Jun!AD30+Jul!AD30+Ago!AD30+Set!AD30+Oct!AD30),IF(Config!$C$6=11,SUM(+Ene!AD30+Feb!AD30+Mar!AD30+Abr!AD30+May!AD30+Jun!AD30+Jul!AD30+Ago!AD30+Set!AD30+Oct!AD30+Nov!AD30),IF(Config!$C$6=12,SUM(+Ene!AD30+Feb!AD30+Mar!AD30+Abr!AD30+May!AD30+Jun!AD30+Jul!AD30+Ago!AD30+Set!AD30+Oct!AD30+Nov!AD30+Dic!AD30)))))))))))))</f>
        <v>0</v>
      </c>
      <c r="AE30" s="356">
        <f>IF(Config!$C$6=1,SUM(+Ene!AE30),IF(Config!$C$6=2,SUM(+Ene!AE30+Feb!AE30),IF(Config!$C$6=3,SUM(+Ene!AE30+Feb!AE30+Mar!AE30),IF(Config!$C$6=4,SUM(+Ene!AE30+Feb!AE30+Mar!AE30+Abr!AE30),IF(Config!$C$6=5,SUM(Ene!AE30+Feb!AE30+Mar!AE30+Abr!AE30+May!AE30),IF(Config!$C$6=6,SUM(+Ene!AE30+Feb!AE30+Mar!AE30+Abr!AE30+May!AE30+Jun!AE30),IF(Config!$C$6=7,SUM(Ene!AE30+Feb!AE30+Mar!AE30+Abr!AE30+May!AE30+Jun!AE30+Jul!AE30),IF(Config!$C$6=8,SUM(+Ene!AE30+Feb!AE30+Mar!AE30+Abr!AE30+May!AE30+Jun!AE30+Jul!AE30+Ago!AE30),IF(Config!$C$6=9,SUM(+Ene!AE30+Feb!AE30+Mar!AE30+Abr!AE30+May!AE30+Jun!AE30+Jul!AE30+Ago!AE30+Set!AE30),IF(Config!$C$6=10,SUM(+Ene!AE30+Feb!AE30+Mar!AE30+Abr!AE30+May!AE30+Jun!AE30+Jul!AE30+Ago!AE30+Set!AE30+Oct!AE30),IF(Config!$C$6=11,SUM(+Ene!AE30+Feb!AE30+Mar!AE30+Abr!AE30+May!AE30+Jun!AE30+Jul!AE30+Ago!AE30+Set!AE30+Oct!AE30+Nov!AE30),IF(Config!$C$6=12,SUM(+Ene!AE30+Feb!AE30+Mar!AE30+Abr!AE30+May!AE30+Jun!AE30+Jul!AE30+Ago!AE30+Set!AE30+Oct!AE30+Nov!AE30+Dic!AE30)))))))))))))</f>
        <v>30</v>
      </c>
      <c r="AF30" s="356">
        <f>IF(Config!$C$6=1,SUM(+Ene!AF30),IF(Config!$C$6=2,SUM(+Ene!AF30+Feb!AF30),IF(Config!$C$6=3,SUM(+Ene!AF30+Feb!AF30+Mar!AF30),IF(Config!$C$6=4,SUM(+Ene!AF30+Feb!AF30+Mar!AF30+Abr!AF30),IF(Config!$C$6=5,SUM(Ene!AF30+Feb!AF30+Mar!AF30+Abr!AF30+May!AF30),IF(Config!$C$6=6,SUM(+Ene!AF30+Feb!AF30+Mar!AF30+Abr!AF30+May!AF30+Jun!AF30),IF(Config!$C$6=7,SUM(Ene!AF30+Feb!AF30+Mar!AF30+Abr!AF30+May!AF30+Jun!AF30+Jul!AF30),IF(Config!$C$6=8,SUM(+Ene!AF30+Feb!AF30+Mar!AF30+Abr!AF30+May!AF30+Jun!AF30+Jul!AF30+Ago!AF30),IF(Config!$C$6=9,SUM(+Ene!AF30+Feb!AF30+Mar!AF30+Abr!AF30+May!AF30+Jun!AF30+Jul!AF30+Ago!AF30+Set!AF30),IF(Config!$C$6=10,SUM(+Ene!AF30+Feb!AF30+Mar!AF30+Abr!AF30+May!AF30+Jun!AF30+Jul!AF30+Ago!AF30+Set!AF30+Oct!AF30),IF(Config!$C$6=11,SUM(+Ene!AF30+Feb!AF30+Mar!AF30+Abr!AF30+May!AF30+Jun!AF30+Jul!AF30+Ago!AF30+Set!AF30+Oct!AF30+Nov!AF30),IF(Config!$C$6=12,SUM(+Ene!AF30+Feb!AF30+Mar!AF30+Abr!AF30+May!AF30+Jun!AF30+Jul!AF30+Ago!AF30+Set!AF30+Oct!AF30+Nov!AF30+Dic!AF30)))))))))))))</f>
        <v>0</v>
      </c>
      <c r="AG30" s="356">
        <f>IF(Config!$C$6=1,SUM(+Ene!AG30),IF(Config!$C$6=2,SUM(+Ene!AG30+Feb!AG30),IF(Config!$C$6=3,SUM(+Ene!AG30+Feb!AG30+Mar!AG30),IF(Config!$C$6=4,SUM(+Ene!AG30+Feb!AG30+Mar!AG30+Abr!AG30),IF(Config!$C$6=5,SUM(Ene!AG30+Feb!AG30+Mar!AG30+Abr!AG30+May!AG30),IF(Config!$C$6=6,SUM(+Ene!AG30+Feb!AG30+Mar!AG30+Abr!AG30+May!AG30+Jun!AG30),IF(Config!$C$6=7,SUM(Ene!AG30+Feb!AG30+Mar!AG30+Abr!AG30+May!AG30+Jun!AG30+Jul!AG30),IF(Config!$C$6=8,SUM(+Ene!AG30+Feb!AG30+Mar!AG30+Abr!AG30+May!AG30+Jun!AG30+Jul!AG30+Ago!AG30),IF(Config!$C$6=9,SUM(+Ene!AG30+Feb!AG30+Mar!AG30+Abr!AG30+May!AG30+Jun!AG30+Jul!AG30+Ago!AG30+Set!AG30),IF(Config!$C$6=10,SUM(+Ene!AG30+Feb!AG30+Mar!AG30+Abr!AG30+May!AG30+Jun!AG30+Jul!AG30+Ago!AG30+Set!AG30+Oct!AG30),IF(Config!$C$6=11,SUM(+Ene!AG30+Feb!AG30+Mar!AG30+Abr!AG30+May!AG30+Jun!AG30+Jul!AG30+Ago!AG30+Set!AG30+Oct!AG30+Nov!AG30),IF(Config!$C$6=12,SUM(+Ene!AG30+Feb!AG30+Mar!AG30+Abr!AG30+May!AG30+Jun!AG30+Jul!AG30+Ago!AG30+Set!AG30+Oct!AG30+Nov!AG30+Dic!AG30)))))))))))))</f>
        <v>22</v>
      </c>
      <c r="AH30" s="356">
        <f>IF(Config!$C$6=1,SUM(+Ene!AH30),IF(Config!$C$6=2,SUM(+Ene!AH30+Feb!AH30),IF(Config!$C$6=3,SUM(+Ene!AH30+Feb!AH30+Mar!AH30),IF(Config!$C$6=4,SUM(+Ene!AH30+Feb!AH30+Mar!AH30+Abr!AH30),IF(Config!$C$6=5,SUM(Ene!AH30+Feb!AH30+Mar!AH30+Abr!AH30+May!AH30),IF(Config!$C$6=6,SUM(+Ene!AH30+Feb!AH30+Mar!AH30+Abr!AH30+May!AH30+Jun!AH30),IF(Config!$C$6=7,SUM(Ene!AH30+Feb!AH30+Mar!AH30+Abr!AH30+May!AH30+Jun!AH30+Jul!AH30),IF(Config!$C$6=8,SUM(+Ene!AH30+Feb!AH30+Mar!AH30+Abr!AH30+May!AH30+Jun!AH30+Jul!AH30+Ago!AH30),IF(Config!$C$6=9,SUM(+Ene!AH30+Feb!AH30+Mar!AH30+Abr!AH30+May!AH30+Jun!AH30+Jul!AH30+Ago!AH30+Set!AH30),IF(Config!$C$6=10,SUM(+Ene!AH30+Feb!AH30+Mar!AH30+Abr!AH30+May!AH30+Jun!AH30+Jul!AH30+Ago!AH30+Set!AH30+Oct!AH30),IF(Config!$C$6=11,SUM(+Ene!AH30+Feb!AH30+Mar!AH30+Abr!AH30+May!AH30+Jun!AH30+Jul!AH30+Ago!AH30+Set!AH30+Oct!AH30+Nov!AH30),IF(Config!$C$6=12,SUM(+Ene!AH30+Feb!AH30+Mar!AH30+Abr!AH30+May!AH30+Jun!AH30+Jul!AH30+Ago!AH30+Set!AH30+Oct!AH30+Nov!AH30+Dic!AH30)))))))))))))</f>
        <v>0</v>
      </c>
      <c r="AI30" s="356">
        <f>IF(Config!$C$6=1,SUM(+Ene!AI30),IF(Config!$C$6=2,SUM(+Ene!AI30+Feb!AI30),IF(Config!$C$6=3,SUM(+Ene!AI30+Feb!AI30+Mar!AI30),IF(Config!$C$6=4,SUM(+Ene!AI30+Feb!AI30+Mar!AI30+Abr!AI30),IF(Config!$C$6=5,SUM(Ene!AI30+Feb!AI30+Mar!AI30+Abr!AI30+May!AI30),IF(Config!$C$6=6,SUM(+Ene!AI30+Feb!AI30+Mar!AI30+Abr!AI30+May!AI30+Jun!AI30),IF(Config!$C$6=7,SUM(Ene!AI30+Feb!AI30+Mar!AI30+Abr!AI30+May!AI30+Jun!AI30+Jul!AI30),IF(Config!$C$6=8,SUM(+Ene!AI30+Feb!AI30+Mar!AI30+Abr!AI30+May!AI30+Jun!AI30+Jul!AI30+Ago!AI30),IF(Config!$C$6=9,SUM(+Ene!AI30+Feb!AI30+Mar!AI30+Abr!AI30+May!AI30+Jun!AI30+Jul!AI30+Ago!AI30+Set!AI30),IF(Config!$C$6=10,SUM(+Ene!AI30+Feb!AI30+Mar!AI30+Abr!AI30+May!AI30+Jun!AI30+Jul!AI30+Ago!AI30+Set!AI30+Oct!AI30),IF(Config!$C$6=11,SUM(+Ene!AI30+Feb!AI30+Mar!AI30+Abr!AI30+May!AI30+Jun!AI30+Jul!AI30+Ago!AI30+Set!AI30+Oct!AI30+Nov!AI30),IF(Config!$C$6=12,SUM(+Ene!AI30+Feb!AI30+Mar!AI30+Abr!AI30+May!AI30+Jun!AI30+Jul!AI30+Ago!AI30+Set!AI30+Oct!AI30+Nov!AI30+Dic!AI30)))))))))))))</f>
        <v>0</v>
      </c>
      <c r="AJ30" s="356">
        <f>IF(Config!$C$6=1,SUM(+Ene!AJ30),IF(Config!$C$6=2,SUM(+Ene!AJ30+Feb!AJ30),IF(Config!$C$6=3,SUM(+Ene!AJ30+Feb!AJ30+Mar!AJ30),IF(Config!$C$6=4,SUM(+Ene!AJ30+Feb!AJ30+Mar!AJ30+Abr!AJ30),IF(Config!$C$6=5,SUM(Ene!AJ30+Feb!AJ30+Mar!AJ30+Abr!AJ30+May!AJ30),IF(Config!$C$6=6,SUM(+Ene!AJ30+Feb!AJ30+Mar!AJ30+Abr!AJ30+May!AJ30+Jun!AJ30),IF(Config!$C$6=7,SUM(Ene!AJ30+Feb!AJ30+Mar!AJ30+Abr!AJ30+May!AJ30+Jun!AJ30+Jul!AJ30),IF(Config!$C$6=8,SUM(+Ene!AJ30+Feb!AJ30+Mar!AJ30+Abr!AJ30+May!AJ30+Jun!AJ30+Jul!AJ30+Ago!AJ30),IF(Config!$C$6=9,SUM(+Ene!AJ30+Feb!AJ30+Mar!AJ30+Abr!AJ30+May!AJ30+Jun!AJ30+Jul!AJ30+Ago!AJ30+Set!AJ30),IF(Config!$C$6=10,SUM(+Ene!AJ30+Feb!AJ30+Mar!AJ30+Abr!AJ30+May!AJ30+Jun!AJ30+Jul!AJ30+Ago!AJ30+Set!AJ30+Oct!AJ30),IF(Config!$C$6=11,SUM(+Ene!AJ30+Feb!AJ30+Mar!AJ30+Abr!AJ30+May!AJ30+Jun!AJ30+Jul!AJ30+Ago!AJ30+Set!AJ30+Oct!AJ30+Nov!AJ30),IF(Config!$C$6=12,SUM(+Ene!AJ30+Feb!AJ30+Mar!AJ30+Abr!AJ30+May!AJ30+Jun!AJ30+Jul!AJ30+Ago!AJ30+Set!AJ30+Oct!AJ30+Nov!AJ30+Dic!AJ30)))))))))))))</f>
        <v>0</v>
      </c>
      <c r="AK30" s="356">
        <f>IF(Config!$C$6=1,SUM(+Ene!AK30),IF(Config!$C$6=2,SUM(+Ene!AK30+Feb!AK30),IF(Config!$C$6=3,SUM(+Ene!AK30+Feb!AK30+Mar!AK30),IF(Config!$C$6=4,SUM(+Ene!AK30+Feb!AK30+Mar!AK30+Abr!AK30),IF(Config!$C$6=5,SUM(Ene!AK30+Feb!AK30+Mar!AK30+Abr!AK30+May!AK30),IF(Config!$C$6=6,SUM(+Ene!AK30+Feb!AK30+Mar!AK30+Abr!AK30+May!AK30+Jun!AK30),IF(Config!$C$6=7,SUM(Ene!AK30+Feb!AK30+Mar!AK30+Abr!AK30+May!AK30+Jun!AK30+Jul!AK30),IF(Config!$C$6=8,SUM(+Ene!AK30+Feb!AK30+Mar!AK30+Abr!AK30+May!AK30+Jun!AK30+Jul!AK30+Ago!AK30),IF(Config!$C$6=9,SUM(+Ene!AK30+Feb!AK30+Mar!AK30+Abr!AK30+May!AK30+Jun!AK30+Jul!AK30+Ago!AK30+Set!AK30),IF(Config!$C$6=10,SUM(+Ene!AK30+Feb!AK30+Mar!AK30+Abr!AK30+May!AK30+Jun!AK30+Jul!AK30+Ago!AK30+Set!AK30+Oct!AK30),IF(Config!$C$6=11,SUM(+Ene!AK30+Feb!AK30+Mar!AK30+Abr!AK30+May!AK30+Jun!AK30+Jul!AK30+Ago!AK30+Set!AK30+Oct!AK30+Nov!AK30),IF(Config!$C$6=12,SUM(+Ene!AK30+Feb!AK30+Mar!AK30+Abr!AK30+May!AK30+Jun!AK30+Jul!AK30+Ago!AK30+Set!AK30+Oct!AK30+Nov!AK30+Dic!AK30)))))))))))))</f>
        <v>0</v>
      </c>
      <c r="AL30" s="356">
        <f>IF(Config!$C$6=1,SUM(+Ene!AL30),IF(Config!$C$6=2,SUM(+Ene!AL30+Feb!AL30),IF(Config!$C$6=3,SUM(+Ene!AL30+Feb!AL30+Mar!AL30),IF(Config!$C$6=4,SUM(+Ene!AL30+Feb!AL30+Mar!AL30+Abr!AL30),IF(Config!$C$6=5,SUM(Ene!AL30+Feb!AL30+Mar!AL30+Abr!AL30+May!AL30),IF(Config!$C$6=6,SUM(+Ene!AL30+Feb!AL30+Mar!AL30+Abr!AL30+May!AL30+Jun!AL30),IF(Config!$C$6=7,SUM(Ene!AL30+Feb!AL30+Mar!AL30+Abr!AL30+May!AL30+Jun!AL30+Jul!AL30),IF(Config!$C$6=8,SUM(+Ene!AL30+Feb!AL30+Mar!AL30+Abr!AL30+May!AL30+Jun!AL30+Jul!AL30+Ago!AL30),IF(Config!$C$6=9,SUM(+Ene!AL30+Feb!AL30+Mar!AL30+Abr!AL30+May!AL30+Jun!AL30+Jul!AL30+Ago!AL30+Set!AL30),IF(Config!$C$6=10,SUM(+Ene!AL30+Feb!AL30+Mar!AL30+Abr!AL30+May!AL30+Jun!AL30+Jul!AL30+Ago!AL30+Set!AL30+Oct!AL30),IF(Config!$C$6=11,SUM(+Ene!AL30+Feb!AL30+Mar!AL30+Abr!AL30+May!AL30+Jun!AL30+Jul!AL30+Ago!AL30+Set!AL30+Oct!AL30+Nov!AL30),IF(Config!$C$6=12,SUM(+Ene!AL30+Feb!AL30+Mar!AL30+Abr!AL30+May!AL30+Jun!AL30+Jul!AL30+Ago!AL30+Set!AL30+Oct!AL30+Nov!AL30+Dic!AL30)))))))))))))</f>
        <v>114</v>
      </c>
      <c r="AM30" s="356">
        <f>IF(Config!$C$6=1,SUM(+Ene!AM30),IF(Config!$C$6=2,SUM(+Ene!AM30+Feb!AM30),IF(Config!$C$6=3,SUM(+Ene!AM30+Feb!AM30+Mar!AM30),IF(Config!$C$6=4,SUM(+Ene!AM30+Feb!AM30+Mar!AM30+Abr!AM30),IF(Config!$C$6=5,SUM(Ene!AM30+Feb!AM30+Mar!AM30+Abr!AM30+May!AM30),IF(Config!$C$6=6,SUM(+Ene!AM30+Feb!AM30+Mar!AM30+Abr!AM30+May!AM30+Jun!AM30),IF(Config!$C$6=7,SUM(Ene!AM30+Feb!AM30+Mar!AM30+Abr!AM30+May!AM30+Jun!AM30+Jul!AM30),IF(Config!$C$6=8,SUM(+Ene!AM30+Feb!AM30+Mar!AM30+Abr!AM30+May!AM30+Jun!AM30+Jul!AM30+Ago!AM30),IF(Config!$C$6=9,SUM(+Ene!AM30+Feb!AM30+Mar!AM30+Abr!AM30+May!AM30+Jun!AM30+Jul!AM30+Ago!AM30+Set!AM30),IF(Config!$C$6=10,SUM(+Ene!AM30+Feb!AM30+Mar!AM30+Abr!AM30+May!AM30+Jun!AM30+Jul!AM30+Ago!AM30+Set!AM30+Oct!AM30),IF(Config!$C$6=11,SUM(+Ene!AM30+Feb!AM30+Mar!AM30+Abr!AM30+May!AM30+Jun!AM30+Jul!AM30+Ago!AM30+Set!AM30+Oct!AM30+Nov!AM30),IF(Config!$C$6=12,SUM(+Ene!AM30+Feb!AM30+Mar!AM30+Abr!AM30+May!AM30+Jun!AM30+Jul!AM30+Ago!AM30+Set!AM30+Oct!AM30+Nov!AM30+Dic!AM30)))))))))))))</f>
        <v>20</v>
      </c>
      <c r="AN30" s="356">
        <f>IF(Config!$C$6=1,SUM(+Ene!AN30),IF(Config!$C$6=2,SUM(+Ene!AN30+Feb!AN30),IF(Config!$C$6=3,SUM(+Ene!AN30+Feb!AN30+Mar!AN30),IF(Config!$C$6=4,SUM(+Ene!AN30+Feb!AN30+Mar!AN30+Abr!AN30),IF(Config!$C$6=5,SUM(Ene!AN30+Feb!AN30+Mar!AN30+Abr!AN30+May!AN30),IF(Config!$C$6=6,SUM(+Ene!AN30+Feb!AN30+Mar!AN30+Abr!AN30+May!AN30+Jun!AN30),IF(Config!$C$6=7,SUM(Ene!AN30+Feb!AN30+Mar!AN30+Abr!AN30+May!AN30+Jun!AN30+Jul!AN30),IF(Config!$C$6=8,SUM(+Ene!AN30+Feb!AN30+Mar!AN30+Abr!AN30+May!AN30+Jun!AN30+Jul!AN30+Ago!AN30),IF(Config!$C$6=9,SUM(+Ene!AN30+Feb!AN30+Mar!AN30+Abr!AN30+May!AN30+Jun!AN30+Jul!AN30+Ago!AN30+Set!AN30),IF(Config!$C$6=10,SUM(+Ene!AN30+Feb!AN30+Mar!AN30+Abr!AN30+May!AN30+Jun!AN30+Jul!AN30+Ago!AN30+Set!AN30+Oct!AN30),IF(Config!$C$6=11,SUM(+Ene!AN30+Feb!AN30+Mar!AN30+Abr!AN30+May!AN30+Jun!AN30+Jul!AN30+Ago!AN30+Set!AN30+Oct!AN30+Nov!AN30),IF(Config!$C$6=12,SUM(+Ene!AN30+Feb!AN30+Mar!AN30+Abr!AN30+May!AN30+Jun!AN30+Jul!AN30+Ago!AN30+Set!AN30+Oct!AN30+Nov!AN30+Dic!AN30)))))))))))))</f>
        <v>25</v>
      </c>
      <c r="AO30" s="356">
        <f>IF(Config!$C$6=1,SUM(+Ene!AO30),IF(Config!$C$6=2,SUM(+Ene!AO30+Feb!AO30),IF(Config!$C$6=3,SUM(+Ene!AO30+Feb!AO30+Mar!AO30),IF(Config!$C$6=4,SUM(+Ene!AO30+Feb!AO30+Mar!AO30+Abr!AO30),IF(Config!$C$6=5,SUM(Ene!AO30+Feb!AO30+Mar!AO30+Abr!AO30+May!AO30),IF(Config!$C$6=6,SUM(+Ene!AO30+Feb!AO30+Mar!AO30+Abr!AO30+May!AO30+Jun!AO30),IF(Config!$C$6=7,SUM(Ene!AO30+Feb!AO30+Mar!AO30+Abr!AO30+May!AO30+Jun!AO30+Jul!AO30),IF(Config!$C$6=8,SUM(+Ene!AO30+Feb!AO30+Mar!AO30+Abr!AO30+May!AO30+Jun!AO30+Jul!AO30+Ago!AO30),IF(Config!$C$6=9,SUM(+Ene!AO30+Feb!AO30+Mar!AO30+Abr!AO30+May!AO30+Jun!AO30+Jul!AO30+Ago!AO30+Set!AO30),IF(Config!$C$6=10,SUM(+Ene!AO30+Feb!AO30+Mar!AO30+Abr!AO30+May!AO30+Jun!AO30+Jul!AO30+Ago!AO30+Set!AO30+Oct!AO30),IF(Config!$C$6=11,SUM(+Ene!AO30+Feb!AO30+Mar!AO30+Abr!AO30+May!AO30+Jun!AO30+Jul!AO30+Ago!AO30+Set!AO30+Oct!AO30+Nov!AO30),IF(Config!$C$6=12,SUM(+Ene!AO30+Feb!AO30+Mar!AO30+Abr!AO30+May!AO30+Jun!AO30+Jul!AO30+Ago!AO30+Set!AO30+Oct!AO30+Nov!AO30+Dic!AO30)))))))))))))</f>
        <v>45</v>
      </c>
      <c r="AP30" s="356">
        <f>IF(Config!$C$6=1,SUM(+Ene!AP30),IF(Config!$C$6=2,SUM(+Ene!AP30+Feb!AP30),IF(Config!$C$6=3,SUM(+Ene!AP30+Feb!AP30+Mar!AP30),IF(Config!$C$6=4,SUM(+Ene!AP30+Feb!AP30+Mar!AP30+Abr!AP30),IF(Config!$C$6=5,SUM(Ene!AP30+Feb!AP30+Mar!AP30+Abr!AP30+May!AP30),IF(Config!$C$6=6,SUM(+Ene!AP30+Feb!AP30+Mar!AP30+Abr!AP30+May!AP30+Jun!AP30),IF(Config!$C$6=7,SUM(Ene!AP30+Feb!AP30+Mar!AP30+Abr!AP30+May!AP30+Jun!AP30+Jul!AP30),IF(Config!$C$6=8,SUM(+Ene!AP30+Feb!AP30+Mar!AP30+Abr!AP30+May!AP30+Jun!AP30+Jul!AP30+Ago!AP30),IF(Config!$C$6=9,SUM(+Ene!AP30+Feb!AP30+Mar!AP30+Abr!AP30+May!AP30+Jun!AP30+Jul!AP30+Ago!AP30+Set!AP30),IF(Config!$C$6=10,SUM(+Ene!AP30+Feb!AP30+Mar!AP30+Abr!AP30+May!AP30+Jun!AP30+Jul!AP30+Ago!AP30+Set!AP30+Oct!AP30),IF(Config!$C$6=11,SUM(+Ene!AP30+Feb!AP30+Mar!AP30+Abr!AP30+May!AP30+Jun!AP30+Jul!AP30+Ago!AP30+Set!AP30+Oct!AP30+Nov!AP30),IF(Config!$C$6=12,SUM(+Ene!AP30+Feb!AP30+Mar!AP30+Abr!AP30+May!AP30+Jun!AP30+Jul!AP30+Ago!AP30+Set!AP30+Oct!AP30+Nov!AP30+Dic!AP30)))))))))))))</f>
        <v>86</v>
      </c>
      <c r="AQ30" s="356">
        <f>IF(Config!$C$6=1,SUM(+Ene!AQ30),IF(Config!$C$6=2,SUM(+Ene!AQ30+Feb!AQ30),IF(Config!$C$6=3,SUM(+Ene!AQ30+Feb!AQ30+Mar!AQ30),IF(Config!$C$6=4,SUM(+Ene!AQ30+Feb!AQ30+Mar!AQ30+Abr!AQ30),IF(Config!$C$6=5,SUM(Ene!AQ30+Feb!AQ30+Mar!AQ30+Abr!AQ30+May!AQ30),IF(Config!$C$6=6,SUM(+Ene!AQ30+Feb!AQ30+Mar!AQ30+Abr!AQ30+May!AQ30+Jun!AQ30),IF(Config!$C$6=7,SUM(Ene!AQ30+Feb!AQ30+Mar!AQ30+Abr!AQ30+May!AQ30+Jun!AQ30+Jul!AQ30),IF(Config!$C$6=8,SUM(+Ene!AQ30+Feb!AQ30+Mar!AQ30+Abr!AQ30+May!AQ30+Jun!AQ30+Jul!AQ30+Ago!AQ30),IF(Config!$C$6=9,SUM(+Ene!AQ30+Feb!AQ30+Mar!AQ30+Abr!AQ30+May!AQ30+Jun!AQ30+Jul!AQ30+Ago!AQ30+Set!AQ30),IF(Config!$C$6=10,SUM(+Ene!AQ30+Feb!AQ30+Mar!AQ30+Abr!AQ30+May!AQ30+Jun!AQ30+Jul!AQ30+Ago!AQ30+Set!AQ30+Oct!AQ30),IF(Config!$C$6=11,SUM(+Ene!AQ30+Feb!AQ30+Mar!AQ30+Abr!AQ30+May!AQ30+Jun!AQ30+Jul!AQ30+Ago!AQ30+Set!AQ30+Oct!AQ30+Nov!AQ30),IF(Config!$C$6=12,SUM(+Ene!AQ30+Feb!AQ30+Mar!AQ30+Abr!AQ30+May!AQ30+Jun!AQ30+Jul!AQ30+Ago!AQ30+Set!AQ30+Oct!AQ30+Nov!AQ30+Dic!AQ30)))))))))))))</f>
        <v>0</v>
      </c>
      <c r="AR30" s="356">
        <f>IF(Config!$C$6=1,SUM(+Ene!AR30),IF(Config!$C$6=2,SUM(+Ene!AR30+Feb!AR30),IF(Config!$C$6=3,SUM(+Ene!AR30+Feb!AR30+Mar!AR30),IF(Config!$C$6=4,SUM(+Ene!AR30+Feb!AR30+Mar!AR30+Abr!AR30),IF(Config!$C$6=5,SUM(Ene!AR30+Feb!AR30+Mar!AR30+Abr!AR30+May!AR30),IF(Config!$C$6=6,SUM(+Ene!AR30+Feb!AR30+Mar!AR30+Abr!AR30+May!AR30+Jun!AR30),IF(Config!$C$6=7,SUM(Ene!AR30+Feb!AR30+Mar!AR30+Abr!AR30+May!AR30+Jun!AR30+Jul!AR30),IF(Config!$C$6=8,SUM(+Ene!AR30+Feb!AR30+Mar!AR30+Abr!AR30+May!AR30+Jun!AR30+Jul!AR30+Ago!AR30),IF(Config!$C$6=9,SUM(+Ene!AR30+Feb!AR30+Mar!AR30+Abr!AR30+May!AR30+Jun!AR30+Jul!AR30+Ago!AR30+Set!AR30),IF(Config!$C$6=10,SUM(+Ene!AR30+Feb!AR30+Mar!AR30+Abr!AR30+May!AR30+Jun!AR30+Jul!AR30+Ago!AR30+Set!AR30+Oct!AR30),IF(Config!$C$6=11,SUM(+Ene!AR30+Feb!AR30+Mar!AR30+Abr!AR30+May!AR30+Jun!AR30+Jul!AR30+Ago!AR30+Set!AR30+Oct!AR30+Nov!AR30),IF(Config!$C$6=12,SUM(+Ene!AR30+Feb!AR30+Mar!AR30+Abr!AR30+May!AR30+Jun!AR30+Jul!AR30+Ago!AR30+Set!AR30+Oct!AR30+Nov!AR30+Dic!AR30)))))))))))))</f>
        <v>10</v>
      </c>
      <c r="AS30" s="356">
        <f>IF(Config!$C$6=1,SUM(+Ene!AS30),IF(Config!$C$6=2,SUM(+Ene!AS30+Feb!AS30),IF(Config!$C$6=3,SUM(+Ene!AS30+Feb!AS30+Mar!AS30),IF(Config!$C$6=4,SUM(+Ene!AS30+Feb!AS30+Mar!AS30+Abr!AS30),IF(Config!$C$6=5,SUM(Ene!AS30+Feb!AS30+Mar!AS30+Abr!AS30+May!AS30),IF(Config!$C$6=6,SUM(+Ene!AS30+Feb!AS30+Mar!AS30+Abr!AS30+May!AS30+Jun!AS30),IF(Config!$C$6=7,SUM(Ene!AS30+Feb!AS30+Mar!AS30+Abr!AS30+May!AS30+Jun!AS30+Jul!AS30),IF(Config!$C$6=8,SUM(+Ene!AS30+Feb!AS30+Mar!AS30+Abr!AS30+May!AS30+Jun!AS30+Jul!AS30+Ago!AS30),IF(Config!$C$6=9,SUM(+Ene!AS30+Feb!AS30+Mar!AS30+Abr!AS30+May!AS30+Jun!AS30+Jul!AS30+Ago!AS30+Set!AS30),IF(Config!$C$6=10,SUM(+Ene!AS30+Feb!AS30+Mar!AS30+Abr!AS30+May!AS30+Jun!AS30+Jul!AS30+Ago!AS30+Set!AS30+Oct!AS30),IF(Config!$C$6=11,SUM(+Ene!AS30+Feb!AS30+Mar!AS30+Abr!AS30+May!AS30+Jun!AS30+Jul!AS30+Ago!AS30+Set!AS30+Oct!AS30+Nov!AS30),IF(Config!$C$6=12,SUM(+Ene!AS30+Feb!AS30+Mar!AS30+Abr!AS30+May!AS30+Jun!AS30+Jul!AS30+Ago!AS30+Set!AS30+Oct!AS30+Nov!AS30+Dic!AS30)))))))))))))</f>
        <v>0</v>
      </c>
      <c r="AT30" s="366">
        <f t="shared" si="48"/>
        <v>1815</v>
      </c>
      <c r="AU30" s="37">
        <f t="shared" si="27"/>
        <v>0</v>
      </c>
      <c r="AV30" s="37">
        <f t="shared" si="28"/>
        <v>0</v>
      </c>
      <c r="AW30" s="37">
        <f t="shared" si="8"/>
        <v>912</v>
      </c>
      <c r="AX30" s="37">
        <f t="shared" si="9"/>
        <v>170</v>
      </c>
      <c r="AY30" s="37">
        <f t="shared" si="10"/>
        <v>306</v>
      </c>
      <c r="AZ30" s="37">
        <f t="shared" si="11"/>
        <v>60</v>
      </c>
      <c r="BA30" s="37">
        <f t="shared" si="12"/>
        <v>67</v>
      </c>
      <c r="BB30" s="37">
        <f t="shared" si="13"/>
        <v>0</v>
      </c>
      <c r="BC30" s="38">
        <f t="shared" si="14"/>
        <v>204</v>
      </c>
      <c r="BD30" s="37">
        <f t="shared" si="15"/>
        <v>96</v>
      </c>
      <c r="BE30" s="54">
        <f t="shared" si="6"/>
        <v>1815</v>
      </c>
      <c r="BF30" t="str">
        <f t="shared" si="7"/>
        <v>OK</v>
      </c>
    </row>
    <row r="31" spans="1:63" ht="30" x14ac:dyDescent="0.25">
      <c r="A31" s="352">
        <v>28</v>
      </c>
      <c r="B31" s="355" t="s">
        <v>617</v>
      </c>
      <c r="C31" s="414" t="s">
        <v>651</v>
      </c>
      <c r="D31" s="356">
        <f>IF(Config!$C$6=1,SUM(+Ene!D31),IF(Config!$C$6=2,SUM(+Ene!D31+Feb!D31),IF(Config!$C$6=3,SUM(+Ene!D31+Feb!D31+Mar!D31),IF(Config!$C$6=4,SUM(+Ene!D31+Feb!D31+Mar!D31+Abr!D31),IF(Config!$C$6=5,SUM(Ene!D31+Feb!D31+Mar!D31+Abr!D31+May!D31),IF(Config!$C$6=6,SUM(+Ene!D31+Feb!D31+Mar!D31+Abr!D31+May!D31+Jun!D31),IF(Config!$C$6=7,SUM(Ene!D31+Feb!D31+Mar!D31+Abr!D31+May!D31+Jun!D31+Jul!D31),IF(Config!$C$6=8,SUM(+Ene!D31+Feb!D31+Mar!D31+Abr!D31+May!D31+Jun!D31+Jul!D31+Ago!D31),IF(Config!$C$6=9,SUM(+Ene!D31+Feb!D31+Mar!D31+Abr!D31+May!D31+Jun!D31+Jul!D31+Ago!D31+Set!D31),IF(Config!$C$6=10,SUM(+Ene!D31+Feb!D31+Mar!D31+Abr!D31+May!D31+Jun!D31+Jul!D31+Ago!D31+Set!D31+Oct!D31),IF(Config!$C$6=11,SUM(+Ene!D31+Feb!D31+Mar!D31+Abr!D31+May!D31+Jun!D31+Jul!D31+Ago!D31+Set!D31+Oct!D31+Nov!D31),IF(Config!$C$6=12,SUM(+Ene!D31+Feb!D31+Mar!D31+Abr!D31+May!D31+Jun!D31+Jul!D31+Ago!D31+Set!D31+Oct!D31+Nov!D31+Dic!D31)))))))))))))</f>
        <v>0</v>
      </c>
      <c r="E31" s="356">
        <f>IF(Config!$C$6=1,SUM(+Ene!E31),IF(Config!$C$6=2,SUM(+Ene!E31+Feb!E31),IF(Config!$C$6=3,SUM(+Ene!E31+Feb!E31+Mar!E31),IF(Config!$C$6=4,SUM(+Ene!E31+Feb!E31+Mar!E31+Abr!E31),IF(Config!$C$6=5,SUM(Ene!E31+Feb!E31+Mar!E31+Abr!E31+May!E31),IF(Config!$C$6=6,SUM(+Ene!E31+Feb!E31+Mar!E31+Abr!E31+May!E31+Jun!E31),IF(Config!$C$6=7,SUM(Ene!E31+Feb!E31+Mar!E31+Abr!E31+May!E31+Jun!E31+Jul!E31),IF(Config!$C$6=8,SUM(+Ene!E31+Feb!E31+Mar!E31+Abr!E31+May!E31+Jun!E31+Jul!E31+Ago!E31),IF(Config!$C$6=9,SUM(+Ene!E31+Feb!E31+Mar!E31+Abr!E31+May!E31+Jun!E31+Jul!E31+Ago!E31+Set!E31),IF(Config!$C$6=10,SUM(+Ene!E31+Feb!E31+Mar!E31+Abr!E31+May!E31+Jun!E31+Jul!E31+Ago!E31+Set!E31+Oct!E31),IF(Config!$C$6=11,SUM(+Ene!E31+Feb!E31+Mar!E31+Abr!E31+May!E31+Jun!E31+Jul!E31+Ago!E31+Set!E31+Oct!E31+Nov!E31),IF(Config!$C$6=12,SUM(+Ene!E31+Feb!E31+Mar!E31+Abr!E31+May!E31+Jun!E31+Jul!E31+Ago!E31+Set!E31+Oct!E31+Nov!E31+Dic!E31)))))))))))))</f>
        <v>0</v>
      </c>
      <c r="F31" s="356">
        <f>IF(Config!$C$6=1,SUM(+Ene!F31),IF(Config!$C$6=2,SUM(+Ene!F31+Feb!F31),IF(Config!$C$6=3,SUM(+Ene!F31+Feb!F31+Mar!F31),IF(Config!$C$6=4,SUM(+Ene!F31+Feb!F31+Mar!F31+Abr!F31),IF(Config!$C$6=5,SUM(Ene!F31+Feb!F31+Mar!F31+Abr!F31+May!F31),IF(Config!$C$6=6,SUM(+Ene!F31+Feb!F31+Mar!F31+Abr!F31+May!F31+Jun!F31),IF(Config!$C$6=7,SUM(Ene!F31+Feb!F31+Mar!F31+Abr!F31+May!F31+Jun!F31+Jul!F31),IF(Config!$C$6=8,SUM(+Ene!F31+Feb!F31+Mar!F31+Abr!F31+May!F31+Jun!F31+Jul!F31+Ago!F31),IF(Config!$C$6=9,SUM(+Ene!F31+Feb!F31+Mar!F31+Abr!F31+May!F31+Jun!F31+Jul!F31+Ago!F31+Set!F31),IF(Config!$C$6=10,SUM(+Ene!F31+Feb!F31+Mar!F31+Abr!F31+May!F31+Jun!F31+Jul!F31+Ago!F31+Set!F31+Oct!F31),IF(Config!$C$6=11,SUM(+Ene!F31+Feb!F31+Mar!F31+Abr!F31+May!F31+Jun!F31+Jul!F31+Ago!F31+Set!F31+Oct!F31+Nov!F31),IF(Config!$C$6=12,SUM(+Ene!F31+Feb!F31+Mar!F31+Abr!F31+May!F31+Jun!F31+Jul!F31+Ago!F31+Set!F31+Oct!F31+Nov!F31+Dic!F31)))))))))))))</f>
        <v>294</v>
      </c>
      <c r="G31" s="356">
        <f>IF(Config!$C$6=1,SUM(+Ene!G31),IF(Config!$C$6=2,SUM(+Ene!G31+Feb!G31),IF(Config!$C$6=3,SUM(+Ene!G31+Feb!G31+Mar!G31),IF(Config!$C$6=4,SUM(+Ene!G31+Feb!G31+Mar!G31+Abr!G31),IF(Config!$C$6=5,SUM(Ene!G31+Feb!G31+Mar!G31+Abr!G31+May!G31),IF(Config!$C$6=6,SUM(+Ene!G31+Feb!G31+Mar!G31+Abr!G31+May!G31+Jun!G31),IF(Config!$C$6=7,SUM(Ene!G31+Feb!G31+Mar!G31+Abr!G31+May!G31+Jun!G31+Jul!G31),IF(Config!$C$6=8,SUM(+Ene!G31+Feb!G31+Mar!G31+Abr!G31+May!G31+Jun!G31+Jul!G31+Ago!G31),IF(Config!$C$6=9,SUM(+Ene!G31+Feb!G31+Mar!G31+Abr!G31+May!G31+Jun!G31+Jul!G31+Ago!G31+Set!G31),IF(Config!$C$6=10,SUM(+Ene!G31+Feb!G31+Mar!G31+Abr!G31+May!G31+Jun!G31+Jul!G31+Ago!G31+Set!G31+Oct!G31),IF(Config!$C$6=11,SUM(+Ene!G31+Feb!G31+Mar!G31+Abr!G31+May!G31+Jun!G31+Jul!G31+Ago!G31+Set!G31+Oct!G31+Nov!G31),IF(Config!$C$6=12,SUM(+Ene!G31+Feb!G31+Mar!G31+Abr!G31+May!G31+Jun!G31+Jul!G31+Ago!G31+Set!G31+Oct!G31+Nov!G31+Dic!G31)))))))))))))</f>
        <v>4</v>
      </c>
      <c r="H31" s="356">
        <f>IF(Config!$C$6=1,SUM(+Ene!H31),IF(Config!$C$6=2,SUM(+Ene!H31+Feb!H31),IF(Config!$C$6=3,SUM(+Ene!H31+Feb!H31+Mar!H31),IF(Config!$C$6=4,SUM(+Ene!H31+Feb!H31+Mar!H31+Abr!H31),IF(Config!$C$6=5,SUM(Ene!H31+Feb!H31+Mar!H31+Abr!H31+May!H31),IF(Config!$C$6=6,SUM(+Ene!H31+Feb!H31+Mar!H31+Abr!H31+May!H31+Jun!H31),IF(Config!$C$6=7,SUM(Ene!H31+Feb!H31+Mar!H31+Abr!H31+May!H31+Jun!H31+Jul!H31),IF(Config!$C$6=8,SUM(+Ene!H31+Feb!H31+Mar!H31+Abr!H31+May!H31+Jun!H31+Jul!H31+Ago!H31),IF(Config!$C$6=9,SUM(+Ene!H31+Feb!H31+Mar!H31+Abr!H31+May!H31+Jun!H31+Jul!H31+Ago!H31+Set!H31),IF(Config!$C$6=10,SUM(+Ene!H31+Feb!H31+Mar!H31+Abr!H31+May!H31+Jun!H31+Jul!H31+Ago!H31+Set!H31+Oct!H31),IF(Config!$C$6=11,SUM(+Ene!H31+Feb!H31+Mar!H31+Abr!H31+May!H31+Jun!H31+Jul!H31+Ago!H31+Set!H31+Oct!H31+Nov!H31),IF(Config!$C$6=12,SUM(+Ene!H31+Feb!H31+Mar!H31+Abr!H31+May!H31+Jun!H31+Jul!H31+Ago!H31+Set!H31+Oct!H31+Nov!H31+Dic!H31)))))))))))))</f>
        <v>0</v>
      </c>
      <c r="I31" s="356">
        <f>IF(Config!$C$6=1,SUM(+Ene!I31),IF(Config!$C$6=2,SUM(+Ene!I31+Feb!I31),IF(Config!$C$6=3,SUM(+Ene!I31+Feb!I31+Mar!I31),IF(Config!$C$6=4,SUM(+Ene!I31+Feb!I31+Mar!I31+Abr!I31),IF(Config!$C$6=5,SUM(Ene!I31+Feb!I31+Mar!I31+Abr!I31+May!I31),IF(Config!$C$6=6,SUM(+Ene!I31+Feb!I31+Mar!I31+Abr!I31+May!I31+Jun!I31),IF(Config!$C$6=7,SUM(Ene!I31+Feb!I31+Mar!I31+Abr!I31+May!I31+Jun!I31+Jul!I31),IF(Config!$C$6=8,SUM(+Ene!I31+Feb!I31+Mar!I31+Abr!I31+May!I31+Jun!I31+Jul!I31+Ago!I31),IF(Config!$C$6=9,SUM(+Ene!I31+Feb!I31+Mar!I31+Abr!I31+May!I31+Jun!I31+Jul!I31+Ago!I31+Set!I31),IF(Config!$C$6=10,SUM(+Ene!I31+Feb!I31+Mar!I31+Abr!I31+May!I31+Jun!I31+Jul!I31+Ago!I31+Set!I31+Oct!I31),IF(Config!$C$6=11,SUM(+Ene!I31+Feb!I31+Mar!I31+Abr!I31+May!I31+Jun!I31+Jul!I31+Ago!I31+Set!I31+Oct!I31+Nov!I31),IF(Config!$C$6=12,SUM(+Ene!I31+Feb!I31+Mar!I31+Abr!I31+May!I31+Jun!I31+Jul!I31+Ago!I31+Set!I31+Oct!I31+Nov!I31+Dic!I31)))))))))))))</f>
        <v>0</v>
      </c>
      <c r="J31" s="356">
        <f>IF(Config!$C$6=1,SUM(+Ene!J31),IF(Config!$C$6=2,SUM(+Ene!J31+Feb!J31),IF(Config!$C$6=3,SUM(+Ene!J31+Feb!J31+Mar!J31),IF(Config!$C$6=4,SUM(+Ene!J31+Feb!J31+Mar!J31+Abr!J31),IF(Config!$C$6=5,SUM(Ene!J31+Feb!J31+Mar!J31+Abr!J31+May!J31),IF(Config!$C$6=6,SUM(+Ene!J31+Feb!J31+Mar!J31+Abr!J31+May!J31+Jun!J31),IF(Config!$C$6=7,SUM(Ene!J31+Feb!J31+Mar!J31+Abr!J31+May!J31+Jun!J31+Jul!J31),IF(Config!$C$6=8,SUM(+Ene!J31+Feb!J31+Mar!J31+Abr!J31+May!J31+Jun!J31+Jul!J31+Ago!J31),IF(Config!$C$6=9,SUM(+Ene!J31+Feb!J31+Mar!J31+Abr!J31+May!J31+Jun!J31+Jul!J31+Ago!J31+Set!J31),IF(Config!$C$6=10,SUM(+Ene!J31+Feb!J31+Mar!J31+Abr!J31+May!J31+Jun!J31+Jul!J31+Ago!J31+Set!J31+Oct!J31),IF(Config!$C$6=11,SUM(+Ene!J31+Feb!J31+Mar!J31+Abr!J31+May!J31+Jun!J31+Jul!J31+Ago!J31+Set!J31+Oct!J31+Nov!J31),IF(Config!$C$6=12,SUM(+Ene!J31+Feb!J31+Mar!J31+Abr!J31+May!J31+Jun!J31+Jul!J31+Ago!J31+Set!J31+Oct!J31+Nov!J31+Dic!J31)))))))))))))</f>
        <v>0</v>
      </c>
      <c r="K31" s="356">
        <f>IF(Config!$C$6=1,SUM(+Ene!K31),IF(Config!$C$6=2,SUM(+Ene!K31+Feb!K31),IF(Config!$C$6=3,SUM(+Ene!K31+Feb!K31+Mar!K31),IF(Config!$C$6=4,SUM(+Ene!K31+Feb!K31+Mar!K31+Abr!K31),IF(Config!$C$6=5,SUM(Ene!K31+Feb!K31+Mar!K31+Abr!K31+May!K31),IF(Config!$C$6=6,SUM(+Ene!K31+Feb!K31+Mar!K31+Abr!K31+May!K31+Jun!K31),IF(Config!$C$6=7,SUM(Ene!K31+Feb!K31+Mar!K31+Abr!K31+May!K31+Jun!K31+Jul!K31),IF(Config!$C$6=8,SUM(+Ene!K31+Feb!K31+Mar!K31+Abr!K31+May!K31+Jun!K31+Jul!K31+Ago!K31),IF(Config!$C$6=9,SUM(+Ene!K31+Feb!K31+Mar!K31+Abr!K31+May!K31+Jun!K31+Jul!K31+Ago!K31+Set!K31),IF(Config!$C$6=10,SUM(+Ene!K31+Feb!K31+Mar!K31+Abr!K31+May!K31+Jun!K31+Jul!K31+Ago!K31+Set!K31+Oct!K31),IF(Config!$C$6=11,SUM(+Ene!K31+Feb!K31+Mar!K31+Abr!K31+May!K31+Jun!K31+Jul!K31+Ago!K31+Set!K31+Oct!K31+Nov!K31),IF(Config!$C$6=12,SUM(+Ene!K31+Feb!K31+Mar!K31+Abr!K31+May!K31+Jun!K31+Jul!K31+Ago!K31+Set!K31+Oct!K31+Nov!K31+Dic!K31)))))))))))))</f>
        <v>3</v>
      </c>
      <c r="L31" s="356">
        <f>IF(Config!$C$6=1,SUM(+Ene!L31),IF(Config!$C$6=2,SUM(+Ene!L31+Feb!L31),IF(Config!$C$6=3,SUM(+Ene!L31+Feb!L31+Mar!L31),IF(Config!$C$6=4,SUM(+Ene!L31+Feb!L31+Mar!L31+Abr!L31),IF(Config!$C$6=5,SUM(Ene!L31+Feb!L31+Mar!L31+Abr!L31+May!L31),IF(Config!$C$6=6,SUM(+Ene!L31+Feb!L31+Mar!L31+Abr!L31+May!L31+Jun!L31),IF(Config!$C$6=7,SUM(Ene!L31+Feb!L31+Mar!L31+Abr!L31+May!L31+Jun!L31+Jul!L31),IF(Config!$C$6=8,SUM(+Ene!L31+Feb!L31+Mar!L31+Abr!L31+May!L31+Jun!L31+Jul!L31+Ago!L31),IF(Config!$C$6=9,SUM(+Ene!L31+Feb!L31+Mar!L31+Abr!L31+May!L31+Jun!L31+Jul!L31+Ago!L31+Set!L31),IF(Config!$C$6=10,SUM(+Ene!L31+Feb!L31+Mar!L31+Abr!L31+May!L31+Jun!L31+Jul!L31+Ago!L31+Set!L31+Oct!L31),IF(Config!$C$6=11,SUM(+Ene!L31+Feb!L31+Mar!L31+Abr!L31+May!L31+Jun!L31+Jul!L31+Ago!L31+Set!L31+Oct!L31+Nov!L31),IF(Config!$C$6=12,SUM(+Ene!L31+Feb!L31+Mar!L31+Abr!L31+May!L31+Jun!L31+Jul!L31+Ago!L31+Set!L31+Oct!L31+Nov!L31+Dic!L31)))))))))))))</f>
        <v>14</v>
      </c>
      <c r="M31" s="356">
        <f>IF(Config!$C$6=1,SUM(+Ene!M31),IF(Config!$C$6=2,SUM(+Ene!M31+Feb!M31),IF(Config!$C$6=3,SUM(+Ene!M31+Feb!M31+Mar!M31),IF(Config!$C$6=4,SUM(+Ene!M31+Feb!M31+Mar!M31+Abr!M31),IF(Config!$C$6=5,SUM(Ene!M31+Feb!M31+Mar!M31+Abr!M31+May!M31),IF(Config!$C$6=6,SUM(+Ene!M31+Feb!M31+Mar!M31+Abr!M31+May!M31+Jun!M31),IF(Config!$C$6=7,SUM(Ene!M31+Feb!M31+Mar!M31+Abr!M31+May!M31+Jun!M31+Jul!M31),IF(Config!$C$6=8,SUM(+Ene!M31+Feb!M31+Mar!M31+Abr!M31+May!M31+Jun!M31+Jul!M31+Ago!M31),IF(Config!$C$6=9,SUM(+Ene!M31+Feb!M31+Mar!M31+Abr!M31+May!M31+Jun!M31+Jul!M31+Ago!M31+Set!M31),IF(Config!$C$6=10,SUM(+Ene!M31+Feb!M31+Mar!M31+Abr!M31+May!M31+Jun!M31+Jul!M31+Ago!M31+Set!M31+Oct!M31),IF(Config!$C$6=11,SUM(+Ene!M31+Feb!M31+Mar!M31+Abr!M31+May!M31+Jun!M31+Jul!M31+Ago!M31+Set!M31+Oct!M31+Nov!M31),IF(Config!$C$6=12,SUM(+Ene!M31+Feb!M31+Mar!M31+Abr!M31+May!M31+Jun!M31+Jul!M31+Ago!M31+Set!M31+Oct!M31+Nov!M31+Dic!M31)))))))))))))</f>
        <v>23</v>
      </c>
      <c r="N31" s="356">
        <f>IF(Config!$C$6=1,SUM(+Ene!N31),IF(Config!$C$6=2,SUM(+Ene!N31+Feb!N31),IF(Config!$C$6=3,SUM(+Ene!N31+Feb!N31+Mar!N31),IF(Config!$C$6=4,SUM(+Ene!N31+Feb!N31+Mar!N31+Abr!N31),IF(Config!$C$6=5,SUM(Ene!N31+Feb!N31+Mar!N31+Abr!N31+May!N31),IF(Config!$C$6=6,SUM(+Ene!N31+Feb!N31+Mar!N31+Abr!N31+May!N31+Jun!N31),IF(Config!$C$6=7,SUM(Ene!N31+Feb!N31+Mar!N31+Abr!N31+May!N31+Jun!N31+Jul!N31),IF(Config!$C$6=8,SUM(+Ene!N31+Feb!N31+Mar!N31+Abr!N31+May!N31+Jun!N31+Jul!N31+Ago!N31),IF(Config!$C$6=9,SUM(+Ene!N31+Feb!N31+Mar!N31+Abr!N31+May!N31+Jun!N31+Jul!N31+Ago!N31+Set!N31),IF(Config!$C$6=10,SUM(+Ene!N31+Feb!N31+Mar!N31+Abr!N31+May!N31+Jun!N31+Jul!N31+Ago!N31+Set!N31+Oct!N31),IF(Config!$C$6=11,SUM(+Ene!N31+Feb!N31+Mar!N31+Abr!N31+May!N31+Jun!N31+Jul!N31+Ago!N31+Set!N31+Oct!N31+Nov!N31),IF(Config!$C$6=12,SUM(+Ene!N31+Feb!N31+Mar!N31+Abr!N31+May!N31+Jun!N31+Jul!N31+Ago!N31+Set!N31+Oct!N31+Nov!N31+Dic!N31)))))))))))))</f>
        <v>24</v>
      </c>
      <c r="O31" s="356">
        <f>IF(Config!$C$6=1,SUM(+Ene!O31),IF(Config!$C$6=2,SUM(+Ene!O31+Feb!O31),IF(Config!$C$6=3,SUM(+Ene!O31+Feb!O31+Mar!O31),IF(Config!$C$6=4,SUM(+Ene!O31+Feb!O31+Mar!O31+Abr!O31),IF(Config!$C$6=5,SUM(Ene!O31+Feb!O31+Mar!O31+Abr!O31+May!O31),IF(Config!$C$6=6,SUM(+Ene!O31+Feb!O31+Mar!O31+Abr!O31+May!O31+Jun!O31),IF(Config!$C$6=7,SUM(Ene!O31+Feb!O31+Mar!O31+Abr!O31+May!O31+Jun!O31+Jul!O31),IF(Config!$C$6=8,SUM(+Ene!O31+Feb!O31+Mar!O31+Abr!O31+May!O31+Jun!O31+Jul!O31+Ago!O31),IF(Config!$C$6=9,SUM(+Ene!O31+Feb!O31+Mar!O31+Abr!O31+May!O31+Jun!O31+Jul!O31+Ago!O31+Set!O31),IF(Config!$C$6=10,SUM(+Ene!O31+Feb!O31+Mar!O31+Abr!O31+May!O31+Jun!O31+Jul!O31+Ago!O31+Set!O31+Oct!O31),IF(Config!$C$6=11,SUM(+Ene!O31+Feb!O31+Mar!O31+Abr!O31+May!O31+Jun!O31+Jul!O31+Ago!O31+Set!O31+Oct!O31+Nov!O31),IF(Config!$C$6=12,SUM(+Ene!O31+Feb!O31+Mar!O31+Abr!O31+May!O31+Jun!O31+Jul!O31+Ago!O31+Set!O31+Oct!O31+Nov!O31+Dic!O31)))))))))))))</f>
        <v>211</v>
      </c>
      <c r="P31" s="356">
        <f>IF(Config!$C$6=1,SUM(+Ene!P31),IF(Config!$C$6=2,SUM(+Ene!P31+Feb!P31),IF(Config!$C$6=3,SUM(+Ene!P31+Feb!P31+Mar!P31),IF(Config!$C$6=4,SUM(+Ene!P31+Feb!P31+Mar!P31+Abr!P31),IF(Config!$C$6=5,SUM(Ene!P31+Feb!P31+Mar!P31+Abr!P31+May!P31),IF(Config!$C$6=6,SUM(+Ene!P31+Feb!P31+Mar!P31+Abr!P31+May!P31+Jun!P31),IF(Config!$C$6=7,SUM(Ene!P31+Feb!P31+Mar!P31+Abr!P31+May!P31+Jun!P31+Jul!P31),IF(Config!$C$6=8,SUM(+Ene!P31+Feb!P31+Mar!P31+Abr!P31+May!P31+Jun!P31+Jul!P31+Ago!P31),IF(Config!$C$6=9,SUM(+Ene!P31+Feb!P31+Mar!P31+Abr!P31+May!P31+Jun!P31+Jul!P31+Ago!P31+Set!P31),IF(Config!$C$6=10,SUM(+Ene!P31+Feb!P31+Mar!P31+Abr!P31+May!P31+Jun!P31+Jul!P31+Ago!P31+Set!P31+Oct!P31),IF(Config!$C$6=11,SUM(+Ene!P31+Feb!P31+Mar!P31+Abr!P31+May!P31+Jun!P31+Jul!P31+Ago!P31+Set!P31+Oct!P31+Nov!P31),IF(Config!$C$6=12,SUM(+Ene!P31+Feb!P31+Mar!P31+Abr!P31+May!P31+Jun!P31+Jul!P31+Ago!P31+Set!P31+Oct!P31+Nov!P31+Dic!P31)))))))))))))</f>
        <v>101</v>
      </c>
      <c r="Q31" s="356">
        <f>IF(Config!$C$6=1,SUM(+Ene!Q31),IF(Config!$C$6=2,SUM(+Ene!Q31+Feb!Q31),IF(Config!$C$6=3,SUM(+Ene!Q31+Feb!Q31+Mar!Q31),IF(Config!$C$6=4,SUM(+Ene!Q31+Feb!Q31+Mar!Q31+Abr!Q31),IF(Config!$C$6=5,SUM(Ene!Q31+Feb!Q31+Mar!Q31+Abr!Q31+May!Q31),IF(Config!$C$6=6,SUM(+Ene!Q31+Feb!Q31+Mar!Q31+Abr!Q31+May!Q31+Jun!Q31),IF(Config!$C$6=7,SUM(Ene!Q31+Feb!Q31+Mar!Q31+Abr!Q31+May!Q31+Jun!Q31+Jul!Q31),IF(Config!$C$6=8,SUM(+Ene!Q31+Feb!Q31+Mar!Q31+Abr!Q31+May!Q31+Jun!Q31+Jul!Q31+Ago!Q31),IF(Config!$C$6=9,SUM(+Ene!Q31+Feb!Q31+Mar!Q31+Abr!Q31+May!Q31+Jun!Q31+Jul!Q31+Ago!Q31+Set!Q31),IF(Config!$C$6=10,SUM(+Ene!Q31+Feb!Q31+Mar!Q31+Abr!Q31+May!Q31+Jun!Q31+Jul!Q31+Ago!Q31+Set!Q31+Oct!Q31),IF(Config!$C$6=11,SUM(+Ene!Q31+Feb!Q31+Mar!Q31+Abr!Q31+May!Q31+Jun!Q31+Jul!Q31+Ago!Q31+Set!Q31+Oct!Q31+Nov!Q31),IF(Config!$C$6=12,SUM(+Ene!Q31+Feb!Q31+Mar!Q31+Abr!Q31+May!Q31+Jun!Q31+Jul!Q31+Ago!Q31+Set!Q31+Oct!Q31+Nov!Q31+Dic!Q31)))))))))))))</f>
        <v>41</v>
      </c>
      <c r="R31" s="356">
        <f>IF(Config!$C$6=1,SUM(+Ene!R31),IF(Config!$C$6=2,SUM(+Ene!R31+Feb!R31),IF(Config!$C$6=3,SUM(+Ene!R31+Feb!R31+Mar!R31),IF(Config!$C$6=4,SUM(+Ene!R31+Feb!R31+Mar!R31+Abr!R31),IF(Config!$C$6=5,SUM(Ene!R31+Feb!R31+Mar!R31+Abr!R31+May!R31),IF(Config!$C$6=6,SUM(+Ene!R31+Feb!R31+Mar!R31+Abr!R31+May!R31+Jun!R31),IF(Config!$C$6=7,SUM(Ene!R31+Feb!R31+Mar!R31+Abr!R31+May!R31+Jun!R31+Jul!R31),IF(Config!$C$6=8,SUM(+Ene!R31+Feb!R31+Mar!R31+Abr!R31+May!R31+Jun!R31+Jul!R31+Ago!R31),IF(Config!$C$6=9,SUM(+Ene!R31+Feb!R31+Mar!R31+Abr!R31+May!R31+Jun!R31+Jul!R31+Ago!R31+Set!R31),IF(Config!$C$6=10,SUM(+Ene!R31+Feb!R31+Mar!R31+Abr!R31+May!R31+Jun!R31+Jul!R31+Ago!R31+Set!R31+Oct!R31),IF(Config!$C$6=11,SUM(+Ene!R31+Feb!R31+Mar!R31+Abr!R31+May!R31+Jun!R31+Jul!R31+Ago!R31+Set!R31+Oct!R31+Nov!R31),IF(Config!$C$6=12,SUM(+Ene!R31+Feb!R31+Mar!R31+Abr!R31+May!R31+Jun!R31+Jul!R31+Ago!R31+Set!R31+Oct!R31+Nov!R31+Dic!R31)))))))))))))</f>
        <v>10</v>
      </c>
      <c r="S31" s="356">
        <f>IF(Config!$C$6=1,SUM(+Ene!S31),IF(Config!$C$6=2,SUM(+Ene!S31+Feb!S31),IF(Config!$C$6=3,SUM(+Ene!S31+Feb!S31+Mar!S31),IF(Config!$C$6=4,SUM(+Ene!S31+Feb!S31+Mar!S31+Abr!S31),IF(Config!$C$6=5,SUM(Ene!S31+Feb!S31+Mar!S31+Abr!S31+May!S31),IF(Config!$C$6=6,SUM(+Ene!S31+Feb!S31+Mar!S31+Abr!S31+May!S31+Jun!S31),IF(Config!$C$6=7,SUM(Ene!S31+Feb!S31+Mar!S31+Abr!S31+May!S31+Jun!S31+Jul!S31),IF(Config!$C$6=8,SUM(+Ene!S31+Feb!S31+Mar!S31+Abr!S31+May!S31+Jun!S31+Jul!S31+Ago!S31),IF(Config!$C$6=9,SUM(+Ene!S31+Feb!S31+Mar!S31+Abr!S31+May!S31+Jun!S31+Jul!S31+Ago!S31+Set!S31),IF(Config!$C$6=10,SUM(+Ene!S31+Feb!S31+Mar!S31+Abr!S31+May!S31+Jun!S31+Jul!S31+Ago!S31+Set!S31+Oct!S31),IF(Config!$C$6=11,SUM(+Ene!S31+Feb!S31+Mar!S31+Abr!S31+May!S31+Jun!S31+Jul!S31+Ago!S31+Set!S31+Oct!S31+Nov!S31),IF(Config!$C$6=12,SUM(+Ene!S31+Feb!S31+Mar!S31+Abr!S31+May!S31+Jun!S31+Jul!S31+Ago!S31+Set!S31+Oct!S31+Nov!S31+Dic!S31)))))))))))))</f>
        <v>19</v>
      </c>
      <c r="T31" s="356">
        <f>IF(Config!$C$6=1,SUM(+Ene!T31),IF(Config!$C$6=2,SUM(+Ene!T31+Feb!T31),IF(Config!$C$6=3,SUM(+Ene!T31+Feb!T31+Mar!T31),IF(Config!$C$6=4,SUM(+Ene!T31+Feb!T31+Mar!T31+Abr!T31),IF(Config!$C$6=5,SUM(Ene!T31+Feb!T31+Mar!T31+Abr!T31+May!T31),IF(Config!$C$6=6,SUM(+Ene!T31+Feb!T31+Mar!T31+Abr!T31+May!T31+Jun!T31),IF(Config!$C$6=7,SUM(Ene!T31+Feb!T31+Mar!T31+Abr!T31+May!T31+Jun!T31+Jul!T31),IF(Config!$C$6=8,SUM(+Ene!T31+Feb!T31+Mar!T31+Abr!T31+May!T31+Jun!T31+Jul!T31+Ago!T31),IF(Config!$C$6=9,SUM(+Ene!T31+Feb!T31+Mar!T31+Abr!T31+May!T31+Jun!T31+Jul!T31+Ago!T31+Set!T31),IF(Config!$C$6=10,SUM(+Ene!T31+Feb!T31+Mar!T31+Abr!T31+May!T31+Jun!T31+Jul!T31+Ago!T31+Set!T31+Oct!T31),IF(Config!$C$6=11,SUM(+Ene!T31+Feb!T31+Mar!T31+Abr!T31+May!T31+Jun!T31+Jul!T31+Ago!T31+Set!T31+Oct!T31+Nov!T31),IF(Config!$C$6=12,SUM(+Ene!T31+Feb!T31+Mar!T31+Abr!T31+May!T31+Jun!T31+Jul!T31+Ago!T31+Set!T31+Oct!T31+Nov!T31+Dic!T31)))))))))))))</f>
        <v>88</v>
      </c>
      <c r="U31" s="356">
        <f>IF(Config!$C$6=1,SUM(+Ene!U31),IF(Config!$C$6=2,SUM(+Ene!U31+Feb!U31),IF(Config!$C$6=3,SUM(+Ene!U31+Feb!U31+Mar!U31),IF(Config!$C$6=4,SUM(+Ene!U31+Feb!U31+Mar!U31+Abr!U31),IF(Config!$C$6=5,SUM(Ene!U31+Feb!U31+Mar!U31+Abr!U31+May!U31),IF(Config!$C$6=6,SUM(+Ene!U31+Feb!U31+Mar!U31+Abr!U31+May!U31+Jun!U31),IF(Config!$C$6=7,SUM(Ene!U31+Feb!U31+Mar!U31+Abr!U31+May!U31+Jun!U31+Jul!U31),IF(Config!$C$6=8,SUM(+Ene!U31+Feb!U31+Mar!U31+Abr!U31+May!U31+Jun!U31+Jul!U31+Ago!U31),IF(Config!$C$6=9,SUM(+Ene!U31+Feb!U31+Mar!U31+Abr!U31+May!U31+Jun!U31+Jul!U31+Ago!U31+Set!U31),IF(Config!$C$6=10,SUM(+Ene!U31+Feb!U31+Mar!U31+Abr!U31+May!U31+Jun!U31+Jul!U31+Ago!U31+Set!U31+Oct!U31),IF(Config!$C$6=11,SUM(+Ene!U31+Feb!U31+Mar!U31+Abr!U31+May!U31+Jun!U31+Jul!U31+Ago!U31+Set!U31+Oct!U31+Nov!U31),IF(Config!$C$6=12,SUM(+Ene!U31+Feb!U31+Mar!U31+Abr!U31+May!U31+Jun!U31+Jul!U31+Ago!U31+Set!U31+Oct!U31+Nov!U31+Dic!U31)))))))))))))</f>
        <v>66</v>
      </c>
      <c r="V31" s="356">
        <f>IF(Config!$C$6=1,SUM(+Ene!V31),IF(Config!$C$6=2,SUM(+Ene!V31+Feb!V31),IF(Config!$C$6=3,SUM(+Ene!V31+Feb!V31+Mar!V31),IF(Config!$C$6=4,SUM(+Ene!V31+Feb!V31+Mar!V31+Abr!V31),IF(Config!$C$6=5,SUM(Ene!V31+Feb!V31+Mar!V31+Abr!V31+May!V31),IF(Config!$C$6=6,SUM(+Ene!V31+Feb!V31+Mar!V31+Abr!V31+May!V31+Jun!V31),IF(Config!$C$6=7,SUM(Ene!V31+Feb!V31+Mar!V31+Abr!V31+May!V31+Jun!V31+Jul!V31),IF(Config!$C$6=8,SUM(+Ene!V31+Feb!V31+Mar!V31+Abr!V31+May!V31+Jun!V31+Jul!V31+Ago!V31),IF(Config!$C$6=9,SUM(+Ene!V31+Feb!V31+Mar!V31+Abr!V31+May!V31+Jun!V31+Jul!V31+Ago!V31+Set!V31),IF(Config!$C$6=10,SUM(+Ene!V31+Feb!V31+Mar!V31+Abr!V31+May!V31+Jun!V31+Jul!V31+Ago!V31+Set!V31+Oct!V31),IF(Config!$C$6=11,SUM(+Ene!V31+Feb!V31+Mar!V31+Abr!V31+May!V31+Jun!V31+Jul!V31+Ago!V31+Set!V31+Oct!V31+Nov!V31),IF(Config!$C$6=12,SUM(+Ene!V31+Feb!V31+Mar!V31+Abr!V31+May!V31+Jun!V31+Jul!V31+Ago!V31+Set!V31+Oct!V31+Nov!V31+Dic!V31)))))))))))))</f>
        <v>50</v>
      </c>
      <c r="W31" s="356">
        <f>IF(Config!$C$6=1,SUM(+Ene!W31),IF(Config!$C$6=2,SUM(+Ene!W31+Feb!W31),IF(Config!$C$6=3,SUM(+Ene!W31+Feb!W31+Mar!W31),IF(Config!$C$6=4,SUM(+Ene!W31+Feb!W31+Mar!W31+Abr!W31),IF(Config!$C$6=5,SUM(Ene!W31+Feb!W31+Mar!W31+Abr!W31+May!W31),IF(Config!$C$6=6,SUM(+Ene!W31+Feb!W31+Mar!W31+Abr!W31+May!W31+Jun!W31),IF(Config!$C$6=7,SUM(Ene!W31+Feb!W31+Mar!W31+Abr!W31+May!W31+Jun!W31+Jul!W31),IF(Config!$C$6=8,SUM(+Ene!W31+Feb!W31+Mar!W31+Abr!W31+May!W31+Jun!W31+Jul!W31+Ago!W31),IF(Config!$C$6=9,SUM(+Ene!W31+Feb!W31+Mar!W31+Abr!W31+May!W31+Jun!W31+Jul!W31+Ago!W31+Set!W31),IF(Config!$C$6=10,SUM(+Ene!W31+Feb!W31+Mar!W31+Abr!W31+May!W31+Jun!W31+Jul!W31+Ago!W31+Set!W31+Oct!W31),IF(Config!$C$6=11,SUM(+Ene!W31+Feb!W31+Mar!W31+Abr!W31+May!W31+Jun!W31+Jul!W31+Ago!W31+Set!W31+Oct!W31+Nov!W31),IF(Config!$C$6=12,SUM(+Ene!W31+Feb!W31+Mar!W31+Abr!W31+May!W31+Jun!W31+Jul!W31+Ago!W31+Set!W31+Oct!W31+Nov!W31+Dic!W31)))))))))))))</f>
        <v>0</v>
      </c>
      <c r="X31" s="356">
        <f>IF(Config!$C$6=1,SUM(+Ene!X31),IF(Config!$C$6=2,SUM(+Ene!X31+Feb!X31),IF(Config!$C$6=3,SUM(+Ene!X31+Feb!X31+Mar!X31),IF(Config!$C$6=4,SUM(+Ene!X31+Feb!X31+Mar!X31+Abr!X31),IF(Config!$C$6=5,SUM(Ene!X31+Feb!X31+Mar!X31+Abr!X31+May!X31),IF(Config!$C$6=6,SUM(+Ene!X31+Feb!X31+Mar!X31+Abr!X31+May!X31+Jun!X31),IF(Config!$C$6=7,SUM(Ene!X31+Feb!X31+Mar!X31+Abr!X31+May!X31+Jun!X31+Jul!X31),IF(Config!$C$6=8,SUM(+Ene!X31+Feb!X31+Mar!X31+Abr!X31+May!X31+Jun!X31+Jul!X31+Ago!X31),IF(Config!$C$6=9,SUM(+Ene!X31+Feb!X31+Mar!X31+Abr!X31+May!X31+Jun!X31+Jul!X31+Ago!X31+Set!X31),IF(Config!$C$6=10,SUM(+Ene!X31+Feb!X31+Mar!X31+Abr!X31+May!X31+Jun!X31+Jul!X31+Ago!X31+Set!X31+Oct!X31),IF(Config!$C$6=11,SUM(+Ene!X31+Feb!X31+Mar!X31+Abr!X31+May!X31+Jun!X31+Jul!X31+Ago!X31+Set!X31+Oct!X31+Nov!X31),IF(Config!$C$6=12,SUM(+Ene!X31+Feb!X31+Mar!X31+Abr!X31+May!X31+Jun!X31+Jul!X31+Ago!X31+Set!X31+Oct!X31+Nov!X31+Dic!X31)))))))))))))</f>
        <v>0</v>
      </c>
      <c r="Y31" s="356">
        <f>IF(Config!$C$6=1,SUM(+Ene!Y31),IF(Config!$C$6=2,SUM(+Ene!Y31+Feb!Y31),IF(Config!$C$6=3,SUM(+Ene!Y31+Feb!Y31+Mar!Y31),IF(Config!$C$6=4,SUM(+Ene!Y31+Feb!Y31+Mar!Y31+Abr!Y31),IF(Config!$C$6=5,SUM(Ene!Y31+Feb!Y31+Mar!Y31+Abr!Y31+May!Y31),IF(Config!$C$6=6,SUM(+Ene!Y31+Feb!Y31+Mar!Y31+Abr!Y31+May!Y31+Jun!Y31),IF(Config!$C$6=7,SUM(Ene!Y31+Feb!Y31+Mar!Y31+Abr!Y31+May!Y31+Jun!Y31+Jul!Y31),IF(Config!$C$6=8,SUM(+Ene!Y31+Feb!Y31+Mar!Y31+Abr!Y31+May!Y31+Jun!Y31+Jul!Y31+Ago!Y31),IF(Config!$C$6=9,SUM(+Ene!Y31+Feb!Y31+Mar!Y31+Abr!Y31+May!Y31+Jun!Y31+Jul!Y31+Ago!Y31+Set!Y31),IF(Config!$C$6=10,SUM(+Ene!Y31+Feb!Y31+Mar!Y31+Abr!Y31+May!Y31+Jun!Y31+Jul!Y31+Ago!Y31+Set!Y31+Oct!Y31),IF(Config!$C$6=11,SUM(+Ene!Y31+Feb!Y31+Mar!Y31+Abr!Y31+May!Y31+Jun!Y31+Jul!Y31+Ago!Y31+Set!Y31+Oct!Y31+Nov!Y31),IF(Config!$C$6=12,SUM(+Ene!Y31+Feb!Y31+Mar!Y31+Abr!Y31+May!Y31+Jun!Y31+Jul!Y31+Ago!Y31+Set!Y31+Oct!Y31+Nov!Y31+Dic!Y31)))))))))))))</f>
        <v>46</v>
      </c>
      <c r="Z31" s="356">
        <f>IF(Config!$C$6=1,SUM(+Ene!Z31),IF(Config!$C$6=2,SUM(+Ene!Z31+Feb!Z31),IF(Config!$C$6=3,SUM(+Ene!Z31+Feb!Z31+Mar!Z31),IF(Config!$C$6=4,SUM(+Ene!Z31+Feb!Z31+Mar!Z31+Abr!Z31),IF(Config!$C$6=5,SUM(Ene!Z31+Feb!Z31+Mar!Z31+Abr!Z31+May!Z31),IF(Config!$C$6=6,SUM(+Ene!Z31+Feb!Z31+Mar!Z31+Abr!Z31+May!Z31+Jun!Z31),IF(Config!$C$6=7,SUM(Ene!Z31+Feb!Z31+Mar!Z31+Abr!Z31+May!Z31+Jun!Z31+Jul!Z31),IF(Config!$C$6=8,SUM(+Ene!Z31+Feb!Z31+Mar!Z31+Abr!Z31+May!Z31+Jun!Z31+Jul!Z31+Ago!Z31),IF(Config!$C$6=9,SUM(+Ene!Z31+Feb!Z31+Mar!Z31+Abr!Z31+May!Z31+Jun!Z31+Jul!Z31+Ago!Z31+Set!Z31),IF(Config!$C$6=10,SUM(+Ene!Z31+Feb!Z31+Mar!Z31+Abr!Z31+May!Z31+Jun!Z31+Jul!Z31+Ago!Z31+Set!Z31+Oct!Z31),IF(Config!$C$6=11,SUM(+Ene!Z31+Feb!Z31+Mar!Z31+Abr!Z31+May!Z31+Jun!Z31+Jul!Z31+Ago!Z31+Set!Z31+Oct!Z31+Nov!Z31),IF(Config!$C$6=12,SUM(+Ene!Z31+Feb!Z31+Mar!Z31+Abr!Z31+May!Z31+Jun!Z31+Jul!Z31+Ago!Z31+Set!Z31+Oct!Z31+Nov!Z31+Dic!Z31)))))))))))))</f>
        <v>47</v>
      </c>
      <c r="AA31" s="356">
        <f>IF(Config!$C$6=1,SUM(+Ene!AA31),IF(Config!$C$6=2,SUM(+Ene!AA31+Feb!AA31),IF(Config!$C$6=3,SUM(+Ene!AA31+Feb!AA31+Mar!AA31),IF(Config!$C$6=4,SUM(+Ene!AA31+Feb!AA31+Mar!AA31+Abr!AA31),IF(Config!$C$6=5,SUM(Ene!AA31+Feb!AA31+Mar!AA31+Abr!AA31+May!AA31),IF(Config!$C$6=6,SUM(+Ene!AA31+Feb!AA31+Mar!AA31+Abr!AA31+May!AA31+Jun!AA31),IF(Config!$C$6=7,SUM(Ene!AA31+Feb!AA31+Mar!AA31+Abr!AA31+May!AA31+Jun!AA31+Jul!AA31),IF(Config!$C$6=8,SUM(+Ene!AA31+Feb!AA31+Mar!AA31+Abr!AA31+May!AA31+Jun!AA31+Jul!AA31+Ago!AA31),IF(Config!$C$6=9,SUM(+Ene!AA31+Feb!AA31+Mar!AA31+Abr!AA31+May!AA31+Jun!AA31+Jul!AA31+Ago!AA31+Set!AA31),IF(Config!$C$6=10,SUM(+Ene!AA31+Feb!AA31+Mar!AA31+Abr!AA31+May!AA31+Jun!AA31+Jul!AA31+Ago!AA31+Set!AA31+Oct!AA31),IF(Config!$C$6=11,SUM(+Ene!AA31+Feb!AA31+Mar!AA31+Abr!AA31+May!AA31+Jun!AA31+Jul!AA31+Ago!AA31+Set!AA31+Oct!AA31+Nov!AA31),IF(Config!$C$6=12,SUM(+Ene!AA31+Feb!AA31+Mar!AA31+Abr!AA31+May!AA31+Jun!AA31+Jul!AA31+Ago!AA31+Set!AA31+Oct!AA31+Nov!AA31+Dic!AA31)))))))))))))</f>
        <v>0</v>
      </c>
      <c r="AB31" s="356">
        <f>IF(Config!$C$6=1,SUM(+Ene!AB31),IF(Config!$C$6=2,SUM(+Ene!AB31+Feb!AB31),IF(Config!$C$6=3,SUM(+Ene!AB31+Feb!AB31+Mar!AB31),IF(Config!$C$6=4,SUM(+Ene!AB31+Feb!AB31+Mar!AB31+Abr!AB31),IF(Config!$C$6=5,SUM(Ene!AB31+Feb!AB31+Mar!AB31+Abr!AB31+May!AB31),IF(Config!$C$6=6,SUM(+Ene!AB31+Feb!AB31+Mar!AB31+Abr!AB31+May!AB31+Jun!AB31),IF(Config!$C$6=7,SUM(Ene!AB31+Feb!AB31+Mar!AB31+Abr!AB31+May!AB31+Jun!AB31+Jul!AB31),IF(Config!$C$6=8,SUM(+Ene!AB31+Feb!AB31+Mar!AB31+Abr!AB31+May!AB31+Jun!AB31+Jul!AB31+Ago!AB31),IF(Config!$C$6=9,SUM(+Ene!AB31+Feb!AB31+Mar!AB31+Abr!AB31+May!AB31+Jun!AB31+Jul!AB31+Ago!AB31+Set!AB31),IF(Config!$C$6=10,SUM(+Ene!AB31+Feb!AB31+Mar!AB31+Abr!AB31+May!AB31+Jun!AB31+Jul!AB31+Ago!AB31+Set!AB31+Oct!AB31),IF(Config!$C$6=11,SUM(+Ene!AB31+Feb!AB31+Mar!AB31+Abr!AB31+May!AB31+Jun!AB31+Jul!AB31+Ago!AB31+Set!AB31+Oct!AB31+Nov!AB31),IF(Config!$C$6=12,SUM(+Ene!AB31+Feb!AB31+Mar!AB31+Abr!AB31+May!AB31+Jun!AB31+Jul!AB31+Ago!AB31+Set!AB31+Oct!AB31+Nov!AB31+Dic!AB31)))))))))))))</f>
        <v>0</v>
      </c>
      <c r="AC31" s="356">
        <f>IF(Config!$C$6=1,SUM(+Ene!AC31),IF(Config!$C$6=2,SUM(+Ene!AC31+Feb!AC31),IF(Config!$C$6=3,SUM(+Ene!AC31+Feb!AC31+Mar!AC31),IF(Config!$C$6=4,SUM(+Ene!AC31+Feb!AC31+Mar!AC31+Abr!AC31),IF(Config!$C$6=5,SUM(Ene!AC31+Feb!AC31+Mar!AC31+Abr!AC31+May!AC31),IF(Config!$C$6=6,SUM(+Ene!AC31+Feb!AC31+Mar!AC31+Abr!AC31+May!AC31+Jun!AC31),IF(Config!$C$6=7,SUM(Ene!AC31+Feb!AC31+Mar!AC31+Abr!AC31+May!AC31+Jun!AC31+Jul!AC31),IF(Config!$C$6=8,SUM(+Ene!AC31+Feb!AC31+Mar!AC31+Abr!AC31+May!AC31+Jun!AC31+Jul!AC31+Ago!AC31),IF(Config!$C$6=9,SUM(+Ene!AC31+Feb!AC31+Mar!AC31+Abr!AC31+May!AC31+Jun!AC31+Jul!AC31+Ago!AC31+Set!AC31),IF(Config!$C$6=10,SUM(+Ene!AC31+Feb!AC31+Mar!AC31+Abr!AC31+May!AC31+Jun!AC31+Jul!AC31+Ago!AC31+Set!AC31+Oct!AC31),IF(Config!$C$6=11,SUM(+Ene!AC31+Feb!AC31+Mar!AC31+Abr!AC31+May!AC31+Jun!AC31+Jul!AC31+Ago!AC31+Set!AC31+Oct!AC31+Nov!AC31),IF(Config!$C$6=12,SUM(+Ene!AC31+Feb!AC31+Mar!AC31+Abr!AC31+May!AC31+Jun!AC31+Jul!AC31+Ago!AC31+Set!AC31+Oct!AC31+Nov!AC31+Dic!AC31)))))))))))))</f>
        <v>25</v>
      </c>
      <c r="AD31" s="356">
        <f>IF(Config!$C$6=1,SUM(+Ene!AD31),IF(Config!$C$6=2,SUM(+Ene!AD31+Feb!AD31),IF(Config!$C$6=3,SUM(+Ene!AD31+Feb!AD31+Mar!AD31),IF(Config!$C$6=4,SUM(+Ene!AD31+Feb!AD31+Mar!AD31+Abr!AD31),IF(Config!$C$6=5,SUM(Ene!AD31+Feb!AD31+Mar!AD31+Abr!AD31+May!AD31),IF(Config!$C$6=6,SUM(+Ene!AD31+Feb!AD31+Mar!AD31+Abr!AD31+May!AD31+Jun!AD31),IF(Config!$C$6=7,SUM(Ene!AD31+Feb!AD31+Mar!AD31+Abr!AD31+May!AD31+Jun!AD31+Jul!AD31),IF(Config!$C$6=8,SUM(+Ene!AD31+Feb!AD31+Mar!AD31+Abr!AD31+May!AD31+Jun!AD31+Jul!AD31+Ago!AD31),IF(Config!$C$6=9,SUM(+Ene!AD31+Feb!AD31+Mar!AD31+Abr!AD31+May!AD31+Jun!AD31+Jul!AD31+Ago!AD31+Set!AD31),IF(Config!$C$6=10,SUM(+Ene!AD31+Feb!AD31+Mar!AD31+Abr!AD31+May!AD31+Jun!AD31+Jul!AD31+Ago!AD31+Set!AD31+Oct!AD31),IF(Config!$C$6=11,SUM(+Ene!AD31+Feb!AD31+Mar!AD31+Abr!AD31+May!AD31+Jun!AD31+Jul!AD31+Ago!AD31+Set!AD31+Oct!AD31+Nov!AD31),IF(Config!$C$6=12,SUM(+Ene!AD31+Feb!AD31+Mar!AD31+Abr!AD31+May!AD31+Jun!AD31+Jul!AD31+Ago!AD31+Set!AD31+Oct!AD31+Nov!AD31+Dic!AD31)))))))))))))</f>
        <v>0</v>
      </c>
      <c r="AE31" s="356">
        <f>IF(Config!$C$6=1,SUM(+Ene!AE31),IF(Config!$C$6=2,SUM(+Ene!AE31+Feb!AE31),IF(Config!$C$6=3,SUM(+Ene!AE31+Feb!AE31+Mar!AE31),IF(Config!$C$6=4,SUM(+Ene!AE31+Feb!AE31+Mar!AE31+Abr!AE31),IF(Config!$C$6=5,SUM(Ene!AE31+Feb!AE31+Mar!AE31+Abr!AE31+May!AE31),IF(Config!$C$6=6,SUM(+Ene!AE31+Feb!AE31+Mar!AE31+Abr!AE31+May!AE31+Jun!AE31),IF(Config!$C$6=7,SUM(Ene!AE31+Feb!AE31+Mar!AE31+Abr!AE31+May!AE31+Jun!AE31+Jul!AE31),IF(Config!$C$6=8,SUM(+Ene!AE31+Feb!AE31+Mar!AE31+Abr!AE31+May!AE31+Jun!AE31+Jul!AE31+Ago!AE31),IF(Config!$C$6=9,SUM(+Ene!AE31+Feb!AE31+Mar!AE31+Abr!AE31+May!AE31+Jun!AE31+Jul!AE31+Ago!AE31+Set!AE31),IF(Config!$C$6=10,SUM(+Ene!AE31+Feb!AE31+Mar!AE31+Abr!AE31+May!AE31+Jun!AE31+Jul!AE31+Ago!AE31+Set!AE31+Oct!AE31),IF(Config!$C$6=11,SUM(+Ene!AE31+Feb!AE31+Mar!AE31+Abr!AE31+May!AE31+Jun!AE31+Jul!AE31+Ago!AE31+Set!AE31+Oct!AE31+Nov!AE31),IF(Config!$C$6=12,SUM(+Ene!AE31+Feb!AE31+Mar!AE31+Abr!AE31+May!AE31+Jun!AE31+Jul!AE31+Ago!AE31+Set!AE31+Oct!AE31+Nov!AE31+Dic!AE31)))))))))))))</f>
        <v>30</v>
      </c>
      <c r="AF31" s="356">
        <f>IF(Config!$C$6=1,SUM(+Ene!AF31),IF(Config!$C$6=2,SUM(+Ene!AF31+Feb!AF31),IF(Config!$C$6=3,SUM(+Ene!AF31+Feb!AF31+Mar!AF31),IF(Config!$C$6=4,SUM(+Ene!AF31+Feb!AF31+Mar!AF31+Abr!AF31),IF(Config!$C$6=5,SUM(Ene!AF31+Feb!AF31+Mar!AF31+Abr!AF31+May!AF31),IF(Config!$C$6=6,SUM(+Ene!AF31+Feb!AF31+Mar!AF31+Abr!AF31+May!AF31+Jun!AF31),IF(Config!$C$6=7,SUM(Ene!AF31+Feb!AF31+Mar!AF31+Abr!AF31+May!AF31+Jun!AF31+Jul!AF31),IF(Config!$C$6=8,SUM(+Ene!AF31+Feb!AF31+Mar!AF31+Abr!AF31+May!AF31+Jun!AF31+Jul!AF31+Ago!AF31),IF(Config!$C$6=9,SUM(+Ene!AF31+Feb!AF31+Mar!AF31+Abr!AF31+May!AF31+Jun!AF31+Jul!AF31+Ago!AF31+Set!AF31),IF(Config!$C$6=10,SUM(+Ene!AF31+Feb!AF31+Mar!AF31+Abr!AF31+May!AF31+Jun!AF31+Jul!AF31+Ago!AF31+Set!AF31+Oct!AF31),IF(Config!$C$6=11,SUM(+Ene!AF31+Feb!AF31+Mar!AF31+Abr!AF31+May!AF31+Jun!AF31+Jul!AF31+Ago!AF31+Set!AF31+Oct!AF31+Nov!AF31),IF(Config!$C$6=12,SUM(+Ene!AF31+Feb!AF31+Mar!AF31+Abr!AF31+May!AF31+Jun!AF31+Jul!AF31+Ago!AF31+Set!AF31+Oct!AF31+Nov!AF31+Dic!AF31)))))))))))))</f>
        <v>0</v>
      </c>
      <c r="AG31" s="356">
        <f>IF(Config!$C$6=1,SUM(+Ene!AG31),IF(Config!$C$6=2,SUM(+Ene!AG31+Feb!AG31),IF(Config!$C$6=3,SUM(+Ene!AG31+Feb!AG31+Mar!AG31),IF(Config!$C$6=4,SUM(+Ene!AG31+Feb!AG31+Mar!AG31+Abr!AG31),IF(Config!$C$6=5,SUM(Ene!AG31+Feb!AG31+Mar!AG31+Abr!AG31+May!AG31),IF(Config!$C$6=6,SUM(+Ene!AG31+Feb!AG31+Mar!AG31+Abr!AG31+May!AG31+Jun!AG31),IF(Config!$C$6=7,SUM(Ene!AG31+Feb!AG31+Mar!AG31+Abr!AG31+May!AG31+Jun!AG31+Jul!AG31),IF(Config!$C$6=8,SUM(+Ene!AG31+Feb!AG31+Mar!AG31+Abr!AG31+May!AG31+Jun!AG31+Jul!AG31+Ago!AG31),IF(Config!$C$6=9,SUM(+Ene!AG31+Feb!AG31+Mar!AG31+Abr!AG31+May!AG31+Jun!AG31+Jul!AG31+Ago!AG31+Set!AG31),IF(Config!$C$6=10,SUM(+Ene!AG31+Feb!AG31+Mar!AG31+Abr!AG31+May!AG31+Jun!AG31+Jul!AG31+Ago!AG31+Set!AG31+Oct!AG31),IF(Config!$C$6=11,SUM(+Ene!AG31+Feb!AG31+Mar!AG31+Abr!AG31+May!AG31+Jun!AG31+Jul!AG31+Ago!AG31+Set!AG31+Oct!AG31+Nov!AG31),IF(Config!$C$6=12,SUM(+Ene!AG31+Feb!AG31+Mar!AG31+Abr!AG31+May!AG31+Jun!AG31+Jul!AG31+Ago!AG31+Set!AG31+Oct!AG31+Nov!AG31+Dic!AG31)))))))))))))</f>
        <v>0</v>
      </c>
      <c r="AH31" s="356">
        <f>IF(Config!$C$6=1,SUM(+Ene!AH31),IF(Config!$C$6=2,SUM(+Ene!AH31+Feb!AH31),IF(Config!$C$6=3,SUM(+Ene!AH31+Feb!AH31+Mar!AH31),IF(Config!$C$6=4,SUM(+Ene!AH31+Feb!AH31+Mar!AH31+Abr!AH31),IF(Config!$C$6=5,SUM(Ene!AH31+Feb!AH31+Mar!AH31+Abr!AH31+May!AH31),IF(Config!$C$6=6,SUM(+Ene!AH31+Feb!AH31+Mar!AH31+Abr!AH31+May!AH31+Jun!AH31),IF(Config!$C$6=7,SUM(Ene!AH31+Feb!AH31+Mar!AH31+Abr!AH31+May!AH31+Jun!AH31+Jul!AH31),IF(Config!$C$6=8,SUM(+Ene!AH31+Feb!AH31+Mar!AH31+Abr!AH31+May!AH31+Jun!AH31+Jul!AH31+Ago!AH31),IF(Config!$C$6=9,SUM(+Ene!AH31+Feb!AH31+Mar!AH31+Abr!AH31+May!AH31+Jun!AH31+Jul!AH31+Ago!AH31+Set!AH31),IF(Config!$C$6=10,SUM(+Ene!AH31+Feb!AH31+Mar!AH31+Abr!AH31+May!AH31+Jun!AH31+Jul!AH31+Ago!AH31+Set!AH31+Oct!AH31),IF(Config!$C$6=11,SUM(+Ene!AH31+Feb!AH31+Mar!AH31+Abr!AH31+May!AH31+Jun!AH31+Jul!AH31+Ago!AH31+Set!AH31+Oct!AH31+Nov!AH31),IF(Config!$C$6=12,SUM(+Ene!AH31+Feb!AH31+Mar!AH31+Abr!AH31+May!AH31+Jun!AH31+Jul!AH31+Ago!AH31+Set!AH31+Oct!AH31+Nov!AH31+Dic!AH31)))))))))))))</f>
        <v>0</v>
      </c>
      <c r="AI31" s="356">
        <f>IF(Config!$C$6=1,SUM(+Ene!AI31),IF(Config!$C$6=2,SUM(+Ene!AI31+Feb!AI31),IF(Config!$C$6=3,SUM(+Ene!AI31+Feb!AI31+Mar!AI31),IF(Config!$C$6=4,SUM(+Ene!AI31+Feb!AI31+Mar!AI31+Abr!AI31),IF(Config!$C$6=5,SUM(Ene!AI31+Feb!AI31+Mar!AI31+Abr!AI31+May!AI31),IF(Config!$C$6=6,SUM(+Ene!AI31+Feb!AI31+Mar!AI31+Abr!AI31+May!AI31+Jun!AI31),IF(Config!$C$6=7,SUM(Ene!AI31+Feb!AI31+Mar!AI31+Abr!AI31+May!AI31+Jun!AI31+Jul!AI31),IF(Config!$C$6=8,SUM(+Ene!AI31+Feb!AI31+Mar!AI31+Abr!AI31+May!AI31+Jun!AI31+Jul!AI31+Ago!AI31),IF(Config!$C$6=9,SUM(+Ene!AI31+Feb!AI31+Mar!AI31+Abr!AI31+May!AI31+Jun!AI31+Jul!AI31+Ago!AI31+Set!AI31),IF(Config!$C$6=10,SUM(+Ene!AI31+Feb!AI31+Mar!AI31+Abr!AI31+May!AI31+Jun!AI31+Jul!AI31+Ago!AI31+Set!AI31+Oct!AI31),IF(Config!$C$6=11,SUM(+Ene!AI31+Feb!AI31+Mar!AI31+Abr!AI31+May!AI31+Jun!AI31+Jul!AI31+Ago!AI31+Set!AI31+Oct!AI31+Nov!AI31),IF(Config!$C$6=12,SUM(+Ene!AI31+Feb!AI31+Mar!AI31+Abr!AI31+May!AI31+Jun!AI31+Jul!AI31+Ago!AI31+Set!AI31+Oct!AI31+Nov!AI31+Dic!AI31)))))))))))))</f>
        <v>0</v>
      </c>
      <c r="AJ31" s="356">
        <f>IF(Config!$C$6=1,SUM(+Ene!AJ31),IF(Config!$C$6=2,SUM(+Ene!AJ31+Feb!AJ31),IF(Config!$C$6=3,SUM(+Ene!AJ31+Feb!AJ31+Mar!AJ31),IF(Config!$C$6=4,SUM(+Ene!AJ31+Feb!AJ31+Mar!AJ31+Abr!AJ31),IF(Config!$C$6=5,SUM(Ene!AJ31+Feb!AJ31+Mar!AJ31+Abr!AJ31+May!AJ31),IF(Config!$C$6=6,SUM(+Ene!AJ31+Feb!AJ31+Mar!AJ31+Abr!AJ31+May!AJ31+Jun!AJ31),IF(Config!$C$6=7,SUM(Ene!AJ31+Feb!AJ31+Mar!AJ31+Abr!AJ31+May!AJ31+Jun!AJ31+Jul!AJ31),IF(Config!$C$6=8,SUM(+Ene!AJ31+Feb!AJ31+Mar!AJ31+Abr!AJ31+May!AJ31+Jun!AJ31+Jul!AJ31+Ago!AJ31),IF(Config!$C$6=9,SUM(+Ene!AJ31+Feb!AJ31+Mar!AJ31+Abr!AJ31+May!AJ31+Jun!AJ31+Jul!AJ31+Ago!AJ31+Set!AJ31),IF(Config!$C$6=10,SUM(+Ene!AJ31+Feb!AJ31+Mar!AJ31+Abr!AJ31+May!AJ31+Jun!AJ31+Jul!AJ31+Ago!AJ31+Set!AJ31+Oct!AJ31),IF(Config!$C$6=11,SUM(+Ene!AJ31+Feb!AJ31+Mar!AJ31+Abr!AJ31+May!AJ31+Jun!AJ31+Jul!AJ31+Ago!AJ31+Set!AJ31+Oct!AJ31+Nov!AJ31),IF(Config!$C$6=12,SUM(+Ene!AJ31+Feb!AJ31+Mar!AJ31+Abr!AJ31+May!AJ31+Jun!AJ31+Jul!AJ31+Ago!AJ31+Set!AJ31+Oct!AJ31+Nov!AJ31+Dic!AJ31)))))))))))))</f>
        <v>0</v>
      </c>
      <c r="AK31" s="356">
        <f>IF(Config!$C$6=1,SUM(+Ene!AK31),IF(Config!$C$6=2,SUM(+Ene!AK31+Feb!AK31),IF(Config!$C$6=3,SUM(+Ene!AK31+Feb!AK31+Mar!AK31),IF(Config!$C$6=4,SUM(+Ene!AK31+Feb!AK31+Mar!AK31+Abr!AK31),IF(Config!$C$6=5,SUM(Ene!AK31+Feb!AK31+Mar!AK31+Abr!AK31+May!AK31),IF(Config!$C$6=6,SUM(+Ene!AK31+Feb!AK31+Mar!AK31+Abr!AK31+May!AK31+Jun!AK31),IF(Config!$C$6=7,SUM(Ene!AK31+Feb!AK31+Mar!AK31+Abr!AK31+May!AK31+Jun!AK31+Jul!AK31),IF(Config!$C$6=8,SUM(+Ene!AK31+Feb!AK31+Mar!AK31+Abr!AK31+May!AK31+Jun!AK31+Jul!AK31+Ago!AK31),IF(Config!$C$6=9,SUM(+Ene!AK31+Feb!AK31+Mar!AK31+Abr!AK31+May!AK31+Jun!AK31+Jul!AK31+Ago!AK31+Set!AK31),IF(Config!$C$6=10,SUM(+Ene!AK31+Feb!AK31+Mar!AK31+Abr!AK31+May!AK31+Jun!AK31+Jul!AK31+Ago!AK31+Set!AK31+Oct!AK31),IF(Config!$C$6=11,SUM(+Ene!AK31+Feb!AK31+Mar!AK31+Abr!AK31+May!AK31+Jun!AK31+Jul!AK31+Ago!AK31+Set!AK31+Oct!AK31+Nov!AK31),IF(Config!$C$6=12,SUM(+Ene!AK31+Feb!AK31+Mar!AK31+Abr!AK31+May!AK31+Jun!AK31+Jul!AK31+Ago!AK31+Set!AK31+Oct!AK31+Nov!AK31+Dic!AK31)))))))))))))</f>
        <v>0</v>
      </c>
      <c r="AL31" s="356">
        <f>IF(Config!$C$6=1,SUM(+Ene!AL31),IF(Config!$C$6=2,SUM(+Ene!AL31+Feb!AL31),IF(Config!$C$6=3,SUM(+Ene!AL31+Feb!AL31+Mar!AL31),IF(Config!$C$6=4,SUM(+Ene!AL31+Feb!AL31+Mar!AL31+Abr!AL31),IF(Config!$C$6=5,SUM(Ene!AL31+Feb!AL31+Mar!AL31+Abr!AL31+May!AL31),IF(Config!$C$6=6,SUM(+Ene!AL31+Feb!AL31+Mar!AL31+Abr!AL31+May!AL31+Jun!AL31),IF(Config!$C$6=7,SUM(Ene!AL31+Feb!AL31+Mar!AL31+Abr!AL31+May!AL31+Jun!AL31+Jul!AL31),IF(Config!$C$6=8,SUM(+Ene!AL31+Feb!AL31+Mar!AL31+Abr!AL31+May!AL31+Jun!AL31+Jul!AL31+Ago!AL31),IF(Config!$C$6=9,SUM(+Ene!AL31+Feb!AL31+Mar!AL31+Abr!AL31+May!AL31+Jun!AL31+Jul!AL31+Ago!AL31+Set!AL31),IF(Config!$C$6=10,SUM(+Ene!AL31+Feb!AL31+Mar!AL31+Abr!AL31+May!AL31+Jun!AL31+Jul!AL31+Ago!AL31+Set!AL31+Oct!AL31),IF(Config!$C$6=11,SUM(+Ene!AL31+Feb!AL31+Mar!AL31+Abr!AL31+May!AL31+Jun!AL31+Jul!AL31+Ago!AL31+Set!AL31+Oct!AL31+Nov!AL31),IF(Config!$C$6=12,SUM(+Ene!AL31+Feb!AL31+Mar!AL31+Abr!AL31+May!AL31+Jun!AL31+Jul!AL31+Ago!AL31+Set!AL31+Oct!AL31+Nov!AL31+Dic!AL31)))))))))))))</f>
        <v>114</v>
      </c>
      <c r="AM31" s="356">
        <f>IF(Config!$C$6=1,SUM(+Ene!AM31),IF(Config!$C$6=2,SUM(+Ene!AM31+Feb!AM31),IF(Config!$C$6=3,SUM(+Ene!AM31+Feb!AM31+Mar!AM31),IF(Config!$C$6=4,SUM(+Ene!AM31+Feb!AM31+Mar!AM31+Abr!AM31),IF(Config!$C$6=5,SUM(Ene!AM31+Feb!AM31+Mar!AM31+Abr!AM31+May!AM31),IF(Config!$C$6=6,SUM(+Ene!AM31+Feb!AM31+Mar!AM31+Abr!AM31+May!AM31+Jun!AM31),IF(Config!$C$6=7,SUM(Ene!AM31+Feb!AM31+Mar!AM31+Abr!AM31+May!AM31+Jun!AM31+Jul!AM31),IF(Config!$C$6=8,SUM(+Ene!AM31+Feb!AM31+Mar!AM31+Abr!AM31+May!AM31+Jun!AM31+Jul!AM31+Ago!AM31),IF(Config!$C$6=9,SUM(+Ene!AM31+Feb!AM31+Mar!AM31+Abr!AM31+May!AM31+Jun!AM31+Jul!AM31+Ago!AM31+Set!AM31),IF(Config!$C$6=10,SUM(+Ene!AM31+Feb!AM31+Mar!AM31+Abr!AM31+May!AM31+Jun!AM31+Jul!AM31+Ago!AM31+Set!AM31+Oct!AM31),IF(Config!$C$6=11,SUM(+Ene!AM31+Feb!AM31+Mar!AM31+Abr!AM31+May!AM31+Jun!AM31+Jul!AM31+Ago!AM31+Set!AM31+Oct!AM31+Nov!AM31),IF(Config!$C$6=12,SUM(+Ene!AM31+Feb!AM31+Mar!AM31+Abr!AM31+May!AM31+Jun!AM31+Jul!AM31+Ago!AM31+Set!AM31+Oct!AM31+Nov!AM31+Dic!AM31)))))))))))))</f>
        <v>8</v>
      </c>
      <c r="AN31" s="356">
        <f>IF(Config!$C$6=1,SUM(+Ene!AN31),IF(Config!$C$6=2,SUM(+Ene!AN31+Feb!AN31),IF(Config!$C$6=3,SUM(+Ene!AN31+Feb!AN31+Mar!AN31),IF(Config!$C$6=4,SUM(+Ene!AN31+Feb!AN31+Mar!AN31+Abr!AN31),IF(Config!$C$6=5,SUM(Ene!AN31+Feb!AN31+Mar!AN31+Abr!AN31+May!AN31),IF(Config!$C$6=6,SUM(+Ene!AN31+Feb!AN31+Mar!AN31+Abr!AN31+May!AN31+Jun!AN31),IF(Config!$C$6=7,SUM(Ene!AN31+Feb!AN31+Mar!AN31+Abr!AN31+May!AN31+Jun!AN31+Jul!AN31),IF(Config!$C$6=8,SUM(+Ene!AN31+Feb!AN31+Mar!AN31+Abr!AN31+May!AN31+Jun!AN31+Jul!AN31+Ago!AN31),IF(Config!$C$6=9,SUM(+Ene!AN31+Feb!AN31+Mar!AN31+Abr!AN31+May!AN31+Jun!AN31+Jul!AN31+Ago!AN31+Set!AN31),IF(Config!$C$6=10,SUM(+Ene!AN31+Feb!AN31+Mar!AN31+Abr!AN31+May!AN31+Jun!AN31+Jul!AN31+Ago!AN31+Set!AN31+Oct!AN31),IF(Config!$C$6=11,SUM(+Ene!AN31+Feb!AN31+Mar!AN31+Abr!AN31+May!AN31+Jun!AN31+Jul!AN31+Ago!AN31+Set!AN31+Oct!AN31+Nov!AN31),IF(Config!$C$6=12,SUM(+Ene!AN31+Feb!AN31+Mar!AN31+Abr!AN31+May!AN31+Jun!AN31+Jul!AN31+Ago!AN31+Set!AN31+Oct!AN31+Nov!AN31+Dic!AN31)))))))))))))</f>
        <v>25</v>
      </c>
      <c r="AO31" s="356">
        <f>IF(Config!$C$6=1,SUM(+Ene!AO31),IF(Config!$C$6=2,SUM(+Ene!AO31+Feb!AO31),IF(Config!$C$6=3,SUM(+Ene!AO31+Feb!AO31+Mar!AO31),IF(Config!$C$6=4,SUM(+Ene!AO31+Feb!AO31+Mar!AO31+Abr!AO31),IF(Config!$C$6=5,SUM(Ene!AO31+Feb!AO31+Mar!AO31+Abr!AO31+May!AO31),IF(Config!$C$6=6,SUM(+Ene!AO31+Feb!AO31+Mar!AO31+Abr!AO31+May!AO31+Jun!AO31),IF(Config!$C$6=7,SUM(Ene!AO31+Feb!AO31+Mar!AO31+Abr!AO31+May!AO31+Jun!AO31+Jul!AO31),IF(Config!$C$6=8,SUM(+Ene!AO31+Feb!AO31+Mar!AO31+Abr!AO31+May!AO31+Jun!AO31+Jul!AO31+Ago!AO31),IF(Config!$C$6=9,SUM(+Ene!AO31+Feb!AO31+Mar!AO31+Abr!AO31+May!AO31+Jun!AO31+Jul!AO31+Ago!AO31+Set!AO31),IF(Config!$C$6=10,SUM(+Ene!AO31+Feb!AO31+Mar!AO31+Abr!AO31+May!AO31+Jun!AO31+Jul!AO31+Ago!AO31+Set!AO31+Oct!AO31),IF(Config!$C$6=11,SUM(+Ene!AO31+Feb!AO31+Mar!AO31+Abr!AO31+May!AO31+Jun!AO31+Jul!AO31+Ago!AO31+Set!AO31+Oct!AO31+Nov!AO31),IF(Config!$C$6=12,SUM(+Ene!AO31+Feb!AO31+Mar!AO31+Abr!AO31+May!AO31+Jun!AO31+Jul!AO31+Ago!AO31+Set!AO31+Oct!AO31+Nov!AO31+Dic!AO31)))))))))))))</f>
        <v>19</v>
      </c>
      <c r="AP31" s="356">
        <f>IF(Config!$C$6=1,SUM(+Ene!AP31),IF(Config!$C$6=2,SUM(+Ene!AP31+Feb!AP31),IF(Config!$C$6=3,SUM(+Ene!AP31+Feb!AP31+Mar!AP31),IF(Config!$C$6=4,SUM(+Ene!AP31+Feb!AP31+Mar!AP31+Abr!AP31),IF(Config!$C$6=5,SUM(Ene!AP31+Feb!AP31+Mar!AP31+Abr!AP31+May!AP31),IF(Config!$C$6=6,SUM(+Ene!AP31+Feb!AP31+Mar!AP31+Abr!AP31+May!AP31+Jun!AP31),IF(Config!$C$6=7,SUM(Ene!AP31+Feb!AP31+Mar!AP31+Abr!AP31+May!AP31+Jun!AP31+Jul!AP31),IF(Config!$C$6=8,SUM(+Ene!AP31+Feb!AP31+Mar!AP31+Abr!AP31+May!AP31+Jun!AP31+Jul!AP31+Ago!AP31),IF(Config!$C$6=9,SUM(+Ene!AP31+Feb!AP31+Mar!AP31+Abr!AP31+May!AP31+Jun!AP31+Jul!AP31+Ago!AP31+Set!AP31),IF(Config!$C$6=10,SUM(+Ene!AP31+Feb!AP31+Mar!AP31+Abr!AP31+May!AP31+Jun!AP31+Jul!AP31+Ago!AP31+Set!AP31+Oct!AP31),IF(Config!$C$6=11,SUM(+Ene!AP31+Feb!AP31+Mar!AP31+Abr!AP31+May!AP31+Jun!AP31+Jul!AP31+Ago!AP31+Set!AP31+Oct!AP31+Nov!AP31),IF(Config!$C$6=12,SUM(+Ene!AP31+Feb!AP31+Mar!AP31+Abr!AP31+May!AP31+Jun!AP31+Jul!AP31+Ago!AP31+Set!AP31+Oct!AP31+Nov!AP31+Dic!AP31)))))))))))))</f>
        <v>11</v>
      </c>
      <c r="AQ31" s="356">
        <f>IF(Config!$C$6=1,SUM(+Ene!AQ31),IF(Config!$C$6=2,SUM(+Ene!AQ31+Feb!AQ31),IF(Config!$C$6=3,SUM(+Ene!AQ31+Feb!AQ31+Mar!AQ31),IF(Config!$C$6=4,SUM(+Ene!AQ31+Feb!AQ31+Mar!AQ31+Abr!AQ31),IF(Config!$C$6=5,SUM(Ene!AQ31+Feb!AQ31+Mar!AQ31+Abr!AQ31+May!AQ31),IF(Config!$C$6=6,SUM(+Ene!AQ31+Feb!AQ31+Mar!AQ31+Abr!AQ31+May!AQ31+Jun!AQ31),IF(Config!$C$6=7,SUM(Ene!AQ31+Feb!AQ31+Mar!AQ31+Abr!AQ31+May!AQ31+Jun!AQ31+Jul!AQ31),IF(Config!$C$6=8,SUM(+Ene!AQ31+Feb!AQ31+Mar!AQ31+Abr!AQ31+May!AQ31+Jun!AQ31+Jul!AQ31+Ago!AQ31),IF(Config!$C$6=9,SUM(+Ene!AQ31+Feb!AQ31+Mar!AQ31+Abr!AQ31+May!AQ31+Jun!AQ31+Jul!AQ31+Ago!AQ31+Set!AQ31),IF(Config!$C$6=10,SUM(+Ene!AQ31+Feb!AQ31+Mar!AQ31+Abr!AQ31+May!AQ31+Jun!AQ31+Jul!AQ31+Ago!AQ31+Set!AQ31+Oct!AQ31),IF(Config!$C$6=11,SUM(+Ene!AQ31+Feb!AQ31+Mar!AQ31+Abr!AQ31+May!AQ31+Jun!AQ31+Jul!AQ31+Ago!AQ31+Set!AQ31+Oct!AQ31+Nov!AQ31),IF(Config!$C$6=12,SUM(+Ene!AQ31+Feb!AQ31+Mar!AQ31+Abr!AQ31+May!AQ31+Jun!AQ31+Jul!AQ31+Ago!AQ31+Set!AQ31+Oct!AQ31+Nov!AQ31+Dic!AQ31)))))))))))))</f>
        <v>0</v>
      </c>
      <c r="AR31" s="356">
        <f>IF(Config!$C$6=1,SUM(+Ene!AR31),IF(Config!$C$6=2,SUM(+Ene!AR31+Feb!AR31),IF(Config!$C$6=3,SUM(+Ene!AR31+Feb!AR31+Mar!AR31),IF(Config!$C$6=4,SUM(+Ene!AR31+Feb!AR31+Mar!AR31+Abr!AR31),IF(Config!$C$6=5,SUM(Ene!AR31+Feb!AR31+Mar!AR31+Abr!AR31+May!AR31),IF(Config!$C$6=6,SUM(+Ene!AR31+Feb!AR31+Mar!AR31+Abr!AR31+May!AR31+Jun!AR31),IF(Config!$C$6=7,SUM(Ene!AR31+Feb!AR31+Mar!AR31+Abr!AR31+May!AR31+Jun!AR31+Jul!AR31),IF(Config!$C$6=8,SUM(+Ene!AR31+Feb!AR31+Mar!AR31+Abr!AR31+May!AR31+Jun!AR31+Jul!AR31+Ago!AR31),IF(Config!$C$6=9,SUM(+Ene!AR31+Feb!AR31+Mar!AR31+Abr!AR31+May!AR31+Jun!AR31+Jul!AR31+Ago!AR31+Set!AR31),IF(Config!$C$6=10,SUM(+Ene!AR31+Feb!AR31+Mar!AR31+Abr!AR31+May!AR31+Jun!AR31+Jul!AR31+Ago!AR31+Set!AR31+Oct!AR31),IF(Config!$C$6=11,SUM(+Ene!AR31+Feb!AR31+Mar!AR31+Abr!AR31+May!AR31+Jun!AR31+Jul!AR31+Ago!AR31+Set!AR31+Oct!AR31+Nov!AR31),IF(Config!$C$6=12,SUM(+Ene!AR31+Feb!AR31+Mar!AR31+Abr!AR31+May!AR31+Jun!AR31+Jul!AR31+Ago!AR31+Set!AR31+Oct!AR31+Nov!AR31+Dic!AR31)))))))))))))</f>
        <v>0</v>
      </c>
      <c r="AS31" s="356">
        <f>IF(Config!$C$6=1,SUM(+Ene!AS31),IF(Config!$C$6=2,SUM(+Ene!AS31+Feb!AS31),IF(Config!$C$6=3,SUM(+Ene!AS31+Feb!AS31+Mar!AS31),IF(Config!$C$6=4,SUM(+Ene!AS31+Feb!AS31+Mar!AS31+Abr!AS31),IF(Config!$C$6=5,SUM(Ene!AS31+Feb!AS31+Mar!AS31+Abr!AS31+May!AS31),IF(Config!$C$6=6,SUM(+Ene!AS31+Feb!AS31+Mar!AS31+Abr!AS31+May!AS31+Jun!AS31),IF(Config!$C$6=7,SUM(Ene!AS31+Feb!AS31+Mar!AS31+Abr!AS31+May!AS31+Jun!AS31+Jul!AS31),IF(Config!$C$6=8,SUM(+Ene!AS31+Feb!AS31+Mar!AS31+Abr!AS31+May!AS31+Jun!AS31+Jul!AS31+Ago!AS31),IF(Config!$C$6=9,SUM(+Ene!AS31+Feb!AS31+Mar!AS31+Abr!AS31+May!AS31+Jun!AS31+Jul!AS31+Ago!AS31+Set!AS31),IF(Config!$C$6=10,SUM(+Ene!AS31+Feb!AS31+Mar!AS31+Abr!AS31+May!AS31+Jun!AS31+Jul!AS31+Ago!AS31+Set!AS31+Oct!AS31),IF(Config!$C$6=11,SUM(+Ene!AS31+Feb!AS31+Mar!AS31+Abr!AS31+May!AS31+Jun!AS31+Jul!AS31+Ago!AS31+Set!AS31+Oct!AS31+Nov!AS31),IF(Config!$C$6=12,SUM(+Ene!AS31+Feb!AS31+Mar!AS31+Abr!AS31+May!AS31+Jun!AS31+Jul!AS31+Ago!AS31+Set!AS31+Oct!AS31+Nov!AS31+Dic!AS31)))))))))))))</f>
        <v>0</v>
      </c>
      <c r="AT31" s="366">
        <f t="shared" si="48"/>
        <v>1273</v>
      </c>
      <c r="AU31" s="37">
        <f t="shared" si="27"/>
        <v>0</v>
      </c>
      <c r="AV31" s="37">
        <f t="shared" si="28"/>
        <v>0</v>
      </c>
      <c r="AW31" s="37">
        <f t="shared" si="8"/>
        <v>573</v>
      </c>
      <c r="AX31" s="37">
        <f t="shared" si="9"/>
        <v>152</v>
      </c>
      <c r="AY31" s="37">
        <f t="shared" si="10"/>
        <v>223</v>
      </c>
      <c r="AZ31" s="37">
        <f t="shared" si="11"/>
        <v>93</v>
      </c>
      <c r="BA31" s="37">
        <f t="shared" si="12"/>
        <v>55</v>
      </c>
      <c r="BB31" s="37">
        <f t="shared" si="13"/>
        <v>0</v>
      </c>
      <c r="BC31" s="38">
        <f t="shared" si="14"/>
        <v>166</v>
      </c>
      <c r="BD31" s="37">
        <f t="shared" si="15"/>
        <v>11</v>
      </c>
      <c r="BE31" s="54">
        <f t="shared" si="6"/>
        <v>1273</v>
      </c>
      <c r="BF31" t="str">
        <f t="shared" si="7"/>
        <v>OK</v>
      </c>
    </row>
    <row r="32" spans="1:63" ht="30" x14ac:dyDescent="0.25">
      <c r="A32" s="352">
        <v>29</v>
      </c>
      <c r="B32" s="355" t="s">
        <v>618</v>
      </c>
      <c r="C32" s="414" t="s">
        <v>652</v>
      </c>
      <c r="D32" s="356">
        <f>IF(Config!$C$6=1,SUM(+Ene!D32),IF(Config!$C$6=2,SUM(+Ene!D32+Feb!D32),IF(Config!$C$6=3,SUM(+Ene!D32+Feb!D32+Mar!D32),IF(Config!$C$6=4,SUM(+Ene!D32+Feb!D32+Mar!D32+Abr!D32),IF(Config!$C$6=5,SUM(Ene!D32+Feb!D32+Mar!D32+Abr!D32+May!D32),IF(Config!$C$6=6,SUM(+Ene!D32+Feb!D32+Mar!D32+Abr!D32+May!D32+Jun!D32),IF(Config!$C$6=7,SUM(Ene!D32+Feb!D32+Mar!D32+Abr!D32+May!D32+Jun!D32+Jul!D32),IF(Config!$C$6=8,SUM(+Ene!D32+Feb!D32+Mar!D32+Abr!D32+May!D32+Jun!D32+Jul!D32+Ago!D32),IF(Config!$C$6=9,SUM(+Ene!D32+Feb!D32+Mar!D32+Abr!D32+May!D32+Jun!D32+Jul!D32+Ago!D32+Set!D32),IF(Config!$C$6=10,SUM(+Ene!D32+Feb!D32+Mar!D32+Abr!D32+May!D32+Jun!D32+Jul!D32+Ago!D32+Set!D32+Oct!D32),IF(Config!$C$6=11,SUM(+Ene!D32+Feb!D32+Mar!D32+Abr!D32+May!D32+Jun!D32+Jul!D32+Ago!D32+Set!D32+Oct!D32+Nov!D32),IF(Config!$C$6=12,SUM(+Ene!D32+Feb!D32+Mar!D32+Abr!D32+May!D32+Jun!D32+Jul!D32+Ago!D32+Set!D32+Oct!D32+Nov!D32+Dic!D32)))))))))))))</f>
        <v>0</v>
      </c>
      <c r="E32" s="356">
        <f>IF(Config!$C$6=1,SUM(+Ene!E32),IF(Config!$C$6=2,SUM(+Ene!E32+Feb!E32),IF(Config!$C$6=3,SUM(+Ene!E32+Feb!E32+Mar!E32),IF(Config!$C$6=4,SUM(+Ene!E32+Feb!E32+Mar!E32+Abr!E32),IF(Config!$C$6=5,SUM(Ene!E32+Feb!E32+Mar!E32+Abr!E32+May!E32),IF(Config!$C$6=6,SUM(+Ene!E32+Feb!E32+Mar!E32+Abr!E32+May!E32+Jun!E32),IF(Config!$C$6=7,SUM(Ene!E32+Feb!E32+Mar!E32+Abr!E32+May!E32+Jun!E32+Jul!E32),IF(Config!$C$6=8,SUM(+Ene!E32+Feb!E32+Mar!E32+Abr!E32+May!E32+Jun!E32+Jul!E32+Ago!E32),IF(Config!$C$6=9,SUM(+Ene!E32+Feb!E32+Mar!E32+Abr!E32+May!E32+Jun!E32+Jul!E32+Ago!E32+Set!E32),IF(Config!$C$6=10,SUM(+Ene!E32+Feb!E32+Mar!E32+Abr!E32+May!E32+Jun!E32+Jul!E32+Ago!E32+Set!E32+Oct!E32),IF(Config!$C$6=11,SUM(+Ene!E32+Feb!E32+Mar!E32+Abr!E32+May!E32+Jun!E32+Jul!E32+Ago!E32+Set!E32+Oct!E32+Nov!E32),IF(Config!$C$6=12,SUM(+Ene!E32+Feb!E32+Mar!E32+Abr!E32+May!E32+Jun!E32+Jul!E32+Ago!E32+Set!E32+Oct!E32+Nov!E32+Dic!E32)))))))))))))</f>
        <v>0</v>
      </c>
      <c r="F32" s="356">
        <f>IF(Config!$C$6=1,SUM(+Ene!F32),IF(Config!$C$6=2,SUM(+Ene!F32+Feb!F32),IF(Config!$C$6=3,SUM(+Ene!F32+Feb!F32+Mar!F32),IF(Config!$C$6=4,SUM(+Ene!F32+Feb!F32+Mar!F32+Abr!F32),IF(Config!$C$6=5,SUM(Ene!F32+Feb!F32+Mar!F32+Abr!F32+May!F32),IF(Config!$C$6=6,SUM(+Ene!F32+Feb!F32+Mar!F32+Abr!F32+May!F32+Jun!F32),IF(Config!$C$6=7,SUM(Ene!F32+Feb!F32+Mar!F32+Abr!F32+May!F32+Jun!F32+Jul!F32),IF(Config!$C$6=8,SUM(+Ene!F32+Feb!F32+Mar!F32+Abr!F32+May!F32+Jun!F32+Jul!F32+Ago!F32),IF(Config!$C$6=9,SUM(+Ene!F32+Feb!F32+Mar!F32+Abr!F32+May!F32+Jun!F32+Jul!F32+Ago!F32+Set!F32),IF(Config!$C$6=10,SUM(+Ene!F32+Feb!F32+Mar!F32+Abr!F32+May!F32+Jun!F32+Jul!F32+Ago!F32+Set!F32+Oct!F32),IF(Config!$C$6=11,SUM(+Ene!F32+Feb!F32+Mar!F32+Abr!F32+May!F32+Jun!F32+Jul!F32+Ago!F32+Set!F32+Oct!F32+Nov!F32),IF(Config!$C$6=12,SUM(+Ene!F32+Feb!F32+Mar!F32+Abr!F32+May!F32+Jun!F32+Jul!F32+Ago!F32+Set!F32+Oct!F32+Nov!F32+Dic!F32)))))))))))))</f>
        <v>469</v>
      </c>
      <c r="G32" s="356">
        <f>IF(Config!$C$6=1,SUM(+Ene!G32),IF(Config!$C$6=2,SUM(+Ene!G32+Feb!G32),IF(Config!$C$6=3,SUM(+Ene!G32+Feb!G32+Mar!G32),IF(Config!$C$6=4,SUM(+Ene!G32+Feb!G32+Mar!G32+Abr!G32),IF(Config!$C$6=5,SUM(Ene!G32+Feb!G32+Mar!G32+Abr!G32+May!G32),IF(Config!$C$6=6,SUM(+Ene!G32+Feb!G32+Mar!G32+Abr!G32+May!G32+Jun!G32),IF(Config!$C$6=7,SUM(Ene!G32+Feb!G32+Mar!G32+Abr!G32+May!G32+Jun!G32+Jul!G32),IF(Config!$C$6=8,SUM(+Ene!G32+Feb!G32+Mar!G32+Abr!G32+May!G32+Jun!G32+Jul!G32+Ago!G32),IF(Config!$C$6=9,SUM(+Ene!G32+Feb!G32+Mar!G32+Abr!G32+May!G32+Jun!G32+Jul!G32+Ago!G32+Set!G32),IF(Config!$C$6=10,SUM(+Ene!G32+Feb!G32+Mar!G32+Abr!G32+May!G32+Jun!G32+Jul!G32+Ago!G32+Set!G32+Oct!G32),IF(Config!$C$6=11,SUM(+Ene!G32+Feb!G32+Mar!G32+Abr!G32+May!G32+Jun!G32+Jul!G32+Ago!G32+Set!G32+Oct!G32+Nov!G32),IF(Config!$C$6=12,SUM(+Ene!G32+Feb!G32+Mar!G32+Abr!G32+May!G32+Jun!G32+Jul!G32+Ago!G32+Set!G32+Oct!G32+Nov!G32+Dic!G32)))))))))))))</f>
        <v>22</v>
      </c>
      <c r="H32" s="356">
        <f>IF(Config!$C$6=1,SUM(+Ene!H32),IF(Config!$C$6=2,SUM(+Ene!H32+Feb!H32),IF(Config!$C$6=3,SUM(+Ene!H32+Feb!H32+Mar!H32),IF(Config!$C$6=4,SUM(+Ene!H32+Feb!H32+Mar!H32+Abr!H32),IF(Config!$C$6=5,SUM(Ene!H32+Feb!H32+Mar!H32+Abr!H32+May!H32),IF(Config!$C$6=6,SUM(+Ene!H32+Feb!H32+Mar!H32+Abr!H32+May!H32+Jun!H32),IF(Config!$C$6=7,SUM(Ene!H32+Feb!H32+Mar!H32+Abr!H32+May!H32+Jun!H32+Jul!H32),IF(Config!$C$6=8,SUM(+Ene!H32+Feb!H32+Mar!H32+Abr!H32+May!H32+Jun!H32+Jul!H32+Ago!H32),IF(Config!$C$6=9,SUM(+Ene!H32+Feb!H32+Mar!H32+Abr!H32+May!H32+Jun!H32+Jul!H32+Ago!H32+Set!H32),IF(Config!$C$6=10,SUM(+Ene!H32+Feb!H32+Mar!H32+Abr!H32+May!H32+Jun!H32+Jul!H32+Ago!H32+Set!H32+Oct!H32),IF(Config!$C$6=11,SUM(+Ene!H32+Feb!H32+Mar!H32+Abr!H32+May!H32+Jun!H32+Jul!H32+Ago!H32+Set!H32+Oct!H32+Nov!H32),IF(Config!$C$6=12,SUM(+Ene!H32+Feb!H32+Mar!H32+Abr!H32+May!H32+Jun!H32+Jul!H32+Ago!H32+Set!H32+Oct!H32+Nov!H32+Dic!H32)))))))))))))</f>
        <v>12</v>
      </c>
      <c r="I32" s="356">
        <f>IF(Config!$C$6=1,SUM(+Ene!I32),IF(Config!$C$6=2,SUM(+Ene!I32+Feb!I32),IF(Config!$C$6=3,SUM(+Ene!I32+Feb!I32+Mar!I32),IF(Config!$C$6=4,SUM(+Ene!I32+Feb!I32+Mar!I32+Abr!I32),IF(Config!$C$6=5,SUM(Ene!I32+Feb!I32+Mar!I32+Abr!I32+May!I32),IF(Config!$C$6=6,SUM(+Ene!I32+Feb!I32+Mar!I32+Abr!I32+May!I32+Jun!I32),IF(Config!$C$6=7,SUM(Ene!I32+Feb!I32+Mar!I32+Abr!I32+May!I32+Jun!I32+Jul!I32),IF(Config!$C$6=8,SUM(+Ene!I32+Feb!I32+Mar!I32+Abr!I32+May!I32+Jun!I32+Jul!I32+Ago!I32),IF(Config!$C$6=9,SUM(+Ene!I32+Feb!I32+Mar!I32+Abr!I32+May!I32+Jun!I32+Jul!I32+Ago!I32+Set!I32),IF(Config!$C$6=10,SUM(+Ene!I32+Feb!I32+Mar!I32+Abr!I32+May!I32+Jun!I32+Jul!I32+Ago!I32+Set!I32+Oct!I32),IF(Config!$C$6=11,SUM(+Ene!I32+Feb!I32+Mar!I32+Abr!I32+May!I32+Jun!I32+Jul!I32+Ago!I32+Set!I32+Oct!I32+Nov!I32),IF(Config!$C$6=12,SUM(+Ene!I32+Feb!I32+Mar!I32+Abr!I32+May!I32+Jun!I32+Jul!I32+Ago!I32+Set!I32+Oct!I32+Nov!I32+Dic!I32)))))))))))))</f>
        <v>31</v>
      </c>
      <c r="J32" s="356">
        <f>IF(Config!$C$6=1,SUM(+Ene!J32),IF(Config!$C$6=2,SUM(+Ene!J32+Feb!J32),IF(Config!$C$6=3,SUM(+Ene!J32+Feb!J32+Mar!J32),IF(Config!$C$6=4,SUM(+Ene!J32+Feb!J32+Mar!J32+Abr!J32),IF(Config!$C$6=5,SUM(Ene!J32+Feb!J32+Mar!J32+Abr!J32+May!J32),IF(Config!$C$6=6,SUM(+Ene!J32+Feb!J32+Mar!J32+Abr!J32+May!J32+Jun!J32),IF(Config!$C$6=7,SUM(Ene!J32+Feb!J32+Mar!J32+Abr!J32+May!J32+Jun!J32+Jul!J32),IF(Config!$C$6=8,SUM(+Ene!J32+Feb!J32+Mar!J32+Abr!J32+May!J32+Jun!J32+Jul!J32+Ago!J32),IF(Config!$C$6=9,SUM(+Ene!J32+Feb!J32+Mar!J32+Abr!J32+May!J32+Jun!J32+Jul!J32+Ago!J32+Set!J32),IF(Config!$C$6=10,SUM(+Ene!J32+Feb!J32+Mar!J32+Abr!J32+May!J32+Jun!J32+Jul!J32+Ago!J32+Set!J32+Oct!J32),IF(Config!$C$6=11,SUM(+Ene!J32+Feb!J32+Mar!J32+Abr!J32+May!J32+Jun!J32+Jul!J32+Ago!J32+Set!J32+Oct!J32+Nov!J32),IF(Config!$C$6=12,SUM(+Ene!J32+Feb!J32+Mar!J32+Abr!J32+May!J32+Jun!J32+Jul!J32+Ago!J32+Set!J32+Oct!J32+Nov!J32+Dic!J32)))))))))))))</f>
        <v>0</v>
      </c>
      <c r="K32" s="356">
        <f>IF(Config!$C$6=1,SUM(+Ene!K32),IF(Config!$C$6=2,SUM(+Ene!K32+Feb!K32),IF(Config!$C$6=3,SUM(+Ene!K32+Feb!K32+Mar!K32),IF(Config!$C$6=4,SUM(+Ene!K32+Feb!K32+Mar!K32+Abr!K32),IF(Config!$C$6=5,SUM(Ene!K32+Feb!K32+Mar!K32+Abr!K32+May!K32),IF(Config!$C$6=6,SUM(+Ene!K32+Feb!K32+Mar!K32+Abr!K32+May!K32+Jun!K32),IF(Config!$C$6=7,SUM(Ene!K32+Feb!K32+Mar!K32+Abr!K32+May!K32+Jun!K32+Jul!K32),IF(Config!$C$6=8,SUM(+Ene!K32+Feb!K32+Mar!K32+Abr!K32+May!K32+Jun!K32+Jul!K32+Ago!K32),IF(Config!$C$6=9,SUM(+Ene!K32+Feb!K32+Mar!K32+Abr!K32+May!K32+Jun!K32+Jul!K32+Ago!K32+Set!K32),IF(Config!$C$6=10,SUM(+Ene!K32+Feb!K32+Mar!K32+Abr!K32+May!K32+Jun!K32+Jul!K32+Ago!K32+Set!K32+Oct!K32),IF(Config!$C$6=11,SUM(+Ene!K32+Feb!K32+Mar!K32+Abr!K32+May!K32+Jun!K32+Jul!K32+Ago!K32+Set!K32+Oct!K32+Nov!K32),IF(Config!$C$6=12,SUM(+Ene!K32+Feb!K32+Mar!K32+Abr!K32+May!K32+Jun!K32+Jul!K32+Ago!K32+Set!K32+Oct!K32+Nov!K32+Dic!K32)))))))))))))</f>
        <v>2</v>
      </c>
      <c r="L32" s="356">
        <f>IF(Config!$C$6=1,SUM(+Ene!L32),IF(Config!$C$6=2,SUM(+Ene!L32+Feb!L32),IF(Config!$C$6=3,SUM(+Ene!L32+Feb!L32+Mar!L32),IF(Config!$C$6=4,SUM(+Ene!L32+Feb!L32+Mar!L32+Abr!L32),IF(Config!$C$6=5,SUM(Ene!L32+Feb!L32+Mar!L32+Abr!L32+May!L32),IF(Config!$C$6=6,SUM(+Ene!L32+Feb!L32+Mar!L32+Abr!L32+May!L32+Jun!L32),IF(Config!$C$6=7,SUM(Ene!L32+Feb!L32+Mar!L32+Abr!L32+May!L32+Jun!L32+Jul!L32),IF(Config!$C$6=8,SUM(+Ene!L32+Feb!L32+Mar!L32+Abr!L32+May!L32+Jun!L32+Jul!L32+Ago!L32),IF(Config!$C$6=9,SUM(+Ene!L32+Feb!L32+Mar!L32+Abr!L32+May!L32+Jun!L32+Jul!L32+Ago!L32+Set!L32),IF(Config!$C$6=10,SUM(+Ene!L32+Feb!L32+Mar!L32+Abr!L32+May!L32+Jun!L32+Jul!L32+Ago!L32+Set!L32+Oct!L32),IF(Config!$C$6=11,SUM(+Ene!L32+Feb!L32+Mar!L32+Abr!L32+May!L32+Jun!L32+Jul!L32+Ago!L32+Set!L32+Oct!L32+Nov!L32),IF(Config!$C$6=12,SUM(+Ene!L32+Feb!L32+Mar!L32+Abr!L32+May!L32+Jun!L32+Jul!L32+Ago!L32+Set!L32+Oct!L32+Nov!L32+Dic!L32)))))))))))))</f>
        <v>23</v>
      </c>
      <c r="M32" s="356">
        <f>IF(Config!$C$6=1,SUM(+Ene!M32),IF(Config!$C$6=2,SUM(+Ene!M32+Feb!M32),IF(Config!$C$6=3,SUM(+Ene!M32+Feb!M32+Mar!M32),IF(Config!$C$6=4,SUM(+Ene!M32+Feb!M32+Mar!M32+Abr!M32),IF(Config!$C$6=5,SUM(Ene!M32+Feb!M32+Mar!M32+Abr!M32+May!M32),IF(Config!$C$6=6,SUM(+Ene!M32+Feb!M32+Mar!M32+Abr!M32+May!M32+Jun!M32),IF(Config!$C$6=7,SUM(Ene!M32+Feb!M32+Mar!M32+Abr!M32+May!M32+Jun!M32+Jul!M32),IF(Config!$C$6=8,SUM(+Ene!M32+Feb!M32+Mar!M32+Abr!M32+May!M32+Jun!M32+Jul!M32+Ago!M32),IF(Config!$C$6=9,SUM(+Ene!M32+Feb!M32+Mar!M32+Abr!M32+May!M32+Jun!M32+Jul!M32+Ago!M32+Set!M32),IF(Config!$C$6=10,SUM(+Ene!M32+Feb!M32+Mar!M32+Abr!M32+May!M32+Jun!M32+Jul!M32+Ago!M32+Set!M32+Oct!M32),IF(Config!$C$6=11,SUM(+Ene!M32+Feb!M32+Mar!M32+Abr!M32+May!M32+Jun!M32+Jul!M32+Ago!M32+Set!M32+Oct!M32+Nov!M32),IF(Config!$C$6=12,SUM(+Ene!M32+Feb!M32+Mar!M32+Abr!M32+May!M32+Jun!M32+Jul!M32+Ago!M32+Set!M32+Oct!M32+Nov!M32+Dic!M32)))))))))))))</f>
        <v>25</v>
      </c>
      <c r="N32" s="356">
        <f>IF(Config!$C$6=1,SUM(+Ene!N32),IF(Config!$C$6=2,SUM(+Ene!N32+Feb!N32),IF(Config!$C$6=3,SUM(+Ene!N32+Feb!N32+Mar!N32),IF(Config!$C$6=4,SUM(+Ene!N32+Feb!N32+Mar!N32+Abr!N32),IF(Config!$C$6=5,SUM(Ene!N32+Feb!N32+Mar!N32+Abr!N32+May!N32),IF(Config!$C$6=6,SUM(+Ene!N32+Feb!N32+Mar!N32+Abr!N32+May!N32+Jun!N32),IF(Config!$C$6=7,SUM(Ene!N32+Feb!N32+Mar!N32+Abr!N32+May!N32+Jun!N32+Jul!N32),IF(Config!$C$6=8,SUM(+Ene!N32+Feb!N32+Mar!N32+Abr!N32+May!N32+Jun!N32+Jul!N32+Ago!N32),IF(Config!$C$6=9,SUM(+Ene!N32+Feb!N32+Mar!N32+Abr!N32+May!N32+Jun!N32+Jul!N32+Ago!N32+Set!N32),IF(Config!$C$6=10,SUM(+Ene!N32+Feb!N32+Mar!N32+Abr!N32+May!N32+Jun!N32+Jul!N32+Ago!N32+Set!N32+Oct!N32),IF(Config!$C$6=11,SUM(+Ene!N32+Feb!N32+Mar!N32+Abr!N32+May!N32+Jun!N32+Jul!N32+Ago!N32+Set!N32+Oct!N32+Nov!N32),IF(Config!$C$6=12,SUM(+Ene!N32+Feb!N32+Mar!N32+Abr!N32+May!N32+Jun!N32+Jul!N32+Ago!N32+Set!N32+Oct!N32+Nov!N32+Dic!N32)))))))))))))</f>
        <v>25</v>
      </c>
      <c r="O32" s="356">
        <f>IF(Config!$C$6=1,SUM(+Ene!O32),IF(Config!$C$6=2,SUM(+Ene!O32+Feb!O32),IF(Config!$C$6=3,SUM(+Ene!O32+Feb!O32+Mar!O32),IF(Config!$C$6=4,SUM(+Ene!O32+Feb!O32+Mar!O32+Abr!O32),IF(Config!$C$6=5,SUM(Ene!O32+Feb!O32+Mar!O32+Abr!O32+May!O32),IF(Config!$C$6=6,SUM(+Ene!O32+Feb!O32+Mar!O32+Abr!O32+May!O32+Jun!O32),IF(Config!$C$6=7,SUM(Ene!O32+Feb!O32+Mar!O32+Abr!O32+May!O32+Jun!O32+Jul!O32),IF(Config!$C$6=8,SUM(+Ene!O32+Feb!O32+Mar!O32+Abr!O32+May!O32+Jun!O32+Jul!O32+Ago!O32),IF(Config!$C$6=9,SUM(+Ene!O32+Feb!O32+Mar!O32+Abr!O32+May!O32+Jun!O32+Jul!O32+Ago!O32+Set!O32),IF(Config!$C$6=10,SUM(+Ene!O32+Feb!O32+Mar!O32+Abr!O32+May!O32+Jun!O32+Jul!O32+Ago!O32+Set!O32+Oct!O32),IF(Config!$C$6=11,SUM(+Ene!O32+Feb!O32+Mar!O32+Abr!O32+May!O32+Jun!O32+Jul!O32+Ago!O32+Set!O32+Oct!O32+Nov!O32),IF(Config!$C$6=12,SUM(+Ene!O32+Feb!O32+Mar!O32+Abr!O32+May!O32+Jun!O32+Jul!O32+Ago!O32+Set!O32+Oct!O32+Nov!O32+Dic!O32)))))))))))))</f>
        <v>49</v>
      </c>
      <c r="P32" s="356">
        <f>IF(Config!$C$6=1,SUM(+Ene!P32),IF(Config!$C$6=2,SUM(+Ene!P32+Feb!P32),IF(Config!$C$6=3,SUM(+Ene!P32+Feb!P32+Mar!P32),IF(Config!$C$6=4,SUM(+Ene!P32+Feb!P32+Mar!P32+Abr!P32),IF(Config!$C$6=5,SUM(Ene!P32+Feb!P32+Mar!P32+Abr!P32+May!P32),IF(Config!$C$6=6,SUM(+Ene!P32+Feb!P32+Mar!P32+Abr!P32+May!P32+Jun!P32),IF(Config!$C$6=7,SUM(Ene!P32+Feb!P32+Mar!P32+Abr!P32+May!P32+Jun!P32+Jul!P32),IF(Config!$C$6=8,SUM(+Ene!P32+Feb!P32+Mar!P32+Abr!P32+May!P32+Jun!P32+Jul!P32+Ago!P32),IF(Config!$C$6=9,SUM(+Ene!P32+Feb!P32+Mar!P32+Abr!P32+May!P32+Jun!P32+Jul!P32+Ago!P32+Set!P32),IF(Config!$C$6=10,SUM(+Ene!P32+Feb!P32+Mar!P32+Abr!P32+May!P32+Jun!P32+Jul!P32+Ago!P32+Set!P32+Oct!P32),IF(Config!$C$6=11,SUM(+Ene!P32+Feb!P32+Mar!P32+Abr!P32+May!P32+Jun!P32+Jul!P32+Ago!P32+Set!P32+Oct!P32+Nov!P32),IF(Config!$C$6=12,SUM(+Ene!P32+Feb!P32+Mar!P32+Abr!P32+May!P32+Jun!P32+Jul!P32+Ago!P32+Set!P32+Oct!P32+Nov!P32+Dic!P32)))))))))))))</f>
        <v>13</v>
      </c>
      <c r="Q32" s="356">
        <f>IF(Config!$C$6=1,SUM(+Ene!Q32),IF(Config!$C$6=2,SUM(+Ene!Q32+Feb!Q32),IF(Config!$C$6=3,SUM(+Ene!Q32+Feb!Q32+Mar!Q32),IF(Config!$C$6=4,SUM(+Ene!Q32+Feb!Q32+Mar!Q32+Abr!Q32),IF(Config!$C$6=5,SUM(Ene!Q32+Feb!Q32+Mar!Q32+Abr!Q32+May!Q32),IF(Config!$C$6=6,SUM(+Ene!Q32+Feb!Q32+Mar!Q32+Abr!Q32+May!Q32+Jun!Q32),IF(Config!$C$6=7,SUM(Ene!Q32+Feb!Q32+Mar!Q32+Abr!Q32+May!Q32+Jun!Q32+Jul!Q32),IF(Config!$C$6=8,SUM(+Ene!Q32+Feb!Q32+Mar!Q32+Abr!Q32+May!Q32+Jun!Q32+Jul!Q32+Ago!Q32),IF(Config!$C$6=9,SUM(+Ene!Q32+Feb!Q32+Mar!Q32+Abr!Q32+May!Q32+Jun!Q32+Jul!Q32+Ago!Q32+Set!Q32),IF(Config!$C$6=10,SUM(+Ene!Q32+Feb!Q32+Mar!Q32+Abr!Q32+May!Q32+Jun!Q32+Jul!Q32+Ago!Q32+Set!Q32+Oct!Q32),IF(Config!$C$6=11,SUM(+Ene!Q32+Feb!Q32+Mar!Q32+Abr!Q32+May!Q32+Jun!Q32+Jul!Q32+Ago!Q32+Set!Q32+Oct!Q32+Nov!Q32),IF(Config!$C$6=12,SUM(+Ene!Q32+Feb!Q32+Mar!Q32+Abr!Q32+May!Q32+Jun!Q32+Jul!Q32+Ago!Q32+Set!Q32+Oct!Q32+Nov!Q32+Dic!Q32)))))))))))))</f>
        <v>0</v>
      </c>
      <c r="R32" s="356">
        <f>IF(Config!$C$6=1,SUM(+Ene!R32),IF(Config!$C$6=2,SUM(+Ene!R32+Feb!R32),IF(Config!$C$6=3,SUM(+Ene!R32+Feb!R32+Mar!R32),IF(Config!$C$6=4,SUM(+Ene!R32+Feb!R32+Mar!R32+Abr!R32),IF(Config!$C$6=5,SUM(Ene!R32+Feb!R32+Mar!R32+Abr!R32+May!R32),IF(Config!$C$6=6,SUM(+Ene!R32+Feb!R32+Mar!R32+Abr!R32+May!R32+Jun!R32),IF(Config!$C$6=7,SUM(Ene!R32+Feb!R32+Mar!R32+Abr!R32+May!R32+Jun!R32+Jul!R32),IF(Config!$C$6=8,SUM(+Ene!R32+Feb!R32+Mar!R32+Abr!R32+May!R32+Jun!R32+Jul!R32+Ago!R32),IF(Config!$C$6=9,SUM(+Ene!R32+Feb!R32+Mar!R32+Abr!R32+May!R32+Jun!R32+Jul!R32+Ago!R32+Set!R32),IF(Config!$C$6=10,SUM(+Ene!R32+Feb!R32+Mar!R32+Abr!R32+May!R32+Jun!R32+Jul!R32+Ago!R32+Set!R32+Oct!R32),IF(Config!$C$6=11,SUM(+Ene!R32+Feb!R32+Mar!R32+Abr!R32+May!R32+Jun!R32+Jul!R32+Ago!R32+Set!R32+Oct!R32+Nov!R32),IF(Config!$C$6=12,SUM(+Ene!R32+Feb!R32+Mar!R32+Abr!R32+May!R32+Jun!R32+Jul!R32+Ago!R32+Set!R32+Oct!R32+Nov!R32+Dic!R32)))))))))))))</f>
        <v>0</v>
      </c>
      <c r="S32" s="356">
        <f>IF(Config!$C$6=1,SUM(+Ene!S32),IF(Config!$C$6=2,SUM(+Ene!S32+Feb!S32),IF(Config!$C$6=3,SUM(+Ene!S32+Feb!S32+Mar!S32),IF(Config!$C$6=4,SUM(+Ene!S32+Feb!S32+Mar!S32+Abr!S32),IF(Config!$C$6=5,SUM(Ene!S32+Feb!S32+Mar!S32+Abr!S32+May!S32),IF(Config!$C$6=6,SUM(+Ene!S32+Feb!S32+Mar!S32+Abr!S32+May!S32+Jun!S32),IF(Config!$C$6=7,SUM(Ene!S32+Feb!S32+Mar!S32+Abr!S32+May!S32+Jun!S32+Jul!S32),IF(Config!$C$6=8,SUM(+Ene!S32+Feb!S32+Mar!S32+Abr!S32+May!S32+Jun!S32+Jul!S32+Ago!S32),IF(Config!$C$6=9,SUM(+Ene!S32+Feb!S32+Mar!S32+Abr!S32+May!S32+Jun!S32+Jul!S32+Ago!S32+Set!S32),IF(Config!$C$6=10,SUM(+Ene!S32+Feb!S32+Mar!S32+Abr!S32+May!S32+Jun!S32+Jul!S32+Ago!S32+Set!S32+Oct!S32),IF(Config!$C$6=11,SUM(+Ene!S32+Feb!S32+Mar!S32+Abr!S32+May!S32+Jun!S32+Jul!S32+Ago!S32+Set!S32+Oct!S32+Nov!S32),IF(Config!$C$6=12,SUM(+Ene!S32+Feb!S32+Mar!S32+Abr!S32+May!S32+Jun!S32+Jul!S32+Ago!S32+Set!S32+Oct!S32+Nov!S32+Dic!S32)))))))))))))</f>
        <v>16</v>
      </c>
      <c r="T32" s="356">
        <f>IF(Config!$C$6=1,SUM(+Ene!T32),IF(Config!$C$6=2,SUM(+Ene!T32+Feb!T32),IF(Config!$C$6=3,SUM(+Ene!T32+Feb!T32+Mar!T32),IF(Config!$C$6=4,SUM(+Ene!T32+Feb!T32+Mar!T32+Abr!T32),IF(Config!$C$6=5,SUM(Ene!T32+Feb!T32+Mar!T32+Abr!T32+May!T32),IF(Config!$C$6=6,SUM(+Ene!T32+Feb!T32+Mar!T32+Abr!T32+May!T32+Jun!T32),IF(Config!$C$6=7,SUM(Ene!T32+Feb!T32+Mar!T32+Abr!T32+May!T32+Jun!T32+Jul!T32),IF(Config!$C$6=8,SUM(+Ene!T32+Feb!T32+Mar!T32+Abr!T32+May!T32+Jun!T32+Jul!T32+Ago!T32),IF(Config!$C$6=9,SUM(+Ene!T32+Feb!T32+Mar!T32+Abr!T32+May!T32+Jun!T32+Jul!T32+Ago!T32+Set!T32),IF(Config!$C$6=10,SUM(+Ene!T32+Feb!T32+Mar!T32+Abr!T32+May!T32+Jun!T32+Jul!T32+Ago!T32+Set!T32+Oct!T32),IF(Config!$C$6=11,SUM(+Ene!T32+Feb!T32+Mar!T32+Abr!T32+May!T32+Jun!T32+Jul!T32+Ago!T32+Set!T32+Oct!T32+Nov!T32),IF(Config!$C$6=12,SUM(+Ene!T32+Feb!T32+Mar!T32+Abr!T32+May!T32+Jun!T32+Jul!T32+Ago!T32+Set!T32+Oct!T32+Nov!T32+Dic!T32)))))))))))))</f>
        <v>27</v>
      </c>
      <c r="U32" s="356">
        <f>IF(Config!$C$6=1,SUM(+Ene!U32),IF(Config!$C$6=2,SUM(+Ene!U32+Feb!U32),IF(Config!$C$6=3,SUM(+Ene!U32+Feb!U32+Mar!U32),IF(Config!$C$6=4,SUM(+Ene!U32+Feb!U32+Mar!U32+Abr!U32),IF(Config!$C$6=5,SUM(Ene!U32+Feb!U32+Mar!U32+Abr!U32+May!U32),IF(Config!$C$6=6,SUM(+Ene!U32+Feb!U32+Mar!U32+Abr!U32+May!U32+Jun!U32),IF(Config!$C$6=7,SUM(Ene!U32+Feb!U32+Mar!U32+Abr!U32+May!U32+Jun!U32+Jul!U32),IF(Config!$C$6=8,SUM(+Ene!U32+Feb!U32+Mar!U32+Abr!U32+May!U32+Jun!U32+Jul!U32+Ago!U32),IF(Config!$C$6=9,SUM(+Ene!U32+Feb!U32+Mar!U32+Abr!U32+May!U32+Jun!U32+Jul!U32+Ago!U32+Set!U32),IF(Config!$C$6=10,SUM(+Ene!U32+Feb!U32+Mar!U32+Abr!U32+May!U32+Jun!U32+Jul!U32+Ago!U32+Set!U32+Oct!U32),IF(Config!$C$6=11,SUM(+Ene!U32+Feb!U32+Mar!U32+Abr!U32+May!U32+Jun!U32+Jul!U32+Ago!U32+Set!U32+Oct!U32+Nov!U32),IF(Config!$C$6=12,SUM(+Ene!U32+Feb!U32+Mar!U32+Abr!U32+May!U32+Jun!U32+Jul!U32+Ago!U32+Set!U32+Oct!U32+Nov!U32+Dic!U32)))))))))))))</f>
        <v>0</v>
      </c>
      <c r="V32" s="356">
        <f>IF(Config!$C$6=1,SUM(+Ene!V32),IF(Config!$C$6=2,SUM(+Ene!V32+Feb!V32),IF(Config!$C$6=3,SUM(+Ene!V32+Feb!V32+Mar!V32),IF(Config!$C$6=4,SUM(+Ene!V32+Feb!V32+Mar!V32+Abr!V32),IF(Config!$C$6=5,SUM(Ene!V32+Feb!V32+Mar!V32+Abr!V32+May!V32),IF(Config!$C$6=6,SUM(+Ene!V32+Feb!V32+Mar!V32+Abr!V32+May!V32+Jun!V32),IF(Config!$C$6=7,SUM(Ene!V32+Feb!V32+Mar!V32+Abr!V32+May!V32+Jun!V32+Jul!V32),IF(Config!$C$6=8,SUM(+Ene!V32+Feb!V32+Mar!V32+Abr!V32+May!V32+Jun!V32+Jul!V32+Ago!V32),IF(Config!$C$6=9,SUM(+Ene!V32+Feb!V32+Mar!V32+Abr!V32+May!V32+Jun!V32+Jul!V32+Ago!V32+Set!V32),IF(Config!$C$6=10,SUM(+Ene!V32+Feb!V32+Mar!V32+Abr!V32+May!V32+Jun!V32+Jul!V32+Ago!V32+Set!V32+Oct!V32),IF(Config!$C$6=11,SUM(+Ene!V32+Feb!V32+Mar!V32+Abr!V32+May!V32+Jun!V32+Jul!V32+Ago!V32+Set!V32+Oct!V32+Nov!V32),IF(Config!$C$6=12,SUM(+Ene!V32+Feb!V32+Mar!V32+Abr!V32+May!V32+Jun!V32+Jul!V32+Ago!V32+Set!V32+Oct!V32+Nov!V32+Dic!V32)))))))))))))</f>
        <v>0</v>
      </c>
      <c r="W32" s="356">
        <f>IF(Config!$C$6=1,SUM(+Ene!W32),IF(Config!$C$6=2,SUM(+Ene!W32+Feb!W32),IF(Config!$C$6=3,SUM(+Ene!W32+Feb!W32+Mar!W32),IF(Config!$C$6=4,SUM(+Ene!W32+Feb!W32+Mar!W32+Abr!W32),IF(Config!$C$6=5,SUM(Ene!W32+Feb!W32+Mar!W32+Abr!W32+May!W32),IF(Config!$C$6=6,SUM(+Ene!W32+Feb!W32+Mar!W32+Abr!W32+May!W32+Jun!W32),IF(Config!$C$6=7,SUM(Ene!W32+Feb!W32+Mar!W32+Abr!W32+May!W32+Jun!W32+Jul!W32),IF(Config!$C$6=8,SUM(+Ene!W32+Feb!W32+Mar!W32+Abr!W32+May!W32+Jun!W32+Jul!W32+Ago!W32),IF(Config!$C$6=9,SUM(+Ene!W32+Feb!W32+Mar!W32+Abr!W32+May!W32+Jun!W32+Jul!W32+Ago!W32+Set!W32),IF(Config!$C$6=10,SUM(+Ene!W32+Feb!W32+Mar!W32+Abr!W32+May!W32+Jun!W32+Jul!W32+Ago!W32+Set!W32+Oct!W32),IF(Config!$C$6=11,SUM(+Ene!W32+Feb!W32+Mar!W32+Abr!W32+May!W32+Jun!W32+Jul!W32+Ago!W32+Set!W32+Oct!W32+Nov!W32),IF(Config!$C$6=12,SUM(+Ene!W32+Feb!W32+Mar!W32+Abr!W32+May!W32+Jun!W32+Jul!W32+Ago!W32+Set!W32+Oct!W32+Nov!W32+Dic!W32)))))))))))))</f>
        <v>3</v>
      </c>
      <c r="X32" s="356">
        <f>IF(Config!$C$6=1,SUM(+Ene!X32),IF(Config!$C$6=2,SUM(+Ene!X32+Feb!X32),IF(Config!$C$6=3,SUM(+Ene!X32+Feb!X32+Mar!X32),IF(Config!$C$6=4,SUM(+Ene!X32+Feb!X32+Mar!X32+Abr!X32),IF(Config!$C$6=5,SUM(Ene!X32+Feb!X32+Mar!X32+Abr!X32+May!X32),IF(Config!$C$6=6,SUM(+Ene!X32+Feb!X32+Mar!X32+Abr!X32+May!X32+Jun!X32),IF(Config!$C$6=7,SUM(Ene!X32+Feb!X32+Mar!X32+Abr!X32+May!X32+Jun!X32+Jul!X32),IF(Config!$C$6=8,SUM(+Ene!X32+Feb!X32+Mar!X32+Abr!X32+May!X32+Jun!X32+Jul!X32+Ago!X32),IF(Config!$C$6=9,SUM(+Ene!X32+Feb!X32+Mar!X32+Abr!X32+May!X32+Jun!X32+Jul!X32+Ago!X32+Set!X32),IF(Config!$C$6=10,SUM(+Ene!X32+Feb!X32+Mar!X32+Abr!X32+May!X32+Jun!X32+Jul!X32+Ago!X32+Set!X32+Oct!X32),IF(Config!$C$6=11,SUM(+Ene!X32+Feb!X32+Mar!X32+Abr!X32+May!X32+Jun!X32+Jul!X32+Ago!X32+Set!X32+Oct!X32+Nov!X32),IF(Config!$C$6=12,SUM(+Ene!X32+Feb!X32+Mar!X32+Abr!X32+May!X32+Jun!X32+Jul!X32+Ago!X32+Set!X32+Oct!X32+Nov!X32+Dic!X32)))))))))))))</f>
        <v>139</v>
      </c>
      <c r="Y32" s="356">
        <f>IF(Config!$C$6=1,SUM(+Ene!Y32),IF(Config!$C$6=2,SUM(+Ene!Y32+Feb!Y32),IF(Config!$C$6=3,SUM(+Ene!Y32+Feb!Y32+Mar!Y32),IF(Config!$C$6=4,SUM(+Ene!Y32+Feb!Y32+Mar!Y32+Abr!Y32),IF(Config!$C$6=5,SUM(Ene!Y32+Feb!Y32+Mar!Y32+Abr!Y32+May!Y32),IF(Config!$C$6=6,SUM(+Ene!Y32+Feb!Y32+Mar!Y32+Abr!Y32+May!Y32+Jun!Y32),IF(Config!$C$6=7,SUM(Ene!Y32+Feb!Y32+Mar!Y32+Abr!Y32+May!Y32+Jun!Y32+Jul!Y32),IF(Config!$C$6=8,SUM(+Ene!Y32+Feb!Y32+Mar!Y32+Abr!Y32+May!Y32+Jun!Y32+Jul!Y32+Ago!Y32),IF(Config!$C$6=9,SUM(+Ene!Y32+Feb!Y32+Mar!Y32+Abr!Y32+May!Y32+Jun!Y32+Jul!Y32+Ago!Y32+Set!Y32),IF(Config!$C$6=10,SUM(+Ene!Y32+Feb!Y32+Mar!Y32+Abr!Y32+May!Y32+Jun!Y32+Jul!Y32+Ago!Y32+Set!Y32+Oct!Y32),IF(Config!$C$6=11,SUM(+Ene!Y32+Feb!Y32+Mar!Y32+Abr!Y32+May!Y32+Jun!Y32+Jul!Y32+Ago!Y32+Set!Y32+Oct!Y32+Nov!Y32),IF(Config!$C$6=12,SUM(+Ene!Y32+Feb!Y32+Mar!Y32+Abr!Y32+May!Y32+Jun!Y32+Jul!Y32+Ago!Y32+Set!Y32+Oct!Y32+Nov!Y32+Dic!Y32)))))))))))))</f>
        <v>3</v>
      </c>
      <c r="Z32" s="356">
        <f>IF(Config!$C$6=1,SUM(+Ene!Z32),IF(Config!$C$6=2,SUM(+Ene!Z32+Feb!Z32),IF(Config!$C$6=3,SUM(+Ene!Z32+Feb!Z32+Mar!Z32),IF(Config!$C$6=4,SUM(+Ene!Z32+Feb!Z32+Mar!Z32+Abr!Z32),IF(Config!$C$6=5,SUM(Ene!Z32+Feb!Z32+Mar!Z32+Abr!Z32+May!Z32),IF(Config!$C$6=6,SUM(+Ene!Z32+Feb!Z32+Mar!Z32+Abr!Z32+May!Z32+Jun!Z32),IF(Config!$C$6=7,SUM(Ene!Z32+Feb!Z32+Mar!Z32+Abr!Z32+May!Z32+Jun!Z32+Jul!Z32),IF(Config!$C$6=8,SUM(+Ene!Z32+Feb!Z32+Mar!Z32+Abr!Z32+May!Z32+Jun!Z32+Jul!Z32+Ago!Z32),IF(Config!$C$6=9,SUM(+Ene!Z32+Feb!Z32+Mar!Z32+Abr!Z32+May!Z32+Jun!Z32+Jul!Z32+Ago!Z32+Set!Z32),IF(Config!$C$6=10,SUM(+Ene!Z32+Feb!Z32+Mar!Z32+Abr!Z32+May!Z32+Jun!Z32+Jul!Z32+Ago!Z32+Set!Z32+Oct!Z32),IF(Config!$C$6=11,SUM(+Ene!Z32+Feb!Z32+Mar!Z32+Abr!Z32+May!Z32+Jun!Z32+Jul!Z32+Ago!Z32+Set!Z32+Oct!Z32+Nov!Z32),IF(Config!$C$6=12,SUM(+Ene!Z32+Feb!Z32+Mar!Z32+Abr!Z32+May!Z32+Jun!Z32+Jul!Z32+Ago!Z32+Set!Z32+Oct!Z32+Nov!Z32+Dic!Z32)))))))))))))</f>
        <v>6</v>
      </c>
      <c r="AA32" s="356">
        <f>IF(Config!$C$6=1,SUM(+Ene!AA32),IF(Config!$C$6=2,SUM(+Ene!AA32+Feb!AA32),IF(Config!$C$6=3,SUM(+Ene!AA32+Feb!AA32+Mar!AA32),IF(Config!$C$6=4,SUM(+Ene!AA32+Feb!AA32+Mar!AA32+Abr!AA32),IF(Config!$C$6=5,SUM(Ene!AA32+Feb!AA32+Mar!AA32+Abr!AA32+May!AA32),IF(Config!$C$6=6,SUM(+Ene!AA32+Feb!AA32+Mar!AA32+Abr!AA32+May!AA32+Jun!AA32),IF(Config!$C$6=7,SUM(Ene!AA32+Feb!AA32+Mar!AA32+Abr!AA32+May!AA32+Jun!AA32+Jul!AA32),IF(Config!$C$6=8,SUM(+Ene!AA32+Feb!AA32+Mar!AA32+Abr!AA32+May!AA32+Jun!AA32+Jul!AA32+Ago!AA32),IF(Config!$C$6=9,SUM(+Ene!AA32+Feb!AA32+Mar!AA32+Abr!AA32+May!AA32+Jun!AA32+Jul!AA32+Ago!AA32+Set!AA32),IF(Config!$C$6=10,SUM(+Ene!AA32+Feb!AA32+Mar!AA32+Abr!AA32+May!AA32+Jun!AA32+Jul!AA32+Ago!AA32+Set!AA32+Oct!AA32),IF(Config!$C$6=11,SUM(+Ene!AA32+Feb!AA32+Mar!AA32+Abr!AA32+May!AA32+Jun!AA32+Jul!AA32+Ago!AA32+Set!AA32+Oct!AA32+Nov!AA32),IF(Config!$C$6=12,SUM(+Ene!AA32+Feb!AA32+Mar!AA32+Abr!AA32+May!AA32+Jun!AA32+Jul!AA32+Ago!AA32+Set!AA32+Oct!AA32+Nov!AA32+Dic!AA32)))))))))))))</f>
        <v>0</v>
      </c>
      <c r="AB32" s="356">
        <f>IF(Config!$C$6=1,SUM(+Ene!AB32),IF(Config!$C$6=2,SUM(+Ene!AB32+Feb!AB32),IF(Config!$C$6=3,SUM(+Ene!AB32+Feb!AB32+Mar!AB32),IF(Config!$C$6=4,SUM(+Ene!AB32+Feb!AB32+Mar!AB32+Abr!AB32),IF(Config!$C$6=5,SUM(Ene!AB32+Feb!AB32+Mar!AB32+Abr!AB32+May!AB32),IF(Config!$C$6=6,SUM(+Ene!AB32+Feb!AB32+Mar!AB32+Abr!AB32+May!AB32+Jun!AB32),IF(Config!$C$6=7,SUM(Ene!AB32+Feb!AB32+Mar!AB32+Abr!AB32+May!AB32+Jun!AB32+Jul!AB32),IF(Config!$C$6=8,SUM(+Ene!AB32+Feb!AB32+Mar!AB32+Abr!AB32+May!AB32+Jun!AB32+Jul!AB32+Ago!AB32),IF(Config!$C$6=9,SUM(+Ene!AB32+Feb!AB32+Mar!AB32+Abr!AB32+May!AB32+Jun!AB32+Jul!AB32+Ago!AB32+Set!AB32),IF(Config!$C$6=10,SUM(+Ene!AB32+Feb!AB32+Mar!AB32+Abr!AB32+May!AB32+Jun!AB32+Jul!AB32+Ago!AB32+Set!AB32+Oct!AB32),IF(Config!$C$6=11,SUM(+Ene!AB32+Feb!AB32+Mar!AB32+Abr!AB32+May!AB32+Jun!AB32+Jul!AB32+Ago!AB32+Set!AB32+Oct!AB32+Nov!AB32),IF(Config!$C$6=12,SUM(+Ene!AB32+Feb!AB32+Mar!AB32+Abr!AB32+May!AB32+Jun!AB32+Jul!AB32+Ago!AB32+Set!AB32+Oct!AB32+Nov!AB32+Dic!AB32)))))))))))))</f>
        <v>0</v>
      </c>
      <c r="AC32" s="356">
        <f>IF(Config!$C$6=1,SUM(+Ene!AC32),IF(Config!$C$6=2,SUM(+Ene!AC32+Feb!AC32),IF(Config!$C$6=3,SUM(+Ene!AC32+Feb!AC32+Mar!AC32),IF(Config!$C$6=4,SUM(+Ene!AC32+Feb!AC32+Mar!AC32+Abr!AC32),IF(Config!$C$6=5,SUM(Ene!AC32+Feb!AC32+Mar!AC32+Abr!AC32+May!AC32),IF(Config!$C$6=6,SUM(+Ene!AC32+Feb!AC32+Mar!AC32+Abr!AC32+May!AC32+Jun!AC32),IF(Config!$C$6=7,SUM(Ene!AC32+Feb!AC32+Mar!AC32+Abr!AC32+May!AC32+Jun!AC32+Jul!AC32),IF(Config!$C$6=8,SUM(+Ene!AC32+Feb!AC32+Mar!AC32+Abr!AC32+May!AC32+Jun!AC32+Jul!AC32+Ago!AC32),IF(Config!$C$6=9,SUM(+Ene!AC32+Feb!AC32+Mar!AC32+Abr!AC32+May!AC32+Jun!AC32+Jul!AC32+Ago!AC32+Set!AC32),IF(Config!$C$6=10,SUM(+Ene!AC32+Feb!AC32+Mar!AC32+Abr!AC32+May!AC32+Jun!AC32+Jul!AC32+Ago!AC32+Set!AC32+Oct!AC32),IF(Config!$C$6=11,SUM(+Ene!AC32+Feb!AC32+Mar!AC32+Abr!AC32+May!AC32+Jun!AC32+Jul!AC32+Ago!AC32+Set!AC32+Oct!AC32+Nov!AC32),IF(Config!$C$6=12,SUM(+Ene!AC32+Feb!AC32+Mar!AC32+Abr!AC32+May!AC32+Jun!AC32+Jul!AC32+Ago!AC32+Set!AC32+Oct!AC32+Nov!AC32+Dic!AC32)))))))))))))</f>
        <v>0</v>
      </c>
      <c r="AD32" s="356">
        <f>IF(Config!$C$6=1,SUM(+Ene!AD32),IF(Config!$C$6=2,SUM(+Ene!AD32+Feb!AD32),IF(Config!$C$6=3,SUM(+Ene!AD32+Feb!AD32+Mar!AD32),IF(Config!$C$6=4,SUM(+Ene!AD32+Feb!AD32+Mar!AD32+Abr!AD32),IF(Config!$C$6=5,SUM(Ene!AD32+Feb!AD32+Mar!AD32+Abr!AD32+May!AD32),IF(Config!$C$6=6,SUM(+Ene!AD32+Feb!AD32+Mar!AD32+Abr!AD32+May!AD32+Jun!AD32),IF(Config!$C$6=7,SUM(Ene!AD32+Feb!AD32+Mar!AD32+Abr!AD32+May!AD32+Jun!AD32+Jul!AD32),IF(Config!$C$6=8,SUM(+Ene!AD32+Feb!AD32+Mar!AD32+Abr!AD32+May!AD32+Jun!AD32+Jul!AD32+Ago!AD32),IF(Config!$C$6=9,SUM(+Ene!AD32+Feb!AD32+Mar!AD32+Abr!AD32+May!AD32+Jun!AD32+Jul!AD32+Ago!AD32+Set!AD32),IF(Config!$C$6=10,SUM(+Ene!AD32+Feb!AD32+Mar!AD32+Abr!AD32+May!AD32+Jun!AD32+Jul!AD32+Ago!AD32+Set!AD32+Oct!AD32),IF(Config!$C$6=11,SUM(+Ene!AD32+Feb!AD32+Mar!AD32+Abr!AD32+May!AD32+Jun!AD32+Jul!AD32+Ago!AD32+Set!AD32+Oct!AD32+Nov!AD32),IF(Config!$C$6=12,SUM(+Ene!AD32+Feb!AD32+Mar!AD32+Abr!AD32+May!AD32+Jun!AD32+Jul!AD32+Ago!AD32+Set!AD32+Oct!AD32+Nov!AD32+Dic!AD32)))))))))))))</f>
        <v>0</v>
      </c>
      <c r="AE32" s="356">
        <f>IF(Config!$C$6=1,SUM(+Ene!AE32),IF(Config!$C$6=2,SUM(+Ene!AE32+Feb!AE32),IF(Config!$C$6=3,SUM(+Ene!AE32+Feb!AE32+Mar!AE32),IF(Config!$C$6=4,SUM(+Ene!AE32+Feb!AE32+Mar!AE32+Abr!AE32),IF(Config!$C$6=5,SUM(Ene!AE32+Feb!AE32+Mar!AE32+Abr!AE32+May!AE32),IF(Config!$C$6=6,SUM(+Ene!AE32+Feb!AE32+Mar!AE32+Abr!AE32+May!AE32+Jun!AE32),IF(Config!$C$6=7,SUM(Ene!AE32+Feb!AE32+Mar!AE32+Abr!AE32+May!AE32+Jun!AE32+Jul!AE32),IF(Config!$C$6=8,SUM(+Ene!AE32+Feb!AE32+Mar!AE32+Abr!AE32+May!AE32+Jun!AE32+Jul!AE32+Ago!AE32),IF(Config!$C$6=9,SUM(+Ene!AE32+Feb!AE32+Mar!AE32+Abr!AE32+May!AE32+Jun!AE32+Jul!AE32+Ago!AE32+Set!AE32),IF(Config!$C$6=10,SUM(+Ene!AE32+Feb!AE32+Mar!AE32+Abr!AE32+May!AE32+Jun!AE32+Jul!AE32+Ago!AE32+Set!AE32+Oct!AE32),IF(Config!$C$6=11,SUM(+Ene!AE32+Feb!AE32+Mar!AE32+Abr!AE32+May!AE32+Jun!AE32+Jul!AE32+Ago!AE32+Set!AE32+Oct!AE32+Nov!AE32),IF(Config!$C$6=12,SUM(+Ene!AE32+Feb!AE32+Mar!AE32+Abr!AE32+May!AE32+Jun!AE32+Jul!AE32+Ago!AE32+Set!AE32+Oct!AE32+Nov!AE32+Dic!AE32)))))))))))))</f>
        <v>0</v>
      </c>
      <c r="AF32" s="356">
        <f>IF(Config!$C$6=1,SUM(+Ene!AF32),IF(Config!$C$6=2,SUM(+Ene!AF32+Feb!AF32),IF(Config!$C$6=3,SUM(+Ene!AF32+Feb!AF32+Mar!AF32),IF(Config!$C$6=4,SUM(+Ene!AF32+Feb!AF32+Mar!AF32+Abr!AF32),IF(Config!$C$6=5,SUM(Ene!AF32+Feb!AF32+Mar!AF32+Abr!AF32+May!AF32),IF(Config!$C$6=6,SUM(+Ene!AF32+Feb!AF32+Mar!AF32+Abr!AF32+May!AF32+Jun!AF32),IF(Config!$C$6=7,SUM(Ene!AF32+Feb!AF32+Mar!AF32+Abr!AF32+May!AF32+Jun!AF32+Jul!AF32),IF(Config!$C$6=8,SUM(+Ene!AF32+Feb!AF32+Mar!AF32+Abr!AF32+May!AF32+Jun!AF32+Jul!AF32+Ago!AF32),IF(Config!$C$6=9,SUM(+Ene!AF32+Feb!AF32+Mar!AF32+Abr!AF32+May!AF32+Jun!AF32+Jul!AF32+Ago!AF32+Set!AF32),IF(Config!$C$6=10,SUM(+Ene!AF32+Feb!AF32+Mar!AF32+Abr!AF32+May!AF32+Jun!AF32+Jul!AF32+Ago!AF32+Set!AF32+Oct!AF32),IF(Config!$C$6=11,SUM(+Ene!AF32+Feb!AF32+Mar!AF32+Abr!AF32+May!AF32+Jun!AF32+Jul!AF32+Ago!AF32+Set!AF32+Oct!AF32+Nov!AF32),IF(Config!$C$6=12,SUM(+Ene!AF32+Feb!AF32+Mar!AF32+Abr!AF32+May!AF32+Jun!AF32+Jul!AF32+Ago!AF32+Set!AF32+Oct!AF32+Nov!AF32+Dic!AF32)))))))))))))</f>
        <v>0</v>
      </c>
      <c r="AG32" s="356">
        <f>IF(Config!$C$6=1,SUM(+Ene!AG32),IF(Config!$C$6=2,SUM(+Ene!AG32+Feb!AG32),IF(Config!$C$6=3,SUM(+Ene!AG32+Feb!AG32+Mar!AG32),IF(Config!$C$6=4,SUM(+Ene!AG32+Feb!AG32+Mar!AG32+Abr!AG32),IF(Config!$C$6=5,SUM(Ene!AG32+Feb!AG32+Mar!AG32+Abr!AG32+May!AG32),IF(Config!$C$6=6,SUM(+Ene!AG32+Feb!AG32+Mar!AG32+Abr!AG32+May!AG32+Jun!AG32),IF(Config!$C$6=7,SUM(Ene!AG32+Feb!AG32+Mar!AG32+Abr!AG32+May!AG32+Jun!AG32+Jul!AG32),IF(Config!$C$6=8,SUM(+Ene!AG32+Feb!AG32+Mar!AG32+Abr!AG32+May!AG32+Jun!AG32+Jul!AG32+Ago!AG32),IF(Config!$C$6=9,SUM(+Ene!AG32+Feb!AG32+Mar!AG32+Abr!AG32+May!AG32+Jun!AG32+Jul!AG32+Ago!AG32+Set!AG32),IF(Config!$C$6=10,SUM(+Ene!AG32+Feb!AG32+Mar!AG32+Abr!AG32+May!AG32+Jun!AG32+Jul!AG32+Ago!AG32+Set!AG32+Oct!AG32),IF(Config!$C$6=11,SUM(+Ene!AG32+Feb!AG32+Mar!AG32+Abr!AG32+May!AG32+Jun!AG32+Jul!AG32+Ago!AG32+Set!AG32+Oct!AG32+Nov!AG32),IF(Config!$C$6=12,SUM(+Ene!AG32+Feb!AG32+Mar!AG32+Abr!AG32+May!AG32+Jun!AG32+Jul!AG32+Ago!AG32+Set!AG32+Oct!AG32+Nov!AG32+Dic!AG32)))))))))))))</f>
        <v>0</v>
      </c>
      <c r="AH32" s="356">
        <f>IF(Config!$C$6=1,SUM(+Ene!AH32),IF(Config!$C$6=2,SUM(+Ene!AH32+Feb!AH32),IF(Config!$C$6=3,SUM(+Ene!AH32+Feb!AH32+Mar!AH32),IF(Config!$C$6=4,SUM(+Ene!AH32+Feb!AH32+Mar!AH32+Abr!AH32),IF(Config!$C$6=5,SUM(Ene!AH32+Feb!AH32+Mar!AH32+Abr!AH32+May!AH32),IF(Config!$C$6=6,SUM(+Ene!AH32+Feb!AH32+Mar!AH32+Abr!AH32+May!AH32+Jun!AH32),IF(Config!$C$6=7,SUM(Ene!AH32+Feb!AH32+Mar!AH32+Abr!AH32+May!AH32+Jun!AH32+Jul!AH32),IF(Config!$C$6=8,SUM(+Ene!AH32+Feb!AH32+Mar!AH32+Abr!AH32+May!AH32+Jun!AH32+Jul!AH32+Ago!AH32),IF(Config!$C$6=9,SUM(+Ene!AH32+Feb!AH32+Mar!AH32+Abr!AH32+May!AH32+Jun!AH32+Jul!AH32+Ago!AH32+Set!AH32),IF(Config!$C$6=10,SUM(+Ene!AH32+Feb!AH32+Mar!AH32+Abr!AH32+May!AH32+Jun!AH32+Jul!AH32+Ago!AH32+Set!AH32+Oct!AH32),IF(Config!$C$6=11,SUM(+Ene!AH32+Feb!AH32+Mar!AH32+Abr!AH32+May!AH32+Jun!AH32+Jul!AH32+Ago!AH32+Set!AH32+Oct!AH32+Nov!AH32),IF(Config!$C$6=12,SUM(+Ene!AH32+Feb!AH32+Mar!AH32+Abr!AH32+May!AH32+Jun!AH32+Jul!AH32+Ago!AH32+Set!AH32+Oct!AH32+Nov!AH32+Dic!AH32)))))))))))))</f>
        <v>0</v>
      </c>
      <c r="AI32" s="356">
        <f>IF(Config!$C$6=1,SUM(+Ene!AI32),IF(Config!$C$6=2,SUM(+Ene!AI32+Feb!AI32),IF(Config!$C$6=3,SUM(+Ene!AI32+Feb!AI32+Mar!AI32),IF(Config!$C$6=4,SUM(+Ene!AI32+Feb!AI32+Mar!AI32+Abr!AI32),IF(Config!$C$6=5,SUM(Ene!AI32+Feb!AI32+Mar!AI32+Abr!AI32+May!AI32),IF(Config!$C$6=6,SUM(+Ene!AI32+Feb!AI32+Mar!AI32+Abr!AI32+May!AI32+Jun!AI32),IF(Config!$C$6=7,SUM(Ene!AI32+Feb!AI32+Mar!AI32+Abr!AI32+May!AI32+Jun!AI32+Jul!AI32),IF(Config!$C$6=8,SUM(+Ene!AI32+Feb!AI32+Mar!AI32+Abr!AI32+May!AI32+Jun!AI32+Jul!AI32+Ago!AI32),IF(Config!$C$6=9,SUM(+Ene!AI32+Feb!AI32+Mar!AI32+Abr!AI32+May!AI32+Jun!AI32+Jul!AI32+Ago!AI32+Set!AI32),IF(Config!$C$6=10,SUM(+Ene!AI32+Feb!AI32+Mar!AI32+Abr!AI32+May!AI32+Jun!AI32+Jul!AI32+Ago!AI32+Set!AI32+Oct!AI32),IF(Config!$C$6=11,SUM(+Ene!AI32+Feb!AI32+Mar!AI32+Abr!AI32+May!AI32+Jun!AI32+Jul!AI32+Ago!AI32+Set!AI32+Oct!AI32+Nov!AI32),IF(Config!$C$6=12,SUM(+Ene!AI32+Feb!AI32+Mar!AI32+Abr!AI32+May!AI32+Jun!AI32+Jul!AI32+Ago!AI32+Set!AI32+Oct!AI32+Nov!AI32+Dic!AI32)))))))))))))</f>
        <v>50</v>
      </c>
      <c r="AJ32" s="356">
        <f>IF(Config!$C$6=1,SUM(+Ene!AJ32),IF(Config!$C$6=2,SUM(+Ene!AJ32+Feb!AJ32),IF(Config!$C$6=3,SUM(+Ene!AJ32+Feb!AJ32+Mar!AJ32),IF(Config!$C$6=4,SUM(+Ene!AJ32+Feb!AJ32+Mar!AJ32+Abr!AJ32),IF(Config!$C$6=5,SUM(Ene!AJ32+Feb!AJ32+Mar!AJ32+Abr!AJ32+May!AJ32),IF(Config!$C$6=6,SUM(+Ene!AJ32+Feb!AJ32+Mar!AJ32+Abr!AJ32+May!AJ32+Jun!AJ32),IF(Config!$C$6=7,SUM(Ene!AJ32+Feb!AJ32+Mar!AJ32+Abr!AJ32+May!AJ32+Jun!AJ32+Jul!AJ32),IF(Config!$C$6=8,SUM(+Ene!AJ32+Feb!AJ32+Mar!AJ32+Abr!AJ32+May!AJ32+Jun!AJ32+Jul!AJ32+Ago!AJ32),IF(Config!$C$6=9,SUM(+Ene!AJ32+Feb!AJ32+Mar!AJ32+Abr!AJ32+May!AJ32+Jun!AJ32+Jul!AJ32+Ago!AJ32+Set!AJ32),IF(Config!$C$6=10,SUM(+Ene!AJ32+Feb!AJ32+Mar!AJ32+Abr!AJ32+May!AJ32+Jun!AJ32+Jul!AJ32+Ago!AJ32+Set!AJ32+Oct!AJ32),IF(Config!$C$6=11,SUM(+Ene!AJ32+Feb!AJ32+Mar!AJ32+Abr!AJ32+May!AJ32+Jun!AJ32+Jul!AJ32+Ago!AJ32+Set!AJ32+Oct!AJ32+Nov!AJ32),IF(Config!$C$6=12,SUM(+Ene!AJ32+Feb!AJ32+Mar!AJ32+Abr!AJ32+May!AJ32+Jun!AJ32+Jul!AJ32+Ago!AJ32+Set!AJ32+Oct!AJ32+Nov!AJ32+Dic!AJ32)))))))))))))</f>
        <v>0</v>
      </c>
      <c r="AK32" s="356">
        <f>IF(Config!$C$6=1,SUM(+Ene!AK32),IF(Config!$C$6=2,SUM(+Ene!AK32+Feb!AK32),IF(Config!$C$6=3,SUM(+Ene!AK32+Feb!AK32+Mar!AK32),IF(Config!$C$6=4,SUM(+Ene!AK32+Feb!AK32+Mar!AK32+Abr!AK32),IF(Config!$C$6=5,SUM(Ene!AK32+Feb!AK32+Mar!AK32+Abr!AK32+May!AK32),IF(Config!$C$6=6,SUM(+Ene!AK32+Feb!AK32+Mar!AK32+Abr!AK32+May!AK32+Jun!AK32),IF(Config!$C$6=7,SUM(Ene!AK32+Feb!AK32+Mar!AK32+Abr!AK32+May!AK32+Jun!AK32+Jul!AK32),IF(Config!$C$6=8,SUM(+Ene!AK32+Feb!AK32+Mar!AK32+Abr!AK32+May!AK32+Jun!AK32+Jul!AK32+Ago!AK32),IF(Config!$C$6=9,SUM(+Ene!AK32+Feb!AK32+Mar!AK32+Abr!AK32+May!AK32+Jun!AK32+Jul!AK32+Ago!AK32+Set!AK32),IF(Config!$C$6=10,SUM(+Ene!AK32+Feb!AK32+Mar!AK32+Abr!AK32+May!AK32+Jun!AK32+Jul!AK32+Ago!AK32+Set!AK32+Oct!AK32),IF(Config!$C$6=11,SUM(+Ene!AK32+Feb!AK32+Mar!AK32+Abr!AK32+May!AK32+Jun!AK32+Jul!AK32+Ago!AK32+Set!AK32+Oct!AK32+Nov!AK32),IF(Config!$C$6=12,SUM(+Ene!AK32+Feb!AK32+Mar!AK32+Abr!AK32+May!AK32+Jun!AK32+Jul!AK32+Ago!AK32+Set!AK32+Oct!AK32+Nov!AK32+Dic!AK32)))))))))))))</f>
        <v>43</v>
      </c>
      <c r="AL32" s="356">
        <f>IF(Config!$C$6=1,SUM(+Ene!AL32),IF(Config!$C$6=2,SUM(+Ene!AL32+Feb!AL32),IF(Config!$C$6=3,SUM(+Ene!AL32+Feb!AL32+Mar!AL32),IF(Config!$C$6=4,SUM(+Ene!AL32+Feb!AL32+Mar!AL32+Abr!AL32),IF(Config!$C$6=5,SUM(Ene!AL32+Feb!AL32+Mar!AL32+Abr!AL32+May!AL32),IF(Config!$C$6=6,SUM(+Ene!AL32+Feb!AL32+Mar!AL32+Abr!AL32+May!AL32+Jun!AL32),IF(Config!$C$6=7,SUM(Ene!AL32+Feb!AL32+Mar!AL32+Abr!AL32+May!AL32+Jun!AL32+Jul!AL32),IF(Config!$C$6=8,SUM(+Ene!AL32+Feb!AL32+Mar!AL32+Abr!AL32+May!AL32+Jun!AL32+Jul!AL32+Ago!AL32),IF(Config!$C$6=9,SUM(+Ene!AL32+Feb!AL32+Mar!AL32+Abr!AL32+May!AL32+Jun!AL32+Jul!AL32+Ago!AL32+Set!AL32),IF(Config!$C$6=10,SUM(+Ene!AL32+Feb!AL32+Mar!AL32+Abr!AL32+May!AL32+Jun!AL32+Jul!AL32+Ago!AL32+Set!AL32+Oct!AL32),IF(Config!$C$6=11,SUM(+Ene!AL32+Feb!AL32+Mar!AL32+Abr!AL32+May!AL32+Jun!AL32+Jul!AL32+Ago!AL32+Set!AL32+Oct!AL32+Nov!AL32),IF(Config!$C$6=12,SUM(+Ene!AL32+Feb!AL32+Mar!AL32+Abr!AL32+May!AL32+Jun!AL32+Jul!AL32+Ago!AL32+Set!AL32+Oct!AL32+Nov!AL32+Dic!AL32)))))))))))))</f>
        <v>112</v>
      </c>
      <c r="AM32" s="356">
        <f>IF(Config!$C$6=1,SUM(+Ene!AM32),IF(Config!$C$6=2,SUM(+Ene!AM32+Feb!AM32),IF(Config!$C$6=3,SUM(+Ene!AM32+Feb!AM32+Mar!AM32),IF(Config!$C$6=4,SUM(+Ene!AM32+Feb!AM32+Mar!AM32+Abr!AM32),IF(Config!$C$6=5,SUM(Ene!AM32+Feb!AM32+Mar!AM32+Abr!AM32+May!AM32),IF(Config!$C$6=6,SUM(+Ene!AM32+Feb!AM32+Mar!AM32+Abr!AM32+May!AM32+Jun!AM32),IF(Config!$C$6=7,SUM(Ene!AM32+Feb!AM32+Mar!AM32+Abr!AM32+May!AM32+Jun!AM32+Jul!AM32),IF(Config!$C$6=8,SUM(+Ene!AM32+Feb!AM32+Mar!AM32+Abr!AM32+May!AM32+Jun!AM32+Jul!AM32+Ago!AM32),IF(Config!$C$6=9,SUM(+Ene!AM32+Feb!AM32+Mar!AM32+Abr!AM32+May!AM32+Jun!AM32+Jul!AM32+Ago!AM32+Set!AM32),IF(Config!$C$6=10,SUM(+Ene!AM32+Feb!AM32+Mar!AM32+Abr!AM32+May!AM32+Jun!AM32+Jul!AM32+Ago!AM32+Set!AM32+Oct!AM32),IF(Config!$C$6=11,SUM(+Ene!AM32+Feb!AM32+Mar!AM32+Abr!AM32+May!AM32+Jun!AM32+Jul!AM32+Ago!AM32+Set!AM32+Oct!AM32+Nov!AM32),IF(Config!$C$6=12,SUM(+Ene!AM32+Feb!AM32+Mar!AM32+Abr!AM32+May!AM32+Jun!AM32+Jul!AM32+Ago!AM32+Set!AM32+Oct!AM32+Nov!AM32+Dic!AM32)))))))))))))</f>
        <v>7</v>
      </c>
      <c r="AN32" s="356">
        <f>IF(Config!$C$6=1,SUM(+Ene!AN32),IF(Config!$C$6=2,SUM(+Ene!AN32+Feb!AN32),IF(Config!$C$6=3,SUM(+Ene!AN32+Feb!AN32+Mar!AN32),IF(Config!$C$6=4,SUM(+Ene!AN32+Feb!AN32+Mar!AN32+Abr!AN32),IF(Config!$C$6=5,SUM(Ene!AN32+Feb!AN32+Mar!AN32+Abr!AN32+May!AN32),IF(Config!$C$6=6,SUM(+Ene!AN32+Feb!AN32+Mar!AN32+Abr!AN32+May!AN32+Jun!AN32),IF(Config!$C$6=7,SUM(Ene!AN32+Feb!AN32+Mar!AN32+Abr!AN32+May!AN32+Jun!AN32+Jul!AN32),IF(Config!$C$6=8,SUM(+Ene!AN32+Feb!AN32+Mar!AN32+Abr!AN32+May!AN32+Jun!AN32+Jul!AN32+Ago!AN32),IF(Config!$C$6=9,SUM(+Ene!AN32+Feb!AN32+Mar!AN32+Abr!AN32+May!AN32+Jun!AN32+Jul!AN32+Ago!AN32+Set!AN32),IF(Config!$C$6=10,SUM(+Ene!AN32+Feb!AN32+Mar!AN32+Abr!AN32+May!AN32+Jun!AN32+Jul!AN32+Ago!AN32+Set!AN32+Oct!AN32),IF(Config!$C$6=11,SUM(+Ene!AN32+Feb!AN32+Mar!AN32+Abr!AN32+May!AN32+Jun!AN32+Jul!AN32+Ago!AN32+Set!AN32+Oct!AN32+Nov!AN32),IF(Config!$C$6=12,SUM(+Ene!AN32+Feb!AN32+Mar!AN32+Abr!AN32+May!AN32+Jun!AN32+Jul!AN32+Ago!AN32+Set!AN32+Oct!AN32+Nov!AN32+Dic!AN32)))))))))))))</f>
        <v>0</v>
      </c>
      <c r="AO32" s="356">
        <f>IF(Config!$C$6=1,SUM(+Ene!AO32),IF(Config!$C$6=2,SUM(+Ene!AO32+Feb!AO32),IF(Config!$C$6=3,SUM(+Ene!AO32+Feb!AO32+Mar!AO32),IF(Config!$C$6=4,SUM(+Ene!AO32+Feb!AO32+Mar!AO32+Abr!AO32),IF(Config!$C$6=5,SUM(Ene!AO32+Feb!AO32+Mar!AO32+Abr!AO32+May!AO32),IF(Config!$C$6=6,SUM(+Ene!AO32+Feb!AO32+Mar!AO32+Abr!AO32+May!AO32+Jun!AO32),IF(Config!$C$6=7,SUM(Ene!AO32+Feb!AO32+Mar!AO32+Abr!AO32+May!AO32+Jun!AO32+Jul!AO32),IF(Config!$C$6=8,SUM(+Ene!AO32+Feb!AO32+Mar!AO32+Abr!AO32+May!AO32+Jun!AO32+Jul!AO32+Ago!AO32),IF(Config!$C$6=9,SUM(+Ene!AO32+Feb!AO32+Mar!AO32+Abr!AO32+May!AO32+Jun!AO32+Jul!AO32+Ago!AO32+Set!AO32),IF(Config!$C$6=10,SUM(+Ene!AO32+Feb!AO32+Mar!AO32+Abr!AO32+May!AO32+Jun!AO32+Jul!AO32+Ago!AO32+Set!AO32+Oct!AO32),IF(Config!$C$6=11,SUM(+Ene!AO32+Feb!AO32+Mar!AO32+Abr!AO32+May!AO32+Jun!AO32+Jul!AO32+Ago!AO32+Set!AO32+Oct!AO32+Nov!AO32),IF(Config!$C$6=12,SUM(+Ene!AO32+Feb!AO32+Mar!AO32+Abr!AO32+May!AO32+Jun!AO32+Jul!AO32+Ago!AO32+Set!AO32+Oct!AO32+Nov!AO32+Dic!AO32)))))))))))))</f>
        <v>25</v>
      </c>
      <c r="AP32" s="356">
        <f>IF(Config!$C$6=1,SUM(+Ene!AP32),IF(Config!$C$6=2,SUM(+Ene!AP32+Feb!AP32),IF(Config!$C$6=3,SUM(+Ene!AP32+Feb!AP32+Mar!AP32),IF(Config!$C$6=4,SUM(+Ene!AP32+Feb!AP32+Mar!AP32+Abr!AP32),IF(Config!$C$6=5,SUM(Ene!AP32+Feb!AP32+Mar!AP32+Abr!AP32+May!AP32),IF(Config!$C$6=6,SUM(+Ene!AP32+Feb!AP32+Mar!AP32+Abr!AP32+May!AP32+Jun!AP32),IF(Config!$C$6=7,SUM(Ene!AP32+Feb!AP32+Mar!AP32+Abr!AP32+May!AP32+Jun!AP32+Jul!AP32),IF(Config!$C$6=8,SUM(+Ene!AP32+Feb!AP32+Mar!AP32+Abr!AP32+May!AP32+Jun!AP32+Jul!AP32+Ago!AP32),IF(Config!$C$6=9,SUM(+Ene!AP32+Feb!AP32+Mar!AP32+Abr!AP32+May!AP32+Jun!AP32+Jul!AP32+Ago!AP32+Set!AP32),IF(Config!$C$6=10,SUM(+Ene!AP32+Feb!AP32+Mar!AP32+Abr!AP32+May!AP32+Jun!AP32+Jul!AP32+Ago!AP32+Set!AP32+Oct!AP32),IF(Config!$C$6=11,SUM(+Ene!AP32+Feb!AP32+Mar!AP32+Abr!AP32+May!AP32+Jun!AP32+Jul!AP32+Ago!AP32+Set!AP32+Oct!AP32+Nov!AP32),IF(Config!$C$6=12,SUM(+Ene!AP32+Feb!AP32+Mar!AP32+Abr!AP32+May!AP32+Jun!AP32+Jul!AP32+Ago!AP32+Set!AP32+Oct!AP32+Nov!AP32+Dic!AP32)))))))))))))</f>
        <v>114</v>
      </c>
      <c r="AQ32" s="356">
        <f>IF(Config!$C$6=1,SUM(+Ene!AQ32),IF(Config!$C$6=2,SUM(+Ene!AQ32+Feb!AQ32),IF(Config!$C$6=3,SUM(+Ene!AQ32+Feb!AQ32+Mar!AQ32),IF(Config!$C$6=4,SUM(+Ene!AQ32+Feb!AQ32+Mar!AQ32+Abr!AQ32),IF(Config!$C$6=5,SUM(Ene!AQ32+Feb!AQ32+Mar!AQ32+Abr!AQ32+May!AQ32),IF(Config!$C$6=6,SUM(+Ene!AQ32+Feb!AQ32+Mar!AQ32+Abr!AQ32+May!AQ32+Jun!AQ32),IF(Config!$C$6=7,SUM(Ene!AQ32+Feb!AQ32+Mar!AQ32+Abr!AQ32+May!AQ32+Jun!AQ32+Jul!AQ32),IF(Config!$C$6=8,SUM(+Ene!AQ32+Feb!AQ32+Mar!AQ32+Abr!AQ32+May!AQ32+Jun!AQ32+Jul!AQ32+Ago!AQ32),IF(Config!$C$6=9,SUM(+Ene!AQ32+Feb!AQ32+Mar!AQ32+Abr!AQ32+May!AQ32+Jun!AQ32+Jul!AQ32+Ago!AQ32+Set!AQ32),IF(Config!$C$6=10,SUM(+Ene!AQ32+Feb!AQ32+Mar!AQ32+Abr!AQ32+May!AQ32+Jun!AQ32+Jul!AQ32+Ago!AQ32+Set!AQ32+Oct!AQ32),IF(Config!$C$6=11,SUM(+Ene!AQ32+Feb!AQ32+Mar!AQ32+Abr!AQ32+May!AQ32+Jun!AQ32+Jul!AQ32+Ago!AQ32+Set!AQ32+Oct!AQ32+Nov!AQ32),IF(Config!$C$6=12,SUM(+Ene!AQ32+Feb!AQ32+Mar!AQ32+Abr!AQ32+May!AQ32+Jun!AQ32+Jul!AQ32+Ago!AQ32+Set!AQ32+Oct!AQ32+Nov!AQ32+Dic!AQ32)))))))))))))</f>
        <v>12</v>
      </c>
      <c r="AR32" s="356">
        <f>IF(Config!$C$6=1,SUM(+Ene!AR32),IF(Config!$C$6=2,SUM(+Ene!AR32+Feb!AR32),IF(Config!$C$6=3,SUM(+Ene!AR32+Feb!AR32+Mar!AR32),IF(Config!$C$6=4,SUM(+Ene!AR32+Feb!AR32+Mar!AR32+Abr!AR32),IF(Config!$C$6=5,SUM(Ene!AR32+Feb!AR32+Mar!AR32+Abr!AR32+May!AR32),IF(Config!$C$6=6,SUM(+Ene!AR32+Feb!AR32+Mar!AR32+Abr!AR32+May!AR32+Jun!AR32),IF(Config!$C$6=7,SUM(Ene!AR32+Feb!AR32+Mar!AR32+Abr!AR32+May!AR32+Jun!AR32+Jul!AR32),IF(Config!$C$6=8,SUM(+Ene!AR32+Feb!AR32+Mar!AR32+Abr!AR32+May!AR32+Jun!AR32+Jul!AR32+Ago!AR32),IF(Config!$C$6=9,SUM(+Ene!AR32+Feb!AR32+Mar!AR32+Abr!AR32+May!AR32+Jun!AR32+Jul!AR32+Ago!AR32+Set!AR32),IF(Config!$C$6=10,SUM(+Ene!AR32+Feb!AR32+Mar!AR32+Abr!AR32+May!AR32+Jun!AR32+Jul!AR32+Ago!AR32+Set!AR32+Oct!AR32),IF(Config!$C$6=11,SUM(+Ene!AR32+Feb!AR32+Mar!AR32+Abr!AR32+May!AR32+Jun!AR32+Jul!AR32+Ago!AR32+Set!AR32+Oct!AR32+Nov!AR32),IF(Config!$C$6=12,SUM(+Ene!AR32+Feb!AR32+Mar!AR32+Abr!AR32+May!AR32+Jun!AR32+Jul!AR32+Ago!AR32+Set!AR32+Oct!AR32+Nov!AR32+Dic!AR32)))))))))))))</f>
        <v>8</v>
      </c>
      <c r="AS32" s="356">
        <f>IF(Config!$C$6=1,SUM(+Ene!AS32),IF(Config!$C$6=2,SUM(+Ene!AS32+Feb!AS32),IF(Config!$C$6=3,SUM(+Ene!AS32+Feb!AS32+Mar!AS32),IF(Config!$C$6=4,SUM(+Ene!AS32+Feb!AS32+Mar!AS32+Abr!AS32),IF(Config!$C$6=5,SUM(Ene!AS32+Feb!AS32+Mar!AS32+Abr!AS32+May!AS32),IF(Config!$C$6=6,SUM(+Ene!AS32+Feb!AS32+Mar!AS32+Abr!AS32+May!AS32+Jun!AS32),IF(Config!$C$6=7,SUM(Ene!AS32+Feb!AS32+Mar!AS32+Abr!AS32+May!AS32+Jun!AS32+Jul!AS32),IF(Config!$C$6=8,SUM(+Ene!AS32+Feb!AS32+Mar!AS32+Abr!AS32+May!AS32+Jun!AS32+Jul!AS32+Ago!AS32),IF(Config!$C$6=9,SUM(+Ene!AS32+Feb!AS32+Mar!AS32+Abr!AS32+May!AS32+Jun!AS32+Jul!AS32+Ago!AS32+Set!AS32),IF(Config!$C$6=10,SUM(+Ene!AS32+Feb!AS32+Mar!AS32+Abr!AS32+May!AS32+Jun!AS32+Jul!AS32+Ago!AS32+Set!AS32+Oct!AS32),IF(Config!$C$6=11,SUM(+Ene!AS32+Feb!AS32+Mar!AS32+Abr!AS32+May!AS32+Jun!AS32+Jul!AS32+Ago!AS32+Set!AS32+Oct!AS32+Nov!AS32),IF(Config!$C$6=12,SUM(+Ene!AS32+Feb!AS32+Mar!AS32+Abr!AS32+May!AS32+Jun!AS32+Jul!AS32+Ago!AS32+Set!AS32+Oct!AS32+Nov!AS32+Dic!AS32)))))))))))))</f>
        <v>35</v>
      </c>
      <c r="AT32" s="366">
        <f t="shared" si="48"/>
        <v>1271</v>
      </c>
      <c r="AU32" s="37">
        <f t="shared" si="27"/>
        <v>0</v>
      </c>
      <c r="AV32" s="37">
        <f t="shared" si="28"/>
        <v>0</v>
      </c>
      <c r="AW32" s="37">
        <f t="shared" si="8"/>
        <v>658</v>
      </c>
      <c r="AX32" s="37">
        <f t="shared" si="9"/>
        <v>13</v>
      </c>
      <c r="AY32" s="37">
        <f t="shared" si="10"/>
        <v>43</v>
      </c>
      <c r="AZ32" s="37">
        <f t="shared" si="11"/>
        <v>151</v>
      </c>
      <c r="BA32" s="37">
        <f t="shared" si="12"/>
        <v>0</v>
      </c>
      <c r="BB32" s="37">
        <f t="shared" si="13"/>
        <v>93</v>
      </c>
      <c r="BC32" s="38">
        <f t="shared" si="14"/>
        <v>144</v>
      </c>
      <c r="BD32" s="37">
        <f t="shared" si="15"/>
        <v>169</v>
      </c>
      <c r="BE32" s="54">
        <f t="shared" si="6"/>
        <v>1271</v>
      </c>
      <c r="BF32" t="str">
        <f t="shared" si="7"/>
        <v>OK</v>
      </c>
    </row>
    <row r="33" spans="1:58" ht="30" x14ac:dyDescent="0.25">
      <c r="A33" s="352">
        <v>30</v>
      </c>
      <c r="B33" s="355" t="s">
        <v>619</v>
      </c>
      <c r="C33" s="414" t="s">
        <v>653</v>
      </c>
      <c r="D33" s="356">
        <f>IF(Config!$C$6=1,SUM(+Ene!D33),IF(Config!$C$6=2,SUM(+Ene!D33+Feb!D33),IF(Config!$C$6=3,SUM(+Ene!D33+Feb!D33+Mar!D33),IF(Config!$C$6=4,SUM(+Ene!D33+Feb!D33+Mar!D33+Abr!D33),IF(Config!$C$6=5,SUM(Ene!D33+Feb!D33+Mar!D33+Abr!D33+May!D33),IF(Config!$C$6=6,SUM(+Ene!D33+Feb!D33+Mar!D33+Abr!D33+May!D33+Jun!D33),IF(Config!$C$6=7,SUM(Ene!D33+Feb!D33+Mar!D33+Abr!D33+May!D33+Jun!D33+Jul!D33),IF(Config!$C$6=8,SUM(+Ene!D33+Feb!D33+Mar!D33+Abr!D33+May!D33+Jun!D33+Jul!D33+Ago!D33),IF(Config!$C$6=9,SUM(+Ene!D33+Feb!D33+Mar!D33+Abr!D33+May!D33+Jun!D33+Jul!D33+Ago!D33+Set!D33),IF(Config!$C$6=10,SUM(+Ene!D33+Feb!D33+Mar!D33+Abr!D33+May!D33+Jun!D33+Jul!D33+Ago!D33+Set!D33+Oct!D33),IF(Config!$C$6=11,SUM(+Ene!D33+Feb!D33+Mar!D33+Abr!D33+May!D33+Jun!D33+Jul!D33+Ago!D33+Set!D33+Oct!D33+Nov!D33),IF(Config!$C$6=12,SUM(+Ene!D33+Feb!D33+Mar!D33+Abr!D33+May!D33+Jun!D33+Jul!D33+Ago!D33+Set!D33+Oct!D33+Nov!D33+Dic!D33)))))))))))))</f>
        <v>0</v>
      </c>
      <c r="E33" s="356">
        <f>IF(Config!$C$6=1,SUM(+Ene!E33),IF(Config!$C$6=2,SUM(+Ene!E33+Feb!E33),IF(Config!$C$6=3,SUM(+Ene!E33+Feb!E33+Mar!E33),IF(Config!$C$6=4,SUM(+Ene!E33+Feb!E33+Mar!E33+Abr!E33),IF(Config!$C$6=5,SUM(Ene!E33+Feb!E33+Mar!E33+Abr!E33+May!E33),IF(Config!$C$6=6,SUM(+Ene!E33+Feb!E33+Mar!E33+Abr!E33+May!E33+Jun!E33),IF(Config!$C$6=7,SUM(Ene!E33+Feb!E33+Mar!E33+Abr!E33+May!E33+Jun!E33+Jul!E33),IF(Config!$C$6=8,SUM(+Ene!E33+Feb!E33+Mar!E33+Abr!E33+May!E33+Jun!E33+Jul!E33+Ago!E33),IF(Config!$C$6=9,SUM(+Ene!E33+Feb!E33+Mar!E33+Abr!E33+May!E33+Jun!E33+Jul!E33+Ago!E33+Set!E33),IF(Config!$C$6=10,SUM(+Ene!E33+Feb!E33+Mar!E33+Abr!E33+May!E33+Jun!E33+Jul!E33+Ago!E33+Set!E33+Oct!E33),IF(Config!$C$6=11,SUM(+Ene!E33+Feb!E33+Mar!E33+Abr!E33+May!E33+Jun!E33+Jul!E33+Ago!E33+Set!E33+Oct!E33+Nov!E33),IF(Config!$C$6=12,SUM(+Ene!E33+Feb!E33+Mar!E33+Abr!E33+May!E33+Jun!E33+Jul!E33+Ago!E33+Set!E33+Oct!E33+Nov!E33+Dic!E33)))))))))))))</f>
        <v>0</v>
      </c>
      <c r="F33" s="356">
        <f>IF(Config!$C$6=1,SUM(+Ene!F33),IF(Config!$C$6=2,SUM(+Ene!F33+Feb!F33),IF(Config!$C$6=3,SUM(+Ene!F33+Feb!F33+Mar!F33),IF(Config!$C$6=4,SUM(+Ene!F33+Feb!F33+Mar!F33+Abr!F33),IF(Config!$C$6=5,SUM(Ene!F33+Feb!F33+Mar!F33+Abr!F33+May!F33),IF(Config!$C$6=6,SUM(+Ene!F33+Feb!F33+Mar!F33+Abr!F33+May!F33+Jun!F33),IF(Config!$C$6=7,SUM(Ene!F33+Feb!F33+Mar!F33+Abr!F33+May!F33+Jun!F33+Jul!F33),IF(Config!$C$6=8,SUM(+Ene!F33+Feb!F33+Mar!F33+Abr!F33+May!F33+Jun!F33+Jul!F33+Ago!F33),IF(Config!$C$6=9,SUM(+Ene!F33+Feb!F33+Mar!F33+Abr!F33+May!F33+Jun!F33+Jul!F33+Ago!F33+Set!F33),IF(Config!$C$6=10,SUM(+Ene!F33+Feb!F33+Mar!F33+Abr!F33+May!F33+Jun!F33+Jul!F33+Ago!F33+Set!F33+Oct!F33),IF(Config!$C$6=11,SUM(+Ene!F33+Feb!F33+Mar!F33+Abr!F33+May!F33+Jun!F33+Jul!F33+Ago!F33+Set!F33+Oct!F33+Nov!F33),IF(Config!$C$6=12,SUM(+Ene!F33+Feb!F33+Mar!F33+Abr!F33+May!F33+Jun!F33+Jul!F33+Ago!F33+Set!F33+Oct!F33+Nov!F33+Dic!F33)))))))))))))</f>
        <v>874</v>
      </c>
      <c r="G33" s="356">
        <f>IF(Config!$C$6=1,SUM(+Ene!G33),IF(Config!$C$6=2,SUM(+Ene!G33+Feb!G33),IF(Config!$C$6=3,SUM(+Ene!G33+Feb!G33+Mar!G33),IF(Config!$C$6=4,SUM(+Ene!G33+Feb!G33+Mar!G33+Abr!G33),IF(Config!$C$6=5,SUM(Ene!G33+Feb!G33+Mar!G33+Abr!G33+May!G33),IF(Config!$C$6=6,SUM(+Ene!G33+Feb!G33+Mar!G33+Abr!G33+May!G33+Jun!G33),IF(Config!$C$6=7,SUM(Ene!G33+Feb!G33+Mar!G33+Abr!G33+May!G33+Jun!G33+Jul!G33),IF(Config!$C$6=8,SUM(+Ene!G33+Feb!G33+Mar!G33+Abr!G33+May!G33+Jun!G33+Jul!G33+Ago!G33),IF(Config!$C$6=9,SUM(+Ene!G33+Feb!G33+Mar!G33+Abr!G33+May!G33+Jun!G33+Jul!G33+Ago!G33+Set!G33),IF(Config!$C$6=10,SUM(+Ene!G33+Feb!G33+Mar!G33+Abr!G33+May!G33+Jun!G33+Jul!G33+Ago!G33+Set!G33+Oct!G33),IF(Config!$C$6=11,SUM(+Ene!G33+Feb!G33+Mar!G33+Abr!G33+May!G33+Jun!G33+Jul!G33+Ago!G33+Set!G33+Oct!G33+Nov!G33),IF(Config!$C$6=12,SUM(+Ene!G33+Feb!G33+Mar!G33+Abr!G33+May!G33+Jun!G33+Jul!G33+Ago!G33+Set!G33+Oct!G33+Nov!G33+Dic!G33)))))))))))))</f>
        <v>23</v>
      </c>
      <c r="H33" s="356">
        <f>IF(Config!$C$6=1,SUM(+Ene!H33),IF(Config!$C$6=2,SUM(+Ene!H33+Feb!H33),IF(Config!$C$6=3,SUM(+Ene!H33+Feb!H33+Mar!H33),IF(Config!$C$6=4,SUM(+Ene!H33+Feb!H33+Mar!H33+Abr!H33),IF(Config!$C$6=5,SUM(Ene!H33+Feb!H33+Mar!H33+Abr!H33+May!H33),IF(Config!$C$6=6,SUM(+Ene!H33+Feb!H33+Mar!H33+Abr!H33+May!H33+Jun!H33),IF(Config!$C$6=7,SUM(Ene!H33+Feb!H33+Mar!H33+Abr!H33+May!H33+Jun!H33+Jul!H33),IF(Config!$C$6=8,SUM(+Ene!H33+Feb!H33+Mar!H33+Abr!H33+May!H33+Jun!H33+Jul!H33+Ago!H33),IF(Config!$C$6=9,SUM(+Ene!H33+Feb!H33+Mar!H33+Abr!H33+May!H33+Jun!H33+Jul!H33+Ago!H33+Set!H33),IF(Config!$C$6=10,SUM(+Ene!H33+Feb!H33+Mar!H33+Abr!H33+May!H33+Jun!H33+Jul!H33+Ago!H33+Set!H33+Oct!H33),IF(Config!$C$6=11,SUM(+Ene!H33+Feb!H33+Mar!H33+Abr!H33+May!H33+Jun!H33+Jul!H33+Ago!H33+Set!H33+Oct!H33+Nov!H33),IF(Config!$C$6=12,SUM(+Ene!H33+Feb!H33+Mar!H33+Abr!H33+May!H33+Jun!H33+Jul!H33+Ago!H33+Set!H33+Oct!H33+Nov!H33+Dic!H33)))))))))))))</f>
        <v>24</v>
      </c>
      <c r="I33" s="356">
        <f>IF(Config!$C$6=1,SUM(+Ene!I33),IF(Config!$C$6=2,SUM(+Ene!I33+Feb!I33),IF(Config!$C$6=3,SUM(+Ene!I33+Feb!I33+Mar!I33),IF(Config!$C$6=4,SUM(+Ene!I33+Feb!I33+Mar!I33+Abr!I33),IF(Config!$C$6=5,SUM(Ene!I33+Feb!I33+Mar!I33+Abr!I33+May!I33),IF(Config!$C$6=6,SUM(+Ene!I33+Feb!I33+Mar!I33+Abr!I33+May!I33+Jun!I33),IF(Config!$C$6=7,SUM(Ene!I33+Feb!I33+Mar!I33+Abr!I33+May!I33+Jun!I33+Jul!I33),IF(Config!$C$6=8,SUM(+Ene!I33+Feb!I33+Mar!I33+Abr!I33+May!I33+Jun!I33+Jul!I33+Ago!I33),IF(Config!$C$6=9,SUM(+Ene!I33+Feb!I33+Mar!I33+Abr!I33+May!I33+Jun!I33+Jul!I33+Ago!I33+Set!I33),IF(Config!$C$6=10,SUM(+Ene!I33+Feb!I33+Mar!I33+Abr!I33+May!I33+Jun!I33+Jul!I33+Ago!I33+Set!I33+Oct!I33),IF(Config!$C$6=11,SUM(+Ene!I33+Feb!I33+Mar!I33+Abr!I33+May!I33+Jun!I33+Jul!I33+Ago!I33+Set!I33+Oct!I33+Nov!I33),IF(Config!$C$6=12,SUM(+Ene!I33+Feb!I33+Mar!I33+Abr!I33+May!I33+Jun!I33+Jul!I33+Ago!I33+Set!I33+Oct!I33+Nov!I33+Dic!I33)))))))))))))</f>
        <v>58</v>
      </c>
      <c r="J33" s="356">
        <f>IF(Config!$C$6=1,SUM(+Ene!J33),IF(Config!$C$6=2,SUM(+Ene!J33+Feb!J33),IF(Config!$C$6=3,SUM(+Ene!J33+Feb!J33+Mar!J33),IF(Config!$C$6=4,SUM(+Ene!J33+Feb!J33+Mar!J33+Abr!J33),IF(Config!$C$6=5,SUM(Ene!J33+Feb!J33+Mar!J33+Abr!J33+May!J33),IF(Config!$C$6=6,SUM(+Ene!J33+Feb!J33+Mar!J33+Abr!J33+May!J33+Jun!J33),IF(Config!$C$6=7,SUM(Ene!J33+Feb!J33+Mar!J33+Abr!J33+May!J33+Jun!J33+Jul!J33),IF(Config!$C$6=8,SUM(+Ene!J33+Feb!J33+Mar!J33+Abr!J33+May!J33+Jun!J33+Jul!J33+Ago!J33),IF(Config!$C$6=9,SUM(+Ene!J33+Feb!J33+Mar!J33+Abr!J33+May!J33+Jun!J33+Jul!J33+Ago!J33+Set!J33),IF(Config!$C$6=10,SUM(+Ene!J33+Feb!J33+Mar!J33+Abr!J33+May!J33+Jun!J33+Jul!J33+Ago!J33+Set!J33+Oct!J33),IF(Config!$C$6=11,SUM(+Ene!J33+Feb!J33+Mar!J33+Abr!J33+May!J33+Jun!J33+Jul!J33+Ago!J33+Set!J33+Oct!J33+Nov!J33),IF(Config!$C$6=12,SUM(+Ene!J33+Feb!J33+Mar!J33+Abr!J33+May!J33+Jun!J33+Jul!J33+Ago!J33+Set!J33+Oct!J33+Nov!J33+Dic!J33)))))))))))))</f>
        <v>0</v>
      </c>
      <c r="K33" s="356">
        <f>IF(Config!$C$6=1,SUM(+Ene!K33),IF(Config!$C$6=2,SUM(+Ene!K33+Feb!K33),IF(Config!$C$6=3,SUM(+Ene!K33+Feb!K33+Mar!K33),IF(Config!$C$6=4,SUM(+Ene!K33+Feb!K33+Mar!K33+Abr!K33),IF(Config!$C$6=5,SUM(Ene!K33+Feb!K33+Mar!K33+Abr!K33+May!K33),IF(Config!$C$6=6,SUM(+Ene!K33+Feb!K33+Mar!K33+Abr!K33+May!K33+Jun!K33),IF(Config!$C$6=7,SUM(Ene!K33+Feb!K33+Mar!K33+Abr!K33+May!K33+Jun!K33+Jul!K33),IF(Config!$C$6=8,SUM(+Ene!K33+Feb!K33+Mar!K33+Abr!K33+May!K33+Jun!K33+Jul!K33+Ago!K33),IF(Config!$C$6=9,SUM(+Ene!K33+Feb!K33+Mar!K33+Abr!K33+May!K33+Jun!K33+Jul!K33+Ago!K33+Set!K33),IF(Config!$C$6=10,SUM(+Ene!K33+Feb!K33+Mar!K33+Abr!K33+May!K33+Jun!K33+Jul!K33+Ago!K33+Set!K33+Oct!K33),IF(Config!$C$6=11,SUM(+Ene!K33+Feb!K33+Mar!K33+Abr!K33+May!K33+Jun!K33+Jul!K33+Ago!K33+Set!K33+Oct!K33+Nov!K33),IF(Config!$C$6=12,SUM(+Ene!K33+Feb!K33+Mar!K33+Abr!K33+May!K33+Jun!K33+Jul!K33+Ago!K33+Set!K33+Oct!K33+Nov!K33+Dic!K33)))))))))))))</f>
        <v>2</v>
      </c>
      <c r="L33" s="356">
        <f>IF(Config!$C$6=1,SUM(+Ene!L33),IF(Config!$C$6=2,SUM(+Ene!L33+Feb!L33),IF(Config!$C$6=3,SUM(+Ene!L33+Feb!L33+Mar!L33),IF(Config!$C$6=4,SUM(+Ene!L33+Feb!L33+Mar!L33+Abr!L33),IF(Config!$C$6=5,SUM(Ene!L33+Feb!L33+Mar!L33+Abr!L33+May!L33),IF(Config!$C$6=6,SUM(+Ene!L33+Feb!L33+Mar!L33+Abr!L33+May!L33+Jun!L33),IF(Config!$C$6=7,SUM(Ene!L33+Feb!L33+Mar!L33+Abr!L33+May!L33+Jun!L33+Jul!L33),IF(Config!$C$6=8,SUM(+Ene!L33+Feb!L33+Mar!L33+Abr!L33+May!L33+Jun!L33+Jul!L33+Ago!L33),IF(Config!$C$6=9,SUM(+Ene!L33+Feb!L33+Mar!L33+Abr!L33+May!L33+Jun!L33+Jul!L33+Ago!L33+Set!L33),IF(Config!$C$6=10,SUM(+Ene!L33+Feb!L33+Mar!L33+Abr!L33+May!L33+Jun!L33+Jul!L33+Ago!L33+Set!L33+Oct!L33),IF(Config!$C$6=11,SUM(+Ene!L33+Feb!L33+Mar!L33+Abr!L33+May!L33+Jun!L33+Jul!L33+Ago!L33+Set!L33+Oct!L33+Nov!L33),IF(Config!$C$6=12,SUM(+Ene!L33+Feb!L33+Mar!L33+Abr!L33+May!L33+Jun!L33+Jul!L33+Ago!L33+Set!L33+Oct!L33+Nov!L33+Dic!L33)))))))))))))</f>
        <v>23</v>
      </c>
      <c r="M33" s="356">
        <f>IF(Config!$C$6=1,SUM(+Ene!M33),IF(Config!$C$6=2,SUM(+Ene!M33+Feb!M33),IF(Config!$C$6=3,SUM(+Ene!M33+Feb!M33+Mar!M33),IF(Config!$C$6=4,SUM(+Ene!M33+Feb!M33+Mar!M33+Abr!M33),IF(Config!$C$6=5,SUM(Ene!M33+Feb!M33+Mar!M33+Abr!M33+May!M33),IF(Config!$C$6=6,SUM(+Ene!M33+Feb!M33+Mar!M33+Abr!M33+May!M33+Jun!M33),IF(Config!$C$6=7,SUM(Ene!M33+Feb!M33+Mar!M33+Abr!M33+May!M33+Jun!M33+Jul!M33),IF(Config!$C$6=8,SUM(+Ene!M33+Feb!M33+Mar!M33+Abr!M33+May!M33+Jun!M33+Jul!M33+Ago!M33),IF(Config!$C$6=9,SUM(+Ene!M33+Feb!M33+Mar!M33+Abr!M33+May!M33+Jun!M33+Jul!M33+Ago!M33+Set!M33),IF(Config!$C$6=10,SUM(+Ene!M33+Feb!M33+Mar!M33+Abr!M33+May!M33+Jun!M33+Jul!M33+Ago!M33+Set!M33+Oct!M33),IF(Config!$C$6=11,SUM(+Ene!M33+Feb!M33+Mar!M33+Abr!M33+May!M33+Jun!M33+Jul!M33+Ago!M33+Set!M33+Oct!M33+Nov!M33),IF(Config!$C$6=12,SUM(+Ene!M33+Feb!M33+Mar!M33+Abr!M33+May!M33+Jun!M33+Jul!M33+Ago!M33+Set!M33+Oct!M33+Nov!M33+Dic!M33)))))))))))))</f>
        <v>25</v>
      </c>
      <c r="N33" s="356">
        <f>IF(Config!$C$6=1,SUM(+Ene!N33),IF(Config!$C$6=2,SUM(+Ene!N33+Feb!N33),IF(Config!$C$6=3,SUM(+Ene!N33+Feb!N33+Mar!N33),IF(Config!$C$6=4,SUM(+Ene!N33+Feb!N33+Mar!N33+Abr!N33),IF(Config!$C$6=5,SUM(Ene!N33+Feb!N33+Mar!N33+Abr!N33+May!N33),IF(Config!$C$6=6,SUM(+Ene!N33+Feb!N33+Mar!N33+Abr!N33+May!N33+Jun!N33),IF(Config!$C$6=7,SUM(Ene!N33+Feb!N33+Mar!N33+Abr!N33+May!N33+Jun!N33+Jul!N33),IF(Config!$C$6=8,SUM(+Ene!N33+Feb!N33+Mar!N33+Abr!N33+May!N33+Jun!N33+Jul!N33+Ago!N33),IF(Config!$C$6=9,SUM(+Ene!N33+Feb!N33+Mar!N33+Abr!N33+May!N33+Jun!N33+Jul!N33+Ago!N33+Set!N33),IF(Config!$C$6=10,SUM(+Ene!N33+Feb!N33+Mar!N33+Abr!N33+May!N33+Jun!N33+Jul!N33+Ago!N33+Set!N33+Oct!N33),IF(Config!$C$6=11,SUM(+Ene!N33+Feb!N33+Mar!N33+Abr!N33+May!N33+Jun!N33+Jul!N33+Ago!N33+Set!N33+Oct!N33+Nov!N33),IF(Config!$C$6=12,SUM(+Ene!N33+Feb!N33+Mar!N33+Abr!N33+May!N33+Jun!N33+Jul!N33+Ago!N33+Set!N33+Oct!N33+Nov!N33+Dic!N33)))))))))))))</f>
        <v>12</v>
      </c>
      <c r="O33" s="356">
        <f>IF(Config!$C$6=1,SUM(+Ene!O33),IF(Config!$C$6=2,SUM(+Ene!O33+Feb!O33),IF(Config!$C$6=3,SUM(+Ene!O33+Feb!O33+Mar!O33),IF(Config!$C$6=4,SUM(+Ene!O33+Feb!O33+Mar!O33+Abr!O33),IF(Config!$C$6=5,SUM(Ene!O33+Feb!O33+Mar!O33+Abr!O33+May!O33),IF(Config!$C$6=6,SUM(+Ene!O33+Feb!O33+Mar!O33+Abr!O33+May!O33+Jun!O33),IF(Config!$C$6=7,SUM(Ene!O33+Feb!O33+Mar!O33+Abr!O33+May!O33+Jun!O33+Jul!O33),IF(Config!$C$6=8,SUM(+Ene!O33+Feb!O33+Mar!O33+Abr!O33+May!O33+Jun!O33+Jul!O33+Ago!O33),IF(Config!$C$6=9,SUM(+Ene!O33+Feb!O33+Mar!O33+Abr!O33+May!O33+Jun!O33+Jul!O33+Ago!O33+Set!O33),IF(Config!$C$6=10,SUM(+Ene!O33+Feb!O33+Mar!O33+Abr!O33+May!O33+Jun!O33+Jul!O33+Ago!O33+Set!O33+Oct!O33),IF(Config!$C$6=11,SUM(+Ene!O33+Feb!O33+Mar!O33+Abr!O33+May!O33+Jun!O33+Jul!O33+Ago!O33+Set!O33+Oct!O33+Nov!O33),IF(Config!$C$6=12,SUM(+Ene!O33+Feb!O33+Mar!O33+Abr!O33+May!O33+Jun!O33+Jul!O33+Ago!O33+Set!O33+Oct!O33+Nov!O33+Dic!O33)))))))))))))</f>
        <v>98</v>
      </c>
      <c r="P33" s="356">
        <f>IF(Config!$C$6=1,SUM(+Ene!P33),IF(Config!$C$6=2,SUM(+Ene!P33+Feb!P33),IF(Config!$C$6=3,SUM(+Ene!P33+Feb!P33+Mar!P33),IF(Config!$C$6=4,SUM(+Ene!P33+Feb!P33+Mar!P33+Abr!P33),IF(Config!$C$6=5,SUM(Ene!P33+Feb!P33+Mar!P33+Abr!P33+May!P33),IF(Config!$C$6=6,SUM(+Ene!P33+Feb!P33+Mar!P33+Abr!P33+May!P33+Jun!P33),IF(Config!$C$6=7,SUM(Ene!P33+Feb!P33+Mar!P33+Abr!P33+May!P33+Jun!P33+Jul!P33),IF(Config!$C$6=8,SUM(+Ene!P33+Feb!P33+Mar!P33+Abr!P33+May!P33+Jun!P33+Jul!P33+Ago!P33),IF(Config!$C$6=9,SUM(+Ene!P33+Feb!P33+Mar!P33+Abr!P33+May!P33+Jun!P33+Jul!P33+Ago!P33+Set!P33),IF(Config!$C$6=10,SUM(+Ene!P33+Feb!P33+Mar!P33+Abr!P33+May!P33+Jun!P33+Jul!P33+Ago!P33+Set!P33+Oct!P33),IF(Config!$C$6=11,SUM(+Ene!P33+Feb!P33+Mar!P33+Abr!P33+May!P33+Jun!P33+Jul!P33+Ago!P33+Set!P33+Oct!P33+Nov!P33),IF(Config!$C$6=12,SUM(+Ene!P33+Feb!P33+Mar!P33+Abr!P33+May!P33+Jun!P33+Jul!P33+Ago!P33+Set!P33+Oct!P33+Nov!P33+Dic!P33)))))))))))))</f>
        <v>84</v>
      </c>
      <c r="Q33" s="356">
        <f>IF(Config!$C$6=1,SUM(+Ene!Q33),IF(Config!$C$6=2,SUM(+Ene!Q33+Feb!Q33),IF(Config!$C$6=3,SUM(+Ene!Q33+Feb!Q33+Mar!Q33),IF(Config!$C$6=4,SUM(+Ene!Q33+Feb!Q33+Mar!Q33+Abr!Q33),IF(Config!$C$6=5,SUM(Ene!Q33+Feb!Q33+Mar!Q33+Abr!Q33+May!Q33),IF(Config!$C$6=6,SUM(+Ene!Q33+Feb!Q33+Mar!Q33+Abr!Q33+May!Q33+Jun!Q33),IF(Config!$C$6=7,SUM(Ene!Q33+Feb!Q33+Mar!Q33+Abr!Q33+May!Q33+Jun!Q33+Jul!Q33),IF(Config!$C$6=8,SUM(+Ene!Q33+Feb!Q33+Mar!Q33+Abr!Q33+May!Q33+Jun!Q33+Jul!Q33+Ago!Q33),IF(Config!$C$6=9,SUM(+Ene!Q33+Feb!Q33+Mar!Q33+Abr!Q33+May!Q33+Jun!Q33+Jul!Q33+Ago!Q33+Set!Q33),IF(Config!$C$6=10,SUM(+Ene!Q33+Feb!Q33+Mar!Q33+Abr!Q33+May!Q33+Jun!Q33+Jul!Q33+Ago!Q33+Set!Q33+Oct!Q33),IF(Config!$C$6=11,SUM(+Ene!Q33+Feb!Q33+Mar!Q33+Abr!Q33+May!Q33+Jun!Q33+Jul!Q33+Ago!Q33+Set!Q33+Oct!Q33+Nov!Q33),IF(Config!$C$6=12,SUM(+Ene!Q33+Feb!Q33+Mar!Q33+Abr!Q33+May!Q33+Jun!Q33+Jul!Q33+Ago!Q33+Set!Q33+Oct!Q33+Nov!Q33+Dic!Q33)))))))))))))</f>
        <v>0</v>
      </c>
      <c r="R33" s="356">
        <f>IF(Config!$C$6=1,SUM(+Ene!R33),IF(Config!$C$6=2,SUM(+Ene!R33+Feb!R33),IF(Config!$C$6=3,SUM(+Ene!R33+Feb!R33+Mar!R33),IF(Config!$C$6=4,SUM(+Ene!R33+Feb!R33+Mar!R33+Abr!R33),IF(Config!$C$6=5,SUM(Ene!R33+Feb!R33+Mar!R33+Abr!R33+May!R33),IF(Config!$C$6=6,SUM(+Ene!R33+Feb!R33+Mar!R33+Abr!R33+May!R33+Jun!R33),IF(Config!$C$6=7,SUM(Ene!R33+Feb!R33+Mar!R33+Abr!R33+May!R33+Jun!R33+Jul!R33),IF(Config!$C$6=8,SUM(+Ene!R33+Feb!R33+Mar!R33+Abr!R33+May!R33+Jun!R33+Jul!R33+Ago!R33),IF(Config!$C$6=9,SUM(+Ene!R33+Feb!R33+Mar!R33+Abr!R33+May!R33+Jun!R33+Jul!R33+Ago!R33+Set!R33),IF(Config!$C$6=10,SUM(+Ene!R33+Feb!R33+Mar!R33+Abr!R33+May!R33+Jun!R33+Jul!R33+Ago!R33+Set!R33+Oct!R33),IF(Config!$C$6=11,SUM(+Ene!R33+Feb!R33+Mar!R33+Abr!R33+May!R33+Jun!R33+Jul!R33+Ago!R33+Set!R33+Oct!R33+Nov!R33),IF(Config!$C$6=12,SUM(+Ene!R33+Feb!R33+Mar!R33+Abr!R33+May!R33+Jun!R33+Jul!R33+Ago!R33+Set!R33+Oct!R33+Nov!R33+Dic!R33)))))))))))))</f>
        <v>0</v>
      </c>
      <c r="S33" s="356">
        <f>IF(Config!$C$6=1,SUM(+Ene!S33),IF(Config!$C$6=2,SUM(+Ene!S33+Feb!S33),IF(Config!$C$6=3,SUM(+Ene!S33+Feb!S33+Mar!S33),IF(Config!$C$6=4,SUM(+Ene!S33+Feb!S33+Mar!S33+Abr!S33),IF(Config!$C$6=5,SUM(Ene!S33+Feb!S33+Mar!S33+Abr!S33+May!S33),IF(Config!$C$6=6,SUM(+Ene!S33+Feb!S33+Mar!S33+Abr!S33+May!S33+Jun!S33),IF(Config!$C$6=7,SUM(Ene!S33+Feb!S33+Mar!S33+Abr!S33+May!S33+Jun!S33+Jul!S33),IF(Config!$C$6=8,SUM(+Ene!S33+Feb!S33+Mar!S33+Abr!S33+May!S33+Jun!S33+Jul!S33+Ago!S33),IF(Config!$C$6=9,SUM(+Ene!S33+Feb!S33+Mar!S33+Abr!S33+May!S33+Jun!S33+Jul!S33+Ago!S33+Set!S33),IF(Config!$C$6=10,SUM(+Ene!S33+Feb!S33+Mar!S33+Abr!S33+May!S33+Jun!S33+Jul!S33+Ago!S33+Set!S33+Oct!S33),IF(Config!$C$6=11,SUM(+Ene!S33+Feb!S33+Mar!S33+Abr!S33+May!S33+Jun!S33+Jul!S33+Ago!S33+Set!S33+Oct!S33+Nov!S33),IF(Config!$C$6=12,SUM(+Ene!S33+Feb!S33+Mar!S33+Abr!S33+May!S33+Jun!S33+Jul!S33+Ago!S33+Set!S33+Oct!S33+Nov!S33+Dic!S33)))))))))))))</f>
        <v>34</v>
      </c>
      <c r="T33" s="356">
        <f>IF(Config!$C$6=1,SUM(+Ene!T33),IF(Config!$C$6=2,SUM(+Ene!T33+Feb!T33),IF(Config!$C$6=3,SUM(+Ene!T33+Feb!T33+Mar!T33),IF(Config!$C$6=4,SUM(+Ene!T33+Feb!T33+Mar!T33+Abr!T33),IF(Config!$C$6=5,SUM(Ene!T33+Feb!T33+Mar!T33+Abr!T33+May!T33),IF(Config!$C$6=6,SUM(+Ene!T33+Feb!T33+Mar!T33+Abr!T33+May!T33+Jun!T33),IF(Config!$C$6=7,SUM(Ene!T33+Feb!T33+Mar!T33+Abr!T33+May!T33+Jun!T33+Jul!T33),IF(Config!$C$6=8,SUM(+Ene!T33+Feb!T33+Mar!T33+Abr!T33+May!T33+Jun!T33+Jul!T33+Ago!T33),IF(Config!$C$6=9,SUM(+Ene!T33+Feb!T33+Mar!T33+Abr!T33+May!T33+Jun!T33+Jul!T33+Ago!T33+Set!T33),IF(Config!$C$6=10,SUM(+Ene!T33+Feb!T33+Mar!T33+Abr!T33+May!T33+Jun!T33+Jul!T33+Ago!T33+Set!T33+Oct!T33),IF(Config!$C$6=11,SUM(+Ene!T33+Feb!T33+Mar!T33+Abr!T33+May!T33+Jun!T33+Jul!T33+Ago!T33+Set!T33+Oct!T33+Nov!T33),IF(Config!$C$6=12,SUM(+Ene!T33+Feb!T33+Mar!T33+Abr!T33+May!T33+Jun!T33+Jul!T33+Ago!T33+Set!T33+Oct!T33+Nov!T33+Dic!T33)))))))))))))</f>
        <v>52</v>
      </c>
      <c r="U33" s="356">
        <f>IF(Config!$C$6=1,SUM(+Ene!U33),IF(Config!$C$6=2,SUM(+Ene!U33+Feb!U33),IF(Config!$C$6=3,SUM(+Ene!U33+Feb!U33+Mar!U33),IF(Config!$C$6=4,SUM(+Ene!U33+Feb!U33+Mar!U33+Abr!U33),IF(Config!$C$6=5,SUM(Ene!U33+Feb!U33+Mar!U33+Abr!U33+May!U33),IF(Config!$C$6=6,SUM(+Ene!U33+Feb!U33+Mar!U33+Abr!U33+May!U33+Jun!U33),IF(Config!$C$6=7,SUM(Ene!U33+Feb!U33+Mar!U33+Abr!U33+May!U33+Jun!U33+Jul!U33),IF(Config!$C$6=8,SUM(+Ene!U33+Feb!U33+Mar!U33+Abr!U33+May!U33+Jun!U33+Jul!U33+Ago!U33),IF(Config!$C$6=9,SUM(+Ene!U33+Feb!U33+Mar!U33+Abr!U33+May!U33+Jun!U33+Jul!U33+Ago!U33+Set!U33),IF(Config!$C$6=10,SUM(+Ene!U33+Feb!U33+Mar!U33+Abr!U33+May!U33+Jun!U33+Jul!U33+Ago!U33+Set!U33+Oct!U33),IF(Config!$C$6=11,SUM(+Ene!U33+Feb!U33+Mar!U33+Abr!U33+May!U33+Jun!U33+Jul!U33+Ago!U33+Set!U33+Oct!U33+Nov!U33),IF(Config!$C$6=12,SUM(+Ene!U33+Feb!U33+Mar!U33+Abr!U33+May!U33+Jun!U33+Jul!U33+Ago!U33+Set!U33+Oct!U33+Nov!U33+Dic!U33)))))))))))))</f>
        <v>25</v>
      </c>
      <c r="V33" s="356">
        <f>IF(Config!$C$6=1,SUM(+Ene!V33),IF(Config!$C$6=2,SUM(+Ene!V33+Feb!V33),IF(Config!$C$6=3,SUM(+Ene!V33+Feb!V33+Mar!V33),IF(Config!$C$6=4,SUM(+Ene!V33+Feb!V33+Mar!V33+Abr!V33),IF(Config!$C$6=5,SUM(Ene!V33+Feb!V33+Mar!V33+Abr!V33+May!V33),IF(Config!$C$6=6,SUM(+Ene!V33+Feb!V33+Mar!V33+Abr!V33+May!V33+Jun!V33),IF(Config!$C$6=7,SUM(Ene!V33+Feb!V33+Mar!V33+Abr!V33+May!V33+Jun!V33+Jul!V33),IF(Config!$C$6=8,SUM(+Ene!V33+Feb!V33+Mar!V33+Abr!V33+May!V33+Jun!V33+Jul!V33+Ago!V33),IF(Config!$C$6=9,SUM(+Ene!V33+Feb!V33+Mar!V33+Abr!V33+May!V33+Jun!V33+Jul!V33+Ago!V33+Set!V33),IF(Config!$C$6=10,SUM(+Ene!V33+Feb!V33+Mar!V33+Abr!V33+May!V33+Jun!V33+Jul!V33+Ago!V33+Set!V33+Oct!V33),IF(Config!$C$6=11,SUM(+Ene!V33+Feb!V33+Mar!V33+Abr!V33+May!V33+Jun!V33+Jul!V33+Ago!V33+Set!V33+Oct!V33+Nov!V33),IF(Config!$C$6=12,SUM(+Ene!V33+Feb!V33+Mar!V33+Abr!V33+May!V33+Jun!V33+Jul!V33+Ago!V33+Set!V33+Oct!V33+Nov!V33+Dic!V33)))))))))))))</f>
        <v>81</v>
      </c>
      <c r="W33" s="356">
        <f>IF(Config!$C$6=1,SUM(+Ene!W33),IF(Config!$C$6=2,SUM(+Ene!W33+Feb!W33),IF(Config!$C$6=3,SUM(+Ene!W33+Feb!W33+Mar!W33),IF(Config!$C$6=4,SUM(+Ene!W33+Feb!W33+Mar!W33+Abr!W33),IF(Config!$C$6=5,SUM(Ene!W33+Feb!W33+Mar!W33+Abr!W33+May!W33),IF(Config!$C$6=6,SUM(+Ene!W33+Feb!W33+Mar!W33+Abr!W33+May!W33+Jun!W33),IF(Config!$C$6=7,SUM(Ene!W33+Feb!W33+Mar!W33+Abr!W33+May!W33+Jun!W33+Jul!W33),IF(Config!$C$6=8,SUM(+Ene!W33+Feb!W33+Mar!W33+Abr!W33+May!W33+Jun!W33+Jul!W33+Ago!W33),IF(Config!$C$6=9,SUM(+Ene!W33+Feb!W33+Mar!W33+Abr!W33+May!W33+Jun!W33+Jul!W33+Ago!W33+Set!W33),IF(Config!$C$6=10,SUM(+Ene!W33+Feb!W33+Mar!W33+Abr!W33+May!W33+Jun!W33+Jul!W33+Ago!W33+Set!W33+Oct!W33),IF(Config!$C$6=11,SUM(+Ene!W33+Feb!W33+Mar!W33+Abr!W33+May!W33+Jun!W33+Jul!W33+Ago!W33+Set!W33+Oct!W33+Nov!W33),IF(Config!$C$6=12,SUM(+Ene!W33+Feb!W33+Mar!W33+Abr!W33+May!W33+Jun!W33+Jul!W33+Ago!W33+Set!W33+Oct!W33+Nov!W33+Dic!W33)))))))))))))</f>
        <v>0</v>
      </c>
      <c r="X33" s="356">
        <f>IF(Config!$C$6=1,SUM(+Ene!X33),IF(Config!$C$6=2,SUM(+Ene!X33+Feb!X33),IF(Config!$C$6=3,SUM(+Ene!X33+Feb!X33+Mar!X33),IF(Config!$C$6=4,SUM(+Ene!X33+Feb!X33+Mar!X33+Abr!X33),IF(Config!$C$6=5,SUM(Ene!X33+Feb!X33+Mar!X33+Abr!X33+May!X33),IF(Config!$C$6=6,SUM(+Ene!X33+Feb!X33+Mar!X33+Abr!X33+May!X33+Jun!X33),IF(Config!$C$6=7,SUM(Ene!X33+Feb!X33+Mar!X33+Abr!X33+May!X33+Jun!X33+Jul!X33),IF(Config!$C$6=8,SUM(+Ene!X33+Feb!X33+Mar!X33+Abr!X33+May!X33+Jun!X33+Jul!X33+Ago!X33),IF(Config!$C$6=9,SUM(+Ene!X33+Feb!X33+Mar!X33+Abr!X33+May!X33+Jun!X33+Jul!X33+Ago!X33+Set!X33),IF(Config!$C$6=10,SUM(+Ene!X33+Feb!X33+Mar!X33+Abr!X33+May!X33+Jun!X33+Jul!X33+Ago!X33+Set!X33+Oct!X33),IF(Config!$C$6=11,SUM(+Ene!X33+Feb!X33+Mar!X33+Abr!X33+May!X33+Jun!X33+Jul!X33+Ago!X33+Set!X33+Oct!X33+Nov!X33),IF(Config!$C$6=12,SUM(+Ene!X33+Feb!X33+Mar!X33+Abr!X33+May!X33+Jun!X33+Jul!X33+Ago!X33+Set!X33+Oct!X33+Nov!X33+Dic!X33)))))))))))))</f>
        <v>97</v>
      </c>
      <c r="Y33" s="356">
        <f>IF(Config!$C$6=1,SUM(+Ene!Y33),IF(Config!$C$6=2,SUM(+Ene!Y33+Feb!Y33),IF(Config!$C$6=3,SUM(+Ene!Y33+Feb!Y33+Mar!Y33),IF(Config!$C$6=4,SUM(+Ene!Y33+Feb!Y33+Mar!Y33+Abr!Y33),IF(Config!$C$6=5,SUM(Ene!Y33+Feb!Y33+Mar!Y33+Abr!Y33+May!Y33),IF(Config!$C$6=6,SUM(+Ene!Y33+Feb!Y33+Mar!Y33+Abr!Y33+May!Y33+Jun!Y33),IF(Config!$C$6=7,SUM(Ene!Y33+Feb!Y33+Mar!Y33+Abr!Y33+May!Y33+Jun!Y33+Jul!Y33),IF(Config!$C$6=8,SUM(+Ene!Y33+Feb!Y33+Mar!Y33+Abr!Y33+May!Y33+Jun!Y33+Jul!Y33+Ago!Y33),IF(Config!$C$6=9,SUM(+Ene!Y33+Feb!Y33+Mar!Y33+Abr!Y33+May!Y33+Jun!Y33+Jul!Y33+Ago!Y33+Set!Y33),IF(Config!$C$6=10,SUM(+Ene!Y33+Feb!Y33+Mar!Y33+Abr!Y33+May!Y33+Jun!Y33+Jul!Y33+Ago!Y33+Set!Y33+Oct!Y33),IF(Config!$C$6=11,SUM(+Ene!Y33+Feb!Y33+Mar!Y33+Abr!Y33+May!Y33+Jun!Y33+Jul!Y33+Ago!Y33+Set!Y33+Oct!Y33+Nov!Y33),IF(Config!$C$6=12,SUM(+Ene!Y33+Feb!Y33+Mar!Y33+Abr!Y33+May!Y33+Jun!Y33+Jul!Y33+Ago!Y33+Set!Y33+Oct!Y33+Nov!Y33+Dic!Y33)))))))))))))</f>
        <v>12</v>
      </c>
      <c r="Z33" s="356">
        <f>IF(Config!$C$6=1,SUM(+Ene!Z33),IF(Config!$C$6=2,SUM(+Ene!Z33+Feb!Z33),IF(Config!$C$6=3,SUM(+Ene!Z33+Feb!Z33+Mar!Z33),IF(Config!$C$6=4,SUM(+Ene!Z33+Feb!Z33+Mar!Z33+Abr!Z33),IF(Config!$C$6=5,SUM(Ene!Z33+Feb!Z33+Mar!Z33+Abr!Z33+May!Z33),IF(Config!$C$6=6,SUM(+Ene!Z33+Feb!Z33+Mar!Z33+Abr!Z33+May!Z33+Jun!Z33),IF(Config!$C$6=7,SUM(Ene!Z33+Feb!Z33+Mar!Z33+Abr!Z33+May!Z33+Jun!Z33+Jul!Z33),IF(Config!$C$6=8,SUM(+Ene!Z33+Feb!Z33+Mar!Z33+Abr!Z33+May!Z33+Jun!Z33+Jul!Z33+Ago!Z33),IF(Config!$C$6=9,SUM(+Ene!Z33+Feb!Z33+Mar!Z33+Abr!Z33+May!Z33+Jun!Z33+Jul!Z33+Ago!Z33+Set!Z33),IF(Config!$C$6=10,SUM(+Ene!Z33+Feb!Z33+Mar!Z33+Abr!Z33+May!Z33+Jun!Z33+Jul!Z33+Ago!Z33+Set!Z33+Oct!Z33),IF(Config!$C$6=11,SUM(+Ene!Z33+Feb!Z33+Mar!Z33+Abr!Z33+May!Z33+Jun!Z33+Jul!Z33+Ago!Z33+Set!Z33+Oct!Z33+Nov!Z33),IF(Config!$C$6=12,SUM(+Ene!Z33+Feb!Z33+Mar!Z33+Abr!Z33+May!Z33+Jun!Z33+Jul!Z33+Ago!Z33+Set!Z33+Oct!Z33+Nov!Z33+Dic!Z33)))))))))))))</f>
        <v>8</v>
      </c>
      <c r="AA33" s="356">
        <f>IF(Config!$C$6=1,SUM(+Ene!AA33),IF(Config!$C$6=2,SUM(+Ene!AA33+Feb!AA33),IF(Config!$C$6=3,SUM(+Ene!AA33+Feb!AA33+Mar!AA33),IF(Config!$C$6=4,SUM(+Ene!AA33+Feb!AA33+Mar!AA33+Abr!AA33),IF(Config!$C$6=5,SUM(Ene!AA33+Feb!AA33+Mar!AA33+Abr!AA33+May!AA33),IF(Config!$C$6=6,SUM(+Ene!AA33+Feb!AA33+Mar!AA33+Abr!AA33+May!AA33+Jun!AA33),IF(Config!$C$6=7,SUM(Ene!AA33+Feb!AA33+Mar!AA33+Abr!AA33+May!AA33+Jun!AA33+Jul!AA33),IF(Config!$C$6=8,SUM(+Ene!AA33+Feb!AA33+Mar!AA33+Abr!AA33+May!AA33+Jun!AA33+Jul!AA33+Ago!AA33),IF(Config!$C$6=9,SUM(+Ene!AA33+Feb!AA33+Mar!AA33+Abr!AA33+May!AA33+Jun!AA33+Jul!AA33+Ago!AA33+Set!AA33),IF(Config!$C$6=10,SUM(+Ene!AA33+Feb!AA33+Mar!AA33+Abr!AA33+May!AA33+Jun!AA33+Jul!AA33+Ago!AA33+Set!AA33+Oct!AA33),IF(Config!$C$6=11,SUM(+Ene!AA33+Feb!AA33+Mar!AA33+Abr!AA33+May!AA33+Jun!AA33+Jul!AA33+Ago!AA33+Set!AA33+Oct!AA33+Nov!AA33),IF(Config!$C$6=12,SUM(+Ene!AA33+Feb!AA33+Mar!AA33+Abr!AA33+May!AA33+Jun!AA33+Jul!AA33+Ago!AA33+Set!AA33+Oct!AA33+Nov!AA33+Dic!AA33)))))))))))))</f>
        <v>0</v>
      </c>
      <c r="AB33" s="356">
        <f>IF(Config!$C$6=1,SUM(+Ene!AB33),IF(Config!$C$6=2,SUM(+Ene!AB33+Feb!AB33),IF(Config!$C$6=3,SUM(+Ene!AB33+Feb!AB33+Mar!AB33),IF(Config!$C$6=4,SUM(+Ene!AB33+Feb!AB33+Mar!AB33+Abr!AB33),IF(Config!$C$6=5,SUM(Ene!AB33+Feb!AB33+Mar!AB33+Abr!AB33+May!AB33),IF(Config!$C$6=6,SUM(+Ene!AB33+Feb!AB33+Mar!AB33+Abr!AB33+May!AB33+Jun!AB33),IF(Config!$C$6=7,SUM(Ene!AB33+Feb!AB33+Mar!AB33+Abr!AB33+May!AB33+Jun!AB33+Jul!AB33),IF(Config!$C$6=8,SUM(+Ene!AB33+Feb!AB33+Mar!AB33+Abr!AB33+May!AB33+Jun!AB33+Jul!AB33+Ago!AB33),IF(Config!$C$6=9,SUM(+Ene!AB33+Feb!AB33+Mar!AB33+Abr!AB33+May!AB33+Jun!AB33+Jul!AB33+Ago!AB33+Set!AB33),IF(Config!$C$6=10,SUM(+Ene!AB33+Feb!AB33+Mar!AB33+Abr!AB33+May!AB33+Jun!AB33+Jul!AB33+Ago!AB33+Set!AB33+Oct!AB33),IF(Config!$C$6=11,SUM(+Ene!AB33+Feb!AB33+Mar!AB33+Abr!AB33+May!AB33+Jun!AB33+Jul!AB33+Ago!AB33+Set!AB33+Oct!AB33+Nov!AB33),IF(Config!$C$6=12,SUM(+Ene!AB33+Feb!AB33+Mar!AB33+Abr!AB33+May!AB33+Jun!AB33+Jul!AB33+Ago!AB33+Set!AB33+Oct!AB33+Nov!AB33+Dic!AB33)))))))))))))</f>
        <v>0</v>
      </c>
      <c r="AC33" s="356">
        <f>IF(Config!$C$6=1,SUM(+Ene!AC33),IF(Config!$C$6=2,SUM(+Ene!AC33+Feb!AC33),IF(Config!$C$6=3,SUM(+Ene!AC33+Feb!AC33+Mar!AC33),IF(Config!$C$6=4,SUM(+Ene!AC33+Feb!AC33+Mar!AC33+Abr!AC33),IF(Config!$C$6=5,SUM(Ene!AC33+Feb!AC33+Mar!AC33+Abr!AC33+May!AC33),IF(Config!$C$6=6,SUM(+Ene!AC33+Feb!AC33+Mar!AC33+Abr!AC33+May!AC33+Jun!AC33),IF(Config!$C$6=7,SUM(Ene!AC33+Feb!AC33+Mar!AC33+Abr!AC33+May!AC33+Jun!AC33+Jul!AC33),IF(Config!$C$6=8,SUM(+Ene!AC33+Feb!AC33+Mar!AC33+Abr!AC33+May!AC33+Jun!AC33+Jul!AC33+Ago!AC33),IF(Config!$C$6=9,SUM(+Ene!AC33+Feb!AC33+Mar!AC33+Abr!AC33+May!AC33+Jun!AC33+Jul!AC33+Ago!AC33+Set!AC33),IF(Config!$C$6=10,SUM(+Ene!AC33+Feb!AC33+Mar!AC33+Abr!AC33+May!AC33+Jun!AC33+Jul!AC33+Ago!AC33+Set!AC33+Oct!AC33),IF(Config!$C$6=11,SUM(+Ene!AC33+Feb!AC33+Mar!AC33+Abr!AC33+May!AC33+Jun!AC33+Jul!AC33+Ago!AC33+Set!AC33+Oct!AC33+Nov!AC33),IF(Config!$C$6=12,SUM(+Ene!AC33+Feb!AC33+Mar!AC33+Abr!AC33+May!AC33+Jun!AC33+Jul!AC33+Ago!AC33+Set!AC33+Oct!AC33+Nov!AC33+Dic!AC33)))))))))))))</f>
        <v>10</v>
      </c>
      <c r="AD33" s="356">
        <f>IF(Config!$C$6=1,SUM(+Ene!AD33),IF(Config!$C$6=2,SUM(+Ene!AD33+Feb!AD33),IF(Config!$C$6=3,SUM(+Ene!AD33+Feb!AD33+Mar!AD33),IF(Config!$C$6=4,SUM(+Ene!AD33+Feb!AD33+Mar!AD33+Abr!AD33),IF(Config!$C$6=5,SUM(Ene!AD33+Feb!AD33+Mar!AD33+Abr!AD33+May!AD33),IF(Config!$C$6=6,SUM(+Ene!AD33+Feb!AD33+Mar!AD33+Abr!AD33+May!AD33+Jun!AD33),IF(Config!$C$6=7,SUM(Ene!AD33+Feb!AD33+Mar!AD33+Abr!AD33+May!AD33+Jun!AD33+Jul!AD33),IF(Config!$C$6=8,SUM(+Ene!AD33+Feb!AD33+Mar!AD33+Abr!AD33+May!AD33+Jun!AD33+Jul!AD33+Ago!AD33),IF(Config!$C$6=9,SUM(+Ene!AD33+Feb!AD33+Mar!AD33+Abr!AD33+May!AD33+Jun!AD33+Jul!AD33+Ago!AD33+Set!AD33),IF(Config!$C$6=10,SUM(+Ene!AD33+Feb!AD33+Mar!AD33+Abr!AD33+May!AD33+Jun!AD33+Jul!AD33+Ago!AD33+Set!AD33+Oct!AD33),IF(Config!$C$6=11,SUM(+Ene!AD33+Feb!AD33+Mar!AD33+Abr!AD33+May!AD33+Jun!AD33+Jul!AD33+Ago!AD33+Set!AD33+Oct!AD33+Nov!AD33),IF(Config!$C$6=12,SUM(+Ene!AD33+Feb!AD33+Mar!AD33+Abr!AD33+May!AD33+Jun!AD33+Jul!AD33+Ago!AD33+Set!AD33+Oct!AD33+Nov!AD33+Dic!AD33)))))))))))))</f>
        <v>0</v>
      </c>
      <c r="AE33" s="356">
        <f>IF(Config!$C$6=1,SUM(+Ene!AE33),IF(Config!$C$6=2,SUM(+Ene!AE33+Feb!AE33),IF(Config!$C$6=3,SUM(+Ene!AE33+Feb!AE33+Mar!AE33),IF(Config!$C$6=4,SUM(+Ene!AE33+Feb!AE33+Mar!AE33+Abr!AE33),IF(Config!$C$6=5,SUM(Ene!AE33+Feb!AE33+Mar!AE33+Abr!AE33+May!AE33),IF(Config!$C$6=6,SUM(+Ene!AE33+Feb!AE33+Mar!AE33+Abr!AE33+May!AE33+Jun!AE33),IF(Config!$C$6=7,SUM(Ene!AE33+Feb!AE33+Mar!AE33+Abr!AE33+May!AE33+Jun!AE33+Jul!AE33),IF(Config!$C$6=8,SUM(+Ene!AE33+Feb!AE33+Mar!AE33+Abr!AE33+May!AE33+Jun!AE33+Jul!AE33+Ago!AE33),IF(Config!$C$6=9,SUM(+Ene!AE33+Feb!AE33+Mar!AE33+Abr!AE33+May!AE33+Jun!AE33+Jul!AE33+Ago!AE33+Set!AE33),IF(Config!$C$6=10,SUM(+Ene!AE33+Feb!AE33+Mar!AE33+Abr!AE33+May!AE33+Jun!AE33+Jul!AE33+Ago!AE33+Set!AE33+Oct!AE33),IF(Config!$C$6=11,SUM(+Ene!AE33+Feb!AE33+Mar!AE33+Abr!AE33+May!AE33+Jun!AE33+Jul!AE33+Ago!AE33+Set!AE33+Oct!AE33+Nov!AE33),IF(Config!$C$6=12,SUM(+Ene!AE33+Feb!AE33+Mar!AE33+Abr!AE33+May!AE33+Jun!AE33+Jul!AE33+Ago!AE33+Set!AE33+Oct!AE33+Nov!AE33+Dic!AE33)))))))))))))</f>
        <v>14</v>
      </c>
      <c r="AF33" s="356">
        <f>IF(Config!$C$6=1,SUM(+Ene!AF33),IF(Config!$C$6=2,SUM(+Ene!AF33+Feb!AF33),IF(Config!$C$6=3,SUM(+Ene!AF33+Feb!AF33+Mar!AF33),IF(Config!$C$6=4,SUM(+Ene!AF33+Feb!AF33+Mar!AF33+Abr!AF33),IF(Config!$C$6=5,SUM(Ene!AF33+Feb!AF33+Mar!AF33+Abr!AF33+May!AF33),IF(Config!$C$6=6,SUM(+Ene!AF33+Feb!AF33+Mar!AF33+Abr!AF33+May!AF33+Jun!AF33),IF(Config!$C$6=7,SUM(Ene!AF33+Feb!AF33+Mar!AF33+Abr!AF33+May!AF33+Jun!AF33+Jul!AF33),IF(Config!$C$6=8,SUM(+Ene!AF33+Feb!AF33+Mar!AF33+Abr!AF33+May!AF33+Jun!AF33+Jul!AF33+Ago!AF33),IF(Config!$C$6=9,SUM(+Ene!AF33+Feb!AF33+Mar!AF33+Abr!AF33+May!AF33+Jun!AF33+Jul!AF33+Ago!AF33+Set!AF33),IF(Config!$C$6=10,SUM(+Ene!AF33+Feb!AF33+Mar!AF33+Abr!AF33+May!AF33+Jun!AF33+Jul!AF33+Ago!AF33+Set!AF33+Oct!AF33),IF(Config!$C$6=11,SUM(+Ene!AF33+Feb!AF33+Mar!AF33+Abr!AF33+May!AF33+Jun!AF33+Jul!AF33+Ago!AF33+Set!AF33+Oct!AF33+Nov!AF33),IF(Config!$C$6=12,SUM(+Ene!AF33+Feb!AF33+Mar!AF33+Abr!AF33+May!AF33+Jun!AF33+Jul!AF33+Ago!AF33+Set!AF33+Oct!AF33+Nov!AF33+Dic!AF33)))))))))))))</f>
        <v>0</v>
      </c>
      <c r="AG33" s="356">
        <f>IF(Config!$C$6=1,SUM(+Ene!AG33),IF(Config!$C$6=2,SUM(+Ene!AG33+Feb!AG33),IF(Config!$C$6=3,SUM(+Ene!AG33+Feb!AG33+Mar!AG33),IF(Config!$C$6=4,SUM(+Ene!AG33+Feb!AG33+Mar!AG33+Abr!AG33),IF(Config!$C$6=5,SUM(Ene!AG33+Feb!AG33+Mar!AG33+Abr!AG33+May!AG33),IF(Config!$C$6=6,SUM(+Ene!AG33+Feb!AG33+Mar!AG33+Abr!AG33+May!AG33+Jun!AG33),IF(Config!$C$6=7,SUM(Ene!AG33+Feb!AG33+Mar!AG33+Abr!AG33+May!AG33+Jun!AG33+Jul!AG33),IF(Config!$C$6=8,SUM(+Ene!AG33+Feb!AG33+Mar!AG33+Abr!AG33+May!AG33+Jun!AG33+Jul!AG33+Ago!AG33),IF(Config!$C$6=9,SUM(+Ene!AG33+Feb!AG33+Mar!AG33+Abr!AG33+May!AG33+Jun!AG33+Jul!AG33+Ago!AG33+Set!AG33),IF(Config!$C$6=10,SUM(+Ene!AG33+Feb!AG33+Mar!AG33+Abr!AG33+May!AG33+Jun!AG33+Jul!AG33+Ago!AG33+Set!AG33+Oct!AG33),IF(Config!$C$6=11,SUM(+Ene!AG33+Feb!AG33+Mar!AG33+Abr!AG33+May!AG33+Jun!AG33+Jul!AG33+Ago!AG33+Set!AG33+Oct!AG33+Nov!AG33),IF(Config!$C$6=12,SUM(+Ene!AG33+Feb!AG33+Mar!AG33+Abr!AG33+May!AG33+Jun!AG33+Jul!AG33+Ago!AG33+Set!AG33+Oct!AG33+Nov!AG33+Dic!AG33)))))))))))))</f>
        <v>0</v>
      </c>
      <c r="AH33" s="356">
        <f>IF(Config!$C$6=1,SUM(+Ene!AH33),IF(Config!$C$6=2,SUM(+Ene!AH33+Feb!AH33),IF(Config!$C$6=3,SUM(+Ene!AH33+Feb!AH33+Mar!AH33),IF(Config!$C$6=4,SUM(+Ene!AH33+Feb!AH33+Mar!AH33+Abr!AH33),IF(Config!$C$6=5,SUM(Ene!AH33+Feb!AH33+Mar!AH33+Abr!AH33+May!AH33),IF(Config!$C$6=6,SUM(+Ene!AH33+Feb!AH33+Mar!AH33+Abr!AH33+May!AH33+Jun!AH33),IF(Config!$C$6=7,SUM(Ene!AH33+Feb!AH33+Mar!AH33+Abr!AH33+May!AH33+Jun!AH33+Jul!AH33),IF(Config!$C$6=8,SUM(+Ene!AH33+Feb!AH33+Mar!AH33+Abr!AH33+May!AH33+Jun!AH33+Jul!AH33+Ago!AH33),IF(Config!$C$6=9,SUM(+Ene!AH33+Feb!AH33+Mar!AH33+Abr!AH33+May!AH33+Jun!AH33+Jul!AH33+Ago!AH33+Set!AH33),IF(Config!$C$6=10,SUM(+Ene!AH33+Feb!AH33+Mar!AH33+Abr!AH33+May!AH33+Jun!AH33+Jul!AH33+Ago!AH33+Set!AH33+Oct!AH33),IF(Config!$C$6=11,SUM(+Ene!AH33+Feb!AH33+Mar!AH33+Abr!AH33+May!AH33+Jun!AH33+Jul!AH33+Ago!AH33+Set!AH33+Oct!AH33+Nov!AH33),IF(Config!$C$6=12,SUM(+Ene!AH33+Feb!AH33+Mar!AH33+Abr!AH33+May!AH33+Jun!AH33+Jul!AH33+Ago!AH33+Set!AH33+Oct!AH33+Nov!AH33+Dic!AH33)))))))))))))</f>
        <v>0</v>
      </c>
      <c r="AI33" s="356">
        <f>IF(Config!$C$6=1,SUM(+Ene!AI33),IF(Config!$C$6=2,SUM(+Ene!AI33+Feb!AI33),IF(Config!$C$6=3,SUM(+Ene!AI33+Feb!AI33+Mar!AI33),IF(Config!$C$6=4,SUM(+Ene!AI33+Feb!AI33+Mar!AI33+Abr!AI33),IF(Config!$C$6=5,SUM(Ene!AI33+Feb!AI33+Mar!AI33+Abr!AI33+May!AI33),IF(Config!$C$6=6,SUM(+Ene!AI33+Feb!AI33+Mar!AI33+Abr!AI33+May!AI33+Jun!AI33),IF(Config!$C$6=7,SUM(Ene!AI33+Feb!AI33+Mar!AI33+Abr!AI33+May!AI33+Jun!AI33+Jul!AI33),IF(Config!$C$6=8,SUM(+Ene!AI33+Feb!AI33+Mar!AI33+Abr!AI33+May!AI33+Jun!AI33+Jul!AI33+Ago!AI33),IF(Config!$C$6=9,SUM(+Ene!AI33+Feb!AI33+Mar!AI33+Abr!AI33+May!AI33+Jun!AI33+Jul!AI33+Ago!AI33+Set!AI33),IF(Config!$C$6=10,SUM(+Ene!AI33+Feb!AI33+Mar!AI33+Abr!AI33+May!AI33+Jun!AI33+Jul!AI33+Ago!AI33+Set!AI33+Oct!AI33),IF(Config!$C$6=11,SUM(+Ene!AI33+Feb!AI33+Mar!AI33+Abr!AI33+May!AI33+Jun!AI33+Jul!AI33+Ago!AI33+Set!AI33+Oct!AI33+Nov!AI33),IF(Config!$C$6=12,SUM(+Ene!AI33+Feb!AI33+Mar!AI33+Abr!AI33+May!AI33+Jun!AI33+Jul!AI33+Ago!AI33+Set!AI33+Oct!AI33+Nov!AI33+Dic!AI33)))))))))))))</f>
        <v>105</v>
      </c>
      <c r="AJ33" s="356">
        <f>IF(Config!$C$6=1,SUM(+Ene!AJ33),IF(Config!$C$6=2,SUM(+Ene!AJ33+Feb!AJ33),IF(Config!$C$6=3,SUM(+Ene!AJ33+Feb!AJ33+Mar!AJ33),IF(Config!$C$6=4,SUM(+Ene!AJ33+Feb!AJ33+Mar!AJ33+Abr!AJ33),IF(Config!$C$6=5,SUM(Ene!AJ33+Feb!AJ33+Mar!AJ33+Abr!AJ33+May!AJ33),IF(Config!$C$6=6,SUM(+Ene!AJ33+Feb!AJ33+Mar!AJ33+Abr!AJ33+May!AJ33+Jun!AJ33),IF(Config!$C$6=7,SUM(Ene!AJ33+Feb!AJ33+Mar!AJ33+Abr!AJ33+May!AJ33+Jun!AJ33+Jul!AJ33),IF(Config!$C$6=8,SUM(+Ene!AJ33+Feb!AJ33+Mar!AJ33+Abr!AJ33+May!AJ33+Jun!AJ33+Jul!AJ33+Ago!AJ33),IF(Config!$C$6=9,SUM(+Ene!AJ33+Feb!AJ33+Mar!AJ33+Abr!AJ33+May!AJ33+Jun!AJ33+Jul!AJ33+Ago!AJ33+Set!AJ33),IF(Config!$C$6=10,SUM(+Ene!AJ33+Feb!AJ33+Mar!AJ33+Abr!AJ33+May!AJ33+Jun!AJ33+Jul!AJ33+Ago!AJ33+Set!AJ33+Oct!AJ33),IF(Config!$C$6=11,SUM(+Ene!AJ33+Feb!AJ33+Mar!AJ33+Abr!AJ33+May!AJ33+Jun!AJ33+Jul!AJ33+Ago!AJ33+Set!AJ33+Oct!AJ33+Nov!AJ33),IF(Config!$C$6=12,SUM(+Ene!AJ33+Feb!AJ33+Mar!AJ33+Abr!AJ33+May!AJ33+Jun!AJ33+Jul!AJ33+Ago!AJ33+Set!AJ33+Oct!AJ33+Nov!AJ33+Dic!AJ33)))))))))))))</f>
        <v>16</v>
      </c>
      <c r="AK33" s="356">
        <f>IF(Config!$C$6=1,SUM(+Ene!AK33),IF(Config!$C$6=2,SUM(+Ene!AK33+Feb!AK33),IF(Config!$C$6=3,SUM(+Ene!AK33+Feb!AK33+Mar!AK33),IF(Config!$C$6=4,SUM(+Ene!AK33+Feb!AK33+Mar!AK33+Abr!AK33),IF(Config!$C$6=5,SUM(Ene!AK33+Feb!AK33+Mar!AK33+Abr!AK33+May!AK33),IF(Config!$C$6=6,SUM(+Ene!AK33+Feb!AK33+Mar!AK33+Abr!AK33+May!AK33+Jun!AK33),IF(Config!$C$6=7,SUM(Ene!AK33+Feb!AK33+Mar!AK33+Abr!AK33+May!AK33+Jun!AK33+Jul!AK33),IF(Config!$C$6=8,SUM(+Ene!AK33+Feb!AK33+Mar!AK33+Abr!AK33+May!AK33+Jun!AK33+Jul!AK33+Ago!AK33),IF(Config!$C$6=9,SUM(+Ene!AK33+Feb!AK33+Mar!AK33+Abr!AK33+May!AK33+Jun!AK33+Jul!AK33+Ago!AK33+Set!AK33),IF(Config!$C$6=10,SUM(+Ene!AK33+Feb!AK33+Mar!AK33+Abr!AK33+May!AK33+Jun!AK33+Jul!AK33+Ago!AK33+Set!AK33+Oct!AK33),IF(Config!$C$6=11,SUM(+Ene!AK33+Feb!AK33+Mar!AK33+Abr!AK33+May!AK33+Jun!AK33+Jul!AK33+Ago!AK33+Set!AK33+Oct!AK33+Nov!AK33),IF(Config!$C$6=12,SUM(+Ene!AK33+Feb!AK33+Mar!AK33+Abr!AK33+May!AK33+Jun!AK33+Jul!AK33+Ago!AK33+Set!AK33+Oct!AK33+Nov!AK33+Dic!AK33)))))))))))))</f>
        <v>38</v>
      </c>
      <c r="AL33" s="356">
        <f>IF(Config!$C$6=1,SUM(+Ene!AL33),IF(Config!$C$6=2,SUM(+Ene!AL33+Feb!AL33),IF(Config!$C$6=3,SUM(+Ene!AL33+Feb!AL33+Mar!AL33),IF(Config!$C$6=4,SUM(+Ene!AL33+Feb!AL33+Mar!AL33+Abr!AL33),IF(Config!$C$6=5,SUM(Ene!AL33+Feb!AL33+Mar!AL33+Abr!AL33+May!AL33),IF(Config!$C$6=6,SUM(+Ene!AL33+Feb!AL33+Mar!AL33+Abr!AL33+May!AL33+Jun!AL33),IF(Config!$C$6=7,SUM(Ene!AL33+Feb!AL33+Mar!AL33+Abr!AL33+May!AL33+Jun!AL33+Jul!AL33),IF(Config!$C$6=8,SUM(+Ene!AL33+Feb!AL33+Mar!AL33+Abr!AL33+May!AL33+Jun!AL33+Jul!AL33+Ago!AL33),IF(Config!$C$6=9,SUM(+Ene!AL33+Feb!AL33+Mar!AL33+Abr!AL33+May!AL33+Jun!AL33+Jul!AL33+Ago!AL33+Set!AL33),IF(Config!$C$6=10,SUM(+Ene!AL33+Feb!AL33+Mar!AL33+Abr!AL33+May!AL33+Jun!AL33+Jul!AL33+Ago!AL33+Set!AL33+Oct!AL33),IF(Config!$C$6=11,SUM(+Ene!AL33+Feb!AL33+Mar!AL33+Abr!AL33+May!AL33+Jun!AL33+Jul!AL33+Ago!AL33+Set!AL33+Oct!AL33+Nov!AL33),IF(Config!$C$6=12,SUM(+Ene!AL33+Feb!AL33+Mar!AL33+Abr!AL33+May!AL33+Jun!AL33+Jul!AL33+Ago!AL33+Set!AL33+Oct!AL33+Nov!AL33+Dic!AL33)))))))))))))</f>
        <v>0</v>
      </c>
      <c r="AM33" s="356">
        <f>IF(Config!$C$6=1,SUM(+Ene!AM33),IF(Config!$C$6=2,SUM(+Ene!AM33+Feb!AM33),IF(Config!$C$6=3,SUM(+Ene!AM33+Feb!AM33+Mar!AM33),IF(Config!$C$6=4,SUM(+Ene!AM33+Feb!AM33+Mar!AM33+Abr!AM33),IF(Config!$C$6=5,SUM(Ene!AM33+Feb!AM33+Mar!AM33+Abr!AM33+May!AM33),IF(Config!$C$6=6,SUM(+Ene!AM33+Feb!AM33+Mar!AM33+Abr!AM33+May!AM33+Jun!AM33),IF(Config!$C$6=7,SUM(Ene!AM33+Feb!AM33+Mar!AM33+Abr!AM33+May!AM33+Jun!AM33+Jul!AM33),IF(Config!$C$6=8,SUM(+Ene!AM33+Feb!AM33+Mar!AM33+Abr!AM33+May!AM33+Jun!AM33+Jul!AM33+Ago!AM33),IF(Config!$C$6=9,SUM(+Ene!AM33+Feb!AM33+Mar!AM33+Abr!AM33+May!AM33+Jun!AM33+Jul!AM33+Ago!AM33+Set!AM33),IF(Config!$C$6=10,SUM(+Ene!AM33+Feb!AM33+Mar!AM33+Abr!AM33+May!AM33+Jun!AM33+Jul!AM33+Ago!AM33+Set!AM33+Oct!AM33),IF(Config!$C$6=11,SUM(+Ene!AM33+Feb!AM33+Mar!AM33+Abr!AM33+May!AM33+Jun!AM33+Jul!AM33+Ago!AM33+Set!AM33+Oct!AM33+Nov!AM33),IF(Config!$C$6=12,SUM(+Ene!AM33+Feb!AM33+Mar!AM33+Abr!AM33+May!AM33+Jun!AM33+Jul!AM33+Ago!AM33+Set!AM33+Oct!AM33+Nov!AM33+Dic!AM33)))))))))))))</f>
        <v>12</v>
      </c>
      <c r="AN33" s="356">
        <f>IF(Config!$C$6=1,SUM(+Ene!AN33),IF(Config!$C$6=2,SUM(+Ene!AN33+Feb!AN33),IF(Config!$C$6=3,SUM(+Ene!AN33+Feb!AN33+Mar!AN33),IF(Config!$C$6=4,SUM(+Ene!AN33+Feb!AN33+Mar!AN33+Abr!AN33),IF(Config!$C$6=5,SUM(Ene!AN33+Feb!AN33+Mar!AN33+Abr!AN33+May!AN33),IF(Config!$C$6=6,SUM(+Ene!AN33+Feb!AN33+Mar!AN33+Abr!AN33+May!AN33+Jun!AN33),IF(Config!$C$6=7,SUM(Ene!AN33+Feb!AN33+Mar!AN33+Abr!AN33+May!AN33+Jun!AN33+Jul!AN33),IF(Config!$C$6=8,SUM(+Ene!AN33+Feb!AN33+Mar!AN33+Abr!AN33+May!AN33+Jun!AN33+Jul!AN33+Ago!AN33),IF(Config!$C$6=9,SUM(+Ene!AN33+Feb!AN33+Mar!AN33+Abr!AN33+May!AN33+Jun!AN33+Jul!AN33+Ago!AN33+Set!AN33),IF(Config!$C$6=10,SUM(+Ene!AN33+Feb!AN33+Mar!AN33+Abr!AN33+May!AN33+Jun!AN33+Jul!AN33+Ago!AN33+Set!AN33+Oct!AN33),IF(Config!$C$6=11,SUM(+Ene!AN33+Feb!AN33+Mar!AN33+Abr!AN33+May!AN33+Jun!AN33+Jul!AN33+Ago!AN33+Set!AN33+Oct!AN33+Nov!AN33),IF(Config!$C$6=12,SUM(+Ene!AN33+Feb!AN33+Mar!AN33+Abr!AN33+May!AN33+Jun!AN33+Jul!AN33+Ago!AN33+Set!AN33+Oct!AN33+Nov!AN33+Dic!AN33)))))))))))))</f>
        <v>0</v>
      </c>
      <c r="AO33" s="356">
        <f>IF(Config!$C$6=1,SUM(+Ene!AO33),IF(Config!$C$6=2,SUM(+Ene!AO33+Feb!AO33),IF(Config!$C$6=3,SUM(+Ene!AO33+Feb!AO33+Mar!AO33),IF(Config!$C$6=4,SUM(+Ene!AO33+Feb!AO33+Mar!AO33+Abr!AO33),IF(Config!$C$6=5,SUM(Ene!AO33+Feb!AO33+Mar!AO33+Abr!AO33+May!AO33),IF(Config!$C$6=6,SUM(+Ene!AO33+Feb!AO33+Mar!AO33+Abr!AO33+May!AO33+Jun!AO33),IF(Config!$C$6=7,SUM(Ene!AO33+Feb!AO33+Mar!AO33+Abr!AO33+May!AO33+Jun!AO33+Jul!AO33),IF(Config!$C$6=8,SUM(+Ene!AO33+Feb!AO33+Mar!AO33+Abr!AO33+May!AO33+Jun!AO33+Jul!AO33+Ago!AO33),IF(Config!$C$6=9,SUM(+Ene!AO33+Feb!AO33+Mar!AO33+Abr!AO33+May!AO33+Jun!AO33+Jul!AO33+Ago!AO33+Set!AO33),IF(Config!$C$6=10,SUM(+Ene!AO33+Feb!AO33+Mar!AO33+Abr!AO33+May!AO33+Jun!AO33+Jul!AO33+Ago!AO33+Set!AO33+Oct!AO33),IF(Config!$C$6=11,SUM(+Ene!AO33+Feb!AO33+Mar!AO33+Abr!AO33+May!AO33+Jun!AO33+Jul!AO33+Ago!AO33+Set!AO33+Oct!AO33+Nov!AO33),IF(Config!$C$6=12,SUM(+Ene!AO33+Feb!AO33+Mar!AO33+Abr!AO33+May!AO33+Jun!AO33+Jul!AO33+Ago!AO33+Set!AO33+Oct!AO33+Nov!AO33+Dic!AO33)))))))))))))</f>
        <v>0</v>
      </c>
      <c r="AP33" s="356">
        <f>IF(Config!$C$6=1,SUM(+Ene!AP33),IF(Config!$C$6=2,SUM(+Ene!AP33+Feb!AP33),IF(Config!$C$6=3,SUM(+Ene!AP33+Feb!AP33+Mar!AP33),IF(Config!$C$6=4,SUM(+Ene!AP33+Feb!AP33+Mar!AP33+Abr!AP33),IF(Config!$C$6=5,SUM(Ene!AP33+Feb!AP33+Mar!AP33+Abr!AP33+May!AP33),IF(Config!$C$6=6,SUM(+Ene!AP33+Feb!AP33+Mar!AP33+Abr!AP33+May!AP33+Jun!AP33),IF(Config!$C$6=7,SUM(Ene!AP33+Feb!AP33+Mar!AP33+Abr!AP33+May!AP33+Jun!AP33+Jul!AP33),IF(Config!$C$6=8,SUM(+Ene!AP33+Feb!AP33+Mar!AP33+Abr!AP33+May!AP33+Jun!AP33+Jul!AP33+Ago!AP33),IF(Config!$C$6=9,SUM(+Ene!AP33+Feb!AP33+Mar!AP33+Abr!AP33+May!AP33+Jun!AP33+Jul!AP33+Ago!AP33+Set!AP33),IF(Config!$C$6=10,SUM(+Ene!AP33+Feb!AP33+Mar!AP33+Abr!AP33+May!AP33+Jun!AP33+Jul!AP33+Ago!AP33+Set!AP33+Oct!AP33),IF(Config!$C$6=11,SUM(+Ene!AP33+Feb!AP33+Mar!AP33+Abr!AP33+May!AP33+Jun!AP33+Jul!AP33+Ago!AP33+Set!AP33+Oct!AP33+Nov!AP33),IF(Config!$C$6=12,SUM(+Ene!AP33+Feb!AP33+Mar!AP33+Abr!AP33+May!AP33+Jun!AP33+Jul!AP33+Ago!AP33+Set!AP33+Oct!AP33+Nov!AP33+Dic!AP33)))))))))))))</f>
        <v>13</v>
      </c>
      <c r="AQ33" s="356">
        <f>IF(Config!$C$6=1,SUM(+Ene!AQ33),IF(Config!$C$6=2,SUM(+Ene!AQ33+Feb!AQ33),IF(Config!$C$6=3,SUM(+Ene!AQ33+Feb!AQ33+Mar!AQ33),IF(Config!$C$6=4,SUM(+Ene!AQ33+Feb!AQ33+Mar!AQ33+Abr!AQ33),IF(Config!$C$6=5,SUM(Ene!AQ33+Feb!AQ33+Mar!AQ33+Abr!AQ33+May!AQ33),IF(Config!$C$6=6,SUM(+Ene!AQ33+Feb!AQ33+Mar!AQ33+Abr!AQ33+May!AQ33+Jun!AQ33),IF(Config!$C$6=7,SUM(Ene!AQ33+Feb!AQ33+Mar!AQ33+Abr!AQ33+May!AQ33+Jun!AQ33+Jul!AQ33),IF(Config!$C$6=8,SUM(+Ene!AQ33+Feb!AQ33+Mar!AQ33+Abr!AQ33+May!AQ33+Jun!AQ33+Jul!AQ33+Ago!AQ33),IF(Config!$C$6=9,SUM(+Ene!AQ33+Feb!AQ33+Mar!AQ33+Abr!AQ33+May!AQ33+Jun!AQ33+Jul!AQ33+Ago!AQ33+Set!AQ33),IF(Config!$C$6=10,SUM(+Ene!AQ33+Feb!AQ33+Mar!AQ33+Abr!AQ33+May!AQ33+Jun!AQ33+Jul!AQ33+Ago!AQ33+Set!AQ33+Oct!AQ33),IF(Config!$C$6=11,SUM(+Ene!AQ33+Feb!AQ33+Mar!AQ33+Abr!AQ33+May!AQ33+Jun!AQ33+Jul!AQ33+Ago!AQ33+Set!AQ33+Oct!AQ33+Nov!AQ33),IF(Config!$C$6=12,SUM(+Ene!AQ33+Feb!AQ33+Mar!AQ33+Abr!AQ33+May!AQ33+Jun!AQ33+Jul!AQ33+Ago!AQ33+Set!AQ33+Oct!AQ33+Nov!AQ33+Dic!AQ33)))))))))))))</f>
        <v>7</v>
      </c>
      <c r="AR33" s="356">
        <f>IF(Config!$C$6=1,SUM(+Ene!AR33),IF(Config!$C$6=2,SUM(+Ene!AR33+Feb!AR33),IF(Config!$C$6=3,SUM(+Ene!AR33+Feb!AR33+Mar!AR33),IF(Config!$C$6=4,SUM(+Ene!AR33+Feb!AR33+Mar!AR33+Abr!AR33),IF(Config!$C$6=5,SUM(Ene!AR33+Feb!AR33+Mar!AR33+Abr!AR33+May!AR33),IF(Config!$C$6=6,SUM(+Ene!AR33+Feb!AR33+Mar!AR33+Abr!AR33+May!AR33+Jun!AR33),IF(Config!$C$6=7,SUM(Ene!AR33+Feb!AR33+Mar!AR33+Abr!AR33+May!AR33+Jun!AR33+Jul!AR33),IF(Config!$C$6=8,SUM(+Ene!AR33+Feb!AR33+Mar!AR33+Abr!AR33+May!AR33+Jun!AR33+Jul!AR33+Ago!AR33),IF(Config!$C$6=9,SUM(+Ene!AR33+Feb!AR33+Mar!AR33+Abr!AR33+May!AR33+Jun!AR33+Jul!AR33+Ago!AR33+Set!AR33),IF(Config!$C$6=10,SUM(+Ene!AR33+Feb!AR33+Mar!AR33+Abr!AR33+May!AR33+Jun!AR33+Jul!AR33+Ago!AR33+Set!AR33+Oct!AR33),IF(Config!$C$6=11,SUM(+Ene!AR33+Feb!AR33+Mar!AR33+Abr!AR33+May!AR33+Jun!AR33+Jul!AR33+Ago!AR33+Set!AR33+Oct!AR33+Nov!AR33),IF(Config!$C$6=12,SUM(+Ene!AR33+Feb!AR33+Mar!AR33+Abr!AR33+May!AR33+Jun!AR33+Jul!AR33+Ago!AR33+Set!AR33+Oct!AR33+Nov!AR33+Dic!AR33)))))))))))))</f>
        <v>27</v>
      </c>
      <c r="AS33" s="356">
        <f>IF(Config!$C$6=1,SUM(+Ene!AS33),IF(Config!$C$6=2,SUM(+Ene!AS33+Feb!AS33),IF(Config!$C$6=3,SUM(+Ene!AS33+Feb!AS33+Mar!AS33),IF(Config!$C$6=4,SUM(+Ene!AS33+Feb!AS33+Mar!AS33+Abr!AS33),IF(Config!$C$6=5,SUM(Ene!AS33+Feb!AS33+Mar!AS33+Abr!AS33+May!AS33),IF(Config!$C$6=6,SUM(+Ene!AS33+Feb!AS33+Mar!AS33+Abr!AS33+May!AS33+Jun!AS33),IF(Config!$C$6=7,SUM(Ene!AS33+Feb!AS33+Mar!AS33+Abr!AS33+May!AS33+Jun!AS33+Jul!AS33),IF(Config!$C$6=8,SUM(+Ene!AS33+Feb!AS33+Mar!AS33+Abr!AS33+May!AS33+Jun!AS33+Jul!AS33+Ago!AS33),IF(Config!$C$6=9,SUM(+Ene!AS33+Feb!AS33+Mar!AS33+Abr!AS33+May!AS33+Jun!AS33+Jul!AS33+Ago!AS33+Set!AS33),IF(Config!$C$6=10,SUM(+Ene!AS33+Feb!AS33+Mar!AS33+Abr!AS33+May!AS33+Jun!AS33+Jul!AS33+Ago!AS33+Set!AS33+Oct!AS33),IF(Config!$C$6=11,SUM(+Ene!AS33+Feb!AS33+Mar!AS33+Abr!AS33+May!AS33+Jun!AS33+Jul!AS33+Ago!AS33+Set!AS33+Oct!AS33+Nov!AS33),IF(Config!$C$6=12,SUM(+Ene!AS33+Feb!AS33+Mar!AS33+Abr!AS33+May!AS33+Jun!AS33+Jul!AS33+Ago!AS33+Set!AS33+Oct!AS33+Nov!AS33+Dic!AS33)))))))))))))</f>
        <v>23</v>
      </c>
      <c r="AT33" s="366">
        <f t="shared" si="48"/>
        <v>1797</v>
      </c>
      <c r="AU33" s="37">
        <f t="shared" si="27"/>
        <v>0</v>
      </c>
      <c r="AV33" s="37">
        <f t="shared" si="28"/>
        <v>0</v>
      </c>
      <c r="AW33" s="37">
        <f t="shared" si="8"/>
        <v>1139</v>
      </c>
      <c r="AX33" s="37">
        <f t="shared" si="9"/>
        <v>84</v>
      </c>
      <c r="AY33" s="37">
        <f t="shared" si="10"/>
        <v>192</v>
      </c>
      <c r="AZ33" s="37">
        <f t="shared" si="11"/>
        <v>117</v>
      </c>
      <c r="BA33" s="37">
        <f t="shared" si="12"/>
        <v>24</v>
      </c>
      <c r="BB33" s="37">
        <f t="shared" si="13"/>
        <v>159</v>
      </c>
      <c r="BC33" s="38">
        <f t="shared" si="14"/>
        <v>12</v>
      </c>
      <c r="BD33" s="37">
        <f t="shared" si="15"/>
        <v>70</v>
      </c>
      <c r="BE33" s="54">
        <f t="shared" si="6"/>
        <v>1797</v>
      </c>
      <c r="BF33" t="str">
        <f t="shared" si="7"/>
        <v>OK</v>
      </c>
    </row>
    <row r="34" spans="1:58" ht="30" x14ac:dyDescent="0.25">
      <c r="A34" s="352">
        <v>31</v>
      </c>
      <c r="B34" s="355" t="s">
        <v>620</v>
      </c>
      <c r="C34" s="414" t="s">
        <v>654</v>
      </c>
      <c r="D34" s="356">
        <f>IF(Config!$C$6=1,SUM(+Ene!D34),IF(Config!$C$6=2,SUM(+Ene!D34+Feb!D34),IF(Config!$C$6=3,SUM(+Ene!D34+Feb!D34+Mar!D34),IF(Config!$C$6=4,SUM(+Ene!D34+Feb!D34+Mar!D34+Abr!D34),IF(Config!$C$6=5,SUM(Ene!D34+Feb!D34+Mar!D34+Abr!D34+May!D34),IF(Config!$C$6=6,SUM(+Ene!D34+Feb!D34+Mar!D34+Abr!D34+May!D34+Jun!D34),IF(Config!$C$6=7,SUM(Ene!D34+Feb!D34+Mar!D34+Abr!D34+May!D34+Jun!D34+Jul!D34),IF(Config!$C$6=8,SUM(+Ene!D34+Feb!D34+Mar!D34+Abr!D34+May!D34+Jun!D34+Jul!D34+Ago!D34),IF(Config!$C$6=9,SUM(+Ene!D34+Feb!D34+Mar!D34+Abr!D34+May!D34+Jun!D34+Jul!D34+Ago!D34+Set!D34),IF(Config!$C$6=10,SUM(+Ene!D34+Feb!D34+Mar!D34+Abr!D34+May!D34+Jun!D34+Jul!D34+Ago!D34+Set!D34+Oct!D34),IF(Config!$C$6=11,SUM(+Ene!D34+Feb!D34+Mar!D34+Abr!D34+May!D34+Jun!D34+Jul!D34+Ago!D34+Set!D34+Oct!D34+Nov!D34),IF(Config!$C$6=12,SUM(+Ene!D34+Feb!D34+Mar!D34+Abr!D34+May!D34+Jun!D34+Jul!D34+Ago!D34+Set!D34+Oct!D34+Nov!D34+Dic!D34)))))))))))))</f>
        <v>0</v>
      </c>
      <c r="E34" s="356">
        <f>IF(Config!$C$6=1,SUM(+Ene!E34),IF(Config!$C$6=2,SUM(+Ene!E34+Feb!E34),IF(Config!$C$6=3,SUM(+Ene!E34+Feb!E34+Mar!E34),IF(Config!$C$6=4,SUM(+Ene!E34+Feb!E34+Mar!E34+Abr!E34),IF(Config!$C$6=5,SUM(Ene!E34+Feb!E34+Mar!E34+Abr!E34+May!E34),IF(Config!$C$6=6,SUM(+Ene!E34+Feb!E34+Mar!E34+Abr!E34+May!E34+Jun!E34),IF(Config!$C$6=7,SUM(Ene!E34+Feb!E34+Mar!E34+Abr!E34+May!E34+Jun!E34+Jul!E34),IF(Config!$C$6=8,SUM(+Ene!E34+Feb!E34+Mar!E34+Abr!E34+May!E34+Jun!E34+Jul!E34+Ago!E34),IF(Config!$C$6=9,SUM(+Ene!E34+Feb!E34+Mar!E34+Abr!E34+May!E34+Jun!E34+Jul!E34+Ago!E34+Set!E34),IF(Config!$C$6=10,SUM(+Ene!E34+Feb!E34+Mar!E34+Abr!E34+May!E34+Jun!E34+Jul!E34+Ago!E34+Set!E34+Oct!E34),IF(Config!$C$6=11,SUM(+Ene!E34+Feb!E34+Mar!E34+Abr!E34+May!E34+Jun!E34+Jul!E34+Ago!E34+Set!E34+Oct!E34+Nov!E34),IF(Config!$C$6=12,SUM(+Ene!E34+Feb!E34+Mar!E34+Abr!E34+May!E34+Jun!E34+Jul!E34+Ago!E34+Set!E34+Oct!E34+Nov!E34+Dic!E34)))))))))))))</f>
        <v>0</v>
      </c>
      <c r="F34" s="356">
        <f>IF(Config!$C$6=1,SUM(+Ene!F34),IF(Config!$C$6=2,SUM(+Ene!F34+Feb!F34),IF(Config!$C$6=3,SUM(+Ene!F34+Feb!F34+Mar!F34),IF(Config!$C$6=4,SUM(+Ene!F34+Feb!F34+Mar!F34+Abr!F34),IF(Config!$C$6=5,SUM(Ene!F34+Feb!F34+Mar!F34+Abr!F34+May!F34),IF(Config!$C$6=6,SUM(+Ene!F34+Feb!F34+Mar!F34+Abr!F34+May!F34+Jun!F34),IF(Config!$C$6=7,SUM(Ene!F34+Feb!F34+Mar!F34+Abr!F34+May!F34+Jun!F34+Jul!F34),IF(Config!$C$6=8,SUM(+Ene!F34+Feb!F34+Mar!F34+Abr!F34+May!F34+Jun!F34+Jul!F34+Ago!F34),IF(Config!$C$6=9,SUM(+Ene!F34+Feb!F34+Mar!F34+Abr!F34+May!F34+Jun!F34+Jul!F34+Ago!F34+Set!F34),IF(Config!$C$6=10,SUM(+Ene!F34+Feb!F34+Mar!F34+Abr!F34+May!F34+Jun!F34+Jul!F34+Ago!F34+Set!F34+Oct!F34),IF(Config!$C$6=11,SUM(+Ene!F34+Feb!F34+Mar!F34+Abr!F34+May!F34+Jun!F34+Jul!F34+Ago!F34+Set!F34+Oct!F34+Nov!F34),IF(Config!$C$6=12,SUM(+Ene!F34+Feb!F34+Mar!F34+Abr!F34+May!F34+Jun!F34+Jul!F34+Ago!F34+Set!F34+Oct!F34+Nov!F34+Dic!F34)))))))))))))</f>
        <v>56</v>
      </c>
      <c r="G34" s="356">
        <f>IF(Config!$C$6=1,SUM(+Ene!G34),IF(Config!$C$6=2,SUM(+Ene!G34+Feb!G34),IF(Config!$C$6=3,SUM(+Ene!G34+Feb!G34+Mar!G34),IF(Config!$C$6=4,SUM(+Ene!G34+Feb!G34+Mar!G34+Abr!G34),IF(Config!$C$6=5,SUM(Ene!G34+Feb!G34+Mar!G34+Abr!G34+May!G34),IF(Config!$C$6=6,SUM(+Ene!G34+Feb!G34+Mar!G34+Abr!G34+May!G34+Jun!G34),IF(Config!$C$6=7,SUM(Ene!G34+Feb!G34+Mar!G34+Abr!G34+May!G34+Jun!G34+Jul!G34),IF(Config!$C$6=8,SUM(+Ene!G34+Feb!G34+Mar!G34+Abr!G34+May!G34+Jun!G34+Jul!G34+Ago!G34),IF(Config!$C$6=9,SUM(+Ene!G34+Feb!G34+Mar!G34+Abr!G34+May!G34+Jun!G34+Jul!G34+Ago!G34+Set!G34),IF(Config!$C$6=10,SUM(+Ene!G34+Feb!G34+Mar!G34+Abr!G34+May!G34+Jun!G34+Jul!G34+Ago!G34+Set!G34+Oct!G34),IF(Config!$C$6=11,SUM(+Ene!G34+Feb!G34+Mar!G34+Abr!G34+May!G34+Jun!G34+Jul!G34+Ago!G34+Set!G34+Oct!G34+Nov!G34),IF(Config!$C$6=12,SUM(+Ene!G34+Feb!G34+Mar!G34+Abr!G34+May!G34+Jun!G34+Jul!G34+Ago!G34+Set!G34+Oct!G34+Nov!G34+Dic!G34)))))))))))))</f>
        <v>0</v>
      </c>
      <c r="H34" s="356">
        <f>IF(Config!$C$6=1,SUM(+Ene!H34),IF(Config!$C$6=2,SUM(+Ene!H34+Feb!H34),IF(Config!$C$6=3,SUM(+Ene!H34+Feb!H34+Mar!H34),IF(Config!$C$6=4,SUM(+Ene!H34+Feb!H34+Mar!H34+Abr!H34),IF(Config!$C$6=5,SUM(Ene!H34+Feb!H34+Mar!H34+Abr!H34+May!H34),IF(Config!$C$6=6,SUM(+Ene!H34+Feb!H34+Mar!H34+Abr!H34+May!H34+Jun!H34),IF(Config!$C$6=7,SUM(Ene!H34+Feb!H34+Mar!H34+Abr!H34+May!H34+Jun!H34+Jul!H34),IF(Config!$C$6=8,SUM(+Ene!H34+Feb!H34+Mar!H34+Abr!H34+May!H34+Jun!H34+Jul!H34+Ago!H34),IF(Config!$C$6=9,SUM(+Ene!H34+Feb!H34+Mar!H34+Abr!H34+May!H34+Jun!H34+Jul!H34+Ago!H34+Set!H34),IF(Config!$C$6=10,SUM(+Ene!H34+Feb!H34+Mar!H34+Abr!H34+May!H34+Jun!H34+Jul!H34+Ago!H34+Set!H34+Oct!H34),IF(Config!$C$6=11,SUM(+Ene!H34+Feb!H34+Mar!H34+Abr!H34+May!H34+Jun!H34+Jul!H34+Ago!H34+Set!H34+Oct!H34+Nov!H34),IF(Config!$C$6=12,SUM(+Ene!H34+Feb!H34+Mar!H34+Abr!H34+May!H34+Jun!H34+Jul!H34+Ago!H34+Set!H34+Oct!H34+Nov!H34+Dic!H34)))))))))))))</f>
        <v>0</v>
      </c>
      <c r="I34" s="356">
        <f>IF(Config!$C$6=1,SUM(+Ene!I34),IF(Config!$C$6=2,SUM(+Ene!I34+Feb!I34),IF(Config!$C$6=3,SUM(+Ene!I34+Feb!I34+Mar!I34),IF(Config!$C$6=4,SUM(+Ene!I34+Feb!I34+Mar!I34+Abr!I34),IF(Config!$C$6=5,SUM(Ene!I34+Feb!I34+Mar!I34+Abr!I34+May!I34),IF(Config!$C$6=6,SUM(+Ene!I34+Feb!I34+Mar!I34+Abr!I34+May!I34+Jun!I34),IF(Config!$C$6=7,SUM(Ene!I34+Feb!I34+Mar!I34+Abr!I34+May!I34+Jun!I34+Jul!I34),IF(Config!$C$6=8,SUM(+Ene!I34+Feb!I34+Mar!I34+Abr!I34+May!I34+Jun!I34+Jul!I34+Ago!I34),IF(Config!$C$6=9,SUM(+Ene!I34+Feb!I34+Mar!I34+Abr!I34+May!I34+Jun!I34+Jul!I34+Ago!I34+Set!I34),IF(Config!$C$6=10,SUM(+Ene!I34+Feb!I34+Mar!I34+Abr!I34+May!I34+Jun!I34+Jul!I34+Ago!I34+Set!I34+Oct!I34),IF(Config!$C$6=11,SUM(+Ene!I34+Feb!I34+Mar!I34+Abr!I34+May!I34+Jun!I34+Jul!I34+Ago!I34+Set!I34+Oct!I34+Nov!I34),IF(Config!$C$6=12,SUM(+Ene!I34+Feb!I34+Mar!I34+Abr!I34+May!I34+Jun!I34+Jul!I34+Ago!I34+Set!I34+Oct!I34+Nov!I34+Dic!I34)))))))))))))</f>
        <v>0</v>
      </c>
      <c r="J34" s="356">
        <f>IF(Config!$C$6=1,SUM(+Ene!J34),IF(Config!$C$6=2,SUM(+Ene!J34+Feb!J34),IF(Config!$C$6=3,SUM(+Ene!J34+Feb!J34+Mar!J34),IF(Config!$C$6=4,SUM(+Ene!J34+Feb!J34+Mar!J34+Abr!J34),IF(Config!$C$6=5,SUM(Ene!J34+Feb!J34+Mar!J34+Abr!J34+May!J34),IF(Config!$C$6=6,SUM(+Ene!J34+Feb!J34+Mar!J34+Abr!J34+May!J34+Jun!J34),IF(Config!$C$6=7,SUM(Ene!J34+Feb!J34+Mar!J34+Abr!J34+May!J34+Jun!J34+Jul!J34),IF(Config!$C$6=8,SUM(+Ene!J34+Feb!J34+Mar!J34+Abr!J34+May!J34+Jun!J34+Jul!J34+Ago!J34),IF(Config!$C$6=9,SUM(+Ene!J34+Feb!J34+Mar!J34+Abr!J34+May!J34+Jun!J34+Jul!J34+Ago!J34+Set!J34),IF(Config!$C$6=10,SUM(+Ene!J34+Feb!J34+Mar!J34+Abr!J34+May!J34+Jun!J34+Jul!J34+Ago!J34+Set!J34+Oct!J34),IF(Config!$C$6=11,SUM(+Ene!J34+Feb!J34+Mar!J34+Abr!J34+May!J34+Jun!J34+Jul!J34+Ago!J34+Set!J34+Oct!J34+Nov!J34),IF(Config!$C$6=12,SUM(+Ene!J34+Feb!J34+Mar!J34+Abr!J34+May!J34+Jun!J34+Jul!J34+Ago!J34+Set!J34+Oct!J34+Nov!J34+Dic!J34)))))))))))))</f>
        <v>0</v>
      </c>
      <c r="K34" s="356">
        <f>IF(Config!$C$6=1,SUM(+Ene!K34),IF(Config!$C$6=2,SUM(+Ene!K34+Feb!K34),IF(Config!$C$6=3,SUM(+Ene!K34+Feb!K34+Mar!K34),IF(Config!$C$6=4,SUM(+Ene!K34+Feb!K34+Mar!K34+Abr!K34),IF(Config!$C$6=5,SUM(Ene!K34+Feb!K34+Mar!K34+Abr!K34+May!K34),IF(Config!$C$6=6,SUM(+Ene!K34+Feb!K34+Mar!K34+Abr!K34+May!K34+Jun!K34),IF(Config!$C$6=7,SUM(Ene!K34+Feb!K34+Mar!K34+Abr!K34+May!K34+Jun!K34+Jul!K34),IF(Config!$C$6=8,SUM(+Ene!K34+Feb!K34+Mar!K34+Abr!K34+May!K34+Jun!K34+Jul!K34+Ago!K34),IF(Config!$C$6=9,SUM(+Ene!K34+Feb!K34+Mar!K34+Abr!K34+May!K34+Jun!K34+Jul!K34+Ago!K34+Set!K34),IF(Config!$C$6=10,SUM(+Ene!K34+Feb!K34+Mar!K34+Abr!K34+May!K34+Jun!K34+Jul!K34+Ago!K34+Set!K34+Oct!K34),IF(Config!$C$6=11,SUM(+Ene!K34+Feb!K34+Mar!K34+Abr!K34+May!K34+Jun!K34+Jul!K34+Ago!K34+Set!K34+Oct!K34+Nov!K34),IF(Config!$C$6=12,SUM(+Ene!K34+Feb!K34+Mar!K34+Abr!K34+May!K34+Jun!K34+Jul!K34+Ago!K34+Set!K34+Oct!K34+Nov!K34+Dic!K34)))))))))))))</f>
        <v>0</v>
      </c>
      <c r="L34" s="356">
        <f>IF(Config!$C$6=1,SUM(+Ene!L34),IF(Config!$C$6=2,SUM(+Ene!L34+Feb!L34),IF(Config!$C$6=3,SUM(+Ene!L34+Feb!L34+Mar!L34),IF(Config!$C$6=4,SUM(+Ene!L34+Feb!L34+Mar!L34+Abr!L34),IF(Config!$C$6=5,SUM(Ene!L34+Feb!L34+Mar!L34+Abr!L34+May!L34),IF(Config!$C$6=6,SUM(+Ene!L34+Feb!L34+Mar!L34+Abr!L34+May!L34+Jun!L34),IF(Config!$C$6=7,SUM(Ene!L34+Feb!L34+Mar!L34+Abr!L34+May!L34+Jun!L34+Jul!L34),IF(Config!$C$6=8,SUM(+Ene!L34+Feb!L34+Mar!L34+Abr!L34+May!L34+Jun!L34+Jul!L34+Ago!L34),IF(Config!$C$6=9,SUM(+Ene!L34+Feb!L34+Mar!L34+Abr!L34+May!L34+Jun!L34+Jul!L34+Ago!L34+Set!L34),IF(Config!$C$6=10,SUM(+Ene!L34+Feb!L34+Mar!L34+Abr!L34+May!L34+Jun!L34+Jul!L34+Ago!L34+Set!L34+Oct!L34),IF(Config!$C$6=11,SUM(+Ene!L34+Feb!L34+Mar!L34+Abr!L34+May!L34+Jun!L34+Jul!L34+Ago!L34+Set!L34+Oct!L34+Nov!L34),IF(Config!$C$6=12,SUM(+Ene!L34+Feb!L34+Mar!L34+Abr!L34+May!L34+Jun!L34+Jul!L34+Ago!L34+Set!L34+Oct!L34+Nov!L34+Dic!L34)))))))))))))</f>
        <v>0</v>
      </c>
      <c r="M34" s="356">
        <f>IF(Config!$C$6=1,SUM(+Ene!M34),IF(Config!$C$6=2,SUM(+Ene!M34+Feb!M34),IF(Config!$C$6=3,SUM(+Ene!M34+Feb!M34+Mar!M34),IF(Config!$C$6=4,SUM(+Ene!M34+Feb!M34+Mar!M34+Abr!M34),IF(Config!$C$6=5,SUM(Ene!M34+Feb!M34+Mar!M34+Abr!M34+May!M34),IF(Config!$C$6=6,SUM(+Ene!M34+Feb!M34+Mar!M34+Abr!M34+May!M34+Jun!M34),IF(Config!$C$6=7,SUM(Ene!M34+Feb!M34+Mar!M34+Abr!M34+May!M34+Jun!M34+Jul!M34),IF(Config!$C$6=8,SUM(+Ene!M34+Feb!M34+Mar!M34+Abr!M34+May!M34+Jun!M34+Jul!M34+Ago!M34),IF(Config!$C$6=9,SUM(+Ene!M34+Feb!M34+Mar!M34+Abr!M34+May!M34+Jun!M34+Jul!M34+Ago!M34+Set!M34),IF(Config!$C$6=10,SUM(+Ene!M34+Feb!M34+Mar!M34+Abr!M34+May!M34+Jun!M34+Jul!M34+Ago!M34+Set!M34+Oct!M34),IF(Config!$C$6=11,SUM(+Ene!M34+Feb!M34+Mar!M34+Abr!M34+May!M34+Jun!M34+Jul!M34+Ago!M34+Set!M34+Oct!M34+Nov!M34),IF(Config!$C$6=12,SUM(+Ene!M34+Feb!M34+Mar!M34+Abr!M34+May!M34+Jun!M34+Jul!M34+Ago!M34+Set!M34+Oct!M34+Nov!M34+Dic!M34)))))))))))))</f>
        <v>0</v>
      </c>
      <c r="N34" s="356">
        <f>IF(Config!$C$6=1,SUM(+Ene!N34),IF(Config!$C$6=2,SUM(+Ene!N34+Feb!N34),IF(Config!$C$6=3,SUM(+Ene!N34+Feb!N34+Mar!N34),IF(Config!$C$6=4,SUM(+Ene!N34+Feb!N34+Mar!N34+Abr!N34),IF(Config!$C$6=5,SUM(Ene!N34+Feb!N34+Mar!N34+Abr!N34+May!N34),IF(Config!$C$6=6,SUM(+Ene!N34+Feb!N34+Mar!N34+Abr!N34+May!N34+Jun!N34),IF(Config!$C$6=7,SUM(Ene!N34+Feb!N34+Mar!N34+Abr!N34+May!N34+Jun!N34+Jul!N34),IF(Config!$C$6=8,SUM(+Ene!N34+Feb!N34+Mar!N34+Abr!N34+May!N34+Jun!N34+Jul!N34+Ago!N34),IF(Config!$C$6=9,SUM(+Ene!N34+Feb!N34+Mar!N34+Abr!N34+May!N34+Jun!N34+Jul!N34+Ago!N34+Set!N34),IF(Config!$C$6=10,SUM(+Ene!N34+Feb!N34+Mar!N34+Abr!N34+May!N34+Jun!N34+Jul!N34+Ago!N34+Set!N34+Oct!N34),IF(Config!$C$6=11,SUM(+Ene!N34+Feb!N34+Mar!N34+Abr!N34+May!N34+Jun!N34+Jul!N34+Ago!N34+Set!N34+Oct!N34+Nov!N34),IF(Config!$C$6=12,SUM(+Ene!N34+Feb!N34+Mar!N34+Abr!N34+May!N34+Jun!N34+Jul!N34+Ago!N34+Set!N34+Oct!N34+Nov!N34+Dic!N34)))))))))))))</f>
        <v>0</v>
      </c>
      <c r="O34" s="356">
        <f>IF(Config!$C$6=1,SUM(+Ene!O34),IF(Config!$C$6=2,SUM(+Ene!O34+Feb!O34),IF(Config!$C$6=3,SUM(+Ene!O34+Feb!O34+Mar!O34),IF(Config!$C$6=4,SUM(+Ene!O34+Feb!O34+Mar!O34+Abr!O34),IF(Config!$C$6=5,SUM(Ene!O34+Feb!O34+Mar!O34+Abr!O34+May!O34),IF(Config!$C$6=6,SUM(+Ene!O34+Feb!O34+Mar!O34+Abr!O34+May!O34+Jun!O34),IF(Config!$C$6=7,SUM(Ene!O34+Feb!O34+Mar!O34+Abr!O34+May!O34+Jun!O34+Jul!O34),IF(Config!$C$6=8,SUM(+Ene!O34+Feb!O34+Mar!O34+Abr!O34+May!O34+Jun!O34+Jul!O34+Ago!O34),IF(Config!$C$6=9,SUM(+Ene!O34+Feb!O34+Mar!O34+Abr!O34+May!O34+Jun!O34+Jul!O34+Ago!O34+Set!O34),IF(Config!$C$6=10,SUM(+Ene!O34+Feb!O34+Mar!O34+Abr!O34+May!O34+Jun!O34+Jul!O34+Ago!O34+Set!O34+Oct!O34),IF(Config!$C$6=11,SUM(+Ene!O34+Feb!O34+Mar!O34+Abr!O34+May!O34+Jun!O34+Jul!O34+Ago!O34+Set!O34+Oct!O34+Nov!O34),IF(Config!$C$6=12,SUM(+Ene!O34+Feb!O34+Mar!O34+Abr!O34+May!O34+Jun!O34+Jul!O34+Ago!O34+Set!O34+Oct!O34+Nov!O34+Dic!O34)))))))))))))</f>
        <v>0</v>
      </c>
      <c r="P34" s="356">
        <f>IF(Config!$C$6=1,SUM(+Ene!P34),IF(Config!$C$6=2,SUM(+Ene!P34+Feb!P34),IF(Config!$C$6=3,SUM(+Ene!P34+Feb!P34+Mar!P34),IF(Config!$C$6=4,SUM(+Ene!P34+Feb!P34+Mar!P34+Abr!P34),IF(Config!$C$6=5,SUM(Ene!P34+Feb!P34+Mar!P34+Abr!P34+May!P34),IF(Config!$C$6=6,SUM(+Ene!P34+Feb!P34+Mar!P34+Abr!P34+May!P34+Jun!P34),IF(Config!$C$6=7,SUM(Ene!P34+Feb!P34+Mar!P34+Abr!P34+May!P34+Jun!P34+Jul!P34),IF(Config!$C$6=8,SUM(+Ene!P34+Feb!P34+Mar!P34+Abr!P34+May!P34+Jun!P34+Jul!P34+Ago!P34),IF(Config!$C$6=9,SUM(+Ene!P34+Feb!P34+Mar!P34+Abr!P34+May!P34+Jun!P34+Jul!P34+Ago!P34+Set!P34),IF(Config!$C$6=10,SUM(+Ene!P34+Feb!P34+Mar!P34+Abr!P34+May!P34+Jun!P34+Jul!P34+Ago!P34+Set!P34+Oct!P34),IF(Config!$C$6=11,SUM(+Ene!P34+Feb!P34+Mar!P34+Abr!P34+May!P34+Jun!P34+Jul!P34+Ago!P34+Set!P34+Oct!P34+Nov!P34),IF(Config!$C$6=12,SUM(+Ene!P34+Feb!P34+Mar!P34+Abr!P34+May!P34+Jun!P34+Jul!P34+Ago!P34+Set!P34+Oct!P34+Nov!P34+Dic!P34)))))))))))))</f>
        <v>0</v>
      </c>
      <c r="Q34" s="356">
        <f>IF(Config!$C$6=1,SUM(+Ene!Q34),IF(Config!$C$6=2,SUM(+Ene!Q34+Feb!Q34),IF(Config!$C$6=3,SUM(+Ene!Q34+Feb!Q34+Mar!Q34),IF(Config!$C$6=4,SUM(+Ene!Q34+Feb!Q34+Mar!Q34+Abr!Q34),IF(Config!$C$6=5,SUM(Ene!Q34+Feb!Q34+Mar!Q34+Abr!Q34+May!Q34),IF(Config!$C$6=6,SUM(+Ene!Q34+Feb!Q34+Mar!Q34+Abr!Q34+May!Q34+Jun!Q34),IF(Config!$C$6=7,SUM(Ene!Q34+Feb!Q34+Mar!Q34+Abr!Q34+May!Q34+Jun!Q34+Jul!Q34),IF(Config!$C$6=8,SUM(+Ene!Q34+Feb!Q34+Mar!Q34+Abr!Q34+May!Q34+Jun!Q34+Jul!Q34+Ago!Q34),IF(Config!$C$6=9,SUM(+Ene!Q34+Feb!Q34+Mar!Q34+Abr!Q34+May!Q34+Jun!Q34+Jul!Q34+Ago!Q34+Set!Q34),IF(Config!$C$6=10,SUM(+Ene!Q34+Feb!Q34+Mar!Q34+Abr!Q34+May!Q34+Jun!Q34+Jul!Q34+Ago!Q34+Set!Q34+Oct!Q34),IF(Config!$C$6=11,SUM(+Ene!Q34+Feb!Q34+Mar!Q34+Abr!Q34+May!Q34+Jun!Q34+Jul!Q34+Ago!Q34+Set!Q34+Oct!Q34+Nov!Q34),IF(Config!$C$6=12,SUM(+Ene!Q34+Feb!Q34+Mar!Q34+Abr!Q34+May!Q34+Jun!Q34+Jul!Q34+Ago!Q34+Set!Q34+Oct!Q34+Nov!Q34+Dic!Q34)))))))))))))</f>
        <v>0</v>
      </c>
      <c r="R34" s="356">
        <f>IF(Config!$C$6=1,SUM(+Ene!R34),IF(Config!$C$6=2,SUM(+Ene!R34+Feb!R34),IF(Config!$C$6=3,SUM(+Ene!R34+Feb!R34+Mar!R34),IF(Config!$C$6=4,SUM(+Ene!R34+Feb!R34+Mar!R34+Abr!R34),IF(Config!$C$6=5,SUM(Ene!R34+Feb!R34+Mar!R34+Abr!R34+May!R34),IF(Config!$C$6=6,SUM(+Ene!R34+Feb!R34+Mar!R34+Abr!R34+May!R34+Jun!R34),IF(Config!$C$6=7,SUM(Ene!R34+Feb!R34+Mar!R34+Abr!R34+May!R34+Jun!R34+Jul!R34),IF(Config!$C$6=8,SUM(+Ene!R34+Feb!R34+Mar!R34+Abr!R34+May!R34+Jun!R34+Jul!R34+Ago!R34),IF(Config!$C$6=9,SUM(+Ene!R34+Feb!R34+Mar!R34+Abr!R34+May!R34+Jun!R34+Jul!R34+Ago!R34+Set!R34),IF(Config!$C$6=10,SUM(+Ene!R34+Feb!R34+Mar!R34+Abr!R34+May!R34+Jun!R34+Jul!R34+Ago!R34+Set!R34+Oct!R34),IF(Config!$C$6=11,SUM(+Ene!R34+Feb!R34+Mar!R34+Abr!R34+May!R34+Jun!R34+Jul!R34+Ago!R34+Set!R34+Oct!R34+Nov!R34),IF(Config!$C$6=12,SUM(+Ene!R34+Feb!R34+Mar!R34+Abr!R34+May!R34+Jun!R34+Jul!R34+Ago!R34+Set!R34+Oct!R34+Nov!R34+Dic!R34)))))))))))))</f>
        <v>0</v>
      </c>
      <c r="S34" s="356">
        <f>IF(Config!$C$6=1,SUM(+Ene!S34),IF(Config!$C$6=2,SUM(+Ene!S34+Feb!S34),IF(Config!$C$6=3,SUM(+Ene!S34+Feb!S34+Mar!S34),IF(Config!$C$6=4,SUM(+Ene!S34+Feb!S34+Mar!S34+Abr!S34),IF(Config!$C$6=5,SUM(Ene!S34+Feb!S34+Mar!S34+Abr!S34+May!S34),IF(Config!$C$6=6,SUM(+Ene!S34+Feb!S34+Mar!S34+Abr!S34+May!S34+Jun!S34),IF(Config!$C$6=7,SUM(Ene!S34+Feb!S34+Mar!S34+Abr!S34+May!S34+Jun!S34+Jul!S34),IF(Config!$C$6=8,SUM(+Ene!S34+Feb!S34+Mar!S34+Abr!S34+May!S34+Jun!S34+Jul!S34+Ago!S34),IF(Config!$C$6=9,SUM(+Ene!S34+Feb!S34+Mar!S34+Abr!S34+May!S34+Jun!S34+Jul!S34+Ago!S34+Set!S34),IF(Config!$C$6=10,SUM(+Ene!S34+Feb!S34+Mar!S34+Abr!S34+May!S34+Jun!S34+Jul!S34+Ago!S34+Set!S34+Oct!S34),IF(Config!$C$6=11,SUM(+Ene!S34+Feb!S34+Mar!S34+Abr!S34+May!S34+Jun!S34+Jul!S34+Ago!S34+Set!S34+Oct!S34+Nov!S34),IF(Config!$C$6=12,SUM(+Ene!S34+Feb!S34+Mar!S34+Abr!S34+May!S34+Jun!S34+Jul!S34+Ago!S34+Set!S34+Oct!S34+Nov!S34+Dic!S34)))))))))))))</f>
        <v>0</v>
      </c>
      <c r="T34" s="356">
        <f>IF(Config!$C$6=1,SUM(+Ene!T34),IF(Config!$C$6=2,SUM(+Ene!T34+Feb!T34),IF(Config!$C$6=3,SUM(+Ene!T34+Feb!T34+Mar!T34),IF(Config!$C$6=4,SUM(+Ene!T34+Feb!T34+Mar!T34+Abr!T34),IF(Config!$C$6=5,SUM(Ene!T34+Feb!T34+Mar!T34+Abr!T34+May!T34),IF(Config!$C$6=6,SUM(+Ene!T34+Feb!T34+Mar!T34+Abr!T34+May!T34+Jun!T34),IF(Config!$C$6=7,SUM(Ene!T34+Feb!T34+Mar!T34+Abr!T34+May!T34+Jun!T34+Jul!T34),IF(Config!$C$6=8,SUM(+Ene!T34+Feb!T34+Mar!T34+Abr!T34+May!T34+Jun!T34+Jul!T34+Ago!T34),IF(Config!$C$6=9,SUM(+Ene!T34+Feb!T34+Mar!T34+Abr!T34+May!T34+Jun!T34+Jul!T34+Ago!T34+Set!T34),IF(Config!$C$6=10,SUM(+Ene!T34+Feb!T34+Mar!T34+Abr!T34+May!T34+Jun!T34+Jul!T34+Ago!T34+Set!T34+Oct!T34),IF(Config!$C$6=11,SUM(+Ene!T34+Feb!T34+Mar!T34+Abr!T34+May!T34+Jun!T34+Jul!T34+Ago!T34+Set!T34+Oct!T34+Nov!T34),IF(Config!$C$6=12,SUM(+Ene!T34+Feb!T34+Mar!T34+Abr!T34+May!T34+Jun!T34+Jul!T34+Ago!T34+Set!T34+Oct!T34+Nov!T34+Dic!T34)))))))))))))</f>
        <v>0</v>
      </c>
      <c r="U34" s="356">
        <f>IF(Config!$C$6=1,SUM(+Ene!U34),IF(Config!$C$6=2,SUM(+Ene!U34+Feb!U34),IF(Config!$C$6=3,SUM(+Ene!U34+Feb!U34+Mar!U34),IF(Config!$C$6=4,SUM(+Ene!U34+Feb!U34+Mar!U34+Abr!U34),IF(Config!$C$6=5,SUM(Ene!U34+Feb!U34+Mar!U34+Abr!U34+May!U34),IF(Config!$C$6=6,SUM(+Ene!U34+Feb!U34+Mar!U34+Abr!U34+May!U34+Jun!U34),IF(Config!$C$6=7,SUM(Ene!U34+Feb!U34+Mar!U34+Abr!U34+May!U34+Jun!U34+Jul!U34),IF(Config!$C$6=8,SUM(+Ene!U34+Feb!U34+Mar!U34+Abr!U34+May!U34+Jun!U34+Jul!U34+Ago!U34),IF(Config!$C$6=9,SUM(+Ene!U34+Feb!U34+Mar!U34+Abr!U34+May!U34+Jun!U34+Jul!U34+Ago!U34+Set!U34),IF(Config!$C$6=10,SUM(+Ene!U34+Feb!U34+Mar!U34+Abr!U34+May!U34+Jun!U34+Jul!U34+Ago!U34+Set!U34+Oct!U34),IF(Config!$C$6=11,SUM(+Ene!U34+Feb!U34+Mar!U34+Abr!U34+May!U34+Jun!U34+Jul!U34+Ago!U34+Set!U34+Oct!U34+Nov!U34),IF(Config!$C$6=12,SUM(+Ene!U34+Feb!U34+Mar!U34+Abr!U34+May!U34+Jun!U34+Jul!U34+Ago!U34+Set!U34+Oct!U34+Nov!U34+Dic!U34)))))))))))))</f>
        <v>0</v>
      </c>
      <c r="V34" s="356">
        <f>IF(Config!$C$6=1,SUM(+Ene!V34),IF(Config!$C$6=2,SUM(+Ene!V34+Feb!V34),IF(Config!$C$6=3,SUM(+Ene!V34+Feb!V34+Mar!V34),IF(Config!$C$6=4,SUM(+Ene!V34+Feb!V34+Mar!V34+Abr!V34),IF(Config!$C$6=5,SUM(Ene!V34+Feb!V34+Mar!V34+Abr!V34+May!V34),IF(Config!$C$6=6,SUM(+Ene!V34+Feb!V34+Mar!V34+Abr!V34+May!V34+Jun!V34),IF(Config!$C$6=7,SUM(Ene!V34+Feb!V34+Mar!V34+Abr!V34+May!V34+Jun!V34+Jul!V34),IF(Config!$C$6=8,SUM(+Ene!V34+Feb!V34+Mar!V34+Abr!V34+May!V34+Jun!V34+Jul!V34+Ago!V34),IF(Config!$C$6=9,SUM(+Ene!V34+Feb!V34+Mar!V34+Abr!V34+May!V34+Jun!V34+Jul!V34+Ago!V34+Set!V34),IF(Config!$C$6=10,SUM(+Ene!V34+Feb!V34+Mar!V34+Abr!V34+May!V34+Jun!V34+Jul!V34+Ago!V34+Set!V34+Oct!V34),IF(Config!$C$6=11,SUM(+Ene!V34+Feb!V34+Mar!V34+Abr!V34+May!V34+Jun!V34+Jul!V34+Ago!V34+Set!V34+Oct!V34+Nov!V34),IF(Config!$C$6=12,SUM(+Ene!V34+Feb!V34+Mar!V34+Abr!V34+May!V34+Jun!V34+Jul!V34+Ago!V34+Set!V34+Oct!V34+Nov!V34+Dic!V34)))))))))))))</f>
        <v>0</v>
      </c>
      <c r="W34" s="356">
        <f>IF(Config!$C$6=1,SUM(+Ene!W34),IF(Config!$C$6=2,SUM(+Ene!W34+Feb!W34),IF(Config!$C$6=3,SUM(+Ene!W34+Feb!W34+Mar!W34),IF(Config!$C$6=4,SUM(+Ene!W34+Feb!W34+Mar!W34+Abr!W34),IF(Config!$C$6=5,SUM(Ene!W34+Feb!W34+Mar!W34+Abr!W34+May!W34),IF(Config!$C$6=6,SUM(+Ene!W34+Feb!W34+Mar!W34+Abr!W34+May!W34+Jun!W34),IF(Config!$C$6=7,SUM(Ene!W34+Feb!W34+Mar!W34+Abr!W34+May!W34+Jun!W34+Jul!W34),IF(Config!$C$6=8,SUM(+Ene!W34+Feb!W34+Mar!W34+Abr!W34+May!W34+Jun!W34+Jul!W34+Ago!W34),IF(Config!$C$6=9,SUM(+Ene!W34+Feb!W34+Mar!W34+Abr!W34+May!W34+Jun!W34+Jul!W34+Ago!W34+Set!W34),IF(Config!$C$6=10,SUM(+Ene!W34+Feb!W34+Mar!W34+Abr!W34+May!W34+Jun!W34+Jul!W34+Ago!W34+Set!W34+Oct!W34),IF(Config!$C$6=11,SUM(+Ene!W34+Feb!W34+Mar!W34+Abr!W34+May!W34+Jun!W34+Jul!W34+Ago!W34+Set!W34+Oct!W34+Nov!W34),IF(Config!$C$6=12,SUM(+Ene!W34+Feb!W34+Mar!W34+Abr!W34+May!W34+Jun!W34+Jul!W34+Ago!W34+Set!W34+Oct!W34+Nov!W34+Dic!W34)))))))))))))</f>
        <v>0</v>
      </c>
      <c r="X34" s="356">
        <f>IF(Config!$C$6=1,SUM(+Ene!X34),IF(Config!$C$6=2,SUM(+Ene!X34+Feb!X34),IF(Config!$C$6=3,SUM(+Ene!X34+Feb!X34+Mar!X34),IF(Config!$C$6=4,SUM(+Ene!X34+Feb!X34+Mar!X34+Abr!X34),IF(Config!$C$6=5,SUM(Ene!X34+Feb!X34+Mar!X34+Abr!X34+May!X34),IF(Config!$C$6=6,SUM(+Ene!X34+Feb!X34+Mar!X34+Abr!X34+May!X34+Jun!X34),IF(Config!$C$6=7,SUM(Ene!X34+Feb!X34+Mar!X34+Abr!X34+May!X34+Jun!X34+Jul!X34),IF(Config!$C$6=8,SUM(+Ene!X34+Feb!X34+Mar!X34+Abr!X34+May!X34+Jun!X34+Jul!X34+Ago!X34),IF(Config!$C$6=9,SUM(+Ene!X34+Feb!X34+Mar!X34+Abr!X34+May!X34+Jun!X34+Jul!X34+Ago!X34+Set!X34),IF(Config!$C$6=10,SUM(+Ene!X34+Feb!X34+Mar!X34+Abr!X34+May!X34+Jun!X34+Jul!X34+Ago!X34+Set!X34+Oct!X34),IF(Config!$C$6=11,SUM(+Ene!X34+Feb!X34+Mar!X34+Abr!X34+May!X34+Jun!X34+Jul!X34+Ago!X34+Set!X34+Oct!X34+Nov!X34),IF(Config!$C$6=12,SUM(+Ene!X34+Feb!X34+Mar!X34+Abr!X34+May!X34+Jun!X34+Jul!X34+Ago!X34+Set!X34+Oct!X34+Nov!X34+Dic!X34)))))))))))))</f>
        <v>0</v>
      </c>
      <c r="Y34" s="356">
        <f>IF(Config!$C$6=1,SUM(+Ene!Y34),IF(Config!$C$6=2,SUM(+Ene!Y34+Feb!Y34),IF(Config!$C$6=3,SUM(+Ene!Y34+Feb!Y34+Mar!Y34),IF(Config!$C$6=4,SUM(+Ene!Y34+Feb!Y34+Mar!Y34+Abr!Y34),IF(Config!$C$6=5,SUM(Ene!Y34+Feb!Y34+Mar!Y34+Abr!Y34+May!Y34),IF(Config!$C$6=6,SUM(+Ene!Y34+Feb!Y34+Mar!Y34+Abr!Y34+May!Y34+Jun!Y34),IF(Config!$C$6=7,SUM(Ene!Y34+Feb!Y34+Mar!Y34+Abr!Y34+May!Y34+Jun!Y34+Jul!Y34),IF(Config!$C$6=8,SUM(+Ene!Y34+Feb!Y34+Mar!Y34+Abr!Y34+May!Y34+Jun!Y34+Jul!Y34+Ago!Y34),IF(Config!$C$6=9,SUM(+Ene!Y34+Feb!Y34+Mar!Y34+Abr!Y34+May!Y34+Jun!Y34+Jul!Y34+Ago!Y34+Set!Y34),IF(Config!$C$6=10,SUM(+Ene!Y34+Feb!Y34+Mar!Y34+Abr!Y34+May!Y34+Jun!Y34+Jul!Y34+Ago!Y34+Set!Y34+Oct!Y34),IF(Config!$C$6=11,SUM(+Ene!Y34+Feb!Y34+Mar!Y34+Abr!Y34+May!Y34+Jun!Y34+Jul!Y34+Ago!Y34+Set!Y34+Oct!Y34+Nov!Y34),IF(Config!$C$6=12,SUM(+Ene!Y34+Feb!Y34+Mar!Y34+Abr!Y34+May!Y34+Jun!Y34+Jul!Y34+Ago!Y34+Set!Y34+Oct!Y34+Nov!Y34+Dic!Y34)))))))))))))</f>
        <v>0</v>
      </c>
      <c r="Z34" s="356">
        <f>IF(Config!$C$6=1,SUM(+Ene!Z34),IF(Config!$C$6=2,SUM(+Ene!Z34+Feb!Z34),IF(Config!$C$6=3,SUM(+Ene!Z34+Feb!Z34+Mar!Z34),IF(Config!$C$6=4,SUM(+Ene!Z34+Feb!Z34+Mar!Z34+Abr!Z34),IF(Config!$C$6=5,SUM(Ene!Z34+Feb!Z34+Mar!Z34+Abr!Z34+May!Z34),IF(Config!$C$6=6,SUM(+Ene!Z34+Feb!Z34+Mar!Z34+Abr!Z34+May!Z34+Jun!Z34),IF(Config!$C$6=7,SUM(Ene!Z34+Feb!Z34+Mar!Z34+Abr!Z34+May!Z34+Jun!Z34+Jul!Z34),IF(Config!$C$6=8,SUM(+Ene!Z34+Feb!Z34+Mar!Z34+Abr!Z34+May!Z34+Jun!Z34+Jul!Z34+Ago!Z34),IF(Config!$C$6=9,SUM(+Ene!Z34+Feb!Z34+Mar!Z34+Abr!Z34+May!Z34+Jun!Z34+Jul!Z34+Ago!Z34+Set!Z34),IF(Config!$C$6=10,SUM(+Ene!Z34+Feb!Z34+Mar!Z34+Abr!Z34+May!Z34+Jun!Z34+Jul!Z34+Ago!Z34+Set!Z34+Oct!Z34),IF(Config!$C$6=11,SUM(+Ene!Z34+Feb!Z34+Mar!Z34+Abr!Z34+May!Z34+Jun!Z34+Jul!Z34+Ago!Z34+Set!Z34+Oct!Z34+Nov!Z34),IF(Config!$C$6=12,SUM(+Ene!Z34+Feb!Z34+Mar!Z34+Abr!Z34+May!Z34+Jun!Z34+Jul!Z34+Ago!Z34+Set!Z34+Oct!Z34+Nov!Z34+Dic!Z34)))))))))))))</f>
        <v>0</v>
      </c>
      <c r="AA34" s="356">
        <f>IF(Config!$C$6=1,SUM(+Ene!AA34),IF(Config!$C$6=2,SUM(+Ene!AA34+Feb!AA34),IF(Config!$C$6=3,SUM(+Ene!AA34+Feb!AA34+Mar!AA34),IF(Config!$C$6=4,SUM(+Ene!AA34+Feb!AA34+Mar!AA34+Abr!AA34),IF(Config!$C$6=5,SUM(Ene!AA34+Feb!AA34+Mar!AA34+Abr!AA34+May!AA34),IF(Config!$C$6=6,SUM(+Ene!AA34+Feb!AA34+Mar!AA34+Abr!AA34+May!AA34+Jun!AA34),IF(Config!$C$6=7,SUM(Ene!AA34+Feb!AA34+Mar!AA34+Abr!AA34+May!AA34+Jun!AA34+Jul!AA34),IF(Config!$C$6=8,SUM(+Ene!AA34+Feb!AA34+Mar!AA34+Abr!AA34+May!AA34+Jun!AA34+Jul!AA34+Ago!AA34),IF(Config!$C$6=9,SUM(+Ene!AA34+Feb!AA34+Mar!AA34+Abr!AA34+May!AA34+Jun!AA34+Jul!AA34+Ago!AA34+Set!AA34),IF(Config!$C$6=10,SUM(+Ene!AA34+Feb!AA34+Mar!AA34+Abr!AA34+May!AA34+Jun!AA34+Jul!AA34+Ago!AA34+Set!AA34+Oct!AA34),IF(Config!$C$6=11,SUM(+Ene!AA34+Feb!AA34+Mar!AA34+Abr!AA34+May!AA34+Jun!AA34+Jul!AA34+Ago!AA34+Set!AA34+Oct!AA34+Nov!AA34),IF(Config!$C$6=12,SUM(+Ene!AA34+Feb!AA34+Mar!AA34+Abr!AA34+May!AA34+Jun!AA34+Jul!AA34+Ago!AA34+Set!AA34+Oct!AA34+Nov!AA34+Dic!AA34)))))))))))))</f>
        <v>0</v>
      </c>
      <c r="AB34" s="356">
        <f>IF(Config!$C$6=1,SUM(+Ene!AB34),IF(Config!$C$6=2,SUM(+Ene!AB34+Feb!AB34),IF(Config!$C$6=3,SUM(+Ene!AB34+Feb!AB34+Mar!AB34),IF(Config!$C$6=4,SUM(+Ene!AB34+Feb!AB34+Mar!AB34+Abr!AB34),IF(Config!$C$6=5,SUM(Ene!AB34+Feb!AB34+Mar!AB34+Abr!AB34+May!AB34),IF(Config!$C$6=6,SUM(+Ene!AB34+Feb!AB34+Mar!AB34+Abr!AB34+May!AB34+Jun!AB34),IF(Config!$C$6=7,SUM(Ene!AB34+Feb!AB34+Mar!AB34+Abr!AB34+May!AB34+Jun!AB34+Jul!AB34),IF(Config!$C$6=8,SUM(+Ene!AB34+Feb!AB34+Mar!AB34+Abr!AB34+May!AB34+Jun!AB34+Jul!AB34+Ago!AB34),IF(Config!$C$6=9,SUM(+Ene!AB34+Feb!AB34+Mar!AB34+Abr!AB34+May!AB34+Jun!AB34+Jul!AB34+Ago!AB34+Set!AB34),IF(Config!$C$6=10,SUM(+Ene!AB34+Feb!AB34+Mar!AB34+Abr!AB34+May!AB34+Jun!AB34+Jul!AB34+Ago!AB34+Set!AB34+Oct!AB34),IF(Config!$C$6=11,SUM(+Ene!AB34+Feb!AB34+Mar!AB34+Abr!AB34+May!AB34+Jun!AB34+Jul!AB34+Ago!AB34+Set!AB34+Oct!AB34+Nov!AB34),IF(Config!$C$6=12,SUM(+Ene!AB34+Feb!AB34+Mar!AB34+Abr!AB34+May!AB34+Jun!AB34+Jul!AB34+Ago!AB34+Set!AB34+Oct!AB34+Nov!AB34+Dic!AB34)))))))))))))</f>
        <v>0</v>
      </c>
      <c r="AC34" s="356">
        <f>IF(Config!$C$6=1,SUM(+Ene!AC34),IF(Config!$C$6=2,SUM(+Ene!AC34+Feb!AC34),IF(Config!$C$6=3,SUM(+Ene!AC34+Feb!AC34+Mar!AC34),IF(Config!$C$6=4,SUM(+Ene!AC34+Feb!AC34+Mar!AC34+Abr!AC34),IF(Config!$C$6=5,SUM(Ene!AC34+Feb!AC34+Mar!AC34+Abr!AC34+May!AC34),IF(Config!$C$6=6,SUM(+Ene!AC34+Feb!AC34+Mar!AC34+Abr!AC34+May!AC34+Jun!AC34),IF(Config!$C$6=7,SUM(Ene!AC34+Feb!AC34+Mar!AC34+Abr!AC34+May!AC34+Jun!AC34+Jul!AC34),IF(Config!$C$6=8,SUM(+Ene!AC34+Feb!AC34+Mar!AC34+Abr!AC34+May!AC34+Jun!AC34+Jul!AC34+Ago!AC34),IF(Config!$C$6=9,SUM(+Ene!AC34+Feb!AC34+Mar!AC34+Abr!AC34+May!AC34+Jun!AC34+Jul!AC34+Ago!AC34+Set!AC34),IF(Config!$C$6=10,SUM(+Ene!AC34+Feb!AC34+Mar!AC34+Abr!AC34+May!AC34+Jun!AC34+Jul!AC34+Ago!AC34+Set!AC34+Oct!AC34),IF(Config!$C$6=11,SUM(+Ene!AC34+Feb!AC34+Mar!AC34+Abr!AC34+May!AC34+Jun!AC34+Jul!AC34+Ago!AC34+Set!AC34+Oct!AC34+Nov!AC34),IF(Config!$C$6=12,SUM(+Ene!AC34+Feb!AC34+Mar!AC34+Abr!AC34+May!AC34+Jun!AC34+Jul!AC34+Ago!AC34+Set!AC34+Oct!AC34+Nov!AC34+Dic!AC34)))))))))))))</f>
        <v>0</v>
      </c>
      <c r="AD34" s="356">
        <f>IF(Config!$C$6=1,SUM(+Ene!AD34),IF(Config!$C$6=2,SUM(+Ene!AD34+Feb!AD34),IF(Config!$C$6=3,SUM(+Ene!AD34+Feb!AD34+Mar!AD34),IF(Config!$C$6=4,SUM(+Ene!AD34+Feb!AD34+Mar!AD34+Abr!AD34),IF(Config!$C$6=5,SUM(Ene!AD34+Feb!AD34+Mar!AD34+Abr!AD34+May!AD34),IF(Config!$C$6=6,SUM(+Ene!AD34+Feb!AD34+Mar!AD34+Abr!AD34+May!AD34+Jun!AD34),IF(Config!$C$6=7,SUM(Ene!AD34+Feb!AD34+Mar!AD34+Abr!AD34+May!AD34+Jun!AD34+Jul!AD34),IF(Config!$C$6=8,SUM(+Ene!AD34+Feb!AD34+Mar!AD34+Abr!AD34+May!AD34+Jun!AD34+Jul!AD34+Ago!AD34),IF(Config!$C$6=9,SUM(+Ene!AD34+Feb!AD34+Mar!AD34+Abr!AD34+May!AD34+Jun!AD34+Jul!AD34+Ago!AD34+Set!AD34),IF(Config!$C$6=10,SUM(+Ene!AD34+Feb!AD34+Mar!AD34+Abr!AD34+May!AD34+Jun!AD34+Jul!AD34+Ago!AD34+Set!AD34+Oct!AD34),IF(Config!$C$6=11,SUM(+Ene!AD34+Feb!AD34+Mar!AD34+Abr!AD34+May!AD34+Jun!AD34+Jul!AD34+Ago!AD34+Set!AD34+Oct!AD34+Nov!AD34),IF(Config!$C$6=12,SUM(+Ene!AD34+Feb!AD34+Mar!AD34+Abr!AD34+May!AD34+Jun!AD34+Jul!AD34+Ago!AD34+Set!AD34+Oct!AD34+Nov!AD34+Dic!AD34)))))))))))))</f>
        <v>0</v>
      </c>
      <c r="AE34" s="356">
        <f>IF(Config!$C$6=1,SUM(+Ene!AE34),IF(Config!$C$6=2,SUM(+Ene!AE34+Feb!AE34),IF(Config!$C$6=3,SUM(+Ene!AE34+Feb!AE34+Mar!AE34),IF(Config!$C$6=4,SUM(+Ene!AE34+Feb!AE34+Mar!AE34+Abr!AE34),IF(Config!$C$6=5,SUM(Ene!AE34+Feb!AE34+Mar!AE34+Abr!AE34+May!AE34),IF(Config!$C$6=6,SUM(+Ene!AE34+Feb!AE34+Mar!AE34+Abr!AE34+May!AE34+Jun!AE34),IF(Config!$C$6=7,SUM(Ene!AE34+Feb!AE34+Mar!AE34+Abr!AE34+May!AE34+Jun!AE34+Jul!AE34),IF(Config!$C$6=8,SUM(+Ene!AE34+Feb!AE34+Mar!AE34+Abr!AE34+May!AE34+Jun!AE34+Jul!AE34+Ago!AE34),IF(Config!$C$6=9,SUM(+Ene!AE34+Feb!AE34+Mar!AE34+Abr!AE34+May!AE34+Jun!AE34+Jul!AE34+Ago!AE34+Set!AE34),IF(Config!$C$6=10,SUM(+Ene!AE34+Feb!AE34+Mar!AE34+Abr!AE34+May!AE34+Jun!AE34+Jul!AE34+Ago!AE34+Set!AE34+Oct!AE34),IF(Config!$C$6=11,SUM(+Ene!AE34+Feb!AE34+Mar!AE34+Abr!AE34+May!AE34+Jun!AE34+Jul!AE34+Ago!AE34+Set!AE34+Oct!AE34+Nov!AE34),IF(Config!$C$6=12,SUM(+Ene!AE34+Feb!AE34+Mar!AE34+Abr!AE34+May!AE34+Jun!AE34+Jul!AE34+Ago!AE34+Set!AE34+Oct!AE34+Nov!AE34+Dic!AE34)))))))))))))</f>
        <v>0</v>
      </c>
      <c r="AF34" s="356">
        <f>IF(Config!$C$6=1,SUM(+Ene!AF34),IF(Config!$C$6=2,SUM(+Ene!AF34+Feb!AF34),IF(Config!$C$6=3,SUM(+Ene!AF34+Feb!AF34+Mar!AF34),IF(Config!$C$6=4,SUM(+Ene!AF34+Feb!AF34+Mar!AF34+Abr!AF34),IF(Config!$C$6=5,SUM(Ene!AF34+Feb!AF34+Mar!AF34+Abr!AF34+May!AF34),IF(Config!$C$6=6,SUM(+Ene!AF34+Feb!AF34+Mar!AF34+Abr!AF34+May!AF34+Jun!AF34),IF(Config!$C$6=7,SUM(Ene!AF34+Feb!AF34+Mar!AF34+Abr!AF34+May!AF34+Jun!AF34+Jul!AF34),IF(Config!$C$6=8,SUM(+Ene!AF34+Feb!AF34+Mar!AF34+Abr!AF34+May!AF34+Jun!AF34+Jul!AF34+Ago!AF34),IF(Config!$C$6=9,SUM(+Ene!AF34+Feb!AF34+Mar!AF34+Abr!AF34+May!AF34+Jun!AF34+Jul!AF34+Ago!AF34+Set!AF34),IF(Config!$C$6=10,SUM(+Ene!AF34+Feb!AF34+Mar!AF34+Abr!AF34+May!AF34+Jun!AF34+Jul!AF34+Ago!AF34+Set!AF34+Oct!AF34),IF(Config!$C$6=11,SUM(+Ene!AF34+Feb!AF34+Mar!AF34+Abr!AF34+May!AF34+Jun!AF34+Jul!AF34+Ago!AF34+Set!AF34+Oct!AF34+Nov!AF34),IF(Config!$C$6=12,SUM(+Ene!AF34+Feb!AF34+Mar!AF34+Abr!AF34+May!AF34+Jun!AF34+Jul!AF34+Ago!AF34+Set!AF34+Oct!AF34+Nov!AF34+Dic!AF34)))))))))))))</f>
        <v>0</v>
      </c>
      <c r="AG34" s="356">
        <f>IF(Config!$C$6=1,SUM(+Ene!AG34),IF(Config!$C$6=2,SUM(+Ene!AG34+Feb!AG34),IF(Config!$C$6=3,SUM(+Ene!AG34+Feb!AG34+Mar!AG34),IF(Config!$C$6=4,SUM(+Ene!AG34+Feb!AG34+Mar!AG34+Abr!AG34),IF(Config!$C$6=5,SUM(Ene!AG34+Feb!AG34+Mar!AG34+Abr!AG34+May!AG34),IF(Config!$C$6=6,SUM(+Ene!AG34+Feb!AG34+Mar!AG34+Abr!AG34+May!AG34+Jun!AG34),IF(Config!$C$6=7,SUM(Ene!AG34+Feb!AG34+Mar!AG34+Abr!AG34+May!AG34+Jun!AG34+Jul!AG34),IF(Config!$C$6=8,SUM(+Ene!AG34+Feb!AG34+Mar!AG34+Abr!AG34+May!AG34+Jun!AG34+Jul!AG34+Ago!AG34),IF(Config!$C$6=9,SUM(+Ene!AG34+Feb!AG34+Mar!AG34+Abr!AG34+May!AG34+Jun!AG34+Jul!AG34+Ago!AG34+Set!AG34),IF(Config!$C$6=10,SUM(+Ene!AG34+Feb!AG34+Mar!AG34+Abr!AG34+May!AG34+Jun!AG34+Jul!AG34+Ago!AG34+Set!AG34+Oct!AG34),IF(Config!$C$6=11,SUM(+Ene!AG34+Feb!AG34+Mar!AG34+Abr!AG34+May!AG34+Jun!AG34+Jul!AG34+Ago!AG34+Set!AG34+Oct!AG34+Nov!AG34),IF(Config!$C$6=12,SUM(+Ene!AG34+Feb!AG34+Mar!AG34+Abr!AG34+May!AG34+Jun!AG34+Jul!AG34+Ago!AG34+Set!AG34+Oct!AG34+Nov!AG34+Dic!AG34)))))))))))))</f>
        <v>0</v>
      </c>
      <c r="AH34" s="356">
        <f>IF(Config!$C$6=1,SUM(+Ene!AH34),IF(Config!$C$6=2,SUM(+Ene!AH34+Feb!AH34),IF(Config!$C$6=3,SUM(+Ene!AH34+Feb!AH34+Mar!AH34),IF(Config!$C$6=4,SUM(+Ene!AH34+Feb!AH34+Mar!AH34+Abr!AH34),IF(Config!$C$6=5,SUM(Ene!AH34+Feb!AH34+Mar!AH34+Abr!AH34+May!AH34),IF(Config!$C$6=6,SUM(+Ene!AH34+Feb!AH34+Mar!AH34+Abr!AH34+May!AH34+Jun!AH34),IF(Config!$C$6=7,SUM(Ene!AH34+Feb!AH34+Mar!AH34+Abr!AH34+May!AH34+Jun!AH34+Jul!AH34),IF(Config!$C$6=8,SUM(+Ene!AH34+Feb!AH34+Mar!AH34+Abr!AH34+May!AH34+Jun!AH34+Jul!AH34+Ago!AH34),IF(Config!$C$6=9,SUM(+Ene!AH34+Feb!AH34+Mar!AH34+Abr!AH34+May!AH34+Jun!AH34+Jul!AH34+Ago!AH34+Set!AH34),IF(Config!$C$6=10,SUM(+Ene!AH34+Feb!AH34+Mar!AH34+Abr!AH34+May!AH34+Jun!AH34+Jul!AH34+Ago!AH34+Set!AH34+Oct!AH34),IF(Config!$C$6=11,SUM(+Ene!AH34+Feb!AH34+Mar!AH34+Abr!AH34+May!AH34+Jun!AH34+Jul!AH34+Ago!AH34+Set!AH34+Oct!AH34+Nov!AH34),IF(Config!$C$6=12,SUM(+Ene!AH34+Feb!AH34+Mar!AH34+Abr!AH34+May!AH34+Jun!AH34+Jul!AH34+Ago!AH34+Set!AH34+Oct!AH34+Nov!AH34+Dic!AH34)))))))))))))</f>
        <v>0</v>
      </c>
      <c r="AI34" s="356">
        <f>IF(Config!$C$6=1,SUM(+Ene!AI34),IF(Config!$C$6=2,SUM(+Ene!AI34+Feb!AI34),IF(Config!$C$6=3,SUM(+Ene!AI34+Feb!AI34+Mar!AI34),IF(Config!$C$6=4,SUM(+Ene!AI34+Feb!AI34+Mar!AI34+Abr!AI34),IF(Config!$C$6=5,SUM(Ene!AI34+Feb!AI34+Mar!AI34+Abr!AI34+May!AI34),IF(Config!$C$6=6,SUM(+Ene!AI34+Feb!AI34+Mar!AI34+Abr!AI34+May!AI34+Jun!AI34),IF(Config!$C$6=7,SUM(Ene!AI34+Feb!AI34+Mar!AI34+Abr!AI34+May!AI34+Jun!AI34+Jul!AI34),IF(Config!$C$6=8,SUM(+Ene!AI34+Feb!AI34+Mar!AI34+Abr!AI34+May!AI34+Jun!AI34+Jul!AI34+Ago!AI34),IF(Config!$C$6=9,SUM(+Ene!AI34+Feb!AI34+Mar!AI34+Abr!AI34+May!AI34+Jun!AI34+Jul!AI34+Ago!AI34+Set!AI34),IF(Config!$C$6=10,SUM(+Ene!AI34+Feb!AI34+Mar!AI34+Abr!AI34+May!AI34+Jun!AI34+Jul!AI34+Ago!AI34+Set!AI34+Oct!AI34),IF(Config!$C$6=11,SUM(+Ene!AI34+Feb!AI34+Mar!AI34+Abr!AI34+May!AI34+Jun!AI34+Jul!AI34+Ago!AI34+Set!AI34+Oct!AI34+Nov!AI34),IF(Config!$C$6=12,SUM(+Ene!AI34+Feb!AI34+Mar!AI34+Abr!AI34+May!AI34+Jun!AI34+Jul!AI34+Ago!AI34+Set!AI34+Oct!AI34+Nov!AI34+Dic!AI34)))))))))))))</f>
        <v>1</v>
      </c>
      <c r="AJ34" s="356">
        <f>IF(Config!$C$6=1,SUM(+Ene!AJ34),IF(Config!$C$6=2,SUM(+Ene!AJ34+Feb!AJ34),IF(Config!$C$6=3,SUM(+Ene!AJ34+Feb!AJ34+Mar!AJ34),IF(Config!$C$6=4,SUM(+Ene!AJ34+Feb!AJ34+Mar!AJ34+Abr!AJ34),IF(Config!$C$6=5,SUM(Ene!AJ34+Feb!AJ34+Mar!AJ34+Abr!AJ34+May!AJ34),IF(Config!$C$6=6,SUM(+Ene!AJ34+Feb!AJ34+Mar!AJ34+Abr!AJ34+May!AJ34+Jun!AJ34),IF(Config!$C$6=7,SUM(Ene!AJ34+Feb!AJ34+Mar!AJ34+Abr!AJ34+May!AJ34+Jun!AJ34+Jul!AJ34),IF(Config!$C$6=8,SUM(+Ene!AJ34+Feb!AJ34+Mar!AJ34+Abr!AJ34+May!AJ34+Jun!AJ34+Jul!AJ34+Ago!AJ34),IF(Config!$C$6=9,SUM(+Ene!AJ34+Feb!AJ34+Mar!AJ34+Abr!AJ34+May!AJ34+Jun!AJ34+Jul!AJ34+Ago!AJ34+Set!AJ34),IF(Config!$C$6=10,SUM(+Ene!AJ34+Feb!AJ34+Mar!AJ34+Abr!AJ34+May!AJ34+Jun!AJ34+Jul!AJ34+Ago!AJ34+Set!AJ34+Oct!AJ34),IF(Config!$C$6=11,SUM(+Ene!AJ34+Feb!AJ34+Mar!AJ34+Abr!AJ34+May!AJ34+Jun!AJ34+Jul!AJ34+Ago!AJ34+Set!AJ34+Oct!AJ34+Nov!AJ34),IF(Config!$C$6=12,SUM(+Ene!AJ34+Feb!AJ34+Mar!AJ34+Abr!AJ34+May!AJ34+Jun!AJ34+Jul!AJ34+Ago!AJ34+Set!AJ34+Oct!AJ34+Nov!AJ34+Dic!AJ34)))))))))))))</f>
        <v>0</v>
      </c>
      <c r="AK34" s="356">
        <f>IF(Config!$C$6=1,SUM(+Ene!AK34),IF(Config!$C$6=2,SUM(+Ene!AK34+Feb!AK34),IF(Config!$C$6=3,SUM(+Ene!AK34+Feb!AK34+Mar!AK34),IF(Config!$C$6=4,SUM(+Ene!AK34+Feb!AK34+Mar!AK34+Abr!AK34),IF(Config!$C$6=5,SUM(Ene!AK34+Feb!AK34+Mar!AK34+Abr!AK34+May!AK34),IF(Config!$C$6=6,SUM(+Ene!AK34+Feb!AK34+Mar!AK34+Abr!AK34+May!AK34+Jun!AK34),IF(Config!$C$6=7,SUM(Ene!AK34+Feb!AK34+Mar!AK34+Abr!AK34+May!AK34+Jun!AK34+Jul!AK34),IF(Config!$C$6=8,SUM(+Ene!AK34+Feb!AK34+Mar!AK34+Abr!AK34+May!AK34+Jun!AK34+Jul!AK34+Ago!AK34),IF(Config!$C$6=9,SUM(+Ene!AK34+Feb!AK34+Mar!AK34+Abr!AK34+May!AK34+Jun!AK34+Jul!AK34+Ago!AK34+Set!AK34),IF(Config!$C$6=10,SUM(+Ene!AK34+Feb!AK34+Mar!AK34+Abr!AK34+May!AK34+Jun!AK34+Jul!AK34+Ago!AK34+Set!AK34+Oct!AK34),IF(Config!$C$6=11,SUM(+Ene!AK34+Feb!AK34+Mar!AK34+Abr!AK34+May!AK34+Jun!AK34+Jul!AK34+Ago!AK34+Set!AK34+Oct!AK34+Nov!AK34),IF(Config!$C$6=12,SUM(+Ene!AK34+Feb!AK34+Mar!AK34+Abr!AK34+May!AK34+Jun!AK34+Jul!AK34+Ago!AK34+Set!AK34+Oct!AK34+Nov!AK34+Dic!AK34)))))))))))))</f>
        <v>0</v>
      </c>
      <c r="AL34" s="356">
        <f>IF(Config!$C$6=1,SUM(+Ene!AL34),IF(Config!$C$6=2,SUM(+Ene!AL34+Feb!AL34),IF(Config!$C$6=3,SUM(+Ene!AL34+Feb!AL34+Mar!AL34),IF(Config!$C$6=4,SUM(+Ene!AL34+Feb!AL34+Mar!AL34+Abr!AL34),IF(Config!$C$6=5,SUM(Ene!AL34+Feb!AL34+Mar!AL34+Abr!AL34+May!AL34),IF(Config!$C$6=6,SUM(+Ene!AL34+Feb!AL34+Mar!AL34+Abr!AL34+May!AL34+Jun!AL34),IF(Config!$C$6=7,SUM(Ene!AL34+Feb!AL34+Mar!AL34+Abr!AL34+May!AL34+Jun!AL34+Jul!AL34),IF(Config!$C$6=8,SUM(+Ene!AL34+Feb!AL34+Mar!AL34+Abr!AL34+May!AL34+Jun!AL34+Jul!AL34+Ago!AL34),IF(Config!$C$6=9,SUM(+Ene!AL34+Feb!AL34+Mar!AL34+Abr!AL34+May!AL34+Jun!AL34+Jul!AL34+Ago!AL34+Set!AL34),IF(Config!$C$6=10,SUM(+Ene!AL34+Feb!AL34+Mar!AL34+Abr!AL34+May!AL34+Jun!AL34+Jul!AL34+Ago!AL34+Set!AL34+Oct!AL34),IF(Config!$C$6=11,SUM(+Ene!AL34+Feb!AL34+Mar!AL34+Abr!AL34+May!AL34+Jun!AL34+Jul!AL34+Ago!AL34+Set!AL34+Oct!AL34+Nov!AL34),IF(Config!$C$6=12,SUM(+Ene!AL34+Feb!AL34+Mar!AL34+Abr!AL34+May!AL34+Jun!AL34+Jul!AL34+Ago!AL34+Set!AL34+Oct!AL34+Nov!AL34+Dic!AL34)))))))))))))</f>
        <v>0</v>
      </c>
      <c r="AM34" s="356">
        <f>IF(Config!$C$6=1,SUM(+Ene!AM34),IF(Config!$C$6=2,SUM(+Ene!AM34+Feb!AM34),IF(Config!$C$6=3,SUM(+Ene!AM34+Feb!AM34+Mar!AM34),IF(Config!$C$6=4,SUM(+Ene!AM34+Feb!AM34+Mar!AM34+Abr!AM34),IF(Config!$C$6=5,SUM(Ene!AM34+Feb!AM34+Mar!AM34+Abr!AM34+May!AM34),IF(Config!$C$6=6,SUM(+Ene!AM34+Feb!AM34+Mar!AM34+Abr!AM34+May!AM34+Jun!AM34),IF(Config!$C$6=7,SUM(Ene!AM34+Feb!AM34+Mar!AM34+Abr!AM34+May!AM34+Jun!AM34+Jul!AM34),IF(Config!$C$6=8,SUM(+Ene!AM34+Feb!AM34+Mar!AM34+Abr!AM34+May!AM34+Jun!AM34+Jul!AM34+Ago!AM34),IF(Config!$C$6=9,SUM(+Ene!AM34+Feb!AM34+Mar!AM34+Abr!AM34+May!AM34+Jun!AM34+Jul!AM34+Ago!AM34+Set!AM34),IF(Config!$C$6=10,SUM(+Ene!AM34+Feb!AM34+Mar!AM34+Abr!AM34+May!AM34+Jun!AM34+Jul!AM34+Ago!AM34+Set!AM34+Oct!AM34),IF(Config!$C$6=11,SUM(+Ene!AM34+Feb!AM34+Mar!AM34+Abr!AM34+May!AM34+Jun!AM34+Jul!AM34+Ago!AM34+Set!AM34+Oct!AM34+Nov!AM34),IF(Config!$C$6=12,SUM(+Ene!AM34+Feb!AM34+Mar!AM34+Abr!AM34+May!AM34+Jun!AM34+Jul!AM34+Ago!AM34+Set!AM34+Oct!AM34+Nov!AM34+Dic!AM34)))))))))))))</f>
        <v>0</v>
      </c>
      <c r="AN34" s="356">
        <f>IF(Config!$C$6=1,SUM(+Ene!AN34),IF(Config!$C$6=2,SUM(+Ene!AN34+Feb!AN34),IF(Config!$C$6=3,SUM(+Ene!AN34+Feb!AN34+Mar!AN34),IF(Config!$C$6=4,SUM(+Ene!AN34+Feb!AN34+Mar!AN34+Abr!AN34),IF(Config!$C$6=5,SUM(Ene!AN34+Feb!AN34+Mar!AN34+Abr!AN34+May!AN34),IF(Config!$C$6=6,SUM(+Ene!AN34+Feb!AN34+Mar!AN34+Abr!AN34+May!AN34+Jun!AN34),IF(Config!$C$6=7,SUM(Ene!AN34+Feb!AN34+Mar!AN34+Abr!AN34+May!AN34+Jun!AN34+Jul!AN34),IF(Config!$C$6=8,SUM(+Ene!AN34+Feb!AN34+Mar!AN34+Abr!AN34+May!AN34+Jun!AN34+Jul!AN34+Ago!AN34),IF(Config!$C$6=9,SUM(+Ene!AN34+Feb!AN34+Mar!AN34+Abr!AN34+May!AN34+Jun!AN34+Jul!AN34+Ago!AN34+Set!AN34),IF(Config!$C$6=10,SUM(+Ene!AN34+Feb!AN34+Mar!AN34+Abr!AN34+May!AN34+Jun!AN34+Jul!AN34+Ago!AN34+Set!AN34+Oct!AN34),IF(Config!$C$6=11,SUM(+Ene!AN34+Feb!AN34+Mar!AN34+Abr!AN34+May!AN34+Jun!AN34+Jul!AN34+Ago!AN34+Set!AN34+Oct!AN34+Nov!AN34),IF(Config!$C$6=12,SUM(+Ene!AN34+Feb!AN34+Mar!AN34+Abr!AN34+May!AN34+Jun!AN34+Jul!AN34+Ago!AN34+Set!AN34+Oct!AN34+Nov!AN34+Dic!AN34)))))))))))))</f>
        <v>0</v>
      </c>
      <c r="AO34" s="356">
        <f>IF(Config!$C$6=1,SUM(+Ene!AO34),IF(Config!$C$6=2,SUM(+Ene!AO34+Feb!AO34),IF(Config!$C$6=3,SUM(+Ene!AO34+Feb!AO34+Mar!AO34),IF(Config!$C$6=4,SUM(+Ene!AO34+Feb!AO34+Mar!AO34+Abr!AO34),IF(Config!$C$6=5,SUM(Ene!AO34+Feb!AO34+Mar!AO34+Abr!AO34+May!AO34),IF(Config!$C$6=6,SUM(+Ene!AO34+Feb!AO34+Mar!AO34+Abr!AO34+May!AO34+Jun!AO34),IF(Config!$C$6=7,SUM(Ene!AO34+Feb!AO34+Mar!AO34+Abr!AO34+May!AO34+Jun!AO34+Jul!AO34),IF(Config!$C$6=8,SUM(+Ene!AO34+Feb!AO34+Mar!AO34+Abr!AO34+May!AO34+Jun!AO34+Jul!AO34+Ago!AO34),IF(Config!$C$6=9,SUM(+Ene!AO34+Feb!AO34+Mar!AO34+Abr!AO34+May!AO34+Jun!AO34+Jul!AO34+Ago!AO34+Set!AO34),IF(Config!$C$6=10,SUM(+Ene!AO34+Feb!AO34+Mar!AO34+Abr!AO34+May!AO34+Jun!AO34+Jul!AO34+Ago!AO34+Set!AO34+Oct!AO34),IF(Config!$C$6=11,SUM(+Ene!AO34+Feb!AO34+Mar!AO34+Abr!AO34+May!AO34+Jun!AO34+Jul!AO34+Ago!AO34+Set!AO34+Oct!AO34+Nov!AO34),IF(Config!$C$6=12,SUM(+Ene!AO34+Feb!AO34+Mar!AO34+Abr!AO34+May!AO34+Jun!AO34+Jul!AO34+Ago!AO34+Set!AO34+Oct!AO34+Nov!AO34+Dic!AO34)))))))))))))</f>
        <v>0</v>
      </c>
      <c r="AP34" s="356">
        <f>IF(Config!$C$6=1,SUM(+Ene!AP34),IF(Config!$C$6=2,SUM(+Ene!AP34+Feb!AP34),IF(Config!$C$6=3,SUM(+Ene!AP34+Feb!AP34+Mar!AP34),IF(Config!$C$6=4,SUM(+Ene!AP34+Feb!AP34+Mar!AP34+Abr!AP34),IF(Config!$C$6=5,SUM(Ene!AP34+Feb!AP34+Mar!AP34+Abr!AP34+May!AP34),IF(Config!$C$6=6,SUM(+Ene!AP34+Feb!AP34+Mar!AP34+Abr!AP34+May!AP34+Jun!AP34),IF(Config!$C$6=7,SUM(Ene!AP34+Feb!AP34+Mar!AP34+Abr!AP34+May!AP34+Jun!AP34+Jul!AP34),IF(Config!$C$6=8,SUM(+Ene!AP34+Feb!AP34+Mar!AP34+Abr!AP34+May!AP34+Jun!AP34+Jul!AP34+Ago!AP34),IF(Config!$C$6=9,SUM(+Ene!AP34+Feb!AP34+Mar!AP34+Abr!AP34+May!AP34+Jun!AP34+Jul!AP34+Ago!AP34+Set!AP34),IF(Config!$C$6=10,SUM(+Ene!AP34+Feb!AP34+Mar!AP34+Abr!AP34+May!AP34+Jun!AP34+Jul!AP34+Ago!AP34+Set!AP34+Oct!AP34),IF(Config!$C$6=11,SUM(+Ene!AP34+Feb!AP34+Mar!AP34+Abr!AP34+May!AP34+Jun!AP34+Jul!AP34+Ago!AP34+Set!AP34+Oct!AP34+Nov!AP34),IF(Config!$C$6=12,SUM(+Ene!AP34+Feb!AP34+Mar!AP34+Abr!AP34+May!AP34+Jun!AP34+Jul!AP34+Ago!AP34+Set!AP34+Oct!AP34+Nov!AP34+Dic!AP34)))))))))))))</f>
        <v>0</v>
      </c>
      <c r="AQ34" s="356">
        <f>IF(Config!$C$6=1,SUM(+Ene!AQ34),IF(Config!$C$6=2,SUM(+Ene!AQ34+Feb!AQ34),IF(Config!$C$6=3,SUM(+Ene!AQ34+Feb!AQ34+Mar!AQ34),IF(Config!$C$6=4,SUM(+Ene!AQ34+Feb!AQ34+Mar!AQ34+Abr!AQ34),IF(Config!$C$6=5,SUM(Ene!AQ34+Feb!AQ34+Mar!AQ34+Abr!AQ34+May!AQ34),IF(Config!$C$6=6,SUM(+Ene!AQ34+Feb!AQ34+Mar!AQ34+Abr!AQ34+May!AQ34+Jun!AQ34),IF(Config!$C$6=7,SUM(Ene!AQ34+Feb!AQ34+Mar!AQ34+Abr!AQ34+May!AQ34+Jun!AQ34+Jul!AQ34),IF(Config!$C$6=8,SUM(+Ene!AQ34+Feb!AQ34+Mar!AQ34+Abr!AQ34+May!AQ34+Jun!AQ34+Jul!AQ34+Ago!AQ34),IF(Config!$C$6=9,SUM(+Ene!AQ34+Feb!AQ34+Mar!AQ34+Abr!AQ34+May!AQ34+Jun!AQ34+Jul!AQ34+Ago!AQ34+Set!AQ34),IF(Config!$C$6=10,SUM(+Ene!AQ34+Feb!AQ34+Mar!AQ34+Abr!AQ34+May!AQ34+Jun!AQ34+Jul!AQ34+Ago!AQ34+Set!AQ34+Oct!AQ34),IF(Config!$C$6=11,SUM(+Ene!AQ34+Feb!AQ34+Mar!AQ34+Abr!AQ34+May!AQ34+Jun!AQ34+Jul!AQ34+Ago!AQ34+Set!AQ34+Oct!AQ34+Nov!AQ34),IF(Config!$C$6=12,SUM(+Ene!AQ34+Feb!AQ34+Mar!AQ34+Abr!AQ34+May!AQ34+Jun!AQ34+Jul!AQ34+Ago!AQ34+Set!AQ34+Oct!AQ34+Nov!AQ34+Dic!AQ34)))))))))))))</f>
        <v>0</v>
      </c>
      <c r="AR34" s="356">
        <f>IF(Config!$C$6=1,SUM(+Ene!AR34),IF(Config!$C$6=2,SUM(+Ene!AR34+Feb!AR34),IF(Config!$C$6=3,SUM(+Ene!AR34+Feb!AR34+Mar!AR34),IF(Config!$C$6=4,SUM(+Ene!AR34+Feb!AR34+Mar!AR34+Abr!AR34),IF(Config!$C$6=5,SUM(Ene!AR34+Feb!AR34+Mar!AR34+Abr!AR34+May!AR34),IF(Config!$C$6=6,SUM(+Ene!AR34+Feb!AR34+Mar!AR34+Abr!AR34+May!AR34+Jun!AR34),IF(Config!$C$6=7,SUM(Ene!AR34+Feb!AR34+Mar!AR34+Abr!AR34+May!AR34+Jun!AR34+Jul!AR34),IF(Config!$C$6=8,SUM(+Ene!AR34+Feb!AR34+Mar!AR34+Abr!AR34+May!AR34+Jun!AR34+Jul!AR34+Ago!AR34),IF(Config!$C$6=9,SUM(+Ene!AR34+Feb!AR34+Mar!AR34+Abr!AR34+May!AR34+Jun!AR34+Jul!AR34+Ago!AR34+Set!AR34),IF(Config!$C$6=10,SUM(+Ene!AR34+Feb!AR34+Mar!AR34+Abr!AR34+May!AR34+Jun!AR34+Jul!AR34+Ago!AR34+Set!AR34+Oct!AR34),IF(Config!$C$6=11,SUM(+Ene!AR34+Feb!AR34+Mar!AR34+Abr!AR34+May!AR34+Jun!AR34+Jul!AR34+Ago!AR34+Set!AR34+Oct!AR34+Nov!AR34),IF(Config!$C$6=12,SUM(+Ene!AR34+Feb!AR34+Mar!AR34+Abr!AR34+May!AR34+Jun!AR34+Jul!AR34+Ago!AR34+Set!AR34+Oct!AR34+Nov!AR34+Dic!AR34)))))))))))))</f>
        <v>0</v>
      </c>
      <c r="AS34" s="356">
        <f>IF(Config!$C$6=1,SUM(+Ene!AS34),IF(Config!$C$6=2,SUM(+Ene!AS34+Feb!AS34),IF(Config!$C$6=3,SUM(+Ene!AS34+Feb!AS34+Mar!AS34),IF(Config!$C$6=4,SUM(+Ene!AS34+Feb!AS34+Mar!AS34+Abr!AS34),IF(Config!$C$6=5,SUM(Ene!AS34+Feb!AS34+Mar!AS34+Abr!AS34+May!AS34),IF(Config!$C$6=6,SUM(+Ene!AS34+Feb!AS34+Mar!AS34+Abr!AS34+May!AS34+Jun!AS34),IF(Config!$C$6=7,SUM(Ene!AS34+Feb!AS34+Mar!AS34+Abr!AS34+May!AS34+Jun!AS34+Jul!AS34),IF(Config!$C$6=8,SUM(+Ene!AS34+Feb!AS34+Mar!AS34+Abr!AS34+May!AS34+Jun!AS34+Jul!AS34+Ago!AS34),IF(Config!$C$6=9,SUM(+Ene!AS34+Feb!AS34+Mar!AS34+Abr!AS34+May!AS34+Jun!AS34+Jul!AS34+Ago!AS34+Set!AS34),IF(Config!$C$6=10,SUM(+Ene!AS34+Feb!AS34+Mar!AS34+Abr!AS34+May!AS34+Jun!AS34+Jul!AS34+Ago!AS34+Set!AS34+Oct!AS34),IF(Config!$C$6=11,SUM(+Ene!AS34+Feb!AS34+Mar!AS34+Abr!AS34+May!AS34+Jun!AS34+Jul!AS34+Ago!AS34+Set!AS34+Oct!AS34+Nov!AS34),IF(Config!$C$6=12,SUM(+Ene!AS34+Feb!AS34+Mar!AS34+Abr!AS34+May!AS34+Jun!AS34+Jul!AS34+Ago!AS34+Set!AS34+Oct!AS34+Nov!AS34+Dic!AS34)))))))))))))</f>
        <v>0</v>
      </c>
      <c r="AT34" s="366">
        <f t="shared" si="48"/>
        <v>57</v>
      </c>
      <c r="AU34" s="37">
        <f t="shared" si="27"/>
        <v>0</v>
      </c>
      <c r="AV34" s="37">
        <f t="shared" si="28"/>
        <v>0</v>
      </c>
      <c r="AW34" s="37">
        <f t="shared" si="8"/>
        <v>56</v>
      </c>
      <c r="AX34" s="37">
        <f t="shared" si="9"/>
        <v>0</v>
      </c>
      <c r="AY34" s="37">
        <f t="shared" si="10"/>
        <v>0</v>
      </c>
      <c r="AZ34" s="37">
        <f t="shared" si="11"/>
        <v>0</v>
      </c>
      <c r="BA34" s="37">
        <f t="shared" si="12"/>
        <v>0</v>
      </c>
      <c r="BB34" s="37">
        <f t="shared" si="13"/>
        <v>1</v>
      </c>
      <c r="BC34" s="38">
        <f t="shared" si="14"/>
        <v>0</v>
      </c>
      <c r="BD34" s="37">
        <f t="shared" si="15"/>
        <v>0</v>
      </c>
      <c r="BE34" s="54">
        <f t="shared" si="6"/>
        <v>57</v>
      </c>
      <c r="BF34" t="str">
        <f t="shared" si="7"/>
        <v>OK</v>
      </c>
    </row>
    <row r="35" spans="1:58" x14ac:dyDescent="0.25">
      <c r="A35" s="352">
        <v>32</v>
      </c>
      <c r="B35" s="355" t="s">
        <v>621</v>
      </c>
      <c r="C35" s="414" t="s">
        <v>655</v>
      </c>
      <c r="D35" s="356">
        <f>IF(Config!$C$6=1,SUM(+Ene!D35),IF(Config!$C$6=2,SUM(+Ene!D35+Feb!D35),IF(Config!$C$6=3,SUM(+Ene!D35+Feb!D35+Mar!D35),IF(Config!$C$6=4,SUM(+Ene!D35+Feb!D35+Mar!D35+Abr!D35),IF(Config!$C$6=5,SUM(Ene!D35+Feb!D35+Mar!D35+Abr!D35+May!D35),IF(Config!$C$6=6,SUM(+Ene!D35+Feb!D35+Mar!D35+Abr!D35+May!D35+Jun!D35),IF(Config!$C$6=7,SUM(Ene!D35+Feb!D35+Mar!D35+Abr!D35+May!D35+Jun!D35+Jul!D35),IF(Config!$C$6=8,SUM(+Ene!D35+Feb!D35+Mar!D35+Abr!D35+May!D35+Jun!D35+Jul!D35+Ago!D35),IF(Config!$C$6=9,SUM(+Ene!D35+Feb!D35+Mar!D35+Abr!D35+May!D35+Jun!D35+Jul!D35+Ago!D35+Set!D35),IF(Config!$C$6=10,SUM(+Ene!D35+Feb!D35+Mar!D35+Abr!D35+May!D35+Jun!D35+Jul!D35+Ago!D35+Set!D35+Oct!D35),IF(Config!$C$6=11,SUM(+Ene!D35+Feb!D35+Mar!D35+Abr!D35+May!D35+Jun!D35+Jul!D35+Ago!D35+Set!D35+Oct!D35+Nov!D35),IF(Config!$C$6=12,SUM(+Ene!D35+Feb!D35+Mar!D35+Abr!D35+May!D35+Jun!D35+Jul!D35+Ago!D35+Set!D35+Oct!D35+Nov!D35+Dic!D35)))))))))))))</f>
        <v>0</v>
      </c>
      <c r="E35" s="356">
        <f>IF(Config!$C$6=1,SUM(+Ene!E35),IF(Config!$C$6=2,SUM(+Ene!E35+Feb!E35),IF(Config!$C$6=3,SUM(+Ene!E35+Feb!E35+Mar!E35),IF(Config!$C$6=4,SUM(+Ene!E35+Feb!E35+Mar!E35+Abr!E35),IF(Config!$C$6=5,SUM(Ene!E35+Feb!E35+Mar!E35+Abr!E35+May!E35),IF(Config!$C$6=6,SUM(+Ene!E35+Feb!E35+Mar!E35+Abr!E35+May!E35+Jun!E35),IF(Config!$C$6=7,SUM(Ene!E35+Feb!E35+Mar!E35+Abr!E35+May!E35+Jun!E35+Jul!E35),IF(Config!$C$6=8,SUM(+Ene!E35+Feb!E35+Mar!E35+Abr!E35+May!E35+Jun!E35+Jul!E35+Ago!E35),IF(Config!$C$6=9,SUM(+Ene!E35+Feb!E35+Mar!E35+Abr!E35+May!E35+Jun!E35+Jul!E35+Ago!E35+Set!E35),IF(Config!$C$6=10,SUM(+Ene!E35+Feb!E35+Mar!E35+Abr!E35+May!E35+Jun!E35+Jul!E35+Ago!E35+Set!E35+Oct!E35),IF(Config!$C$6=11,SUM(+Ene!E35+Feb!E35+Mar!E35+Abr!E35+May!E35+Jun!E35+Jul!E35+Ago!E35+Set!E35+Oct!E35+Nov!E35),IF(Config!$C$6=12,SUM(+Ene!E35+Feb!E35+Mar!E35+Abr!E35+May!E35+Jun!E35+Jul!E35+Ago!E35+Set!E35+Oct!E35+Nov!E35+Dic!E35)))))))))))))</f>
        <v>0</v>
      </c>
      <c r="F35" s="356">
        <f>IF(Config!$C$6=1,SUM(+Ene!F35),IF(Config!$C$6=2,SUM(+Ene!F35+Feb!F35),IF(Config!$C$6=3,SUM(+Ene!F35+Feb!F35+Mar!F35),IF(Config!$C$6=4,SUM(+Ene!F35+Feb!F35+Mar!F35+Abr!F35),IF(Config!$C$6=5,SUM(Ene!F35+Feb!F35+Mar!F35+Abr!F35+May!F35),IF(Config!$C$6=6,SUM(+Ene!F35+Feb!F35+Mar!F35+Abr!F35+May!F35+Jun!F35),IF(Config!$C$6=7,SUM(Ene!F35+Feb!F35+Mar!F35+Abr!F35+May!F35+Jun!F35+Jul!F35),IF(Config!$C$6=8,SUM(+Ene!F35+Feb!F35+Mar!F35+Abr!F35+May!F35+Jun!F35+Jul!F35+Ago!F35),IF(Config!$C$6=9,SUM(+Ene!F35+Feb!F35+Mar!F35+Abr!F35+May!F35+Jun!F35+Jul!F35+Ago!F35+Set!F35),IF(Config!$C$6=10,SUM(+Ene!F35+Feb!F35+Mar!F35+Abr!F35+May!F35+Jun!F35+Jul!F35+Ago!F35+Set!F35+Oct!F35),IF(Config!$C$6=11,SUM(+Ene!F35+Feb!F35+Mar!F35+Abr!F35+May!F35+Jun!F35+Jul!F35+Ago!F35+Set!F35+Oct!F35+Nov!F35),IF(Config!$C$6=12,SUM(+Ene!F35+Feb!F35+Mar!F35+Abr!F35+May!F35+Jun!F35+Jul!F35+Ago!F35+Set!F35+Oct!F35+Nov!F35+Dic!F35)))))))))))))</f>
        <v>0</v>
      </c>
      <c r="G35" s="356">
        <f>IF(Config!$C$6=1,SUM(+Ene!G35),IF(Config!$C$6=2,SUM(+Ene!G35+Feb!G35),IF(Config!$C$6=3,SUM(+Ene!G35+Feb!G35+Mar!G35),IF(Config!$C$6=4,SUM(+Ene!G35+Feb!G35+Mar!G35+Abr!G35),IF(Config!$C$6=5,SUM(Ene!G35+Feb!G35+Mar!G35+Abr!G35+May!G35),IF(Config!$C$6=6,SUM(+Ene!G35+Feb!G35+Mar!G35+Abr!G35+May!G35+Jun!G35),IF(Config!$C$6=7,SUM(Ene!G35+Feb!G35+Mar!G35+Abr!G35+May!G35+Jun!G35+Jul!G35),IF(Config!$C$6=8,SUM(+Ene!G35+Feb!G35+Mar!G35+Abr!G35+May!G35+Jun!G35+Jul!G35+Ago!G35),IF(Config!$C$6=9,SUM(+Ene!G35+Feb!G35+Mar!G35+Abr!G35+May!G35+Jun!G35+Jul!G35+Ago!G35+Set!G35),IF(Config!$C$6=10,SUM(+Ene!G35+Feb!G35+Mar!G35+Abr!G35+May!G35+Jun!G35+Jul!G35+Ago!G35+Set!G35+Oct!G35),IF(Config!$C$6=11,SUM(+Ene!G35+Feb!G35+Mar!G35+Abr!G35+May!G35+Jun!G35+Jul!G35+Ago!G35+Set!G35+Oct!G35+Nov!G35),IF(Config!$C$6=12,SUM(+Ene!G35+Feb!G35+Mar!G35+Abr!G35+May!G35+Jun!G35+Jul!G35+Ago!G35+Set!G35+Oct!G35+Nov!G35+Dic!G35)))))))))))))</f>
        <v>0</v>
      </c>
      <c r="H35" s="356">
        <f>IF(Config!$C$6=1,SUM(+Ene!H35),IF(Config!$C$6=2,SUM(+Ene!H35+Feb!H35),IF(Config!$C$6=3,SUM(+Ene!H35+Feb!H35+Mar!H35),IF(Config!$C$6=4,SUM(+Ene!H35+Feb!H35+Mar!H35+Abr!H35),IF(Config!$C$6=5,SUM(Ene!H35+Feb!H35+Mar!H35+Abr!H35+May!H35),IF(Config!$C$6=6,SUM(+Ene!H35+Feb!H35+Mar!H35+Abr!H35+May!H35+Jun!H35),IF(Config!$C$6=7,SUM(Ene!H35+Feb!H35+Mar!H35+Abr!H35+May!H35+Jun!H35+Jul!H35),IF(Config!$C$6=8,SUM(+Ene!H35+Feb!H35+Mar!H35+Abr!H35+May!H35+Jun!H35+Jul!H35+Ago!H35),IF(Config!$C$6=9,SUM(+Ene!H35+Feb!H35+Mar!H35+Abr!H35+May!H35+Jun!H35+Jul!H35+Ago!H35+Set!H35),IF(Config!$C$6=10,SUM(+Ene!H35+Feb!H35+Mar!H35+Abr!H35+May!H35+Jun!H35+Jul!H35+Ago!H35+Set!H35+Oct!H35),IF(Config!$C$6=11,SUM(+Ene!H35+Feb!H35+Mar!H35+Abr!H35+May!H35+Jun!H35+Jul!H35+Ago!H35+Set!H35+Oct!H35+Nov!H35),IF(Config!$C$6=12,SUM(+Ene!H35+Feb!H35+Mar!H35+Abr!H35+May!H35+Jun!H35+Jul!H35+Ago!H35+Set!H35+Oct!H35+Nov!H35+Dic!H35)))))))))))))</f>
        <v>0</v>
      </c>
      <c r="I35" s="356">
        <f>IF(Config!$C$6=1,SUM(+Ene!I35),IF(Config!$C$6=2,SUM(+Ene!I35+Feb!I35),IF(Config!$C$6=3,SUM(+Ene!I35+Feb!I35+Mar!I35),IF(Config!$C$6=4,SUM(+Ene!I35+Feb!I35+Mar!I35+Abr!I35),IF(Config!$C$6=5,SUM(Ene!I35+Feb!I35+Mar!I35+Abr!I35+May!I35),IF(Config!$C$6=6,SUM(+Ene!I35+Feb!I35+Mar!I35+Abr!I35+May!I35+Jun!I35),IF(Config!$C$6=7,SUM(Ene!I35+Feb!I35+Mar!I35+Abr!I35+May!I35+Jun!I35+Jul!I35),IF(Config!$C$6=8,SUM(+Ene!I35+Feb!I35+Mar!I35+Abr!I35+May!I35+Jun!I35+Jul!I35+Ago!I35),IF(Config!$C$6=9,SUM(+Ene!I35+Feb!I35+Mar!I35+Abr!I35+May!I35+Jun!I35+Jul!I35+Ago!I35+Set!I35),IF(Config!$C$6=10,SUM(+Ene!I35+Feb!I35+Mar!I35+Abr!I35+May!I35+Jun!I35+Jul!I35+Ago!I35+Set!I35+Oct!I35),IF(Config!$C$6=11,SUM(+Ene!I35+Feb!I35+Mar!I35+Abr!I35+May!I35+Jun!I35+Jul!I35+Ago!I35+Set!I35+Oct!I35+Nov!I35),IF(Config!$C$6=12,SUM(+Ene!I35+Feb!I35+Mar!I35+Abr!I35+May!I35+Jun!I35+Jul!I35+Ago!I35+Set!I35+Oct!I35+Nov!I35+Dic!I35)))))))))))))</f>
        <v>0</v>
      </c>
      <c r="J35" s="356">
        <f>IF(Config!$C$6=1,SUM(+Ene!J35),IF(Config!$C$6=2,SUM(+Ene!J35+Feb!J35),IF(Config!$C$6=3,SUM(+Ene!J35+Feb!J35+Mar!J35),IF(Config!$C$6=4,SUM(+Ene!J35+Feb!J35+Mar!J35+Abr!J35),IF(Config!$C$6=5,SUM(Ene!J35+Feb!J35+Mar!J35+Abr!J35+May!J35),IF(Config!$C$6=6,SUM(+Ene!J35+Feb!J35+Mar!J35+Abr!J35+May!J35+Jun!J35),IF(Config!$C$6=7,SUM(Ene!J35+Feb!J35+Mar!J35+Abr!J35+May!J35+Jun!J35+Jul!J35),IF(Config!$C$6=8,SUM(+Ene!J35+Feb!J35+Mar!J35+Abr!J35+May!J35+Jun!J35+Jul!J35+Ago!J35),IF(Config!$C$6=9,SUM(+Ene!J35+Feb!J35+Mar!J35+Abr!J35+May!J35+Jun!J35+Jul!J35+Ago!J35+Set!J35),IF(Config!$C$6=10,SUM(+Ene!J35+Feb!J35+Mar!J35+Abr!J35+May!J35+Jun!J35+Jul!J35+Ago!J35+Set!J35+Oct!J35),IF(Config!$C$6=11,SUM(+Ene!J35+Feb!J35+Mar!J35+Abr!J35+May!J35+Jun!J35+Jul!J35+Ago!J35+Set!J35+Oct!J35+Nov!J35),IF(Config!$C$6=12,SUM(+Ene!J35+Feb!J35+Mar!J35+Abr!J35+May!J35+Jun!J35+Jul!J35+Ago!J35+Set!J35+Oct!J35+Nov!J35+Dic!J35)))))))))))))</f>
        <v>0</v>
      </c>
      <c r="K35" s="356">
        <f>IF(Config!$C$6=1,SUM(+Ene!K35),IF(Config!$C$6=2,SUM(+Ene!K35+Feb!K35),IF(Config!$C$6=3,SUM(+Ene!K35+Feb!K35+Mar!K35),IF(Config!$C$6=4,SUM(+Ene!K35+Feb!K35+Mar!K35+Abr!K35),IF(Config!$C$6=5,SUM(Ene!K35+Feb!K35+Mar!K35+Abr!K35+May!K35),IF(Config!$C$6=6,SUM(+Ene!K35+Feb!K35+Mar!K35+Abr!K35+May!K35+Jun!K35),IF(Config!$C$6=7,SUM(Ene!K35+Feb!K35+Mar!K35+Abr!K35+May!K35+Jun!K35+Jul!K35),IF(Config!$C$6=8,SUM(+Ene!K35+Feb!K35+Mar!K35+Abr!K35+May!K35+Jun!K35+Jul!K35+Ago!K35),IF(Config!$C$6=9,SUM(+Ene!K35+Feb!K35+Mar!K35+Abr!K35+May!K35+Jun!K35+Jul!K35+Ago!K35+Set!K35),IF(Config!$C$6=10,SUM(+Ene!K35+Feb!K35+Mar!K35+Abr!K35+May!K35+Jun!K35+Jul!K35+Ago!K35+Set!K35+Oct!K35),IF(Config!$C$6=11,SUM(+Ene!K35+Feb!K35+Mar!K35+Abr!K35+May!K35+Jun!K35+Jul!K35+Ago!K35+Set!K35+Oct!K35+Nov!K35),IF(Config!$C$6=12,SUM(+Ene!K35+Feb!K35+Mar!K35+Abr!K35+May!K35+Jun!K35+Jul!K35+Ago!K35+Set!K35+Oct!K35+Nov!K35+Dic!K35)))))))))))))</f>
        <v>0</v>
      </c>
      <c r="L35" s="356">
        <f>IF(Config!$C$6=1,SUM(+Ene!L35),IF(Config!$C$6=2,SUM(+Ene!L35+Feb!L35),IF(Config!$C$6=3,SUM(+Ene!L35+Feb!L35+Mar!L35),IF(Config!$C$6=4,SUM(+Ene!L35+Feb!L35+Mar!L35+Abr!L35),IF(Config!$C$6=5,SUM(Ene!L35+Feb!L35+Mar!L35+Abr!L35+May!L35),IF(Config!$C$6=6,SUM(+Ene!L35+Feb!L35+Mar!L35+Abr!L35+May!L35+Jun!L35),IF(Config!$C$6=7,SUM(Ene!L35+Feb!L35+Mar!L35+Abr!L35+May!L35+Jun!L35+Jul!L35),IF(Config!$C$6=8,SUM(+Ene!L35+Feb!L35+Mar!L35+Abr!L35+May!L35+Jun!L35+Jul!L35+Ago!L35),IF(Config!$C$6=9,SUM(+Ene!L35+Feb!L35+Mar!L35+Abr!L35+May!L35+Jun!L35+Jul!L35+Ago!L35+Set!L35),IF(Config!$C$6=10,SUM(+Ene!L35+Feb!L35+Mar!L35+Abr!L35+May!L35+Jun!L35+Jul!L35+Ago!L35+Set!L35+Oct!L35),IF(Config!$C$6=11,SUM(+Ene!L35+Feb!L35+Mar!L35+Abr!L35+May!L35+Jun!L35+Jul!L35+Ago!L35+Set!L35+Oct!L35+Nov!L35),IF(Config!$C$6=12,SUM(+Ene!L35+Feb!L35+Mar!L35+Abr!L35+May!L35+Jun!L35+Jul!L35+Ago!L35+Set!L35+Oct!L35+Nov!L35+Dic!L35)))))))))))))</f>
        <v>0</v>
      </c>
      <c r="M35" s="356">
        <f>IF(Config!$C$6=1,SUM(+Ene!M35),IF(Config!$C$6=2,SUM(+Ene!M35+Feb!M35),IF(Config!$C$6=3,SUM(+Ene!M35+Feb!M35+Mar!M35),IF(Config!$C$6=4,SUM(+Ene!M35+Feb!M35+Mar!M35+Abr!M35),IF(Config!$C$6=5,SUM(Ene!M35+Feb!M35+Mar!M35+Abr!M35+May!M35),IF(Config!$C$6=6,SUM(+Ene!M35+Feb!M35+Mar!M35+Abr!M35+May!M35+Jun!M35),IF(Config!$C$6=7,SUM(Ene!M35+Feb!M35+Mar!M35+Abr!M35+May!M35+Jun!M35+Jul!M35),IF(Config!$C$6=8,SUM(+Ene!M35+Feb!M35+Mar!M35+Abr!M35+May!M35+Jun!M35+Jul!M35+Ago!M35),IF(Config!$C$6=9,SUM(+Ene!M35+Feb!M35+Mar!M35+Abr!M35+May!M35+Jun!M35+Jul!M35+Ago!M35+Set!M35),IF(Config!$C$6=10,SUM(+Ene!M35+Feb!M35+Mar!M35+Abr!M35+May!M35+Jun!M35+Jul!M35+Ago!M35+Set!M35+Oct!M35),IF(Config!$C$6=11,SUM(+Ene!M35+Feb!M35+Mar!M35+Abr!M35+May!M35+Jun!M35+Jul!M35+Ago!M35+Set!M35+Oct!M35+Nov!M35),IF(Config!$C$6=12,SUM(+Ene!M35+Feb!M35+Mar!M35+Abr!M35+May!M35+Jun!M35+Jul!M35+Ago!M35+Set!M35+Oct!M35+Nov!M35+Dic!M35)))))))))))))</f>
        <v>0</v>
      </c>
      <c r="N35" s="356">
        <f>IF(Config!$C$6=1,SUM(+Ene!N35),IF(Config!$C$6=2,SUM(+Ene!N35+Feb!N35),IF(Config!$C$6=3,SUM(+Ene!N35+Feb!N35+Mar!N35),IF(Config!$C$6=4,SUM(+Ene!N35+Feb!N35+Mar!N35+Abr!N35),IF(Config!$C$6=5,SUM(Ene!N35+Feb!N35+Mar!N35+Abr!N35+May!N35),IF(Config!$C$6=6,SUM(+Ene!N35+Feb!N35+Mar!N35+Abr!N35+May!N35+Jun!N35),IF(Config!$C$6=7,SUM(Ene!N35+Feb!N35+Mar!N35+Abr!N35+May!N35+Jun!N35+Jul!N35),IF(Config!$C$6=8,SUM(+Ene!N35+Feb!N35+Mar!N35+Abr!N35+May!N35+Jun!N35+Jul!N35+Ago!N35),IF(Config!$C$6=9,SUM(+Ene!N35+Feb!N35+Mar!N35+Abr!N35+May!N35+Jun!N35+Jul!N35+Ago!N35+Set!N35),IF(Config!$C$6=10,SUM(+Ene!N35+Feb!N35+Mar!N35+Abr!N35+May!N35+Jun!N35+Jul!N35+Ago!N35+Set!N35+Oct!N35),IF(Config!$C$6=11,SUM(+Ene!N35+Feb!N35+Mar!N35+Abr!N35+May!N35+Jun!N35+Jul!N35+Ago!N35+Set!N35+Oct!N35+Nov!N35),IF(Config!$C$6=12,SUM(+Ene!N35+Feb!N35+Mar!N35+Abr!N35+May!N35+Jun!N35+Jul!N35+Ago!N35+Set!N35+Oct!N35+Nov!N35+Dic!N35)))))))))))))</f>
        <v>0</v>
      </c>
      <c r="O35" s="356">
        <f>IF(Config!$C$6=1,SUM(+Ene!O35),IF(Config!$C$6=2,SUM(+Ene!O35+Feb!O35),IF(Config!$C$6=3,SUM(+Ene!O35+Feb!O35+Mar!O35),IF(Config!$C$6=4,SUM(+Ene!O35+Feb!O35+Mar!O35+Abr!O35),IF(Config!$C$6=5,SUM(Ene!O35+Feb!O35+Mar!O35+Abr!O35+May!O35),IF(Config!$C$6=6,SUM(+Ene!O35+Feb!O35+Mar!O35+Abr!O35+May!O35+Jun!O35),IF(Config!$C$6=7,SUM(Ene!O35+Feb!O35+Mar!O35+Abr!O35+May!O35+Jun!O35+Jul!O35),IF(Config!$C$6=8,SUM(+Ene!O35+Feb!O35+Mar!O35+Abr!O35+May!O35+Jun!O35+Jul!O35+Ago!O35),IF(Config!$C$6=9,SUM(+Ene!O35+Feb!O35+Mar!O35+Abr!O35+May!O35+Jun!O35+Jul!O35+Ago!O35+Set!O35),IF(Config!$C$6=10,SUM(+Ene!O35+Feb!O35+Mar!O35+Abr!O35+May!O35+Jun!O35+Jul!O35+Ago!O35+Set!O35+Oct!O35),IF(Config!$C$6=11,SUM(+Ene!O35+Feb!O35+Mar!O35+Abr!O35+May!O35+Jun!O35+Jul!O35+Ago!O35+Set!O35+Oct!O35+Nov!O35),IF(Config!$C$6=12,SUM(+Ene!O35+Feb!O35+Mar!O35+Abr!O35+May!O35+Jun!O35+Jul!O35+Ago!O35+Set!O35+Oct!O35+Nov!O35+Dic!O35)))))))))))))</f>
        <v>0</v>
      </c>
      <c r="P35" s="356">
        <f>IF(Config!$C$6=1,SUM(+Ene!P35),IF(Config!$C$6=2,SUM(+Ene!P35+Feb!P35),IF(Config!$C$6=3,SUM(+Ene!P35+Feb!P35+Mar!P35),IF(Config!$C$6=4,SUM(+Ene!P35+Feb!P35+Mar!P35+Abr!P35),IF(Config!$C$6=5,SUM(Ene!P35+Feb!P35+Mar!P35+Abr!P35+May!P35),IF(Config!$C$6=6,SUM(+Ene!P35+Feb!P35+Mar!P35+Abr!P35+May!P35+Jun!P35),IF(Config!$C$6=7,SUM(Ene!P35+Feb!P35+Mar!P35+Abr!P35+May!P35+Jun!P35+Jul!P35),IF(Config!$C$6=8,SUM(+Ene!P35+Feb!P35+Mar!P35+Abr!P35+May!P35+Jun!P35+Jul!P35+Ago!P35),IF(Config!$C$6=9,SUM(+Ene!P35+Feb!P35+Mar!P35+Abr!P35+May!P35+Jun!P35+Jul!P35+Ago!P35+Set!P35),IF(Config!$C$6=10,SUM(+Ene!P35+Feb!P35+Mar!P35+Abr!P35+May!P35+Jun!P35+Jul!P35+Ago!P35+Set!P35+Oct!P35),IF(Config!$C$6=11,SUM(+Ene!P35+Feb!P35+Mar!P35+Abr!P35+May!P35+Jun!P35+Jul!P35+Ago!P35+Set!P35+Oct!P35+Nov!P35),IF(Config!$C$6=12,SUM(+Ene!P35+Feb!P35+Mar!P35+Abr!P35+May!P35+Jun!P35+Jul!P35+Ago!P35+Set!P35+Oct!P35+Nov!P35+Dic!P35)))))))))))))</f>
        <v>0</v>
      </c>
      <c r="Q35" s="356">
        <f>IF(Config!$C$6=1,SUM(+Ene!Q35),IF(Config!$C$6=2,SUM(+Ene!Q35+Feb!Q35),IF(Config!$C$6=3,SUM(+Ene!Q35+Feb!Q35+Mar!Q35),IF(Config!$C$6=4,SUM(+Ene!Q35+Feb!Q35+Mar!Q35+Abr!Q35),IF(Config!$C$6=5,SUM(Ene!Q35+Feb!Q35+Mar!Q35+Abr!Q35+May!Q35),IF(Config!$C$6=6,SUM(+Ene!Q35+Feb!Q35+Mar!Q35+Abr!Q35+May!Q35+Jun!Q35),IF(Config!$C$6=7,SUM(Ene!Q35+Feb!Q35+Mar!Q35+Abr!Q35+May!Q35+Jun!Q35+Jul!Q35),IF(Config!$C$6=8,SUM(+Ene!Q35+Feb!Q35+Mar!Q35+Abr!Q35+May!Q35+Jun!Q35+Jul!Q35+Ago!Q35),IF(Config!$C$6=9,SUM(+Ene!Q35+Feb!Q35+Mar!Q35+Abr!Q35+May!Q35+Jun!Q35+Jul!Q35+Ago!Q35+Set!Q35),IF(Config!$C$6=10,SUM(+Ene!Q35+Feb!Q35+Mar!Q35+Abr!Q35+May!Q35+Jun!Q35+Jul!Q35+Ago!Q35+Set!Q35+Oct!Q35),IF(Config!$C$6=11,SUM(+Ene!Q35+Feb!Q35+Mar!Q35+Abr!Q35+May!Q35+Jun!Q35+Jul!Q35+Ago!Q35+Set!Q35+Oct!Q35+Nov!Q35),IF(Config!$C$6=12,SUM(+Ene!Q35+Feb!Q35+Mar!Q35+Abr!Q35+May!Q35+Jun!Q35+Jul!Q35+Ago!Q35+Set!Q35+Oct!Q35+Nov!Q35+Dic!Q35)))))))))))))</f>
        <v>0</v>
      </c>
      <c r="R35" s="356">
        <f>IF(Config!$C$6=1,SUM(+Ene!R35),IF(Config!$C$6=2,SUM(+Ene!R35+Feb!R35),IF(Config!$C$6=3,SUM(+Ene!R35+Feb!R35+Mar!R35),IF(Config!$C$6=4,SUM(+Ene!R35+Feb!R35+Mar!R35+Abr!R35),IF(Config!$C$6=5,SUM(Ene!R35+Feb!R35+Mar!R35+Abr!R35+May!R35),IF(Config!$C$6=6,SUM(+Ene!R35+Feb!R35+Mar!R35+Abr!R35+May!R35+Jun!R35),IF(Config!$C$6=7,SUM(Ene!R35+Feb!R35+Mar!R35+Abr!R35+May!R35+Jun!R35+Jul!R35),IF(Config!$C$6=8,SUM(+Ene!R35+Feb!R35+Mar!R35+Abr!R35+May!R35+Jun!R35+Jul!R35+Ago!R35),IF(Config!$C$6=9,SUM(+Ene!R35+Feb!R35+Mar!R35+Abr!R35+May!R35+Jun!R35+Jul!R35+Ago!R35+Set!R35),IF(Config!$C$6=10,SUM(+Ene!R35+Feb!R35+Mar!R35+Abr!R35+May!R35+Jun!R35+Jul!R35+Ago!R35+Set!R35+Oct!R35),IF(Config!$C$6=11,SUM(+Ene!R35+Feb!R35+Mar!R35+Abr!R35+May!R35+Jun!R35+Jul!R35+Ago!R35+Set!R35+Oct!R35+Nov!R35),IF(Config!$C$6=12,SUM(+Ene!R35+Feb!R35+Mar!R35+Abr!R35+May!R35+Jun!R35+Jul!R35+Ago!R35+Set!R35+Oct!R35+Nov!R35+Dic!R35)))))))))))))</f>
        <v>0</v>
      </c>
      <c r="S35" s="356">
        <f>IF(Config!$C$6=1,SUM(+Ene!S35),IF(Config!$C$6=2,SUM(+Ene!S35+Feb!S35),IF(Config!$C$6=3,SUM(+Ene!S35+Feb!S35+Mar!S35),IF(Config!$C$6=4,SUM(+Ene!S35+Feb!S35+Mar!S35+Abr!S35),IF(Config!$C$6=5,SUM(Ene!S35+Feb!S35+Mar!S35+Abr!S35+May!S35),IF(Config!$C$6=6,SUM(+Ene!S35+Feb!S35+Mar!S35+Abr!S35+May!S35+Jun!S35),IF(Config!$C$6=7,SUM(Ene!S35+Feb!S35+Mar!S35+Abr!S35+May!S35+Jun!S35+Jul!S35),IF(Config!$C$6=8,SUM(+Ene!S35+Feb!S35+Mar!S35+Abr!S35+May!S35+Jun!S35+Jul!S35+Ago!S35),IF(Config!$C$6=9,SUM(+Ene!S35+Feb!S35+Mar!S35+Abr!S35+May!S35+Jun!S35+Jul!S35+Ago!S35+Set!S35),IF(Config!$C$6=10,SUM(+Ene!S35+Feb!S35+Mar!S35+Abr!S35+May!S35+Jun!S35+Jul!S35+Ago!S35+Set!S35+Oct!S35),IF(Config!$C$6=11,SUM(+Ene!S35+Feb!S35+Mar!S35+Abr!S35+May!S35+Jun!S35+Jul!S35+Ago!S35+Set!S35+Oct!S35+Nov!S35),IF(Config!$C$6=12,SUM(+Ene!S35+Feb!S35+Mar!S35+Abr!S35+May!S35+Jun!S35+Jul!S35+Ago!S35+Set!S35+Oct!S35+Nov!S35+Dic!S35)))))))))))))</f>
        <v>0</v>
      </c>
      <c r="T35" s="356">
        <f>IF(Config!$C$6=1,SUM(+Ene!T35),IF(Config!$C$6=2,SUM(+Ene!T35+Feb!T35),IF(Config!$C$6=3,SUM(+Ene!T35+Feb!T35+Mar!T35),IF(Config!$C$6=4,SUM(+Ene!T35+Feb!T35+Mar!T35+Abr!T35),IF(Config!$C$6=5,SUM(Ene!T35+Feb!T35+Mar!T35+Abr!T35+May!T35),IF(Config!$C$6=6,SUM(+Ene!T35+Feb!T35+Mar!T35+Abr!T35+May!T35+Jun!T35),IF(Config!$C$6=7,SUM(Ene!T35+Feb!T35+Mar!T35+Abr!T35+May!T35+Jun!T35+Jul!T35),IF(Config!$C$6=8,SUM(+Ene!T35+Feb!T35+Mar!T35+Abr!T35+May!T35+Jun!T35+Jul!T35+Ago!T35),IF(Config!$C$6=9,SUM(+Ene!T35+Feb!T35+Mar!T35+Abr!T35+May!T35+Jun!T35+Jul!T35+Ago!T35+Set!T35),IF(Config!$C$6=10,SUM(+Ene!T35+Feb!T35+Mar!T35+Abr!T35+May!T35+Jun!T35+Jul!T35+Ago!T35+Set!T35+Oct!T35),IF(Config!$C$6=11,SUM(+Ene!T35+Feb!T35+Mar!T35+Abr!T35+May!T35+Jun!T35+Jul!T35+Ago!T35+Set!T35+Oct!T35+Nov!T35),IF(Config!$C$6=12,SUM(+Ene!T35+Feb!T35+Mar!T35+Abr!T35+May!T35+Jun!T35+Jul!T35+Ago!T35+Set!T35+Oct!T35+Nov!T35+Dic!T35)))))))))))))</f>
        <v>0</v>
      </c>
      <c r="U35" s="356">
        <f>IF(Config!$C$6=1,SUM(+Ene!U35),IF(Config!$C$6=2,SUM(+Ene!U35+Feb!U35),IF(Config!$C$6=3,SUM(+Ene!U35+Feb!U35+Mar!U35),IF(Config!$C$6=4,SUM(+Ene!U35+Feb!U35+Mar!U35+Abr!U35),IF(Config!$C$6=5,SUM(Ene!U35+Feb!U35+Mar!U35+Abr!U35+May!U35),IF(Config!$C$6=6,SUM(+Ene!U35+Feb!U35+Mar!U35+Abr!U35+May!U35+Jun!U35),IF(Config!$C$6=7,SUM(Ene!U35+Feb!U35+Mar!U35+Abr!U35+May!U35+Jun!U35+Jul!U35),IF(Config!$C$6=8,SUM(+Ene!U35+Feb!U35+Mar!U35+Abr!U35+May!U35+Jun!U35+Jul!U35+Ago!U35),IF(Config!$C$6=9,SUM(+Ene!U35+Feb!U35+Mar!U35+Abr!U35+May!U35+Jun!U35+Jul!U35+Ago!U35+Set!U35),IF(Config!$C$6=10,SUM(+Ene!U35+Feb!U35+Mar!U35+Abr!U35+May!U35+Jun!U35+Jul!U35+Ago!U35+Set!U35+Oct!U35),IF(Config!$C$6=11,SUM(+Ene!U35+Feb!U35+Mar!U35+Abr!U35+May!U35+Jun!U35+Jul!U35+Ago!U35+Set!U35+Oct!U35+Nov!U35),IF(Config!$C$6=12,SUM(+Ene!U35+Feb!U35+Mar!U35+Abr!U35+May!U35+Jun!U35+Jul!U35+Ago!U35+Set!U35+Oct!U35+Nov!U35+Dic!U35)))))))))))))</f>
        <v>0</v>
      </c>
      <c r="V35" s="356">
        <f>IF(Config!$C$6=1,SUM(+Ene!V35),IF(Config!$C$6=2,SUM(+Ene!V35+Feb!V35),IF(Config!$C$6=3,SUM(+Ene!V35+Feb!V35+Mar!V35),IF(Config!$C$6=4,SUM(+Ene!V35+Feb!V35+Mar!V35+Abr!V35),IF(Config!$C$6=5,SUM(Ene!V35+Feb!V35+Mar!V35+Abr!V35+May!V35),IF(Config!$C$6=6,SUM(+Ene!V35+Feb!V35+Mar!V35+Abr!V35+May!V35+Jun!V35),IF(Config!$C$6=7,SUM(Ene!V35+Feb!V35+Mar!V35+Abr!V35+May!V35+Jun!V35+Jul!V35),IF(Config!$C$6=8,SUM(+Ene!V35+Feb!V35+Mar!V35+Abr!V35+May!V35+Jun!V35+Jul!V35+Ago!V35),IF(Config!$C$6=9,SUM(+Ene!V35+Feb!V35+Mar!V35+Abr!V35+May!V35+Jun!V35+Jul!V35+Ago!V35+Set!V35),IF(Config!$C$6=10,SUM(+Ene!V35+Feb!V35+Mar!V35+Abr!V35+May!V35+Jun!V35+Jul!V35+Ago!V35+Set!V35+Oct!V35),IF(Config!$C$6=11,SUM(+Ene!V35+Feb!V35+Mar!V35+Abr!V35+May!V35+Jun!V35+Jul!V35+Ago!V35+Set!V35+Oct!V35+Nov!V35),IF(Config!$C$6=12,SUM(+Ene!V35+Feb!V35+Mar!V35+Abr!V35+May!V35+Jun!V35+Jul!V35+Ago!V35+Set!V35+Oct!V35+Nov!V35+Dic!V35)))))))))))))</f>
        <v>0</v>
      </c>
      <c r="W35" s="356">
        <f>IF(Config!$C$6=1,SUM(+Ene!W35),IF(Config!$C$6=2,SUM(+Ene!W35+Feb!W35),IF(Config!$C$6=3,SUM(+Ene!W35+Feb!W35+Mar!W35),IF(Config!$C$6=4,SUM(+Ene!W35+Feb!W35+Mar!W35+Abr!W35),IF(Config!$C$6=5,SUM(Ene!W35+Feb!W35+Mar!W35+Abr!W35+May!W35),IF(Config!$C$6=6,SUM(+Ene!W35+Feb!W35+Mar!W35+Abr!W35+May!W35+Jun!W35),IF(Config!$C$6=7,SUM(Ene!W35+Feb!W35+Mar!W35+Abr!W35+May!W35+Jun!W35+Jul!W35),IF(Config!$C$6=8,SUM(+Ene!W35+Feb!W35+Mar!W35+Abr!W35+May!W35+Jun!W35+Jul!W35+Ago!W35),IF(Config!$C$6=9,SUM(+Ene!W35+Feb!W35+Mar!W35+Abr!W35+May!W35+Jun!W35+Jul!W35+Ago!W35+Set!W35),IF(Config!$C$6=10,SUM(+Ene!W35+Feb!W35+Mar!W35+Abr!W35+May!W35+Jun!W35+Jul!W35+Ago!W35+Set!W35+Oct!W35),IF(Config!$C$6=11,SUM(+Ene!W35+Feb!W35+Mar!W35+Abr!W35+May!W35+Jun!W35+Jul!W35+Ago!W35+Set!W35+Oct!W35+Nov!W35),IF(Config!$C$6=12,SUM(+Ene!W35+Feb!W35+Mar!W35+Abr!W35+May!W35+Jun!W35+Jul!W35+Ago!W35+Set!W35+Oct!W35+Nov!W35+Dic!W35)))))))))))))</f>
        <v>0</v>
      </c>
      <c r="X35" s="356">
        <f>IF(Config!$C$6=1,SUM(+Ene!X35),IF(Config!$C$6=2,SUM(+Ene!X35+Feb!X35),IF(Config!$C$6=3,SUM(+Ene!X35+Feb!X35+Mar!X35),IF(Config!$C$6=4,SUM(+Ene!X35+Feb!X35+Mar!X35+Abr!X35),IF(Config!$C$6=5,SUM(Ene!X35+Feb!X35+Mar!X35+Abr!X35+May!X35),IF(Config!$C$6=6,SUM(+Ene!X35+Feb!X35+Mar!X35+Abr!X35+May!X35+Jun!X35),IF(Config!$C$6=7,SUM(Ene!X35+Feb!X35+Mar!X35+Abr!X35+May!X35+Jun!X35+Jul!X35),IF(Config!$C$6=8,SUM(+Ene!X35+Feb!X35+Mar!X35+Abr!X35+May!X35+Jun!X35+Jul!X35+Ago!X35),IF(Config!$C$6=9,SUM(+Ene!X35+Feb!X35+Mar!X35+Abr!X35+May!X35+Jun!X35+Jul!X35+Ago!X35+Set!X35),IF(Config!$C$6=10,SUM(+Ene!X35+Feb!X35+Mar!X35+Abr!X35+May!X35+Jun!X35+Jul!X35+Ago!X35+Set!X35+Oct!X35),IF(Config!$C$6=11,SUM(+Ene!X35+Feb!X35+Mar!X35+Abr!X35+May!X35+Jun!X35+Jul!X35+Ago!X35+Set!X35+Oct!X35+Nov!X35),IF(Config!$C$6=12,SUM(+Ene!X35+Feb!X35+Mar!X35+Abr!X35+May!X35+Jun!X35+Jul!X35+Ago!X35+Set!X35+Oct!X35+Nov!X35+Dic!X35)))))))))))))</f>
        <v>0</v>
      </c>
      <c r="Y35" s="356">
        <f>IF(Config!$C$6=1,SUM(+Ene!Y35),IF(Config!$C$6=2,SUM(+Ene!Y35+Feb!Y35),IF(Config!$C$6=3,SUM(+Ene!Y35+Feb!Y35+Mar!Y35),IF(Config!$C$6=4,SUM(+Ene!Y35+Feb!Y35+Mar!Y35+Abr!Y35),IF(Config!$C$6=5,SUM(Ene!Y35+Feb!Y35+Mar!Y35+Abr!Y35+May!Y35),IF(Config!$C$6=6,SUM(+Ene!Y35+Feb!Y35+Mar!Y35+Abr!Y35+May!Y35+Jun!Y35),IF(Config!$C$6=7,SUM(Ene!Y35+Feb!Y35+Mar!Y35+Abr!Y35+May!Y35+Jun!Y35+Jul!Y35),IF(Config!$C$6=8,SUM(+Ene!Y35+Feb!Y35+Mar!Y35+Abr!Y35+May!Y35+Jun!Y35+Jul!Y35+Ago!Y35),IF(Config!$C$6=9,SUM(+Ene!Y35+Feb!Y35+Mar!Y35+Abr!Y35+May!Y35+Jun!Y35+Jul!Y35+Ago!Y35+Set!Y35),IF(Config!$C$6=10,SUM(+Ene!Y35+Feb!Y35+Mar!Y35+Abr!Y35+May!Y35+Jun!Y35+Jul!Y35+Ago!Y35+Set!Y35+Oct!Y35),IF(Config!$C$6=11,SUM(+Ene!Y35+Feb!Y35+Mar!Y35+Abr!Y35+May!Y35+Jun!Y35+Jul!Y35+Ago!Y35+Set!Y35+Oct!Y35+Nov!Y35),IF(Config!$C$6=12,SUM(+Ene!Y35+Feb!Y35+Mar!Y35+Abr!Y35+May!Y35+Jun!Y35+Jul!Y35+Ago!Y35+Set!Y35+Oct!Y35+Nov!Y35+Dic!Y35)))))))))))))</f>
        <v>0</v>
      </c>
      <c r="Z35" s="356">
        <f>IF(Config!$C$6=1,SUM(+Ene!Z35),IF(Config!$C$6=2,SUM(+Ene!Z35+Feb!Z35),IF(Config!$C$6=3,SUM(+Ene!Z35+Feb!Z35+Mar!Z35),IF(Config!$C$6=4,SUM(+Ene!Z35+Feb!Z35+Mar!Z35+Abr!Z35),IF(Config!$C$6=5,SUM(Ene!Z35+Feb!Z35+Mar!Z35+Abr!Z35+May!Z35),IF(Config!$C$6=6,SUM(+Ene!Z35+Feb!Z35+Mar!Z35+Abr!Z35+May!Z35+Jun!Z35),IF(Config!$C$6=7,SUM(Ene!Z35+Feb!Z35+Mar!Z35+Abr!Z35+May!Z35+Jun!Z35+Jul!Z35),IF(Config!$C$6=8,SUM(+Ene!Z35+Feb!Z35+Mar!Z35+Abr!Z35+May!Z35+Jun!Z35+Jul!Z35+Ago!Z35),IF(Config!$C$6=9,SUM(+Ene!Z35+Feb!Z35+Mar!Z35+Abr!Z35+May!Z35+Jun!Z35+Jul!Z35+Ago!Z35+Set!Z35),IF(Config!$C$6=10,SUM(+Ene!Z35+Feb!Z35+Mar!Z35+Abr!Z35+May!Z35+Jun!Z35+Jul!Z35+Ago!Z35+Set!Z35+Oct!Z35),IF(Config!$C$6=11,SUM(+Ene!Z35+Feb!Z35+Mar!Z35+Abr!Z35+May!Z35+Jun!Z35+Jul!Z35+Ago!Z35+Set!Z35+Oct!Z35+Nov!Z35),IF(Config!$C$6=12,SUM(+Ene!Z35+Feb!Z35+Mar!Z35+Abr!Z35+May!Z35+Jun!Z35+Jul!Z35+Ago!Z35+Set!Z35+Oct!Z35+Nov!Z35+Dic!Z35)))))))))))))</f>
        <v>0</v>
      </c>
      <c r="AA35" s="356">
        <f>IF(Config!$C$6=1,SUM(+Ene!AA35),IF(Config!$C$6=2,SUM(+Ene!AA35+Feb!AA35),IF(Config!$C$6=3,SUM(+Ene!AA35+Feb!AA35+Mar!AA35),IF(Config!$C$6=4,SUM(+Ene!AA35+Feb!AA35+Mar!AA35+Abr!AA35),IF(Config!$C$6=5,SUM(Ene!AA35+Feb!AA35+Mar!AA35+Abr!AA35+May!AA35),IF(Config!$C$6=6,SUM(+Ene!AA35+Feb!AA35+Mar!AA35+Abr!AA35+May!AA35+Jun!AA35),IF(Config!$C$6=7,SUM(Ene!AA35+Feb!AA35+Mar!AA35+Abr!AA35+May!AA35+Jun!AA35+Jul!AA35),IF(Config!$C$6=8,SUM(+Ene!AA35+Feb!AA35+Mar!AA35+Abr!AA35+May!AA35+Jun!AA35+Jul!AA35+Ago!AA35),IF(Config!$C$6=9,SUM(+Ene!AA35+Feb!AA35+Mar!AA35+Abr!AA35+May!AA35+Jun!AA35+Jul!AA35+Ago!AA35+Set!AA35),IF(Config!$C$6=10,SUM(+Ene!AA35+Feb!AA35+Mar!AA35+Abr!AA35+May!AA35+Jun!AA35+Jul!AA35+Ago!AA35+Set!AA35+Oct!AA35),IF(Config!$C$6=11,SUM(+Ene!AA35+Feb!AA35+Mar!AA35+Abr!AA35+May!AA35+Jun!AA35+Jul!AA35+Ago!AA35+Set!AA35+Oct!AA35+Nov!AA35),IF(Config!$C$6=12,SUM(+Ene!AA35+Feb!AA35+Mar!AA35+Abr!AA35+May!AA35+Jun!AA35+Jul!AA35+Ago!AA35+Set!AA35+Oct!AA35+Nov!AA35+Dic!AA35)))))))))))))</f>
        <v>0</v>
      </c>
      <c r="AB35" s="356">
        <f>IF(Config!$C$6=1,SUM(+Ene!AB35),IF(Config!$C$6=2,SUM(+Ene!AB35+Feb!AB35),IF(Config!$C$6=3,SUM(+Ene!AB35+Feb!AB35+Mar!AB35),IF(Config!$C$6=4,SUM(+Ene!AB35+Feb!AB35+Mar!AB35+Abr!AB35),IF(Config!$C$6=5,SUM(Ene!AB35+Feb!AB35+Mar!AB35+Abr!AB35+May!AB35),IF(Config!$C$6=6,SUM(+Ene!AB35+Feb!AB35+Mar!AB35+Abr!AB35+May!AB35+Jun!AB35),IF(Config!$C$6=7,SUM(Ene!AB35+Feb!AB35+Mar!AB35+Abr!AB35+May!AB35+Jun!AB35+Jul!AB35),IF(Config!$C$6=8,SUM(+Ene!AB35+Feb!AB35+Mar!AB35+Abr!AB35+May!AB35+Jun!AB35+Jul!AB35+Ago!AB35),IF(Config!$C$6=9,SUM(+Ene!AB35+Feb!AB35+Mar!AB35+Abr!AB35+May!AB35+Jun!AB35+Jul!AB35+Ago!AB35+Set!AB35),IF(Config!$C$6=10,SUM(+Ene!AB35+Feb!AB35+Mar!AB35+Abr!AB35+May!AB35+Jun!AB35+Jul!AB35+Ago!AB35+Set!AB35+Oct!AB35),IF(Config!$C$6=11,SUM(+Ene!AB35+Feb!AB35+Mar!AB35+Abr!AB35+May!AB35+Jun!AB35+Jul!AB35+Ago!AB35+Set!AB35+Oct!AB35+Nov!AB35),IF(Config!$C$6=12,SUM(+Ene!AB35+Feb!AB35+Mar!AB35+Abr!AB35+May!AB35+Jun!AB35+Jul!AB35+Ago!AB35+Set!AB35+Oct!AB35+Nov!AB35+Dic!AB35)))))))))))))</f>
        <v>0</v>
      </c>
      <c r="AC35" s="356">
        <f>IF(Config!$C$6=1,SUM(+Ene!AC35),IF(Config!$C$6=2,SUM(+Ene!AC35+Feb!AC35),IF(Config!$C$6=3,SUM(+Ene!AC35+Feb!AC35+Mar!AC35),IF(Config!$C$6=4,SUM(+Ene!AC35+Feb!AC35+Mar!AC35+Abr!AC35),IF(Config!$C$6=5,SUM(Ene!AC35+Feb!AC35+Mar!AC35+Abr!AC35+May!AC35),IF(Config!$C$6=6,SUM(+Ene!AC35+Feb!AC35+Mar!AC35+Abr!AC35+May!AC35+Jun!AC35),IF(Config!$C$6=7,SUM(Ene!AC35+Feb!AC35+Mar!AC35+Abr!AC35+May!AC35+Jun!AC35+Jul!AC35),IF(Config!$C$6=8,SUM(+Ene!AC35+Feb!AC35+Mar!AC35+Abr!AC35+May!AC35+Jun!AC35+Jul!AC35+Ago!AC35),IF(Config!$C$6=9,SUM(+Ene!AC35+Feb!AC35+Mar!AC35+Abr!AC35+May!AC35+Jun!AC35+Jul!AC35+Ago!AC35+Set!AC35),IF(Config!$C$6=10,SUM(+Ene!AC35+Feb!AC35+Mar!AC35+Abr!AC35+May!AC35+Jun!AC35+Jul!AC35+Ago!AC35+Set!AC35+Oct!AC35),IF(Config!$C$6=11,SUM(+Ene!AC35+Feb!AC35+Mar!AC35+Abr!AC35+May!AC35+Jun!AC35+Jul!AC35+Ago!AC35+Set!AC35+Oct!AC35+Nov!AC35),IF(Config!$C$6=12,SUM(+Ene!AC35+Feb!AC35+Mar!AC35+Abr!AC35+May!AC35+Jun!AC35+Jul!AC35+Ago!AC35+Set!AC35+Oct!AC35+Nov!AC35+Dic!AC35)))))))))))))</f>
        <v>0</v>
      </c>
      <c r="AD35" s="356">
        <f>IF(Config!$C$6=1,SUM(+Ene!AD35),IF(Config!$C$6=2,SUM(+Ene!AD35+Feb!AD35),IF(Config!$C$6=3,SUM(+Ene!AD35+Feb!AD35+Mar!AD35),IF(Config!$C$6=4,SUM(+Ene!AD35+Feb!AD35+Mar!AD35+Abr!AD35),IF(Config!$C$6=5,SUM(Ene!AD35+Feb!AD35+Mar!AD35+Abr!AD35+May!AD35),IF(Config!$C$6=6,SUM(+Ene!AD35+Feb!AD35+Mar!AD35+Abr!AD35+May!AD35+Jun!AD35),IF(Config!$C$6=7,SUM(Ene!AD35+Feb!AD35+Mar!AD35+Abr!AD35+May!AD35+Jun!AD35+Jul!AD35),IF(Config!$C$6=8,SUM(+Ene!AD35+Feb!AD35+Mar!AD35+Abr!AD35+May!AD35+Jun!AD35+Jul!AD35+Ago!AD35),IF(Config!$C$6=9,SUM(+Ene!AD35+Feb!AD35+Mar!AD35+Abr!AD35+May!AD35+Jun!AD35+Jul!AD35+Ago!AD35+Set!AD35),IF(Config!$C$6=10,SUM(+Ene!AD35+Feb!AD35+Mar!AD35+Abr!AD35+May!AD35+Jun!AD35+Jul!AD35+Ago!AD35+Set!AD35+Oct!AD35),IF(Config!$C$6=11,SUM(+Ene!AD35+Feb!AD35+Mar!AD35+Abr!AD35+May!AD35+Jun!AD35+Jul!AD35+Ago!AD35+Set!AD35+Oct!AD35+Nov!AD35),IF(Config!$C$6=12,SUM(+Ene!AD35+Feb!AD35+Mar!AD35+Abr!AD35+May!AD35+Jun!AD35+Jul!AD35+Ago!AD35+Set!AD35+Oct!AD35+Nov!AD35+Dic!AD35)))))))))))))</f>
        <v>0</v>
      </c>
      <c r="AE35" s="356">
        <f>IF(Config!$C$6=1,SUM(+Ene!AE35),IF(Config!$C$6=2,SUM(+Ene!AE35+Feb!AE35),IF(Config!$C$6=3,SUM(+Ene!AE35+Feb!AE35+Mar!AE35),IF(Config!$C$6=4,SUM(+Ene!AE35+Feb!AE35+Mar!AE35+Abr!AE35),IF(Config!$C$6=5,SUM(Ene!AE35+Feb!AE35+Mar!AE35+Abr!AE35+May!AE35),IF(Config!$C$6=6,SUM(+Ene!AE35+Feb!AE35+Mar!AE35+Abr!AE35+May!AE35+Jun!AE35),IF(Config!$C$6=7,SUM(Ene!AE35+Feb!AE35+Mar!AE35+Abr!AE35+May!AE35+Jun!AE35+Jul!AE35),IF(Config!$C$6=8,SUM(+Ene!AE35+Feb!AE35+Mar!AE35+Abr!AE35+May!AE35+Jun!AE35+Jul!AE35+Ago!AE35),IF(Config!$C$6=9,SUM(+Ene!AE35+Feb!AE35+Mar!AE35+Abr!AE35+May!AE35+Jun!AE35+Jul!AE35+Ago!AE35+Set!AE35),IF(Config!$C$6=10,SUM(+Ene!AE35+Feb!AE35+Mar!AE35+Abr!AE35+May!AE35+Jun!AE35+Jul!AE35+Ago!AE35+Set!AE35+Oct!AE35),IF(Config!$C$6=11,SUM(+Ene!AE35+Feb!AE35+Mar!AE35+Abr!AE35+May!AE35+Jun!AE35+Jul!AE35+Ago!AE35+Set!AE35+Oct!AE35+Nov!AE35),IF(Config!$C$6=12,SUM(+Ene!AE35+Feb!AE35+Mar!AE35+Abr!AE35+May!AE35+Jun!AE35+Jul!AE35+Ago!AE35+Set!AE35+Oct!AE35+Nov!AE35+Dic!AE35)))))))))))))</f>
        <v>0</v>
      </c>
      <c r="AF35" s="356">
        <f>IF(Config!$C$6=1,SUM(+Ene!AF35),IF(Config!$C$6=2,SUM(+Ene!AF35+Feb!AF35),IF(Config!$C$6=3,SUM(+Ene!AF35+Feb!AF35+Mar!AF35),IF(Config!$C$6=4,SUM(+Ene!AF35+Feb!AF35+Mar!AF35+Abr!AF35),IF(Config!$C$6=5,SUM(Ene!AF35+Feb!AF35+Mar!AF35+Abr!AF35+May!AF35),IF(Config!$C$6=6,SUM(+Ene!AF35+Feb!AF35+Mar!AF35+Abr!AF35+May!AF35+Jun!AF35),IF(Config!$C$6=7,SUM(Ene!AF35+Feb!AF35+Mar!AF35+Abr!AF35+May!AF35+Jun!AF35+Jul!AF35),IF(Config!$C$6=8,SUM(+Ene!AF35+Feb!AF35+Mar!AF35+Abr!AF35+May!AF35+Jun!AF35+Jul!AF35+Ago!AF35),IF(Config!$C$6=9,SUM(+Ene!AF35+Feb!AF35+Mar!AF35+Abr!AF35+May!AF35+Jun!AF35+Jul!AF35+Ago!AF35+Set!AF35),IF(Config!$C$6=10,SUM(+Ene!AF35+Feb!AF35+Mar!AF35+Abr!AF35+May!AF35+Jun!AF35+Jul!AF35+Ago!AF35+Set!AF35+Oct!AF35),IF(Config!$C$6=11,SUM(+Ene!AF35+Feb!AF35+Mar!AF35+Abr!AF35+May!AF35+Jun!AF35+Jul!AF35+Ago!AF35+Set!AF35+Oct!AF35+Nov!AF35),IF(Config!$C$6=12,SUM(+Ene!AF35+Feb!AF35+Mar!AF35+Abr!AF35+May!AF35+Jun!AF35+Jul!AF35+Ago!AF35+Set!AF35+Oct!AF35+Nov!AF35+Dic!AF35)))))))))))))</f>
        <v>0</v>
      </c>
      <c r="AG35" s="356">
        <f>IF(Config!$C$6=1,SUM(+Ene!AG35),IF(Config!$C$6=2,SUM(+Ene!AG35+Feb!AG35),IF(Config!$C$6=3,SUM(+Ene!AG35+Feb!AG35+Mar!AG35),IF(Config!$C$6=4,SUM(+Ene!AG35+Feb!AG35+Mar!AG35+Abr!AG35),IF(Config!$C$6=5,SUM(Ene!AG35+Feb!AG35+Mar!AG35+Abr!AG35+May!AG35),IF(Config!$C$6=6,SUM(+Ene!AG35+Feb!AG35+Mar!AG35+Abr!AG35+May!AG35+Jun!AG35),IF(Config!$C$6=7,SUM(Ene!AG35+Feb!AG35+Mar!AG35+Abr!AG35+May!AG35+Jun!AG35+Jul!AG35),IF(Config!$C$6=8,SUM(+Ene!AG35+Feb!AG35+Mar!AG35+Abr!AG35+May!AG35+Jun!AG35+Jul!AG35+Ago!AG35),IF(Config!$C$6=9,SUM(+Ene!AG35+Feb!AG35+Mar!AG35+Abr!AG35+May!AG35+Jun!AG35+Jul!AG35+Ago!AG35+Set!AG35),IF(Config!$C$6=10,SUM(+Ene!AG35+Feb!AG35+Mar!AG35+Abr!AG35+May!AG35+Jun!AG35+Jul!AG35+Ago!AG35+Set!AG35+Oct!AG35),IF(Config!$C$6=11,SUM(+Ene!AG35+Feb!AG35+Mar!AG35+Abr!AG35+May!AG35+Jun!AG35+Jul!AG35+Ago!AG35+Set!AG35+Oct!AG35+Nov!AG35),IF(Config!$C$6=12,SUM(+Ene!AG35+Feb!AG35+Mar!AG35+Abr!AG35+May!AG35+Jun!AG35+Jul!AG35+Ago!AG35+Set!AG35+Oct!AG35+Nov!AG35+Dic!AG35)))))))))))))</f>
        <v>0</v>
      </c>
      <c r="AH35" s="356">
        <f>IF(Config!$C$6=1,SUM(+Ene!AH35),IF(Config!$C$6=2,SUM(+Ene!AH35+Feb!AH35),IF(Config!$C$6=3,SUM(+Ene!AH35+Feb!AH35+Mar!AH35),IF(Config!$C$6=4,SUM(+Ene!AH35+Feb!AH35+Mar!AH35+Abr!AH35),IF(Config!$C$6=5,SUM(Ene!AH35+Feb!AH35+Mar!AH35+Abr!AH35+May!AH35),IF(Config!$C$6=6,SUM(+Ene!AH35+Feb!AH35+Mar!AH35+Abr!AH35+May!AH35+Jun!AH35),IF(Config!$C$6=7,SUM(Ene!AH35+Feb!AH35+Mar!AH35+Abr!AH35+May!AH35+Jun!AH35+Jul!AH35),IF(Config!$C$6=8,SUM(+Ene!AH35+Feb!AH35+Mar!AH35+Abr!AH35+May!AH35+Jun!AH35+Jul!AH35+Ago!AH35),IF(Config!$C$6=9,SUM(+Ene!AH35+Feb!AH35+Mar!AH35+Abr!AH35+May!AH35+Jun!AH35+Jul!AH35+Ago!AH35+Set!AH35),IF(Config!$C$6=10,SUM(+Ene!AH35+Feb!AH35+Mar!AH35+Abr!AH35+May!AH35+Jun!AH35+Jul!AH35+Ago!AH35+Set!AH35+Oct!AH35),IF(Config!$C$6=11,SUM(+Ene!AH35+Feb!AH35+Mar!AH35+Abr!AH35+May!AH35+Jun!AH35+Jul!AH35+Ago!AH35+Set!AH35+Oct!AH35+Nov!AH35),IF(Config!$C$6=12,SUM(+Ene!AH35+Feb!AH35+Mar!AH35+Abr!AH35+May!AH35+Jun!AH35+Jul!AH35+Ago!AH35+Set!AH35+Oct!AH35+Nov!AH35+Dic!AH35)))))))))))))</f>
        <v>0</v>
      </c>
      <c r="AI35" s="356">
        <f>IF(Config!$C$6=1,SUM(+Ene!AI35),IF(Config!$C$6=2,SUM(+Ene!AI35+Feb!AI35),IF(Config!$C$6=3,SUM(+Ene!AI35+Feb!AI35+Mar!AI35),IF(Config!$C$6=4,SUM(+Ene!AI35+Feb!AI35+Mar!AI35+Abr!AI35),IF(Config!$C$6=5,SUM(Ene!AI35+Feb!AI35+Mar!AI35+Abr!AI35+May!AI35),IF(Config!$C$6=6,SUM(+Ene!AI35+Feb!AI35+Mar!AI35+Abr!AI35+May!AI35+Jun!AI35),IF(Config!$C$6=7,SUM(Ene!AI35+Feb!AI35+Mar!AI35+Abr!AI35+May!AI35+Jun!AI35+Jul!AI35),IF(Config!$C$6=8,SUM(+Ene!AI35+Feb!AI35+Mar!AI35+Abr!AI35+May!AI35+Jun!AI35+Jul!AI35+Ago!AI35),IF(Config!$C$6=9,SUM(+Ene!AI35+Feb!AI35+Mar!AI35+Abr!AI35+May!AI35+Jun!AI35+Jul!AI35+Ago!AI35+Set!AI35),IF(Config!$C$6=10,SUM(+Ene!AI35+Feb!AI35+Mar!AI35+Abr!AI35+May!AI35+Jun!AI35+Jul!AI35+Ago!AI35+Set!AI35+Oct!AI35),IF(Config!$C$6=11,SUM(+Ene!AI35+Feb!AI35+Mar!AI35+Abr!AI35+May!AI35+Jun!AI35+Jul!AI35+Ago!AI35+Set!AI35+Oct!AI35+Nov!AI35),IF(Config!$C$6=12,SUM(+Ene!AI35+Feb!AI35+Mar!AI35+Abr!AI35+May!AI35+Jun!AI35+Jul!AI35+Ago!AI35+Set!AI35+Oct!AI35+Nov!AI35+Dic!AI35)))))))))))))</f>
        <v>34</v>
      </c>
      <c r="AJ35" s="356">
        <f>IF(Config!$C$6=1,SUM(+Ene!AJ35),IF(Config!$C$6=2,SUM(+Ene!AJ35+Feb!AJ35),IF(Config!$C$6=3,SUM(+Ene!AJ35+Feb!AJ35+Mar!AJ35),IF(Config!$C$6=4,SUM(+Ene!AJ35+Feb!AJ35+Mar!AJ35+Abr!AJ35),IF(Config!$C$6=5,SUM(Ene!AJ35+Feb!AJ35+Mar!AJ35+Abr!AJ35+May!AJ35),IF(Config!$C$6=6,SUM(+Ene!AJ35+Feb!AJ35+Mar!AJ35+Abr!AJ35+May!AJ35+Jun!AJ35),IF(Config!$C$6=7,SUM(Ene!AJ35+Feb!AJ35+Mar!AJ35+Abr!AJ35+May!AJ35+Jun!AJ35+Jul!AJ35),IF(Config!$C$6=8,SUM(+Ene!AJ35+Feb!AJ35+Mar!AJ35+Abr!AJ35+May!AJ35+Jun!AJ35+Jul!AJ35+Ago!AJ35),IF(Config!$C$6=9,SUM(+Ene!AJ35+Feb!AJ35+Mar!AJ35+Abr!AJ35+May!AJ35+Jun!AJ35+Jul!AJ35+Ago!AJ35+Set!AJ35),IF(Config!$C$6=10,SUM(+Ene!AJ35+Feb!AJ35+Mar!AJ35+Abr!AJ35+May!AJ35+Jun!AJ35+Jul!AJ35+Ago!AJ35+Set!AJ35+Oct!AJ35),IF(Config!$C$6=11,SUM(+Ene!AJ35+Feb!AJ35+Mar!AJ35+Abr!AJ35+May!AJ35+Jun!AJ35+Jul!AJ35+Ago!AJ35+Set!AJ35+Oct!AJ35+Nov!AJ35),IF(Config!$C$6=12,SUM(+Ene!AJ35+Feb!AJ35+Mar!AJ35+Abr!AJ35+May!AJ35+Jun!AJ35+Jul!AJ35+Ago!AJ35+Set!AJ35+Oct!AJ35+Nov!AJ35+Dic!AJ35)))))))))))))</f>
        <v>0</v>
      </c>
      <c r="AK35" s="356">
        <f>IF(Config!$C$6=1,SUM(+Ene!AK35),IF(Config!$C$6=2,SUM(+Ene!AK35+Feb!AK35),IF(Config!$C$6=3,SUM(+Ene!AK35+Feb!AK35+Mar!AK35),IF(Config!$C$6=4,SUM(+Ene!AK35+Feb!AK35+Mar!AK35+Abr!AK35),IF(Config!$C$6=5,SUM(Ene!AK35+Feb!AK35+Mar!AK35+Abr!AK35+May!AK35),IF(Config!$C$6=6,SUM(+Ene!AK35+Feb!AK35+Mar!AK35+Abr!AK35+May!AK35+Jun!AK35),IF(Config!$C$6=7,SUM(Ene!AK35+Feb!AK35+Mar!AK35+Abr!AK35+May!AK35+Jun!AK35+Jul!AK35),IF(Config!$C$6=8,SUM(+Ene!AK35+Feb!AK35+Mar!AK35+Abr!AK35+May!AK35+Jun!AK35+Jul!AK35+Ago!AK35),IF(Config!$C$6=9,SUM(+Ene!AK35+Feb!AK35+Mar!AK35+Abr!AK35+May!AK35+Jun!AK35+Jul!AK35+Ago!AK35+Set!AK35),IF(Config!$C$6=10,SUM(+Ene!AK35+Feb!AK35+Mar!AK35+Abr!AK35+May!AK35+Jun!AK35+Jul!AK35+Ago!AK35+Set!AK35+Oct!AK35),IF(Config!$C$6=11,SUM(+Ene!AK35+Feb!AK35+Mar!AK35+Abr!AK35+May!AK35+Jun!AK35+Jul!AK35+Ago!AK35+Set!AK35+Oct!AK35+Nov!AK35),IF(Config!$C$6=12,SUM(+Ene!AK35+Feb!AK35+Mar!AK35+Abr!AK35+May!AK35+Jun!AK35+Jul!AK35+Ago!AK35+Set!AK35+Oct!AK35+Nov!AK35+Dic!AK35)))))))))))))</f>
        <v>0</v>
      </c>
      <c r="AL35" s="356">
        <f>IF(Config!$C$6=1,SUM(+Ene!AL35),IF(Config!$C$6=2,SUM(+Ene!AL35+Feb!AL35),IF(Config!$C$6=3,SUM(+Ene!AL35+Feb!AL35+Mar!AL35),IF(Config!$C$6=4,SUM(+Ene!AL35+Feb!AL35+Mar!AL35+Abr!AL35),IF(Config!$C$6=5,SUM(Ene!AL35+Feb!AL35+Mar!AL35+Abr!AL35+May!AL35),IF(Config!$C$6=6,SUM(+Ene!AL35+Feb!AL35+Mar!AL35+Abr!AL35+May!AL35+Jun!AL35),IF(Config!$C$6=7,SUM(Ene!AL35+Feb!AL35+Mar!AL35+Abr!AL35+May!AL35+Jun!AL35+Jul!AL35),IF(Config!$C$6=8,SUM(+Ene!AL35+Feb!AL35+Mar!AL35+Abr!AL35+May!AL35+Jun!AL35+Jul!AL35+Ago!AL35),IF(Config!$C$6=9,SUM(+Ene!AL35+Feb!AL35+Mar!AL35+Abr!AL35+May!AL35+Jun!AL35+Jul!AL35+Ago!AL35+Set!AL35),IF(Config!$C$6=10,SUM(+Ene!AL35+Feb!AL35+Mar!AL35+Abr!AL35+May!AL35+Jun!AL35+Jul!AL35+Ago!AL35+Set!AL35+Oct!AL35),IF(Config!$C$6=11,SUM(+Ene!AL35+Feb!AL35+Mar!AL35+Abr!AL35+May!AL35+Jun!AL35+Jul!AL35+Ago!AL35+Set!AL35+Oct!AL35+Nov!AL35),IF(Config!$C$6=12,SUM(+Ene!AL35+Feb!AL35+Mar!AL35+Abr!AL35+May!AL35+Jun!AL35+Jul!AL35+Ago!AL35+Set!AL35+Oct!AL35+Nov!AL35+Dic!AL35)))))))))))))</f>
        <v>0</v>
      </c>
      <c r="AM35" s="356">
        <f>IF(Config!$C$6=1,SUM(+Ene!AM35),IF(Config!$C$6=2,SUM(+Ene!AM35+Feb!AM35),IF(Config!$C$6=3,SUM(+Ene!AM35+Feb!AM35+Mar!AM35),IF(Config!$C$6=4,SUM(+Ene!AM35+Feb!AM35+Mar!AM35+Abr!AM35),IF(Config!$C$6=5,SUM(Ene!AM35+Feb!AM35+Mar!AM35+Abr!AM35+May!AM35),IF(Config!$C$6=6,SUM(+Ene!AM35+Feb!AM35+Mar!AM35+Abr!AM35+May!AM35+Jun!AM35),IF(Config!$C$6=7,SUM(Ene!AM35+Feb!AM35+Mar!AM35+Abr!AM35+May!AM35+Jun!AM35+Jul!AM35),IF(Config!$C$6=8,SUM(+Ene!AM35+Feb!AM35+Mar!AM35+Abr!AM35+May!AM35+Jun!AM35+Jul!AM35+Ago!AM35),IF(Config!$C$6=9,SUM(+Ene!AM35+Feb!AM35+Mar!AM35+Abr!AM35+May!AM35+Jun!AM35+Jul!AM35+Ago!AM35+Set!AM35),IF(Config!$C$6=10,SUM(+Ene!AM35+Feb!AM35+Mar!AM35+Abr!AM35+May!AM35+Jun!AM35+Jul!AM35+Ago!AM35+Set!AM35+Oct!AM35),IF(Config!$C$6=11,SUM(+Ene!AM35+Feb!AM35+Mar!AM35+Abr!AM35+May!AM35+Jun!AM35+Jul!AM35+Ago!AM35+Set!AM35+Oct!AM35+Nov!AM35),IF(Config!$C$6=12,SUM(+Ene!AM35+Feb!AM35+Mar!AM35+Abr!AM35+May!AM35+Jun!AM35+Jul!AM35+Ago!AM35+Set!AM35+Oct!AM35+Nov!AM35+Dic!AM35)))))))))))))</f>
        <v>0</v>
      </c>
      <c r="AN35" s="356">
        <f>IF(Config!$C$6=1,SUM(+Ene!AN35),IF(Config!$C$6=2,SUM(+Ene!AN35+Feb!AN35),IF(Config!$C$6=3,SUM(+Ene!AN35+Feb!AN35+Mar!AN35),IF(Config!$C$6=4,SUM(+Ene!AN35+Feb!AN35+Mar!AN35+Abr!AN35),IF(Config!$C$6=5,SUM(Ene!AN35+Feb!AN35+Mar!AN35+Abr!AN35+May!AN35),IF(Config!$C$6=6,SUM(+Ene!AN35+Feb!AN35+Mar!AN35+Abr!AN35+May!AN35+Jun!AN35),IF(Config!$C$6=7,SUM(Ene!AN35+Feb!AN35+Mar!AN35+Abr!AN35+May!AN35+Jun!AN35+Jul!AN35),IF(Config!$C$6=8,SUM(+Ene!AN35+Feb!AN35+Mar!AN35+Abr!AN35+May!AN35+Jun!AN35+Jul!AN35+Ago!AN35),IF(Config!$C$6=9,SUM(+Ene!AN35+Feb!AN35+Mar!AN35+Abr!AN35+May!AN35+Jun!AN35+Jul!AN35+Ago!AN35+Set!AN35),IF(Config!$C$6=10,SUM(+Ene!AN35+Feb!AN35+Mar!AN35+Abr!AN35+May!AN35+Jun!AN35+Jul!AN35+Ago!AN35+Set!AN35+Oct!AN35),IF(Config!$C$6=11,SUM(+Ene!AN35+Feb!AN35+Mar!AN35+Abr!AN35+May!AN35+Jun!AN35+Jul!AN35+Ago!AN35+Set!AN35+Oct!AN35+Nov!AN35),IF(Config!$C$6=12,SUM(+Ene!AN35+Feb!AN35+Mar!AN35+Abr!AN35+May!AN35+Jun!AN35+Jul!AN35+Ago!AN35+Set!AN35+Oct!AN35+Nov!AN35+Dic!AN35)))))))))))))</f>
        <v>0</v>
      </c>
      <c r="AO35" s="356">
        <f>IF(Config!$C$6=1,SUM(+Ene!AO35),IF(Config!$C$6=2,SUM(+Ene!AO35+Feb!AO35),IF(Config!$C$6=3,SUM(+Ene!AO35+Feb!AO35+Mar!AO35),IF(Config!$C$6=4,SUM(+Ene!AO35+Feb!AO35+Mar!AO35+Abr!AO35),IF(Config!$C$6=5,SUM(Ene!AO35+Feb!AO35+Mar!AO35+Abr!AO35+May!AO35),IF(Config!$C$6=6,SUM(+Ene!AO35+Feb!AO35+Mar!AO35+Abr!AO35+May!AO35+Jun!AO35),IF(Config!$C$6=7,SUM(Ene!AO35+Feb!AO35+Mar!AO35+Abr!AO35+May!AO35+Jun!AO35+Jul!AO35),IF(Config!$C$6=8,SUM(+Ene!AO35+Feb!AO35+Mar!AO35+Abr!AO35+May!AO35+Jun!AO35+Jul!AO35+Ago!AO35),IF(Config!$C$6=9,SUM(+Ene!AO35+Feb!AO35+Mar!AO35+Abr!AO35+May!AO35+Jun!AO35+Jul!AO35+Ago!AO35+Set!AO35),IF(Config!$C$6=10,SUM(+Ene!AO35+Feb!AO35+Mar!AO35+Abr!AO35+May!AO35+Jun!AO35+Jul!AO35+Ago!AO35+Set!AO35+Oct!AO35),IF(Config!$C$6=11,SUM(+Ene!AO35+Feb!AO35+Mar!AO35+Abr!AO35+May!AO35+Jun!AO35+Jul!AO35+Ago!AO35+Set!AO35+Oct!AO35+Nov!AO35),IF(Config!$C$6=12,SUM(+Ene!AO35+Feb!AO35+Mar!AO35+Abr!AO35+May!AO35+Jun!AO35+Jul!AO35+Ago!AO35+Set!AO35+Oct!AO35+Nov!AO35+Dic!AO35)))))))))))))</f>
        <v>0</v>
      </c>
      <c r="AP35" s="356">
        <f>IF(Config!$C$6=1,SUM(+Ene!AP35),IF(Config!$C$6=2,SUM(+Ene!AP35+Feb!AP35),IF(Config!$C$6=3,SUM(+Ene!AP35+Feb!AP35+Mar!AP35),IF(Config!$C$6=4,SUM(+Ene!AP35+Feb!AP35+Mar!AP35+Abr!AP35),IF(Config!$C$6=5,SUM(Ene!AP35+Feb!AP35+Mar!AP35+Abr!AP35+May!AP35),IF(Config!$C$6=6,SUM(+Ene!AP35+Feb!AP35+Mar!AP35+Abr!AP35+May!AP35+Jun!AP35),IF(Config!$C$6=7,SUM(Ene!AP35+Feb!AP35+Mar!AP35+Abr!AP35+May!AP35+Jun!AP35+Jul!AP35),IF(Config!$C$6=8,SUM(+Ene!AP35+Feb!AP35+Mar!AP35+Abr!AP35+May!AP35+Jun!AP35+Jul!AP35+Ago!AP35),IF(Config!$C$6=9,SUM(+Ene!AP35+Feb!AP35+Mar!AP35+Abr!AP35+May!AP35+Jun!AP35+Jul!AP35+Ago!AP35+Set!AP35),IF(Config!$C$6=10,SUM(+Ene!AP35+Feb!AP35+Mar!AP35+Abr!AP35+May!AP35+Jun!AP35+Jul!AP35+Ago!AP35+Set!AP35+Oct!AP35),IF(Config!$C$6=11,SUM(+Ene!AP35+Feb!AP35+Mar!AP35+Abr!AP35+May!AP35+Jun!AP35+Jul!AP35+Ago!AP35+Set!AP35+Oct!AP35+Nov!AP35),IF(Config!$C$6=12,SUM(+Ene!AP35+Feb!AP35+Mar!AP35+Abr!AP35+May!AP35+Jun!AP35+Jul!AP35+Ago!AP35+Set!AP35+Oct!AP35+Nov!AP35+Dic!AP35)))))))))))))</f>
        <v>0</v>
      </c>
      <c r="AQ35" s="356">
        <f>IF(Config!$C$6=1,SUM(+Ene!AQ35),IF(Config!$C$6=2,SUM(+Ene!AQ35+Feb!AQ35),IF(Config!$C$6=3,SUM(+Ene!AQ35+Feb!AQ35+Mar!AQ35),IF(Config!$C$6=4,SUM(+Ene!AQ35+Feb!AQ35+Mar!AQ35+Abr!AQ35),IF(Config!$C$6=5,SUM(Ene!AQ35+Feb!AQ35+Mar!AQ35+Abr!AQ35+May!AQ35),IF(Config!$C$6=6,SUM(+Ene!AQ35+Feb!AQ35+Mar!AQ35+Abr!AQ35+May!AQ35+Jun!AQ35),IF(Config!$C$6=7,SUM(Ene!AQ35+Feb!AQ35+Mar!AQ35+Abr!AQ35+May!AQ35+Jun!AQ35+Jul!AQ35),IF(Config!$C$6=8,SUM(+Ene!AQ35+Feb!AQ35+Mar!AQ35+Abr!AQ35+May!AQ35+Jun!AQ35+Jul!AQ35+Ago!AQ35),IF(Config!$C$6=9,SUM(+Ene!AQ35+Feb!AQ35+Mar!AQ35+Abr!AQ35+May!AQ35+Jun!AQ35+Jul!AQ35+Ago!AQ35+Set!AQ35),IF(Config!$C$6=10,SUM(+Ene!AQ35+Feb!AQ35+Mar!AQ35+Abr!AQ35+May!AQ35+Jun!AQ35+Jul!AQ35+Ago!AQ35+Set!AQ35+Oct!AQ35),IF(Config!$C$6=11,SUM(+Ene!AQ35+Feb!AQ35+Mar!AQ35+Abr!AQ35+May!AQ35+Jun!AQ35+Jul!AQ35+Ago!AQ35+Set!AQ35+Oct!AQ35+Nov!AQ35),IF(Config!$C$6=12,SUM(+Ene!AQ35+Feb!AQ35+Mar!AQ35+Abr!AQ35+May!AQ35+Jun!AQ35+Jul!AQ35+Ago!AQ35+Set!AQ35+Oct!AQ35+Nov!AQ35+Dic!AQ35)))))))))))))</f>
        <v>0</v>
      </c>
      <c r="AR35" s="356">
        <f>IF(Config!$C$6=1,SUM(+Ene!AR35),IF(Config!$C$6=2,SUM(+Ene!AR35+Feb!AR35),IF(Config!$C$6=3,SUM(+Ene!AR35+Feb!AR35+Mar!AR35),IF(Config!$C$6=4,SUM(+Ene!AR35+Feb!AR35+Mar!AR35+Abr!AR35),IF(Config!$C$6=5,SUM(Ene!AR35+Feb!AR35+Mar!AR35+Abr!AR35+May!AR35),IF(Config!$C$6=6,SUM(+Ene!AR35+Feb!AR35+Mar!AR35+Abr!AR35+May!AR35+Jun!AR35),IF(Config!$C$6=7,SUM(Ene!AR35+Feb!AR35+Mar!AR35+Abr!AR35+May!AR35+Jun!AR35+Jul!AR35),IF(Config!$C$6=8,SUM(+Ene!AR35+Feb!AR35+Mar!AR35+Abr!AR35+May!AR35+Jun!AR35+Jul!AR35+Ago!AR35),IF(Config!$C$6=9,SUM(+Ene!AR35+Feb!AR35+Mar!AR35+Abr!AR35+May!AR35+Jun!AR35+Jul!AR35+Ago!AR35+Set!AR35),IF(Config!$C$6=10,SUM(+Ene!AR35+Feb!AR35+Mar!AR35+Abr!AR35+May!AR35+Jun!AR35+Jul!AR35+Ago!AR35+Set!AR35+Oct!AR35),IF(Config!$C$6=11,SUM(+Ene!AR35+Feb!AR35+Mar!AR35+Abr!AR35+May!AR35+Jun!AR35+Jul!AR35+Ago!AR35+Set!AR35+Oct!AR35+Nov!AR35),IF(Config!$C$6=12,SUM(+Ene!AR35+Feb!AR35+Mar!AR35+Abr!AR35+May!AR35+Jun!AR35+Jul!AR35+Ago!AR35+Set!AR35+Oct!AR35+Nov!AR35+Dic!AR35)))))))))))))</f>
        <v>0</v>
      </c>
      <c r="AS35" s="356">
        <f>IF(Config!$C$6=1,SUM(+Ene!AS35),IF(Config!$C$6=2,SUM(+Ene!AS35+Feb!AS35),IF(Config!$C$6=3,SUM(+Ene!AS35+Feb!AS35+Mar!AS35),IF(Config!$C$6=4,SUM(+Ene!AS35+Feb!AS35+Mar!AS35+Abr!AS35),IF(Config!$C$6=5,SUM(Ene!AS35+Feb!AS35+Mar!AS35+Abr!AS35+May!AS35),IF(Config!$C$6=6,SUM(+Ene!AS35+Feb!AS35+Mar!AS35+Abr!AS35+May!AS35+Jun!AS35),IF(Config!$C$6=7,SUM(Ene!AS35+Feb!AS35+Mar!AS35+Abr!AS35+May!AS35+Jun!AS35+Jul!AS35),IF(Config!$C$6=8,SUM(+Ene!AS35+Feb!AS35+Mar!AS35+Abr!AS35+May!AS35+Jun!AS35+Jul!AS35+Ago!AS35),IF(Config!$C$6=9,SUM(+Ene!AS35+Feb!AS35+Mar!AS35+Abr!AS35+May!AS35+Jun!AS35+Jul!AS35+Ago!AS35+Set!AS35),IF(Config!$C$6=10,SUM(+Ene!AS35+Feb!AS35+Mar!AS35+Abr!AS35+May!AS35+Jun!AS35+Jul!AS35+Ago!AS35+Set!AS35+Oct!AS35),IF(Config!$C$6=11,SUM(+Ene!AS35+Feb!AS35+Mar!AS35+Abr!AS35+May!AS35+Jun!AS35+Jul!AS35+Ago!AS35+Set!AS35+Oct!AS35+Nov!AS35),IF(Config!$C$6=12,SUM(+Ene!AS35+Feb!AS35+Mar!AS35+Abr!AS35+May!AS35+Jun!AS35+Jul!AS35+Ago!AS35+Set!AS35+Oct!AS35+Nov!AS35+Dic!AS35)))))))))))))</f>
        <v>0</v>
      </c>
      <c r="AT35" s="366">
        <f t="shared" si="48"/>
        <v>34</v>
      </c>
      <c r="AU35" s="37">
        <f t="shared" si="27"/>
        <v>0</v>
      </c>
      <c r="AV35" s="37">
        <f t="shared" si="28"/>
        <v>0</v>
      </c>
      <c r="AW35" s="37">
        <f t="shared" si="8"/>
        <v>0</v>
      </c>
      <c r="AX35" s="37">
        <f t="shared" si="9"/>
        <v>0</v>
      </c>
      <c r="AY35" s="37">
        <f t="shared" si="10"/>
        <v>0</v>
      </c>
      <c r="AZ35" s="37">
        <f t="shared" si="11"/>
        <v>0</v>
      </c>
      <c r="BA35" s="37">
        <f t="shared" si="12"/>
        <v>0</v>
      </c>
      <c r="BB35" s="37">
        <f t="shared" si="13"/>
        <v>34</v>
      </c>
      <c r="BC35" s="38">
        <f t="shared" si="14"/>
        <v>0</v>
      </c>
      <c r="BD35" s="37">
        <f t="shared" si="15"/>
        <v>0</v>
      </c>
      <c r="BE35" s="54">
        <f t="shared" si="6"/>
        <v>34</v>
      </c>
      <c r="BF35" t="str">
        <f t="shared" si="7"/>
        <v>OK</v>
      </c>
    </row>
    <row r="36" spans="1:58" x14ac:dyDescent="0.25">
      <c r="A36" s="352">
        <v>33</v>
      </c>
      <c r="B36" s="355" t="s">
        <v>622</v>
      </c>
      <c r="C36" s="414" t="s">
        <v>656</v>
      </c>
      <c r="D36" s="356">
        <f>IF(Config!$C$6=1,SUM(+Ene!D36),IF(Config!$C$6=2,SUM(+Ene!D36+Feb!D36),IF(Config!$C$6=3,SUM(+Ene!D36+Feb!D36+Mar!D36),IF(Config!$C$6=4,SUM(+Ene!D36+Feb!D36+Mar!D36+Abr!D36),IF(Config!$C$6=5,SUM(Ene!D36+Feb!D36+Mar!D36+Abr!D36+May!D36),IF(Config!$C$6=6,SUM(+Ene!D36+Feb!D36+Mar!D36+Abr!D36+May!D36+Jun!D36),IF(Config!$C$6=7,SUM(Ene!D36+Feb!D36+Mar!D36+Abr!D36+May!D36+Jun!D36+Jul!D36),IF(Config!$C$6=8,SUM(+Ene!D36+Feb!D36+Mar!D36+Abr!D36+May!D36+Jun!D36+Jul!D36+Ago!D36),IF(Config!$C$6=9,SUM(+Ene!D36+Feb!D36+Mar!D36+Abr!D36+May!D36+Jun!D36+Jul!D36+Ago!D36+Set!D36),IF(Config!$C$6=10,SUM(+Ene!D36+Feb!D36+Mar!D36+Abr!D36+May!D36+Jun!D36+Jul!D36+Ago!D36+Set!D36+Oct!D36),IF(Config!$C$6=11,SUM(+Ene!D36+Feb!D36+Mar!D36+Abr!D36+May!D36+Jun!D36+Jul!D36+Ago!D36+Set!D36+Oct!D36+Nov!D36),IF(Config!$C$6=12,SUM(+Ene!D36+Feb!D36+Mar!D36+Abr!D36+May!D36+Jun!D36+Jul!D36+Ago!D36+Set!D36+Oct!D36+Nov!D36+Dic!D36)))))))))))))</f>
        <v>0</v>
      </c>
      <c r="E36" s="356">
        <f>IF(Config!$C$6=1,SUM(+Ene!E36),IF(Config!$C$6=2,SUM(+Ene!E36+Feb!E36),IF(Config!$C$6=3,SUM(+Ene!E36+Feb!E36+Mar!E36),IF(Config!$C$6=4,SUM(+Ene!E36+Feb!E36+Mar!E36+Abr!E36),IF(Config!$C$6=5,SUM(Ene!E36+Feb!E36+Mar!E36+Abr!E36+May!E36),IF(Config!$C$6=6,SUM(+Ene!E36+Feb!E36+Mar!E36+Abr!E36+May!E36+Jun!E36),IF(Config!$C$6=7,SUM(Ene!E36+Feb!E36+Mar!E36+Abr!E36+May!E36+Jun!E36+Jul!E36),IF(Config!$C$6=8,SUM(+Ene!E36+Feb!E36+Mar!E36+Abr!E36+May!E36+Jun!E36+Jul!E36+Ago!E36),IF(Config!$C$6=9,SUM(+Ene!E36+Feb!E36+Mar!E36+Abr!E36+May!E36+Jun!E36+Jul!E36+Ago!E36+Set!E36),IF(Config!$C$6=10,SUM(+Ene!E36+Feb!E36+Mar!E36+Abr!E36+May!E36+Jun!E36+Jul!E36+Ago!E36+Set!E36+Oct!E36),IF(Config!$C$6=11,SUM(+Ene!E36+Feb!E36+Mar!E36+Abr!E36+May!E36+Jun!E36+Jul!E36+Ago!E36+Set!E36+Oct!E36+Nov!E36),IF(Config!$C$6=12,SUM(+Ene!E36+Feb!E36+Mar!E36+Abr!E36+May!E36+Jun!E36+Jul!E36+Ago!E36+Set!E36+Oct!E36+Nov!E36+Dic!E36)))))))))))))</f>
        <v>0</v>
      </c>
      <c r="F36" s="356">
        <f>IF(Config!$C$6=1,SUM(+Ene!F36),IF(Config!$C$6=2,SUM(+Ene!F36+Feb!F36),IF(Config!$C$6=3,SUM(+Ene!F36+Feb!F36+Mar!F36),IF(Config!$C$6=4,SUM(+Ene!F36+Feb!F36+Mar!F36+Abr!F36),IF(Config!$C$6=5,SUM(Ene!F36+Feb!F36+Mar!F36+Abr!F36+May!F36),IF(Config!$C$6=6,SUM(+Ene!F36+Feb!F36+Mar!F36+Abr!F36+May!F36+Jun!F36),IF(Config!$C$6=7,SUM(Ene!F36+Feb!F36+Mar!F36+Abr!F36+May!F36+Jun!F36+Jul!F36),IF(Config!$C$6=8,SUM(+Ene!F36+Feb!F36+Mar!F36+Abr!F36+May!F36+Jun!F36+Jul!F36+Ago!F36),IF(Config!$C$6=9,SUM(+Ene!F36+Feb!F36+Mar!F36+Abr!F36+May!F36+Jun!F36+Jul!F36+Ago!F36+Set!F36),IF(Config!$C$6=10,SUM(+Ene!F36+Feb!F36+Mar!F36+Abr!F36+May!F36+Jun!F36+Jul!F36+Ago!F36+Set!F36+Oct!F36),IF(Config!$C$6=11,SUM(+Ene!F36+Feb!F36+Mar!F36+Abr!F36+May!F36+Jun!F36+Jul!F36+Ago!F36+Set!F36+Oct!F36+Nov!F36),IF(Config!$C$6=12,SUM(+Ene!F36+Feb!F36+Mar!F36+Abr!F36+May!F36+Jun!F36+Jul!F36+Ago!F36+Set!F36+Oct!F36+Nov!F36+Dic!F36)))))))))))))</f>
        <v>0</v>
      </c>
      <c r="G36" s="356">
        <f>IF(Config!$C$6=1,SUM(+Ene!G36),IF(Config!$C$6=2,SUM(+Ene!G36+Feb!G36),IF(Config!$C$6=3,SUM(+Ene!G36+Feb!G36+Mar!G36),IF(Config!$C$6=4,SUM(+Ene!G36+Feb!G36+Mar!G36+Abr!G36),IF(Config!$C$6=5,SUM(Ene!G36+Feb!G36+Mar!G36+Abr!G36+May!G36),IF(Config!$C$6=6,SUM(+Ene!G36+Feb!G36+Mar!G36+Abr!G36+May!G36+Jun!G36),IF(Config!$C$6=7,SUM(Ene!G36+Feb!G36+Mar!G36+Abr!G36+May!G36+Jun!G36+Jul!G36),IF(Config!$C$6=8,SUM(+Ene!G36+Feb!G36+Mar!G36+Abr!G36+May!G36+Jun!G36+Jul!G36+Ago!G36),IF(Config!$C$6=9,SUM(+Ene!G36+Feb!G36+Mar!G36+Abr!G36+May!G36+Jun!G36+Jul!G36+Ago!G36+Set!G36),IF(Config!$C$6=10,SUM(+Ene!G36+Feb!G36+Mar!G36+Abr!G36+May!G36+Jun!G36+Jul!G36+Ago!G36+Set!G36+Oct!G36),IF(Config!$C$6=11,SUM(+Ene!G36+Feb!G36+Mar!G36+Abr!G36+May!G36+Jun!G36+Jul!G36+Ago!G36+Set!G36+Oct!G36+Nov!G36),IF(Config!$C$6=12,SUM(+Ene!G36+Feb!G36+Mar!G36+Abr!G36+May!G36+Jun!G36+Jul!G36+Ago!G36+Set!G36+Oct!G36+Nov!G36+Dic!G36)))))))))))))</f>
        <v>0</v>
      </c>
      <c r="H36" s="356">
        <f>IF(Config!$C$6=1,SUM(+Ene!H36),IF(Config!$C$6=2,SUM(+Ene!H36+Feb!H36),IF(Config!$C$6=3,SUM(+Ene!H36+Feb!H36+Mar!H36),IF(Config!$C$6=4,SUM(+Ene!H36+Feb!H36+Mar!H36+Abr!H36),IF(Config!$C$6=5,SUM(Ene!H36+Feb!H36+Mar!H36+Abr!H36+May!H36),IF(Config!$C$6=6,SUM(+Ene!H36+Feb!H36+Mar!H36+Abr!H36+May!H36+Jun!H36),IF(Config!$C$6=7,SUM(Ene!H36+Feb!H36+Mar!H36+Abr!H36+May!H36+Jun!H36+Jul!H36),IF(Config!$C$6=8,SUM(+Ene!H36+Feb!H36+Mar!H36+Abr!H36+May!H36+Jun!H36+Jul!H36+Ago!H36),IF(Config!$C$6=9,SUM(+Ene!H36+Feb!H36+Mar!H36+Abr!H36+May!H36+Jun!H36+Jul!H36+Ago!H36+Set!H36),IF(Config!$C$6=10,SUM(+Ene!H36+Feb!H36+Mar!H36+Abr!H36+May!H36+Jun!H36+Jul!H36+Ago!H36+Set!H36+Oct!H36),IF(Config!$C$6=11,SUM(+Ene!H36+Feb!H36+Mar!H36+Abr!H36+May!H36+Jun!H36+Jul!H36+Ago!H36+Set!H36+Oct!H36+Nov!H36),IF(Config!$C$6=12,SUM(+Ene!H36+Feb!H36+Mar!H36+Abr!H36+May!H36+Jun!H36+Jul!H36+Ago!H36+Set!H36+Oct!H36+Nov!H36+Dic!H36)))))))))))))</f>
        <v>0</v>
      </c>
      <c r="I36" s="356">
        <f>IF(Config!$C$6=1,SUM(+Ene!I36),IF(Config!$C$6=2,SUM(+Ene!I36+Feb!I36),IF(Config!$C$6=3,SUM(+Ene!I36+Feb!I36+Mar!I36),IF(Config!$C$6=4,SUM(+Ene!I36+Feb!I36+Mar!I36+Abr!I36),IF(Config!$C$6=5,SUM(Ene!I36+Feb!I36+Mar!I36+Abr!I36+May!I36),IF(Config!$C$6=6,SUM(+Ene!I36+Feb!I36+Mar!I36+Abr!I36+May!I36+Jun!I36),IF(Config!$C$6=7,SUM(Ene!I36+Feb!I36+Mar!I36+Abr!I36+May!I36+Jun!I36+Jul!I36),IF(Config!$C$6=8,SUM(+Ene!I36+Feb!I36+Mar!I36+Abr!I36+May!I36+Jun!I36+Jul!I36+Ago!I36),IF(Config!$C$6=9,SUM(+Ene!I36+Feb!I36+Mar!I36+Abr!I36+May!I36+Jun!I36+Jul!I36+Ago!I36+Set!I36),IF(Config!$C$6=10,SUM(+Ene!I36+Feb!I36+Mar!I36+Abr!I36+May!I36+Jun!I36+Jul!I36+Ago!I36+Set!I36+Oct!I36),IF(Config!$C$6=11,SUM(+Ene!I36+Feb!I36+Mar!I36+Abr!I36+May!I36+Jun!I36+Jul!I36+Ago!I36+Set!I36+Oct!I36+Nov!I36),IF(Config!$C$6=12,SUM(+Ene!I36+Feb!I36+Mar!I36+Abr!I36+May!I36+Jun!I36+Jul!I36+Ago!I36+Set!I36+Oct!I36+Nov!I36+Dic!I36)))))))))))))</f>
        <v>0</v>
      </c>
      <c r="J36" s="356">
        <f>IF(Config!$C$6=1,SUM(+Ene!J36),IF(Config!$C$6=2,SUM(+Ene!J36+Feb!J36),IF(Config!$C$6=3,SUM(+Ene!J36+Feb!J36+Mar!J36),IF(Config!$C$6=4,SUM(+Ene!J36+Feb!J36+Mar!J36+Abr!J36),IF(Config!$C$6=5,SUM(Ene!J36+Feb!J36+Mar!J36+Abr!J36+May!J36),IF(Config!$C$6=6,SUM(+Ene!J36+Feb!J36+Mar!J36+Abr!J36+May!J36+Jun!J36),IF(Config!$C$6=7,SUM(Ene!J36+Feb!J36+Mar!J36+Abr!J36+May!J36+Jun!J36+Jul!J36),IF(Config!$C$6=8,SUM(+Ene!J36+Feb!J36+Mar!J36+Abr!J36+May!J36+Jun!J36+Jul!J36+Ago!J36),IF(Config!$C$6=9,SUM(+Ene!J36+Feb!J36+Mar!J36+Abr!J36+May!J36+Jun!J36+Jul!J36+Ago!J36+Set!J36),IF(Config!$C$6=10,SUM(+Ene!J36+Feb!J36+Mar!J36+Abr!J36+May!J36+Jun!J36+Jul!J36+Ago!J36+Set!J36+Oct!J36),IF(Config!$C$6=11,SUM(+Ene!J36+Feb!J36+Mar!J36+Abr!J36+May!J36+Jun!J36+Jul!J36+Ago!J36+Set!J36+Oct!J36+Nov!J36),IF(Config!$C$6=12,SUM(+Ene!J36+Feb!J36+Mar!J36+Abr!J36+May!J36+Jun!J36+Jul!J36+Ago!J36+Set!J36+Oct!J36+Nov!J36+Dic!J36)))))))))))))</f>
        <v>0</v>
      </c>
      <c r="K36" s="356">
        <f>IF(Config!$C$6=1,SUM(+Ene!K36),IF(Config!$C$6=2,SUM(+Ene!K36+Feb!K36),IF(Config!$C$6=3,SUM(+Ene!K36+Feb!K36+Mar!K36),IF(Config!$C$6=4,SUM(+Ene!K36+Feb!K36+Mar!K36+Abr!K36),IF(Config!$C$6=5,SUM(Ene!K36+Feb!K36+Mar!K36+Abr!K36+May!K36),IF(Config!$C$6=6,SUM(+Ene!K36+Feb!K36+Mar!K36+Abr!K36+May!K36+Jun!K36),IF(Config!$C$6=7,SUM(Ene!K36+Feb!K36+Mar!K36+Abr!K36+May!K36+Jun!K36+Jul!K36),IF(Config!$C$6=8,SUM(+Ene!K36+Feb!K36+Mar!K36+Abr!K36+May!K36+Jun!K36+Jul!K36+Ago!K36),IF(Config!$C$6=9,SUM(+Ene!K36+Feb!K36+Mar!K36+Abr!K36+May!K36+Jun!K36+Jul!K36+Ago!K36+Set!K36),IF(Config!$C$6=10,SUM(+Ene!K36+Feb!K36+Mar!K36+Abr!K36+May!K36+Jun!K36+Jul!K36+Ago!K36+Set!K36+Oct!K36),IF(Config!$C$6=11,SUM(+Ene!K36+Feb!K36+Mar!K36+Abr!K36+May!K36+Jun!K36+Jul!K36+Ago!K36+Set!K36+Oct!K36+Nov!K36),IF(Config!$C$6=12,SUM(+Ene!K36+Feb!K36+Mar!K36+Abr!K36+May!K36+Jun!K36+Jul!K36+Ago!K36+Set!K36+Oct!K36+Nov!K36+Dic!K36)))))))))))))</f>
        <v>0</v>
      </c>
      <c r="L36" s="356">
        <f>IF(Config!$C$6=1,SUM(+Ene!L36),IF(Config!$C$6=2,SUM(+Ene!L36+Feb!L36),IF(Config!$C$6=3,SUM(+Ene!L36+Feb!L36+Mar!L36),IF(Config!$C$6=4,SUM(+Ene!L36+Feb!L36+Mar!L36+Abr!L36),IF(Config!$C$6=5,SUM(Ene!L36+Feb!L36+Mar!L36+Abr!L36+May!L36),IF(Config!$C$6=6,SUM(+Ene!L36+Feb!L36+Mar!L36+Abr!L36+May!L36+Jun!L36),IF(Config!$C$6=7,SUM(Ene!L36+Feb!L36+Mar!L36+Abr!L36+May!L36+Jun!L36+Jul!L36),IF(Config!$C$6=8,SUM(+Ene!L36+Feb!L36+Mar!L36+Abr!L36+May!L36+Jun!L36+Jul!L36+Ago!L36),IF(Config!$C$6=9,SUM(+Ene!L36+Feb!L36+Mar!L36+Abr!L36+May!L36+Jun!L36+Jul!L36+Ago!L36+Set!L36),IF(Config!$C$6=10,SUM(+Ene!L36+Feb!L36+Mar!L36+Abr!L36+May!L36+Jun!L36+Jul!L36+Ago!L36+Set!L36+Oct!L36),IF(Config!$C$6=11,SUM(+Ene!L36+Feb!L36+Mar!L36+Abr!L36+May!L36+Jun!L36+Jul!L36+Ago!L36+Set!L36+Oct!L36+Nov!L36),IF(Config!$C$6=12,SUM(+Ene!L36+Feb!L36+Mar!L36+Abr!L36+May!L36+Jun!L36+Jul!L36+Ago!L36+Set!L36+Oct!L36+Nov!L36+Dic!L36)))))))))))))</f>
        <v>0</v>
      </c>
      <c r="M36" s="356">
        <f>IF(Config!$C$6=1,SUM(+Ene!M36),IF(Config!$C$6=2,SUM(+Ene!M36+Feb!M36),IF(Config!$C$6=3,SUM(+Ene!M36+Feb!M36+Mar!M36),IF(Config!$C$6=4,SUM(+Ene!M36+Feb!M36+Mar!M36+Abr!M36),IF(Config!$C$6=5,SUM(Ene!M36+Feb!M36+Mar!M36+Abr!M36+May!M36),IF(Config!$C$6=6,SUM(+Ene!M36+Feb!M36+Mar!M36+Abr!M36+May!M36+Jun!M36),IF(Config!$C$6=7,SUM(Ene!M36+Feb!M36+Mar!M36+Abr!M36+May!M36+Jun!M36+Jul!M36),IF(Config!$C$6=8,SUM(+Ene!M36+Feb!M36+Mar!M36+Abr!M36+May!M36+Jun!M36+Jul!M36+Ago!M36),IF(Config!$C$6=9,SUM(+Ene!M36+Feb!M36+Mar!M36+Abr!M36+May!M36+Jun!M36+Jul!M36+Ago!M36+Set!M36),IF(Config!$C$6=10,SUM(+Ene!M36+Feb!M36+Mar!M36+Abr!M36+May!M36+Jun!M36+Jul!M36+Ago!M36+Set!M36+Oct!M36),IF(Config!$C$6=11,SUM(+Ene!M36+Feb!M36+Mar!M36+Abr!M36+May!M36+Jun!M36+Jul!M36+Ago!M36+Set!M36+Oct!M36+Nov!M36),IF(Config!$C$6=12,SUM(+Ene!M36+Feb!M36+Mar!M36+Abr!M36+May!M36+Jun!M36+Jul!M36+Ago!M36+Set!M36+Oct!M36+Nov!M36+Dic!M36)))))))))))))</f>
        <v>0</v>
      </c>
      <c r="N36" s="356">
        <f>IF(Config!$C$6=1,SUM(+Ene!N36),IF(Config!$C$6=2,SUM(+Ene!N36+Feb!N36),IF(Config!$C$6=3,SUM(+Ene!N36+Feb!N36+Mar!N36),IF(Config!$C$6=4,SUM(+Ene!N36+Feb!N36+Mar!N36+Abr!N36),IF(Config!$C$6=5,SUM(Ene!N36+Feb!N36+Mar!N36+Abr!N36+May!N36),IF(Config!$C$6=6,SUM(+Ene!N36+Feb!N36+Mar!N36+Abr!N36+May!N36+Jun!N36),IF(Config!$C$6=7,SUM(Ene!N36+Feb!N36+Mar!N36+Abr!N36+May!N36+Jun!N36+Jul!N36),IF(Config!$C$6=8,SUM(+Ene!N36+Feb!N36+Mar!N36+Abr!N36+May!N36+Jun!N36+Jul!N36+Ago!N36),IF(Config!$C$6=9,SUM(+Ene!N36+Feb!N36+Mar!N36+Abr!N36+May!N36+Jun!N36+Jul!N36+Ago!N36+Set!N36),IF(Config!$C$6=10,SUM(+Ene!N36+Feb!N36+Mar!N36+Abr!N36+May!N36+Jun!N36+Jul!N36+Ago!N36+Set!N36+Oct!N36),IF(Config!$C$6=11,SUM(+Ene!N36+Feb!N36+Mar!N36+Abr!N36+May!N36+Jun!N36+Jul!N36+Ago!N36+Set!N36+Oct!N36+Nov!N36),IF(Config!$C$6=12,SUM(+Ene!N36+Feb!N36+Mar!N36+Abr!N36+May!N36+Jun!N36+Jul!N36+Ago!N36+Set!N36+Oct!N36+Nov!N36+Dic!N36)))))))))))))</f>
        <v>0</v>
      </c>
      <c r="O36" s="356">
        <f>IF(Config!$C$6=1,SUM(+Ene!O36),IF(Config!$C$6=2,SUM(+Ene!O36+Feb!O36),IF(Config!$C$6=3,SUM(+Ene!O36+Feb!O36+Mar!O36),IF(Config!$C$6=4,SUM(+Ene!O36+Feb!O36+Mar!O36+Abr!O36),IF(Config!$C$6=5,SUM(Ene!O36+Feb!O36+Mar!O36+Abr!O36+May!O36),IF(Config!$C$6=6,SUM(+Ene!O36+Feb!O36+Mar!O36+Abr!O36+May!O36+Jun!O36),IF(Config!$C$6=7,SUM(Ene!O36+Feb!O36+Mar!O36+Abr!O36+May!O36+Jun!O36+Jul!O36),IF(Config!$C$6=8,SUM(+Ene!O36+Feb!O36+Mar!O36+Abr!O36+May!O36+Jun!O36+Jul!O36+Ago!O36),IF(Config!$C$6=9,SUM(+Ene!O36+Feb!O36+Mar!O36+Abr!O36+May!O36+Jun!O36+Jul!O36+Ago!O36+Set!O36),IF(Config!$C$6=10,SUM(+Ene!O36+Feb!O36+Mar!O36+Abr!O36+May!O36+Jun!O36+Jul!O36+Ago!O36+Set!O36+Oct!O36),IF(Config!$C$6=11,SUM(+Ene!O36+Feb!O36+Mar!O36+Abr!O36+May!O36+Jun!O36+Jul!O36+Ago!O36+Set!O36+Oct!O36+Nov!O36),IF(Config!$C$6=12,SUM(+Ene!O36+Feb!O36+Mar!O36+Abr!O36+May!O36+Jun!O36+Jul!O36+Ago!O36+Set!O36+Oct!O36+Nov!O36+Dic!O36)))))))))))))</f>
        <v>0</v>
      </c>
      <c r="P36" s="356">
        <f>IF(Config!$C$6=1,SUM(+Ene!P36),IF(Config!$C$6=2,SUM(+Ene!P36+Feb!P36),IF(Config!$C$6=3,SUM(+Ene!P36+Feb!P36+Mar!P36),IF(Config!$C$6=4,SUM(+Ene!P36+Feb!P36+Mar!P36+Abr!P36),IF(Config!$C$6=5,SUM(Ene!P36+Feb!P36+Mar!P36+Abr!P36+May!P36),IF(Config!$C$6=6,SUM(+Ene!P36+Feb!P36+Mar!P36+Abr!P36+May!P36+Jun!P36),IF(Config!$C$6=7,SUM(Ene!P36+Feb!P36+Mar!P36+Abr!P36+May!P36+Jun!P36+Jul!P36),IF(Config!$C$6=8,SUM(+Ene!P36+Feb!P36+Mar!P36+Abr!P36+May!P36+Jun!P36+Jul!P36+Ago!P36),IF(Config!$C$6=9,SUM(+Ene!P36+Feb!P36+Mar!P36+Abr!P36+May!P36+Jun!P36+Jul!P36+Ago!P36+Set!P36),IF(Config!$C$6=10,SUM(+Ene!P36+Feb!P36+Mar!P36+Abr!P36+May!P36+Jun!P36+Jul!P36+Ago!P36+Set!P36+Oct!P36),IF(Config!$C$6=11,SUM(+Ene!P36+Feb!P36+Mar!P36+Abr!P36+May!P36+Jun!P36+Jul!P36+Ago!P36+Set!P36+Oct!P36+Nov!P36),IF(Config!$C$6=12,SUM(+Ene!P36+Feb!P36+Mar!P36+Abr!P36+May!P36+Jun!P36+Jul!P36+Ago!P36+Set!P36+Oct!P36+Nov!P36+Dic!P36)))))))))))))</f>
        <v>0</v>
      </c>
      <c r="Q36" s="356">
        <f>IF(Config!$C$6=1,SUM(+Ene!Q36),IF(Config!$C$6=2,SUM(+Ene!Q36+Feb!Q36),IF(Config!$C$6=3,SUM(+Ene!Q36+Feb!Q36+Mar!Q36),IF(Config!$C$6=4,SUM(+Ene!Q36+Feb!Q36+Mar!Q36+Abr!Q36),IF(Config!$C$6=5,SUM(Ene!Q36+Feb!Q36+Mar!Q36+Abr!Q36+May!Q36),IF(Config!$C$6=6,SUM(+Ene!Q36+Feb!Q36+Mar!Q36+Abr!Q36+May!Q36+Jun!Q36),IF(Config!$C$6=7,SUM(Ene!Q36+Feb!Q36+Mar!Q36+Abr!Q36+May!Q36+Jun!Q36+Jul!Q36),IF(Config!$C$6=8,SUM(+Ene!Q36+Feb!Q36+Mar!Q36+Abr!Q36+May!Q36+Jun!Q36+Jul!Q36+Ago!Q36),IF(Config!$C$6=9,SUM(+Ene!Q36+Feb!Q36+Mar!Q36+Abr!Q36+May!Q36+Jun!Q36+Jul!Q36+Ago!Q36+Set!Q36),IF(Config!$C$6=10,SUM(+Ene!Q36+Feb!Q36+Mar!Q36+Abr!Q36+May!Q36+Jun!Q36+Jul!Q36+Ago!Q36+Set!Q36+Oct!Q36),IF(Config!$C$6=11,SUM(+Ene!Q36+Feb!Q36+Mar!Q36+Abr!Q36+May!Q36+Jun!Q36+Jul!Q36+Ago!Q36+Set!Q36+Oct!Q36+Nov!Q36),IF(Config!$C$6=12,SUM(+Ene!Q36+Feb!Q36+Mar!Q36+Abr!Q36+May!Q36+Jun!Q36+Jul!Q36+Ago!Q36+Set!Q36+Oct!Q36+Nov!Q36+Dic!Q36)))))))))))))</f>
        <v>0</v>
      </c>
      <c r="R36" s="356">
        <f>IF(Config!$C$6=1,SUM(+Ene!R36),IF(Config!$C$6=2,SUM(+Ene!R36+Feb!R36),IF(Config!$C$6=3,SUM(+Ene!R36+Feb!R36+Mar!R36),IF(Config!$C$6=4,SUM(+Ene!R36+Feb!R36+Mar!R36+Abr!R36),IF(Config!$C$6=5,SUM(Ene!R36+Feb!R36+Mar!R36+Abr!R36+May!R36),IF(Config!$C$6=6,SUM(+Ene!R36+Feb!R36+Mar!R36+Abr!R36+May!R36+Jun!R36),IF(Config!$C$6=7,SUM(Ene!R36+Feb!R36+Mar!R36+Abr!R36+May!R36+Jun!R36+Jul!R36),IF(Config!$C$6=8,SUM(+Ene!R36+Feb!R36+Mar!R36+Abr!R36+May!R36+Jun!R36+Jul!R36+Ago!R36),IF(Config!$C$6=9,SUM(+Ene!R36+Feb!R36+Mar!R36+Abr!R36+May!R36+Jun!R36+Jul!R36+Ago!R36+Set!R36),IF(Config!$C$6=10,SUM(+Ene!R36+Feb!R36+Mar!R36+Abr!R36+May!R36+Jun!R36+Jul!R36+Ago!R36+Set!R36+Oct!R36),IF(Config!$C$6=11,SUM(+Ene!R36+Feb!R36+Mar!R36+Abr!R36+May!R36+Jun!R36+Jul!R36+Ago!R36+Set!R36+Oct!R36+Nov!R36),IF(Config!$C$6=12,SUM(+Ene!R36+Feb!R36+Mar!R36+Abr!R36+May!R36+Jun!R36+Jul!R36+Ago!R36+Set!R36+Oct!R36+Nov!R36+Dic!R36)))))))))))))</f>
        <v>0</v>
      </c>
      <c r="S36" s="356">
        <f>IF(Config!$C$6=1,SUM(+Ene!S36),IF(Config!$C$6=2,SUM(+Ene!S36+Feb!S36),IF(Config!$C$6=3,SUM(+Ene!S36+Feb!S36+Mar!S36),IF(Config!$C$6=4,SUM(+Ene!S36+Feb!S36+Mar!S36+Abr!S36),IF(Config!$C$6=5,SUM(Ene!S36+Feb!S36+Mar!S36+Abr!S36+May!S36),IF(Config!$C$6=6,SUM(+Ene!S36+Feb!S36+Mar!S36+Abr!S36+May!S36+Jun!S36),IF(Config!$C$6=7,SUM(Ene!S36+Feb!S36+Mar!S36+Abr!S36+May!S36+Jun!S36+Jul!S36),IF(Config!$C$6=8,SUM(+Ene!S36+Feb!S36+Mar!S36+Abr!S36+May!S36+Jun!S36+Jul!S36+Ago!S36),IF(Config!$C$6=9,SUM(+Ene!S36+Feb!S36+Mar!S36+Abr!S36+May!S36+Jun!S36+Jul!S36+Ago!S36+Set!S36),IF(Config!$C$6=10,SUM(+Ene!S36+Feb!S36+Mar!S36+Abr!S36+May!S36+Jun!S36+Jul!S36+Ago!S36+Set!S36+Oct!S36),IF(Config!$C$6=11,SUM(+Ene!S36+Feb!S36+Mar!S36+Abr!S36+May!S36+Jun!S36+Jul!S36+Ago!S36+Set!S36+Oct!S36+Nov!S36),IF(Config!$C$6=12,SUM(+Ene!S36+Feb!S36+Mar!S36+Abr!S36+May!S36+Jun!S36+Jul!S36+Ago!S36+Set!S36+Oct!S36+Nov!S36+Dic!S36)))))))))))))</f>
        <v>0</v>
      </c>
      <c r="T36" s="356">
        <f>IF(Config!$C$6=1,SUM(+Ene!T36),IF(Config!$C$6=2,SUM(+Ene!T36+Feb!T36),IF(Config!$C$6=3,SUM(+Ene!T36+Feb!T36+Mar!T36),IF(Config!$C$6=4,SUM(+Ene!T36+Feb!T36+Mar!T36+Abr!T36),IF(Config!$C$6=5,SUM(Ene!T36+Feb!T36+Mar!T36+Abr!T36+May!T36),IF(Config!$C$6=6,SUM(+Ene!T36+Feb!T36+Mar!T36+Abr!T36+May!T36+Jun!T36),IF(Config!$C$6=7,SUM(Ene!T36+Feb!T36+Mar!T36+Abr!T36+May!T36+Jun!T36+Jul!T36),IF(Config!$C$6=8,SUM(+Ene!T36+Feb!T36+Mar!T36+Abr!T36+May!T36+Jun!T36+Jul!T36+Ago!T36),IF(Config!$C$6=9,SUM(+Ene!T36+Feb!T36+Mar!T36+Abr!T36+May!T36+Jun!T36+Jul!T36+Ago!T36+Set!T36),IF(Config!$C$6=10,SUM(+Ene!T36+Feb!T36+Mar!T36+Abr!T36+May!T36+Jun!T36+Jul!T36+Ago!T36+Set!T36+Oct!T36),IF(Config!$C$6=11,SUM(+Ene!T36+Feb!T36+Mar!T36+Abr!T36+May!T36+Jun!T36+Jul!T36+Ago!T36+Set!T36+Oct!T36+Nov!T36),IF(Config!$C$6=12,SUM(+Ene!T36+Feb!T36+Mar!T36+Abr!T36+May!T36+Jun!T36+Jul!T36+Ago!T36+Set!T36+Oct!T36+Nov!T36+Dic!T36)))))))))))))</f>
        <v>0</v>
      </c>
      <c r="U36" s="356">
        <f>IF(Config!$C$6=1,SUM(+Ene!U36),IF(Config!$C$6=2,SUM(+Ene!U36+Feb!U36),IF(Config!$C$6=3,SUM(+Ene!U36+Feb!U36+Mar!U36),IF(Config!$C$6=4,SUM(+Ene!U36+Feb!U36+Mar!U36+Abr!U36),IF(Config!$C$6=5,SUM(Ene!U36+Feb!U36+Mar!U36+Abr!U36+May!U36),IF(Config!$C$6=6,SUM(+Ene!U36+Feb!U36+Mar!U36+Abr!U36+May!U36+Jun!U36),IF(Config!$C$6=7,SUM(Ene!U36+Feb!U36+Mar!U36+Abr!U36+May!U36+Jun!U36+Jul!U36),IF(Config!$C$6=8,SUM(+Ene!U36+Feb!U36+Mar!U36+Abr!U36+May!U36+Jun!U36+Jul!U36+Ago!U36),IF(Config!$C$6=9,SUM(+Ene!U36+Feb!U36+Mar!U36+Abr!U36+May!U36+Jun!U36+Jul!U36+Ago!U36+Set!U36),IF(Config!$C$6=10,SUM(+Ene!U36+Feb!U36+Mar!U36+Abr!U36+May!U36+Jun!U36+Jul!U36+Ago!U36+Set!U36+Oct!U36),IF(Config!$C$6=11,SUM(+Ene!U36+Feb!U36+Mar!U36+Abr!U36+May!U36+Jun!U36+Jul!U36+Ago!U36+Set!U36+Oct!U36+Nov!U36),IF(Config!$C$6=12,SUM(+Ene!U36+Feb!U36+Mar!U36+Abr!U36+May!U36+Jun!U36+Jul!U36+Ago!U36+Set!U36+Oct!U36+Nov!U36+Dic!U36)))))))))))))</f>
        <v>0</v>
      </c>
      <c r="V36" s="356">
        <f>IF(Config!$C$6=1,SUM(+Ene!V36),IF(Config!$C$6=2,SUM(+Ene!V36+Feb!V36),IF(Config!$C$6=3,SUM(+Ene!V36+Feb!V36+Mar!V36),IF(Config!$C$6=4,SUM(+Ene!V36+Feb!V36+Mar!V36+Abr!V36),IF(Config!$C$6=5,SUM(Ene!V36+Feb!V36+Mar!V36+Abr!V36+May!V36),IF(Config!$C$6=6,SUM(+Ene!V36+Feb!V36+Mar!V36+Abr!V36+May!V36+Jun!V36),IF(Config!$C$6=7,SUM(Ene!V36+Feb!V36+Mar!V36+Abr!V36+May!V36+Jun!V36+Jul!V36),IF(Config!$C$6=8,SUM(+Ene!V36+Feb!V36+Mar!V36+Abr!V36+May!V36+Jun!V36+Jul!V36+Ago!V36),IF(Config!$C$6=9,SUM(+Ene!V36+Feb!V36+Mar!V36+Abr!V36+May!V36+Jun!V36+Jul!V36+Ago!V36+Set!V36),IF(Config!$C$6=10,SUM(+Ene!V36+Feb!V36+Mar!V36+Abr!V36+May!V36+Jun!V36+Jul!V36+Ago!V36+Set!V36+Oct!V36),IF(Config!$C$6=11,SUM(+Ene!V36+Feb!V36+Mar!V36+Abr!V36+May!V36+Jun!V36+Jul!V36+Ago!V36+Set!V36+Oct!V36+Nov!V36),IF(Config!$C$6=12,SUM(+Ene!V36+Feb!V36+Mar!V36+Abr!V36+May!V36+Jun!V36+Jul!V36+Ago!V36+Set!V36+Oct!V36+Nov!V36+Dic!V36)))))))))))))</f>
        <v>0</v>
      </c>
      <c r="W36" s="356">
        <f>IF(Config!$C$6=1,SUM(+Ene!W36),IF(Config!$C$6=2,SUM(+Ene!W36+Feb!W36),IF(Config!$C$6=3,SUM(+Ene!W36+Feb!W36+Mar!W36),IF(Config!$C$6=4,SUM(+Ene!W36+Feb!W36+Mar!W36+Abr!W36),IF(Config!$C$6=5,SUM(Ene!W36+Feb!W36+Mar!W36+Abr!W36+May!W36),IF(Config!$C$6=6,SUM(+Ene!W36+Feb!W36+Mar!W36+Abr!W36+May!W36+Jun!W36),IF(Config!$C$6=7,SUM(Ene!W36+Feb!W36+Mar!W36+Abr!W36+May!W36+Jun!W36+Jul!W36),IF(Config!$C$6=8,SUM(+Ene!W36+Feb!W36+Mar!W36+Abr!W36+May!W36+Jun!W36+Jul!W36+Ago!W36),IF(Config!$C$6=9,SUM(+Ene!W36+Feb!W36+Mar!W36+Abr!W36+May!W36+Jun!W36+Jul!W36+Ago!W36+Set!W36),IF(Config!$C$6=10,SUM(+Ene!W36+Feb!W36+Mar!W36+Abr!W36+May!W36+Jun!W36+Jul!W36+Ago!W36+Set!W36+Oct!W36),IF(Config!$C$6=11,SUM(+Ene!W36+Feb!W36+Mar!W36+Abr!W36+May!W36+Jun!W36+Jul!W36+Ago!W36+Set!W36+Oct!W36+Nov!W36),IF(Config!$C$6=12,SUM(+Ene!W36+Feb!W36+Mar!W36+Abr!W36+May!W36+Jun!W36+Jul!W36+Ago!W36+Set!W36+Oct!W36+Nov!W36+Dic!W36)))))))))))))</f>
        <v>0</v>
      </c>
      <c r="X36" s="356">
        <f>IF(Config!$C$6=1,SUM(+Ene!X36),IF(Config!$C$6=2,SUM(+Ene!X36+Feb!X36),IF(Config!$C$6=3,SUM(+Ene!X36+Feb!X36+Mar!X36),IF(Config!$C$6=4,SUM(+Ene!X36+Feb!X36+Mar!X36+Abr!X36),IF(Config!$C$6=5,SUM(Ene!X36+Feb!X36+Mar!X36+Abr!X36+May!X36),IF(Config!$C$6=6,SUM(+Ene!X36+Feb!X36+Mar!X36+Abr!X36+May!X36+Jun!X36),IF(Config!$C$6=7,SUM(Ene!X36+Feb!X36+Mar!X36+Abr!X36+May!X36+Jun!X36+Jul!X36),IF(Config!$C$6=8,SUM(+Ene!X36+Feb!X36+Mar!X36+Abr!X36+May!X36+Jun!X36+Jul!X36+Ago!X36),IF(Config!$C$6=9,SUM(+Ene!X36+Feb!X36+Mar!X36+Abr!X36+May!X36+Jun!X36+Jul!X36+Ago!X36+Set!X36),IF(Config!$C$6=10,SUM(+Ene!X36+Feb!X36+Mar!X36+Abr!X36+May!X36+Jun!X36+Jul!X36+Ago!X36+Set!X36+Oct!X36),IF(Config!$C$6=11,SUM(+Ene!X36+Feb!X36+Mar!X36+Abr!X36+May!X36+Jun!X36+Jul!X36+Ago!X36+Set!X36+Oct!X36+Nov!X36),IF(Config!$C$6=12,SUM(+Ene!X36+Feb!X36+Mar!X36+Abr!X36+May!X36+Jun!X36+Jul!X36+Ago!X36+Set!X36+Oct!X36+Nov!X36+Dic!X36)))))))))))))</f>
        <v>0</v>
      </c>
      <c r="Y36" s="356">
        <f>IF(Config!$C$6=1,SUM(+Ene!Y36),IF(Config!$C$6=2,SUM(+Ene!Y36+Feb!Y36),IF(Config!$C$6=3,SUM(+Ene!Y36+Feb!Y36+Mar!Y36),IF(Config!$C$6=4,SUM(+Ene!Y36+Feb!Y36+Mar!Y36+Abr!Y36),IF(Config!$C$6=5,SUM(Ene!Y36+Feb!Y36+Mar!Y36+Abr!Y36+May!Y36),IF(Config!$C$6=6,SUM(+Ene!Y36+Feb!Y36+Mar!Y36+Abr!Y36+May!Y36+Jun!Y36),IF(Config!$C$6=7,SUM(Ene!Y36+Feb!Y36+Mar!Y36+Abr!Y36+May!Y36+Jun!Y36+Jul!Y36),IF(Config!$C$6=8,SUM(+Ene!Y36+Feb!Y36+Mar!Y36+Abr!Y36+May!Y36+Jun!Y36+Jul!Y36+Ago!Y36),IF(Config!$C$6=9,SUM(+Ene!Y36+Feb!Y36+Mar!Y36+Abr!Y36+May!Y36+Jun!Y36+Jul!Y36+Ago!Y36+Set!Y36),IF(Config!$C$6=10,SUM(+Ene!Y36+Feb!Y36+Mar!Y36+Abr!Y36+May!Y36+Jun!Y36+Jul!Y36+Ago!Y36+Set!Y36+Oct!Y36),IF(Config!$C$6=11,SUM(+Ene!Y36+Feb!Y36+Mar!Y36+Abr!Y36+May!Y36+Jun!Y36+Jul!Y36+Ago!Y36+Set!Y36+Oct!Y36+Nov!Y36),IF(Config!$C$6=12,SUM(+Ene!Y36+Feb!Y36+Mar!Y36+Abr!Y36+May!Y36+Jun!Y36+Jul!Y36+Ago!Y36+Set!Y36+Oct!Y36+Nov!Y36+Dic!Y36)))))))))))))</f>
        <v>0</v>
      </c>
      <c r="Z36" s="356">
        <f>IF(Config!$C$6=1,SUM(+Ene!Z36),IF(Config!$C$6=2,SUM(+Ene!Z36+Feb!Z36),IF(Config!$C$6=3,SUM(+Ene!Z36+Feb!Z36+Mar!Z36),IF(Config!$C$6=4,SUM(+Ene!Z36+Feb!Z36+Mar!Z36+Abr!Z36),IF(Config!$C$6=5,SUM(Ene!Z36+Feb!Z36+Mar!Z36+Abr!Z36+May!Z36),IF(Config!$C$6=6,SUM(+Ene!Z36+Feb!Z36+Mar!Z36+Abr!Z36+May!Z36+Jun!Z36),IF(Config!$C$6=7,SUM(Ene!Z36+Feb!Z36+Mar!Z36+Abr!Z36+May!Z36+Jun!Z36+Jul!Z36),IF(Config!$C$6=8,SUM(+Ene!Z36+Feb!Z36+Mar!Z36+Abr!Z36+May!Z36+Jun!Z36+Jul!Z36+Ago!Z36),IF(Config!$C$6=9,SUM(+Ene!Z36+Feb!Z36+Mar!Z36+Abr!Z36+May!Z36+Jun!Z36+Jul!Z36+Ago!Z36+Set!Z36),IF(Config!$C$6=10,SUM(+Ene!Z36+Feb!Z36+Mar!Z36+Abr!Z36+May!Z36+Jun!Z36+Jul!Z36+Ago!Z36+Set!Z36+Oct!Z36),IF(Config!$C$6=11,SUM(+Ene!Z36+Feb!Z36+Mar!Z36+Abr!Z36+May!Z36+Jun!Z36+Jul!Z36+Ago!Z36+Set!Z36+Oct!Z36+Nov!Z36),IF(Config!$C$6=12,SUM(+Ene!Z36+Feb!Z36+Mar!Z36+Abr!Z36+May!Z36+Jun!Z36+Jul!Z36+Ago!Z36+Set!Z36+Oct!Z36+Nov!Z36+Dic!Z36)))))))))))))</f>
        <v>0</v>
      </c>
      <c r="AA36" s="356">
        <f>IF(Config!$C$6=1,SUM(+Ene!AA36),IF(Config!$C$6=2,SUM(+Ene!AA36+Feb!AA36),IF(Config!$C$6=3,SUM(+Ene!AA36+Feb!AA36+Mar!AA36),IF(Config!$C$6=4,SUM(+Ene!AA36+Feb!AA36+Mar!AA36+Abr!AA36),IF(Config!$C$6=5,SUM(Ene!AA36+Feb!AA36+Mar!AA36+Abr!AA36+May!AA36),IF(Config!$C$6=6,SUM(+Ene!AA36+Feb!AA36+Mar!AA36+Abr!AA36+May!AA36+Jun!AA36),IF(Config!$C$6=7,SUM(Ene!AA36+Feb!AA36+Mar!AA36+Abr!AA36+May!AA36+Jun!AA36+Jul!AA36),IF(Config!$C$6=8,SUM(+Ene!AA36+Feb!AA36+Mar!AA36+Abr!AA36+May!AA36+Jun!AA36+Jul!AA36+Ago!AA36),IF(Config!$C$6=9,SUM(+Ene!AA36+Feb!AA36+Mar!AA36+Abr!AA36+May!AA36+Jun!AA36+Jul!AA36+Ago!AA36+Set!AA36),IF(Config!$C$6=10,SUM(+Ene!AA36+Feb!AA36+Mar!AA36+Abr!AA36+May!AA36+Jun!AA36+Jul!AA36+Ago!AA36+Set!AA36+Oct!AA36),IF(Config!$C$6=11,SUM(+Ene!AA36+Feb!AA36+Mar!AA36+Abr!AA36+May!AA36+Jun!AA36+Jul!AA36+Ago!AA36+Set!AA36+Oct!AA36+Nov!AA36),IF(Config!$C$6=12,SUM(+Ene!AA36+Feb!AA36+Mar!AA36+Abr!AA36+May!AA36+Jun!AA36+Jul!AA36+Ago!AA36+Set!AA36+Oct!AA36+Nov!AA36+Dic!AA36)))))))))))))</f>
        <v>0</v>
      </c>
      <c r="AB36" s="356">
        <f>IF(Config!$C$6=1,SUM(+Ene!AB36),IF(Config!$C$6=2,SUM(+Ene!AB36+Feb!AB36),IF(Config!$C$6=3,SUM(+Ene!AB36+Feb!AB36+Mar!AB36),IF(Config!$C$6=4,SUM(+Ene!AB36+Feb!AB36+Mar!AB36+Abr!AB36),IF(Config!$C$6=5,SUM(Ene!AB36+Feb!AB36+Mar!AB36+Abr!AB36+May!AB36),IF(Config!$C$6=6,SUM(+Ene!AB36+Feb!AB36+Mar!AB36+Abr!AB36+May!AB36+Jun!AB36),IF(Config!$C$6=7,SUM(Ene!AB36+Feb!AB36+Mar!AB36+Abr!AB36+May!AB36+Jun!AB36+Jul!AB36),IF(Config!$C$6=8,SUM(+Ene!AB36+Feb!AB36+Mar!AB36+Abr!AB36+May!AB36+Jun!AB36+Jul!AB36+Ago!AB36),IF(Config!$C$6=9,SUM(+Ene!AB36+Feb!AB36+Mar!AB36+Abr!AB36+May!AB36+Jun!AB36+Jul!AB36+Ago!AB36+Set!AB36),IF(Config!$C$6=10,SUM(+Ene!AB36+Feb!AB36+Mar!AB36+Abr!AB36+May!AB36+Jun!AB36+Jul!AB36+Ago!AB36+Set!AB36+Oct!AB36),IF(Config!$C$6=11,SUM(+Ene!AB36+Feb!AB36+Mar!AB36+Abr!AB36+May!AB36+Jun!AB36+Jul!AB36+Ago!AB36+Set!AB36+Oct!AB36+Nov!AB36),IF(Config!$C$6=12,SUM(+Ene!AB36+Feb!AB36+Mar!AB36+Abr!AB36+May!AB36+Jun!AB36+Jul!AB36+Ago!AB36+Set!AB36+Oct!AB36+Nov!AB36+Dic!AB36)))))))))))))</f>
        <v>0</v>
      </c>
      <c r="AC36" s="356">
        <f>IF(Config!$C$6=1,SUM(+Ene!AC36),IF(Config!$C$6=2,SUM(+Ene!AC36+Feb!AC36),IF(Config!$C$6=3,SUM(+Ene!AC36+Feb!AC36+Mar!AC36),IF(Config!$C$6=4,SUM(+Ene!AC36+Feb!AC36+Mar!AC36+Abr!AC36),IF(Config!$C$6=5,SUM(Ene!AC36+Feb!AC36+Mar!AC36+Abr!AC36+May!AC36),IF(Config!$C$6=6,SUM(+Ene!AC36+Feb!AC36+Mar!AC36+Abr!AC36+May!AC36+Jun!AC36),IF(Config!$C$6=7,SUM(Ene!AC36+Feb!AC36+Mar!AC36+Abr!AC36+May!AC36+Jun!AC36+Jul!AC36),IF(Config!$C$6=8,SUM(+Ene!AC36+Feb!AC36+Mar!AC36+Abr!AC36+May!AC36+Jun!AC36+Jul!AC36+Ago!AC36),IF(Config!$C$6=9,SUM(+Ene!AC36+Feb!AC36+Mar!AC36+Abr!AC36+May!AC36+Jun!AC36+Jul!AC36+Ago!AC36+Set!AC36),IF(Config!$C$6=10,SUM(+Ene!AC36+Feb!AC36+Mar!AC36+Abr!AC36+May!AC36+Jun!AC36+Jul!AC36+Ago!AC36+Set!AC36+Oct!AC36),IF(Config!$C$6=11,SUM(+Ene!AC36+Feb!AC36+Mar!AC36+Abr!AC36+May!AC36+Jun!AC36+Jul!AC36+Ago!AC36+Set!AC36+Oct!AC36+Nov!AC36),IF(Config!$C$6=12,SUM(+Ene!AC36+Feb!AC36+Mar!AC36+Abr!AC36+May!AC36+Jun!AC36+Jul!AC36+Ago!AC36+Set!AC36+Oct!AC36+Nov!AC36+Dic!AC36)))))))))))))</f>
        <v>0</v>
      </c>
      <c r="AD36" s="356">
        <f>IF(Config!$C$6=1,SUM(+Ene!AD36),IF(Config!$C$6=2,SUM(+Ene!AD36+Feb!AD36),IF(Config!$C$6=3,SUM(+Ene!AD36+Feb!AD36+Mar!AD36),IF(Config!$C$6=4,SUM(+Ene!AD36+Feb!AD36+Mar!AD36+Abr!AD36),IF(Config!$C$6=5,SUM(Ene!AD36+Feb!AD36+Mar!AD36+Abr!AD36+May!AD36),IF(Config!$C$6=6,SUM(+Ene!AD36+Feb!AD36+Mar!AD36+Abr!AD36+May!AD36+Jun!AD36),IF(Config!$C$6=7,SUM(Ene!AD36+Feb!AD36+Mar!AD36+Abr!AD36+May!AD36+Jun!AD36+Jul!AD36),IF(Config!$C$6=8,SUM(+Ene!AD36+Feb!AD36+Mar!AD36+Abr!AD36+May!AD36+Jun!AD36+Jul!AD36+Ago!AD36),IF(Config!$C$6=9,SUM(+Ene!AD36+Feb!AD36+Mar!AD36+Abr!AD36+May!AD36+Jun!AD36+Jul!AD36+Ago!AD36+Set!AD36),IF(Config!$C$6=10,SUM(+Ene!AD36+Feb!AD36+Mar!AD36+Abr!AD36+May!AD36+Jun!AD36+Jul!AD36+Ago!AD36+Set!AD36+Oct!AD36),IF(Config!$C$6=11,SUM(+Ene!AD36+Feb!AD36+Mar!AD36+Abr!AD36+May!AD36+Jun!AD36+Jul!AD36+Ago!AD36+Set!AD36+Oct!AD36+Nov!AD36),IF(Config!$C$6=12,SUM(+Ene!AD36+Feb!AD36+Mar!AD36+Abr!AD36+May!AD36+Jun!AD36+Jul!AD36+Ago!AD36+Set!AD36+Oct!AD36+Nov!AD36+Dic!AD36)))))))))))))</f>
        <v>0</v>
      </c>
      <c r="AE36" s="356">
        <f>IF(Config!$C$6=1,SUM(+Ene!AE36),IF(Config!$C$6=2,SUM(+Ene!AE36+Feb!AE36),IF(Config!$C$6=3,SUM(+Ene!AE36+Feb!AE36+Mar!AE36),IF(Config!$C$6=4,SUM(+Ene!AE36+Feb!AE36+Mar!AE36+Abr!AE36),IF(Config!$C$6=5,SUM(Ene!AE36+Feb!AE36+Mar!AE36+Abr!AE36+May!AE36),IF(Config!$C$6=6,SUM(+Ene!AE36+Feb!AE36+Mar!AE36+Abr!AE36+May!AE36+Jun!AE36),IF(Config!$C$6=7,SUM(Ene!AE36+Feb!AE36+Mar!AE36+Abr!AE36+May!AE36+Jun!AE36+Jul!AE36),IF(Config!$C$6=8,SUM(+Ene!AE36+Feb!AE36+Mar!AE36+Abr!AE36+May!AE36+Jun!AE36+Jul!AE36+Ago!AE36),IF(Config!$C$6=9,SUM(+Ene!AE36+Feb!AE36+Mar!AE36+Abr!AE36+May!AE36+Jun!AE36+Jul!AE36+Ago!AE36+Set!AE36),IF(Config!$C$6=10,SUM(+Ene!AE36+Feb!AE36+Mar!AE36+Abr!AE36+May!AE36+Jun!AE36+Jul!AE36+Ago!AE36+Set!AE36+Oct!AE36),IF(Config!$C$6=11,SUM(+Ene!AE36+Feb!AE36+Mar!AE36+Abr!AE36+May!AE36+Jun!AE36+Jul!AE36+Ago!AE36+Set!AE36+Oct!AE36+Nov!AE36),IF(Config!$C$6=12,SUM(+Ene!AE36+Feb!AE36+Mar!AE36+Abr!AE36+May!AE36+Jun!AE36+Jul!AE36+Ago!AE36+Set!AE36+Oct!AE36+Nov!AE36+Dic!AE36)))))))))))))</f>
        <v>0</v>
      </c>
      <c r="AF36" s="356">
        <f>IF(Config!$C$6=1,SUM(+Ene!AF36),IF(Config!$C$6=2,SUM(+Ene!AF36+Feb!AF36),IF(Config!$C$6=3,SUM(+Ene!AF36+Feb!AF36+Mar!AF36),IF(Config!$C$6=4,SUM(+Ene!AF36+Feb!AF36+Mar!AF36+Abr!AF36),IF(Config!$C$6=5,SUM(Ene!AF36+Feb!AF36+Mar!AF36+Abr!AF36+May!AF36),IF(Config!$C$6=6,SUM(+Ene!AF36+Feb!AF36+Mar!AF36+Abr!AF36+May!AF36+Jun!AF36),IF(Config!$C$6=7,SUM(Ene!AF36+Feb!AF36+Mar!AF36+Abr!AF36+May!AF36+Jun!AF36+Jul!AF36),IF(Config!$C$6=8,SUM(+Ene!AF36+Feb!AF36+Mar!AF36+Abr!AF36+May!AF36+Jun!AF36+Jul!AF36+Ago!AF36),IF(Config!$C$6=9,SUM(+Ene!AF36+Feb!AF36+Mar!AF36+Abr!AF36+May!AF36+Jun!AF36+Jul!AF36+Ago!AF36+Set!AF36),IF(Config!$C$6=10,SUM(+Ene!AF36+Feb!AF36+Mar!AF36+Abr!AF36+May!AF36+Jun!AF36+Jul!AF36+Ago!AF36+Set!AF36+Oct!AF36),IF(Config!$C$6=11,SUM(+Ene!AF36+Feb!AF36+Mar!AF36+Abr!AF36+May!AF36+Jun!AF36+Jul!AF36+Ago!AF36+Set!AF36+Oct!AF36+Nov!AF36),IF(Config!$C$6=12,SUM(+Ene!AF36+Feb!AF36+Mar!AF36+Abr!AF36+May!AF36+Jun!AF36+Jul!AF36+Ago!AF36+Set!AF36+Oct!AF36+Nov!AF36+Dic!AF36)))))))))))))</f>
        <v>0</v>
      </c>
      <c r="AG36" s="356">
        <f>IF(Config!$C$6=1,SUM(+Ene!AG36),IF(Config!$C$6=2,SUM(+Ene!AG36+Feb!AG36),IF(Config!$C$6=3,SUM(+Ene!AG36+Feb!AG36+Mar!AG36),IF(Config!$C$6=4,SUM(+Ene!AG36+Feb!AG36+Mar!AG36+Abr!AG36),IF(Config!$C$6=5,SUM(Ene!AG36+Feb!AG36+Mar!AG36+Abr!AG36+May!AG36),IF(Config!$C$6=6,SUM(+Ene!AG36+Feb!AG36+Mar!AG36+Abr!AG36+May!AG36+Jun!AG36),IF(Config!$C$6=7,SUM(Ene!AG36+Feb!AG36+Mar!AG36+Abr!AG36+May!AG36+Jun!AG36+Jul!AG36),IF(Config!$C$6=8,SUM(+Ene!AG36+Feb!AG36+Mar!AG36+Abr!AG36+May!AG36+Jun!AG36+Jul!AG36+Ago!AG36),IF(Config!$C$6=9,SUM(+Ene!AG36+Feb!AG36+Mar!AG36+Abr!AG36+May!AG36+Jun!AG36+Jul!AG36+Ago!AG36+Set!AG36),IF(Config!$C$6=10,SUM(+Ene!AG36+Feb!AG36+Mar!AG36+Abr!AG36+May!AG36+Jun!AG36+Jul!AG36+Ago!AG36+Set!AG36+Oct!AG36),IF(Config!$C$6=11,SUM(+Ene!AG36+Feb!AG36+Mar!AG36+Abr!AG36+May!AG36+Jun!AG36+Jul!AG36+Ago!AG36+Set!AG36+Oct!AG36+Nov!AG36),IF(Config!$C$6=12,SUM(+Ene!AG36+Feb!AG36+Mar!AG36+Abr!AG36+May!AG36+Jun!AG36+Jul!AG36+Ago!AG36+Set!AG36+Oct!AG36+Nov!AG36+Dic!AG36)))))))))))))</f>
        <v>0</v>
      </c>
      <c r="AH36" s="356">
        <f>IF(Config!$C$6=1,SUM(+Ene!AH36),IF(Config!$C$6=2,SUM(+Ene!AH36+Feb!AH36),IF(Config!$C$6=3,SUM(+Ene!AH36+Feb!AH36+Mar!AH36),IF(Config!$C$6=4,SUM(+Ene!AH36+Feb!AH36+Mar!AH36+Abr!AH36),IF(Config!$C$6=5,SUM(Ene!AH36+Feb!AH36+Mar!AH36+Abr!AH36+May!AH36),IF(Config!$C$6=6,SUM(+Ene!AH36+Feb!AH36+Mar!AH36+Abr!AH36+May!AH36+Jun!AH36),IF(Config!$C$6=7,SUM(Ene!AH36+Feb!AH36+Mar!AH36+Abr!AH36+May!AH36+Jun!AH36+Jul!AH36),IF(Config!$C$6=8,SUM(+Ene!AH36+Feb!AH36+Mar!AH36+Abr!AH36+May!AH36+Jun!AH36+Jul!AH36+Ago!AH36),IF(Config!$C$6=9,SUM(+Ene!AH36+Feb!AH36+Mar!AH36+Abr!AH36+May!AH36+Jun!AH36+Jul!AH36+Ago!AH36+Set!AH36),IF(Config!$C$6=10,SUM(+Ene!AH36+Feb!AH36+Mar!AH36+Abr!AH36+May!AH36+Jun!AH36+Jul!AH36+Ago!AH36+Set!AH36+Oct!AH36),IF(Config!$C$6=11,SUM(+Ene!AH36+Feb!AH36+Mar!AH36+Abr!AH36+May!AH36+Jun!AH36+Jul!AH36+Ago!AH36+Set!AH36+Oct!AH36+Nov!AH36),IF(Config!$C$6=12,SUM(+Ene!AH36+Feb!AH36+Mar!AH36+Abr!AH36+May!AH36+Jun!AH36+Jul!AH36+Ago!AH36+Set!AH36+Oct!AH36+Nov!AH36+Dic!AH36)))))))))))))</f>
        <v>0</v>
      </c>
      <c r="AI36" s="356">
        <f>IF(Config!$C$6=1,SUM(+Ene!AI36),IF(Config!$C$6=2,SUM(+Ene!AI36+Feb!AI36),IF(Config!$C$6=3,SUM(+Ene!AI36+Feb!AI36+Mar!AI36),IF(Config!$C$6=4,SUM(+Ene!AI36+Feb!AI36+Mar!AI36+Abr!AI36),IF(Config!$C$6=5,SUM(Ene!AI36+Feb!AI36+Mar!AI36+Abr!AI36+May!AI36),IF(Config!$C$6=6,SUM(+Ene!AI36+Feb!AI36+Mar!AI36+Abr!AI36+May!AI36+Jun!AI36),IF(Config!$C$6=7,SUM(Ene!AI36+Feb!AI36+Mar!AI36+Abr!AI36+May!AI36+Jun!AI36+Jul!AI36),IF(Config!$C$6=8,SUM(+Ene!AI36+Feb!AI36+Mar!AI36+Abr!AI36+May!AI36+Jun!AI36+Jul!AI36+Ago!AI36),IF(Config!$C$6=9,SUM(+Ene!AI36+Feb!AI36+Mar!AI36+Abr!AI36+May!AI36+Jun!AI36+Jul!AI36+Ago!AI36+Set!AI36),IF(Config!$C$6=10,SUM(+Ene!AI36+Feb!AI36+Mar!AI36+Abr!AI36+May!AI36+Jun!AI36+Jul!AI36+Ago!AI36+Set!AI36+Oct!AI36),IF(Config!$C$6=11,SUM(+Ene!AI36+Feb!AI36+Mar!AI36+Abr!AI36+May!AI36+Jun!AI36+Jul!AI36+Ago!AI36+Set!AI36+Oct!AI36+Nov!AI36),IF(Config!$C$6=12,SUM(+Ene!AI36+Feb!AI36+Mar!AI36+Abr!AI36+May!AI36+Jun!AI36+Jul!AI36+Ago!AI36+Set!AI36+Oct!AI36+Nov!AI36+Dic!AI36)))))))))))))</f>
        <v>0</v>
      </c>
      <c r="AJ36" s="356">
        <f>IF(Config!$C$6=1,SUM(+Ene!AJ36),IF(Config!$C$6=2,SUM(+Ene!AJ36+Feb!AJ36),IF(Config!$C$6=3,SUM(+Ene!AJ36+Feb!AJ36+Mar!AJ36),IF(Config!$C$6=4,SUM(+Ene!AJ36+Feb!AJ36+Mar!AJ36+Abr!AJ36),IF(Config!$C$6=5,SUM(Ene!AJ36+Feb!AJ36+Mar!AJ36+Abr!AJ36+May!AJ36),IF(Config!$C$6=6,SUM(+Ene!AJ36+Feb!AJ36+Mar!AJ36+Abr!AJ36+May!AJ36+Jun!AJ36),IF(Config!$C$6=7,SUM(Ene!AJ36+Feb!AJ36+Mar!AJ36+Abr!AJ36+May!AJ36+Jun!AJ36+Jul!AJ36),IF(Config!$C$6=8,SUM(+Ene!AJ36+Feb!AJ36+Mar!AJ36+Abr!AJ36+May!AJ36+Jun!AJ36+Jul!AJ36+Ago!AJ36),IF(Config!$C$6=9,SUM(+Ene!AJ36+Feb!AJ36+Mar!AJ36+Abr!AJ36+May!AJ36+Jun!AJ36+Jul!AJ36+Ago!AJ36+Set!AJ36),IF(Config!$C$6=10,SUM(+Ene!AJ36+Feb!AJ36+Mar!AJ36+Abr!AJ36+May!AJ36+Jun!AJ36+Jul!AJ36+Ago!AJ36+Set!AJ36+Oct!AJ36),IF(Config!$C$6=11,SUM(+Ene!AJ36+Feb!AJ36+Mar!AJ36+Abr!AJ36+May!AJ36+Jun!AJ36+Jul!AJ36+Ago!AJ36+Set!AJ36+Oct!AJ36+Nov!AJ36),IF(Config!$C$6=12,SUM(+Ene!AJ36+Feb!AJ36+Mar!AJ36+Abr!AJ36+May!AJ36+Jun!AJ36+Jul!AJ36+Ago!AJ36+Set!AJ36+Oct!AJ36+Nov!AJ36+Dic!AJ36)))))))))))))</f>
        <v>0</v>
      </c>
      <c r="AK36" s="356">
        <f>IF(Config!$C$6=1,SUM(+Ene!AK36),IF(Config!$C$6=2,SUM(+Ene!AK36+Feb!AK36),IF(Config!$C$6=3,SUM(+Ene!AK36+Feb!AK36+Mar!AK36),IF(Config!$C$6=4,SUM(+Ene!AK36+Feb!AK36+Mar!AK36+Abr!AK36),IF(Config!$C$6=5,SUM(Ene!AK36+Feb!AK36+Mar!AK36+Abr!AK36+May!AK36),IF(Config!$C$6=6,SUM(+Ene!AK36+Feb!AK36+Mar!AK36+Abr!AK36+May!AK36+Jun!AK36),IF(Config!$C$6=7,SUM(Ene!AK36+Feb!AK36+Mar!AK36+Abr!AK36+May!AK36+Jun!AK36+Jul!AK36),IF(Config!$C$6=8,SUM(+Ene!AK36+Feb!AK36+Mar!AK36+Abr!AK36+May!AK36+Jun!AK36+Jul!AK36+Ago!AK36),IF(Config!$C$6=9,SUM(+Ene!AK36+Feb!AK36+Mar!AK36+Abr!AK36+May!AK36+Jun!AK36+Jul!AK36+Ago!AK36+Set!AK36),IF(Config!$C$6=10,SUM(+Ene!AK36+Feb!AK36+Mar!AK36+Abr!AK36+May!AK36+Jun!AK36+Jul!AK36+Ago!AK36+Set!AK36+Oct!AK36),IF(Config!$C$6=11,SUM(+Ene!AK36+Feb!AK36+Mar!AK36+Abr!AK36+May!AK36+Jun!AK36+Jul!AK36+Ago!AK36+Set!AK36+Oct!AK36+Nov!AK36),IF(Config!$C$6=12,SUM(+Ene!AK36+Feb!AK36+Mar!AK36+Abr!AK36+May!AK36+Jun!AK36+Jul!AK36+Ago!AK36+Set!AK36+Oct!AK36+Nov!AK36+Dic!AK36)))))))))))))</f>
        <v>0</v>
      </c>
      <c r="AL36" s="356">
        <f>IF(Config!$C$6=1,SUM(+Ene!AL36),IF(Config!$C$6=2,SUM(+Ene!AL36+Feb!AL36),IF(Config!$C$6=3,SUM(+Ene!AL36+Feb!AL36+Mar!AL36),IF(Config!$C$6=4,SUM(+Ene!AL36+Feb!AL36+Mar!AL36+Abr!AL36),IF(Config!$C$6=5,SUM(Ene!AL36+Feb!AL36+Mar!AL36+Abr!AL36+May!AL36),IF(Config!$C$6=6,SUM(+Ene!AL36+Feb!AL36+Mar!AL36+Abr!AL36+May!AL36+Jun!AL36),IF(Config!$C$6=7,SUM(Ene!AL36+Feb!AL36+Mar!AL36+Abr!AL36+May!AL36+Jun!AL36+Jul!AL36),IF(Config!$C$6=8,SUM(+Ene!AL36+Feb!AL36+Mar!AL36+Abr!AL36+May!AL36+Jun!AL36+Jul!AL36+Ago!AL36),IF(Config!$C$6=9,SUM(+Ene!AL36+Feb!AL36+Mar!AL36+Abr!AL36+May!AL36+Jun!AL36+Jul!AL36+Ago!AL36+Set!AL36),IF(Config!$C$6=10,SUM(+Ene!AL36+Feb!AL36+Mar!AL36+Abr!AL36+May!AL36+Jun!AL36+Jul!AL36+Ago!AL36+Set!AL36+Oct!AL36),IF(Config!$C$6=11,SUM(+Ene!AL36+Feb!AL36+Mar!AL36+Abr!AL36+May!AL36+Jun!AL36+Jul!AL36+Ago!AL36+Set!AL36+Oct!AL36+Nov!AL36),IF(Config!$C$6=12,SUM(+Ene!AL36+Feb!AL36+Mar!AL36+Abr!AL36+May!AL36+Jun!AL36+Jul!AL36+Ago!AL36+Set!AL36+Oct!AL36+Nov!AL36+Dic!AL36)))))))))))))</f>
        <v>0</v>
      </c>
      <c r="AM36" s="356">
        <f>IF(Config!$C$6=1,SUM(+Ene!AM36),IF(Config!$C$6=2,SUM(+Ene!AM36+Feb!AM36),IF(Config!$C$6=3,SUM(+Ene!AM36+Feb!AM36+Mar!AM36),IF(Config!$C$6=4,SUM(+Ene!AM36+Feb!AM36+Mar!AM36+Abr!AM36),IF(Config!$C$6=5,SUM(Ene!AM36+Feb!AM36+Mar!AM36+Abr!AM36+May!AM36),IF(Config!$C$6=6,SUM(+Ene!AM36+Feb!AM36+Mar!AM36+Abr!AM36+May!AM36+Jun!AM36),IF(Config!$C$6=7,SUM(Ene!AM36+Feb!AM36+Mar!AM36+Abr!AM36+May!AM36+Jun!AM36+Jul!AM36),IF(Config!$C$6=8,SUM(+Ene!AM36+Feb!AM36+Mar!AM36+Abr!AM36+May!AM36+Jun!AM36+Jul!AM36+Ago!AM36),IF(Config!$C$6=9,SUM(+Ene!AM36+Feb!AM36+Mar!AM36+Abr!AM36+May!AM36+Jun!AM36+Jul!AM36+Ago!AM36+Set!AM36),IF(Config!$C$6=10,SUM(+Ene!AM36+Feb!AM36+Mar!AM36+Abr!AM36+May!AM36+Jun!AM36+Jul!AM36+Ago!AM36+Set!AM36+Oct!AM36),IF(Config!$C$6=11,SUM(+Ene!AM36+Feb!AM36+Mar!AM36+Abr!AM36+May!AM36+Jun!AM36+Jul!AM36+Ago!AM36+Set!AM36+Oct!AM36+Nov!AM36),IF(Config!$C$6=12,SUM(+Ene!AM36+Feb!AM36+Mar!AM36+Abr!AM36+May!AM36+Jun!AM36+Jul!AM36+Ago!AM36+Set!AM36+Oct!AM36+Nov!AM36+Dic!AM36)))))))))))))</f>
        <v>0</v>
      </c>
      <c r="AN36" s="356">
        <f>IF(Config!$C$6=1,SUM(+Ene!AN36),IF(Config!$C$6=2,SUM(+Ene!AN36+Feb!AN36),IF(Config!$C$6=3,SUM(+Ene!AN36+Feb!AN36+Mar!AN36),IF(Config!$C$6=4,SUM(+Ene!AN36+Feb!AN36+Mar!AN36+Abr!AN36),IF(Config!$C$6=5,SUM(Ene!AN36+Feb!AN36+Mar!AN36+Abr!AN36+May!AN36),IF(Config!$C$6=6,SUM(+Ene!AN36+Feb!AN36+Mar!AN36+Abr!AN36+May!AN36+Jun!AN36),IF(Config!$C$6=7,SUM(Ene!AN36+Feb!AN36+Mar!AN36+Abr!AN36+May!AN36+Jun!AN36+Jul!AN36),IF(Config!$C$6=8,SUM(+Ene!AN36+Feb!AN36+Mar!AN36+Abr!AN36+May!AN36+Jun!AN36+Jul!AN36+Ago!AN36),IF(Config!$C$6=9,SUM(+Ene!AN36+Feb!AN36+Mar!AN36+Abr!AN36+May!AN36+Jun!AN36+Jul!AN36+Ago!AN36+Set!AN36),IF(Config!$C$6=10,SUM(+Ene!AN36+Feb!AN36+Mar!AN36+Abr!AN36+May!AN36+Jun!AN36+Jul!AN36+Ago!AN36+Set!AN36+Oct!AN36),IF(Config!$C$6=11,SUM(+Ene!AN36+Feb!AN36+Mar!AN36+Abr!AN36+May!AN36+Jun!AN36+Jul!AN36+Ago!AN36+Set!AN36+Oct!AN36+Nov!AN36),IF(Config!$C$6=12,SUM(+Ene!AN36+Feb!AN36+Mar!AN36+Abr!AN36+May!AN36+Jun!AN36+Jul!AN36+Ago!AN36+Set!AN36+Oct!AN36+Nov!AN36+Dic!AN36)))))))))))))</f>
        <v>0</v>
      </c>
      <c r="AO36" s="356">
        <f>IF(Config!$C$6=1,SUM(+Ene!AO36),IF(Config!$C$6=2,SUM(+Ene!AO36+Feb!AO36),IF(Config!$C$6=3,SUM(+Ene!AO36+Feb!AO36+Mar!AO36),IF(Config!$C$6=4,SUM(+Ene!AO36+Feb!AO36+Mar!AO36+Abr!AO36),IF(Config!$C$6=5,SUM(Ene!AO36+Feb!AO36+Mar!AO36+Abr!AO36+May!AO36),IF(Config!$C$6=6,SUM(+Ene!AO36+Feb!AO36+Mar!AO36+Abr!AO36+May!AO36+Jun!AO36),IF(Config!$C$6=7,SUM(Ene!AO36+Feb!AO36+Mar!AO36+Abr!AO36+May!AO36+Jun!AO36+Jul!AO36),IF(Config!$C$6=8,SUM(+Ene!AO36+Feb!AO36+Mar!AO36+Abr!AO36+May!AO36+Jun!AO36+Jul!AO36+Ago!AO36),IF(Config!$C$6=9,SUM(+Ene!AO36+Feb!AO36+Mar!AO36+Abr!AO36+May!AO36+Jun!AO36+Jul!AO36+Ago!AO36+Set!AO36),IF(Config!$C$6=10,SUM(+Ene!AO36+Feb!AO36+Mar!AO36+Abr!AO36+May!AO36+Jun!AO36+Jul!AO36+Ago!AO36+Set!AO36+Oct!AO36),IF(Config!$C$6=11,SUM(+Ene!AO36+Feb!AO36+Mar!AO36+Abr!AO36+May!AO36+Jun!AO36+Jul!AO36+Ago!AO36+Set!AO36+Oct!AO36+Nov!AO36),IF(Config!$C$6=12,SUM(+Ene!AO36+Feb!AO36+Mar!AO36+Abr!AO36+May!AO36+Jun!AO36+Jul!AO36+Ago!AO36+Set!AO36+Oct!AO36+Nov!AO36+Dic!AO36)))))))))))))</f>
        <v>0</v>
      </c>
      <c r="AP36" s="356">
        <f>IF(Config!$C$6=1,SUM(+Ene!AP36),IF(Config!$C$6=2,SUM(+Ene!AP36+Feb!AP36),IF(Config!$C$6=3,SUM(+Ene!AP36+Feb!AP36+Mar!AP36),IF(Config!$C$6=4,SUM(+Ene!AP36+Feb!AP36+Mar!AP36+Abr!AP36),IF(Config!$C$6=5,SUM(Ene!AP36+Feb!AP36+Mar!AP36+Abr!AP36+May!AP36),IF(Config!$C$6=6,SUM(+Ene!AP36+Feb!AP36+Mar!AP36+Abr!AP36+May!AP36+Jun!AP36),IF(Config!$C$6=7,SUM(Ene!AP36+Feb!AP36+Mar!AP36+Abr!AP36+May!AP36+Jun!AP36+Jul!AP36),IF(Config!$C$6=8,SUM(+Ene!AP36+Feb!AP36+Mar!AP36+Abr!AP36+May!AP36+Jun!AP36+Jul!AP36+Ago!AP36),IF(Config!$C$6=9,SUM(+Ene!AP36+Feb!AP36+Mar!AP36+Abr!AP36+May!AP36+Jun!AP36+Jul!AP36+Ago!AP36+Set!AP36),IF(Config!$C$6=10,SUM(+Ene!AP36+Feb!AP36+Mar!AP36+Abr!AP36+May!AP36+Jun!AP36+Jul!AP36+Ago!AP36+Set!AP36+Oct!AP36),IF(Config!$C$6=11,SUM(+Ene!AP36+Feb!AP36+Mar!AP36+Abr!AP36+May!AP36+Jun!AP36+Jul!AP36+Ago!AP36+Set!AP36+Oct!AP36+Nov!AP36),IF(Config!$C$6=12,SUM(+Ene!AP36+Feb!AP36+Mar!AP36+Abr!AP36+May!AP36+Jun!AP36+Jul!AP36+Ago!AP36+Set!AP36+Oct!AP36+Nov!AP36+Dic!AP36)))))))))))))</f>
        <v>0</v>
      </c>
      <c r="AQ36" s="356">
        <f>IF(Config!$C$6=1,SUM(+Ene!AQ36),IF(Config!$C$6=2,SUM(+Ene!AQ36+Feb!AQ36),IF(Config!$C$6=3,SUM(+Ene!AQ36+Feb!AQ36+Mar!AQ36),IF(Config!$C$6=4,SUM(+Ene!AQ36+Feb!AQ36+Mar!AQ36+Abr!AQ36),IF(Config!$C$6=5,SUM(Ene!AQ36+Feb!AQ36+Mar!AQ36+Abr!AQ36+May!AQ36),IF(Config!$C$6=6,SUM(+Ene!AQ36+Feb!AQ36+Mar!AQ36+Abr!AQ36+May!AQ36+Jun!AQ36),IF(Config!$C$6=7,SUM(Ene!AQ36+Feb!AQ36+Mar!AQ36+Abr!AQ36+May!AQ36+Jun!AQ36+Jul!AQ36),IF(Config!$C$6=8,SUM(+Ene!AQ36+Feb!AQ36+Mar!AQ36+Abr!AQ36+May!AQ36+Jun!AQ36+Jul!AQ36+Ago!AQ36),IF(Config!$C$6=9,SUM(+Ene!AQ36+Feb!AQ36+Mar!AQ36+Abr!AQ36+May!AQ36+Jun!AQ36+Jul!AQ36+Ago!AQ36+Set!AQ36),IF(Config!$C$6=10,SUM(+Ene!AQ36+Feb!AQ36+Mar!AQ36+Abr!AQ36+May!AQ36+Jun!AQ36+Jul!AQ36+Ago!AQ36+Set!AQ36+Oct!AQ36),IF(Config!$C$6=11,SUM(+Ene!AQ36+Feb!AQ36+Mar!AQ36+Abr!AQ36+May!AQ36+Jun!AQ36+Jul!AQ36+Ago!AQ36+Set!AQ36+Oct!AQ36+Nov!AQ36),IF(Config!$C$6=12,SUM(+Ene!AQ36+Feb!AQ36+Mar!AQ36+Abr!AQ36+May!AQ36+Jun!AQ36+Jul!AQ36+Ago!AQ36+Set!AQ36+Oct!AQ36+Nov!AQ36+Dic!AQ36)))))))))))))</f>
        <v>0</v>
      </c>
      <c r="AR36" s="356">
        <f>IF(Config!$C$6=1,SUM(+Ene!AR36),IF(Config!$C$6=2,SUM(+Ene!AR36+Feb!AR36),IF(Config!$C$6=3,SUM(+Ene!AR36+Feb!AR36+Mar!AR36),IF(Config!$C$6=4,SUM(+Ene!AR36+Feb!AR36+Mar!AR36+Abr!AR36),IF(Config!$C$6=5,SUM(Ene!AR36+Feb!AR36+Mar!AR36+Abr!AR36+May!AR36),IF(Config!$C$6=6,SUM(+Ene!AR36+Feb!AR36+Mar!AR36+Abr!AR36+May!AR36+Jun!AR36),IF(Config!$C$6=7,SUM(Ene!AR36+Feb!AR36+Mar!AR36+Abr!AR36+May!AR36+Jun!AR36+Jul!AR36),IF(Config!$C$6=8,SUM(+Ene!AR36+Feb!AR36+Mar!AR36+Abr!AR36+May!AR36+Jun!AR36+Jul!AR36+Ago!AR36),IF(Config!$C$6=9,SUM(+Ene!AR36+Feb!AR36+Mar!AR36+Abr!AR36+May!AR36+Jun!AR36+Jul!AR36+Ago!AR36+Set!AR36),IF(Config!$C$6=10,SUM(+Ene!AR36+Feb!AR36+Mar!AR36+Abr!AR36+May!AR36+Jun!AR36+Jul!AR36+Ago!AR36+Set!AR36+Oct!AR36),IF(Config!$C$6=11,SUM(+Ene!AR36+Feb!AR36+Mar!AR36+Abr!AR36+May!AR36+Jun!AR36+Jul!AR36+Ago!AR36+Set!AR36+Oct!AR36+Nov!AR36),IF(Config!$C$6=12,SUM(+Ene!AR36+Feb!AR36+Mar!AR36+Abr!AR36+May!AR36+Jun!AR36+Jul!AR36+Ago!AR36+Set!AR36+Oct!AR36+Nov!AR36+Dic!AR36)))))))))))))</f>
        <v>0</v>
      </c>
      <c r="AS36" s="356">
        <f>IF(Config!$C$6=1,SUM(+Ene!AS36),IF(Config!$C$6=2,SUM(+Ene!AS36+Feb!AS36),IF(Config!$C$6=3,SUM(+Ene!AS36+Feb!AS36+Mar!AS36),IF(Config!$C$6=4,SUM(+Ene!AS36+Feb!AS36+Mar!AS36+Abr!AS36),IF(Config!$C$6=5,SUM(Ene!AS36+Feb!AS36+Mar!AS36+Abr!AS36+May!AS36),IF(Config!$C$6=6,SUM(+Ene!AS36+Feb!AS36+Mar!AS36+Abr!AS36+May!AS36+Jun!AS36),IF(Config!$C$6=7,SUM(Ene!AS36+Feb!AS36+Mar!AS36+Abr!AS36+May!AS36+Jun!AS36+Jul!AS36),IF(Config!$C$6=8,SUM(+Ene!AS36+Feb!AS36+Mar!AS36+Abr!AS36+May!AS36+Jun!AS36+Jul!AS36+Ago!AS36),IF(Config!$C$6=9,SUM(+Ene!AS36+Feb!AS36+Mar!AS36+Abr!AS36+May!AS36+Jun!AS36+Jul!AS36+Ago!AS36+Set!AS36),IF(Config!$C$6=10,SUM(+Ene!AS36+Feb!AS36+Mar!AS36+Abr!AS36+May!AS36+Jun!AS36+Jul!AS36+Ago!AS36+Set!AS36+Oct!AS36),IF(Config!$C$6=11,SUM(+Ene!AS36+Feb!AS36+Mar!AS36+Abr!AS36+May!AS36+Jun!AS36+Jul!AS36+Ago!AS36+Set!AS36+Oct!AS36+Nov!AS36),IF(Config!$C$6=12,SUM(+Ene!AS36+Feb!AS36+Mar!AS36+Abr!AS36+May!AS36+Jun!AS36+Jul!AS36+Ago!AS36+Set!AS36+Oct!AS36+Nov!AS36+Dic!AS36)))))))))))))</f>
        <v>0</v>
      </c>
      <c r="AT36" s="366">
        <f t="shared" si="48"/>
        <v>0</v>
      </c>
      <c r="AU36" s="37">
        <f t="shared" si="27"/>
        <v>0</v>
      </c>
      <c r="AV36" s="37">
        <f t="shared" si="28"/>
        <v>0</v>
      </c>
      <c r="AW36" s="37">
        <f t="shared" si="8"/>
        <v>0</v>
      </c>
      <c r="AX36" s="37">
        <f t="shared" si="9"/>
        <v>0</v>
      </c>
      <c r="AY36" s="37">
        <f t="shared" si="10"/>
        <v>0</v>
      </c>
      <c r="AZ36" s="37">
        <f t="shared" si="11"/>
        <v>0</v>
      </c>
      <c r="BA36" s="37">
        <f t="shared" si="12"/>
        <v>0</v>
      </c>
      <c r="BB36" s="37">
        <f t="shared" si="13"/>
        <v>0</v>
      </c>
      <c r="BC36" s="38">
        <f t="shared" si="14"/>
        <v>0</v>
      </c>
      <c r="BD36" s="37">
        <f t="shared" si="15"/>
        <v>0</v>
      </c>
      <c r="BE36" s="54">
        <f t="shared" si="6"/>
        <v>0</v>
      </c>
      <c r="BF36" t="str">
        <f t="shared" si="7"/>
        <v>OK</v>
      </c>
    </row>
    <row r="37" spans="1:58" ht="30" x14ac:dyDescent="0.25">
      <c r="A37" s="352">
        <v>34</v>
      </c>
      <c r="B37" s="355" t="s">
        <v>623</v>
      </c>
      <c r="C37" s="414" t="s">
        <v>657</v>
      </c>
      <c r="D37" s="356">
        <f>IF(Config!$C$6=1,SUM(+Ene!D37),IF(Config!$C$6=2,SUM(+Ene!D37+Feb!D37),IF(Config!$C$6=3,SUM(+Ene!D37+Feb!D37+Mar!D37),IF(Config!$C$6=4,SUM(+Ene!D37+Feb!D37+Mar!D37+Abr!D37),IF(Config!$C$6=5,SUM(Ene!D37+Feb!D37+Mar!D37+Abr!D37+May!D37),IF(Config!$C$6=6,SUM(+Ene!D37+Feb!D37+Mar!D37+Abr!D37+May!D37+Jun!D37),IF(Config!$C$6=7,SUM(Ene!D37+Feb!D37+Mar!D37+Abr!D37+May!D37+Jun!D37+Jul!D37),IF(Config!$C$6=8,SUM(+Ene!D37+Feb!D37+Mar!D37+Abr!D37+May!D37+Jun!D37+Jul!D37+Ago!D37),IF(Config!$C$6=9,SUM(+Ene!D37+Feb!D37+Mar!D37+Abr!D37+May!D37+Jun!D37+Jul!D37+Ago!D37+Set!D37),IF(Config!$C$6=10,SUM(+Ene!D37+Feb!D37+Mar!D37+Abr!D37+May!D37+Jun!D37+Jul!D37+Ago!D37+Set!D37+Oct!D37),IF(Config!$C$6=11,SUM(+Ene!D37+Feb!D37+Mar!D37+Abr!D37+May!D37+Jun!D37+Jul!D37+Ago!D37+Set!D37+Oct!D37+Nov!D37),IF(Config!$C$6=12,SUM(+Ene!D37+Feb!D37+Mar!D37+Abr!D37+May!D37+Jun!D37+Jul!D37+Ago!D37+Set!D37+Oct!D37+Nov!D37+Dic!D37)))))))))))))</f>
        <v>0</v>
      </c>
      <c r="E37" s="356">
        <f>IF(Config!$C$6=1,SUM(+Ene!E37),IF(Config!$C$6=2,SUM(+Ene!E37+Feb!E37),IF(Config!$C$6=3,SUM(+Ene!E37+Feb!E37+Mar!E37),IF(Config!$C$6=4,SUM(+Ene!E37+Feb!E37+Mar!E37+Abr!E37),IF(Config!$C$6=5,SUM(Ene!E37+Feb!E37+Mar!E37+Abr!E37+May!E37),IF(Config!$C$6=6,SUM(+Ene!E37+Feb!E37+Mar!E37+Abr!E37+May!E37+Jun!E37),IF(Config!$C$6=7,SUM(Ene!E37+Feb!E37+Mar!E37+Abr!E37+May!E37+Jun!E37+Jul!E37),IF(Config!$C$6=8,SUM(+Ene!E37+Feb!E37+Mar!E37+Abr!E37+May!E37+Jun!E37+Jul!E37+Ago!E37),IF(Config!$C$6=9,SUM(+Ene!E37+Feb!E37+Mar!E37+Abr!E37+May!E37+Jun!E37+Jul!E37+Ago!E37+Set!E37),IF(Config!$C$6=10,SUM(+Ene!E37+Feb!E37+Mar!E37+Abr!E37+May!E37+Jun!E37+Jul!E37+Ago!E37+Set!E37+Oct!E37),IF(Config!$C$6=11,SUM(+Ene!E37+Feb!E37+Mar!E37+Abr!E37+May!E37+Jun!E37+Jul!E37+Ago!E37+Set!E37+Oct!E37+Nov!E37),IF(Config!$C$6=12,SUM(+Ene!E37+Feb!E37+Mar!E37+Abr!E37+May!E37+Jun!E37+Jul!E37+Ago!E37+Set!E37+Oct!E37+Nov!E37+Dic!E37)))))))))))))</f>
        <v>0</v>
      </c>
      <c r="F37" s="356">
        <f>IF(Config!$C$6=1,SUM(+Ene!F37),IF(Config!$C$6=2,SUM(+Ene!F37+Feb!F37),IF(Config!$C$6=3,SUM(+Ene!F37+Feb!F37+Mar!F37),IF(Config!$C$6=4,SUM(+Ene!F37+Feb!F37+Mar!F37+Abr!F37),IF(Config!$C$6=5,SUM(Ene!F37+Feb!F37+Mar!F37+Abr!F37+May!F37),IF(Config!$C$6=6,SUM(+Ene!F37+Feb!F37+Mar!F37+Abr!F37+May!F37+Jun!F37),IF(Config!$C$6=7,SUM(Ene!F37+Feb!F37+Mar!F37+Abr!F37+May!F37+Jun!F37+Jul!F37),IF(Config!$C$6=8,SUM(+Ene!F37+Feb!F37+Mar!F37+Abr!F37+May!F37+Jun!F37+Jul!F37+Ago!F37),IF(Config!$C$6=9,SUM(+Ene!F37+Feb!F37+Mar!F37+Abr!F37+May!F37+Jun!F37+Jul!F37+Ago!F37+Set!F37),IF(Config!$C$6=10,SUM(+Ene!F37+Feb!F37+Mar!F37+Abr!F37+May!F37+Jun!F37+Jul!F37+Ago!F37+Set!F37+Oct!F37),IF(Config!$C$6=11,SUM(+Ene!F37+Feb!F37+Mar!F37+Abr!F37+May!F37+Jun!F37+Jul!F37+Ago!F37+Set!F37+Oct!F37+Nov!F37),IF(Config!$C$6=12,SUM(+Ene!F37+Feb!F37+Mar!F37+Abr!F37+May!F37+Jun!F37+Jul!F37+Ago!F37+Set!F37+Oct!F37+Nov!F37+Dic!F37)))))))))))))</f>
        <v>0</v>
      </c>
      <c r="G37" s="356">
        <f>IF(Config!$C$6=1,SUM(+Ene!G37),IF(Config!$C$6=2,SUM(+Ene!G37+Feb!G37),IF(Config!$C$6=3,SUM(+Ene!G37+Feb!G37+Mar!G37),IF(Config!$C$6=4,SUM(+Ene!G37+Feb!G37+Mar!G37+Abr!G37),IF(Config!$C$6=5,SUM(Ene!G37+Feb!G37+Mar!G37+Abr!G37+May!G37),IF(Config!$C$6=6,SUM(+Ene!G37+Feb!G37+Mar!G37+Abr!G37+May!G37+Jun!G37),IF(Config!$C$6=7,SUM(Ene!G37+Feb!G37+Mar!G37+Abr!G37+May!G37+Jun!G37+Jul!G37),IF(Config!$C$6=8,SUM(+Ene!G37+Feb!G37+Mar!G37+Abr!G37+May!G37+Jun!G37+Jul!G37+Ago!G37),IF(Config!$C$6=9,SUM(+Ene!G37+Feb!G37+Mar!G37+Abr!G37+May!G37+Jun!G37+Jul!G37+Ago!G37+Set!G37),IF(Config!$C$6=10,SUM(+Ene!G37+Feb!G37+Mar!G37+Abr!G37+May!G37+Jun!G37+Jul!G37+Ago!G37+Set!G37+Oct!G37),IF(Config!$C$6=11,SUM(+Ene!G37+Feb!G37+Mar!G37+Abr!G37+May!G37+Jun!G37+Jul!G37+Ago!G37+Set!G37+Oct!G37+Nov!G37),IF(Config!$C$6=12,SUM(+Ene!G37+Feb!G37+Mar!G37+Abr!G37+May!G37+Jun!G37+Jul!G37+Ago!G37+Set!G37+Oct!G37+Nov!G37+Dic!G37)))))))))))))</f>
        <v>0</v>
      </c>
      <c r="H37" s="356">
        <f>IF(Config!$C$6=1,SUM(+Ene!H37),IF(Config!$C$6=2,SUM(+Ene!H37+Feb!H37),IF(Config!$C$6=3,SUM(+Ene!H37+Feb!H37+Mar!H37),IF(Config!$C$6=4,SUM(+Ene!H37+Feb!H37+Mar!H37+Abr!H37),IF(Config!$C$6=5,SUM(Ene!H37+Feb!H37+Mar!H37+Abr!H37+May!H37),IF(Config!$C$6=6,SUM(+Ene!H37+Feb!H37+Mar!H37+Abr!H37+May!H37+Jun!H37),IF(Config!$C$6=7,SUM(Ene!H37+Feb!H37+Mar!H37+Abr!H37+May!H37+Jun!H37+Jul!H37),IF(Config!$C$6=8,SUM(+Ene!H37+Feb!H37+Mar!H37+Abr!H37+May!H37+Jun!H37+Jul!H37+Ago!H37),IF(Config!$C$6=9,SUM(+Ene!H37+Feb!H37+Mar!H37+Abr!H37+May!H37+Jun!H37+Jul!H37+Ago!H37+Set!H37),IF(Config!$C$6=10,SUM(+Ene!H37+Feb!H37+Mar!H37+Abr!H37+May!H37+Jun!H37+Jul!H37+Ago!H37+Set!H37+Oct!H37),IF(Config!$C$6=11,SUM(+Ene!H37+Feb!H37+Mar!H37+Abr!H37+May!H37+Jun!H37+Jul!H37+Ago!H37+Set!H37+Oct!H37+Nov!H37),IF(Config!$C$6=12,SUM(+Ene!H37+Feb!H37+Mar!H37+Abr!H37+May!H37+Jun!H37+Jul!H37+Ago!H37+Set!H37+Oct!H37+Nov!H37+Dic!H37)))))))))))))</f>
        <v>0</v>
      </c>
      <c r="I37" s="356">
        <f>IF(Config!$C$6=1,SUM(+Ene!I37),IF(Config!$C$6=2,SUM(+Ene!I37+Feb!I37),IF(Config!$C$6=3,SUM(+Ene!I37+Feb!I37+Mar!I37),IF(Config!$C$6=4,SUM(+Ene!I37+Feb!I37+Mar!I37+Abr!I37),IF(Config!$C$6=5,SUM(Ene!I37+Feb!I37+Mar!I37+Abr!I37+May!I37),IF(Config!$C$6=6,SUM(+Ene!I37+Feb!I37+Mar!I37+Abr!I37+May!I37+Jun!I37),IF(Config!$C$6=7,SUM(Ene!I37+Feb!I37+Mar!I37+Abr!I37+May!I37+Jun!I37+Jul!I37),IF(Config!$C$6=8,SUM(+Ene!I37+Feb!I37+Mar!I37+Abr!I37+May!I37+Jun!I37+Jul!I37+Ago!I37),IF(Config!$C$6=9,SUM(+Ene!I37+Feb!I37+Mar!I37+Abr!I37+May!I37+Jun!I37+Jul!I37+Ago!I37+Set!I37),IF(Config!$C$6=10,SUM(+Ene!I37+Feb!I37+Mar!I37+Abr!I37+May!I37+Jun!I37+Jul!I37+Ago!I37+Set!I37+Oct!I37),IF(Config!$C$6=11,SUM(+Ene!I37+Feb!I37+Mar!I37+Abr!I37+May!I37+Jun!I37+Jul!I37+Ago!I37+Set!I37+Oct!I37+Nov!I37),IF(Config!$C$6=12,SUM(+Ene!I37+Feb!I37+Mar!I37+Abr!I37+May!I37+Jun!I37+Jul!I37+Ago!I37+Set!I37+Oct!I37+Nov!I37+Dic!I37)))))))))))))</f>
        <v>0</v>
      </c>
      <c r="J37" s="356">
        <f>IF(Config!$C$6=1,SUM(+Ene!J37),IF(Config!$C$6=2,SUM(+Ene!J37+Feb!J37),IF(Config!$C$6=3,SUM(+Ene!J37+Feb!J37+Mar!J37),IF(Config!$C$6=4,SUM(+Ene!J37+Feb!J37+Mar!J37+Abr!J37),IF(Config!$C$6=5,SUM(Ene!J37+Feb!J37+Mar!J37+Abr!J37+May!J37),IF(Config!$C$6=6,SUM(+Ene!J37+Feb!J37+Mar!J37+Abr!J37+May!J37+Jun!J37),IF(Config!$C$6=7,SUM(Ene!J37+Feb!J37+Mar!J37+Abr!J37+May!J37+Jun!J37+Jul!J37),IF(Config!$C$6=8,SUM(+Ene!J37+Feb!J37+Mar!J37+Abr!J37+May!J37+Jun!J37+Jul!J37+Ago!J37),IF(Config!$C$6=9,SUM(+Ene!J37+Feb!J37+Mar!J37+Abr!J37+May!J37+Jun!J37+Jul!J37+Ago!J37+Set!J37),IF(Config!$C$6=10,SUM(+Ene!J37+Feb!J37+Mar!J37+Abr!J37+May!J37+Jun!J37+Jul!J37+Ago!J37+Set!J37+Oct!J37),IF(Config!$C$6=11,SUM(+Ene!J37+Feb!J37+Mar!J37+Abr!J37+May!J37+Jun!J37+Jul!J37+Ago!J37+Set!J37+Oct!J37+Nov!J37),IF(Config!$C$6=12,SUM(+Ene!J37+Feb!J37+Mar!J37+Abr!J37+May!J37+Jun!J37+Jul!J37+Ago!J37+Set!J37+Oct!J37+Nov!J37+Dic!J37)))))))))))))</f>
        <v>0</v>
      </c>
      <c r="K37" s="356">
        <f>IF(Config!$C$6=1,SUM(+Ene!K37),IF(Config!$C$6=2,SUM(+Ene!K37+Feb!K37),IF(Config!$C$6=3,SUM(+Ene!K37+Feb!K37+Mar!K37),IF(Config!$C$6=4,SUM(+Ene!K37+Feb!K37+Mar!K37+Abr!K37),IF(Config!$C$6=5,SUM(Ene!K37+Feb!K37+Mar!K37+Abr!K37+May!K37),IF(Config!$C$6=6,SUM(+Ene!K37+Feb!K37+Mar!K37+Abr!K37+May!K37+Jun!K37),IF(Config!$C$6=7,SUM(Ene!K37+Feb!K37+Mar!K37+Abr!K37+May!K37+Jun!K37+Jul!K37),IF(Config!$C$6=8,SUM(+Ene!K37+Feb!K37+Mar!K37+Abr!K37+May!K37+Jun!K37+Jul!K37+Ago!K37),IF(Config!$C$6=9,SUM(+Ene!K37+Feb!K37+Mar!K37+Abr!K37+May!K37+Jun!K37+Jul!K37+Ago!K37+Set!K37),IF(Config!$C$6=10,SUM(+Ene!K37+Feb!K37+Mar!K37+Abr!K37+May!K37+Jun!K37+Jul!K37+Ago!K37+Set!K37+Oct!K37),IF(Config!$C$6=11,SUM(+Ene!K37+Feb!K37+Mar!K37+Abr!K37+May!K37+Jun!K37+Jul!K37+Ago!K37+Set!K37+Oct!K37+Nov!K37),IF(Config!$C$6=12,SUM(+Ene!K37+Feb!K37+Mar!K37+Abr!K37+May!K37+Jun!K37+Jul!K37+Ago!K37+Set!K37+Oct!K37+Nov!K37+Dic!K37)))))))))))))</f>
        <v>0</v>
      </c>
      <c r="L37" s="356">
        <f>IF(Config!$C$6=1,SUM(+Ene!L37),IF(Config!$C$6=2,SUM(+Ene!L37+Feb!L37),IF(Config!$C$6=3,SUM(+Ene!L37+Feb!L37+Mar!L37),IF(Config!$C$6=4,SUM(+Ene!L37+Feb!L37+Mar!L37+Abr!L37),IF(Config!$C$6=5,SUM(Ene!L37+Feb!L37+Mar!L37+Abr!L37+May!L37),IF(Config!$C$6=6,SUM(+Ene!L37+Feb!L37+Mar!L37+Abr!L37+May!L37+Jun!L37),IF(Config!$C$6=7,SUM(Ene!L37+Feb!L37+Mar!L37+Abr!L37+May!L37+Jun!L37+Jul!L37),IF(Config!$C$6=8,SUM(+Ene!L37+Feb!L37+Mar!L37+Abr!L37+May!L37+Jun!L37+Jul!L37+Ago!L37),IF(Config!$C$6=9,SUM(+Ene!L37+Feb!L37+Mar!L37+Abr!L37+May!L37+Jun!L37+Jul!L37+Ago!L37+Set!L37),IF(Config!$C$6=10,SUM(+Ene!L37+Feb!L37+Mar!L37+Abr!L37+May!L37+Jun!L37+Jul!L37+Ago!L37+Set!L37+Oct!L37),IF(Config!$C$6=11,SUM(+Ene!L37+Feb!L37+Mar!L37+Abr!L37+May!L37+Jun!L37+Jul!L37+Ago!L37+Set!L37+Oct!L37+Nov!L37),IF(Config!$C$6=12,SUM(+Ene!L37+Feb!L37+Mar!L37+Abr!L37+May!L37+Jun!L37+Jul!L37+Ago!L37+Set!L37+Oct!L37+Nov!L37+Dic!L37)))))))))))))</f>
        <v>0</v>
      </c>
      <c r="M37" s="356">
        <f>IF(Config!$C$6=1,SUM(+Ene!M37),IF(Config!$C$6=2,SUM(+Ene!M37+Feb!M37),IF(Config!$C$6=3,SUM(+Ene!M37+Feb!M37+Mar!M37),IF(Config!$C$6=4,SUM(+Ene!M37+Feb!M37+Mar!M37+Abr!M37),IF(Config!$C$6=5,SUM(Ene!M37+Feb!M37+Mar!M37+Abr!M37+May!M37),IF(Config!$C$6=6,SUM(+Ene!M37+Feb!M37+Mar!M37+Abr!M37+May!M37+Jun!M37),IF(Config!$C$6=7,SUM(Ene!M37+Feb!M37+Mar!M37+Abr!M37+May!M37+Jun!M37+Jul!M37),IF(Config!$C$6=8,SUM(+Ene!M37+Feb!M37+Mar!M37+Abr!M37+May!M37+Jun!M37+Jul!M37+Ago!M37),IF(Config!$C$6=9,SUM(+Ene!M37+Feb!M37+Mar!M37+Abr!M37+May!M37+Jun!M37+Jul!M37+Ago!M37+Set!M37),IF(Config!$C$6=10,SUM(+Ene!M37+Feb!M37+Mar!M37+Abr!M37+May!M37+Jun!M37+Jul!M37+Ago!M37+Set!M37+Oct!M37),IF(Config!$C$6=11,SUM(+Ene!M37+Feb!M37+Mar!M37+Abr!M37+May!M37+Jun!M37+Jul!M37+Ago!M37+Set!M37+Oct!M37+Nov!M37),IF(Config!$C$6=12,SUM(+Ene!M37+Feb!M37+Mar!M37+Abr!M37+May!M37+Jun!M37+Jul!M37+Ago!M37+Set!M37+Oct!M37+Nov!M37+Dic!M37)))))))))))))</f>
        <v>0</v>
      </c>
      <c r="N37" s="356">
        <f>IF(Config!$C$6=1,SUM(+Ene!N37),IF(Config!$C$6=2,SUM(+Ene!N37+Feb!N37),IF(Config!$C$6=3,SUM(+Ene!N37+Feb!N37+Mar!N37),IF(Config!$C$6=4,SUM(+Ene!N37+Feb!N37+Mar!N37+Abr!N37),IF(Config!$C$6=5,SUM(Ene!N37+Feb!N37+Mar!N37+Abr!N37+May!N37),IF(Config!$C$6=6,SUM(+Ene!N37+Feb!N37+Mar!N37+Abr!N37+May!N37+Jun!N37),IF(Config!$C$6=7,SUM(Ene!N37+Feb!N37+Mar!N37+Abr!N37+May!N37+Jun!N37+Jul!N37),IF(Config!$C$6=8,SUM(+Ene!N37+Feb!N37+Mar!N37+Abr!N37+May!N37+Jun!N37+Jul!N37+Ago!N37),IF(Config!$C$6=9,SUM(+Ene!N37+Feb!N37+Mar!N37+Abr!N37+May!N37+Jun!N37+Jul!N37+Ago!N37+Set!N37),IF(Config!$C$6=10,SUM(+Ene!N37+Feb!N37+Mar!N37+Abr!N37+May!N37+Jun!N37+Jul!N37+Ago!N37+Set!N37+Oct!N37),IF(Config!$C$6=11,SUM(+Ene!N37+Feb!N37+Mar!N37+Abr!N37+May!N37+Jun!N37+Jul!N37+Ago!N37+Set!N37+Oct!N37+Nov!N37),IF(Config!$C$6=12,SUM(+Ene!N37+Feb!N37+Mar!N37+Abr!N37+May!N37+Jun!N37+Jul!N37+Ago!N37+Set!N37+Oct!N37+Nov!N37+Dic!N37)))))))))))))</f>
        <v>0</v>
      </c>
      <c r="O37" s="356">
        <f>IF(Config!$C$6=1,SUM(+Ene!O37),IF(Config!$C$6=2,SUM(+Ene!O37+Feb!O37),IF(Config!$C$6=3,SUM(+Ene!O37+Feb!O37+Mar!O37),IF(Config!$C$6=4,SUM(+Ene!O37+Feb!O37+Mar!O37+Abr!O37),IF(Config!$C$6=5,SUM(Ene!O37+Feb!O37+Mar!O37+Abr!O37+May!O37),IF(Config!$C$6=6,SUM(+Ene!O37+Feb!O37+Mar!O37+Abr!O37+May!O37+Jun!O37),IF(Config!$C$6=7,SUM(Ene!O37+Feb!O37+Mar!O37+Abr!O37+May!O37+Jun!O37+Jul!O37),IF(Config!$C$6=8,SUM(+Ene!O37+Feb!O37+Mar!O37+Abr!O37+May!O37+Jun!O37+Jul!O37+Ago!O37),IF(Config!$C$6=9,SUM(+Ene!O37+Feb!O37+Mar!O37+Abr!O37+May!O37+Jun!O37+Jul!O37+Ago!O37+Set!O37),IF(Config!$C$6=10,SUM(+Ene!O37+Feb!O37+Mar!O37+Abr!O37+May!O37+Jun!O37+Jul!O37+Ago!O37+Set!O37+Oct!O37),IF(Config!$C$6=11,SUM(+Ene!O37+Feb!O37+Mar!O37+Abr!O37+May!O37+Jun!O37+Jul!O37+Ago!O37+Set!O37+Oct!O37+Nov!O37),IF(Config!$C$6=12,SUM(+Ene!O37+Feb!O37+Mar!O37+Abr!O37+May!O37+Jun!O37+Jul!O37+Ago!O37+Set!O37+Oct!O37+Nov!O37+Dic!O37)))))))))))))</f>
        <v>0</v>
      </c>
      <c r="P37" s="356">
        <f>IF(Config!$C$6=1,SUM(+Ene!P37),IF(Config!$C$6=2,SUM(+Ene!P37+Feb!P37),IF(Config!$C$6=3,SUM(+Ene!P37+Feb!P37+Mar!P37),IF(Config!$C$6=4,SUM(+Ene!P37+Feb!P37+Mar!P37+Abr!P37),IF(Config!$C$6=5,SUM(Ene!P37+Feb!P37+Mar!P37+Abr!P37+May!P37),IF(Config!$C$6=6,SUM(+Ene!P37+Feb!P37+Mar!P37+Abr!P37+May!P37+Jun!P37),IF(Config!$C$6=7,SUM(Ene!P37+Feb!P37+Mar!P37+Abr!P37+May!P37+Jun!P37+Jul!P37),IF(Config!$C$6=8,SUM(+Ene!P37+Feb!P37+Mar!P37+Abr!P37+May!P37+Jun!P37+Jul!P37+Ago!P37),IF(Config!$C$6=9,SUM(+Ene!P37+Feb!P37+Mar!P37+Abr!P37+May!P37+Jun!P37+Jul!P37+Ago!P37+Set!P37),IF(Config!$C$6=10,SUM(+Ene!P37+Feb!P37+Mar!P37+Abr!P37+May!P37+Jun!P37+Jul!P37+Ago!P37+Set!P37+Oct!P37),IF(Config!$C$6=11,SUM(+Ene!P37+Feb!P37+Mar!P37+Abr!P37+May!P37+Jun!P37+Jul!P37+Ago!P37+Set!P37+Oct!P37+Nov!P37),IF(Config!$C$6=12,SUM(+Ene!P37+Feb!P37+Mar!P37+Abr!P37+May!P37+Jun!P37+Jul!P37+Ago!P37+Set!P37+Oct!P37+Nov!P37+Dic!P37)))))))))))))</f>
        <v>0</v>
      </c>
      <c r="Q37" s="356">
        <f>IF(Config!$C$6=1,SUM(+Ene!Q37),IF(Config!$C$6=2,SUM(+Ene!Q37+Feb!Q37),IF(Config!$C$6=3,SUM(+Ene!Q37+Feb!Q37+Mar!Q37),IF(Config!$C$6=4,SUM(+Ene!Q37+Feb!Q37+Mar!Q37+Abr!Q37),IF(Config!$C$6=5,SUM(Ene!Q37+Feb!Q37+Mar!Q37+Abr!Q37+May!Q37),IF(Config!$C$6=6,SUM(+Ene!Q37+Feb!Q37+Mar!Q37+Abr!Q37+May!Q37+Jun!Q37),IF(Config!$C$6=7,SUM(Ene!Q37+Feb!Q37+Mar!Q37+Abr!Q37+May!Q37+Jun!Q37+Jul!Q37),IF(Config!$C$6=8,SUM(+Ene!Q37+Feb!Q37+Mar!Q37+Abr!Q37+May!Q37+Jun!Q37+Jul!Q37+Ago!Q37),IF(Config!$C$6=9,SUM(+Ene!Q37+Feb!Q37+Mar!Q37+Abr!Q37+May!Q37+Jun!Q37+Jul!Q37+Ago!Q37+Set!Q37),IF(Config!$C$6=10,SUM(+Ene!Q37+Feb!Q37+Mar!Q37+Abr!Q37+May!Q37+Jun!Q37+Jul!Q37+Ago!Q37+Set!Q37+Oct!Q37),IF(Config!$C$6=11,SUM(+Ene!Q37+Feb!Q37+Mar!Q37+Abr!Q37+May!Q37+Jun!Q37+Jul!Q37+Ago!Q37+Set!Q37+Oct!Q37+Nov!Q37),IF(Config!$C$6=12,SUM(+Ene!Q37+Feb!Q37+Mar!Q37+Abr!Q37+May!Q37+Jun!Q37+Jul!Q37+Ago!Q37+Set!Q37+Oct!Q37+Nov!Q37+Dic!Q37)))))))))))))</f>
        <v>0</v>
      </c>
      <c r="R37" s="356">
        <f>IF(Config!$C$6=1,SUM(+Ene!R37),IF(Config!$C$6=2,SUM(+Ene!R37+Feb!R37),IF(Config!$C$6=3,SUM(+Ene!R37+Feb!R37+Mar!R37),IF(Config!$C$6=4,SUM(+Ene!R37+Feb!R37+Mar!R37+Abr!R37),IF(Config!$C$6=5,SUM(Ene!R37+Feb!R37+Mar!R37+Abr!R37+May!R37),IF(Config!$C$6=6,SUM(+Ene!R37+Feb!R37+Mar!R37+Abr!R37+May!R37+Jun!R37),IF(Config!$C$6=7,SUM(Ene!R37+Feb!R37+Mar!R37+Abr!R37+May!R37+Jun!R37+Jul!R37),IF(Config!$C$6=8,SUM(+Ene!R37+Feb!R37+Mar!R37+Abr!R37+May!R37+Jun!R37+Jul!R37+Ago!R37),IF(Config!$C$6=9,SUM(+Ene!R37+Feb!R37+Mar!R37+Abr!R37+May!R37+Jun!R37+Jul!R37+Ago!R37+Set!R37),IF(Config!$C$6=10,SUM(+Ene!R37+Feb!R37+Mar!R37+Abr!R37+May!R37+Jun!R37+Jul!R37+Ago!R37+Set!R37+Oct!R37),IF(Config!$C$6=11,SUM(+Ene!R37+Feb!R37+Mar!R37+Abr!R37+May!R37+Jun!R37+Jul!R37+Ago!R37+Set!R37+Oct!R37+Nov!R37),IF(Config!$C$6=12,SUM(+Ene!R37+Feb!R37+Mar!R37+Abr!R37+May!R37+Jun!R37+Jul!R37+Ago!R37+Set!R37+Oct!R37+Nov!R37+Dic!R37)))))))))))))</f>
        <v>0</v>
      </c>
      <c r="S37" s="356">
        <f>IF(Config!$C$6=1,SUM(+Ene!S37),IF(Config!$C$6=2,SUM(+Ene!S37+Feb!S37),IF(Config!$C$6=3,SUM(+Ene!S37+Feb!S37+Mar!S37),IF(Config!$C$6=4,SUM(+Ene!S37+Feb!S37+Mar!S37+Abr!S37),IF(Config!$C$6=5,SUM(Ene!S37+Feb!S37+Mar!S37+Abr!S37+May!S37),IF(Config!$C$6=6,SUM(+Ene!S37+Feb!S37+Mar!S37+Abr!S37+May!S37+Jun!S37),IF(Config!$C$6=7,SUM(Ene!S37+Feb!S37+Mar!S37+Abr!S37+May!S37+Jun!S37+Jul!S37),IF(Config!$C$6=8,SUM(+Ene!S37+Feb!S37+Mar!S37+Abr!S37+May!S37+Jun!S37+Jul!S37+Ago!S37),IF(Config!$C$6=9,SUM(+Ene!S37+Feb!S37+Mar!S37+Abr!S37+May!S37+Jun!S37+Jul!S37+Ago!S37+Set!S37),IF(Config!$C$6=10,SUM(+Ene!S37+Feb!S37+Mar!S37+Abr!S37+May!S37+Jun!S37+Jul!S37+Ago!S37+Set!S37+Oct!S37),IF(Config!$C$6=11,SUM(+Ene!S37+Feb!S37+Mar!S37+Abr!S37+May!S37+Jun!S37+Jul!S37+Ago!S37+Set!S37+Oct!S37+Nov!S37),IF(Config!$C$6=12,SUM(+Ene!S37+Feb!S37+Mar!S37+Abr!S37+May!S37+Jun!S37+Jul!S37+Ago!S37+Set!S37+Oct!S37+Nov!S37+Dic!S37)))))))))))))</f>
        <v>0</v>
      </c>
      <c r="T37" s="356">
        <f>IF(Config!$C$6=1,SUM(+Ene!T37),IF(Config!$C$6=2,SUM(+Ene!T37+Feb!T37),IF(Config!$C$6=3,SUM(+Ene!T37+Feb!T37+Mar!T37),IF(Config!$C$6=4,SUM(+Ene!T37+Feb!T37+Mar!T37+Abr!T37),IF(Config!$C$6=5,SUM(Ene!T37+Feb!T37+Mar!T37+Abr!T37+May!T37),IF(Config!$C$6=6,SUM(+Ene!T37+Feb!T37+Mar!T37+Abr!T37+May!T37+Jun!T37),IF(Config!$C$6=7,SUM(Ene!T37+Feb!T37+Mar!T37+Abr!T37+May!T37+Jun!T37+Jul!T37),IF(Config!$C$6=8,SUM(+Ene!T37+Feb!T37+Mar!T37+Abr!T37+May!T37+Jun!T37+Jul!T37+Ago!T37),IF(Config!$C$6=9,SUM(+Ene!T37+Feb!T37+Mar!T37+Abr!T37+May!T37+Jun!T37+Jul!T37+Ago!T37+Set!T37),IF(Config!$C$6=10,SUM(+Ene!T37+Feb!T37+Mar!T37+Abr!T37+May!T37+Jun!T37+Jul!T37+Ago!T37+Set!T37+Oct!T37),IF(Config!$C$6=11,SUM(+Ene!T37+Feb!T37+Mar!T37+Abr!T37+May!T37+Jun!T37+Jul!T37+Ago!T37+Set!T37+Oct!T37+Nov!T37),IF(Config!$C$6=12,SUM(+Ene!T37+Feb!T37+Mar!T37+Abr!T37+May!T37+Jun!T37+Jul!T37+Ago!T37+Set!T37+Oct!T37+Nov!T37+Dic!T37)))))))))))))</f>
        <v>0</v>
      </c>
      <c r="U37" s="356">
        <f>IF(Config!$C$6=1,SUM(+Ene!U37),IF(Config!$C$6=2,SUM(+Ene!U37+Feb!U37),IF(Config!$C$6=3,SUM(+Ene!U37+Feb!U37+Mar!U37),IF(Config!$C$6=4,SUM(+Ene!U37+Feb!U37+Mar!U37+Abr!U37),IF(Config!$C$6=5,SUM(Ene!U37+Feb!U37+Mar!U37+Abr!U37+May!U37),IF(Config!$C$6=6,SUM(+Ene!U37+Feb!U37+Mar!U37+Abr!U37+May!U37+Jun!U37),IF(Config!$C$6=7,SUM(Ene!U37+Feb!U37+Mar!U37+Abr!U37+May!U37+Jun!U37+Jul!U37),IF(Config!$C$6=8,SUM(+Ene!U37+Feb!U37+Mar!U37+Abr!U37+May!U37+Jun!U37+Jul!U37+Ago!U37),IF(Config!$C$6=9,SUM(+Ene!U37+Feb!U37+Mar!U37+Abr!U37+May!U37+Jun!U37+Jul!U37+Ago!U37+Set!U37),IF(Config!$C$6=10,SUM(+Ene!U37+Feb!U37+Mar!U37+Abr!U37+May!U37+Jun!U37+Jul!U37+Ago!U37+Set!U37+Oct!U37),IF(Config!$C$6=11,SUM(+Ene!U37+Feb!U37+Mar!U37+Abr!U37+May!U37+Jun!U37+Jul!U37+Ago!U37+Set!U37+Oct!U37+Nov!U37),IF(Config!$C$6=12,SUM(+Ene!U37+Feb!U37+Mar!U37+Abr!U37+May!U37+Jun!U37+Jul!U37+Ago!U37+Set!U37+Oct!U37+Nov!U37+Dic!U37)))))))))))))</f>
        <v>0</v>
      </c>
      <c r="V37" s="356">
        <f>IF(Config!$C$6=1,SUM(+Ene!V37),IF(Config!$C$6=2,SUM(+Ene!V37+Feb!V37),IF(Config!$C$6=3,SUM(+Ene!V37+Feb!V37+Mar!V37),IF(Config!$C$6=4,SUM(+Ene!V37+Feb!V37+Mar!V37+Abr!V37),IF(Config!$C$6=5,SUM(Ene!V37+Feb!V37+Mar!V37+Abr!V37+May!V37),IF(Config!$C$6=6,SUM(+Ene!V37+Feb!V37+Mar!V37+Abr!V37+May!V37+Jun!V37),IF(Config!$C$6=7,SUM(Ene!V37+Feb!V37+Mar!V37+Abr!V37+May!V37+Jun!V37+Jul!V37),IF(Config!$C$6=8,SUM(+Ene!V37+Feb!V37+Mar!V37+Abr!V37+May!V37+Jun!V37+Jul!V37+Ago!V37),IF(Config!$C$6=9,SUM(+Ene!V37+Feb!V37+Mar!V37+Abr!V37+May!V37+Jun!V37+Jul!V37+Ago!V37+Set!V37),IF(Config!$C$6=10,SUM(+Ene!V37+Feb!V37+Mar!V37+Abr!V37+May!V37+Jun!V37+Jul!V37+Ago!V37+Set!V37+Oct!V37),IF(Config!$C$6=11,SUM(+Ene!V37+Feb!V37+Mar!V37+Abr!V37+May!V37+Jun!V37+Jul!V37+Ago!V37+Set!V37+Oct!V37+Nov!V37),IF(Config!$C$6=12,SUM(+Ene!V37+Feb!V37+Mar!V37+Abr!V37+May!V37+Jun!V37+Jul!V37+Ago!V37+Set!V37+Oct!V37+Nov!V37+Dic!V37)))))))))))))</f>
        <v>0</v>
      </c>
      <c r="W37" s="356">
        <f>IF(Config!$C$6=1,SUM(+Ene!W37),IF(Config!$C$6=2,SUM(+Ene!W37+Feb!W37),IF(Config!$C$6=3,SUM(+Ene!W37+Feb!W37+Mar!W37),IF(Config!$C$6=4,SUM(+Ene!W37+Feb!W37+Mar!W37+Abr!W37),IF(Config!$C$6=5,SUM(Ene!W37+Feb!W37+Mar!W37+Abr!W37+May!W37),IF(Config!$C$6=6,SUM(+Ene!W37+Feb!W37+Mar!W37+Abr!W37+May!W37+Jun!W37),IF(Config!$C$6=7,SUM(Ene!W37+Feb!W37+Mar!W37+Abr!W37+May!W37+Jun!W37+Jul!W37),IF(Config!$C$6=8,SUM(+Ene!W37+Feb!W37+Mar!W37+Abr!W37+May!W37+Jun!W37+Jul!W37+Ago!W37),IF(Config!$C$6=9,SUM(+Ene!W37+Feb!W37+Mar!W37+Abr!W37+May!W37+Jun!W37+Jul!W37+Ago!W37+Set!W37),IF(Config!$C$6=10,SUM(+Ene!W37+Feb!W37+Mar!W37+Abr!W37+May!W37+Jun!W37+Jul!W37+Ago!W37+Set!W37+Oct!W37),IF(Config!$C$6=11,SUM(+Ene!W37+Feb!W37+Mar!W37+Abr!W37+May!W37+Jun!W37+Jul!W37+Ago!W37+Set!W37+Oct!W37+Nov!W37),IF(Config!$C$6=12,SUM(+Ene!W37+Feb!W37+Mar!W37+Abr!W37+May!W37+Jun!W37+Jul!W37+Ago!W37+Set!W37+Oct!W37+Nov!W37+Dic!W37)))))))))))))</f>
        <v>0</v>
      </c>
      <c r="X37" s="356">
        <f>IF(Config!$C$6=1,SUM(+Ene!X37),IF(Config!$C$6=2,SUM(+Ene!X37+Feb!X37),IF(Config!$C$6=3,SUM(+Ene!X37+Feb!X37+Mar!X37),IF(Config!$C$6=4,SUM(+Ene!X37+Feb!X37+Mar!X37+Abr!X37),IF(Config!$C$6=5,SUM(Ene!X37+Feb!X37+Mar!X37+Abr!X37+May!X37),IF(Config!$C$6=6,SUM(+Ene!X37+Feb!X37+Mar!X37+Abr!X37+May!X37+Jun!X37),IF(Config!$C$6=7,SUM(Ene!X37+Feb!X37+Mar!X37+Abr!X37+May!X37+Jun!X37+Jul!X37),IF(Config!$C$6=8,SUM(+Ene!X37+Feb!X37+Mar!X37+Abr!X37+May!X37+Jun!X37+Jul!X37+Ago!X37),IF(Config!$C$6=9,SUM(+Ene!X37+Feb!X37+Mar!X37+Abr!X37+May!X37+Jun!X37+Jul!X37+Ago!X37+Set!X37),IF(Config!$C$6=10,SUM(+Ene!X37+Feb!X37+Mar!X37+Abr!X37+May!X37+Jun!X37+Jul!X37+Ago!X37+Set!X37+Oct!X37),IF(Config!$C$6=11,SUM(+Ene!X37+Feb!X37+Mar!X37+Abr!X37+May!X37+Jun!X37+Jul!X37+Ago!X37+Set!X37+Oct!X37+Nov!X37),IF(Config!$C$6=12,SUM(+Ene!X37+Feb!X37+Mar!X37+Abr!X37+May!X37+Jun!X37+Jul!X37+Ago!X37+Set!X37+Oct!X37+Nov!X37+Dic!X37)))))))))))))</f>
        <v>1</v>
      </c>
      <c r="Y37" s="356">
        <f>IF(Config!$C$6=1,SUM(+Ene!Y37),IF(Config!$C$6=2,SUM(+Ene!Y37+Feb!Y37),IF(Config!$C$6=3,SUM(+Ene!Y37+Feb!Y37+Mar!Y37),IF(Config!$C$6=4,SUM(+Ene!Y37+Feb!Y37+Mar!Y37+Abr!Y37),IF(Config!$C$6=5,SUM(Ene!Y37+Feb!Y37+Mar!Y37+Abr!Y37+May!Y37),IF(Config!$C$6=6,SUM(+Ene!Y37+Feb!Y37+Mar!Y37+Abr!Y37+May!Y37+Jun!Y37),IF(Config!$C$6=7,SUM(Ene!Y37+Feb!Y37+Mar!Y37+Abr!Y37+May!Y37+Jun!Y37+Jul!Y37),IF(Config!$C$6=8,SUM(+Ene!Y37+Feb!Y37+Mar!Y37+Abr!Y37+May!Y37+Jun!Y37+Jul!Y37+Ago!Y37),IF(Config!$C$6=9,SUM(+Ene!Y37+Feb!Y37+Mar!Y37+Abr!Y37+May!Y37+Jun!Y37+Jul!Y37+Ago!Y37+Set!Y37),IF(Config!$C$6=10,SUM(+Ene!Y37+Feb!Y37+Mar!Y37+Abr!Y37+May!Y37+Jun!Y37+Jul!Y37+Ago!Y37+Set!Y37+Oct!Y37),IF(Config!$C$6=11,SUM(+Ene!Y37+Feb!Y37+Mar!Y37+Abr!Y37+May!Y37+Jun!Y37+Jul!Y37+Ago!Y37+Set!Y37+Oct!Y37+Nov!Y37),IF(Config!$C$6=12,SUM(+Ene!Y37+Feb!Y37+Mar!Y37+Abr!Y37+May!Y37+Jun!Y37+Jul!Y37+Ago!Y37+Set!Y37+Oct!Y37+Nov!Y37+Dic!Y37)))))))))))))</f>
        <v>0</v>
      </c>
      <c r="Z37" s="356">
        <f>IF(Config!$C$6=1,SUM(+Ene!Z37),IF(Config!$C$6=2,SUM(+Ene!Z37+Feb!Z37),IF(Config!$C$6=3,SUM(+Ene!Z37+Feb!Z37+Mar!Z37),IF(Config!$C$6=4,SUM(+Ene!Z37+Feb!Z37+Mar!Z37+Abr!Z37),IF(Config!$C$6=5,SUM(Ene!Z37+Feb!Z37+Mar!Z37+Abr!Z37+May!Z37),IF(Config!$C$6=6,SUM(+Ene!Z37+Feb!Z37+Mar!Z37+Abr!Z37+May!Z37+Jun!Z37),IF(Config!$C$6=7,SUM(Ene!Z37+Feb!Z37+Mar!Z37+Abr!Z37+May!Z37+Jun!Z37+Jul!Z37),IF(Config!$C$6=8,SUM(+Ene!Z37+Feb!Z37+Mar!Z37+Abr!Z37+May!Z37+Jun!Z37+Jul!Z37+Ago!Z37),IF(Config!$C$6=9,SUM(+Ene!Z37+Feb!Z37+Mar!Z37+Abr!Z37+May!Z37+Jun!Z37+Jul!Z37+Ago!Z37+Set!Z37),IF(Config!$C$6=10,SUM(+Ene!Z37+Feb!Z37+Mar!Z37+Abr!Z37+May!Z37+Jun!Z37+Jul!Z37+Ago!Z37+Set!Z37+Oct!Z37),IF(Config!$C$6=11,SUM(+Ene!Z37+Feb!Z37+Mar!Z37+Abr!Z37+May!Z37+Jun!Z37+Jul!Z37+Ago!Z37+Set!Z37+Oct!Z37+Nov!Z37),IF(Config!$C$6=12,SUM(+Ene!Z37+Feb!Z37+Mar!Z37+Abr!Z37+May!Z37+Jun!Z37+Jul!Z37+Ago!Z37+Set!Z37+Oct!Z37+Nov!Z37+Dic!Z37)))))))))))))</f>
        <v>0</v>
      </c>
      <c r="AA37" s="356">
        <f>IF(Config!$C$6=1,SUM(+Ene!AA37),IF(Config!$C$6=2,SUM(+Ene!AA37+Feb!AA37),IF(Config!$C$6=3,SUM(+Ene!AA37+Feb!AA37+Mar!AA37),IF(Config!$C$6=4,SUM(+Ene!AA37+Feb!AA37+Mar!AA37+Abr!AA37),IF(Config!$C$6=5,SUM(Ene!AA37+Feb!AA37+Mar!AA37+Abr!AA37+May!AA37),IF(Config!$C$6=6,SUM(+Ene!AA37+Feb!AA37+Mar!AA37+Abr!AA37+May!AA37+Jun!AA37),IF(Config!$C$6=7,SUM(Ene!AA37+Feb!AA37+Mar!AA37+Abr!AA37+May!AA37+Jun!AA37+Jul!AA37),IF(Config!$C$6=8,SUM(+Ene!AA37+Feb!AA37+Mar!AA37+Abr!AA37+May!AA37+Jun!AA37+Jul!AA37+Ago!AA37),IF(Config!$C$6=9,SUM(+Ene!AA37+Feb!AA37+Mar!AA37+Abr!AA37+May!AA37+Jun!AA37+Jul!AA37+Ago!AA37+Set!AA37),IF(Config!$C$6=10,SUM(+Ene!AA37+Feb!AA37+Mar!AA37+Abr!AA37+May!AA37+Jun!AA37+Jul!AA37+Ago!AA37+Set!AA37+Oct!AA37),IF(Config!$C$6=11,SUM(+Ene!AA37+Feb!AA37+Mar!AA37+Abr!AA37+May!AA37+Jun!AA37+Jul!AA37+Ago!AA37+Set!AA37+Oct!AA37+Nov!AA37),IF(Config!$C$6=12,SUM(+Ene!AA37+Feb!AA37+Mar!AA37+Abr!AA37+May!AA37+Jun!AA37+Jul!AA37+Ago!AA37+Set!AA37+Oct!AA37+Nov!AA37+Dic!AA37)))))))))))))</f>
        <v>0</v>
      </c>
      <c r="AB37" s="356">
        <f>IF(Config!$C$6=1,SUM(+Ene!AB37),IF(Config!$C$6=2,SUM(+Ene!AB37+Feb!AB37),IF(Config!$C$6=3,SUM(+Ene!AB37+Feb!AB37+Mar!AB37),IF(Config!$C$6=4,SUM(+Ene!AB37+Feb!AB37+Mar!AB37+Abr!AB37),IF(Config!$C$6=5,SUM(Ene!AB37+Feb!AB37+Mar!AB37+Abr!AB37+May!AB37),IF(Config!$C$6=6,SUM(+Ene!AB37+Feb!AB37+Mar!AB37+Abr!AB37+May!AB37+Jun!AB37),IF(Config!$C$6=7,SUM(Ene!AB37+Feb!AB37+Mar!AB37+Abr!AB37+May!AB37+Jun!AB37+Jul!AB37),IF(Config!$C$6=8,SUM(+Ene!AB37+Feb!AB37+Mar!AB37+Abr!AB37+May!AB37+Jun!AB37+Jul!AB37+Ago!AB37),IF(Config!$C$6=9,SUM(+Ene!AB37+Feb!AB37+Mar!AB37+Abr!AB37+May!AB37+Jun!AB37+Jul!AB37+Ago!AB37+Set!AB37),IF(Config!$C$6=10,SUM(+Ene!AB37+Feb!AB37+Mar!AB37+Abr!AB37+May!AB37+Jun!AB37+Jul!AB37+Ago!AB37+Set!AB37+Oct!AB37),IF(Config!$C$6=11,SUM(+Ene!AB37+Feb!AB37+Mar!AB37+Abr!AB37+May!AB37+Jun!AB37+Jul!AB37+Ago!AB37+Set!AB37+Oct!AB37+Nov!AB37),IF(Config!$C$6=12,SUM(+Ene!AB37+Feb!AB37+Mar!AB37+Abr!AB37+May!AB37+Jun!AB37+Jul!AB37+Ago!AB37+Set!AB37+Oct!AB37+Nov!AB37+Dic!AB37)))))))))))))</f>
        <v>0</v>
      </c>
      <c r="AC37" s="356">
        <f>IF(Config!$C$6=1,SUM(+Ene!AC37),IF(Config!$C$6=2,SUM(+Ene!AC37+Feb!AC37),IF(Config!$C$6=3,SUM(+Ene!AC37+Feb!AC37+Mar!AC37),IF(Config!$C$6=4,SUM(+Ene!AC37+Feb!AC37+Mar!AC37+Abr!AC37),IF(Config!$C$6=5,SUM(Ene!AC37+Feb!AC37+Mar!AC37+Abr!AC37+May!AC37),IF(Config!$C$6=6,SUM(+Ene!AC37+Feb!AC37+Mar!AC37+Abr!AC37+May!AC37+Jun!AC37),IF(Config!$C$6=7,SUM(Ene!AC37+Feb!AC37+Mar!AC37+Abr!AC37+May!AC37+Jun!AC37+Jul!AC37),IF(Config!$C$6=8,SUM(+Ene!AC37+Feb!AC37+Mar!AC37+Abr!AC37+May!AC37+Jun!AC37+Jul!AC37+Ago!AC37),IF(Config!$C$6=9,SUM(+Ene!AC37+Feb!AC37+Mar!AC37+Abr!AC37+May!AC37+Jun!AC37+Jul!AC37+Ago!AC37+Set!AC37),IF(Config!$C$6=10,SUM(+Ene!AC37+Feb!AC37+Mar!AC37+Abr!AC37+May!AC37+Jun!AC37+Jul!AC37+Ago!AC37+Set!AC37+Oct!AC37),IF(Config!$C$6=11,SUM(+Ene!AC37+Feb!AC37+Mar!AC37+Abr!AC37+May!AC37+Jun!AC37+Jul!AC37+Ago!AC37+Set!AC37+Oct!AC37+Nov!AC37),IF(Config!$C$6=12,SUM(+Ene!AC37+Feb!AC37+Mar!AC37+Abr!AC37+May!AC37+Jun!AC37+Jul!AC37+Ago!AC37+Set!AC37+Oct!AC37+Nov!AC37+Dic!AC37)))))))))))))</f>
        <v>0</v>
      </c>
      <c r="AD37" s="356">
        <f>IF(Config!$C$6=1,SUM(+Ene!AD37),IF(Config!$C$6=2,SUM(+Ene!AD37+Feb!AD37),IF(Config!$C$6=3,SUM(+Ene!AD37+Feb!AD37+Mar!AD37),IF(Config!$C$6=4,SUM(+Ene!AD37+Feb!AD37+Mar!AD37+Abr!AD37),IF(Config!$C$6=5,SUM(Ene!AD37+Feb!AD37+Mar!AD37+Abr!AD37+May!AD37),IF(Config!$C$6=6,SUM(+Ene!AD37+Feb!AD37+Mar!AD37+Abr!AD37+May!AD37+Jun!AD37),IF(Config!$C$6=7,SUM(Ene!AD37+Feb!AD37+Mar!AD37+Abr!AD37+May!AD37+Jun!AD37+Jul!AD37),IF(Config!$C$6=8,SUM(+Ene!AD37+Feb!AD37+Mar!AD37+Abr!AD37+May!AD37+Jun!AD37+Jul!AD37+Ago!AD37),IF(Config!$C$6=9,SUM(+Ene!AD37+Feb!AD37+Mar!AD37+Abr!AD37+May!AD37+Jun!AD37+Jul!AD37+Ago!AD37+Set!AD37),IF(Config!$C$6=10,SUM(+Ene!AD37+Feb!AD37+Mar!AD37+Abr!AD37+May!AD37+Jun!AD37+Jul!AD37+Ago!AD37+Set!AD37+Oct!AD37),IF(Config!$C$6=11,SUM(+Ene!AD37+Feb!AD37+Mar!AD37+Abr!AD37+May!AD37+Jun!AD37+Jul!AD37+Ago!AD37+Set!AD37+Oct!AD37+Nov!AD37),IF(Config!$C$6=12,SUM(+Ene!AD37+Feb!AD37+Mar!AD37+Abr!AD37+May!AD37+Jun!AD37+Jul!AD37+Ago!AD37+Set!AD37+Oct!AD37+Nov!AD37+Dic!AD37)))))))))))))</f>
        <v>0</v>
      </c>
      <c r="AE37" s="356">
        <f>IF(Config!$C$6=1,SUM(+Ene!AE37),IF(Config!$C$6=2,SUM(+Ene!AE37+Feb!AE37),IF(Config!$C$6=3,SUM(+Ene!AE37+Feb!AE37+Mar!AE37),IF(Config!$C$6=4,SUM(+Ene!AE37+Feb!AE37+Mar!AE37+Abr!AE37),IF(Config!$C$6=5,SUM(Ene!AE37+Feb!AE37+Mar!AE37+Abr!AE37+May!AE37),IF(Config!$C$6=6,SUM(+Ene!AE37+Feb!AE37+Mar!AE37+Abr!AE37+May!AE37+Jun!AE37),IF(Config!$C$6=7,SUM(Ene!AE37+Feb!AE37+Mar!AE37+Abr!AE37+May!AE37+Jun!AE37+Jul!AE37),IF(Config!$C$6=8,SUM(+Ene!AE37+Feb!AE37+Mar!AE37+Abr!AE37+May!AE37+Jun!AE37+Jul!AE37+Ago!AE37),IF(Config!$C$6=9,SUM(+Ene!AE37+Feb!AE37+Mar!AE37+Abr!AE37+May!AE37+Jun!AE37+Jul!AE37+Ago!AE37+Set!AE37),IF(Config!$C$6=10,SUM(+Ene!AE37+Feb!AE37+Mar!AE37+Abr!AE37+May!AE37+Jun!AE37+Jul!AE37+Ago!AE37+Set!AE37+Oct!AE37),IF(Config!$C$6=11,SUM(+Ene!AE37+Feb!AE37+Mar!AE37+Abr!AE37+May!AE37+Jun!AE37+Jul!AE37+Ago!AE37+Set!AE37+Oct!AE37+Nov!AE37),IF(Config!$C$6=12,SUM(+Ene!AE37+Feb!AE37+Mar!AE37+Abr!AE37+May!AE37+Jun!AE37+Jul!AE37+Ago!AE37+Set!AE37+Oct!AE37+Nov!AE37+Dic!AE37)))))))))))))</f>
        <v>0</v>
      </c>
      <c r="AF37" s="356">
        <f>IF(Config!$C$6=1,SUM(+Ene!AF37),IF(Config!$C$6=2,SUM(+Ene!AF37+Feb!AF37),IF(Config!$C$6=3,SUM(+Ene!AF37+Feb!AF37+Mar!AF37),IF(Config!$C$6=4,SUM(+Ene!AF37+Feb!AF37+Mar!AF37+Abr!AF37),IF(Config!$C$6=5,SUM(Ene!AF37+Feb!AF37+Mar!AF37+Abr!AF37+May!AF37),IF(Config!$C$6=6,SUM(+Ene!AF37+Feb!AF37+Mar!AF37+Abr!AF37+May!AF37+Jun!AF37),IF(Config!$C$6=7,SUM(Ene!AF37+Feb!AF37+Mar!AF37+Abr!AF37+May!AF37+Jun!AF37+Jul!AF37),IF(Config!$C$6=8,SUM(+Ene!AF37+Feb!AF37+Mar!AF37+Abr!AF37+May!AF37+Jun!AF37+Jul!AF37+Ago!AF37),IF(Config!$C$6=9,SUM(+Ene!AF37+Feb!AF37+Mar!AF37+Abr!AF37+May!AF37+Jun!AF37+Jul!AF37+Ago!AF37+Set!AF37),IF(Config!$C$6=10,SUM(+Ene!AF37+Feb!AF37+Mar!AF37+Abr!AF37+May!AF37+Jun!AF37+Jul!AF37+Ago!AF37+Set!AF37+Oct!AF37),IF(Config!$C$6=11,SUM(+Ene!AF37+Feb!AF37+Mar!AF37+Abr!AF37+May!AF37+Jun!AF37+Jul!AF37+Ago!AF37+Set!AF37+Oct!AF37+Nov!AF37),IF(Config!$C$6=12,SUM(+Ene!AF37+Feb!AF37+Mar!AF37+Abr!AF37+May!AF37+Jun!AF37+Jul!AF37+Ago!AF37+Set!AF37+Oct!AF37+Nov!AF37+Dic!AF37)))))))))))))</f>
        <v>0</v>
      </c>
      <c r="AG37" s="356">
        <f>IF(Config!$C$6=1,SUM(+Ene!AG37),IF(Config!$C$6=2,SUM(+Ene!AG37+Feb!AG37),IF(Config!$C$6=3,SUM(+Ene!AG37+Feb!AG37+Mar!AG37),IF(Config!$C$6=4,SUM(+Ene!AG37+Feb!AG37+Mar!AG37+Abr!AG37),IF(Config!$C$6=5,SUM(Ene!AG37+Feb!AG37+Mar!AG37+Abr!AG37+May!AG37),IF(Config!$C$6=6,SUM(+Ene!AG37+Feb!AG37+Mar!AG37+Abr!AG37+May!AG37+Jun!AG37),IF(Config!$C$6=7,SUM(Ene!AG37+Feb!AG37+Mar!AG37+Abr!AG37+May!AG37+Jun!AG37+Jul!AG37),IF(Config!$C$6=8,SUM(+Ene!AG37+Feb!AG37+Mar!AG37+Abr!AG37+May!AG37+Jun!AG37+Jul!AG37+Ago!AG37),IF(Config!$C$6=9,SUM(+Ene!AG37+Feb!AG37+Mar!AG37+Abr!AG37+May!AG37+Jun!AG37+Jul!AG37+Ago!AG37+Set!AG37),IF(Config!$C$6=10,SUM(+Ene!AG37+Feb!AG37+Mar!AG37+Abr!AG37+May!AG37+Jun!AG37+Jul!AG37+Ago!AG37+Set!AG37+Oct!AG37),IF(Config!$C$6=11,SUM(+Ene!AG37+Feb!AG37+Mar!AG37+Abr!AG37+May!AG37+Jun!AG37+Jul!AG37+Ago!AG37+Set!AG37+Oct!AG37+Nov!AG37),IF(Config!$C$6=12,SUM(+Ene!AG37+Feb!AG37+Mar!AG37+Abr!AG37+May!AG37+Jun!AG37+Jul!AG37+Ago!AG37+Set!AG37+Oct!AG37+Nov!AG37+Dic!AG37)))))))))))))</f>
        <v>0</v>
      </c>
      <c r="AH37" s="356">
        <f>IF(Config!$C$6=1,SUM(+Ene!AH37),IF(Config!$C$6=2,SUM(+Ene!AH37+Feb!AH37),IF(Config!$C$6=3,SUM(+Ene!AH37+Feb!AH37+Mar!AH37),IF(Config!$C$6=4,SUM(+Ene!AH37+Feb!AH37+Mar!AH37+Abr!AH37),IF(Config!$C$6=5,SUM(Ene!AH37+Feb!AH37+Mar!AH37+Abr!AH37+May!AH37),IF(Config!$C$6=6,SUM(+Ene!AH37+Feb!AH37+Mar!AH37+Abr!AH37+May!AH37+Jun!AH37),IF(Config!$C$6=7,SUM(Ene!AH37+Feb!AH37+Mar!AH37+Abr!AH37+May!AH37+Jun!AH37+Jul!AH37),IF(Config!$C$6=8,SUM(+Ene!AH37+Feb!AH37+Mar!AH37+Abr!AH37+May!AH37+Jun!AH37+Jul!AH37+Ago!AH37),IF(Config!$C$6=9,SUM(+Ene!AH37+Feb!AH37+Mar!AH37+Abr!AH37+May!AH37+Jun!AH37+Jul!AH37+Ago!AH37+Set!AH37),IF(Config!$C$6=10,SUM(+Ene!AH37+Feb!AH37+Mar!AH37+Abr!AH37+May!AH37+Jun!AH37+Jul!AH37+Ago!AH37+Set!AH37+Oct!AH37),IF(Config!$C$6=11,SUM(+Ene!AH37+Feb!AH37+Mar!AH37+Abr!AH37+May!AH37+Jun!AH37+Jul!AH37+Ago!AH37+Set!AH37+Oct!AH37+Nov!AH37),IF(Config!$C$6=12,SUM(+Ene!AH37+Feb!AH37+Mar!AH37+Abr!AH37+May!AH37+Jun!AH37+Jul!AH37+Ago!AH37+Set!AH37+Oct!AH37+Nov!AH37+Dic!AH37)))))))))))))</f>
        <v>0</v>
      </c>
      <c r="AI37" s="356">
        <f>IF(Config!$C$6=1,SUM(+Ene!AI37),IF(Config!$C$6=2,SUM(+Ene!AI37+Feb!AI37),IF(Config!$C$6=3,SUM(+Ene!AI37+Feb!AI37+Mar!AI37),IF(Config!$C$6=4,SUM(+Ene!AI37+Feb!AI37+Mar!AI37+Abr!AI37),IF(Config!$C$6=5,SUM(Ene!AI37+Feb!AI37+Mar!AI37+Abr!AI37+May!AI37),IF(Config!$C$6=6,SUM(+Ene!AI37+Feb!AI37+Mar!AI37+Abr!AI37+May!AI37+Jun!AI37),IF(Config!$C$6=7,SUM(Ene!AI37+Feb!AI37+Mar!AI37+Abr!AI37+May!AI37+Jun!AI37+Jul!AI37),IF(Config!$C$6=8,SUM(+Ene!AI37+Feb!AI37+Mar!AI37+Abr!AI37+May!AI37+Jun!AI37+Jul!AI37+Ago!AI37),IF(Config!$C$6=9,SUM(+Ene!AI37+Feb!AI37+Mar!AI37+Abr!AI37+May!AI37+Jun!AI37+Jul!AI37+Ago!AI37+Set!AI37),IF(Config!$C$6=10,SUM(+Ene!AI37+Feb!AI37+Mar!AI37+Abr!AI37+May!AI37+Jun!AI37+Jul!AI37+Ago!AI37+Set!AI37+Oct!AI37),IF(Config!$C$6=11,SUM(+Ene!AI37+Feb!AI37+Mar!AI37+Abr!AI37+May!AI37+Jun!AI37+Jul!AI37+Ago!AI37+Set!AI37+Oct!AI37+Nov!AI37),IF(Config!$C$6=12,SUM(+Ene!AI37+Feb!AI37+Mar!AI37+Abr!AI37+May!AI37+Jun!AI37+Jul!AI37+Ago!AI37+Set!AI37+Oct!AI37+Nov!AI37+Dic!AI37)))))))))))))</f>
        <v>0</v>
      </c>
      <c r="AJ37" s="356">
        <f>IF(Config!$C$6=1,SUM(+Ene!AJ37),IF(Config!$C$6=2,SUM(+Ene!AJ37+Feb!AJ37),IF(Config!$C$6=3,SUM(+Ene!AJ37+Feb!AJ37+Mar!AJ37),IF(Config!$C$6=4,SUM(+Ene!AJ37+Feb!AJ37+Mar!AJ37+Abr!AJ37),IF(Config!$C$6=5,SUM(Ene!AJ37+Feb!AJ37+Mar!AJ37+Abr!AJ37+May!AJ37),IF(Config!$C$6=6,SUM(+Ene!AJ37+Feb!AJ37+Mar!AJ37+Abr!AJ37+May!AJ37+Jun!AJ37),IF(Config!$C$6=7,SUM(Ene!AJ37+Feb!AJ37+Mar!AJ37+Abr!AJ37+May!AJ37+Jun!AJ37+Jul!AJ37),IF(Config!$C$6=8,SUM(+Ene!AJ37+Feb!AJ37+Mar!AJ37+Abr!AJ37+May!AJ37+Jun!AJ37+Jul!AJ37+Ago!AJ37),IF(Config!$C$6=9,SUM(+Ene!AJ37+Feb!AJ37+Mar!AJ37+Abr!AJ37+May!AJ37+Jun!AJ37+Jul!AJ37+Ago!AJ37+Set!AJ37),IF(Config!$C$6=10,SUM(+Ene!AJ37+Feb!AJ37+Mar!AJ37+Abr!AJ37+May!AJ37+Jun!AJ37+Jul!AJ37+Ago!AJ37+Set!AJ37+Oct!AJ37),IF(Config!$C$6=11,SUM(+Ene!AJ37+Feb!AJ37+Mar!AJ37+Abr!AJ37+May!AJ37+Jun!AJ37+Jul!AJ37+Ago!AJ37+Set!AJ37+Oct!AJ37+Nov!AJ37),IF(Config!$C$6=12,SUM(+Ene!AJ37+Feb!AJ37+Mar!AJ37+Abr!AJ37+May!AJ37+Jun!AJ37+Jul!AJ37+Ago!AJ37+Set!AJ37+Oct!AJ37+Nov!AJ37+Dic!AJ37)))))))))))))</f>
        <v>0</v>
      </c>
      <c r="AK37" s="356">
        <f>IF(Config!$C$6=1,SUM(+Ene!AK37),IF(Config!$C$6=2,SUM(+Ene!AK37+Feb!AK37),IF(Config!$C$6=3,SUM(+Ene!AK37+Feb!AK37+Mar!AK37),IF(Config!$C$6=4,SUM(+Ene!AK37+Feb!AK37+Mar!AK37+Abr!AK37),IF(Config!$C$6=5,SUM(Ene!AK37+Feb!AK37+Mar!AK37+Abr!AK37+May!AK37),IF(Config!$C$6=6,SUM(+Ene!AK37+Feb!AK37+Mar!AK37+Abr!AK37+May!AK37+Jun!AK37),IF(Config!$C$6=7,SUM(Ene!AK37+Feb!AK37+Mar!AK37+Abr!AK37+May!AK37+Jun!AK37+Jul!AK37),IF(Config!$C$6=8,SUM(+Ene!AK37+Feb!AK37+Mar!AK37+Abr!AK37+May!AK37+Jun!AK37+Jul!AK37+Ago!AK37),IF(Config!$C$6=9,SUM(+Ene!AK37+Feb!AK37+Mar!AK37+Abr!AK37+May!AK37+Jun!AK37+Jul!AK37+Ago!AK37+Set!AK37),IF(Config!$C$6=10,SUM(+Ene!AK37+Feb!AK37+Mar!AK37+Abr!AK37+May!AK37+Jun!AK37+Jul!AK37+Ago!AK37+Set!AK37+Oct!AK37),IF(Config!$C$6=11,SUM(+Ene!AK37+Feb!AK37+Mar!AK37+Abr!AK37+May!AK37+Jun!AK37+Jul!AK37+Ago!AK37+Set!AK37+Oct!AK37+Nov!AK37),IF(Config!$C$6=12,SUM(+Ene!AK37+Feb!AK37+Mar!AK37+Abr!AK37+May!AK37+Jun!AK37+Jul!AK37+Ago!AK37+Set!AK37+Oct!AK37+Nov!AK37+Dic!AK37)))))))))))))</f>
        <v>0</v>
      </c>
      <c r="AL37" s="356">
        <f>IF(Config!$C$6=1,SUM(+Ene!AL37),IF(Config!$C$6=2,SUM(+Ene!AL37+Feb!AL37),IF(Config!$C$6=3,SUM(+Ene!AL37+Feb!AL37+Mar!AL37),IF(Config!$C$6=4,SUM(+Ene!AL37+Feb!AL37+Mar!AL37+Abr!AL37),IF(Config!$C$6=5,SUM(Ene!AL37+Feb!AL37+Mar!AL37+Abr!AL37+May!AL37),IF(Config!$C$6=6,SUM(+Ene!AL37+Feb!AL37+Mar!AL37+Abr!AL37+May!AL37+Jun!AL37),IF(Config!$C$6=7,SUM(Ene!AL37+Feb!AL37+Mar!AL37+Abr!AL37+May!AL37+Jun!AL37+Jul!AL37),IF(Config!$C$6=8,SUM(+Ene!AL37+Feb!AL37+Mar!AL37+Abr!AL37+May!AL37+Jun!AL37+Jul!AL37+Ago!AL37),IF(Config!$C$6=9,SUM(+Ene!AL37+Feb!AL37+Mar!AL37+Abr!AL37+May!AL37+Jun!AL37+Jul!AL37+Ago!AL37+Set!AL37),IF(Config!$C$6=10,SUM(+Ene!AL37+Feb!AL37+Mar!AL37+Abr!AL37+May!AL37+Jun!AL37+Jul!AL37+Ago!AL37+Set!AL37+Oct!AL37),IF(Config!$C$6=11,SUM(+Ene!AL37+Feb!AL37+Mar!AL37+Abr!AL37+May!AL37+Jun!AL37+Jul!AL37+Ago!AL37+Set!AL37+Oct!AL37+Nov!AL37),IF(Config!$C$6=12,SUM(+Ene!AL37+Feb!AL37+Mar!AL37+Abr!AL37+May!AL37+Jun!AL37+Jul!AL37+Ago!AL37+Set!AL37+Oct!AL37+Nov!AL37+Dic!AL37)))))))))))))</f>
        <v>0</v>
      </c>
      <c r="AM37" s="356">
        <f>IF(Config!$C$6=1,SUM(+Ene!AM37),IF(Config!$C$6=2,SUM(+Ene!AM37+Feb!AM37),IF(Config!$C$6=3,SUM(+Ene!AM37+Feb!AM37+Mar!AM37),IF(Config!$C$6=4,SUM(+Ene!AM37+Feb!AM37+Mar!AM37+Abr!AM37),IF(Config!$C$6=5,SUM(Ene!AM37+Feb!AM37+Mar!AM37+Abr!AM37+May!AM37),IF(Config!$C$6=6,SUM(+Ene!AM37+Feb!AM37+Mar!AM37+Abr!AM37+May!AM37+Jun!AM37),IF(Config!$C$6=7,SUM(Ene!AM37+Feb!AM37+Mar!AM37+Abr!AM37+May!AM37+Jun!AM37+Jul!AM37),IF(Config!$C$6=8,SUM(+Ene!AM37+Feb!AM37+Mar!AM37+Abr!AM37+May!AM37+Jun!AM37+Jul!AM37+Ago!AM37),IF(Config!$C$6=9,SUM(+Ene!AM37+Feb!AM37+Mar!AM37+Abr!AM37+May!AM37+Jun!AM37+Jul!AM37+Ago!AM37+Set!AM37),IF(Config!$C$6=10,SUM(+Ene!AM37+Feb!AM37+Mar!AM37+Abr!AM37+May!AM37+Jun!AM37+Jul!AM37+Ago!AM37+Set!AM37+Oct!AM37),IF(Config!$C$6=11,SUM(+Ene!AM37+Feb!AM37+Mar!AM37+Abr!AM37+May!AM37+Jun!AM37+Jul!AM37+Ago!AM37+Set!AM37+Oct!AM37+Nov!AM37),IF(Config!$C$6=12,SUM(+Ene!AM37+Feb!AM37+Mar!AM37+Abr!AM37+May!AM37+Jun!AM37+Jul!AM37+Ago!AM37+Set!AM37+Oct!AM37+Nov!AM37+Dic!AM37)))))))))))))</f>
        <v>0</v>
      </c>
      <c r="AN37" s="356">
        <f>IF(Config!$C$6=1,SUM(+Ene!AN37),IF(Config!$C$6=2,SUM(+Ene!AN37+Feb!AN37),IF(Config!$C$6=3,SUM(+Ene!AN37+Feb!AN37+Mar!AN37),IF(Config!$C$6=4,SUM(+Ene!AN37+Feb!AN37+Mar!AN37+Abr!AN37),IF(Config!$C$6=5,SUM(Ene!AN37+Feb!AN37+Mar!AN37+Abr!AN37+May!AN37),IF(Config!$C$6=6,SUM(+Ene!AN37+Feb!AN37+Mar!AN37+Abr!AN37+May!AN37+Jun!AN37),IF(Config!$C$6=7,SUM(Ene!AN37+Feb!AN37+Mar!AN37+Abr!AN37+May!AN37+Jun!AN37+Jul!AN37),IF(Config!$C$6=8,SUM(+Ene!AN37+Feb!AN37+Mar!AN37+Abr!AN37+May!AN37+Jun!AN37+Jul!AN37+Ago!AN37),IF(Config!$C$6=9,SUM(+Ene!AN37+Feb!AN37+Mar!AN37+Abr!AN37+May!AN37+Jun!AN37+Jul!AN37+Ago!AN37+Set!AN37),IF(Config!$C$6=10,SUM(+Ene!AN37+Feb!AN37+Mar!AN37+Abr!AN37+May!AN37+Jun!AN37+Jul!AN37+Ago!AN37+Set!AN37+Oct!AN37),IF(Config!$C$6=11,SUM(+Ene!AN37+Feb!AN37+Mar!AN37+Abr!AN37+May!AN37+Jun!AN37+Jul!AN37+Ago!AN37+Set!AN37+Oct!AN37+Nov!AN37),IF(Config!$C$6=12,SUM(+Ene!AN37+Feb!AN37+Mar!AN37+Abr!AN37+May!AN37+Jun!AN37+Jul!AN37+Ago!AN37+Set!AN37+Oct!AN37+Nov!AN37+Dic!AN37)))))))))))))</f>
        <v>0</v>
      </c>
      <c r="AO37" s="356">
        <f>IF(Config!$C$6=1,SUM(+Ene!AO37),IF(Config!$C$6=2,SUM(+Ene!AO37+Feb!AO37),IF(Config!$C$6=3,SUM(+Ene!AO37+Feb!AO37+Mar!AO37),IF(Config!$C$6=4,SUM(+Ene!AO37+Feb!AO37+Mar!AO37+Abr!AO37),IF(Config!$C$6=5,SUM(Ene!AO37+Feb!AO37+Mar!AO37+Abr!AO37+May!AO37),IF(Config!$C$6=6,SUM(+Ene!AO37+Feb!AO37+Mar!AO37+Abr!AO37+May!AO37+Jun!AO37),IF(Config!$C$6=7,SUM(Ene!AO37+Feb!AO37+Mar!AO37+Abr!AO37+May!AO37+Jun!AO37+Jul!AO37),IF(Config!$C$6=8,SUM(+Ene!AO37+Feb!AO37+Mar!AO37+Abr!AO37+May!AO37+Jun!AO37+Jul!AO37+Ago!AO37),IF(Config!$C$6=9,SUM(+Ene!AO37+Feb!AO37+Mar!AO37+Abr!AO37+May!AO37+Jun!AO37+Jul!AO37+Ago!AO37+Set!AO37),IF(Config!$C$6=10,SUM(+Ene!AO37+Feb!AO37+Mar!AO37+Abr!AO37+May!AO37+Jun!AO37+Jul!AO37+Ago!AO37+Set!AO37+Oct!AO37),IF(Config!$C$6=11,SUM(+Ene!AO37+Feb!AO37+Mar!AO37+Abr!AO37+May!AO37+Jun!AO37+Jul!AO37+Ago!AO37+Set!AO37+Oct!AO37+Nov!AO37),IF(Config!$C$6=12,SUM(+Ene!AO37+Feb!AO37+Mar!AO37+Abr!AO37+May!AO37+Jun!AO37+Jul!AO37+Ago!AO37+Set!AO37+Oct!AO37+Nov!AO37+Dic!AO37)))))))))))))</f>
        <v>0</v>
      </c>
      <c r="AP37" s="356">
        <f>IF(Config!$C$6=1,SUM(+Ene!AP37),IF(Config!$C$6=2,SUM(+Ene!AP37+Feb!AP37),IF(Config!$C$6=3,SUM(+Ene!AP37+Feb!AP37+Mar!AP37),IF(Config!$C$6=4,SUM(+Ene!AP37+Feb!AP37+Mar!AP37+Abr!AP37),IF(Config!$C$6=5,SUM(Ene!AP37+Feb!AP37+Mar!AP37+Abr!AP37+May!AP37),IF(Config!$C$6=6,SUM(+Ene!AP37+Feb!AP37+Mar!AP37+Abr!AP37+May!AP37+Jun!AP37),IF(Config!$C$6=7,SUM(Ene!AP37+Feb!AP37+Mar!AP37+Abr!AP37+May!AP37+Jun!AP37+Jul!AP37),IF(Config!$C$6=8,SUM(+Ene!AP37+Feb!AP37+Mar!AP37+Abr!AP37+May!AP37+Jun!AP37+Jul!AP37+Ago!AP37),IF(Config!$C$6=9,SUM(+Ene!AP37+Feb!AP37+Mar!AP37+Abr!AP37+May!AP37+Jun!AP37+Jul!AP37+Ago!AP37+Set!AP37),IF(Config!$C$6=10,SUM(+Ene!AP37+Feb!AP37+Mar!AP37+Abr!AP37+May!AP37+Jun!AP37+Jul!AP37+Ago!AP37+Set!AP37+Oct!AP37),IF(Config!$C$6=11,SUM(+Ene!AP37+Feb!AP37+Mar!AP37+Abr!AP37+May!AP37+Jun!AP37+Jul!AP37+Ago!AP37+Set!AP37+Oct!AP37+Nov!AP37),IF(Config!$C$6=12,SUM(+Ene!AP37+Feb!AP37+Mar!AP37+Abr!AP37+May!AP37+Jun!AP37+Jul!AP37+Ago!AP37+Set!AP37+Oct!AP37+Nov!AP37+Dic!AP37)))))))))))))</f>
        <v>0</v>
      </c>
      <c r="AQ37" s="356">
        <f>IF(Config!$C$6=1,SUM(+Ene!AQ37),IF(Config!$C$6=2,SUM(+Ene!AQ37+Feb!AQ37),IF(Config!$C$6=3,SUM(+Ene!AQ37+Feb!AQ37+Mar!AQ37),IF(Config!$C$6=4,SUM(+Ene!AQ37+Feb!AQ37+Mar!AQ37+Abr!AQ37),IF(Config!$C$6=5,SUM(Ene!AQ37+Feb!AQ37+Mar!AQ37+Abr!AQ37+May!AQ37),IF(Config!$C$6=6,SUM(+Ene!AQ37+Feb!AQ37+Mar!AQ37+Abr!AQ37+May!AQ37+Jun!AQ37),IF(Config!$C$6=7,SUM(Ene!AQ37+Feb!AQ37+Mar!AQ37+Abr!AQ37+May!AQ37+Jun!AQ37+Jul!AQ37),IF(Config!$C$6=8,SUM(+Ene!AQ37+Feb!AQ37+Mar!AQ37+Abr!AQ37+May!AQ37+Jun!AQ37+Jul!AQ37+Ago!AQ37),IF(Config!$C$6=9,SUM(+Ene!AQ37+Feb!AQ37+Mar!AQ37+Abr!AQ37+May!AQ37+Jun!AQ37+Jul!AQ37+Ago!AQ37+Set!AQ37),IF(Config!$C$6=10,SUM(+Ene!AQ37+Feb!AQ37+Mar!AQ37+Abr!AQ37+May!AQ37+Jun!AQ37+Jul!AQ37+Ago!AQ37+Set!AQ37+Oct!AQ37),IF(Config!$C$6=11,SUM(+Ene!AQ37+Feb!AQ37+Mar!AQ37+Abr!AQ37+May!AQ37+Jun!AQ37+Jul!AQ37+Ago!AQ37+Set!AQ37+Oct!AQ37+Nov!AQ37),IF(Config!$C$6=12,SUM(+Ene!AQ37+Feb!AQ37+Mar!AQ37+Abr!AQ37+May!AQ37+Jun!AQ37+Jul!AQ37+Ago!AQ37+Set!AQ37+Oct!AQ37+Nov!AQ37+Dic!AQ37)))))))))))))</f>
        <v>0</v>
      </c>
      <c r="AR37" s="356">
        <f>IF(Config!$C$6=1,SUM(+Ene!AR37),IF(Config!$C$6=2,SUM(+Ene!AR37+Feb!AR37),IF(Config!$C$6=3,SUM(+Ene!AR37+Feb!AR37+Mar!AR37),IF(Config!$C$6=4,SUM(+Ene!AR37+Feb!AR37+Mar!AR37+Abr!AR37),IF(Config!$C$6=5,SUM(Ene!AR37+Feb!AR37+Mar!AR37+Abr!AR37+May!AR37),IF(Config!$C$6=6,SUM(+Ene!AR37+Feb!AR37+Mar!AR37+Abr!AR37+May!AR37+Jun!AR37),IF(Config!$C$6=7,SUM(Ene!AR37+Feb!AR37+Mar!AR37+Abr!AR37+May!AR37+Jun!AR37+Jul!AR37),IF(Config!$C$6=8,SUM(+Ene!AR37+Feb!AR37+Mar!AR37+Abr!AR37+May!AR37+Jun!AR37+Jul!AR37+Ago!AR37),IF(Config!$C$6=9,SUM(+Ene!AR37+Feb!AR37+Mar!AR37+Abr!AR37+May!AR37+Jun!AR37+Jul!AR37+Ago!AR37+Set!AR37),IF(Config!$C$6=10,SUM(+Ene!AR37+Feb!AR37+Mar!AR37+Abr!AR37+May!AR37+Jun!AR37+Jul!AR37+Ago!AR37+Set!AR37+Oct!AR37),IF(Config!$C$6=11,SUM(+Ene!AR37+Feb!AR37+Mar!AR37+Abr!AR37+May!AR37+Jun!AR37+Jul!AR37+Ago!AR37+Set!AR37+Oct!AR37+Nov!AR37),IF(Config!$C$6=12,SUM(+Ene!AR37+Feb!AR37+Mar!AR37+Abr!AR37+May!AR37+Jun!AR37+Jul!AR37+Ago!AR37+Set!AR37+Oct!AR37+Nov!AR37+Dic!AR37)))))))))))))</f>
        <v>0</v>
      </c>
      <c r="AS37" s="356">
        <f>IF(Config!$C$6=1,SUM(+Ene!AS37),IF(Config!$C$6=2,SUM(+Ene!AS37+Feb!AS37),IF(Config!$C$6=3,SUM(+Ene!AS37+Feb!AS37+Mar!AS37),IF(Config!$C$6=4,SUM(+Ene!AS37+Feb!AS37+Mar!AS37+Abr!AS37),IF(Config!$C$6=5,SUM(Ene!AS37+Feb!AS37+Mar!AS37+Abr!AS37+May!AS37),IF(Config!$C$6=6,SUM(+Ene!AS37+Feb!AS37+Mar!AS37+Abr!AS37+May!AS37+Jun!AS37),IF(Config!$C$6=7,SUM(Ene!AS37+Feb!AS37+Mar!AS37+Abr!AS37+May!AS37+Jun!AS37+Jul!AS37),IF(Config!$C$6=8,SUM(+Ene!AS37+Feb!AS37+Mar!AS37+Abr!AS37+May!AS37+Jun!AS37+Jul!AS37+Ago!AS37),IF(Config!$C$6=9,SUM(+Ene!AS37+Feb!AS37+Mar!AS37+Abr!AS37+May!AS37+Jun!AS37+Jul!AS37+Ago!AS37+Set!AS37),IF(Config!$C$6=10,SUM(+Ene!AS37+Feb!AS37+Mar!AS37+Abr!AS37+May!AS37+Jun!AS37+Jul!AS37+Ago!AS37+Set!AS37+Oct!AS37),IF(Config!$C$6=11,SUM(+Ene!AS37+Feb!AS37+Mar!AS37+Abr!AS37+May!AS37+Jun!AS37+Jul!AS37+Ago!AS37+Set!AS37+Oct!AS37+Nov!AS37),IF(Config!$C$6=12,SUM(+Ene!AS37+Feb!AS37+Mar!AS37+Abr!AS37+May!AS37+Jun!AS37+Jul!AS37+Ago!AS37+Set!AS37+Oct!AS37+Nov!AS37+Dic!AS37)))))))))))))</f>
        <v>0</v>
      </c>
      <c r="AT37" s="366">
        <f t="shared" si="48"/>
        <v>1</v>
      </c>
      <c r="AU37" s="37">
        <f t="shared" si="27"/>
        <v>0</v>
      </c>
      <c r="AV37" s="37">
        <f t="shared" si="28"/>
        <v>0</v>
      </c>
      <c r="AW37" s="37">
        <f t="shared" si="8"/>
        <v>0</v>
      </c>
      <c r="AX37" s="37">
        <f t="shared" si="9"/>
        <v>0</v>
      </c>
      <c r="AY37" s="37">
        <f t="shared" si="10"/>
        <v>0</v>
      </c>
      <c r="AZ37" s="37">
        <f t="shared" si="11"/>
        <v>1</v>
      </c>
      <c r="BA37" s="37">
        <f t="shared" si="12"/>
        <v>0</v>
      </c>
      <c r="BB37" s="37">
        <f t="shared" si="13"/>
        <v>0</v>
      </c>
      <c r="BC37" s="38">
        <f t="shared" si="14"/>
        <v>0</v>
      </c>
      <c r="BD37" s="37">
        <f t="shared" si="15"/>
        <v>0</v>
      </c>
      <c r="BE37" s="54">
        <f t="shared" si="6"/>
        <v>1</v>
      </c>
      <c r="BF37" t="str">
        <f t="shared" si="7"/>
        <v>OK</v>
      </c>
    </row>
    <row r="38" spans="1:58" x14ac:dyDescent="0.25">
      <c r="A38" s="352">
        <v>35</v>
      </c>
      <c r="B38" s="355" t="s">
        <v>612</v>
      </c>
      <c r="C38" s="413" t="s">
        <v>658</v>
      </c>
      <c r="D38" s="356">
        <f>IF(Config!$C$6=1,SUM(+Ene!D38),IF(Config!$C$6=2,SUM(+Ene!D38+Feb!D38),IF(Config!$C$6=3,SUM(+Ene!D38+Feb!D38+Mar!D38),IF(Config!$C$6=4,SUM(+Ene!D38+Feb!D38+Mar!D38+Abr!D38),IF(Config!$C$6=5,SUM(Ene!D38+Feb!D38+Mar!D38+Abr!D38+May!D38),IF(Config!$C$6=6,SUM(+Ene!D38+Feb!D38+Mar!D38+Abr!D38+May!D38+Jun!D38),IF(Config!$C$6=7,SUM(Ene!D38+Feb!D38+Mar!D38+Abr!D38+May!D38+Jun!D38+Jul!D38),IF(Config!$C$6=8,SUM(+Ene!D38+Feb!D38+Mar!D38+Abr!D38+May!D38+Jun!D38+Jul!D38+Ago!D38),IF(Config!$C$6=9,SUM(+Ene!D38+Feb!D38+Mar!D38+Abr!D38+May!D38+Jun!D38+Jul!D38+Ago!D38+Set!D38),IF(Config!$C$6=10,SUM(+Ene!D38+Feb!D38+Mar!D38+Abr!D38+May!D38+Jun!D38+Jul!D38+Ago!D38+Set!D38+Oct!D38),IF(Config!$C$6=11,SUM(+Ene!D38+Feb!D38+Mar!D38+Abr!D38+May!D38+Jun!D38+Jul!D38+Ago!D38+Set!D38+Oct!D38+Nov!D38),IF(Config!$C$6=12,SUM(+Ene!D38+Feb!D38+Mar!D38+Abr!D38+May!D38+Jun!D38+Jul!D38+Ago!D38+Set!D38+Oct!D38+Nov!D38+Dic!D38)))))))))))))</f>
        <v>0</v>
      </c>
      <c r="E38" s="356">
        <f>IF(Config!$C$6=1,SUM(+Ene!E38),IF(Config!$C$6=2,SUM(+Ene!E38+Feb!E38),IF(Config!$C$6=3,SUM(+Ene!E38+Feb!E38+Mar!E38),IF(Config!$C$6=4,SUM(+Ene!E38+Feb!E38+Mar!E38+Abr!E38),IF(Config!$C$6=5,SUM(Ene!E38+Feb!E38+Mar!E38+Abr!E38+May!E38),IF(Config!$C$6=6,SUM(+Ene!E38+Feb!E38+Mar!E38+Abr!E38+May!E38+Jun!E38),IF(Config!$C$6=7,SUM(Ene!E38+Feb!E38+Mar!E38+Abr!E38+May!E38+Jun!E38+Jul!E38),IF(Config!$C$6=8,SUM(+Ene!E38+Feb!E38+Mar!E38+Abr!E38+May!E38+Jun!E38+Jul!E38+Ago!E38),IF(Config!$C$6=9,SUM(+Ene!E38+Feb!E38+Mar!E38+Abr!E38+May!E38+Jun!E38+Jul!E38+Ago!E38+Set!E38),IF(Config!$C$6=10,SUM(+Ene!E38+Feb!E38+Mar!E38+Abr!E38+May!E38+Jun!E38+Jul!E38+Ago!E38+Set!E38+Oct!E38),IF(Config!$C$6=11,SUM(+Ene!E38+Feb!E38+Mar!E38+Abr!E38+May!E38+Jun!E38+Jul!E38+Ago!E38+Set!E38+Oct!E38+Nov!E38),IF(Config!$C$6=12,SUM(+Ene!E38+Feb!E38+Mar!E38+Abr!E38+May!E38+Jun!E38+Jul!E38+Ago!E38+Set!E38+Oct!E38+Nov!E38+Dic!E38)))))))))))))</f>
        <v>0</v>
      </c>
      <c r="F38" s="356">
        <f>IF(Config!$C$6=1,SUM(+Ene!F38),IF(Config!$C$6=2,SUM(+Ene!F38+Feb!F38),IF(Config!$C$6=3,SUM(+Ene!F38+Feb!F38+Mar!F38),IF(Config!$C$6=4,SUM(+Ene!F38+Feb!F38+Mar!F38+Abr!F38),IF(Config!$C$6=5,SUM(Ene!F38+Feb!F38+Mar!F38+Abr!F38+May!F38),IF(Config!$C$6=6,SUM(+Ene!F38+Feb!F38+Mar!F38+Abr!F38+May!F38+Jun!F38),IF(Config!$C$6=7,SUM(Ene!F38+Feb!F38+Mar!F38+Abr!F38+May!F38+Jun!F38+Jul!F38),IF(Config!$C$6=8,SUM(+Ene!F38+Feb!F38+Mar!F38+Abr!F38+May!F38+Jun!F38+Jul!F38+Ago!F38),IF(Config!$C$6=9,SUM(+Ene!F38+Feb!F38+Mar!F38+Abr!F38+May!F38+Jun!F38+Jul!F38+Ago!F38+Set!F38),IF(Config!$C$6=10,SUM(+Ene!F38+Feb!F38+Mar!F38+Abr!F38+May!F38+Jun!F38+Jul!F38+Ago!F38+Set!F38+Oct!F38),IF(Config!$C$6=11,SUM(+Ene!F38+Feb!F38+Mar!F38+Abr!F38+May!F38+Jun!F38+Jul!F38+Ago!F38+Set!F38+Oct!F38+Nov!F38),IF(Config!$C$6=12,SUM(+Ene!F38+Feb!F38+Mar!F38+Abr!F38+May!F38+Jun!F38+Jul!F38+Ago!F38+Set!F38+Oct!F38+Nov!F38+Dic!F38)))))))))))))</f>
        <v>0</v>
      </c>
      <c r="G38" s="356">
        <f>IF(Config!$C$6=1,SUM(+Ene!G38),IF(Config!$C$6=2,SUM(+Ene!G38+Feb!G38),IF(Config!$C$6=3,SUM(+Ene!G38+Feb!G38+Mar!G38),IF(Config!$C$6=4,SUM(+Ene!G38+Feb!G38+Mar!G38+Abr!G38),IF(Config!$C$6=5,SUM(Ene!G38+Feb!G38+Mar!G38+Abr!G38+May!G38),IF(Config!$C$6=6,SUM(+Ene!G38+Feb!G38+Mar!G38+Abr!G38+May!G38+Jun!G38),IF(Config!$C$6=7,SUM(Ene!G38+Feb!G38+Mar!G38+Abr!G38+May!G38+Jun!G38+Jul!G38),IF(Config!$C$6=8,SUM(+Ene!G38+Feb!G38+Mar!G38+Abr!G38+May!G38+Jun!G38+Jul!G38+Ago!G38),IF(Config!$C$6=9,SUM(+Ene!G38+Feb!G38+Mar!G38+Abr!G38+May!G38+Jun!G38+Jul!G38+Ago!G38+Set!G38),IF(Config!$C$6=10,SUM(+Ene!G38+Feb!G38+Mar!G38+Abr!G38+May!G38+Jun!G38+Jul!G38+Ago!G38+Set!G38+Oct!G38),IF(Config!$C$6=11,SUM(+Ene!G38+Feb!G38+Mar!G38+Abr!G38+May!G38+Jun!G38+Jul!G38+Ago!G38+Set!G38+Oct!G38+Nov!G38),IF(Config!$C$6=12,SUM(+Ene!G38+Feb!G38+Mar!G38+Abr!G38+May!G38+Jun!G38+Jul!G38+Ago!G38+Set!G38+Oct!G38+Nov!G38+Dic!G38)))))))))))))</f>
        <v>0</v>
      </c>
      <c r="H38" s="356">
        <f>IF(Config!$C$6=1,SUM(+Ene!H38),IF(Config!$C$6=2,SUM(+Ene!H38+Feb!H38),IF(Config!$C$6=3,SUM(+Ene!H38+Feb!H38+Mar!H38),IF(Config!$C$6=4,SUM(+Ene!H38+Feb!H38+Mar!H38+Abr!H38),IF(Config!$C$6=5,SUM(Ene!H38+Feb!H38+Mar!H38+Abr!H38+May!H38),IF(Config!$C$6=6,SUM(+Ene!H38+Feb!H38+Mar!H38+Abr!H38+May!H38+Jun!H38),IF(Config!$C$6=7,SUM(Ene!H38+Feb!H38+Mar!H38+Abr!H38+May!H38+Jun!H38+Jul!H38),IF(Config!$C$6=8,SUM(+Ene!H38+Feb!H38+Mar!H38+Abr!H38+May!H38+Jun!H38+Jul!H38+Ago!H38),IF(Config!$C$6=9,SUM(+Ene!H38+Feb!H38+Mar!H38+Abr!H38+May!H38+Jun!H38+Jul!H38+Ago!H38+Set!H38),IF(Config!$C$6=10,SUM(+Ene!H38+Feb!H38+Mar!H38+Abr!H38+May!H38+Jun!H38+Jul!H38+Ago!H38+Set!H38+Oct!H38),IF(Config!$C$6=11,SUM(+Ene!H38+Feb!H38+Mar!H38+Abr!H38+May!H38+Jun!H38+Jul!H38+Ago!H38+Set!H38+Oct!H38+Nov!H38),IF(Config!$C$6=12,SUM(+Ene!H38+Feb!H38+Mar!H38+Abr!H38+May!H38+Jun!H38+Jul!H38+Ago!H38+Set!H38+Oct!H38+Nov!H38+Dic!H38)))))))))))))</f>
        <v>0</v>
      </c>
      <c r="I38" s="356">
        <f>IF(Config!$C$6=1,SUM(+Ene!I38),IF(Config!$C$6=2,SUM(+Ene!I38+Feb!I38),IF(Config!$C$6=3,SUM(+Ene!I38+Feb!I38+Mar!I38),IF(Config!$C$6=4,SUM(+Ene!I38+Feb!I38+Mar!I38+Abr!I38),IF(Config!$C$6=5,SUM(Ene!I38+Feb!I38+Mar!I38+Abr!I38+May!I38),IF(Config!$C$6=6,SUM(+Ene!I38+Feb!I38+Mar!I38+Abr!I38+May!I38+Jun!I38),IF(Config!$C$6=7,SUM(Ene!I38+Feb!I38+Mar!I38+Abr!I38+May!I38+Jun!I38+Jul!I38),IF(Config!$C$6=8,SUM(+Ene!I38+Feb!I38+Mar!I38+Abr!I38+May!I38+Jun!I38+Jul!I38+Ago!I38),IF(Config!$C$6=9,SUM(+Ene!I38+Feb!I38+Mar!I38+Abr!I38+May!I38+Jun!I38+Jul!I38+Ago!I38+Set!I38),IF(Config!$C$6=10,SUM(+Ene!I38+Feb!I38+Mar!I38+Abr!I38+May!I38+Jun!I38+Jul!I38+Ago!I38+Set!I38+Oct!I38),IF(Config!$C$6=11,SUM(+Ene!I38+Feb!I38+Mar!I38+Abr!I38+May!I38+Jun!I38+Jul!I38+Ago!I38+Set!I38+Oct!I38+Nov!I38),IF(Config!$C$6=12,SUM(+Ene!I38+Feb!I38+Mar!I38+Abr!I38+May!I38+Jun!I38+Jul!I38+Ago!I38+Set!I38+Oct!I38+Nov!I38+Dic!I38)))))))))))))</f>
        <v>0</v>
      </c>
      <c r="J38" s="356">
        <f>IF(Config!$C$6=1,SUM(+Ene!J38),IF(Config!$C$6=2,SUM(+Ene!J38+Feb!J38),IF(Config!$C$6=3,SUM(+Ene!J38+Feb!J38+Mar!J38),IF(Config!$C$6=4,SUM(+Ene!J38+Feb!J38+Mar!J38+Abr!J38),IF(Config!$C$6=5,SUM(Ene!J38+Feb!J38+Mar!J38+Abr!J38+May!J38),IF(Config!$C$6=6,SUM(+Ene!J38+Feb!J38+Mar!J38+Abr!J38+May!J38+Jun!J38),IF(Config!$C$6=7,SUM(Ene!J38+Feb!J38+Mar!J38+Abr!J38+May!J38+Jun!J38+Jul!J38),IF(Config!$C$6=8,SUM(+Ene!J38+Feb!J38+Mar!J38+Abr!J38+May!J38+Jun!J38+Jul!J38+Ago!J38),IF(Config!$C$6=9,SUM(+Ene!J38+Feb!J38+Mar!J38+Abr!J38+May!J38+Jun!J38+Jul!J38+Ago!J38+Set!J38),IF(Config!$C$6=10,SUM(+Ene!J38+Feb!J38+Mar!J38+Abr!J38+May!J38+Jun!J38+Jul!J38+Ago!J38+Set!J38+Oct!J38),IF(Config!$C$6=11,SUM(+Ene!J38+Feb!J38+Mar!J38+Abr!J38+May!J38+Jun!J38+Jul!J38+Ago!J38+Set!J38+Oct!J38+Nov!J38),IF(Config!$C$6=12,SUM(+Ene!J38+Feb!J38+Mar!J38+Abr!J38+May!J38+Jun!J38+Jul!J38+Ago!J38+Set!J38+Oct!J38+Nov!J38+Dic!J38)))))))))))))</f>
        <v>0</v>
      </c>
      <c r="K38" s="356">
        <f>IF(Config!$C$6=1,SUM(+Ene!K38),IF(Config!$C$6=2,SUM(+Ene!K38+Feb!K38),IF(Config!$C$6=3,SUM(+Ene!K38+Feb!K38+Mar!K38),IF(Config!$C$6=4,SUM(+Ene!K38+Feb!K38+Mar!K38+Abr!K38),IF(Config!$C$6=5,SUM(Ene!K38+Feb!K38+Mar!K38+Abr!K38+May!K38),IF(Config!$C$6=6,SUM(+Ene!K38+Feb!K38+Mar!K38+Abr!K38+May!K38+Jun!K38),IF(Config!$C$6=7,SUM(Ene!K38+Feb!K38+Mar!K38+Abr!K38+May!K38+Jun!K38+Jul!K38),IF(Config!$C$6=8,SUM(+Ene!K38+Feb!K38+Mar!K38+Abr!K38+May!K38+Jun!K38+Jul!K38+Ago!K38),IF(Config!$C$6=9,SUM(+Ene!K38+Feb!K38+Mar!K38+Abr!K38+May!K38+Jun!K38+Jul!K38+Ago!K38+Set!K38),IF(Config!$C$6=10,SUM(+Ene!K38+Feb!K38+Mar!K38+Abr!K38+May!K38+Jun!K38+Jul!K38+Ago!K38+Set!K38+Oct!K38),IF(Config!$C$6=11,SUM(+Ene!K38+Feb!K38+Mar!K38+Abr!K38+May!K38+Jun!K38+Jul!K38+Ago!K38+Set!K38+Oct!K38+Nov!K38),IF(Config!$C$6=12,SUM(+Ene!K38+Feb!K38+Mar!K38+Abr!K38+May!K38+Jun!K38+Jul!K38+Ago!K38+Set!K38+Oct!K38+Nov!K38+Dic!K38)))))))))))))</f>
        <v>0</v>
      </c>
      <c r="L38" s="356">
        <f>IF(Config!$C$6=1,SUM(+Ene!L38),IF(Config!$C$6=2,SUM(+Ene!L38+Feb!L38),IF(Config!$C$6=3,SUM(+Ene!L38+Feb!L38+Mar!L38),IF(Config!$C$6=4,SUM(+Ene!L38+Feb!L38+Mar!L38+Abr!L38),IF(Config!$C$6=5,SUM(Ene!L38+Feb!L38+Mar!L38+Abr!L38+May!L38),IF(Config!$C$6=6,SUM(+Ene!L38+Feb!L38+Mar!L38+Abr!L38+May!L38+Jun!L38),IF(Config!$C$6=7,SUM(Ene!L38+Feb!L38+Mar!L38+Abr!L38+May!L38+Jun!L38+Jul!L38),IF(Config!$C$6=8,SUM(+Ene!L38+Feb!L38+Mar!L38+Abr!L38+May!L38+Jun!L38+Jul!L38+Ago!L38),IF(Config!$C$6=9,SUM(+Ene!L38+Feb!L38+Mar!L38+Abr!L38+May!L38+Jun!L38+Jul!L38+Ago!L38+Set!L38),IF(Config!$C$6=10,SUM(+Ene!L38+Feb!L38+Mar!L38+Abr!L38+May!L38+Jun!L38+Jul!L38+Ago!L38+Set!L38+Oct!L38),IF(Config!$C$6=11,SUM(+Ene!L38+Feb!L38+Mar!L38+Abr!L38+May!L38+Jun!L38+Jul!L38+Ago!L38+Set!L38+Oct!L38+Nov!L38),IF(Config!$C$6=12,SUM(+Ene!L38+Feb!L38+Mar!L38+Abr!L38+May!L38+Jun!L38+Jul!L38+Ago!L38+Set!L38+Oct!L38+Nov!L38+Dic!L38)))))))))))))</f>
        <v>0</v>
      </c>
      <c r="M38" s="356">
        <f>IF(Config!$C$6=1,SUM(+Ene!M38),IF(Config!$C$6=2,SUM(+Ene!M38+Feb!M38),IF(Config!$C$6=3,SUM(+Ene!M38+Feb!M38+Mar!M38),IF(Config!$C$6=4,SUM(+Ene!M38+Feb!M38+Mar!M38+Abr!M38),IF(Config!$C$6=5,SUM(Ene!M38+Feb!M38+Mar!M38+Abr!M38+May!M38),IF(Config!$C$6=6,SUM(+Ene!M38+Feb!M38+Mar!M38+Abr!M38+May!M38+Jun!M38),IF(Config!$C$6=7,SUM(Ene!M38+Feb!M38+Mar!M38+Abr!M38+May!M38+Jun!M38+Jul!M38),IF(Config!$C$6=8,SUM(+Ene!M38+Feb!M38+Mar!M38+Abr!M38+May!M38+Jun!M38+Jul!M38+Ago!M38),IF(Config!$C$6=9,SUM(+Ene!M38+Feb!M38+Mar!M38+Abr!M38+May!M38+Jun!M38+Jul!M38+Ago!M38+Set!M38),IF(Config!$C$6=10,SUM(+Ene!M38+Feb!M38+Mar!M38+Abr!M38+May!M38+Jun!M38+Jul!M38+Ago!M38+Set!M38+Oct!M38),IF(Config!$C$6=11,SUM(+Ene!M38+Feb!M38+Mar!M38+Abr!M38+May!M38+Jun!M38+Jul!M38+Ago!M38+Set!M38+Oct!M38+Nov!M38),IF(Config!$C$6=12,SUM(+Ene!M38+Feb!M38+Mar!M38+Abr!M38+May!M38+Jun!M38+Jul!M38+Ago!M38+Set!M38+Oct!M38+Nov!M38+Dic!M38)))))))))))))</f>
        <v>0</v>
      </c>
      <c r="N38" s="356">
        <f>IF(Config!$C$6=1,SUM(+Ene!N38),IF(Config!$C$6=2,SUM(+Ene!N38+Feb!N38),IF(Config!$C$6=3,SUM(+Ene!N38+Feb!N38+Mar!N38),IF(Config!$C$6=4,SUM(+Ene!N38+Feb!N38+Mar!N38+Abr!N38),IF(Config!$C$6=5,SUM(Ene!N38+Feb!N38+Mar!N38+Abr!N38+May!N38),IF(Config!$C$6=6,SUM(+Ene!N38+Feb!N38+Mar!N38+Abr!N38+May!N38+Jun!N38),IF(Config!$C$6=7,SUM(Ene!N38+Feb!N38+Mar!N38+Abr!N38+May!N38+Jun!N38+Jul!N38),IF(Config!$C$6=8,SUM(+Ene!N38+Feb!N38+Mar!N38+Abr!N38+May!N38+Jun!N38+Jul!N38+Ago!N38),IF(Config!$C$6=9,SUM(+Ene!N38+Feb!N38+Mar!N38+Abr!N38+May!N38+Jun!N38+Jul!N38+Ago!N38+Set!N38),IF(Config!$C$6=10,SUM(+Ene!N38+Feb!N38+Mar!N38+Abr!N38+May!N38+Jun!N38+Jul!N38+Ago!N38+Set!N38+Oct!N38),IF(Config!$C$6=11,SUM(+Ene!N38+Feb!N38+Mar!N38+Abr!N38+May!N38+Jun!N38+Jul!N38+Ago!N38+Set!N38+Oct!N38+Nov!N38),IF(Config!$C$6=12,SUM(+Ene!N38+Feb!N38+Mar!N38+Abr!N38+May!N38+Jun!N38+Jul!N38+Ago!N38+Set!N38+Oct!N38+Nov!N38+Dic!N38)))))))))))))</f>
        <v>0</v>
      </c>
      <c r="O38" s="356">
        <f>IF(Config!$C$6=1,SUM(+Ene!O38),IF(Config!$C$6=2,SUM(+Ene!O38+Feb!O38),IF(Config!$C$6=3,SUM(+Ene!O38+Feb!O38+Mar!O38),IF(Config!$C$6=4,SUM(+Ene!O38+Feb!O38+Mar!O38+Abr!O38),IF(Config!$C$6=5,SUM(Ene!O38+Feb!O38+Mar!O38+Abr!O38+May!O38),IF(Config!$C$6=6,SUM(+Ene!O38+Feb!O38+Mar!O38+Abr!O38+May!O38+Jun!O38),IF(Config!$C$6=7,SUM(Ene!O38+Feb!O38+Mar!O38+Abr!O38+May!O38+Jun!O38+Jul!O38),IF(Config!$C$6=8,SUM(+Ene!O38+Feb!O38+Mar!O38+Abr!O38+May!O38+Jun!O38+Jul!O38+Ago!O38),IF(Config!$C$6=9,SUM(+Ene!O38+Feb!O38+Mar!O38+Abr!O38+May!O38+Jun!O38+Jul!O38+Ago!O38+Set!O38),IF(Config!$C$6=10,SUM(+Ene!O38+Feb!O38+Mar!O38+Abr!O38+May!O38+Jun!O38+Jul!O38+Ago!O38+Set!O38+Oct!O38),IF(Config!$C$6=11,SUM(+Ene!O38+Feb!O38+Mar!O38+Abr!O38+May!O38+Jun!O38+Jul!O38+Ago!O38+Set!O38+Oct!O38+Nov!O38),IF(Config!$C$6=12,SUM(+Ene!O38+Feb!O38+Mar!O38+Abr!O38+May!O38+Jun!O38+Jul!O38+Ago!O38+Set!O38+Oct!O38+Nov!O38+Dic!O38)))))))))))))</f>
        <v>0</v>
      </c>
      <c r="P38" s="356">
        <f>IF(Config!$C$6=1,SUM(+Ene!P38),IF(Config!$C$6=2,SUM(+Ene!P38+Feb!P38),IF(Config!$C$6=3,SUM(+Ene!P38+Feb!P38+Mar!P38),IF(Config!$C$6=4,SUM(+Ene!P38+Feb!P38+Mar!P38+Abr!P38),IF(Config!$C$6=5,SUM(Ene!P38+Feb!P38+Mar!P38+Abr!P38+May!P38),IF(Config!$C$6=6,SUM(+Ene!P38+Feb!P38+Mar!P38+Abr!P38+May!P38+Jun!P38),IF(Config!$C$6=7,SUM(Ene!P38+Feb!P38+Mar!P38+Abr!P38+May!P38+Jun!P38+Jul!P38),IF(Config!$C$6=8,SUM(+Ene!P38+Feb!P38+Mar!P38+Abr!P38+May!P38+Jun!P38+Jul!P38+Ago!P38),IF(Config!$C$6=9,SUM(+Ene!P38+Feb!P38+Mar!P38+Abr!P38+May!P38+Jun!P38+Jul!P38+Ago!P38+Set!P38),IF(Config!$C$6=10,SUM(+Ene!P38+Feb!P38+Mar!P38+Abr!P38+May!P38+Jun!P38+Jul!P38+Ago!P38+Set!P38+Oct!P38),IF(Config!$C$6=11,SUM(+Ene!P38+Feb!P38+Mar!P38+Abr!P38+May!P38+Jun!P38+Jul!P38+Ago!P38+Set!P38+Oct!P38+Nov!P38),IF(Config!$C$6=12,SUM(+Ene!P38+Feb!P38+Mar!P38+Abr!P38+May!P38+Jun!P38+Jul!P38+Ago!P38+Set!P38+Oct!P38+Nov!P38+Dic!P38)))))))))))))</f>
        <v>0</v>
      </c>
      <c r="Q38" s="356">
        <f>IF(Config!$C$6=1,SUM(+Ene!Q38),IF(Config!$C$6=2,SUM(+Ene!Q38+Feb!Q38),IF(Config!$C$6=3,SUM(+Ene!Q38+Feb!Q38+Mar!Q38),IF(Config!$C$6=4,SUM(+Ene!Q38+Feb!Q38+Mar!Q38+Abr!Q38),IF(Config!$C$6=5,SUM(Ene!Q38+Feb!Q38+Mar!Q38+Abr!Q38+May!Q38),IF(Config!$C$6=6,SUM(+Ene!Q38+Feb!Q38+Mar!Q38+Abr!Q38+May!Q38+Jun!Q38),IF(Config!$C$6=7,SUM(Ene!Q38+Feb!Q38+Mar!Q38+Abr!Q38+May!Q38+Jun!Q38+Jul!Q38),IF(Config!$C$6=8,SUM(+Ene!Q38+Feb!Q38+Mar!Q38+Abr!Q38+May!Q38+Jun!Q38+Jul!Q38+Ago!Q38),IF(Config!$C$6=9,SUM(+Ene!Q38+Feb!Q38+Mar!Q38+Abr!Q38+May!Q38+Jun!Q38+Jul!Q38+Ago!Q38+Set!Q38),IF(Config!$C$6=10,SUM(+Ene!Q38+Feb!Q38+Mar!Q38+Abr!Q38+May!Q38+Jun!Q38+Jul!Q38+Ago!Q38+Set!Q38+Oct!Q38),IF(Config!$C$6=11,SUM(+Ene!Q38+Feb!Q38+Mar!Q38+Abr!Q38+May!Q38+Jun!Q38+Jul!Q38+Ago!Q38+Set!Q38+Oct!Q38+Nov!Q38),IF(Config!$C$6=12,SUM(+Ene!Q38+Feb!Q38+Mar!Q38+Abr!Q38+May!Q38+Jun!Q38+Jul!Q38+Ago!Q38+Set!Q38+Oct!Q38+Nov!Q38+Dic!Q38)))))))))))))</f>
        <v>0</v>
      </c>
      <c r="R38" s="356">
        <f>IF(Config!$C$6=1,SUM(+Ene!R38),IF(Config!$C$6=2,SUM(+Ene!R38+Feb!R38),IF(Config!$C$6=3,SUM(+Ene!R38+Feb!R38+Mar!R38),IF(Config!$C$6=4,SUM(+Ene!R38+Feb!R38+Mar!R38+Abr!R38),IF(Config!$C$6=5,SUM(Ene!R38+Feb!R38+Mar!R38+Abr!R38+May!R38),IF(Config!$C$6=6,SUM(+Ene!R38+Feb!R38+Mar!R38+Abr!R38+May!R38+Jun!R38),IF(Config!$C$6=7,SUM(Ene!R38+Feb!R38+Mar!R38+Abr!R38+May!R38+Jun!R38+Jul!R38),IF(Config!$C$6=8,SUM(+Ene!R38+Feb!R38+Mar!R38+Abr!R38+May!R38+Jun!R38+Jul!R38+Ago!R38),IF(Config!$C$6=9,SUM(+Ene!R38+Feb!R38+Mar!R38+Abr!R38+May!R38+Jun!R38+Jul!R38+Ago!R38+Set!R38),IF(Config!$C$6=10,SUM(+Ene!R38+Feb!R38+Mar!R38+Abr!R38+May!R38+Jun!R38+Jul!R38+Ago!R38+Set!R38+Oct!R38),IF(Config!$C$6=11,SUM(+Ene!R38+Feb!R38+Mar!R38+Abr!R38+May!R38+Jun!R38+Jul!R38+Ago!R38+Set!R38+Oct!R38+Nov!R38),IF(Config!$C$6=12,SUM(+Ene!R38+Feb!R38+Mar!R38+Abr!R38+May!R38+Jun!R38+Jul!R38+Ago!R38+Set!R38+Oct!R38+Nov!R38+Dic!R38)))))))))))))</f>
        <v>0</v>
      </c>
      <c r="S38" s="356">
        <f>IF(Config!$C$6=1,SUM(+Ene!S38),IF(Config!$C$6=2,SUM(+Ene!S38+Feb!S38),IF(Config!$C$6=3,SUM(+Ene!S38+Feb!S38+Mar!S38),IF(Config!$C$6=4,SUM(+Ene!S38+Feb!S38+Mar!S38+Abr!S38),IF(Config!$C$6=5,SUM(Ene!S38+Feb!S38+Mar!S38+Abr!S38+May!S38),IF(Config!$C$6=6,SUM(+Ene!S38+Feb!S38+Mar!S38+Abr!S38+May!S38+Jun!S38),IF(Config!$C$6=7,SUM(Ene!S38+Feb!S38+Mar!S38+Abr!S38+May!S38+Jun!S38+Jul!S38),IF(Config!$C$6=8,SUM(+Ene!S38+Feb!S38+Mar!S38+Abr!S38+May!S38+Jun!S38+Jul!S38+Ago!S38),IF(Config!$C$6=9,SUM(+Ene!S38+Feb!S38+Mar!S38+Abr!S38+May!S38+Jun!S38+Jul!S38+Ago!S38+Set!S38),IF(Config!$C$6=10,SUM(+Ene!S38+Feb!S38+Mar!S38+Abr!S38+May!S38+Jun!S38+Jul!S38+Ago!S38+Set!S38+Oct!S38),IF(Config!$C$6=11,SUM(+Ene!S38+Feb!S38+Mar!S38+Abr!S38+May!S38+Jun!S38+Jul!S38+Ago!S38+Set!S38+Oct!S38+Nov!S38),IF(Config!$C$6=12,SUM(+Ene!S38+Feb!S38+Mar!S38+Abr!S38+May!S38+Jun!S38+Jul!S38+Ago!S38+Set!S38+Oct!S38+Nov!S38+Dic!S38)))))))))))))</f>
        <v>0</v>
      </c>
      <c r="T38" s="356">
        <f>IF(Config!$C$6=1,SUM(+Ene!T38),IF(Config!$C$6=2,SUM(+Ene!T38+Feb!T38),IF(Config!$C$6=3,SUM(+Ene!T38+Feb!T38+Mar!T38),IF(Config!$C$6=4,SUM(+Ene!T38+Feb!T38+Mar!T38+Abr!T38),IF(Config!$C$6=5,SUM(Ene!T38+Feb!T38+Mar!T38+Abr!T38+May!T38),IF(Config!$C$6=6,SUM(+Ene!T38+Feb!T38+Mar!T38+Abr!T38+May!T38+Jun!T38),IF(Config!$C$6=7,SUM(Ene!T38+Feb!T38+Mar!T38+Abr!T38+May!T38+Jun!T38+Jul!T38),IF(Config!$C$6=8,SUM(+Ene!T38+Feb!T38+Mar!T38+Abr!T38+May!T38+Jun!T38+Jul!T38+Ago!T38),IF(Config!$C$6=9,SUM(+Ene!T38+Feb!T38+Mar!T38+Abr!T38+May!T38+Jun!T38+Jul!T38+Ago!T38+Set!T38),IF(Config!$C$6=10,SUM(+Ene!T38+Feb!T38+Mar!T38+Abr!T38+May!T38+Jun!T38+Jul!T38+Ago!T38+Set!T38+Oct!T38),IF(Config!$C$6=11,SUM(+Ene!T38+Feb!T38+Mar!T38+Abr!T38+May!T38+Jun!T38+Jul!T38+Ago!T38+Set!T38+Oct!T38+Nov!T38),IF(Config!$C$6=12,SUM(+Ene!T38+Feb!T38+Mar!T38+Abr!T38+May!T38+Jun!T38+Jul!T38+Ago!T38+Set!T38+Oct!T38+Nov!T38+Dic!T38)))))))))))))</f>
        <v>0</v>
      </c>
      <c r="U38" s="356">
        <f>IF(Config!$C$6=1,SUM(+Ene!U38),IF(Config!$C$6=2,SUM(+Ene!U38+Feb!U38),IF(Config!$C$6=3,SUM(+Ene!U38+Feb!U38+Mar!U38),IF(Config!$C$6=4,SUM(+Ene!U38+Feb!U38+Mar!U38+Abr!U38),IF(Config!$C$6=5,SUM(Ene!U38+Feb!U38+Mar!U38+Abr!U38+May!U38),IF(Config!$C$6=6,SUM(+Ene!U38+Feb!U38+Mar!U38+Abr!U38+May!U38+Jun!U38),IF(Config!$C$6=7,SUM(Ene!U38+Feb!U38+Mar!U38+Abr!U38+May!U38+Jun!U38+Jul!U38),IF(Config!$C$6=8,SUM(+Ene!U38+Feb!U38+Mar!U38+Abr!U38+May!U38+Jun!U38+Jul!U38+Ago!U38),IF(Config!$C$6=9,SUM(+Ene!U38+Feb!U38+Mar!U38+Abr!U38+May!U38+Jun!U38+Jul!U38+Ago!U38+Set!U38),IF(Config!$C$6=10,SUM(+Ene!U38+Feb!U38+Mar!U38+Abr!U38+May!U38+Jun!U38+Jul!U38+Ago!U38+Set!U38+Oct!U38),IF(Config!$C$6=11,SUM(+Ene!U38+Feb!U38+Mar!U38+Abr!U38+May!U38+Jun!U38+Jul!U38+Ago!U38+Set!U38+Oct!U38+Nov!U38),IF(Config!$C$6=12,SUM(+Ene!U38+Feb!U38+Mar!U38+Abr!U38+May!U38+Jun!U38+Jul!U38+Ago!U38+Set!U38+Oct!U38+Nov!U38+Dic!U38)))))))))))))</f>
        <v>0</v>
      </c>
      <c r="V38" s="356">
        <f>IF(Config!$C$6=1,SUM(+Ene!V38),IF(Config!$C$6=2,SUM(+Ene!V38+Feb!V38),IF(Config!$C$6=3,SUM(+Ene!V38+Feb!V38+Mar!V38),IF(Config!$C$6=4,SUM(+Ene!V38+Feb!V38+Mar!V38+Abr!V38),IF(Config!$C$6=5,SUM(Ene!V38+Feb!V38+Mar!V38+Abr!V38+May!V38),IF(Config!$C$6=6,SUM(+Ene!V38+Feb!V38+Mar!V38+Abr!V38+May!V38+Jun!V38),IF(Config!$C$6=7,SUM(Ene!V38+Feb!V38+Mar!V38+Abr!V38+May!V38+Jun!V38+Jul!V38),IF(Config!$C$6=8,SUM(+Ene!V38+Feb!V38+Mar!V38+Abr!V38+May!V38+Jun!V38+Jul!V38+Ago!V38),IF(Config!$C$6=9,SUM(+Ene!V38+Feb!V38+Mar!V38+Abr!V38+May!V38+Jun!V38+Jul!V38+Ago!V38+Set!V38),IF(Config!$C$6=10,SUM(+Ene!V38+Feb!V38+Mar!V38+Abr!V38+May!V38+Jun!V38+Jul!V38+Ago!V38+Set!V38+Oct!V38),IF(Config!$C$6=11,SUM(+Ene!V38+Feb!V38+Mar!V38+Abr!V38+May!V38+Jun!V38+Jul!V38+Ago!V38+Set!V38+Oct!V38+Nov!V38),IF(Config!$C$6=12,SUM(+Ene!V38+Feb!V38+Mar!V38+Abr!V38+May!V38+Jun!V38+Jul!V38+Ago!V38+Set!V38+Oct!V38+Nov!V38+Dic!V38)))))))))))))</f>
        <v>0</v>
      </c>
      <c r="W38" s="356">
        <f>IF(Config!$C$6=1,SUM(+Ene!W38),IF(Config!$C$6=2,SUM(+Ene!W38+Feb!W38),IF(Config!$C$6=3,SUM(+Ene!W38+Feb!W38+Mar!W38),IF(Config!$C$6=4,SUM(+Ene!W38+Feb!W38+Mar!W38+Abr!W38),IF(Config!$C$6=5,SUM(Ene!W38+Feb!W38+Mar!W38+Abr!W38+May!W38),IF(Config!$C$6=6,SUM(+Ene!W38+Feb!W38+Mar!W38+Abr!W38+May!W38+Jun!W38),IF(Config!$C$6=7,SUM(Ene!W38+Feb!W38+Mar!W38+Abr!W38+May!W38+Jun!W38+Jul!W38),IF(Config!$C$6=8,SUM(+Ene!W38+Feb!W38+Mar!W38+Abr!W38+May!W38+Jun!W38+Jul!W38+Ago!W38),IF(Config!$C$6=9,SUM(+Ene!W38+Feb!W38+Mar!W38+Abr!W38+May!W38+Jun!W38+Jul!W38+Ago!W38+Set!W38),IF(Config!$C$6=10,SUM(+Ene!W38+Feb!W38+Mar!W38+Abr!W38+May!W38+Jun!W38+Jul!W38+Ago!W38+Set!W38+Oct!W38),IF(Config!$C$6=11,SUM(+Ene!W38+Feb!W38+Mar!W38+Abr!W38+May!W38+Jun!W38+Jul!W38+Ago!W38+Set!W38+Oct!W38+Nov!W38),IF(Config!$C$6=12,SUM(+Ene!W38+Feb!W38+Mar!W38+Abr!W38+May!W38+Jun!W38+Jul!W38+Ago!W38+Set!W38+Oct!W38+Nov!W38+Dic!W38)))))))))))))</f>
        <v>0</v>
      </c>
      <c r="X38" s="356">
        <f>IF(Config!$C$6=1,SUM(+Ene!X38),IF(Config!$C$6=2,SUM(+Ene!X38+Feb!X38),IF(Config!$C$6=3,SUM(+Ene!X38+Feb!X38+Mar!X38),IF(Config!$C$6=4,SUM(+Ene!X38+Feb!X38+Mar!X38+Abr!X38),IF(Config!$C$6=5,SUM(Ene!X38+Feb!X38+Mar!X38+Abr!X38+May!X38),IF(Config!$C$6=6,SUM(+Ene!X38+Feb!X38+Mar!X38+Abr!X38+May!X38+Jun!X38),IF(Config!$C$6=7,SUM(Ene!X38+Feb!X38+Mar!X38+Abr!X38+May!X38+Jun!X38+Jul!X38),IF(Config!$C$6=8,SUM(+Ene!X38+Feb!X38+Mar!X38+Abr!X38+May!X38+Jun!X38+Jul!X38+Ago!X38),IF(Config!$C$6=9,SUM(+Ene!X38+Feb!X38+Mar!X38+Abr!X38+May!X38+Jun!X38+Jul!X38+Ago!X38+Set!X38),IF(Config!$C$6=10,SUM(+Ene!X38+Feb!X38+Mar!X38+Abr!X38+May!X38+Jun!X38+Jul!X38+Ago!X38+Set!X38+Oct!X38),IF(Config!$C$6=11,SUM(+Ene!X38+Feb!X38+Mar!X38+Abr!X38+May!X38+Jun!X38+Jul!X38+Ago!X38+Set!X38+Oct!X38+Nov!X38),IF(Config!$C$6=12,SUM(+Ene!X38+Feb!X38+Mar!X38+Abr!X38+May!X38+Jun!X38+Jul!X38+Ago!X38+Set!X38+Oct!X38+Nov!X38+Dic!X38)))))))))))))</f>
        <v>0</v>
      </c>
      <c r="Y38" s="356">
        <f>IF(Config!$C$6=1,SUM(+Ene!Y38),IF(Config!$C$6=2,SUM(+Ene!Y38+Feb!Y38),IF(Config!$C$6=3,SUM(+Ene!Y38+Feb!Y38+Mar!Y38),IF(Config!$C$6=4,SUM(+Ene!Y38+Feb!Y38+Mar!Y38+Abr!Y38),IF(Config!$C$6=5,SUM(Ene!Y38+Feb!Y38+Mar!Y38+Abr!Y38+May!Y38),IF(Config!$C$6=6,SUM(+Ene!Y38+Feb!Y38+Mar!Y38+Abr!Y38+May!Y38+Jun!Y38),IF(Config!$C$6=7,SUM(Ene!Y38+Feb!Y38+Mar!Y38+Abr!Y38+May!Y38+Jun!Y38+Jul!Y38),IF(Config!$C$6=8,SUM(+Ene!Y38+Feb!Y38+Mar!Y38+Abr!Y38+May!Y38+Jun!Y38+Jul!Y38+Ago!Y38),IF(Config!$C$6=9,SUM(+Ene!Y38+Feb!Y38+Mar!Y38+Abr!Y38+May!Y38+Jun!Y38+Jul!Y38+Ago!Y38+Set!Y38),IF(Config!$C$6=10,SUM(+Ene!Y38+Feb!Y38+Mar!Y38+Abr!Y38+May!Y38+Jun!Y38+Jul!Y38+Ago!Y38+Set!Y38+Oct!Y38),IF(Config!$C$6=11,SUM(+Ene!Y38+Feb!Y38+Mar!Y38+Abr!Y38+May!Y38+Jun!Y38+Jul!Y38+Ago!Y38+Set!Y38+Oct!Y38+Nov!Y38),IF(Config!$C$6=12,SUM(+Ene!Y38+Feb!Y38+Mar!Y38+Abr!Y38+May!Y38+Jun!Y38+Jul!Y38+Ago!Y38+Set!Y38+Oct!Y38+Nov!Y38+Dic!Y38)))))))))))))</f>
        <v>0</v>
      </c>
      <c r="Z38" s="356">
        <f>IF(Config!$C$6=1,SUM(+Ene!Z38),IF(Config!$C$6=2,SUM(+Ene!Z38+Feb!Z38),IF(Config!$C$6=3,SUM(+Ene!Z38+Feb!Z38+Mar!Z38),IF(Config!$C$6=4,SUM(+Ene!Z38+Feb!Z38+Mar!Z38+Abr!Z38),IF(Config!$C$6=5,SUM(Ene!Z38+Feb!Z38+Mar!Z38+Abr!Z38+May!Z38),IF(Config!$C$6=6,SUM(+Ene!Z38+Feb!Z38+Mar!Z38+Abr!Z38+May!Z38+Jun!Z38),IF(Config!$C$6=7,SUM(Ene!Z38+Feb!Z38+Mar!Z38+Abr!Z38+May!Z38+Jun!Z38+Jul!Z38),IF(Config!$C$6=8,SUM(+Ene!Z38+Feb!Z38+Mar!Z38+Abr!Z38+May!Z38+Jun!Z38+Jul!Z38+Ago!Z38),IF(Config!$C$6=9,SUM(+Ene!Z38+Feb!Z38+Mar!Z38+Abr!Z38+May!Z38+Jun!Z38+Jul!Z38+Ago!Z38+Set!Z38),IF(Config!$C$6=10,SUM(+Ene!Z38+Feb!Z38+Mar!Z38+Abr!Z38+May!Z38+Jun!Z38+Jul!Z38+Ago!Z38+Set!Z38+Oct!Z38),IF(Config!$C$6=11,SUM(+Ene!Z38+Feb!Z38+Mar!Z38+Abr!Z38+May!Z38+Jun!Z38+Jul!Z38+Ago!Z38+Set!Z38+Oct!Z38+Nov!Z38),IF(Config!$C$6=12,SUM(+Ene!Z38+Feb!Z38+Mar!Z38+Abr!Z38+May!Z38+Jun!Z38+Jul!Z38+Ago!Z38+Set!Z38+Oct!Z38+Nov!Z38+Dic!Z38)))))))))))))</f>
        <v>0</v>
      </c>
      <c r="AA38" s="356">
        <f>IF(Config!$C$6=1,SUM(+Ene!AA38),IF(Config!$C$6=2,SUM(+Ene!AA38+Feb!AA38),IF(Config!$C$6=3,SUM(+Ene!AA38+Feb!AA38+Mar!AA38),IF(Config!$C$6=4,SUM(+Ene!AA38+Feb!AA38+Mar!AA38+Abr!AA38),IF(Config!$C$6=5,SUM(Ene!AA38+Feb!AA38+Mar!AA38+Abr!AA38+May!AA38),IF(Config!$C$6=6,SUM(+Ene!AA38+Feb!AA38+Mar!AA38+Abr!AA38+May!AA38+Jun!AA38),IF(Config!$C$6=7,SUM(Ene!AA38+Feb!AA38+Mar!AA38+Abr!AA38+May!AA38+Jun!AA38+Jul!AA38),IF(Config!$C$6=8,SUM(+Ene!AA38+Feb!AA38+Mar!AA38+Abr!AA38+May!AA38+Jun!AA38+Jul!AA38+Ago!AA38),IF(Config!$C$6=9,SUM(+Ene!AA38+Feb!AA38+Mar!AA38+Abr!AA38+May!AA38+Jun!AA38+Jul!AA38+Ago!AA38+Set!AA38),IF(Config!$C$6=10,SUM(+Ene!AA38+Feb!AA38+Mar!AA38+Abr!AA38+May!AA38+Jun!AA38+Jul!AA38+Ago!AA38+Set!AA38+Oct!AA38),IF(Config!$C$6=11,SUM(+Ene!AA38+Feb!AA38+Mar!AA38+Abr!AA38+May!AA38+Jun!AA38+Jul!AA38+Ago!AA38+Set!AA38+Oct!AA38+Nov!AA38),IF(Config!$C$6=12,SUM(+Ene!AA38+Feb!AA38+Mar!AA38+Abr!AA38+May!AA38+Jun!AA38+Jul!AA38+Ago!AA38+Set!AA38+Oct!AA38+Nov!AA38+Dic!AA38)))))))))))))</f>
        <v>0</v>
      </c>
      <c r="AB38" s="356">
        <f>IF(Config!$C$6=1,SUM(+Ene!AB38),IF(Config!$C$6=2,SUM(+Ene!AB38+Feb!AB38),IF(Config!$C$6=3,SUM(+Ene!AB38+Feb!AB38+Mar!AB38),IF(Config!$C$6=4,SUM(+Ene!AB38+Feb!AB38+Mar!AB38+Abr!AB38),IF(Config!$C$6=5,SUM(Ene!AB38+Feb!AB38+Mar!AB38+Abr!AB38+May!AB38),IF(Config!$C$6=6,SUM(+Ene!AB38+Feb!AB38+Mar!AB38+Abr!AB38+May!AB38+Jun!AB38),IF(Config!$C$6=7,SUM(Ene!AB38+Feb!AB38+Mar!AB38+Abr!AB38+May!AB38+Jun!AB38+Jul!AB38),IF(Config!$C$6=8,SUM(+Ene!AB38+Feb!AB38+Mar!AB38+Abr!AB38+May!AB38+Jun!AB38+Jul!AB38+Ago!AB38),IF(Config!$C$6=9,SUM(+Ene!AB38+Feb!AB38+Mar!AB38+Abr!AB38+May!AB38+Jun!AB38+Jul!AB38+Ago!AB38+Set!AB38),IF(Config!$C$6=10,SUM(+Ene!AB38+Feb!AB38+Mar!AB38+Abr!AB38+May!AB38+Jun!AB38+Jul!AB38+Ago!AB38+Set!AB38+Oct!AB38),IF(Config!$C$6=11,SUM(+Ene!AB38+Feb!AB38+Mar!AB38+Abr!AB38+May!AB38+Jun!AB38+Jul!AB38+Ago!AB38+Set!AB38+Oct!AB38+Nov!AB38),IF(Config!$C$6=12,SUM(+Ene!AB38+Feb!AB38+Mar!AB38+Abr!AB38+May!AB38+Jun!AB38+Jul!AB38+Ago!AB38+Set!AB38+Oct!AB38+Nov!AB38+Dic!AB38)))))))))))))</f>
        <v>0</v>
      </c>
      <c r="AC38" s="356">
        <f>IF(Config!$C$6=1,SUM(+Ene!AC38),IF(Config!$C$6=2,SUM(+Ene!AC38+Feb!AC38),IF(Config!$C$6=3,SUM(+Ene!AC38+Feb!AC38+Mar!AC38),IF(Config!$C$6=4,SUM(+Ene!AC38+Feb!AC38+Mar!AC38+Abr!AC38),IF(Config!$C$6=5,SUM(Ene!AC38+Feb!AC38+Mar!AC38+Abr!AC38+May!AC38),IF(Config!$C$6=6,SUM(+Ene!AC38+Feb!AC38+Mar!AC38+Abr!AC38+May!AC38+Jun!AC38),IF(Config!$C$6=7,SUM(Ene!AC38+Feb!AC38+Mar!AC38+Abr!AC38+May!AC38+Jun!AC38+Jul!AC38),IF(Config!$C$6=8,SUM(+Ene!AC38+Feb!AC38+Mar!AC38+Abr!AC38+May!AC38+Jun!AC38+Jul!AC38+Ago!AC38),IF(Config!$C$6=9,SUM(+Ene!AC38+Feb!AC38+Mar!AC38+Abr!AC38+May!AC38+Jun!AC38+Jul!AC38+Ago!AC38+Set!AC38),IF(Config!$C$6=10,SUM(+Ene!AC38+Feb!AC38+Mar!AC38+Abr!AC38+May!AC38+Jun!AC38+Jul!AC38+Ago!AC38+Set!AC38+Oct!AC38),IF(Config!$C$6=11,SUM(+Ene!AC38+Feb!AC38+Mar!AC38+Abr!AC38+May!AC38+Jun!AC38+Jul!AC38+Ago!AC38+Set!AC38+Oct!AC38+Nov!AC38),IF(Config!$C$6=12,SUM(+Ene!AC38+Feb!AC38+Mar!AC38+Abr!AC38+May!AC38+Jun!AC38+Jul!AC38+Ago!AC38+Set!AC38+Oct!AC38+Nov!AC38+Dic!AC38)))))))))))))</f>
        <v>0</v>
      </c>
      <c r="AD38" s="356">
        <f>IF(Config!$C$6=1,SUM(+Ene!AD38),IF(Config!$C$6=2,SUM(+Ene!AD38+Feb!AD38),IF(Config!$C$6=3,SUM(+Ene!AD38+Feb!AD38+Mar!AD38),IF(Config!$C$6=4,SUM(+Ene!AD38+Feb!AD38+Mar!AD38+Abr!AD38),IF(Config!$C$6=5,SUM(Ene!AD38+Feb!AD38+Mar!AD38+Abr!AD38+May!AD38),IF(Config!$C$6=6,SUM(+Ene!AD38+Feb!AD38+Mar!AD38+Abr!AD38+May!AD38+Jun!AD38),IF(Config!$C$6=7,SUM(Ene!AD38+Feb!AD38+Mar!AD38+Abr!AD38+May!AD38+Jun!AD38+Jul!AD38),IF(Config!$C$6=8,SUM(+Ene!AD38+Feb!AD38+Mar!AD38+Abr!AD38+May!AD38+Jun!AD38+Jul!AD38+Ago!AD38),IF(Config!$C$6=9,SUM(+Ene!AD38+Feb!AD38+Mar!AD38+Abr!AD38+May!AD38+Jun!AD38+Jul!AD38+Ago!AD38+Set!AD38),IF(Config!$C$6=10,SUM(+Ene!AD38+Feb!AD38+Mar!AD38+Abr!AD38+May!AD38+Jun!AD38+Jul!AD38+Ago!AD38+Set!AD38+Oct!AD38),IF(Config!$C$6=11,SUM(+Ene!AD38+Feb!AD38+Mar!AD38+Abr!AD38+May!AD38+Jun!AD38+Jul!AD38+Ago!AD38+Set!AD38+Oct!AD38+Nov!AD38),IF(Config!$C$6=12,SUM(+Ene!AD38+Feb!AD38+Mar!AD38+Abr!AD38+May!AD38+Jun!AD38+Jul!AD38+Ago!AD38+Set!AD38+Oct!AD38+Nov!AD38+Dic!AD38)))))))))))))</f>
        <v>0</v>
      </c>
      <c r="AE38" s="356">
        <f>IF(Config!$C$6=1,SUM(+Ene!AE38),IF(Config!$C$6=2,SUM(+Ene!AE38+Feb!AE38),IF(Config!$C$6=3,SUM(+Ene!AE38+Feb!AE38+Mar!AE38),IF(Config!$C$6=4,SUM(+Ene!AE38+Feb!AE38+Mar!AE38+Abr!AE38),IF(Config!$C$6=5,SUM(Ene!AE38+Feb!AE38+Mar!AE38+Abr!AE38+May!AE38),IF(Config!$C$6=6,SUM(+Ene!AE38+Feb!AE38+Mar!AE38+Abr!AE38+May!AE38+Jun!AE38),IF(Config!$C$6=7,SUM(Ene!AE38+Feb!AE38+Mar!AE38+Abr!AE38+May!AE38+Jun!AE38+Jul!AE38),IF(Config!$C$6=8,SUM(+Ene!AE38+Feb!AE38+Mar!AE38+Abr!AE38+May!AE38+Jun!AE38+Jul!AE38+Ago!AE38),IF(Config!$C$6=9,SUM(+Ene!AE38+Feb!AE38+Mar!AE38+Abr!AE38+May!AE38+Jun!AE38+Jul!AE38+Ago!AE38+Set!AE38),IF(Config!$C$6=10,SUM(+Ene!AE38+Feb!AE38+Mar!AE38+Abr!AE38+May!AE38+Jun!AE38+Jul!AE38+Ago!AE38+Set!AE38+Oct!AE38),IF(Config!$C$6=11,SUM(+Ene!AE38+Feb!AE38+Mar!AE38+Abr!AE38+May!AE38+Jun!AE38+Jul!AE38+Ago!AE38+Set!AE38+Oct!AE38+Nov!AE38),IF(Config!$C$6=12,SUM(+Ene!AE38+Feb!AE38+Mar!AE38+Abr!AE38+May!AE38+Jun!AE38+Jul!AE38+Ago!AE38+Set!AE38+Oct!AE38+Nov!AE38+Dic!AE38)))))))))))))</f>
        <v>0</v>
      </c>
      <c r="AF38" s="356">
        <f>IF(Config!$C$6=1,SUM(+Ene!AF38),IF(Config!$C$6=2,SUM(+Ene!AF38+Feb!AF38),IF(Config!$C$6=3,SUM(+Ene!AF38+Feb!AF38+Mar!AF38),IF(Config!$C$6=4,SUM(+Ene!AF38+Feb!AF38+Mar!AF38+Abr!AF38),IF(Config!$C$6=5,SUM(Ene!AF38+Feb!AF38+Mar!AF38+Abr!AF38+May!AF38),IF(Config!$C$6=6,SUM(+Ene!AF38+Feb!AF38+Mar!AF38+Abr!AF38+May!AF38+Jun!AF38),IF(Config!$C$6=7,SUM(Ene!AF38+Feb!AF38+Mar!AF38+Abr!AF38+May!AF38+Jun!AF38+Jul!AF38),IF(Config!$C$6=8,SUM(+Ene!AF38+Feb!AF38+Mar!AF38+Abr!AF38+May!AF38+Jun!AF38+Jul!AF38+Ago!AF38),IF(Config!$C$6=9,SUM(+Ene!AF38+Feb!AF38+Mar!AF38+Abr!AF38+May!AF38+Jun!AF38+Jul!AF38+Ago!AF38+Set!AF38),IF(Config!$C$6=10,SUM(+Ene!AF38+Feb!AF38+Mar!AF38+Abr!AF38+May!AF38+Jun!AF38+Jul!AF38+Ago!AF38+Set!AF38+Oct!AF38),IF(Config!$C$6=11,SUM(+Ene!AF38+Feb!AF38+Mar!AF38+Abr!AF38+May!AF38+Jun!AF38+Jul!AF38+Ago!AF38+Set!AF38+Oct!AF38+Nov!AF38),IF(Config!$C$6=12,SUM(+Ene!AF38+Feb!AF38+Mar!AF38+Abr!AF38+May!AF38+Jun!AF38+Jul!AF38+Ago!AF38+Set!AF38+Oct!AF38+Nov!AF38+Dic!AF38)))))))))))))</f>
        <v>0</v>
      </c>
      <c r="AG38" s="356">
        <f>IF(Config!$C$6=1,SUM(+Ene!AG38),IF(Config!$C$6=2,SUM(+Ene!AG38+Feb!AG38),IF(Config!$C$6=3,SUM(+Ene!AG38+Feb!AG38+Mar!AG38),IF(Config!$C$6=4,SUM(+Ene!AG38+Feb!AG38+Mar!AG38+Abr!AG38),IF(Config!$C$6=5,SUM(Ene!AG38+Feb!AG38+Mar!AG38+Abr!AG38+May!AG38),IF(Config!$C$6=6,SUM(+Ene!AG38+Feb!AG38+Mar!AG38+Abr!AG38+May!AG38+Jun!AG38),IF(Config!$C$6=7,SUM(Ene!AG38+Feb!AG38+Mar!AG38+Abr!AG38+May!AG38+Jun!AG38+Jul!AG38),IF(Config!$C$6=8,SUM(+Ene!AG38+Feb!AG38+Mar!AG38+Abr!AG38+May!AG38+Jun!AG38+Jul!AG38+Ago!AG38),IF(Config!$C$6=9,SUM(+Ene!AG38+Feb!AG38+Mar!AG38+Abr!AG38+May!AG38+Jun!AG38+Jul!AG38+Ago!AG38+Set!AG38),IF(Config!$C$6=10,SUM(+Ene!AG38+Feb!AG38+Mar!AG38+Abr!AG38+May!AG38+Jun!AG38+Jul!AG38+Ago!AG38+Set!AG38+Oct!AG38),IF(Config!$C$6=11,SUM(+Ene!AG38+Feb!AG38+Mar!AG38+Abr!AG38+May!AG38+Jun!AG38+Jul!AG38+Ago!AG38+Set!AG38+Oct!AG38+Nov!AG38),IF(Config!$C$6=12,SUM(+Ene!AG38+Feb!AG38+Mar!AG38+Abr!AG38+May!AG38+Jun!AG38+Jul!AG38+Ago!AG38+Set!AG38+Oct!AG38+Nov!AG38+Dic!AG38)))))))))))))</f>
        <v>0</v>
      </c>
      <c r="AH38" s="356">
        <f>IF(Config!$C$6=1,SUM(+Ene!AH38),IF(Config!$C$6=2,SUM(+Ene!AH38+Feb!AH38),IF(Config!$C$6=3,SUM(+Ene!AH38+Feb!AH38+Mar!AH38),IF(Config!$C$6=4,SUM(+Ene!AH38+Feb!AH38+Mar!AH38+Abr!AH38),IF(Config!$C$6=5,SUM(Ene!AH38+Feb!AH38+Mar!AH38+Abr!AH38+May!AH38),IF(Config!$C$6=6,SUM(+Ene!AH38+Feb!AH38+Mar!AH38+Abr!AH38+May!AH38+Jun!AH38),IF(Config!$C$6=7,SUM(Ene!AH38+Feb!AH38+Mar!AH38+Abr!AH38+May!AH38+Jun!AH38+Jul!AH38),IF(Config!$C$6=8,SUM(+Ene!AH38+Feb!AH38+Mar!AH38+Abr!AH38+May!AH38+Jun!AH38+Jul!AH38+Ago!AH38),IF(Config!$C$6=9,SUM(+Ene!AH38+Feb!AH38+Mar!AH38+Abr!AH38+May!AH38+Jun!AH38+Jul!AH38+Ago!AH38+Set!AH38),IF(Config!$C$6=10,SUM(+Ene!AH38+Feb!AH38+Mar!AH38+Abr!AH38+May!AH38+Jun!AH38+Jul!AH38+Ago!AH38+Set!AH38+Oct!AH38),IF(Config!$C$6=11,SUM(+Ene!AH38+Feb!AH38+Mar!AH38+Abr!AH38+May!AH38+Jun!AH38+Jul!AH38+Ago!AH38+Set!AH38+Oct!AH38+Nov!AH38),IF(Config!$C$6=12,SUM(+Ene!AH38+Feb!AH38+Mar!AH38+Abr!AH38+May!AH38+Jun!AH38+Jul!AH38+Ago!AH38+Set!AH38+Oct!AH38+Nov!AH38+Dic!AH38)))))))))))))</f>
        <v>0</v>
      </c>
      <c r="AI38" s="356">
        <f>IF(Config!$C$6=1,SUM(+Ene!AI38),IF(Config!$C$6=2,SUM(+Ene!AI38+Feb!AI38),IF(Config!$C$6=3,SUM(+Ene!AI38+Feb!AI38+Mar!AI38),IF(Config!$C$6=4,SUM(+Ene!AI38+Feb!AI38+Mar!AI38+Abr!AI38),IF(Config!$C$6=5,SUM(Ene!AI38+Feb!AI38+Mar!AI38+Abr!AI38+May!AI38),IF(Config!$C$6=6,SUM(+Ene!AI38+Feb!AI38+Mar!AI38+Abr!AI38+May!AI38+Jun!AI38),IF(Config!$C$6=7,SUM(Ene!AI38+Feb!AI38+Mar!AI38+Abr!AI38+May!AI38+Jun!AI38+Jul!AI38),IF(Config!$C$6=8,SUM(+Ene!AI38+Feb!AI38+Mar!AI38+Abr!AI38+May!AI38+Jun!AI38+Jul!AI38+Ago!AI38),IF(Config!$C$6=9,SUM(+Ene!AI38+Feb!AI38+Mar!AI38+Abr!AI38+May!AI38+Jun!AI38+Jul!AI38+Ago!AI38+Set!AI38),IF(Config!$C$6=10,SUM(+Ene!AI38+Feb!AI38+Mar!AI38+Abr!AI38+May!AI38+Jun!AI38+Jul!AI38+Ago!AI38+Set!AI38+Oct!AI38),IF(Config!$C$6=11,SUM(+Ene!AI38+Feb!AI38+Mar!AI38+Abr!AI38+May!AI38+Jun!AI38+Jul!AI38+Ago!AI38+Set!AI38+Oct!AI38+Nov!AI38),IF(Config!$C$6=12,SUM(+Ene!AI38+Feb!AI38+Mar!AI38+Abr!AI38+May!AI38+Jun!AI38+Jul!AI38+Ago!AI38+Set!AI38+Oct!AI38+Nov!AI38+Dic!AI38)))))))))))))</f>
        <v>0</v>
      </c>
      <c r="AJ38" s="356">
        <f>IF(Config!$C$6=1,SUM(+Ene!AJ38),IF(Config!$C$6=2,SUM(+Ene!AJ38+Feb!AJ38),IF(Config!$C$6=3,SUM(+Ene!AJ38+Feb!AJ38+Mar!AJ38),IF(Config!$C$6=4,SUM(+Ene!AJ38+Feb!AJ38+Mar!AJ38+Abr!AJ38),IF(Config!$C$6=5,SUM(Ene!AJ38+Feb!AJ38+Mar!AJ38+Abr!AJ38+May!AJ38),IF(Config!$C$6=6,SUM(+Ene!AJ38+Feb!AJ38+Mar!AJ38+Abr!AJ38+May!AJ38+Jun!AJ38),IF(Config!$C$6=7,SUM(Ene!AJ38+Feb!AJ38+Mar!AJ38+Abr!AJ38+May!AJ38+Jun!AJ38+Jul!AJ38),IF(Config!$C$6=8,SUM(+Ene!AJ38+Feb!AJ38+Mar!AJ38+Abr!AJ38+May!AJ38+Jun!AJ38+Jul!AJ38+Ago!AJ38),IF(Config!$C$6=9,SUM(+Ene!AJ38+Feb!AJ38+Mar!AJ38+Abr!AJ38+May!AJ38+Jun!AJ38+Jul!AJ38+Ago!AJ38+Set!AJ38),IF(Config!$C$6=10,SUM(+Ene!AJ38+Feb!AJ38+Mar!AJ38+Abr!AJ38+May!AJ38+Jun!AJ38+Jul!AJ38+Ago!AJ38+Set!AJ38+Oct!AJ38),IF(Config!$C$6=11,SUM(+Ene!AJ38+Feb!AJ38+Mar!AJ38+Abr!AJ38+May!AJ38+Jun!AJ38+Jul!AJ38+Ago!AJ38+Set!AJ38+Oct!AJ38+Nov!AJ38),IF(Config!$C$6=12,SUM(+Ene!AJ38+Feb!AJ38+Mar!AJ38+Abr!AJ38+May!AJ38+Jun!AJ38+Jul!AJ38+Ago!AJ38+Set!AJ38+Oct!AJ38+Nov!AJ38+Dic!AJ38)))))))))))))</f>
        <v>0</v>
      </c>
      <c r="AK38" s="356">
        <f>IF(Config!$C$6=1,SUM(+Ene!AK38),IF(Config!$C$6=2,SUM(+Ene!AK38+Feb!AK38),IF(Config!$C$6=3,SUM(+Ene!AK38+Feb!AK38+Mar!AK38),IF(Config!$C$6=4,SUM(+Ene!AK38+Feb!AK38+Mar!AK38+Abr!AK38),IF(Config!$C$6=5,SUM(Ene!AK38+Feb!AK38+Mar!AK38+Abr!AK38+May!AK38),IF(Config!$C$6=6,SUM(+Ene!AK38+Feb!AK38+Mar!AK38+Abr!AK38+May!AK38+Jun!AK38),IF(Config!$C$6=7,SUM(Ene!AK38+Feb!AK38+Mar!AK38+Abr!AK38+May!AK38+Jun!AK38+Jul!AK38),IF(Config!$C$6=8,SUM(+Ene!AK38+Feb!AK38+Mar!AK38+Abr!AK38+May!AK38+Jun!AK38+Jul!AK38+Ago!AK38),IF(Config!$C$6=9,SUM(+Ene!AK38+Feb!AK38+Mar!AK38+Abr!AK38+May!AK38+Jun!AK38+Jul!AK38+Ago!AK38+Set!AK38),IF(Config!$C$6=10,SUM(+Ene!AK38+Feb!AK38+Mar!AK38+Abr!AK38+May!AK38+Jun!AK38+Jul!AK38+Ago!AK38+Set!AK38+Oct!AK38),IF(Config!$C$6=11,SUM(+Ene!AK38+Feb!AK38+Mar!AK38+Abr!AK38+May!AK38+Jun!AK38+Jul!AK38+Ago!AK38+Set!AK38+Oct!AK38+Nov!AK38),IF(Config!$C$6=12,SUM(+Ene!AK38+Feb!AK38+Mar!AK38+Abr!AK38+May!AK38+Jun!AK38+Jul!AK38+Ago!AK38+Set!AK38+Oct!AK38+Nov!AK38+Dic!AK38)))))))))))))</f>
        <v>0</v>
      </c>
      <c r="AL38" s="356">
        <f>IF(Config!$C$6=1,SUM(+Ene!AL38),IF(Config!$C$6=2,SUM(+Ene!AL38+Feb!AL38),IF(Config!$C$6=3,SUM(+Ene!AL38+Feb!AL38+Mar!AL38),IF(Config!$C$6=4,SUM(+Ene!AL38+Feb!AL38+Mar!AL38+Abr!AL38),IF(Config!$C$6=5,SUM(Ene!AL38+Feb!AL38+Mar!AL38+Abr!AL38+May!AL38),IF(Config!$C$6=6,SUM(+Ene!AL38+Feb!AL38+Mar!AL38+Abr!AL38+May!AL38+Jun!AL38),IF(Config!$C$6=7,SUM(Ene!AL38+Feb!AL38+Mar!AL38+Abr!AL38+May!AL38+Jun!AL38+Jul!AL38),IF(Config!$C$6=8,SUM(+Ene!AL38+Feb!AL38+Mar!AL38+Abr!AL38+May!AL38+Jun!AL38+Jul!AL38+Ago!AL38),IF(Config!$C$6=9,SUM(+Ene!AL38+Feb!AL38+Mar!AL38+Abr!AL38+May!AL38+Jun!AL38+Jul!AL38+Ago!AL38+Set!AL38),IF(Config!$C$6=10,SUM(+Ene!AL38+Feb!AL38+Mar!AL38+Abr!AL38+May!AL38+Jun!AL38+Jul!AL38+Ago!AL38+Set!AL38+Oct!AL38),IF(Config!$C$6=11,SUM(+Ene!AL38+Feb!AL38+Mar!AL38+Abr!AL38+May!AL38+Jun!AL38+Jul!AL38+Ago!AL38+Set!AL38+Oct!AL38+Nov!AL38),IF(Config!$C$6=12,SUM(+Ene!AL38+Feb!AL38+Mar!AL38+Abr!AL38+May!AL38+Jun!AL38+Jul!AL38+Ago!AL38+Set!AL38+Oct!AL38+Nov!AL38+Dic!AL38)))))))))))))</f>
        <v>0</v>
      </c>
      <c r="AM38" s="356">
        <f>IF(Config!$C$6=1,SUM(+Ene!AM38),IF(Config!$C$6=2,SUM(+Ene!AM38+Feb!AM38),IF(Config!$C$6=3,SUM(+Ene!AM38+Feb!AM38+Mar!AM38),IF(Config!$C$6=4,SUM(+Ene!AM38+Feb!AM38+Mar!AM38+Abr!AM38),IF(Config!$C$6=5,SUM(Ene!AM38+Feb!AM38+Mar!AM38+Abr!AM38+May!AM38),IF(Config!$C$6=6,SUM(+Ene!AM38+Feb!AM38+Mar!AM38+Abr!AM38+May!AM38+Jun!AM38),IF(Config!$C$6=7,SUM(Ene!AM38+Feb!AM38+Mar!AM38+Abr!AM38+May!AM38+Jun!AM38+Jul!AM38),IF(Config!$C$6=8,SUM(+Ene!AM38+Feb!AM38+Mar!AM38+Abr!AM38+May!AM38+Jun!AM38+Jul!AM38+Ago!AM38),IF(Config!$C$6=9,SUM(+Ene!AM38+Feb!AM38+Mar!AM38+Abr!AM38+May!AM38+Jun!AM38+Jul!AM38+Ago!AM38+Set!AM38),IF(Config!$C$6=10,SUM(+Ene!AM38+Feb!AM38+Mar!AM38+Abr!AM38+May!AM38+Jun!AM38+Jul!AM38+Ago!AM38+Set!AM38+Oct!AM38),IF(Config!$C$6=11,SUM(+Ene!AM38+Feb!AM38+Mar!AM38+Abr!AM38+May!AM38+Jun!AM38+Jul!AM38+Ago!AM38+Set!AM38+Oct!AM38+Nov!AM38),IF(Config!$C$6=12,SUM(+Ene!AM38+Feb!AM38+Mar!AM38+Abr!AM38+May!AM38+Jun!AM38+Jul!AM38+Ago!AM38+Set!AM38+Oct!AM38+Nov!AM38+Dic!AM38)))))))))))))</f>
        <v>0</v>
      </c>
      <c r="AN38" s="356">
        <f>IF(Config!$C$6=1,SUM(+Ene!AN38),IF(Config!$C$6=2,SUM(+Ene!AN38+Feb!AN38),IF(Config!$C$6=3,SUM(+Ene!AN38+Feb!AN38+Mar!AN38),IF(Config!$C$6=4,SUM(+Ene!AN38+Feb!AN38+Mar!AN38+Abr!AN38),IF(Config!$C$6=5,SUM(Ene!AN38+Feb!AN38+Mar!AN38+Abr!AN38+May!AN38),IF(Config!$C$6=6,SUM(+Ene!AN38+Feb!AN38+Mar!AN38+Abr!AN38+May!AN38+Jun!AN38),IF(Config!$C$6=7,SUM(Ene!AN38+Feb!AN38+Mar!AN38+Abr!AN38+May!AN38+Jun!AN38+Jul!AN38),IF(Config!$C$6=8,SUM(+Ene!AN38+Feb!AN38+Mar!AN38+Abr!AN38+May!AN38+Jun!AN38+Jul!AN38+Ago!AN38),IF(Config!$C$6=9,SUM(+Ene!AN38+Feb!AN38+Mar!AN38+Abr!AN38+May!AN38+Jun!AN38+Jul!AN38+Ago!AN38+Set!AN38),IF(Config!$C$6=10,SUM(+Ene!AN38+Feb!AN38+Mar!AN38+Abr!AN38+May!AN38+Jun!AN38+Jul!AN38+Ago!AN38+Set!AN38+Oct!AN38),IF(Config!$C$6=11,SUM(+Ene!AN38+Feb!AN38+Mar!AN38+Abr!AN38+May!AN38+Jun!AN38+Jul!AN38+Ago!AN38+Set!AN38+Oct!AN38+Nov!AN38),IF(Config!$C$6=12,SUM(+Ene!AN38+Feb!AN38+Mar!AN38+Abr!AN38+May!AN38+Jun!AN38+Jul!AN38+Ago!AN38+Set!AN38+Oct!AN38+Nov!AN38+Dic!AN38)))))))))))))</f>
        <v>0</v>
      </c>
      <c r="AO38" s="356">
        <f>IF(Config!$C$6=1,SUM(+Ene!AO38),IF(Config!$C$6=2,SUM(+Ene!AO38+Feb!AO38),IF(Config!$C$6=3,SUM(+Ene!AO38+Feb!AO38+Mar!AO38),IF(Config!$C$6=4,SUM(+Ene!AO38+Feb!AO38+Mar!AO38+Abr!AO38),IF(Config!$C$6=5,SUM(Ene!AO38+Feb!AO38+Mar!AO38+Abr!AO38+May!AO38),IF(Config!$C$6=6,SUM(+Ene!AO38+Feb!AO38+Mar!AO38+Abr!AO38+May!AO38+Jun!AO38),IF(Config!$C$6=7,SUM(Ene!AO38+Feb!AO38+Mar!AO38+Abr!AO38+May!AO38+Jun!AO38+Jul!AO38),IF(Config!$C$6=8,SUM(+Ene!AO38+Feb!AO38+Mar!AO38+Abr!AO38+May!AO38+Jun!AO38+Jul!AO38+Ago!AO38),IF(Config!$C$6=9,SUM(+Ene!AO38+Feb!AO38+Mar!AO38+Abr!AO38+May!AO38+Jun!AO38+Jul!AO38+Ago!AO38+Set!AO38),IF(Config!$C$6=10,SUM(+Ene!AO38+Feb!AO38+Mar!AO38+Abr!AO38+May!AO38+Jun!AO38+Jul!AO38+Ago!AO38+Set!AO38+Oct!AO38),IF(Config!$C$6=11,SUM(+Ene!AO38+Feb!AO38+Mar!AO38+Abr!AO38+May!AO38+Jun!AO38+Jul!AO38+Ago!AO38+Set!AO38+Oct!AO38+Nov!AO38),IF(Config!$C$6=12,SUM(+Ene!AO38+Feb!AO38+Mar!AO38+Abr!AO38+May!AO38+Jun!AO38+Jul!AO38+Ago!AO38+Set!AO38+Oct!AO38+Nov!AO38+Dic!AO38)))))))))))))</f>
        <v>0</v>
      </c>
      <c r="AP38" s="356">
        <f>IF(Config!$C$6=1,SUM(+Ene!AP38),IF(Config!$C$6=2,SUM(+Ene!AP38+Feb!AP38),IF(Config!$C$6=3,SUM(+Ene!AP38+Feb!AP38+Mar!AP38),IF(Config!$C$6=4,SUM(+Ene!AP38+Feb!AP38+Mar!AP38+Abr!AP38),IF(Config!$C$6=5,SUM(Ene!AP38+Feb!AP38+Mar!AP38+Abr!AP38+May!AP38),IF(Config!$C$6=6,SUM(+Ene!AP38+Feb!AP38+Mar!AP38+Abr!AP38+May!AP38+Jun!AP38),IF(Config!$C$6=7,SUM(Ene!AP38+Feb!AP38+Mar!AP38+Abr!AP38+May!AP38+Jun!AP38+Jul!AP38),IF(Config!$C$6=8,SUM(+Ene!AP38+Feb!AP38+Mar!AP38+Abr!AP38+May!AP38+Jun!AP38+Jul!AP38+Ago!AP38),IF(Config!$C$6=9,SUM(+Ene!AP38+Feb!AP38+Mar!AP38+Abr!AP38+May!AP38+Jun!AP38+Jul!AP38+Ago!AP38+Set!AP38),IF(Config!$C$6=10,SUM(+Ene!AP38+Feb!AP38+Mar!AP38+Abr!AP38+May!AP38+Jun!AP38+Jul!AP38+Ago!AP38+Set!AP38+Oct!AP38),IF(Config!$C$6=11,SUM(+Ene!AP38+Feb!AP38+Mar!AP38+Abr!AP38+May!AP38+Jun!AP38+Jul!AP38+Ago!AP38+Set!AP38+Oct!AP38+Nov!AP38),IF(Config!$C$6=12,SUM(+Ene!AP38+Feb!AP38+Mar!AP38+Abr!AP38+May!AP38+Jun!AP38+Jul!AP38+Ago!AP38+Set!AP38+Oct!AP38+Nov!AP38+Dic!AP38)))))))))))))</f>
        <v>0</v>
      </c>
      <c r="AQ38" s="356">
        <f>IF(Config!$C$6=1,SUM(+Ene!AQ38),IF(Config!$C$6=2,SUM(+Ene!AQ38+Feb!AQ38),IF(Config!$C$6=3,SUM(+Ene!AQ38+Feb!AQ38+Mar!AQ38),IF(Config!$C$6=4,SUM(+Ene!AQ38+Feb!AQ38+Mar!AQ38+Abr!AQ38),IF(Config!$C$6=5,SUM(Ene!AQ38+Feb!AQ38+Mar!AQ38+Abr!AQ38+May!AQ38),IF(Config!$C$6=6,SUM(+Ene!AQ38+Feb!AQ38+Mar!AQ38+Abr!AQ38+May!AQ38+Jun!AQ38),IF(Config!$C$6=7,SUM(Ene!AQ38+Feb!AQ38+Mar!AQ38+Abr!AQ38+May!AQ38+Jun!AQ38+Jul!AQ38),IF(Config!$C$6=8,SUM(+Ene!AQ38+Feb!AQ38+Mar!AQ38+Abr!AQ38+May!AQ38+Jun!AQ38+Jul!AQ38+Ago!AQ38),IF(Config!$C$6=9,SUM(+Ene!AQ38+Feb!AQ38+Mar!AQ38+Abr!AQ38+May!AQ38+Jun!AQ38+Jul!AQ38+Ago!AQ38+Set!AQ38),IF(Config!$C$6=10,SUM(+Ene!AQ38+Feb!AQ38+Mar!AQ38+Abr!AQ38+May!AQ38+Jun!AQ38+Jul!AQ38+Ago!AQ38+Set!AQ38+Oct!AQ38),IF(Config!$C$6=11,SUM(+Ene!AQ38+Feb!AQ38+Mar!AQ38+Abr!AQ38+May!AQ38+Jun!AQ38+Jul!AQ38+Ago!AQ38+Set!AQ38+Oct!AQ38+Nov!AQ38),IF(Config!$C$6=12,SUM(+Ene!AQ38+Feb!AQ38+Mar!AQ38+Abr!AQ38+May!AQ38+Jun!AQ38+Jul!AQ38+Ago!AQ38+Set!AQ38+Oct!AQ38+Nov!AQ38+Dic!AQ38)))))))))))))</f>
        <v>0</v>
      </c>
      <c r="AR38" s="356">
        <f>IF(Config!$C$6=1,SUM(+Ene!AR38),IF(Config!$C$6=2,SUM(+Ene!AR38+Feb!AR38),IF(Config!$C$6=3,SUM(+Ene!AR38+Feb!AR38+Mar!AR38),IF(Config!$C$6=4,SUM(+Ene!AR38+Feb!AR38+Mar!AR38+Abr!AR38),IF(Config!$C$6=5,SUM(Ene!AR38+Feb!AR38+Mar!AR38+Abr!AR38+May!AR38),IF(Config!$C$6=6,SUM(+Ene!AR38+Feb!AR38+Mar!AR38+Abr!AR38+May!AR38+Jun!AR38),IF(Config!$C$6=7,SUM(Ene!AR38+Feb!AR38+Mar!AR38+Abr!AR38+May!AR38+Jun!AR38+Jul!AR38),IF(Config!$C$6=8,SUM(+Ene!AR38+Feb!AR38+Mar!AR38+Abr!AR38+May!AR38+Jun!AR38+Jul!AR38+Ago!AR38),IF(Config!$C$6=9,SUM(+Ene!AR38+Feb!AR38+Mar!AR38+Abr!AR38+May!AR38+Jun!AR38+Jul!AR38+Ago!AR38+Set!AR38),IF(Config!$C$6=10,SUM(+Ene!AR38+Feb!AR38+Mar!AR38+Abr!AR38+May!AR38+Jun!AR38+Jul!AR38+Ago!AR38+Set!AR38+Oct!AR38),IF(Config!$C$6=11,SUM(+Ene!AR38+Feb!AR38+Mar!AR38+Abr!AR38+May!AR38+Jun!AR38+Jul!AR38+Ago!AR38+Set!AR38+Oct!AR38+Nov!AR38),IF(Config!$C$6=12,SUM(+Ene!AR38+Feb!AR38+Mar!AR38+Abr!AR38+May!AR38+Jun!AR38+Jul!AR38+Ago!AR38+Set!AR38+Oct!AR38+Nov!AR38+Dic!AR38)))))))))))))</f>
        <v>0</v>
      </c>
      <c r="AS38" s="356">
        <f>IF(Config!$C$6=1,SUM(+Ene!AS38),IF(Config!$C$6=2,SUM(+Ene!AS38+Feb!AS38),IF(Config!$C$6=3,SUM(+Ene!AS38+Feb!AS38+Mar!AS38),IF(Config!$C$6=4,SUM(+Ene!AS38+Feb!AS38+Mar!AS38+Abr!AS38),IF(Config!$C$6=5,SUM(Ene!AS38+Feb!AS38+Mar!AS38+Abr!AS38+May!AS38),IF(Config!$C$6=6,SUM(+Ene!AS38+Feb!AS38+Mar!AS38+Abr!AS38+May!AS38+Jun!AS38),IF(Config!$C$6=7,SUM(Ene!AS38+Feb!AS38+Mar!AS38+Abr!AS38+May!AS38+Jun!AS38+Jul!AS38),IF(Config!$C$6=8,SUM(+Ene!AS38+Feb!AS38+Mar!AS38+Abr!AS38+May!AS38+Jun!AS38+Jul!AS38+Ago!AS38),IF(Config!$C$6=9,SUM(+Ene!AS38+Feb!AS38+Mar!AS38+Abr!AS38+May!AS38+Jun!AS38+Jul!AS38+Ago!AS38+Set!AS38),IF(Config!$C$6=10,SUM(+Ene!AS38+Feb!AS38+Mar!AS38+Abr!AS38+May!AS38+Jun!AS38+Jul!AS38+Ago!AS38+Set!AS38+Oct!AS38),IF(Config!$C$6=11,SUM(+Ene!AS38+Feb!AS38+Mar!AS38+Abr!AS38+May!AS38+Jun!AS38+Jul!AS38+Ago!AS38+Set!AS38+Oct!AS38+Nov!AS38),IF(Config!$C$6=12,SUM(+Ene!AS38+Feb!AS38+Mar!AS38+Abr!AS38+May!AS38+Jun!AS38+Jul!AS38+Ago!AS38+Set!AS38+Oct!AS38+Nov!AS38+Dic!AS38)))))))))))))</f>
        <v>0</v>
      </c>
      <c r="AT38" s="366">
        <f t="shared" si="48"/>
        <v>0</v>
      </c>
      <c r="AU38" s="37">
        <f t="shared" si="27"/>
        <v>0</v>
      </c>
      <c r="AV38" s="37">
        <f t="shared" si="28"/>
        <v>0</v>
      </c>
      <c r="AW38" s="37">
        <f t="shared" si="8"/>
        <v>0</v>
      </c>
      <c r="AX38" s="37">
        <f t="shared" si="9"/>
        <v>0</v>
      </c>
      <c r="AY38" s="37">
        <f t="shared" si="10"/>
        <v>0</v>
      </c>
      <c r="AZ38" s="37">
        <f t="shared" si="11"/>
        <v>0</v>
      </c>
      <c r="BA38" s="37">
        <f t="shared" si="12"/>
        <v>0</v>
      </c>
      <c r="BB38" s="37">
        <f t="shared" si="13"/>
        <v>0</v>
      </c>
      <c r="BC38" s="38">
        <f t="shared" si="14"/>
        <v>0</v>
      </c>
      <c r="BD38" s="37">
        <f t="shared" si="15"/>
        <v>0</v>
      </c>
      <c r="BE38" s="54">
        <f t="shared" si="6"/>
        <v>0</v>
      </c>
      <c r="BF38" t="str">
        <f t="shared" si="7"/>
        <v>OK</v>
      </c>
    </row>
    <row r="39" spans="1:58" ht="30" x14ac:dyDescent="0.25">
      <c r="A39" s="352">
        <v>36</v>
      </c>
      <c r="B39" s="355" t="s">
        <v>710</v>
      </c>
      <c r="C39" s="413" t="s">
        <v>659</v>
      </c>
      <c r="D39" s="356">
        <f>IF(Config!$C$6=1,SUM(+Ene!D39),IF(Config!$C$6=2,SUM(+Ene!D39+Feb!D39),IF(Config!$C$6=3,SUM(+Ene!D39+Feb!D39+Mar!D39),IF(Config!$C$6=4,SUM(+Ene!D39+Feb!D39+Mar!D39+Abr!D39),IF(Config!$C$6=5,SUM(Ene!D39+Feb!D39+Mar!D39+Abr!D39+May!D39),IF(Config!$C$6=6,SUM(+Ene!D39+Feb!D39+Mar!D39+Abr!D39+May!D39+Jun!D39),IF(Config!$C$6=7,SUM(Ene!D39+Feb!D39+Mar!D39+Abr!D39+May!D39+Jun!D39+Jul!D39),IF(Config!$C$6=8,SUM(+Ene!D39+Feb!D39+Mar!D39+Abr!D39+May!D39+Jun!D39+Jul!D39+Ago!D39),IF(Config!$C$6=9,SUM(+Ene!D39+Feb!D39+Mar!D39+Abr!D39+May!D39+Jun!D39+Jul!D39+Ago!D39+Set!D39),IF(Config!$C$6=10,SUM(+Ene!D39+Feb!D39+Mar!D39+Abr!D39+May!D39+Jun!D39+Jul!D39+Ago!D39+Set!D39+Oct!D39),IF(Config!$C$6=11,SUM(+Ene!D39+Feb!D39+Mar!D39+Abr!D39+May!D39+Jun!D39+Jul!D39+Ago!D39+Set!D39+Oct!D39+Nov!D39),IF(Config!$C$6=12,SUM(+Ene!D39+Feb!D39+Mar!D39+Abr!D39+May!D39+Jun!D39+Jul!D39+Ago!D39+Set!D39+Oct!D39+Nov!D39+Dic!D39)))))))))))))</f>
        <v>0</v>
      </c>
      <c r="E39" s="356">
        <f>IF(Config!$C$6=1,SUM(+Ene!E39),IF(Config!$C$6=2,SUM(+Ene!E39+Feb!E39),IF(Config!$C$6=3,SUM(+Ene!E39+Feb!E39+Mar!E39),IF(Config!$C$6=4,SUM(+Ene!E39+Feb!E39+Mar!E39+Abr!E39),IF(Config!$C$6=5,SUM(Ene!E39+Feb!E39+Mar!E39+Abr!E39+May!E39),IF(Config!$C$6=6,SUM(+Ene!E39+Feb!E39+Mar!E39+Abr!E39+May!E39+Jun!E39),IF(Config!$C$6=7,SUM(Ene!E39+Feb!E39+Mar!E39+Abr!E39+May!E39+Jun!E39+Jul!E39),IF(Config!$C$6=8,SUM(+Ene!E39+Feb!E39+Mar!E39+Abr!E39+May!E39+Jun!E39+Jul!E39+Ago!E39),IF(Config!$C$6=9,SUM(+Ene!E39+Feb!E39+Mar!E39+Abr!E39+May!E39+Jun!E39+Jul!E39+Ago!E39+Set!E39),IF(Config!$C$6=10,SUM(+Ene!E39+Feb!E39+Mar!E39+Abr!E39+May!E39+Jun!E39+Jul!E39+Ago!E39+Set!E39+Oct!E39),IF(Config!$C$6=11,SUM(+Ene!E39+Feb!E39+Mar!E39+Abr!E39+May!E39+Jun!E39+Jul!E39+Ago!E39+Set!E39+Oct!E39+Nov!E39),IF(Config!$C$6=12,SUM(+Ene!E39+Feb!E39+Mar!E39+Abr!E39+May!E39+Jun!E39+Jul!E39+Ago!E39+Set!E39+Oct!E39+Nov!E39+Dic!E39)))))))))))))</f>
        <v>0</v>
      </c>
      <c r="F39" s="356">
        <f>IF(Config!$C$6=1,SUM(+Ene!F39),IF(Config!$C$6=2,SUM(+Ene!F39+Feb!F39),IF(Config!$C$6=3,SUM(+Ene!F39+Feb!F39+Mar!F39),IF(Config!$C$6=4,SUM(+Ene!F39+Feb!F39+Mar!F39+Abr!F39),IF(Config!$C$6=5,SUM(Ene!F39+Feb!F39+Mar!F39+Abr!F39+May!F39),IF(Config!$C$6=6,SUM(+Ene!F39+Feb!F39+Mar!F39+Abr!F39+May!F39+Jun!F39),IF(Config!$C$6=7,SUM(Ene!F39+Feb!F39+Mar!F39+Abr!F39+May!F39+Jun!F39+Jul!F39),IF(Config!$C$6=8,SUM(+Ene!F39+Feb!F39+Mar!F39+Abr!F39+May!F39+Jun!F39+Jul!F39+Ago!F39),IF(Config!$C$6=9,SUM(+Ene!F39+Feb!F39+Mar!F39+Abr!F39+May!F39+Jun!F39+Jul!F39+Ago!F39+Set!F39),IF(Config!$C$6=10,SUM(+Ene!F39+Feb!F39+Mar!F39+Abr!F39+May!F39+Jun!F39+Jul!F39+Ago!F39+Set!F39+Oct!F39),IF(Config!$C$6=11,SUM(+Ene!F39+Feb!F39+Mar!F39+Abr!F39+May!F39+Jun!F39+Jul!F39+Ago!F39+Set!F39+Oct!F39+Nov!F39),IF(Config!$C$6=12,SUM(+Ene!F39+Feb!F39+Mar!F39+Abr!F39+May!F39+Jun!F39+Jul!F39+Ago!F39+Set!F39+Oct!F39+Nov!F39+Dic!F39)))))))))))))</f>
        <v>0</v>
      </c>
      <c r="G39" s="356">
        <f>IF(Config!$C$6=1,SUM(+Ene!G39),IF(Config!$C$6=2,SUM(+Ene!G39+Feb!G39),IF(Config!$C$6=3,SUM(+Ene!G39+Feb!G39+Mar!G39),IF(Config!$C$6=4,SUM(+Ene!G39+Feb!G39+Mar!G39+Abr!G39),IF(Config!$C$6=5,SUM(Ene!G39+Feb!G39+Mar!G39+Abr!G39+May!G39),IF(Config!$C$6=6,SUM(+Ene!G39+Feb!G39+Mar!G39+Abr!G39+May!G39+Jun!G39),IF(Config!$C$6=7,SUM(Ene!G39+Feb!G39+Mar!G39+Abr!G39+May!G39+Jun!G39+Jul!G39),IF(Config!$C$6=8,SUM(+Ene!G39+Feb!G39+Mar!G39+Abr!G39+May!G39+Jun!G39+Jul!G39+Ago!G39),IF(Config!$C$6=9,SUM(+Ene!G39+Feb!G39+Mar!G39+Abr!G39+May!G39+Jun!G39+Jul!G39+Ago!G39+Set!G39),IF(Config!$C$6=10,SUM(+Ene!G39+Feb!G39+Mar!G39+Abr!G39+May!G39+Jun!G39+Jul!G39+Ago!G39+Set!G39+Oct!G39),IF(Config!$C$6=11,SUM(+Ene!G39+Feb!G39+Mar!G39+Abr!G39+May!G39+Jun!G39+Jul!G39+Ago!G39+Set!G39+Oct!G39+Nov!G39),IF(Config!$C$6=12,SUM(+Ene!G39+Feb!G39+Mar!G39+Abr!G39+May!G39+Jun!G39+Jul!G39+Ago!G39+Set!G39+Oct!G39+Nov!G39+Dic!G39)))))))))))))</f>
        <v>0</v>
      </c>
      <c r="H39" s="356">
        <f>IF(Config!$C$6=1,SUM(+Ene!H39),IF(Config!$C$6=2,SUM(+Ene!H39+Feb!H39),IF(Config!$C$6=3,SUM(+Ene!H39+Feb!H39+Mar!H39),IF(Config!$C$6=4,SUM(+Ene!H39+Feb!H39+Mar!H39+Abr!H39),IF(Config!$C$6=5,SUM(Ene!H39+Feb!H39+Mar!H39+Abr!H39+May!H39),IF(Config!$C$6=6,SUM(+Ene!H39+Feb!H39+Mar!H39+Abr!H39+May!H39+Jun!H39),IF(Config!$C$6=7,SUM(Ene!H39+Feb!H39+Mar!H39+Abr!H39+May!H39+Jun!H39+Jul!H39),IF(Config!$C$6=8,SUM(+Ene!H39+Feb!H39+Mar!H39+Abr!H39+May!H39+Jun!H39+Jul!H39+Ago!H39),IF(Config!$C$6=9,SUM(+Ene!H39+Feb!H39+Mar!H39+Abr!H39+May!H39+Jun!H39+Jul!H39+Ago!H39+Set!H39),IF(Config!$C$6=10,SUM(+Ene!H39+Feb!H39+Mar!H39+Abr!H39+May!H39+Jun!H39+Jul!H39+Ago!H39+Set!H39+Oct!H39),IF(Config!$C$6=11,SUM(+Ene!H39+Feb!H39+Mar!H39+Abr!H39+May!H39+Jun!H39+Jul!H39+Ago!H39+Set!H39+Oct!H39+Nov!H39),IF(Config!$C$6=12,SUM(+Ene!H39+Feb!H39+Mar!H39+Abr!H39+May!H39+Jun!H39+Jul!H39+Ago!H39+Set!H39+Oct!H39+Nov!H39+Dic!H39)))))))))))))</f>
        <v>0</v>
      </c>
      <c r="I39" s="356">
        <f>IF(Config!$C$6=1,SUM(+Ene!I39),IF(Config!$C$6=2,SUM(+Ene!I39+Feb!I39),IF(Config!$C$6=3,SUM(+Ene!I39+Feb!I39+Mar!I39),IF(Config!$C$6=4,SUM(+Ene!I39+Feb!I39+Mar!I39+Abr!I39),IF(Config!$C$6=5,SUM(Ene!I39+Feb!I39+Mar!I39+Abr!I39+May!I39),IF(Config!$C$6=6,SUM(+Ene!I39+Feb!I39+Mar!I39+Abr!I39+May!I39+Jun!I39),IF(Config!$C$6=7,SUM(Ene!I39+Feb!I39+Mar!I39+Abr!I39+May!I39+Jun!I39+Jul!I39),IF(Config!$C$6=8,SUM(+Ene!I39+Feb!I39+Mar!I39+Abr!I39+May!I39+Jun!I39+Jul!I39+Ago!I39),IF(Config!$C$6=9,SUM(+Ene!I39+Feb!I39+Mar!I39+Abr!I39+May!I39+Jun!I39+Jul!I39+Ago!I39+Set!I39),IF(Config!$C$6=10,SUM(+Ene!I39+Feb!I39+Mar!I39+Abr!I39+May!I39+Jun!I39+Jul!I39+Ago!I39+Set!I39+Oct!I39),IF(Config!$C$6=11,SUM(+Ene!I39+Feb!I39+Mar!I39+Abr!I39+May!I39+Jun!I39+Jul!I39+Ago!I39+Set!I39+Oct!I39+Nov!I39),IF(Config!$C$6=12,SUM(+Ene!I39+Feb!I39+Mar!I39+Abr!I39+May!I39+Jun!I39+Jul!I39+Ago!I39+Set!I39+Oct!I39+Nov!I39+Dic!I39)))))))))))))</f>
        <v>0</v>
      </c>
      <c r="J39" s="356">
        <f>IF(Config!$C$6=1,SUM(+Ene!J39),IF(Config!$C$6=2,SUM(+Ene!J39+Feb!J39),IF(Config!$C$6=3,SUM(+Ene!J39+Feb!J39+Mar!J39),IF(Config!$C$6=4,SUM(+Ene!J39+Feb!J39+Mar!J39+Abr!J39),IF(Config!$C$6=5,SUM(Ene!J39+Feb!J39+Mar!J39+Abr!J39+May!J39),IF(Config!$C$6=6,SUM(+Ene!J39+Feb!J39+Mar!J39+Abr!J39+May!J39+Jun!J39),IF(Config!$C$6=7,SUM(Ene!J39+Feb!J39+Mar!J39+Abr!J39+May!J39+Jun!J39+Jul!J39),IF(Config!$C$6=8,SUM(+Ene!J39+Feb!J39+Mar!J39+Abr!J39+May!J39+Jun!J39+Jul!J39+Ago!J39),IF(Config!$C$6=9,SUM(+Ene!J39+Feb!J39+Mar!J39+Abr!J39+May!J39+Jun!J39+Jul!J39+Ago!J39+Set!J39),IF(Config!$C$6=10,SUM(+Ene!J39+Feb!J39+Mar!J39+Abr!J39+May!J39+Jun!J39+Jul!J39+Ago!J39+Set!J39+Oct!J39),IF(Config!$C$6=11,SUM(+Ene!J39+Feb!J39+Mar!J39+Abr!J39+May!J39+Jun!J39+Jul!J39+Ago!J39+Set!J39+Oct!J39+Nov!J39),IF(Config!$C$6=12,SUM(+Ene!J39+Feb!J39+Mar!J39+Abr!J39+May!J39+Jun!J39+Jul!J39+Ago!J39+Set!J39+Oct!J39+Nov!J39+Dic!J39)))))))))))))</f>
        <v>0</v>
      </c>
      <c r="K39" s="356">
        <f>IF(Config!$C$6=1,SUM(+Ene!K39),IF(Config!$C$6=2,SUM(+Ene!K39+Feb!K39),IF(Config!$C$6=3,SUM(+Ene!K39+Feb!K39+Mar!K39),IF(Config!$C$6=4,SUM(+Ene!K39+Feb!K39+Mar!K39+Abr!K39),IF(Config!$C$6=5,SUM(Ene!K39+Feb!K39+Mar!K39+Abr!K39+May!K39),IF(Config!$C$6=6,SUM(+Ene!K39+Feb!K39+Mar!K39+Abr!K39+May!K39+Jun!K39),IF(Config!$C$6=7,SUM(Ene!K39+Feb!K39+Mar!K39+Abr!K39+May!K39+Jun!K39+Jul!K39),IF(Config!$C$6=8,SUM(+Ene!K39+Feb!K39+Mar!K39+Abr!K39+May!K39+Jun!K39+Jul!K39+Ago!K39),IF(Config!$C$6=9,SUM(+Ene!K39+Feb!K39+Mar!K39+Abr!K39+May!K39+Jun!K39+Jul!K39+Ago!K39+Set!K39),IF(Config!$C$6=10,SUM(+Ene!K39+Feb!K39+Mar!K39+Abr!K39+May!K39+Jun!K39+Jul!K39+Ago!K39+Set!K39+Oct!K39),IF(Config!$C$6=11,SUM(+Ene!K39+Feb!K39+Mar!K39+Abr!K39+May!K39+Jun!K39+Jul!K39+Ago!K39+Set!K39+Oct!K39+Nov!K39),IF(Config!$C$6=12,SUM(+Ene!K39+Feb!K39+Mar!K39+Abr!K39+May!K39+Jun!K39+Jul!K39+Ago!K39+Set!K39+Oct!K39+Nov!K39+Dic!K39)))))))))))))</f>
        <v>0</v>
      </c>
      <c r="L39" s="356">
        <f>IF(Config!$C$6=1,SUM(+Ene!L39),IF(Config!$C$6=2,SUM(+Ene!L39+Feb!L39),IF(Config!$C$6=3,SUM(+Ene!L39+Feb!L39+Mar!L39),IF(Config!$C$6=4,SUM(+Ene!L39+Feb!L39+Mar!L39+Abr!L39),IF(Config!$C$6=5,SUM(Ene!L39+Feb!L39+Mar!L39+Abr!L39+May!L39),IF(Config!$C$6=6,SUM(+Ene!L39+Feb!L39+Mar!L39+Abr!L39+May!L39+Jun!L39),IF(Config!$C$6=7,SUM(Ene!L39+Feb!L39+Mar!L39+Abr!L39+May!L39+Jun!L39+Jul!L39),IF(Config!$C$6=8,SUM(+Ene!L39+Feb!L39+Mar!L39+Abr!L39+May!L39+Jun!L39+Jul!L39+Ago!L39),IF(Config!$C$6=9,SUM(+Ene!L39+Feb!L39+Mar!L39+Abr!L39+May!L39+Jun!L39+Jul!L39+Ago!L39+Set!L39),IF(Config!$C$6=10,SUM(+Ene!L39+Feb!L39+Mar!L39+Abr!L39+May!L39+Jun!L39+Jul!L39+Ago!L39+Set!L39+Oct!L39),IF(Config!$C$6=11,SUM(+Ene!L39+Feb!L39+Mar!L39+Abr!L39+May!L39+Jun!L39+Jul!L39+Ago!L39+Set!L39+Oct!L39+Nov!L39),IF(Config!$C$6=12,SUM(+Ene!L39+Feb!L39+Mar!L39+Abr!L39+May!L39+Jun!L39+Jul!L39+Ago!L39+Set!L39+Oct!L39+Nov!L39+Dic!L39)))))))))))))</f>
        <v>0</v>
      </c>
      <c r="M39" s="356">
        <f>IF(Config!$C$6=1,SUM(+Ene!M39),IF(Config!$C$6=2,SUM(+Ene!M39+Feb!M39),IF(Config!$C$6=3,SUM(+Ene!M39+Feb!M39+Mar!M39),IF(Config!$C$6=4,SUM(+Ene!M39+Feb!M39+Mar!M39+Abr!M39),IF(Config!$C$6=5,SUM(Ene!M39+Feb!M39+Mar!M39+Abr!M39+May!M39),IF(Config!$C$6=6,SUM(+Ene!M39+Feb!M39+Mar!M39+Abr!M39+May!M39+Jun!M39),IF(Config!$C$6=7,SUM(Ene!M39+Feb!M39+Mar!M39+Abr!M39+May!M39+Jun!M39+Jul!M39),IF(Config!$C$6=8,SUM(+Ene!M39+Feb!M39+Mar!M39+Abr!M39+May!M39+Jun!M39+Jul!M39+Ago!M39),IF(Config!$C$6=9,SUM(+Ene!M39+Feb!M39+Mar!M39+Abr!M39+May!M39+Jun!M39+Jul!M39+Ago!M39+Set!M39),IF(Config!$C$6=10,SUM(+Ene!M39+Feb!M39+Mar!M39+Abr!M39+May!M39+Jun!M39+Jul!M39+Ago!M39+Set!M39+Oct!M39),IF(Config!$C$6=11,SUM(+Ene!M39+Feb!M39+Mar!M39+Abr!M39+May!M39+Jun!M39+Jul!M39+Ago!M39+Set!M39+Oct!M39+Nov!M39),IF(Config!$C$6=12,SUM(+Ene!M39+Feb!M39+Mar!M39+Abr!M39+May!M39+Jun!M39+Jul!M39+Ago!M39+Set!M39+Oct!M39+Nov!M39+Dic!M39)))))))))))))</f>
        <v>0</v>
      </c>
      <c r="N39" s="356">
        <f>IF(Config!$C$6=1,SUM(+Ene!N39),IF(Config!$C$6=2,SUM(+Ene!N39+Feb!N39),IF(Config!$C$6=3,SUM(+Ene!N39+Feb!N39+Mar!N39),IF(Config!$C$6=4,SUM(+Ene!N39+Feb!N39+Mar!N39+Abr!N39),IF(Config!$C$6=5,SUM(Ene!N39+Feb!N39+Mar!N39+Abr!N39+May!N39),IF(Config!$C$6=6,SUM(+Ene!N39+Feb!N39+Mar!N39+Abr!N39+May!N39+Jun!N39),IF(Config!$C$6=7,SUM(Ene!N39+Feb!N39+Mar!N39+Abr!N39+May!N39+Jun!N39+Jul!N39),IF(Config!$C$6=8,SUM(+Ene!N39+Feb!N39+Mar!N39+Abr!N39+May!N39+Jun!N39+Jul!N39+Ago!N39),IF(Config!$C$6=9,SUM(+Ene!N39+Feb!N39+Mar!N39+Abr!N39+May!N39+Jun!N39+Jul!N39+Ago!N39+Set!N39),IF(Config!$C$6=10,SUM(+Ene!N39+Feb!N39+Mar!N39+Abr!N39+May!N39+Jun!N39+Jul!N39+Ago!N39+Set!N39+Oct!N39),IF(Config!$C$6=11,SUM(+Ene!N39+Feb!N39+Mar!N39+Abr!N39+May!N39+Jun!N39+Jul!N39+Ago!N39+Set!N39+Oct!N39+Nov!N39),IF(Config!$C$6=12,SUM(+Ene!N39+Feb!N39+Mar!N39+Abr!N39+May!N39+Jun!N39+Jul!N39+Ago!N39+Set!N39+Oct!N39+Nov!N39+Dic!N39)))))))))))))</f>
        <v>0</v>
      </c>
      <c r="O39" s="356">
        <f>IF(Config!$C$6=1,SUM(+Ene!O39),IF(Config!$C$6=2,SUM(+Ene!O39+Feb!O39),IF(Config!$C$6=3,SUM(+Ene!O39+Feb!O39+Mar!O39),IF(Config!$C$6=4,SUM(+Ene!O39+Feb!O39+Mar!O39+Abr!O39),IF(Config!$C$6=5,SUM(Ene!O39+Feb!O39+Mar!O39+Abr!O39+May!O39),IF(Config!$C$6=6,SUM(+Ene!O39+Feb!O39+Mar!O39+Abr!O39+May!O39+Jun!O39),IF(Config!$C$6=7,SUM(Ene!O39+Feb!O39+Mar!O39+Abr!O39+May!O39+Jun!O39+Jul!O39),IF(Config!$C$6=8,SUM(+Ene!O39+Feb!O39+Mar!O39+Abr!O39+May!O39+Jun!O39+Jul!O39+Ago!O39),IF(Config!$C$6=9,SUM(+Ene!O39+Feb!O39+Mar!O39+Abr!O39+May!O39+Jun!O39+Jul!O39+Ago!O39+Set!O39),IF(Config!$C$6=10,SUM(+Ene!O39+Feb!O39+Mar!O39+Abr!O39+May!O39+Jun!O39+Jul!O39+Ago!O39+Set!O39+Oct!O39),IF(Config!$C$6=11,SUM(+Ene!O39+Feb!O39+Mar!O39+Abr!O39+May!O39+Jun!O39+Jul!O39+Ago!O39+Set!O39+Oct!O39+Nov!O39),IF(Config!$C$6=12,SUM(+Ene!O39+Feb!O39+Mar!O39+Abr!O39+May!O39+Jun!O39+Jul!O39+Ago!O39+Set!O39+Oct!O39+Nov!O39+Dic!O39)))))))))))))</f>
        <v>0</v>
      </c>
      <c r="P39" s="356">
        <f>IF(Config!$C$6=1,SUM(+Ene!P39),IF(Config!$C$6=2,SUM(+Ene!P39+Feb!P39),IF(Config!$C$6=3,SUM(+Ene!P39+Feb!P39+Mar!P39),IF(Config!$C$6=4,SUM(+Ene!P39+Feb!P39+Mar!P39+Abr!P39),IF(Config!$C$6=5,SUM(Ene!P39+Feb!P39+Mar!P39+Abr!P39+May!P39),IF(Config!$C$6=6,SUM(+Ene!P39+Feb!P39+Mar!P39+Abr!P39+May!P39+Jun!P39),IF(Config!$C$6=7,SUM(Ene!P39+Feb!P39+Mar!P39+Abr!P39+May!P39+Jun!P39+Jul!P39),IF(Config!$C$6=8,SUM(+Ene!P39+Feb!P39+Mar!P39+Abr!P39+May!P39+Jun!P39+Jul!P39+Ago!P39),IF(Config!$C$6=9,SUM(+Ene!P39+Feb!P39+Mar!P39+Abr!P39+May!P39+Jun!P39+Jul!P39+Ago!P39+Set!P39),IF(Config!$C$6=10,SUM(+Ene!P39+Feb!P39+Mar!P39+Abr!P39+May!P39+Jun!P39+Jul!P39+Ago!P39+Set!P39+Oct!P39),IF(Config!$C$6=11,SUM(+Ene!P39+Feb!P39+Mar!P39+Abr!P39+May!P39+Jun!P39+Jul!P39+Ago!P39+Set!P39+Oct!P39+Nov!P39),IF(Config!$C$6=12,SUM(+Ene!P39+Feb!P39+Mar!P39+Abr!P39+May!P39+Jun!P39+Jul!P39+Ago!P39+Set!P39+Oct!P39+Nov!P39+Dic!P39)))))))))))))</f>
        <v>0</v>
      </c>
      <c r="Q39" s="356">
        <f>IF(Config!$C$6=1,SUM(+Ene!Q39),IF(Config!$C$6=2,SUM(+Ene!Q39+Feb!Q39),IF(Config!$C$6=3,SUM(+Ene!Q39+Feb!Q39+Mar!Q39),IF(Config!$C$6=4,SUM(+Ene!Q39+Feb!Q39+Mar!Q39+Abr!Q39),IF(Config!$C$6=5,SUM(Ene!Q39+Feb!Q39+Mar!Q39+Abr!Q39+May!Q39),IF(Config!$C$6=6,SUM(+Ene!Q39+Feb!Q39+Mar!Q39+Abr!Q39+May!Q39+Jun!Q39),IF(Config!$C$6=7,SUM(Ene!Q39+Feb!Q39+Mar!Q39+Abr!Q39+May!Q39+Jun!Q39+Jul!Q39),IF(Config!$C$6=8,SUM(+Ene!Q39+Feb!Q39+Mar!Q39+Abr!Q39+May!Q39+Jun!Q39+Jul!Q39+Ago!Q39),IF(Config!$C$6=9,SUM(+Ene!Q39+Feb!Q39+Mar!Q39+Abr!Q39+May!Q39+Jun!Q39+Jul!Q39+Ago!Q39+Set!Q39),IF(Config!$C$6=10,SUM(+Ene!Q39+Feb!Q39+Mar!Q39+Abr!Q39+May!Q39+Jun!Q39+Jul!Q39+Ago!Q39+Set!Q39+Oct!Q39),IF(Config!$C$6=11,SUM(+Ene!Q39+Feb!Q39+Mar!Q39+Abr!Q39+May!Q39+Jun!Q39+Jul!Q39+Ago!Q39+Set!Q39+Oct!Q39+Nov!Q39),IF(Config!$C$6=12,SUM(+Ene!Q39+Feb!Q39+Mar!Q39+Abr!Q39+May!Q39+Jun!Q39+Jul!Q39+Ago!Q39+Set!Q39+Oct!Q39+Nov!Q39+Dic!Q39)))))))))))))</f>
        <v>0</v>
      </c>
      <c r="R39" s="356">
        <f>IF(Config!$C$6=1,SUM(+Ene!R39),IF(Config!$C$6=2,SUM(+Ene!R39+Feb!R39),IF(Config!$C$6=3,SUM(+Ene!R39+Feb!R39+Mar!R39),IF(Config!$C$6=4,SUM(+Ene!R39+Feb!R39+Mar!R39+Abr!R39),IF(Config!$C$6=5,SUM(Ene!R39+Feb!R39+Mar!R39+Abr!R39+May!R39),IF(Config!$C$6=6,SUM(+Ene!R39+Feb!R39+Mar!R39+Abr!R39+May!R39+Jun!R39),IF(Config!$C$6=7,SUM(Ene!R39+Feb!R39+Mar!R39+Abr!R39+May!R39+Jun!R39+Jul!R39),IF(Config!$C$6=8,SUM(+Ene!R39+Feb!R39+Mar!R39+Abr!R39+May!R39+Jun!R39+Jul!R39+Ago!R39),IF(Config!$C$6=9,SUM(+Ene!R39+Feb!R39+Mar!R39+Abr!R39+May!R39+Jun!R39+Jul!R39+Ago!R39+Set!R39),IF(Config!$C$6=10,SUM(+Ene!R39+Feb!R39+Mar!R39+Abr!R39+May!R39+Jun!R39+Jul!R39+Ago!R39+Set!R39+Oct!R39),IF(Config!$C$6=11,SUM(+Ene!R39+Feb!R39+Mar!R39+Abr!R39+May!R39+Jun!R39+Jul!R39+Ago!R39+Set!R39+Oct!R39+Nov!R39),IF(Config!$C$6=12,SUM(+Ene!R39+Feb!R39+Mar!R39+Abr!R39+May!R39+Jun!R39+Jul!R39+Ago!R39+Set!R39+Oct!R39+Nov!R39+Dic!R39)))))))))))))</f>
        <v>0</v>
      </c>
      <c r="S39" s="356">
        <f>IF(Config!$C$6=1,SUM(+Ene!S39),IF(Config!$C$6=2,SUM(+Ene!S39+Feb!S39),IF(Config!$C$6=3,SUM(+Ene!S39+Feb!S39+Mar!S39),IF(Config!$C$6=4,SUM(+Ene!S39+Feb!S39+Mar!S39+Abr!S39),IF(Config!$C$6=5,SUM(Ene!S39+Feb!S39+Mar!S39+Abr!S39+May!S39),IF(Config!$C$6=6,SUM(+Ene!S39+Feb!S39+Mar!S39+Abr!S39+May!S39+Jun!S39),IF(Config!$C$6=7,SUM(Ene!S39+Feb!S39+Mar!S39+Abr!S39+May!S39+Jun!S39+Jul!S39),IF(Config!$C$6=8,SUM(+Ene!S39+Feb!S39+Mar!S39+Abr!S39+May!S39+Jun!S39+Jul!S39+Ago!S39),IF(Config!$C$6=9,SUM(+Ene!S39+Feb!S39+Mar!S39+Abr!S39+May!S39+Jun!S39+Jul!S39+Ago!S39+Set!S39),IF(Config!$C$6=10,SUM(+Ene!S39+Feb!S39+Mar!S39+Abr!S39+May!S39+Jun!S39+Jul!S39+Ago!S39+Set!S39+Oct!S39),IF(Config!$C$6=11,SUM(+Ene!S39+Feb!S39+Mar!S39+Abr!S39+May!S39+Jun!S39+Jul!S39+Ago!S39+Set!S39+Oct!S39+Nov!S39),IF(Config!$C$6=12,SUM(+Ene!S39+Feb!S39+Mar!S39+Abr!S39+May!S39+Jun!S39+Jul!S39+Ago!S39+Set!S39+Oct!S39+Nov!S39+Dic!S39)))))))))))))</f>
        <v>0</v>
      </c>
      <c r="T39" s="356">
        <f>IF(Config!$C$6=1,SUM(+Ene!T39),IF(Config!$C$6=2,SUM(+Ene!T39+Feb!T39),IF(Config!$C$6=3,SUM(+Ene!T39+Feb!T39+Mar!T39),IF(Config!$C$6=4,SUM(+Ene!T39+Feb!T39+Mar!T39+Abr!T39),IF(Config!$C$6=5,SUM(Ene!T39+Feb!T39+Mar!T39+Abr!T39+May!T39),IF(Config!$C$6=6,SUM(+Ene!T39+Feb!T39+Mar!T39+Abr!T39+May!T39+Jun!T39),IF(Config!$C$6=7,SUM(Ene!T39+Feb!T39+Mar!T39+Abr!T39+May!T39+Jun!T39+Jul!T39),IF(Config!$C$6=8,SUM(+Ene!T39+Feb!T39+Mar!T39+Abr!T39+May!T39+Jun!T39+Jul!T39+Ago!T39),IF(Config!$C$6=9,SUM(+Ene!T39+Feb!T39+Mar!T39+Abr!T39+May!T39+Jun!T39+Jul!T39+Ago!T39+Set!T39),IF(Config!$C$6=10,SUM(+Ene!T39+Feb!T39+Mar!T39+Abr!T39+May!T39+Jun!T39+Jul!T39+Ago!T39+Set!T39+Oct!T39),IF(Config!$C$6=11,SUM(+Ene!T39+Feb!T39+Mar!T39+Abr!T39+May!T39+Jun!T39+Jul!T39+Ago!T39+Set!T39+Oct!T39+Nov!T39),IF(Config!$C$6=12,SUM(+Ene!T39+Feb!T39+Mar!T39+Abr!T39+May!T39+Jun!T39+Jul!T39+Ago!T39+Set!T39+Oct!T39+Nov!T39+Dic!T39)))))))))))))</f>
        <v>0</v>
      </c>
      <c r="U39" s="356">
        <f>IF(Config!$C$6=1,SUM(+Ene!U39),IF(Config!$C$6=2,SUM(+Ene!U39+Feb!U39),IF(Config!$C$6=3,SUM(+Ene!U39+Feb!U39+Mar!U39),IF(Config!$C$6=4,SUM(+Ene!U39+Feb!U39+Mar!U39+Abr!U39),IF(Config!$C$6=5,SUM(Ene!U39+Feb!U39+Mar!U39+Abr!U39+May!U39),IF(Config!$C$6=6,SUM(+Ene!U39+Feb!U39+Mar!U39+Abr!U39+May!U39+Jun!U39),IF(Config!$C$6=7,SUM(Ene!U39+Feb!U39+Mar!U39+Abr!U39+May!U39+Jun!U39+Jul!U39),IF(Config!$C$6=8,SUM(+Ene!U39+Feb!U39+Mar!U39+Abr!U39+May!U39+Jun!U39+Jul!U39+Ago!U39),IF(Config!$C$6=9,SUM(+Ene!U39+Feb!U39+Mar!U39+Abr!U39+May!U39+Jun!U39+Jul!U39+Ago!U39+Set!U39),IF(Config!$C$6=10,SUM(+Ene!U39+Feb!U39+Mar!U39+Abr!U39+May!U39+Jun!U39+Jul!U39+Ago!U39+Set!U39+Oct!U39),IF(Config!$C$6=11,SUM(+Ene!U39+Feb!U39+Mar!U39+Abr!U39+May!U39+Jun!U39+Jul!U39+Ago!U39+Set!U39+Oct!U39+Nov!U39),IF(Config!$C$6=12,SUM(+Ene!U39+Feb!U39+Mar!U39+Abr!U39+May!U39+Jun!U39+Jul!U39+Ago!U39+Set!U39+Oct!U39+Nov!U39+Dic!U39)))))))))))))</f>
        <v>0</v>
      </c>
      <c r="V39" s="356">
        <f>IF(Config!$C$6=1,SUM(+Ene!V39),IF(Config!$C$6=2,SUM(+Ene!V39+Feb!V39),IF(Config!$C$6=3,SUM(+Ene!V39+Feb!V39+Mar!V39),IF(Config!$C$6=4,SUM(+Ene!V39+Feb!V39+Mar!V39+Abr!V39),IF(Config!$C$6=5,SUM(Ene!V39+Feb!V39+Mar!V39+Abr!V39+May!V39),IF(Config!$C$6=6,SUM(+Ene!V39+Feb!V39+Mar!V39+Abr!V39+May!V39+Jun!V39),IF(Config!$C$6=7,SUM(Ene!V39+Feb!V39+Mar!V39+Abr!V39+May!V39+Jun!V39+Jul!V39),IF(Config!$C$6=8,SUM(+Ene!V39+Feb!V39+Mar!V39+Abr!V39+May!V39+Jun!V39+Jul!V39+Ago!V39),IF(Config!$C$6=9,SUM(+Ene!V39+Feb!V39+Mar!V39+Abr!V39+May!V39+Jun!V39+Jul!V39+Ago!V39+Set!V39),IF(Config!$C$6=10,SUM(+Ene!V39+Feb!V39+Mar!V39+Abr!V39+May!V39+Jun!V39+Jul!V39+Ago!V39+Set!V39+Oct!V39),IF(Config!$C$6=11,SUM(+Ene!V39+Feb!V39+Mar!V39+Abr!V39+May!V39+Jun!V39+Jul!V39+Ago!V39+Set!V39+Oct!V39+Nov!V39),IF(Config!$C$6=12,SUM(+Ene!V39+Feb!V39+Mar!V39+Abr!V39+May!V39+Jun!V39+Jul!V39+Ago!V39+Set!V39+Oct!V39+Nov!V39+Dic!V39)))))))))))))</f>
        <v>0</v>
      </c>
      <c r="W39" s="356">
        <f>IF(Config!$C$6=1,SUM(+Ene!W39),IF(Config!$C$6=2,SUM(+Ene!W39+Feb!W39),IF(Config!$C$6=3,SUM(+Ene!W39+Feb!W39+Mar!W39),IF(Config!$C$6=4,SUM(+Ene!W39+Feb!W39+Mar!W39+Abr!W39),IF(Config!$C$6=5,SUM(Ene!W39+Feb!W39+Mar!W39+Abr!W39+May!W39),IF(Config!$C$6=6,SUM(+Ene!W39+Feb!W39+Mar!W39+Abr!W39+May!W39+Jun!W39),IF(Config!$C$6=7,SUM(Ene!W39+Feb!W39+Mar!W39+Abr!W39+May!W39+Jun!W39+Jul!W39),IF(Config!$C$6=8,SUM(+Ene!W39+Feb!W39+Mar!W39+Abr!W39+May!W39+Jun!W39+Jul!W39+Ago!W39),IF(Config!$C$6=9,SUM(+Ene!W39+Feb!W39+Mar!W39+Abr!W39+May!W39+Jun!W39+Jul!W39+Ago!W39+Set!W39),IF(Config!$C$6=10,SUM(+Ene!W39+Feb!W39+Mar!W39+Abr!W39+May!W39+Jun!W39+Jul!W39+Ago!W39+Set!W39+Oct!W39),IF(Config!$C$6=11,SUM(+Ene!W39+Feb!W39+Mar!W39+Abr!W39+May!W39+Jun!W39+Jul!W39+Ago!W39+Set!W39+Oct!W39+Nov!W39),IF(Config!$C$6=12,SUM(+Ene!W39+Feb!W39+Mar!W39+Abr!W39+May!W39+Jun!W39+Jul!W39+Ago!W39+Set!W39+Oct!W39+Nov!W39+Dic!W39)))))))))))))</f>
        <v>0</v>
      </c>
      <c r="X39" s="356">
        <f>IF(Config!$C$6=1,SUM(+Ene!X39),IF(Config!$C$6=2,SUM(+Ene!X39+Feb!X39),IF(Config!$C$6=3,SUM(+Ene!X39+Feb!X39+Mar!X39),IF(Config!$C$6=4,SUM(+Ene!X39+Feb!X39+Mar!X39+Abr!X39),IF(Config!$C$6=5,SUM(Ene!X39+Feb!X39+Mar!X39+Abr!X39+May!X39),IF(Config!$C$6=6,SUM(+Ene!X39+Feb!X39+Mar!X39+Abr!X39+May!X39+Jun!X39),IF(Config!$C$6=7,SUM(Ene!X39+Feb!X39+Mar!X39+Abr!X39+May!X39+Jun!X39+Jul!X39),IF(Config!$C$6=8,SUM(+Ene!X39+Feb!X39+Mar!X39+Abr!X39+May!X39+Jun!X39+Jul!X39+Ago!X39),IF(Config!$C$6=9,SUM(+Ene!X39+Feb!X39+Mar!X39+Abr!X39+May!X39+Jun!X39+Jul!X39+Ago!X39+Set!X39),IF(Config!$C$6=10,SUM(+Ene!X39+Feb!X39+Mar!X39+Abr!X39+May!X39+Jun!X39+Jul!X39+Ago!X39+Set!X39+Oct!X39),IF(Config!$C$6=11,SUM(+Ene!X39+Feb!X39+Mar!X39+Abr!X39+May!X39+Jun!X39+Jul!X39+Ago!X39+Set!X39+Oct!X39+Nov!X39),IF(Config!$C$6=12,SUM(+Ene!X39+Feb!X39+Mar!X39+Abr!X39+May!X39+Jun!X39+Jul!X39+Ago!X39+Set!X39+Oct!X39+Nov!X39+Dic!X39)))))))))))))</f>
        <v>0</v>
      </c>
      <c r="Y39" s="356">
        <f>IF(Config!$C$6=1,SUM(+Ene!Y39),IF(Config!$C$6=2,SUM(+Ene!Y39+Feb!Y39),IF(Config!$C$6=3,SUM(+Ene!Y39+Feb!Y39+Mar!Y39),IF(Config!$C$6=4,SUM(+Ene!Y39+Feb!Y39+Mar!Y39+Abr!Y39),IF(Config!$C$6=5,SUM(Ene!Y39+Feb!Y39+Mar!Y39+Abr!Y39+May!Y39),IF(Config!$C$6=6,SUM(+Ene!Y39+Feb!Y39+Mar!Y39+Abr!Y39+May!Y39+Jun!Y39),IF(Config!$C$6=7,SUM(Ene!Y39+Feb!Y39+Mar!Y39+Abr!Y39+May!Y39+Jun!Y39+Jul!Y39),IF(Config!$C$6=8,SUM(+Ene!Y39+Feb!Y39+Mar!Y39+Abr!Y39+May!Y39+Jun!Y39+Jul!Y39+Ago!Y39),IF(Config!$C$6=9,SUM(+Ene!Y39+Feb!Y39+Mar!Y39+Abr!Y39+May!Y39+Jun!Y39+Jul!Y39+Ago!Y39+Set!Y39),IF(Config!$C$6=10,SUM(+Ene!Y39+Feb!Y39+Mar!Y39+Abr!Y39+May!Y39+Jun!Y39+Jul!Y39+Ago!Y39+Set!Y39+Oct!Y39),IF(Config!$C$6=11,SUM(+Ene!Y39+Feb!Y39+Mar!Y39+Abr!Y39+May!Y39+Jun!Y39+Jul!Y39+Ago!Y39+Set!Y39+Oct!Y39+Nov!Y39),IF(Config!$C$6=12,SUM(+Ene!Y39+Feb!Y39+Mar!Y39+Abr!Y39+May!Y39+Jun!Y39+Jul!Y39+Ago!Y39+Set!Y39+Oct!Y39+Nov!Y39+Dic!Y39)))))))))))))</f>
        <v>0</v>
      </c>
      <c r="Z39" s="356">
        <f>IF(Config!$C$6=1,SUM(+Ene!Z39),IF(Config!$C$6=2,SUM(+Ene!Z39+Feb!Z39),IF(Config!$C$6=3,SUM(+Ene!Z39+Feb!Z39+Mar!Z39),IF(Config!$C$6=4,SUM(+Ene!Z39+Feb!Z39+Mar!Z39+Abr!Z39),IF(Config!$C$6=5,SUM(Ene!Z39+Feb!Z39+Mar!Z39+Abr!Z39+May!Z39),IF(Config!$C$6=6,SUM(+Ene!Z39+Feb!Z39+Mar!Z39+Abr!Z39+May!Z39+Jun!Z39),IF(Config!$C$6=7,SUM(Ene!Z39+Feb!Z39+Mar!Z39+Abr!Z39+May!Z39+Jun!Z39+Jul!Z39),IF(Config!$C$6=8,SUM(+Ene!Z39+Feb!Z39+Mar!Z39+Abr!Z39+May!Z39+Jun!Z39+Jul!Z39+Ago!Z39),IF(Config!$C$6=9,SUM(+Ene!Z39+Feb!Z39+Mar!Z39+Abr!Z39+May!Z39+Jun!Z39+Jul!Z39+Ago!Z39+Set!Z39),IF(Config!$C$6=10,SUM(+Ene!Z39+Feb!Z39+Mar!Z39+Abr!Z39+May!Z39+Jun!Z39+Jul!Z39+Ago!Z39+Set!Z39+Oct!Z39),IF(Config!$C$6=11,SUM(+Ene!Z39+Feb!Z39+Mar!Z39+Abr!Z39+May!Z39+Jun!Z39+Jul!Z39+Ago!Z39+Set!Z39+Oct!Z39+Nov!Z39),IF(Config!$C$6=12,SUM(+Ene!Z39+Feb!Z39+Mar!Z39+Abr!Z39+May!Z39+Jun!Z39+Jul!Z39+Ago!Z39+Set!Z39+Oct!Z39+Nov!Z39+Dic!Z39)))))))))))))</f>
        <v>0</v>
      </c>
      <c r="AA39" s="356">
        <f>IF(Config!$C$6=1,SUM(+Ene!AA39),IF(Config!$C$6=2,SUM(+Ene!AA39+Feb!AA39),IF(Config!$C$6=3,SUM(+Ene!AA39+Feb!AA39+Mar!AA39),IF(Config!$C$6=4,SUM(+Ene!AA39+Feb!AA39+Mar!AA39+Abr!AA39),IF(Config!$C$6=5,SUM(Ene!AA39+Feb!AA39+Mar!AA39+Abr!AA39+May!AA39),IF(Config!$C$6=6,SUM(+Ene!AA39+Feb!AA39+Mar!AA39+Abr!AA39+May!AA39+Jun!AA39),IF(Config!$C$6=7,SUM(Ene!AA39+Feb!AA39+Mar!AA39+Abr!AA39+May!AA39+Jun!AA39+Jul!AA39),IF(Config!$C$6=8,SUM(+Ene!AA39+Feb!AA39+Mar!AA39+Abr!AA39+May!AA39+Jun!AA39+Jul!AA39+Ago!AA39),IF(Config!$C$6=9,SUM(+Ene!AA39+Feb!AA39+Mar!AA39+Abr!AA39+May!AA39+Jun!AA39+Jul!AA39+Ago!AA39+Set!AA39),IF(Config!$C$6=10,SUM(+Ene!AA39+Feb!AA39+Mar!AA39+Abr!AA39+May!AA39+Jun!AA39+Jul!AA39+Ago!AA39+Set!AA39+Oct!AA39),IF(Config!$C$6=11,SUM(+Ene!AA39+Feb!AA39+Mar!AA39+Abr!AA39+May!AA39+Jun!AA39+Jul!AA39+Ago!AA39+Set!AA39+Oct!AA39+Nov!AA39),IF(Config!$C$6=12,SUM(+Ene!AA39+Feb!AA39+Mar!AA39+Abr!AA39+May!AA39+Jun!AA39+Jul!AA39+Ago!AA39+Set!AA39+Oct!AA39+Nov!AA39+Dic!AA39)))))))))))))</f>
        <v>0</v>
      </c>
      <c r="AB39" s="356">
        <f>IF(Config!$C$6=1,SUM(+Ene!AB39),IF(Config!$C$6=2,SUM(+Ene!AB39+Feb!AB39),IF(Config!$C$6=3,SUM(+Ene!AB39+Feb!AB39+Mar!AB39),IF(Config!$C$6=4,SUM(+Ene!AB39+Feb!AB39+Mar!AB39+Abr!AB39),IF(Config!$C$6=5,SUM(Ene!AB39+Feb!AB39+Mar!AB39+Abr!AB39+May!AB39),IF(Config!$C$6=6,SUM(+Ene!AB39+Feb!AB39+Mar!AB39+Abr!AB39+May!AB39+Jun!AB39),IF(Config!$C$6=7,SUM(Ene!AB39+Feb!AB39+Mar!AB39+Abr!AB39+May!AB39+Jun!AB39+Jul!AB39),IF(Config!$C$6=8,SUM(+Ene!AB39+Feb!AB39+Mar!AB39+Abr!AB39+May!AB39+Jun!AB39+Jul!AB39+Ago!AB39),IF(Config!$C$6=9,SUM(+Ene!AB39+Feb!AB39+Mar!AB39+Abr!AB39+May!AB39+Jun!AB39+Jul!AB39+Ago!AB39+Set!AB39),IF(Config!$C$6=10,SUM(+Ene!AB39+Feb!AB39+Mar!AB39+Abr!AB39+May!AB39+Jun!AB39+Jul!AB39+Ago!AB39+Set!AB39+Oct!AB39),IF(Config!$C$6=11,SUM(+Ene!AB39+Feb!AB39+Mar!AB39+Abr!AB39+May!AB39+Jun!AB39+Jul!AB39+Ago!AB39+Set!AB39+Oct!AB39+Nov!AB39),IF(Config!$C$6=12,SUM(+Ene!AB39+Feb!AB39+Mar!AB39+Abr!AB39+May!AB39+Jun!AB39+Jul!AB39+Ago!AB39+Set!AB39+Oct!AB39+Nov!AB39+Dic!AB39)))))))))))))</f>
        <v>0</v>
      </c>
      <c r="AC39" s="356">
        <f>IF(Config!$C$6=1,SUM(+Ene!AC39),IF(Config!$C$6=2,SUM(+Ene!AC39+Feb!AC39),IF(Config!$C$6=3,SUM(+Ene!AC39+Feb!AC39+Mar!AC39),IF(Config!$C$6=4,SUM(+Ene!AC39+Feb!AC39+Mar!AC39+Abr!AC39),IF(Config!$C$6=5,SUM(Ene!AC39+Feb!AC39+Mar!AC39+Abr!AC39+May!AC39),IF(Config!$C$6=6,SUM(+Ene!AC39+Feb!AC39+Mar!AC39+Abr!AC39+May!AC39+Jun!AC39),IF(Config!$C$6=7,SUM(Ene!AC39+Feb!AC39+Mar!AC39+Abr!AC39+May!AC39+Jun!AC39+Jul!AC39),IF(Config!$C$6=8,SUM(+Ene!AC39+Feb!AC39+Mar!AC39+Abr!AC39+May!AC39+Jun!AC39+Jul!AC39+Ago!AC39),IF(Config!$C$6=9,SUM(+Ene!AC39+Feb!AC39+Mar!AC39+Abr!AC39+May!AC39+Jun!AC39+Jul!AC39+Ago!AC39+Set!AC39),IF(Config!$C$6=10,SUM(+Ene!AC39+Feb!AC39+Mar!AC39+Abr!AC39+May!AC39+Jun!AC39+Jul!AC39+Ago!AC39+Set!AC39+Oct!AC39),IF(Config!$C$6=11,SUM(+Ene!AC39+Feb!AC39+Mar!AC39+Abr!AC39+May!AC39+Jun!AC39+Jul!AC39+Ago!AC39+Set!AC39+Oct!AC39+Nov!AC39),IF(Config!$C$6=12,SUM(+Ene!AC39+Feb!AC39+Mar!AC39+Abr!AC39+May!AC39+Jun!AC39+Jul!AC39+Ago!AC39+Set!AC39+Oct!AC39+Nov!AC39+Dic!AC39)))))))))))))</f>
        <v>0</v>
      </c>
      <c r="AD39" s="356">
        <f>IF(Config!$C$6=1,SUM(+Ene!AD39),IF(Config!$C$6=2,SUM(+Ene!AD39+Feb!AD39),IF(Config!$C$6=3,SUM(+Ene!AD39+Feb!AD39+Mar!AD39),IF(Config!$C$6=4,SUM(+Ene!AD39+Feb!AD39+Mar!AD39+Abr!AD39),IF(Config!$C$6=5,SUM(Ene!AD39+Feb!AD39+Mar!AD39+Abr!AD39+May!AD39),IF(Config!$C$6=6,SUM(+Ene!AD39+Feb!AD39+Mar!AD39+Abr!AD39+May!AD39+Jun!AD39),IF(Config!$C$6=7,SUM(Ene!AD39+Feb!AD39+Mar!AD39+Abr!AD39+May!AD39+Jun!AD39+Jul!AD39),IF(Config!$C$6=8,SUM(+Ene!AD39+Feb!AD39+Mar!AD39+Abr!AD39+May!AD39+Jun!AD39+Jul!AD39+Ago!AD39),IF(Config!$C$6=9,SUM(+Ene!AD39+Feb!AD39+Mar!AD39+Abr!AD39+May!AD39+Jun!AD39+Jul!AD39+Ago!AD39+Set!AD39),IF(Config!$C$6=10,SUM(+Ene!AD39+Feb!AD39+Mar!AD39+Abr!AD39+May!AD39+Jun!AD39+Jul!AD39+Ago!AD39+Set!AD39+Oct!AD39),IF(Config!$C$6=11,SUM(+Ene!AD39+Feb!AD39+Mar!AD39+Abr!AD39+May!AD39+Jun!AD39+Jul!AD39+Ago!AD39+Set!AD39+Oct!AD39+Nov!AD39),IF(Config!$C$6=12,SUM(+Ene!AD39+Feb!AD39+Mar!AD39+Abr!AD39+May!AD39+Jun!AD39+Jul!AD39+Ago!AD39+Set!AD39+Oct!AD39+Nov!AD39+Dic!AD39)))))))))))))</f>
        <v>0</v>
      </c>
      <c r="AE39" s="356">
        <f>IF(Config!$C$6=1,SUM(+Ene!AE39),IF(Config!$C$6=2,SUM(+Ene!AE39+Feb!AE39),IF(Config!$C$6=3,SUM(+Ene!AE39+Feb!AE39+Mar!AE39),IF(Config!$C$6=4,SUM(+Ene!AE39+Feb!AE39+Mar!AE39+Abr!AE39),IF(Config!$C$6=5,SUM(Ene!AE39+Feb!AE39+Mar!AE39+Abr!AE39+May!AE39),IF(Config!$C$6=6,SUM(+Ene!AE39+Feb!AE39+Mar!AE39+Abr!AE39+May!AE39+Jun!AE39),IF(Config!$C$6=7,SUM(Ene!AE39+Feb!AE39+Mar!AE39+Abr!AE39+May!AE39+Jun!AE39+Jul!AE39),IF(Config!$C$6=8,SUM(+Ene!AE39+Feb!AE39+Mar!AE39+Abr!AE39+May!AE39+Jun!AE39+Jul!AE39+Ago!AE39),IF(Config!$C$6=9,SUM(+Ene!AE39+Feb!AE39+Mar!AE39+Abr!AE39+May!AE39+Jun!AE39+Jul!AE39+Ago!AE39+Set!AE39),IF(Config!$C$6=10,SUM(+Ene!AE39+Feb!AE39+Mar!AE39+Abr!AE39+May!AE39+Jun!AE39+Jul!AE39+Ago!AE39+Set!AE39+Oct!AE39),IF(Config!$C$6=11,SUM(+Ene!AE39+Feb!AE39+Mar!AE39+Abr!AE39+May!AE39+Jun!AE39+Jul!AE39+Ago!AE39+Set!AE39+Oct!AE39+Nov!AE39),IF(Config!$C$6=12,SUM(+Ene!AE39+Feb!AE39+Mar!AE39+Abr!AE39+May!AE39+Jun!AE39+Jul!AE39+Ago!AE39+Set!AE39+Oct!AE39+Nov!AE39+Dic!AE39)))))))))))))</f>
        <v>5</v>
      </c>
      <c r="AF39" s="356">
        <f>IF(Config!$C$6=1,SUM(+Ene!AF39),IF(Config!$C$6=2,SUM(+Ene!AF39+Feb!AF39),IF(Config!$C$6=3,SUM(+Ene!AF39+Feb!AF39+Mar!AF39),IF(Config!$C$6=4,SUM(+Ene!AF39+Feb!AF39+Mar!AF39+Abr!AF39),IF(Config!$C$6=5,SUM(Ene!AF39+Feb!AF39+Mar!AF39+Abr!AF39+May!AF39),IF(Config!$C$6=6,SUM(+Ene!AF39+Feb!AF39+Mar!AF39+Abr!AF39+May!AF39+Jun!AF39),IF(Config!$C$6=7,SUM(Ene!AF39+Feb!AF39+Mar!AF39+Abr!AF39+May!AF39+Jun!AF39+Jul!AF39),IF(Config!$C$6=8,SUM(+Ene!AF39+Feb!AF39+Mar!AF39+Abr!AF39+May!AF39+Jun!AF39+Jul!AF39+Ago!AF39),IF(Config!$C$6=9,SUM(+Ene!AF39+Feb!AF39+Mar!AF39+Abr!AF39+May!AF39+Jun!AF39+Jul!AF39+Ago!AF39+Set!AF39),IF(Config!$C$6=10,SUM(+Ene!AF39+Feb!AF39+Mar!AF39+Abr!AF39+May!AF39+Jun!AF39+Jul!AF39+Ago!AF39+Set!AF39+Oct!AF39),IF(Config!$C$6=11,SUM(+Ene!AF39+Feb!AF39+Mar!AF39+Abr!AF39+May!AF39+Jun!AF39+Jul!AF39+Ago!AF39+Set!AF39+Oct!AF39+Nov!AF39),IF(Config!$C$6=12,SUM(+Ene!AF39+Feb!AF39+Mar!AF39+Abr!AF39+May!AF39+Jun!AF39+Jul!AF39+Ago!AF39+Set!AF39+Oct!AF39+Nov!AF39+Dic!AF39)))))))))))))</f>
        <v>0</v>
      </c>
      <c r="AG39" s="356">
        <f>IF(Config!$C$6=1,SUM(+Ene!AG39),IF(Config!$C$6=2,SUM(+Ene!AG39+Feb!AG39),IF(Config!$C$6=3,SUM(+Ene!AG39+Feb!AG39+Mar!AG39),IF(Config!$C$6=4,SUM(+Ene!AG39+Feb!AG39+Mar!AG39+Abr!AG39),IF(Config!$C$6=5,SUM(Ene!AG39+Feb!AG39+Mar!AG39+Abr!AG39+May!AG39),IF(Config!$C$6=6,SUM(+Ene!AG39+Feb!AG39+Mar!AG39+Abr!AG39+May!AG39+Jun!AG39),IF(Config!$C$6=7,SUM(Ene!AG39+Feb!AG39+Mar!AG39+Abr!AG39+May!AG39+Jun!AG39+Jul!AG39),IF(Config!$C$6=8,SUM(+Ene!AG39+Feb!AG39+Mar!AG39+Abr!AG39+May!AG39+Jun!AG39+Jul!AG39+Ago!AG39),IF(Config!$C$6=9,SUM(+Ene!AG39+Feb!AG39+Mar!AG39+Abr!AG39+May!AG39+Jun!AG39+Jul!AG39+Ago!AG39+Set!AG39),IF(Config!$C$6=10,SUM(+Ene!AG39+Feb!AG39+Mar!AG39+Abr!AG39+May!AG39+Jun!AG39+Jul!AG39+Ago!AG39+Set!AG39+Oct!AG39),IF(Config!$C$6=11,SUM(+Ene!AG39+Feb!AG39+Mar!AG39+Abr!AG39+May!AG39+Jun!AG39+Jul!AG39+Ago!AG39+Set!AG39+Oct!AG39+Nov!AG39),IF(Config!$C$6=12,SUM(+Ene!AG39+Feb!AG39+Mar!AG39+Abr!AG39+May!AG39+Jun!AG39+Jul!AG39+Ago!AG39+Set!AG39+Oct!AG39+Nov!AG39+Dic!AG39)))))))))))))</f>
        <v>0</v>
      </c>
      <c r="AH39" s="356">
        <f>IF(Config!$C$6=1,SUM(+Ene!AH39),IF(Config!$C$6=2,SUM(+Ene!AH39+Feb!AH39),IF(Config!$C$6=3,SUM(+Ene!AH39+Feb!AH39+Mar!AH39),IF(Config!$C$6=4,SUM(+Ene!AH39+Feb!AH39+Mar!AH39+Abr!AH39),IF(Config!$C$6=5,SUM(Ene!AH39+Feb!AH39+Mar!AH39+Abr!AH39+May!AH39),IF(Config!$C$6=6,SUM(+Ene!AH39+Feb!AH39+Mar!AH39+Abr!AH39+May!AH39+Jun!AH39),IF(Config!$C$6=7,SUM(Ene!AH39+Feb!AH39+Mar!AH39+Abr!AH39+May!AH39+Jun!AH39+Jul!AH39),IF(Config!$C$6=8,SUM(+Ene!AH39+Feb!AH39+Mar!AH39+Abr!AH39+May!AH39+Jun!AH39+Jul!AH39+Ago!AH39),IF(Config!$C$6=9,SUM(+Ene!AH39+Feb!AH39+Mar!AH39+Abr!AH39+May!AH39+Jun!AH39+Jul!AH39+Ago!AH39+Set!AH39),IF(Config!$C$6=10,SUM(+Ene!AH39+Feb!AH39+Mar!AH39+Abr!AH39+May!AH39+Jun!AH39+Jul!AH39+Ago!AH39+Set!AH39+Oct!AH39),IF(Config!$C$6=11,SUM(+Ene!AH39+Feb!AH39+Mar!AH39+Abr!AH39+May!AH39+Jun!AH39+Jul!AH39+Ago!AH39+Set!AH39+Oct!AH39+Nov!AH39),IF(Config!$C$6=12,SUM(+Ene!AH39+Feb!AH39+Mar!AH39+Abr!AH39+May!AH39+Jun!AH39+Jul!AH39+Ago!AH39+Set!AH39+Oct!AH39+Nov!AH39+Dic!AH39)))))))))))))</f>
        <v>0</v>
      </c>
      <c r="AI39" s="356">
        <f>IF(Config!$C$6=1,SUM(+Ene!AI39),IF(Config!$C$6=2,SUM(+Ene!AI39+Feb!AI39),IF(Config!$C$6=3,SUM(+Ene!AI39+Feb!AI39+Mar!AI39),IF(Config!$C$6=4,SUM(+Ene!AI39+Feb!AI39+Mar!AI39+Abr!AI39),IF(Config!$C$6=5,SUM(Ene!AI39+Feb!AI39+Mar!AI39+Abr!AI39+May!AI39),IF(Config!$C$6=6,SUM(+Ene!AI39+Feb!AI39+Mar!AI39+Abr!AI39+May!AI39+Jun!AI39),IF(Config!$C$6=7,SUM(Ene!AI39+Feb!AI39+Mar!AI39+Abr!AI39+May!AI39+Jun!AI39+Jul!AI39),IF(Config!$C$6=8,SUM(+Ene!AI39+Feb!AI39+Mar!AI39+Abr!AI39+May!AI39+Jun!AI39+Jul!AI39+Ago!AI39),IF(Config!$C$6=9,SUM(+Ene!AI39+Feb!AI39+Mar!AI39+Abr!AI39+May!AI39+Jun!AI39+Jul!AI39+Ago!AI39+Set!AI39),IF(Config!$C$6=10,SUM(+Ene!AI39+Feb!AI39+Mar!AI39+Abr!AI39+May!AI39+Jun!AI39+Jul!AI39+Ago!AI39+Set!AI39+Oct!AI39),IF(Config!$C$6=11,SUM(+Ene!AI39+Feb!AI39+Mar!AI39+Abr!AI39+May!AI39+Jun!AI39+Jul!AI39+Ago!AI39+Set!AI39+Oct!AI39+Nov!AI39),IF(Config!$C$6=12,SUM(+Ene!AI39+Feb!AI39+Mar!AI39+Abr!AI39+May!AI39+Jun!AI39+Jul!AI39+Ago!AI39+Set!AI39+Oct!AI39+Nov!AI39+Dic!AI39)))))))))))))</f>
        <v>0</v>
      </c>
      <c r="AJ39" s="356">
        <f>IF(Config!$C$6=1,SUM(+Ene!AJ39),IF(Config!$C$6=2,SUM(+Ene!AJ39+Feb!AJ39),IF(Config!$C$6=3,SUM(+Ene!AJ39+Feb!AJ39+Mar!AJ39),IF(Config!$C$6=4,SUM(+Ene!AJ39+Feb!AJ39+Mar!AJ39+Abr!AJ39),IF(Config!$C$6=5,SUM(Ene!AJ39+Feb!AJ39+Mar!AJ39+Abr!AJ39+May!AJ39),IF(Config!$C$6=6,SUM(+Ene!AJ39+Feb!AJ39+Mar!AJ39+Abr!AJ39+May!AJ39+Jun!AJ39),IF(Config!$C$6=7,SUM(Ene!AJ39+Feb!AJ39+Mar!AJ39+Abr!AJ39+May!AJ39+Jun!AJ39+Jul!AJ39),IF(Config!$C$6=8,SUM(+Ene!AJ39+Feb!AJ39+Mar!AJ39+Abr!AJ39+May!AJ39+Jun!AJ39+Jul!AJ39+Ago!AJ39),IF(Config!$C$6=9,SUM(+Ene!AJ39+Feb!AJ39+Mar!AJ39+Abr!AJ39+May!AJ39+Jun!AJ39+Jul!AJ39+Ago!AJ39+Set!AJ39),IF(Config!$C$6=10,SUM(+Ene!AJ39+Feb!AJ39+Mar!AJ39+Abr!AJ39+May!AJ39+Jun!AJ39+Jul!AJ39+Ago!AJ39+Set!AJ39+Oct!AJ39),IF(Config!$C$6=11,SUM(+Ene!AJ39+Feb!AJ39+Mar!AJ39+Abr!AJ39+May!AJ39+Jun!AJ39+Jul!AJ39+Ago!AJ39+Set!AJ39+Oct!AJ39+Nov!AJ39),IF(Config!$C$6=12,SUM(+Ene!AJ39+Feb!AJ39+Mar!AJ39+Abr!AJ39+May!AJ39+Jun!AJ39+Jul!AJ39+Ago!AJ39+Set!AJ39+Oct!AJ39+Nov!AJ39+Dic!AJ39)))))))))))))</f>
        <v>0</v>
      </c>
      <c r="AK39" s="356">
        <f>IF(Config!$C$6=1,SUM(+Ene!AK39),IF(Config!$C$6=2,SUM(+Ene!AK39+Feb!AK39),IF(Config!$C$6=3,SUM(+Ene!AK39+Feb!AK39+Mar!AK39),IF(Config!$C$6=4,SUM(+Ene!AK39+Feb!AK39+Mar!AK39+Abr!AK39),IF(Config!$C$6=5,SUM(Ene!AK39+Feb!AK39+Mar!AK39+Abr!AK39+May!AK39),IF(Config!$C$6=6,SUM(+Ene!AK39+Feb!AK39+Mar!AK39+Abr!AK39+May!AK39+Jun!AK39),IF(Config!$C$6=7,SUM(Ene!AK39+Feb!AK39+Mar!AK39+Abr!AK39+May!AK39+Jun!AK39+Jul!AK39),IF(Config!$C$6=8,SUM(+Ene!AK39+Feb!AK39+Mar!AK39+Abr!AK39+May!AK39+Jun!AK39+Jul!AK39+Ago!AK39),IF(Config!$C$6=9,SUM(+Ene!AK39+Feb!AK39+Mar!AK39+Abr!AK39+May!AK39+Jun!AK39+Jul!AK39+Ago!AK39+Set!AK39),IF(Config!$C$6=10,SUM(+Ene!AK39+Feb!AK39+Mar!AK39+Abr!AK39+May!AK39+Jun!AK39+Jul!AK39+Ago!AK39+Set!AK39+Oct!AK39),IF(Config!$C$6=11,SUM(+Ene!AK39+Feb!AK39+Mar!AK39+Abr!AK39+May!AK39+Jun!AK39+Jul!AK39+Ago!AK39+Set!AK39+Oct!AK39+Nov!AK39),IF(Config!$C$6=12,SUM(+Ene!AK39+Feb!AK39+Mar!AK39+Abr!AK39+May!AK39+Jun!AK39+Jul!AK39+Ago!AK39+Set!AK39+Oct!AK39+Nov!AK39+Dic!AK39)))))))))))))</f>
        <v>0</v>
      </c>
      <c r="AL39" s="356">
        <f>IF(Config!$C$6=1,SUM(+Ene!AL39),IF(Config!$C$6=2,SUM(+Ene!AL39+Feb!AL39),IF(Config!$C$6=3,SUM(+Ene!AL39+Feb!AL39+Mar!AL39),IF(Config!$C$6=4,SUM(+Ene!AL39+Feb!AL39+Mar!AL39+Abr!AL39),IF(Config!$C$6=5,SUM(Ene!AL39+Feb!AL39+Mar!AL39+Abr!AL39+May!AL39),IF(Config!$C$6=6,SUM(+Ene!AL39+Feb!AL39+Mar!AL39+Abr!AL39+May!AL39+Jun!AL39),IF(Config!$C$6=7,SUM(Ene!AL39+Feb!AL39+Mar!AL39+Abr!AL39+May!AL39+Jun!AL39+Jul!AL39),IF(Config!$C$6=8,SUM(+Ene!AL39+Feb!AL39+Mar!AL39+Abr!AL39+May!AL39+Jun!AL39+Jul!AL39+Ago!AL39),IF(Config!$C$6=9,SUM(+Ene!AL39+Feb!AL39+Mar!AL39+Abr!AL39+May!AL39+Jun!AL39+Jul!AL39+Ago!AL39+Set!AL39),IF(Config!$C$6=10,SUM(+Ene!AL39+Feb!AL39+Mar!AL39+Abr!AL39+May!AL39+Jun!AL39+Jul!AL39+Ago!AL39+Set!AL39+Oct!AL39),IF(Config!$C$6=11,SUM(+Ene!AL39+Feb!AL39+Mar!AL39+Abr!AL39+May!AL39+Jun!AL39+Jul!AL39+Ago!AL39+Set!AL39+Oct!AL39+Nov!AL39),IF(Config!$C$6=12,SUM(+Ene!AL39+Feb!AL39+Mar!AL39+Abr!AL39+May!AL39+Jun!AL39+Jul!AL39+Ago!AL39+Set!AL39+Oct!AL39+Nov!AL39+Dic!AL39)))))))))))))</f>
        <v>0</v>
      </c>
      <c r="AM39" s="356">
        <f>IF(Config!$C$6=1,SUM(+Ene!AM39),IF(Config!$C$6=2,SUM(+Ene!AM39+Feb!AM39),IF(Config!$C$6=3,SUM(+Ene!AM39+Feb!AM39+Mar!AM39),IF(Config!$C$6=4,SUM(+Ene!AM39+Feb!AM39+Mar!AM39+Abr!AM39),IF(Config!$C$6=5,SUM(Ene!AM39+Feb!AM39+Mar!AM39+Abr!AM39+May!AM39),IF(Config!$C$6=6,SUM(+Ene!AM39+Feb!AM39+Mar!AM39+Abr!AM39+May!AM39+Jun!AM39),IF(Config!$C$6=7,SUM(Ene!AM39+Feb!AM39+Mar!AM39+Abr!AM39+May!AM39+Jun!AM39+Jul!AM39),IF(Config!$C$6=8,SUM(+Ene!AM39+Feb!AM39+Mar!AM39+Abr!AM39+May!AM39+Jun!AM39+Jul!AM39+Ago!AM39),IF(Config!$C$6=9,SUM(+Ene!AM39+Feb!AM39+Mar!AM39+Abr!AM39+May!AM39+Jun!AM39+Jul!AM39+Ago!AM39+Set!AM39),IF(Config!$C$6=10,SUM(+Ene!AM39+Feb!AM39+Mar!AM39+Abr!AM39+May!AM39+Jun!AM39+Jul!AM39+Ago!AM39+Set!AM39+Oct!AM39),IF(Config!$C$6=11,SUM(+Ene!AM39+Feb!AM39+Mar!AM39+Abr!AM39+May!AM39+Jun!AM39+Jul!AM39+Ago!AM39+Set!AM39+Oct!AM39+Nov!AM39),IF(Config!$C$6=12,SUM(+Ene!AM39+Feb!AM39+Mar!AM39+Abr!AM39+May!AM39+Jun!AM39+Jul!AM39+Ago!AM39+Set!AM39+Oct!AM39+Nov!AM39+Dic!AM39)))))))))))))</f>
        <v>0</v>
      </c>
      <c r="AN39" s="356">
        <f>IF(Config!$C$6=1,SUM(+Ene!AN39),IF(Config!$C$6=2,SUM(+Ene!AN39+Feb!AN39),IF(Config!$C$6=3,SUM(+Ene!AN39+Feb!AN39+Mar!AN39),IF(Config!$C$6=4,SUM(+Ene!AN39+Feb!AN39+Mar!AN39+Abr!AN39),IF(Config!$C$6=5,SUM(Ene!AN39+Feb!AN39+Mar!AN39+Abr!AN39+May!AN39),IF(Config!$C$6=6,SUM(+Ene!AN39+Feb!AN39+Mar!AN39+Abr!AN39+May!AN39+Jun!AN39),IF(Config!$C$6=7,SUM(Ene!AN39+Feb!AN39+Mar!AN39+Abr!AN39+May!AN39+Jun!AN39+Jul!AN39),IF(Config!$C$6=8,SUM(+Ene!AN39+Feb!AN39+Mar!AN39+Abr!AN39+May!AN39+Jun!AN39+Jul!AN39+Ago!AN39),IF(Config!$C$6=9,SUM(+Ene!AN39+Feb!AN39+Mar!AN39+Abr!AN39+May!AN39+Jun!AN39+Jul!AN39+Ago!AN39+Set!AN39),IF(Config!$C$6=10,SUM(+Ene!AN39+Feb!AN39+Mar!AN39+Abr!AN39+May!AN39+Jun!AN39+Jul!AN39+Ago!AN39+Set!AN39+Oct!AN39),IF(Config!$C$6=11,SUM(+Ene!AN39+Feb!AN39+Mar!AN39+Abr!AN39+May!AN39+Jun!AN39+Jul!AN39+Ago!AN39+Set!AN39+Oct!AN39+Nov!AN39),IF(Config!$C$6=12,SUM(+Ene!AN39+Feb!AN39+Mar!AN39+Abr!AN39+May!AN39+Jun!AN39+Jul!AN39+Ago!AN39+Set!AN39+Oct!AN39+Nov!AN39+Dic!AN39)))))))))))))</f>
        <v>0</v>
      </c>
      <c r="AO39" s="356">
        <f>IF(Config!$C$6=1,SUM(+Ene!AO39),IF(Config!$C$6=2,SUM(+Ene!AO39+Feb!AO39),IF(Config!$C$6=3,SUM(+Ene!AO39+Feb!AO39+Mar!AO39),IF(Config!$C$6=4,SUM(+Ene!AO39+Feb!AO39+Mar!AO39+Abr!AO39),IF(Config!$C$6=5,SUM(Ene!AO39+Feb!AO39+Mar!AO39+Abr!AO39+May!AO39),IF(Config!$C$6=6,SUM(+Ene!AO39+Feb!AO39+Mar!AO39+Abr!AO39+May!AO39+Jun!AO39),IF(Config!$C$6=7,SUM(Ene!AO39+Feb!AO39+Mar!AO39+Abr!AO39+May!AO39+Jun!AO39+Jul!AO39),IF(Config!$C$6=8,SUM(+Ene!AO39+Feb!AO39+Mar!AO39+Abr!AO39+May!AO39+Jun!AO39+Jul!AO39+Ago!AO39),IF(Config!$C$6=9,SUM(+Ene!AO39+Feb!AO39+Mar!AO39+Abr!AO39+May!AO39+Jun!AO39+Jul!AO39+Ago!AO39+Set!AO39),IF(Config!$C$6=10,SUM(+Ene!AO39+Feb!AO39+Mar!AO39+Abr!AO39+May!AO39+Jun!AO39+Jul!AO39+Ago!AO39+Set!AO39+Oct!AO39),IF(Config!$C$6=11,SUM(+Ene!AO39+Feb!AO39+Mar!AO39+Abr!AO39+May!AO39+Jun!AO39+Jul!AO39+Ago!AO39+Set!AO39+Oct!AO39+Nov!AO39),IF(Config!$C$6=12,SUM(+Ene!AO39+Feb!AO39+Mar!AO39+Abr!AO39+May!AO39+Jun!AO39+Jul!AO39+Ago!AO39+Set!AO39+Oct!AO39+Nov!AO39+Dic!AO39)))))))))))))</f>
        <v>0</v>
      </c>
      <c r="AP39" s="356">
        <f>IF(Config!$C$6=1,SUM(+Ene!AP39),IF(Config!$C$6=2,SUM(+Ene!AP39+Feb!AP39),IF(Config!$C$6=3,SUM(+Ene!AP39+Feb!AP39+Mar!AP39),IF(Config!$C$6=4,SUM(+Ene!AP39+Feb!AP39+Mar!AP39+Abr!AP39),IF(Config!$C$6=5,SUM(Ene!AP39+Feb!AP39+Mar!AP39+Abr!AP39+May!AP39),IF(Config!$C$6=6,SUM(+Ene!AP39+Feb!AP39+Mar!AP39+Abr!AP39+May!AP39+Jun!AP39),IF(Config!$C$6=7,SUM(Ene!AP39+Feb!AP39+Mar!AP39+Abr!AP39+May!AP39+Jun!AP39+Jul!AP39),IF(Config!$C$6=8,SUM(+Ene!AP39+Feb!AP39+Mar!AP39+Abr!AP39+May!AP39+Jun!AP39+Jul!AP39+Ago!AP39),IF(Config!$C$6=9,SUM(+Ene!AP39+Feb!AP39+Mar!AP39+Abr!AP39+May!AP39+Jun!AP39+Jul!AP39+Ago!AP39+Set!AP39),IF(Config!$C$6=10,SUM(+Ene!AP39+Feb!AP39+Mar!AP39+Abr!AP39+May!AP39+Jun!AP39+Jul!AP39+Ago!AP39+Set!AP39+Oct!AP39),IF(Config!$C$6=11,SUM(+Ene!AP39+Feb!AP39+Mar!AP39+Abr!AP39+May!AP39+Jun!AP39+Jul!AP39+Ago!AP39+Set!AP39+Oct!AP39+Nov!AP39),IF(Config!$C$6=12,SUM(+Ene!AP39+Feb!AP39+Mar!AP39+Abr!AP39+May!AP39+Jun!AP39+Jul!AP39+Ago!AP39+Set!AP39+Oct!AP39+Nov!AP39+Dic!AP39)))))))))))))</f>
        <v>0</v>
      </c>
      <c r="AQ39" s="356">
        <f>IF(Config!$C$6=1,SUM(+Ene!AQ39),IF(Config!$C$6=2,SUM(+Ene!AQ39+Feb!AQ39),IF(Config!$C$6=3,SUM(+Ene!AQ39+Feb!AQ39+Mar!AQ39),IF(Config!$C$6=4,SUM(+Ene!AQ39+Feb!AQ39+Mar!AQ39+Abr!AQ39),IF(Config!$C$6=5,SUM(Ene!AQ39+Feb!AQ39+Mar!AQ39+Abr!AQ39+May!AQ39),IF(Config!$C$6=6,SUM(+Ene!AQ39+Feb!AQ39+Mar!AQ39+Abr!AQ39+May!AQ39+Jun!AQ39),IF(Config!$C$6=7,SUM(Ene!AQ39+Feb!AQ39+Mar!AQ39+Abr!AQ39+May!AQ39+Jun!AQ39+Jul!AQ39),IF(Config!$C$6=8,SUM(+Ene!AQ39+Feb!AQ39+Mar!AQ39+Abr!AQ39+May!AQ39+Jun!AQ39+Jul!AQ39+Ago!AQ39),IF(Config!$C$6=9,SUM(+Ene!AQ39+Feb!AQ39+Mar!AQ39+Abr!AQ39+May!AQ39+Jun!AQ39+Jul!AQ39+Ago!AQ39+Set!AQ39),IF(Config!$C$6=10,SUM(+Ene!AQ39+Feb!AQ39+Mar!AQ39+Abr!AQ39+May!AQ39+Jun!AQ39+Jul!AQ39+Ago!AQ39+Set!AQ39+Oct!AQ39),IF(Config!$C$6=11,SUM(+Ene!AQ39+Feb!AQ39+Mar!AQ39+Abr!AQ39+May!AQ39+Jun!AQ39+Jul!AQ39+Ago!AQ39+Set!AQ39+Oct!AQ39+Nov!AQ39),IF(Config!$C$6=12,SUM(+Ene!AQ39+Feb!AQ39+Mar!AQ39+Abr!AQ39+May!AQ39+Jun!AQ39+Jul!AQ39+Ago!AQ39+Set!AQ39+Oct!AQ39+Nov!AQ39+Dic!AQ39)))))))))))))</f>
        <v>0</v>
      </c>
      <c r="AR39" s="356">
        <f>IF(Config!$C$6=1,SUM(+Ene!AR39),IF(Config!$C$6=2,SUM(+Ene!AR39+Feb!AR39),IF(Config!$C$6=3,SUM(+Ene!AR39+Feb!AR39+Mar!AR39),IF(Config!$C$6=4,SUM(+Ene!AR39+Feb!AR39+Mar!AR39+Abr!AR39),IF(Config!$C$6=5,SUM(Ene!AR39+Feb!AR39+Mar!AR39+Abr!AR39+May!AR39),IF(Config!$C$6=6,SUM(+Ene!AR39+Feb!AR39+Mar!AR39+Abr!AR39+May!AR39+Jun!AR39),IF(Config!$C$6=7,SUM(Ene!AR39+Feb!AR39+Mar!AR39+Abr!AR39+May!AR39+Jun!AR39+Jul!AR39),IF(Config!$C$6=8,SUM(+Ene!AR39+Feb!AR39+Mar!AR39+Abr!AR39+May!AR39+Jun!AR39+Jul!AR39+Ago!AR39),IF(Config!$C$6=9,SUM(+Ene!AR39+Feb!AR39+Mar!AR39+Abr!AR39+May!AR39+Jun!AR39+Jul!AR39+Ago!AR39+Set!AR39),IF(Config!$C$6=10,SUM(+Ene!AR39+Feb!AR39+Mar!AR39+Abr!AR39+May!AR39+Jun!AR39+Jul!AR39+Ago!AR39+Set!AR39+Oct!AR39),IF(Config!$C$6=11,SUM(+Ene!AR39+Feb!AR39+Mar!AR39+Abr!AR39+May!AR39+Jun!AR39+Jul!AR39+Ago!AR39+Set!AR39+Oct!AR39+Nov!AR39),IF(Config!$C$6=12,SUM(+Ene!AR39+Feb!AR39+Mar!AR39+Abr!AR39+May!AR39+Jun!AR39+Jul!AR39+Ago!AR39+Set!AR39+Oct!AR39+Nov!AR39+Dic!AR39)))))))))))))</f>
        <v>0</v>
      </c>
      <c r="AS39" s="356">
        <f>IF(Config!$C$6=1,SUM(+Ene!AS39),IF(Config!$C$6=2,SUM(+Ene!AS39+Feb!AS39),IF(Config!$C$6=3,SUM(+Ene!AS39+Feb!AS39+Mar!AS39),IF(Config!$C$6=4,SUM(+Ene!AS39+Feb!AS39+Mar!AS39+Abr!AS39),IF(Config!$C$6=5,SUM(Ene!AS39+Feb!AS39+Mar!AS39+Abr!AS39+May!AS39),IF(Config!$C$6=6,SUM(+Ene!AS39+Feb!AS39+Mar!AS39+Abr!AS39+May!AS39+Jun!AS39),IF(Config!$C$6=7,SUM(Ene!AS39+Feb!AS39+Mar!AS39+Abr!AS39+May!AS39+Jun!AS39+Jul!AS39),IF(Config!$C$6=8,SUM(+Ene!AS39+Feb!AS39+Mar!AS39+Abr!AS39+May!AS39+Jun!AS39+Jul!AS39+Ago!AS39),IF(Config!$C$6=9,SUM(+Ene!AS39+Feb!AS39+Mar!AS39+Abr!AS39+May!AS39+Jun!AS39+Jul!AS39+Ago!AS39+Set!AS39),IF(Config!$C$6=10,SUM(+Ene!AS39+Feb!AS39+Mar!AS39+Abr!AS39+May!AS39+Jun!AS39+Jul!AS39+Ago!AS39+Set!AS39+Oct!AS39),IF(Config!$C$6=11,SUM(+Ene!AS39+Feb!AS39+Mar!AS39+Abr!AS39+May!AS39+Jun!AS39+Jul!AS39+Ago!AS39+Set!AS39+Oct!AS39+Nov!AS39),IF(Config!$C$6=12,SUM(+Ene!AS39+Feb!AS39+Mar!AS39+Abr!AS39+May!AS39+Jun!AS39+Jul!AS39+Ago!AS39+Set!AS39+Oct!AS39+Nov!AS39+Dic!AS39)))))))))))))</f>
        <v>0</v>
      </c>
      <c r="AT39" s="366">
        <f t="shared" si="48"/>
        <v>5</v>
      </c>
      <c r="AU39" s="37">
        <f t="shared" si="27"/>
        <v>0</v>
      </c>
      <c r="AV39" s="37">
        <f t="shared" si="28"/>
        <v>0</v>
      </c>
      <c r="AW39" s="37">
        <f t="shared" si="8"/>
        <v>0</v>
      </c>
      <c r="AX39" s="37">
        <f t="shared" si="9"/>
        <v>0</v>
      </c>
      <c r="AY39" s="37">
        <f t="shared" si="10"/>
        <v>0</v>
      </c>
      <c r="AZ39" s="37">
        <f t="shared" si="11"/>
        <v>0</v>
      </c>
      <c r="BA39" s="37">
        <f t="shared" si="12"/>
        <v>5</v>
      </c>
      <c r="BB39" s="37">
        <f t="shared" si="13"/>
        <v>0</v>
      </c>
      <c r="BC39" s="38">
        <f t="shared" si="14"/>
        <v>0</v>
      </c>
      <c r="BD39" s="37">
        <f t="shared" si="15"/>
        <v>0</v>
      </c>
      <c r="BE39" s="54">
        <f t="shared" si="6"/>
        <v>5</v>
      </c>
      <c r="BF39" t="str">
        <f t="shared" si="7"/>
        <v>OK</v>
      </c>
    </row>
    <row r="40" spans="1:58" x14ac:dyDescent="0.25">
      <c r="A40" s="352">
        <v>37</v>
      </c>
      <c r="B40" s="355" t="s">
        <v>711</v>
      </c>
      <c r="C40" s="413" t="s">
        <v>660</v>
      </c>
      <c r="D40" s="356">
        <f>IF(Config!$C$6=1,SUM(+Ene!D40),IF(Config!$C$6=2,SUM(+Ene!D40+Feb!D40),IF(Config!$C$6=3,SUM(+Ene!D40+Feb!D40+Mar!D40),IF(Config!$C$6=4,SUM(+Ene!D40+Feb!D40+Mar!D40+Abr!D40),IF(Config!$C$6=5,SUM(Ene!D40+Feb!D40+Mar!D40+Abr!D40+May!D40),IF(Config!$C$6=6,SUM(+Ene!D40+Feb!D40+Mar!D40+Abr!D40+May!D40+Jun!D40),IF(Config!$C$6=7,SUM(Ene!D40+Feb!D40+Mar!D40+Abr!D40+May!D40+Jun!D40+Jul!D40),IF(Config!$C$6=8,SUM(+Ene!D40+Feb!D40+Mar!D40+Abr!D40+May!D40+Jun!D40+Jul!D40+Ago!D40),IF(Config!$C$6=9,SUM(+Ene!D40+Feb!D40+Mar!D40+Abr!D40+May!D40+Jun!D40+Jul!D40+Ago!D40+Set!D40),IF(Config!$C$6=10,SUM(+Ene!D40+Feb!D40+Mar!D40+Abr!D40+May!D40+Jun!D40+Jul!D40+Ago!D40+Set!D40+Oct!D40),IF(Config!$C$6=11,SUM(+Ene!D40+Feb!D40+Mar!D40+Abr!D40+May!D40+Jun!D40+Jul!D40+Ago!D40+Set!D40+Oct!D40+Nov!D40),IF(Config!$C$6=12,SUM(+Ene!D40+Feb!D40+Mar!D40+Abr!D40+May!D40+Jun!D40+Jul!D40+Ago!D40+Set!D40+Oct!D40+Nov!D40+Dic!D40)))))))))))))</f>
        <v>0</v>
      </c>
      <c r="E40" s="356">
        <f>IF(Config!$C$6=1,SUM(+Ene!E40),IF(Config!$C$6=2,SUM(+Ene!E40+Feb!E40),IF(Config!$C$6=3,SUM(+Ene!E40+Feb!E40+Mar!E40),IF(Config!$C$6=4,SUM(+Ene!E40+Feb!E40+Mar!E40+Abr!E40),IF(Config!$C$6=5,SUM(Ene!E40+Feb!E40+Mar!E40+Abr!E40+May!E40),IF(Config!$C$6=6,SUM(+Ene!E40+Feb!E40+Mar!E40+Abr!E40+May!E40+Jun!E40),IF(Config!$C$6=7,SUM(Ene!E40+Feb!E40+Mar!E40+Abr!E40+May!E40+Jun!E40+Jul!E40),IF(Config!$C$6=8,SUM(+Ene!E40+Feb!E40+Mar!E40+Abr!E40+May!E40+Jun!E40+Jul!E40+Ago!E40),IF(Config!$C$6=9,SUM(+Ene!E40+Feb!E40+Mar!E40+Abr!E40+May!E40+Jun!E40+Jul!E40+Ago!E40+Set!E40),IF(Config!$C$6=10,SUM(+Ene!E40+Feb!E40+Mar!E40+Abr!E40+May!E40+Jun!E40+Jul!E40+Ago!E40+Set!E40+Oct!E40),IF(Config!$C$6=11,SUM(+Ene!E40+Feb!E40+Mar!E40+Abr!E40+May!E40+Jun!E40+Jul!E40+Ago!E40+Set!E40+Oct!E40+Nov!E40),IF(Config!$C$6=12,SUM(+Ene!E40+Feb!E40+Mar!E40+Abr!E40+May!E40+Jun!E40+Jul!E40+Ago!E40+Set!E40+Oct!E40+Nov!E40+Dic!E40)))))))))))))</f>
        <v>0</v>
      </c>
      <c r="F40" s="356">
        <f>IF(Config!$C$6=1,SUM(+Ene!F40),IF(Config!$C$6=2,SUM(+Ene!F40+Feb!F40),IF(Config!$C$6=3,SUM(+Ene!F40+Feb!F40+Mar!F40),IF(Config!$C$6=4,SUM(+Ene!F40+Feb!F40+Mar!F40+Abr!F40),IF(Config!$C$6=5,SUM(Ene!F40+Feb!F40+Mar!F40+Abr!F40+May!F40),IF(Config!$C$6=6,SUM(+Ene!F40+Feb!F40+Mar!F40+Abr!F40+May!F40+Jun!F40),IF(Config!$C$6=7,SUM(Ene!F40+Feb!F40+Mar!F40+Abr!F40+May!F40+Jun!F40+Jul!F40),IF(Config!$C$6=8,SUM(+Ene!F40+Feb!F40+Mar!F40+Abr!F40+May!F40+Jun!F40+Jul!F40+Ago!F40),IF(Config!$C$6=9,SUM(+Ene!F40+Feb!F40+Mar!F40+Abr!F40+May!F40+Jun!F40+Jul!F40+Ago!F40+Set!F40),IF(Config!$C$6=10,SUM(+Ene!F40+Feb!F40+Mar!F40+Abr!F40+May!F40+Jun!F40+Jul!F40+Ago!F40+Set!F40+Oct!F40),IF(Config!$C$6=11,SUM(+Ene!F40+Feb!F40+Mar!F40+Abr!F40+May!F40+Jun!F40+Jul!F40+Ago!F40+Set!F40+Oct!F40+Nov!F40),IF(Config!$C$6=12,SUM(+Ene!F40+Feb!F40+Mar!F40+Abr!F40+May!F40+Jun!F40+Jul!F40+Ago!F40+Set!F40+Oct!F40+Nov!F40+Dic!F40)))))))))))))</f>
        <v>0</v>
      </c>
      <c r="G40" s="356">
        <f>IF(Config!$C$6=1,SUM(+Ene!G40),IF(Config!$C$6=2,SUM(+Ene!G40+Feb!G40),IF(Config!$C$6=3,SUM(+Ene!G40+Feb!G40+Mar!G40),IF(Config!$C$6=4,SUM(+Ene!G40+Feb!G40+Mar!G40+Abr!G40),IF(Config!$C$6=5,SUM(Ene!G40+Feb!G40+Mar!G40+Abr!G40+May!G40),IF(Config!$C$6=6,SUM(+Ene!G40+Feb!G40+Mar!G40+Abr!G40+May!G40+Jun!G40),IF(Config!$C$6=7,SUM(Ene!G40+Feb!G40+Mar!G40+Abr!G40+May!G40+Jun!G40+Jul!G40),IF(Config!$C$6=8,SUM(+Ene!G40+Feb!G40+Mar!G40+Abr!G40+May!G40+Jun!G40+Jul!G40+Ago!G40),IF(Config!$C$6=9,SUM(+Ene!G40+Feb!G40+Mar!G40+Abr!G40+May!G40+Jun!G40+Jul!G40+Ago!G40+Set!G40),IF(Config!$C$6=10,SUM(+Ene!G40+Feb!G40+Mar!G40+Abr!G40+May!G40+Jun!G40+Jul!G40+Ago!G40+Set!G40+Oct!G40),IF(Config!$C$6=11,SUM(+Ene!G40+Feb!G40+Mar!G40+Abr!G40+May!G40+Jun!G40+Jul!G40+Ago!G40+Set!G40+Oct!G40+Nov!G40),IF(Config!$C$6=12,SUM(+Ene!G40+Feb!G40+Mar!G40+Abr!G40+May!G40+Jun!G40+Jul!G40+Ago!G40+Set!G40+Oct!G40+Nov!G40+Dic!G40)))))))))))))</f>
        <v>0</v>
      </c>
      <c r="H40" s="356">
        <f>IF(Config!$C$6=1,SUM(+Ene!H40),IF(Config!$C$6=2,SUM(+Ene!H40+Feb!H40),IF(Config!$C$6=3,SUM(+Ene!H40+Feb!H40+Mar!H40),IF(Config!$C$6=4,SUM(+Ene!H40+Feb!H40+Mar!H40+Abr!H40),IF(Config!$C$6=5,SUM(Ene!H40+Feb!H40+Mar!H40+Abr!H40+May!H40),IF(Config!$C$6=6,SUM(+Ene!H40+Feb!H40+Mar!H40+Abr!H40+May!H40+Jun!H40),IF(Config!$C$6=7,SUM(Ene!H40+Feb!H40+Mar!H40+Abr!H40+May!H40+Jun!H40+Jul!H40),IF(Config!$C$6=8,SUM(+Ene!H40+Feb!H40+Mar!H40+Abr!H40+May!H40+Jun!H40+Jul!H40+Ago!H40),IF(Config!$C$6=9,SUM(+Ene!H40+Feb!H40+Mar!H40+Abr!H40+May!H40+Jun!H40+Jul!H40+Ago!H40+Set!H40),IF(Config!$C$6=10,SUM(+Ene!H40+Feb!H40+Mar!H40+Abr!H40+May!H40+Jun!H40+Jul!H40+Ago!H40+Set!H40+Oct!H40),IF(Config!$C$6=11,SUM(+Ene!H40+Feb!H40+Mar!H40+Abr!H40+May!H40+Jun!H40+Jul!H40+Ago!H40+Set!H40+Oct!H40+Nov!H40),IF(Config!$C$6=12,SUM(+Ene!H40+Feb!H40+Mar!H40+Abr!H40+May!H40+Jun!H40+Jul!H40+Ago!H40+Set!H40+Oct!H40+Nov!H40+Dic!H40)))))))))))))</f>
        <v>0</v>
      </c>
      <c r="I40" s="356">
        <f>IF(Config!$C$6=1,SUM(+Ene!I40),IF(Config!$C$6=2,SUM(+Ene!I40+Feb!I40),IF(Config!$C$6=3,SUM(+Ene!I40+Feb!I40+Mar!I40),IF(Config!$C$6=4,SUM(+Ene!I40+Feb!I40+Mar!I40+Abr!I40),IF(Config!$C$6=5,SUM(Ene!I40+Feb!I40+Mar!I40+Abr!I40+May!I40),IF(Config!$C$6=6,SUM(+Ene!I40+Feb!I40+Mar!I40+Abr!I40+May!I40+Jun!I40),IF(Config!$C$6=7,SUM(Ene!I40+Feb!I40+Mar!I40+Abr!I40+May!I40+Jun!I40+Jul!I40),IF(Config!$C$6=8,SUM(+Ene!I40+Feb!I40+Mar!I40+Abr!I40+May!I40+Jun!I40+Jul!I40+Ago!I40),IF(Config!$C$6=9,SUM(+Ene!I40+Feb!I40+Mar!I40+Abr!I40+May!I40+Jun!I40+Jul!I40+Ago!I40+Set!I40),IF(Config!$C$6=10,SUM(+Ene!I40+Feb!I40+Mar!I40+Abr!I40+May!I40+Jun!I40+Jul!I40+Ago!I40+Set!I40+Oct!I40),IF(Config!$C$6=11,SUM(+Ene!I40+Feb!I40+Mar!I40+Abr!I40+May!I40+Jun!I40+Jul!I40+Ago!I40+Set!I40+Oct!I40+Nov!I40),IF(Config!$C$6=12,SUM(+Ene!I40+Feb!I40+Mar!I40+Abr!I40+May!I40+Jun!I40+Jul!I40+Ago!I40+Set!I40+Oct!I40+Nov!I40+Dic!I40)))))))))))))</f>
        <v>0</v>
      </c>
      <c r="J40" s="356">
        <f>IF(Config!$C$6=1,SUM(+Ene!J40),IF(Config!$C$6=2,SUM(+Ene!J40+Feb!J40),IF(Config!$C$6=3,SUM(+Ene!J40+Feb!J40+Mar!J40),IF(Config!$C$6=4,SUM(+Ene!J40+Feb!J40+Mar!J40+Abr!J40),IF(Config!$C$6=5,SUM(Ene!J40+Feb!J40+Mar!J40+Abr!J40+May!J40),IF(Config!$C$6=6,SUM(+Ene!J40+Feb!J40+Mar!J40+Abr!J40+May!J40+Jun!J40),IF(Config!$C$6=7,SUM(Ene!J40+Feb!J40+Mar!J40+Abr!J40+May!J40+Jun!J40+Jul!J40),IF(Config!$C$6=8,SUM(+Ene!J40+Feb!J40+Mar!J40+Abr!J40+May!J40+Jun!J40+Jul!J40+Ago!J40),IF(Config!$C$6=9,SUM(+Ene!J40+Feb!J40+Mar!J40+Abr!J40+May!J40+Jun!J40+Jul!J40+Ago!J40+Set!J40),IF(Config!$C$6=10,SUM(+Ene!J40+Feb!J40+Mar!J40+Abr!J40+May!J40+Jun!J40+Jul!J40+Ago!J40+Set!J40+Oct!J40),IF(Config!$C$6=11,SUM(+Ene!J40+Feb!J40+Mar!J40+Abr!J40+May!J40+Jun!J40+Jul!J40+Ago!J40+Set!J40+Oct!J40+Nov!J40),IF(Config!$C$6=12,SUM(+Ene!J40+Feb!J40+Mar!J40+Abr!J40+May!J40+Jun!J40+Jul!J40+Ago!J40+Set!J40+Oct!J40+Nov!J40+Dic!J40)))))))))))))</f>
        <v>0</v>
      </c>
      <c r="K40" s="356">
        <f>IF(Config!$C$6=1,SUM(+Ene!K40),IF(Config!$C$6=2,SUM(+Ene!K40+Feb!K40),IF(Config!$C$6=3,SUM(+Ene!K40+Feb!K40+Mar!K40),IF(Config!$C$6=4,SUM(+Ene!K40+Feb!K40+Mar!K40+Abr!K40),IF(Config!$C$6=5,SUM(Ene!K40+Feb!K40+Mar!K40+Abr!K40+May!K40),IF(Config!$C$6=6,SUM(+Ene!K40+Feb!K40+Mar!K40+Abr!K40+May!K40+Jun!K40),IF(Config!$C$6=7,SUM(Ene!K40+Feb!K40+Mar!K40+Abr!K40+May!K40+Jun!K40+Jul!K40),IF(Config!$C$6=8,SUM(+Ene!K40+Feb!K40+Mar!K40+Abr!K40+May!K40+Jun!K40+Jul!K40+Ago!K40),IF(Config!$C$6=9,SUM(+Ene!K40+Feb!K40+Mar!K40+Abr!K40+May!K40+Jun!K40+Jul!K40+Ago!K40+Set!K40),IF(Config!$C$6=10,SUM(+Ene!K40+Feb!K40+Mar!K40+Abr!K40+May!K40+Jun!K40+Jul!K40+Ago!K40+Set!K40+Oct!K40),IF(Config!$C$6=11,SUM(+Ene!K40+Feb!K40+Mar!K40+Abr!K40+May!K40+Jun!K40+Jul!K40+Ago!K40+Set!K40+Oct!K40+Nov!K40),IF(Config!$C$6=12,SUM(+Ene!K40+Feb!K40+Mar!K40+Abr!K40+May!K40+Jun!K40+Jul!K40+Ago!K40+Set!K40+Oct!K40+Nov!K40+Dic!K40)))))))))))))</f>
        <v>0</v>
      </c>
      <c r="L40" s="356">
        <f>IF(Config!$C$6=1,SUM(+Ene!L40),IF(Config!$C$6=2,SUM(+Ene!L40+Feb!L40),IF(Config!$C$6=3,SUM(+Ene!L40+Feb!L40+Mar!L40),IF(Config!$C$6=4,SUM(+Ene!L40+Feb!L40+Mar!L40+Abr!L40),IF(Config!$C$6=5,SUM(Ene!L40+Feb!L40+Mar!L40+Abr!L40+May!L40),IF(Config!$C$6=6,SUM(+Ene!L40+Feb!L40+Mar!L40+Abr!L40+May!L40+Jun!L40),IF(Config!$C$6=7,SUM(Ene!L40+Feb!L40+Mar!L40+Abr!L40+May!L40+Jun!L40+Jul!L40),IF(Config!$C$6=8,SUM(+Ene!L40+Feb!L40+Mar!L40+Abr!L40+May!L40+Jun!L40+Jul!L40+Ago!L40),IF(Config!$C$6=9,SUM(+Ene!L40+Feb!L40+Mar!L40+Abr!L40+May!L40+Jun!L40+Jul!L40+Ago!L40+Set!L40),IF(Config!$C$6=10,SUM(+Ene!L40+Feb!L40+Mar!L40+Abr!L40+May!L40+Jun!L40+Jul!L40+Ago!L40+Set!L40+Oct!L40),IF(Config!$C$6=11,SUM(+Ene!L40+Feb!L40+Mar!L40+Abr!L40+May!L40+Jun!L40+Jul!L40+Ago!L40+Set!L40+Oct!L40+Nov!L40),IF(Config!$C$6=12,SUM(+Ene!L40+Feb!L40+Mar!L40+Abr!L40+May!L40+Jun!L40+Jul!L40+Ago!L40+Set!L40+Oct!L40+Nov!L40+Dic!L40)))))))))))))</f>
        <v>0</v>
      </c>
      <c r="M40" s="356">
        <f>IF(Config!$C$6=1,SUM(+Ene!M40),IF(Config!$C$6=2,SUM(+Ene!M40+Feb!M40),IF(Config!$C$6=3,SUM(+Ene!M40+Feb!M40+Mar!M40),IF(Config!$C$6=4,SUM(+Ene!M40+Feb!M40+Mar!M40+Abr!M40),IF(Config!$C$6=5,SUM(Ene!M40+Feb!M40+Mar!M40+Abr!M40+May!M40),IF(Config!$C$6=6,SUM(+Ene!M40+Feb!M40+Mar!M40+Abr!M40+May!M40+Jun!M40),IF(Config!$C$6=7,SUM(Ene!M40+Feb!M40+Mar!M40+Abr!M40+May!M40+Jun!M40+Jul!M40),IF(Config!$C$6=8,SUM(+Ene!M40+Feb!M40+Mar!M40+Abr!M40+May!M40+Jun!M40+Jul!M40+Ago!M40),IF(Config!$C$6=9,SUM(+Ene!M40+Feb!M40+Mar!M40+Abr!M40+May!M40+Jun!M40+Jul!M40+Ago!M40+Set!M40),IF(Config!$C$6=10,SUM(+Ene!M40+Feb!M40+Mar!M40+Abr!M40+May!M40+Jun!M40+Jul!M40+Ago!M40+Set!M40+Oct!M40),IF(Config!$C$6=11,SUM(+Ene!M40+Feb!M40+Mar!M40+Abr!M40+May!M40+Jun!M40+Jul!M40+Ago!M40+Set!M40+Oct!M40+Nov!M40),IF(Config!$C$6=12,SUM(+Ene!M40+Feb!M40+Mar!M40+Abr!M40+May!M40+Jun!M40+Jul!M40+Ago!M40+Set!M40+Oct!M40+Nov!M40+Dic!M40)))))))))))))</f>
        <v>0</v>
      </c>
      <c r="N40" s="356">
        <f>IF(Config!$C$6=1,SUM(+Ene!N40),IF(Config!$C$6=2,SUM(+Ene!N40+Feb!N40),IF(Config!$C$6=3,SUM(+Ene!N40+Feb!N40+Mar!N40),IF(Config!$C$6=4,SUM(+Ene!N40+Feb!N40+Mar!N40+Abr!N40),IF(Config!$C$6=5,SUM(Ene!N40+Feb!N40+Mar!N40+Abr!N40+May!N40),IF(Config!$C$6=6,SUM(+Ene!N40+Feb!N40+Mar!N40+Abr!N40+May!N40+Jun!N40),IF(Config!$C$6=7,SUM(Ene!N40+Feb!N40+Mar!N40+Abr!N40+May!N40+Jun!N40+Jul!N40),IF(Config!$C$6=8,SUM(+Ene!N40+Feb!N40+Mar!N40+Abr!N40+May!N40+Jun!N40+Jul!N40+Ago!N40),IF(Config!$C$6=9,SUM(+Ene!N40+Feb!N40+Mar!N40+Abr!N40+May!N40+Jun!N40+Jul!N40+Ago!N40+Set!N40),IF(Config!$C$6=10,SUM(+Ene!N40+Feb!N40+Mar!N40+Abr!N40+May!N40+Jun!N40+Jul!N40+Ago!N40+Set!N40+Oct!N40),IF(Config!$C$6=11,SUM(+Ene!N40+Feb!N40+Mar!N40+Abr!N40+May!N40+Jun!N40+Jul!N40+Ago!N40+Set!N40+Oct!N40+Nov!N40),IF(Config!$C$6=12,SUM(+Ene!N40+Feb!N40+Mar!N40+Abr!N40+May!N40+Jun!N40+Jul!N40+Ago!N40+Set!N40+Oct!N40+Nov!N40+Dic!N40)))))))))))))</f>
        <v>0</v>
      </c>
      <c r="O40" s="356">
        <f>IF(Config!$C$6=1,SUM(+Ene!O40),IF(Config!$C$6=2,SUM(+Ene!O40+Feb!O40),IF(Config!$C$6=3,SUM(+Ene!O40+Feb!O40+Mar!O40),IF(Config!$C$6=4,SUM(+Ene!O40+Feb!O40+Mar!O40+Abr!O40),IF(Config!$C$6=5,SUM(Ene!O40+Feb!O40+Mar!O40+Abr!O40+May!O40),IF(Config!$C$6=6,SUM(+Ene!O40+Feb!O40+Mar!O40+Abr!O40+May!O40+Jun!O40),IF(Config!$C$6=7,SUM(Ene!O40+Feb!O40+Mar!O40+Abr!O40+May!O40+Jun!O40+Jul!O40),IF(Config!$C$6=8,SUM(+Ene!O40+Feb!O40+Mar!O40+Abr!O40+May!O40+Jun!O40+Jul!O40+Ago!O40),IF(Config!$C$6=9,SUM(+Ene!O40+Feb!O40+Mar!O40+Abr!O40+May!O40+Jun!O40+Jul!O40+Ago!O40+Set!O40),IF(Config!$C$6=10,SUM(+Ene!O40+Feb!O40+Mar!O40+Abr!O40+May!O40+Jun!O40+Jul!O40+Ago!O40+Set!O40+Oct!O40),IF(Config!$C$6=11,SUM(+Ene!O40+Feb!O40+Mar!O40+Abr!O40+May!O40+Jun!O40+Jul!O40+Ago!O40+Set!O40+Oct!O40+Nov!O40),IF(Config!$C$6=12,SUM(+Ene!O40+Feb!O40+Mar!O40+Abr!O40+May!O40+Jun!O40+Jul!O40+Ago!O40+Set!O40+Oct!O40+Nov!O40+Dic!O40)))))))))))))</f>
        <v>0</v>
      </c>
      <c r="P40" s="356">
        <f>IF(Config!$C$6=1,SUM(+Ene!P40),IF(Config!$C$6=2,SUM(+Ene!P40+Feb!P40),IF(Config!$C$6=3,SUM(+Ene!P40+Feb!P40+Mar!P40),IF(Config!$C$6=4,SUM(+Ene!P40+Feb!P40+Mar!P40+Abr!P40),IF(Config!$C$6=5,SUM(Ene!P40+Feb!P40+Mar!P40+Abr!P40+May!P40),IF(Config!$C$6=6,SUM(+Ene!P40+Feb!P40+Mar!P40+Abr!P40+May!P40+Jun!P40),IF(Config!$C$6=7,SUM(Ene!P40+Feb!P40+Mar!P40+Abr!P40+May!P40+Jun!P40+Jul!P40),IF(Config!$C$6=8,SUM(+Ene!P40+Feb!P40+Mar!P40+Abr!P40+May!P40+Jun!P40+Jul!P40+Ago!P40),IF(Config!$C$6=9,SUM(+Ene!P40+Feb!P40+Mar!P40+Abr!P40+May!P40+Jun!P40+Jul!P40+Ago!P40+Set!P40),IF(Config!$C$6=10,SUM(+Ene!P40+Feb!P40+Mar!P40+Abr!P40+May!P40+Jun!P40+Jul!P40+Ago!P40+Set!P40+Oct!P40),IF(Config!$C$6=11,SUM(+Ene!P40+Feb!P40+Mar!P40+Abr!P40+May!P40+Jun!P40+Jul!P40+Ago!P40+Set!P40+Oct!P40+Nov!P40),IF(Config!$C$6=12,SUM(+Ene!P40+Feb!P40+Mar!P40+Abr!P40+May!P40+Jun!P40+Jul!P40+Ago!P40+Set!P40+Oct!P40+Nov!P40+Dic!P40)))))))))))))</f>
        <v>0</v>
      </c>
      <c r="Q40" s="356">
        <f>IF(Config!$C$6=1,SUM(+Ene!Q40),IF(Config!$C$6=2,SUM(+Ene!Q40+Feb!Q40),IF(Config!$C$6=3,SUM(+Ene!Q40+Feb!Q40+Mar!Q40),IF(Config!$C$6=4,SUM(+Ene!Q40+Feb!Q40+Mar!Q40+Abr!Q40),IF(Config!$C$6=5,SUM(Ene!Q40+Feb!Q40+Mar!Q40+Abr!Q40+May!Q40),IF(Config!$C$6=6,SUM(+Ene!Q40+Feb!Q40+Mar!Q40+Abr!Q40+May!Q40+Jun!Q40),IF(Config!$C$6=7,SUM(Ene!Q40+Feb!Q40+Mar!Q40+Abr!Q40+May!Q40+Jun!Q40+Jul!Q40),IF(Config!$C$6=8,SUM(+Ene!Q40+Feb!Q40+Mar!Q40+Abr!Q40+May!Q40+Jun!Q40+Jul!Q40+Ago!Q40),IF(Config!$C$6=9,SUM(+Ene!Q40+Feb!Q40+Mar!Q40+Abr!Q40+May!Q40+Jun!Q40+Jul!Q40+Ago!Q40+Set!Q40),IF(Config!$C$6=10,SUM(+Ene!Q40+Feb!Q40+Mar!Q40+Abr!Q40+May!Q40+Jun!Q40+Jul!Q40+Ago!Q40+Set!Q40+Oct!Q40),IF(Config!$C$6=11,SUM(+Ene!Q40+Feb!Q40+Mar!Q40+Abr!Q40+May!Q40+Jun!Q40+Jul!Q40+Ago!Q40+Set!Q40+Oct!Q40+Nov!Q40),IF(Config!$C$6=12,SUM(+Ene!Q40+Feb!Q40+Mar!Q40+Abr!Q40+May!Q40+Jun!Q40+Jul!Q40+Ago!Q40+Set!Q40+Oct!Q40+Nov!Q40+Dic!Q40)))))))))))))</f>
        <v>0</v>
      </c>
      <c r="R40" s="356">
        <f>IF(Config!$C$6=1,SUM(+Ene!R40),IF(Config!$C$6=2,SUM(+Ene!R40+Feb!R40),IF(Config!$C$6=3,SUM(+Ene!R40+Feb!R40+Mar!R40),IF(Config!$C$6=4,SUM(+Ene!R40+Feb!R40+Mar!R40+Abr!R40),IF(Config!$C$6=5,SUM(Ene!R40+Feb!R40+Mar!R40+Abr!R40+May!R40),IF(Config!$C$6=6,SUM(+Ene!R40+Feb!R40+Mar!R40+Abr!R40+May!R40+Jun!R40),IF(Config!$C$6=7,SUM(Ene!R40+Feb!R40+Mar!R40+Abr!R40+May!R40+Jun!R40+Jul!R40),IF(Config!$C$6=8,SUM(+Ene!R40+Feb!R40+Mar!R40+Abr!R40+May!R40+Jun!R40+Jul!R40+Ago!R40),IF(Config!$C$6=9,SUM(+Ene!R40+Feb!R40+Mar!R40+Abr!R40+May!R40+Jun!R40+Jul!R40+Ago!R40+Set!R40),IF(Config!$C$6=10,SUM(+Ene!R40+Feb!R40+Mar!R40+Abr!R40+May!R40+Jun!R40+Jul!R40+Ago!R40+Set!R40+Oct!R40),IF(Config!$C$6=11,SUM(+Ene!R40+Feb!R40+Mar!R40+Abr!R40+May!R40+Jun!R40+Jul!R40+Ago!R40+Set!R40+Oct!R40+Nov!R40),IF(Config!$C$6=12,SUM(+Ene!R40+Feb!R40+Mar!R40+Abr!R40+May!R40+Jun!R40+Jul!R40+Ago!R40+Set!R40+Oct!R40+Nov!R40+Dic!R40)))))))))))))</f>
        <v>0</v>
      </c>
      <c r="S40" s="356">
        <f>IF(Config!$C$6=1,SUM(+Ene!S40),IF(Config!$C$6=2,SUM(+Ene!S40+Feb!S40),IF(Config!$C$6=3,SUM(+Ene!S40+Feb!S40+Mar!S40),IF(Config!$C$6=4,SUM(+Ene!S40+Feb!S40+Mar!S40+Abr!S40),IF(Config!$C$6=5,SUM(Ene!S40+Feb!S40+Mar!S40+Abr!S40+May!S40),IF(Config!$C$6=6,SUM(+Ene!S40+Feb!S40+Mar!S40+Abr!S40+May!S40+Jun!S40),IF(Config!$C$6=7,SUM(Ene!S40+Feb!S40+Mar!S40+Abr!S40+May!S40+Jun!S40+Jul!S40),IF(Config!$C$6=8,SUM(+Ene!S40+Feb!S40+Mar!S40+Abr!S40+May!S40+Jun!S40+Jul!S40+Ago!S40),IF(Config!$C$6=9,SUM(+Ene!S40+Feb!S40+Mar!S40+Abr!S40+May!S40+Jun!S40+Jul!S40+Ago!S40+Set!S40),IF(Config!$C$6=10,SUM(+Ene!S40+Feb!S40+Mar!S40+Abr!S40+May!S40+Jun!S40+Jul!S40+Ago!S40+Set!S40+Oct!S40),IF(Config!$C$6=11,SUM(+Ene!S40+Feb!S40+Mar!S40+Abr!S40+May!S40+Jun!S40+Jul!S40+Ago!S40+Set!S40+Oct!S40+Nov!S40),IF(Config!$C$6=12,SUM(+Ene!S40+Feb!S40+Mar!S40+Abr!S40+May!S40+Jun!S40+Jul!S40+Ago!S40+Set!S40+Oct!S40+Nov!S40+Dic!S40)))))))))))))</f>
        <v>0</v>
      </c>
      <c r="T40" s="356">
        <f>IF(Config!$C$6=1,SUM(+Ene!T40),IF(Config!$C$6=2,SUM(+Ene!T40+Feb!T40),IF(Config!$C$6=3,SUM(+Ene!T40+Feb!T40+Mar!T40),IF(Config!$C$6=4,SUM(+Ene!T40+Feb!T40+Mar!T40+Abr!T40),IF(Config!$C$6=5,SUM(Ene!T40+Feb!T40+Mar!T40+Abr!T40+May!T40),IF(Config!$C$6=6,SUM(+Ene!T40+Feb!T40+Mar!T40+Abr!T40+May!T40+Jun!T40),IF(Config!$C$6=7,SUM(Ene!T40+Feb!T40+Mar!T40+Abr!T40+May!T40+Jun!T40+Jul!T40),IF(Config!$C$6=8,SUM(+Ene!T40+Feb!T40+Mar!T40+Abr!T40+May!T40+Jun!T40+Jul!T40+Ago!T40),IF(Config!$C$6=9,SUM(+Ene!T40+Feb!T40+Mar!T40+Abr!T40+May!T40+Jun!T40+Jul!T40+Ago!T40+Set!T40),IF(Config!$C$6=10,SUM(+Ene!T40+Feb!T40+Mar!T40+Abr!T40+May!T40+Jun!T40+Jul!T40+Ago!T40+Set!T40+Oct!T40),IF(Config!$C$6=11,SUM(+Ene!T40+Feb!T40+Mar!T40+Abr!T40+May!T40+Jun!T40+Jul!T40+Ago!T40+Set!T40+Oct!T40+Nov!T40),IF(Config!$C$6=12,SUM(+Ene!T40+Feb!T40+Mar!T40+Abr!T40+May!T40+Jun!T40+Jul!T40+Ago!T40+Set!T40+Oct!T40+Nov!T40+Dic!T40)))))))))))))</f>
        <v>0</v>
      </c>
      <c r="U40" s="356">
        <f>IF(Config!$C$6=1,SUM(+Ene!U40),IF(Config!$C$6=2,SUM(+Ene!U40+Feb!U40),IF(Config!$C$6=3,SUM(+Ene!U40+Feb!U40+Mar!U40),IF(Config!$C$6=4,SUM(+Ene!U40+Feb!U40+Mar!U40+Abr!U40),IF(Config!$C$6=5,SUM(Ene!U40+Feb!U40+Mar!U40+Abr!U40+May!U40),IF(Config!$C$6=6,SUM(+Ene!U40+Feb!U40+Mar!U40+Abr!U40+May!U40+Jun!U40),IF(Config!$C$6=7,SUM(Ene!U40+Feb!U40+Mar!U40+Abr!U40+May!U40+Jun!U40+Jul!U40),IF(Config!$C$6=8,SUM(+Ene!U40+Feb!U40+Mar!U40+Abr!U40+May!U40+Jun!U40+Jul!U40+Ago!U40),IF(Config!$C$6=9,SUM(+Ene!U40+Feb!U40+Mar!U40+Abr!U40+May!U40+Jun!U40+Jul!U40+Ago!U40+Set!U40),IF(Config!$C$6=10,SUM(+Ene!U40+Feb!U40+Mar!U40+Abr!U40+May!U40+Jun!U40+Jul!U40+Ago!U40+Set!U40+Oct!U40),IF(Config!$C$6=11,SUM(+Ene!U40+Feb!U40+Mar!U40+Abr!U40+May!U40+Jun!U40+Jul!U40+Ago!U40+Set!U40+Oct!U40+Nov!U40),IF(Config!$C$6=12,SUM(+Ene!U40+Feb!U40+Mar!U40+Abr!U40+May!U40+Jun!U40+Jul!U40+Ago!U40+Set!U40+Oct!U40+Nov!U40+Dic!U40)))))))))))))</f>
        <v>0</v>
      </c>
      <c r="V40" s="356">
        <f>IF(Config!$C$6=1,SUM(+Ene!V40),IF(Config!$C$6=2,SUM(+Ene!V40+Feb!V40),IF(Config!$C$6=3,SUM(+Ene!V40+Feb!V40+Mar!V40),IF(Config!$C$6=4,SUM(+Ene!V40+Feb!V40+Mar!V40+Abr!V40),IF(Config!$C$6=5,SUM(Ene!V40+Feb!V40+Mar!V40+Abr!V40+May!V40),IF(Config!$C$6=6,SUM(+Ene!V40+Feb!V40+Mar!V40+Abr!V40+May!V40+Jun!V40),IF(Config!$C$6=7,SUM(Ene!V40+Feb!V40+Mar!V40+Abr!V40+May!V40+Jun!V40+Jul!V40),IF(Config!$C$6=8,SUM(+Ene!V40+Feb!V40+Mar!V40+Abr!V40+May!V40+Jun!V40+Jul!V40+Ago!V40),IF(Config!$C$6=9,SUM(+Ene!V40+Feb!V40+Mar!V40+Abr!V40+May!V40+Jun!V40+Jul!V40+Ago!V40+Set!V40),IF(Config!$C$6=10,SUM(+Ene!V40+Feb!V40+Mar!V40+Abr!V40+May!V40+Jun!V40+Jul!V40+Ago!V40+Set!V40+Oct!V40),IF(Config!$C$6=11,SUM(+Ene!V40+Feb!V40+Mar!V40+Abr!V40+May!V40+Jun!V40+Jul!V40+Ago!V40+Set!V40+Oct!V40+Nov!V40),IF(Config!$C$6=12,SUM(+Ene!V40+Feb!V40+Mar!V40+Abr!V40+May!V40+Jun!V40+Jul!V40+Ago!V40+Set!V40+Oct!V40+Nov!V40+Dic!V40)))))))))))))</f>
        <v>0</v>
      </c>
      <c r="W40" s="356">
        <f>IF(Config!$C$6=1,SUM(+Ene!W40),IF(Config!$C$6=2,SUM(+Ene!W40+Feb!W40),IF(Config!$C$6=3,SUM(+Ene!W40+Feb!W40+Mar!W40),IF(Config!$C$6=4,SUM(+Ene!W40+Feb!W40+Mar!W40+Abr!W40),IF(Config!$C$6=5,SUM(Ene!W40+Feb!W40+Mar!W40+Abr!W40+May!W40),IF(Config!$C$6=6,SUM(+Ene!W40+Feb!W40+Mar!W40+Abr!W40+May!W40+Jun!W40),IF(Config!$C$6=7,SUM(Ene!W40+Feb!W40+Mar!W40+Abr!W40+May!W40+Jun!W40+Jul!W40),IF(Config!$C$6=8,SUM(+Ene!W40+Feb!W40+Mar!W40+Abr!W40+May!W40+Jun!W40+Jul!W40+Ago!W40),IF(Config!$C$6=9,SUM(+Ene!W40+Feb!W40+Mar!W40+Abr!W40+May!W40+Jun!W40+Jul!W40+Ago!W40+Set!W40),IF(Config!$C$6=10,SUM(+Ene!W40+Feb!W40+Mar!W40+Abr!W40+May!W40+Jun!W40+Jul!W40+Ago!W40+Set!W40+Oct!W40),IF(Config!$C$6=11,SUM(+Ene!W40+Feb!W40+Mar!W40+Abr!W40+May!W40+Jun!W40+Jul!W40+Ago!W40+Set!W40+Oct!W40+Nov!W40),IF(Config!$C$6=12,SUM(+Ene!W40+Feb!W40+Mar!W40+Abr!W40+May!W40+Jun!W40+Jul!W40+Ago!W40+Set!W40+Oct!W40+Nov!W40+Dic!W40)))))))))))))</f>
        <v>0</v>
      </c>
      <c r="X40" s="356">
        <f>IF(Config!$C$6=1,SUM(+Ene!X40),IF(Config!$C$6=2,SUM(+Ene!X40+Feb!X40),IF(Config!$C$6=3,SUM(+Ene!X40+Feb!X40+Mar!X40),IF(Config!$C$6=4,SUM(+Ene!X40+Feb!X40+Mar!X40+Abr!X40),IF(Config!$C$6=5,SUM(Ene!X40+Feb!X40+Mar!X40+Abr!X40+May!X40),IF(Config!$C$6=6,SUM(+Ene!X40+Feb!X40+Mar!X40+Abr!X40+May!X40+Jun!X40),IF(Config!$C$6=7,SUM(Ene!X40+Feb!X40+Mar!X40+Abr!X40+May!X40+Jun!X40+Jul!X40),IF(Config!$C$6=8,SUM(+Ene!X40+Feb!X40+Mar!X40+Abr!X40+May!X40+Jun!X40+Jul!X40+Ago!X40),IF(Config!$C$6=9,SUM(+Ene!X40+Feb!X40+Mar!X40+Abr!X40+May!X40+Jun!X40+Jul!X40+Ago!X40+Set!X40),IF(Config!$C$6=10,SUM(+Ene!X40+Feb!X40+Mar!X40+Abr!X40+May!X40+Jun!X40+Jul!X40+Ago!X40+Set!X40+Oct!X40),IF(Config!$C$6=11,SUM(+Ene!X40+Feb!X40+Mar!X40+Abr!X40+May!X40+Jun!X40+Jul!X40+Ago!X40+Set!X40+Oct!X40+Nov!X40),IF(Config!$C$6=12,SUM(+Ene!X40+Feb!X40+Mar!X40+Abr!X40+May!X40+Jun!X40+Jul!X40+Ago!X40+Set!X40+Oct!X40+Nov!X40+Dic!X40)))))))))))))</f>
        <v>0</v>
      </c>
      <c r="Y40" s="356">
        <f>IF(Config!$C$6=1,SUM(+Ene!Y40),IF(Config!$C$6=2,SUM(+Ene!Y40+Feb!Y40),IF(Config!$C$6=3,SUM(+Ene!Y40+Feb!Y40+Mar!Y40),IF(Config!$C$6=4,SUM(+Ene!Y40+Feb!Y40+Mar!Y40+Abr!Y40),IF(Config!$C$6=5,SUM(Ene!Y40+Feb!Y40+Mar!Y40+Abr!Y40+May!Y40),IF(Config!$C$6=6,SUM(+Ene!Y40+Feb!Y40+Mar!Y40+Abr!Y40+May!Y40+Jun!Y40),IF(Config!$C$6=7,SUM(Ene!Y40+Feb!Y40+Mar!Y40+Abr!Y40+May!Y40+Jun!Y40+Jul!Y40),IF(Config!$C$6=8,SUM(+Ene!Y40+Feb!Y40+Mar!Y40+Abr!Y40+May!Y40+Jun!Y40+Jul!Y40+Ago!Y40),IF(Config!$C$6=9,SUM(+Ene!Y40+Feb!Y40+Mar!Y40+Abr!Y40+May!Y40+Jun!Y40+Jul!Y40+Ago!Y40+Set!Y40),IF(Config!$C$6=10,SUM(+Ene!Y40+Feb!Y40+Mar!Y40+Abr!Y40+May!Y40+Jun!Y40+Jul!Y40+Ago!Y40+Set!Y40+Oct!Y40),IF(Config!$C$6=11,SUM(+Ene!Y40+Feb!Y40+Mar!Y40+Abr!Y40+May!Y40+Jun!Y40+Jul!Y40+Ago!Y40+Set!Y40+Oct!Y40+Nov!Y40),IF(Config!$C$6=12,SUM(+Ene!Y40+Feb!Y40+Mar!Y40+Abr!Y40+May!Y40+Jun!Y40+Jul!Y40+Ago!Y40+Set!Y40+Oct!Y40+Nov!Y40+Dic!Y40)))))))))))))</f>
        <v>0</v>
      </c>
      <c r="Z40" s="356">
        <f>IF(Config!$C$6=1,SUM(+Ene!Z40),IF(Config!$C$6=2,SUM(+Ene!Z40+Feb!Z40),IF(Config!$C$6=3,SUM(+Ene!Z40+Feb!Z40+Mar!Z40),IF(Config!$C$6=4,SUM(+Ene!Z40+Feb!Z40+Mar!Z40+Abr!Z40),IF(Config!$C$6=5,SUM(Ene!Z40+Feb!Z40+Mar!Z40+Abr!Z40+May!Z40),IF(Config!$C$6=6,SUM(+Ene!Z40+Feb!Z40+Mar!Z40+Abr!Z40+May!Z40+Jun!Z40),IF(Config!$C$6=7,SUM(Ene!Z40+Feb!Z40+Mar!Z40+Abr!Z40+May!Z40+Jun!Z40+Jul!Z40),IF(Config!$C$6=8,SUM(+Ene!Z40+Feb!Z40+Mar!Z40+Abr!Z40+May!Z40+Jun!Z40+Jul!Z40+Ago!Z40),IF(Config!$C$6=9,SUM(+Ene!Z40+Feb!Z40+Mar!Z40+Abr!Z40+May!Z40+Jun!Z40+Jul!Z40+Ago!Z40+Set!Z40),IF(Config!$C$6=10,SUM(+Ene!Z40+Feb!Z40+Mar!Z40+Abr!Z40+May!Z40+Jun!Z40+Jul!Z40+Ago!Z40+Set!Z40+Oct!Z40),IF(Config!$C$6=11,SUM(+Ene!Z40+Feb!Z40+Mar!Z40+Abr!Z40+May!Z40+Jun!Z40+Jul!Z40+Ago!Z40+Set!Z40+Oct!Z40+Nov!Z40),IF(Config!$C$6=12,SUM(+Ene!Z40+Feb!Z40+Mar!Z40+Abr!Z40+May!Z40+Jun!Z40+Jul!Z40+Ago!Z40+Set!Z40+Oct!Z40+Nov!Z40+Dic!Z40)))))))))))))</f>
        <v>0</v>
      </c>
      <c r="AA40" s="356">
        <f>IF(Config!$C$6=1,SUM(+Ene!AA40),IF(Config!$C$6=2,SUM(+Ene!AA40+Feb!AA40),IF(Config!$C$6=3,SUM(+Ene!AA40+Feb!AA40+Mar!AA40),IF(Config!$C$6=4,SUM(+Ene!AA40+Feb!AA40+Mar!AA40+Abr!AA40),IF(Config!$C$6=5,SUM(Ene!AA40+Feb!AA40+Mar!AA40+Abr!AA40+May!AA40),IF(Config!$C$6=6,SUM(+Ene!AA40+Feb!AA40+Mar!AA40+Abr!AA40+May!AA40+Jun!AA40),IF(Config!$C$6=7,SUM(Ene!AA40+Feb!AA40+Mar!AA40+Abr!AA40+May!AA40+Jun!AA40+Jul!AA40),IF(Config!$C$6=8,SUM(+Ene!AA40+Feb!AA40+Mar!AA40+Abr!AA40+May!AA40+Jun!AA40+Jul!AA40+Ago!AA40),IF(Config!$C$6=9,SUM(+Ene!AA40+Feb!AA40+Mar!AA40+Abr!AA40+May!AA40+Jun!AA40+Jul!AA40+Ago!AA40+Set!AA40),IF(Config!$C$6=10,SUM(+Ene!AA40+Feb!AA40+Mar!AA40+Abr!AA40+May!AA40+Jun!AA40+Jul!AA40+Ago!AA40+Set!AA40+Oct!AA40),IF(Config!$C$6=11,SUM(+Ene!AA40+Feb!AA40+Mar!AA40+Abr!AA40+May!AA40+Jun!AA40+Jul!AA40+Ago!AA40+Set!AA40+Oct!AA40+Nov!AA40),IF(Config!$C$6=12,SUM(+Ene!AA40+Feb!AA40+Mar!AA40+Abr!AA40+May!AA40+Jun!AA40+Jul!AA40+Ago!AA40+Set!AA40+Oct!AA40+Nov!AA40+Dic!AA40)))))))))))))</f>
        <v>0</v>
      </c>
      <c r="AB40" s="356">
        <f>IF(Config!$C$6=1,SUM(+Ene!AB40),IF(Config!$C$6=2,SUM(+Ene!AB40+Feb!AB40),IF(Config!$C$6=3,SUM(+Ene!AB40+Feb!AB40+Mar!AB40),IF(Config!$C$6=4,SUM(+Ene!AB40+Feb!AB40+Mar!AB40+Abr!AB40),IF(Config!$C$6=5,SUM(Ene!AB40+Feb!AB40+Mar!AB40+Abr!AB40+May!AB40),IF(Config!$C$6=6,SUM(+Ene!AB40+Feb!AB40+Mar!AB40+Abr!AB40+May!AB40+Jun!AB40),IF(Config!$C$6=7,SUM(Ene!AB40+Feb!AB40+Mar!AB40+Abr!AB40+May!AB40+Jun!AB40+Jul!AB40),IF(Config!$C$6=8,SUM(+Ene!AB40+Feb!AB40+Mar!AB40+Abr!AB40+May!AB40+Jun!AB40+Jul!AB40+Ago!AB40),IF(Config!$C$6=9,SUM(+Ene!AB40+Feb!AB40+Mar!AB40+Abr!AB40+May!AB40+Jun!AB40+Jul!AB40+Ago!AB40+Set!AB40),IF(Config!$C$6=10,SUM(+Ene!AB40+Feb!AB40+Mar!AB40+Abr!AB40+May!AB40+Jun!AB40+Jul!AB40+Ago!AB40+Set!AB40+Oct!AB40),IF(Config!$C$6=11,SUM(+Ene!AB40+Feb!AB40+Mar!AB40+Abr!AB40+May!AB40+Jun!AB40+Jul!AB40+Ago!AB40+Set!AB40+Oct!AB40+Nov!AB40),IF(Config!$C$6=12,SUM(+Ene!AB40+Feb!AB40+Mar!AB40+Abr!AB40+May!AB40+Jun!AB40+Jul!AB40+Ago!AB40+Set!AB40+Oct!AB40+Nov!AB40+Dic!AB40)))))))))))))</f>
        <v>0</v>
      </c>
      <c r="AC40" s="356">
        <f>IF(Config!$C$6=1,SUM(+Ene!AC40),IF(Config!$C$6=2,SUM(+Ene!AC40+Feb!AC40),IF(Config!$C$6=3,SUM(+Ene!AC40+Feb!AC40+Mar!AC40),IF(Config!$C$6=4,SUM(+Ene!AC40+Feb!AC40+Mar!AC40+Abr!AC40),IF(Config!$C$6=5,SUM(Ene!AC40+Feb!AC40+Mar!AC40+Abr!AC40+May!AC40),IF(Config!$C$6=6,SUM(+Ene!AC40+Feb!AC40+Mar!AC40+Abr!AC40+May!AC40+Jun!AC40),IF(Config!$C$6=7,SUM(Ene!AC40+Feb!AC40+Mar!AC40+Abr!AC40+May!AC40+Jun!AC40+Jul!AC40),IF(Config!$C$6=8,SUM(+Ene!AC40+Feb!AC40+Mar!AC40+Abr!AC40+May!AC40+Jun!AC40+Jul!AC40+Ago!AC40),IF(Config!$C$6=9,SUM(+Ene!AC40+Feb!AC40+Mar!AC40+Abr!AC40+May!AC40+Jun!AC40+Jul!AC40+Ago!AC40+Set!AC40),IF(Config!$C$6=10,SUM(+Ene!AC40+Feb!AC40+Mar!AC40+Abr!AC40+May!AC40+Jun!AC40+Jul!AC40+Ago!AC40+Set!AC40+Oct!AC40),IF(Config!$C$6=11,SUM(+Ene!AC40+Feb!AC40+Mar!AC40+Abr!AC40+May!AC40+Jun!AC40+Jul!AC40+Ago!AC40+Set!AC40+Oct!AC40+Nov!AC40),IF(Config!$C$6=12,SUM(+Ene!AC40+Feb!AC40+Mar!AC40+Abr!AC40+May!AC40+Jun!AC40+Jul!AC40+Ago!AC40+Set!AC40+Oct!AC40+Nov!AC40+Dic!AC40)))))))))))))</f>
        <v>0</v>
      </c>
      <c r="AD40" s="356">
        <f>IF(Config!$C$6=1,SUM(+Ene!AD40),IF(Config!$C$6=2,SUM(+Ene!AD40+Feb!AD40),IF(Config!$C$6=3,SUM(+Ene!AD40+Feb!AD40+Mar!AD40),IF(Config!$C$6=4,SUM(+Ene!AD40+Feb!AD40+Mar!AD40+Abr!AD40),IF(Config!$C$6=5,SUM(Ene!AD40+Feb!AD40+Mar!AD40+Abr!AD40+May!AD40),IF(Config!$C$6=6,SUM(+Ene!AD40+Feb!AD40+Mar!AD40+Abr!AD40+May!AD40+Jun!AD40),IF(Config!$C$6=7,SUM(Ene!AD40+Feb!AD40+Mar!AD40+Abr!AD40+May!AD40+Jun!AD40+Jul!AD40),IF(Config!$C$6=8,SUM(+Ene!AD40+Feb!AD40+Mar!AD40+Abr!AD40+May!AD40+Jun!AD40+Jul!AD40+Ago!AD40),IF(Config!$C$6=9,SUM(+Ene!AD40+Feb!AD40+Mar!AD40+Abr!AD40+May!AD40+Jun!AD40+Jul!AD40+Ago!AD40+Set!AD40),IF(Config!$C$6=10,SUM(+Ene!AD40+Feb!AD40+Mar!AD40+Abr!AD40+May!AD40+Jun!AD40+Jul!AD40+Ago!AD40+Set!AD40+Oct!AD40),IF(Config!$C$6=11,SUM(+Ene!AD40+Feb!AD40+Mar!AD40+Abr!AD40+May!AD40+Jun!AD40+Jul!AD40+Ago!AD40+Set!AD40+Oct!AD40+Nov!AD40),IF(Config!$C$6=12,SUM(+Ene!AD40+Feb!AD40+Mar!AD40+Abr!AD40+May!AD40+Jun!AD40+Jul!AD40+Ago!AD40+Set!AD40+Oct!AD40+Nov!AD40+Dic!AD40)))))))))))))</f>
        <v>0</v>
      </c>
      <c r="AE40" s="356">
        <f>IF(Config!$C$6=1,SUM(+Ene!AE40),IF(Config!$C$6=2,SUM(+Ene!AE40+Feb!AE40),IF(Config!$C$6=3,SUM(+Ene!AE40+Feb!AE40+Mar!AE40),IF(Config!$C$6=4,SUM(+Ene!AE40+Feb!AE40+Mar!AE40+Abr!AE40),IF(Config!$C$6=5,SUM(Ene!AE40+Feb!AE40+Mar!AE40+Abr!AE40+May!AE40),IF(Config!$C$6=6,SUM(+Ene!AE40+Feb!AE40+Mar!AE40+Abr!AE40+May!AE40+Jun!AE40),IF(Config!$C$6=7,SUM(Ene!AE40+Feb!AE40+Mar!AE40+Abr!AE40+May!AE40+Jun!AE40+Jul!AE40),IF(Config!$C$6=8,SUM(+Ene!AE40+Feb!AE40+Mar!AE40+Abr!AE40+May!AE40+Jun!AE40+Jul!AE40+Ago!AE40),IF(Config!$C$6=9,SUM(+Ene!AE40+Feb!AE40+Mar!AE40+Abr!AE40+May!AE40+Jun!AE40+Jul!AE40+Ago!AE40+Set!AE40),IF(Config!$C$6=10,SUM(+Ene!AE40+Feb!AE40+Mar!AE40+Abr!AE40+May!AE40+Jun!AE40+Jul!AE40+Ago!AE40+Set!AE40+Oct!AE40),IF(Config!$C$6=11,SUM(+Ene!AE40+Feb!AE40+Mar!AE40+Abr!AE40+May!AE40+Jun!AE40+Jul!AE40+Ago!AE40+Set!AE40+Oct!AE40+Nov!AE40),IF(Config!$C$6=12,SUM(+Ene!AE40+Feb!AE40+Mar!AE40+Abr!AE40+May!AE40+Jun!AE40+Jul!AE40+Ago!AE40+Set!AE40+Oct!AE40+Nov!AE40+Dic!AE40)))))))))))))</f>
        <v>0</v>
      </c>
      <c r="AF40" s="356">
        <f>IF(Config!$C$6=1,SUM(+Ene!AF40),IF(Config!$C$6=2,SUM(+Ene!AF40+Feb!AF40),IF(Config!$C$6=3,SUM(+Ene!AF40+Feb!AF40+Mar!AF40),IF(Config!$C$6=4,SUM(+Ene!AF40+Feb!AF40+Mar!AF40+Abr!AF40),IF(Config!$C$6=5,SUM(Ene!AF40+Feb!AF40+Mar!AF40+Abr!AF40+May!AF40),IF(Config!$C$6=6,SUM(+Ene!AF40+Feb!AF40+Mar!AF40+Abr!AF40+May!AF40+Jun!AF40),IF(Config!$C$6=7,SUM(Ene!AF40+Feb!AF40+Mar!AF40+Abr!AF40+May!AF40+Jun!AF40+Jul!AF40),IF(Config!$C$6=8,SUM(+Ene!AF40+Feb!AF40+Mar!AF40+Abr!AF40+May!AF40+Jun!AF40+Jul!AF40+Ago!AF40),IF(Config!$C$6=9,SUM(+Ene!AF40+Feb!AF40+Mar!AF40+Abr!AF40+May!AF40+Jun!AF40+Jul!AF40+Ago!AF40+Set!AF40),IF(Config!$C$6=10,SUM(+Ene!AF40+Feb!AF40+Mar!AF40+Abr!AF40+May!AF40+Jun!AF40+Jul!AF40+Ago!AF40+Set!AF40+Oct!AF40),IF(Config!$C$6=11,SUM(+Ene!AF40+Feb!AF40+Mar!AF40+Abr!AF40+May!AF40+Jun!AF40+Jul!AF40+Ago!AF40+Set!AF40+Oct!AF40+Nov!AF40),IF(Config!$C$6=12,SUM(+Ene!AF40+Feb!AF40+Mar!AF40+Abr!AF40+May!AF40+Jun!AF40+Jul!AF40+Ago!AF40+Set!AF40+Oct!AF40+Nov!AF40+Dic!AF40)))))))))))))</f>
        <v>0</v>
      </c>
      <c r="AG40" s="356">
        <f>IF(Config!$C$6=1,SUM(+Ene!AG40),IF(Config!$C$6=2,SUM(+Ene!AG40+Feb!AG40),IF(Config!$C$6=3,SUM(+Ene!AG40+Feb!AG40+Mar!AG40),IF(Config!$C$6=4,SUM(+Ene!AG40+Feb!AG40+Mar!AG40+Abr!AG40),IF(Config!$C$6=5,SUM(Ene!AG40+Feb!AG40+Mar!AG40+Abr!AG40+May!AG40),IF(Config!$C$6=6,SUM(+Ene!AG40+Feb!AG40+Mar!AG40+Abr!AG40+May!AG40+Jun!AG40),IF(Config!$C$6=7,SUM(Ene!AG40+Feb!AG40+Mar!AG40+Abr!AG40+May!AG40+Jun!AG40+Jul!AG40),IF(Config!$C$6=8,SUM(+Ene!AG40+Feb!AG40+Mar!AG40+Abr!AG40+May!AG40+Jun!AG40+Jul!AG40+Ago!AG40),IF(Config!$C$6=9,SUM(+Ene!AG40+Feb!AG40+Mar!AG40+Abr!AG40+May!AG40+Jun!AG40+Jul!AG40+Ago!AG40+Set!AG40),IF(Config!$C$6=10,SUM(+Ene!AG40+Feb!AG40+Mar!AG40+Abr!AG40+May!AG40+Jun!AG40+Jul!AG40+Ago!AG40+Set!AG40+Oct!AG40),IF(Config!$C$6=11,SUM(+Ene!AG40+Feb!AG40+Mar!AG40+Abr!AG40+May!AG40+Jun!AG40+Jul!AG40+Ago!AG40+Set!AG40+Oct!AG40+Nov!AG40),IF(Config!$C$6=12,SUM(+Ene!AG40+Feb!AG40+Mar!AG40+Abr!AG40+May!AG40+Jun!AG40+Jul!AG40+Ago!AG40+Set!AG40+Oct!AG40+Nov!AG40+Dic!AG40)))))))))))))</f>
        <v>0</v>
      </c>
      <c r="AH40" s="356">
        <f>IF(Config!$C$6=1,SUM(+Ene!AH40),IF(Config!$C$6=2,SUM(+Ene!AH40+Feb!AH40),IF(Config!$C$6=3,SUM(+Ene!AH40+Feb!AH40+Mar!AH40),IF(Config!$C$6=4,SUM(+Ene!AH40+Feb!AH40+Mar!AH40+Abr!AH40),IF(Config!$C$6=5,SUM(Ene!AH40+Feb!AH40+Mar!AH40+Abr!AH40+May!AH40),IF(Config!$C$6=6,SUM(+Ene!AH40+Feb!AH40+Mar!AH40+Abr!AH40+May!AH40+Jun!AH40),IF(Config!$C$6=7,SUM(Ene!AH40+Feb!AH40+Mar!AH40+Abr!AH40+May!AH40+Jun!AH40+Jul!AH40),IF(Config!$C$6=8,SUM(+Ene!AH40+Feb!AH40+Mar!AH40+Abr!AH40+May!AH40+Jun!AH40+Jul!AH40+Ago!AH40),IF(Config!$C$6=9,SUM(+Ene!AH40+Feb!AH40+Mar!AH40+Abr!AH40+May!AH40+Jun!AH40+Jul!AH40+Ago!AH40+Set!AH40),IF(Config!$C$6=10,SUM(+Ene!AH40+Feb!AH40+Mar!AH40+Abr!AH40+May!AH40+Jun!AH40+Jul!AH40+Ago!AH40+Set!AH40+Oct!AH40),IF(Config!$C$6=11,SUM(+Ene!AH40+Feb!AH40+Mar!AH40+Abr!AH40+May!AH40+Jun!AH40+Jul!AH40+Ago!AH40+Set!AH40+Oct!AH40+Nov!AH40),IF(Config!$C$6=12,SUM(+Ene!AH40+Feb!AH40+Mar!AH40+Abr!AH40+May!AH40+Jun!AH40+Jul!AH40+Ago!AH40+Set!AH40+Oct!AH40+Nov!AH40+Dic!AH40)))))))))))))</f>
        <v>0</v>
      </c>
      <c r="AI40" s="356">
        <f>IF(Config!$C$6=1,SUM(+Ene!AI40),IF(Config!$C$6=2,SUM(+Ene!AI40+Feb!AI40),IF(Config!$C$6=3,SUM(+Ene!AI40+Feb!AI40+Mar!AI40),IF(Config!$C$6=4,SUM(+Ene!AI40+Feb!AI40+Mar!AI40+Abr!AI40),IF(Config!$C$6=5,SUM(Ene!AI40+Feb!AI40+Mar!AI40+Abr!AI40+May!AI40),IF(Config!$C$6=6,SUM(+Ene!AI40+Feb!AI40+Mar!AI40+Abr!AI40+May!AI40+Jun!AI40),IF(Config!$C$6=7,SUM(Ene!AI40+Feb!AI40+Mar!AI40+Abr!AI40+May!AI40+Jun!AI40+Jul!AI40),IF(Config!$C$6=8,SUM(+Ene!AI40+Feb!AI40+Mar!AI40+Abr!AI40+May!AI40+Jun!AI40+Jul!AI40+Ago!AI40),IF(Config!$C$6=9,SUM(+Ene!AI40+Feb!AI40+Mar!AI40+Abr!AI40+May!AI40+Jun!AI40+Jul!AI40+Ago!AI40+Set!AI40),IF(Config!$C$6=10,SUM(+Ene!AI40+Feb!AI40+Mar!AI40+Abr!AI40+May!AI40+Jun!AI40+Jul!AI40+Ago!AI40+Set!AI40+Oct!AI40),IF(Config!$C$6=11,SUM(+Ene!AI40+Feb!AI40+Mar!AI40+Abr!AI40+May!AI40+Jun!AI40+Jul!AI40+Ago!AI40+Set!AI40+Oct!AI40+Nov!AI40),IF(Config!$C$6=12,SUM(+Ene!AI40+Feb!AI40+Mar!AI40+Abr!AI40+May!AI40+Jun!AI40+Jul!AI40+Ago!AI40+Set!AI40+Oct!AI40+Nov!AI40+Dic!AI40)))))))))))))</f>
        <v>0</v>
      </c>
      <c r="AJ40" s="356">
        <f>IF(Config!$C$6=1,SUM(+Ene!AJ40),IF(Config!$C$6=2,SUM(+Ene!AJ40+Feb!AJ40),IF(Config!$C$6=3,SUM(+Ene!AJ40+Feb!AJ40+Mar!AJ40),IF(Config!$C$6=4,SUM(+Ene!AJ40+Feb!AJ40+Mar!AJ40+Abr!AJ40),IF(Config!$C$6=5,SUM(Ene!AJ40+Feb!AJ40+Mar!AJ40+Abr!AJ40+May!AJ40),IF(Config!$C$6=6,SUM(+Ene!AJ40+Feb!AJ40+Mar!AJ40+Abr!AJ40+May!AJ40+Jun!AJ40),IF(Config!$C$6=7,SUM(Ene!AJ40+Feb!AJ40+Mar!AJ40+Abr!AJ40+May!AJ40+Jun!AJ40+Jul!AJ40),IF(Config!$C$6=8,SUM(+Ene!AJ40+Feb!AJ40+Mar!AJ40+Abr!AJ40+May!AJ40+Jun!AJ40+Jul!AJ40+Ago!AJ40),IF(Config!$C$6=9,SUM(+Ene!AJ40+Feb!AJ40+Mar!AJ40+Abr!AJ40+May!AJ40+Jun!AJ40+Jul!AJ40+Ago!AJ40+Set!AJ40),IF(Config!$C$6=10,SUM(+Ene!AJ40+Feb!AJ40+Mar!AJ40+Abr!AJ40+May!AJ40+Jun!AJ40+Jul!AJ40+Ago!AJ40+Set!AJ40+Oct!AJ40),IF(Config!$C$6=11,SUM(+Ene!AJ40+Feb!AJ40+Mar!AJ40+Abr!AJ40+May!AJ40+Jun!AJ40+Jul!AJ40+Ago!AJ40+Set!AJ40+Oct!AJ40+Nov!AJ40),IF(Config!$C$6=12,SUM(+Ene!AJ40+Feb!AJ40+Mar!AJ40+Abr!AJ40+May!AJ40+Jun!AJ40+Jul!AJ40+Ago!AJ40+Set!AJ40+Oct!AJ40+Nov!AJ40+Dic!AJ40)))))))))))))</f>
        <v>0</v>
      </c>
      <c r="AK40" s="356">
        <f>IF(Config!$C$6=1,SUM(+Ene!AK40),IF(Config!$C$6=2,SUM(+Ene!AK40+Feb!AK40),IF(Config!$C$6=3,SUM(+Ene!AK40+Feb!AK40+Mar!AK40),IF(Config!$C$6=4,SUM(+Ene!AK40+Feb!AK40+Mar!AK40+Abr!AK40),IF(Config!$C$6=5,SUM(Ene!AK40+Feb!AK40+Mar!AK40+Abr!AK40+May!AK40),IF(Config!$C$6=6,SUM(+Ene!AK40+Feb!AK40+Mar!AK40+Abr!AK40+May!AK40+Jun!AK40),IF(Config!$C$6=7,SUM(Ene!AK40+Feb!AK40+Mar!AK40+Abr!AK40+May!AK40+Jun!AK40+Jul!AK40),IF(Config!$C$6=8,SUM(+Ene!AK40+Feb!AK40+Mar!AK40+Abr!AK40+May!AK40+Jun!AK40+Jul!AK40+Ago!AK40),IF(Config!$C$6=9,SUM(+Ene!AK40+Feb!AK40+Mar!AK40+Abr!AK40+May!AK40+Jun!AK40+Jul!AK40+Ago!AK40+Set!AK40),IF(Config!$C$6=10,SUM(+Ene!AK40+Feb!AK40+Mar!AK40+Abr!AK40+May!AK40+Jun!AK40+Jul!AK40+Ago!AK40+Set!AK40+Oct!AK40),IF(Config!$C$6=11,SUM(+Ene!AK40+Feb!AK40+Mar!AK40+Abr!AK40+May!AK40+Jun!AK40+Jul!AK40+Ago!AK40+Set!AK40+Oct!AK40+Nov!AK40),IF(Config!$C$6=12,SUM(+Ene!AK40+Feb!AK40+Mar!AK40+Abr!AK40+May!AK40+Jun!AK40+Jul!AK40+Ago!AK40+Set!AK40+Oct!AK40+Nov!AK40+Dic!AK40)))))))))))))</f>
        <v>0</v>
      </c>
      <c r="AL40" s="356">
        <f>IF(Config!$C$6=1,SUM(+Ene!AL40),IF(Config!$C$6=2,SUM(+Ene!AL40+Feb!AL40),IF(Config!$C$6=3,SUM(+Ene!AL40+Feb!AL40+Mar!AL40),IF(Config!$C$6=4,SUM(+Ene!AL40+Feb!AL40+Mar!AL40+Abr!AL40),IF(Config!$C$6=5,SUM(Ene!AL40+Feb!AL40+Mar!AL40+Abr!AL40+May!AL40),IF(Config!$C$6=6,SUM(+Ene!AL40+Feb!AL40+Mar!AL40+Abr!AL40+May!AL40+Jun!AL40),IF(Config!$C$6=7,SUM(Ene!AL40+Feb!AL40+Mar!AL40+Abr!AL40+May!AL40+Jun!AL40+Jul!AL40),IF(Config!$C$6=8,SUM(+Ene!AL40+Feb!AL40+Mar!AL40+Abr!AL40+May!AL40+Jun!AL40+Jul!AL40+Ago!AL40),IF(Config!$C$6=9,SUM(+Ene!AL40+Feb!AL40+Mar!AL40+Abr!AL40+May!AL40+Jun!AL40+Jul!AL40+Ago!AL40+Set!AL40),IF(Config!$C$6=10,SUM(+Ene!AL40+Feb!AL40+Mar!AL40+Abr!AL40+May!AL40+Jun!AL40+Jul!AL40+Ago!AL40+Set!AL40+Oct!AL40),IF(Config!$C$6=11,SUM(+Ene!AL40+Feb!AL40+Mar!AL40+Abr!AL40+May!AL40+Jun!AL40+Jul!AL40+Ago!AL40+Set!AL40+Oct!AL40+Nov!AL40),IF(Config!$C$6=12,SUM(+Ene!AL40+Feb!AL40+Mar!AL40+Abr!AL40+May!AL40+Jun!AL40+Jul!AL40+Ago!AL40+Set!AL40+Oct!AL40+Nov!AL40+Dic!AL40)))))))))))))</f>
        <v>0</v>
      </c>
      <c r="AM40" s="356">
        <f>IF(Config!$C$6=1,SUM(+Ene!AM40),IF(Config!$C$6=2,SUM(+Ene!AM40+Feb!AM40),IF(Config!$C$6=3,SUM(+Ene!AM40+Feb!AM40+Mar!AM40),IF(Config!$C$6=4,SUM(+Ene!AM40+Feb!AM40+Mar!AM40+Abr!AM40),IF(Config!$C$6=5,SUM(Ene!AM40+Feb!AM40+Mar!AM40+Abr!AM40+May!AM40),IF(Config!$C$6=6,SUM(+Ene!AM40+Feb!AM40+Mar!AM40+Abr!AM40+May!AM40+Jun!AM40),IF(Config!$C$6=7,SUM(Ene!AM40+Feb!AM40+Mar!AM40+Abr!AM40+May!AM40+Jun!AM40+Jul!AM40),IF(Config!$C$6=8,SUM(+Ene!AM40+Feb!AM40+Mar!AM40+Abr!AM40+May!AM40+Jun!AM40+Jul!AM40+Ago!AM40),IF(Config!$C$6=9,SUM(+Ene!AM40+Feb!AM40+Mar!AM40+Abr!AM40+May!AM40+Jun!AM40+Jul!AM40+Ago!AM40+Set!AM40),IF(Config!$C$6=10,SUM(+Ene!AM40+Feb!AM40+Mar!AM40+Abr!AM40+May!AM40+Jun!AM40+Jul!AM40+Ago!AM40+Set!AM40+Oct!AM40),IF(Config!$C$6=11,SUM(+Ene!AM40+Feb!AM40+Mar!AM40+Abr!AM40+May!AM40+Jun!AM40+Jul!AM40+Ago!AM40+Set!AM40+Oct!AM40+Nov!AM40),IF(Config!$C$6=12,SUM(+Ene!AM40+Feb!AM40+Mar!AM40+Abr!AM40+May!AM40+Jun!AM40+Jul!AM40+Ago!AM40+Set!AM40+Oct!AM40+Nov!AM40+Dic!AM40)))))))))))))</f>
        <v>0</v>
      </c>
      <c r="AN40" s="356">
        <f>IF(Config!$C$6=1,SUM(+Ene!AN40),IF(Config!$C$6=2,SUM(+Ene!AN40+Feb!AN40),IF(Config!$C$6=3,SUM(+Ene!AN40+Feb!AN40+Mar!AN40),IF(Config!$C$6=4,SUM(+Ene!AN40+Feb!AN40+Mar!AN40+Abr!AN40),IF(Config!$C$6=5,SUM(Ene!AN40+Feb!AN40+Mar!AN40+Abr!AN40+May!AN40),IF(Config!$C$6=6,SUM(+Ene!AN40+Feb!AN40+Mar!AN40+Abr!AN40+May!AN40+Jun!AN40),IF(Config!$C$6=7,SUM(Ene!AN40+Feb!AN40+Mar!AN40+Abr!AN40+May!AN40+Jun!AN40+Jul!AN40),IF(Config!$C$6=8,SUM(+Ene!AN40+Feb!AN40+Mar!AN40+Abr!AN40+May!AN40+Jun!AN40+Jul!AN40+Ago!AN40),IF(Config!$C$6=9,SUM(+Ene!AN40+Feb!AN40+Mar!AN40+Abr!AN40+May!AN40+Jun!AN40+Jul!AN40+Ago!AN40+Set!AN40),IF(Config!$C$6=10,SUM(+Ene!AN40+Feb!AN40+Mar!AN40+Abr!AN40+May!AN40+Jun!AN40+Jul!AN40+Ago!AN40+Set!AN40+Oct!AN40),IF(Config!$C$6=11,SUM(+Ene!AN40+Feb!AN40+Mar!AN40+Abr!AN40+May!AN40+Jun!AN40+Jul!AN40+Ago!AN40+Set!AN40+Oct!AN40+Nov!AN40),IF(Config!$C$6=12,SUM(+Ene!AN40+Feb!AN40+Mar!AN40+Abr!AN40+May!AN40+Jun!AN40+Jul!AN40+Ago!AN40+Set!AN40+Oct!AN40+Nov!AN40+Dic!AN40)))))))))))))</f>
        <v>0</v>
      </c>
      <c r="AO40" s="356">
        <f>IF(Config!$C$6=1,SUM(+Ene!AO40),IF(Config!$C$6=2,SUM(+Ene!AO40+Feb!AO40),IF(Config!$C$6=3,SUM(+Ene!AO40+Feb!AO40+Mar!AO40),IF(Config!$C$6=4,SUM(+Ene!AO40+Feb!AO40+Mar!AO40+Abr!AO40),IF(Config!$C$6=5,SUM(Ene!AO40+Feb!AO40+Mar!AO40+Abr!AO40+May!AO40),IF(Config!$C$6=6,SUM(+Ene!AO40+Feb!AO40+Mar!AO40+Abr!AO40+May!AO40+Jun!AO40),IF(Config!$C$6=7,SUM(Ene!AO40+Feb!AO40+Mar!AO40+Abr!AO40+May!AO40+Jun!AO40+Jul!AO40),IF(Config!$C$6=8,SUM(+Ene!AO40+Feb!AO40+Mar!AO40+Abr!AO40+May!AO40+Jun!AO40+Jul!AO40+Ago!AO40),IF(Config!$C$6=9,SUM(+Ene!AO40+Feb!AO40+Mar!AO40+Abr!AO40+May!AO40+Jun!AO40+Jul!AO40+Ago!AO40+Set!AO40),IF(Config!$C$6=10,SUM(+Ene!AO40+Feb!AO40+Mar!AO40+Abr!AO40+May!AO40+Jun!AO40+Jul!AO40+Ago!AO40+Set!AO40+Oct!AO40),IF(Config!$C$6=11,SUM(+Ene!AO40+Feb!AO40+Mar!AO40+Abr!AO40+May!AO40+Jun!AO40+Jul!AO40+Ago!AO40+Set!AO40+Oct!AO40+Nov!AO40),IF(Config!$C$6=12,SUM(+Ene!AO40+Feb!AO40+Mar!AO40+Abr!AO40+May!AO40+Jun!AO40+Jul!AO40+Ago!AO40+Set!AO40+Oct!AO40+Nov!AO40+Dic!AO40)))))))))))))</f>
        <v>0</v>
      </c>
      <c r="AP40" s="356">
        <f>IF(Config!$C$6=1,SUM(+Ene!AP40),IF(Config!$C$6=2,SUM(+Ene!AP40+Feb!AP40),IF(Config!$C$6=3,SUM(+Ene!AP40+Feb!AP40+Mar!AP40),IF(Config!$C$6=4,SUM(+Ene!AP40+Feb!AP40+Mar!AP40+Abr!AP40),IF(Config!$C$6=5,SUM(Ene!AP40+Feb!AP40+Mar!AP40+Abr!AP40+May!AP40),IF(Config!$C$6=6,SUM(+Ene!AP40+Feb!AP40+Mar!AP40+Abr!AP40+May!AP40+Jun!AP40),IF(Config!$C$6=7,SUM(Ene!AP40+Feb!AP40+Mar!AP40+Abr!AP40+May!AP40+Jun!AP40+Jul!AP40),IF(Config!$C$6=8,SUM(+Ene!AP40+Feb!AP40+Mar!AP40+Abr!AP40+May!AP40+Jun!AP40+Jul!AP40+Ago!AP40),IF(Config!$C$6=9,SUM(+Ene!AP40+Feb!AP40+Mar!AP40+Abr!AP40+May!AP40+Jun!AP40+Jul!AP40+Ago!AP40+Set!AP40),IF(Config!$C$6=10,SUM(+Ene!AP40+Feb!AP40+Mar!AP40+Abr!AP40+May!AP40+Jun!AP40+Jul!AP40+Ago!AP40+Set!AP40+Oct!AP40),IF(Config!$C$6=11,SUM(+Ene!AP40+Feb!AP40+Mar!AP40+Abr!AP40+May!AP40+Jun!AP40+Jul!AP40+Ago!AP40+Set!AP40+Oct!AP40+Nov!AP40),IF(Config!$C$6=12,SUM(+Ene!AP40+Feb!AP40+Mar!AP40+Abr!AP40+May!AP40+Jun!AP40+Jul!AP40+Ago!AP40+Set!AP40+Oct!AP40+Nov!AP40+Dic!AP40)))))))))))))</f>
        <v>0</v>
      </c>
      <c r="AQ40" s="356">
        <f>IF(Config!$C$6=1,SUM(+Ene!AQ40),IF(Config!$C$6=2,SUM(+Ene!AQ40+Feb!AQ40),IF(Config!$C$6=3,SUM(+Ene!AQ40+Feb!AQ40+Mar!AQ40),IF(Config!$C$6=4,SUM(+Ene!AQ40+Feb!AQ40+Mar!AQ40+Abr!AQ40),IF(Config!$C$6=5,SUM(Ene!AQ40+Feb!AQ40+Mar!AQ40+Abr!AQ40+May!AQ40),IF(Config!$C$6=6,SUM(+Ene!AQ40+Feb!AQ40+Mar!AQ40+Abr!AQ40+May!AQ40+Jun!AQ40),IF(Config!$C$6=7,SUM(Ene!AQ40+Feb!AQ40+Mar!AQ40+Abr!AQ40+May!AQ40+Jun!AQ40+Jul!AQ40),IF(Config!$C$6=8,SUM(+Ene!AQ40+Feb!AQ40+Mar!AQ40+Abr!AQ40+May!AQ40+Jun!AQ40+Jul!AQ40+Ago!AQ40),IF(Config!$C$6=9,SUM(+Ene!AQ40+Feb!AQ40+Mar!AQ40+Abr!AQ40+May!AQ40+Jun!AQ40+Jul!AQ40+Ago!AQ40+Set!AQ40),IF(Config!$C$6=10,SUM(+Ene!AQ40+Feb!AQ40+Mar!AQ40+Abr!AQ40+May!AQ40+Jun!AQ40+Jul!AQ40+Ago!AQ40+Set!AQ40+Oct!AQ40),IF(Config!$C$6=11,SUM(+Ene!AQ40+Feb!AQ40+Mar!AQ40+Abr!AQ40+May!AQ40+Jun!AQ40+Jul!AQ40+Ago!AQ40+Set!AQ40+Oct!AQ40+Nov!AQ40),IF(Config!$C$6=12,SUM(+Ene!AQ40+Feb!AQ40+Mar!AQ40+Abr!AQ40+May!AQ40+Jun!AQ40+Jul!AQ40+Ago!AQ40+Set!AQ40+Oct!AQ40+Nov!AQ40+Dic!AQ40)))))))))))))</f>
        <v>0</v>
      </c>
      <c r="AR40" s="356">
        <f>IF(Config!$C$6=1,SUM(+Ene!AR40),IF(Config!$C$6=2,SUM(+Ene!AR40+Feb!AR40),IF(Config!$C$6=3,SUM(+Ene!AR40+Feb!AR40+Mar!AR40),IF(Config!$C$6=4,SUM(+Ene!AR40+Feb!AR40+Mar!AR40+Abr!AR40),IF(Config!$C$6=5,SUM(Ene!AR40+Feb!AR40+Mar!AR40+Abr!AR40+May!AR40),IF(Config!$C$6=6,SUM(+Ene!AR40+Feb!AR40+Mar!AR40+Abr!AR40+May!AR40+Jun!AR40),IF(Config!$C$6=7,SUM(Ene!AR40+Feb!AR40+Mar!AR40+Abr!AR40+May!AR40+Jun!AR40+Jul!AR40),IF(Config!$C$6=8,SUM(+Ene!AR40+Feb!AR40+Mar!AR40+Abr!AR40+May!AR40+Jun!AR40+Jul!AR40+Ago!AR40),IF(Config!$C$6=9,SUM(+Ene!AR40+Feb!AR40+Mar!AR40+Abr!AR40+May!AR40+Jun!AR40+Jul!AR40+Ago!AR40+Set!AR40),IF(Config!$C$6=10,SUM(+Ene!AR40+Feb!AR40+Mar!AR40+Abr!AR40+May!AR40+Jun!AR40+Jul!AR40+Ago!AR40+Set!AR40+Oct!AR40),IF(Config!$C$6=11,SUM(+Ene!AR40+Feb!AR40+Mar!AR40+Abr!AR40+May!AR40+Jun!AR40+Jul!AR40+Ago!AR40+Set!AR40+Oct!AR40+Nov!AR40),IF(Config!$C$6=12,SUM(+Ene!AR40+Feb!AR40+Mar!AR40+Abr!AR40+May!AR40+Jun!AR40+Jul!AR40+Ago!AR40+Set!AR40+Oct!AR40+Nov!AR40+Dic!AR40)))))))))))))</f>
        <v>0</v>
      </c>
      <c r="AS40" s="356">
        <f>IF(Config!$C$6=1,SUM(+Ene!AS40),IF(Config!$C$6=2,SUM(+Ene!AS40+Feb!AS40),IF(Config!$C$6=3,SUM(+Ene!AS40+Feb!AS40+Mar!AS40),IF(Config!$C$6=4,SUM(+Ene!AS40+Feb!AS40+Mar!AS40+Abr!AS40),IF(Config!$C$6=5,SUM(Ene!AS40+Feb!AS40+Mar!AS40+Abr!AS40+May!AS40),IF(Config!$C$6=6,SUM(+Ene!AS40+Feb!AS40+Mar!AS40+Abr!AS40+May!AS40+Jun!AS40),IF(Config!$C$6=7,SUM(Ene!AS40+Feb!AS40+Mar!AS40+Abr!AS40+May!AS40+Jun!AS40+Jul!AS40),IF(Config!$C$6=8,SUM(+Ene!AS40+Feb!AS40+Mar!AS40+Abr!AS40+May!AS40+Jun!AS40+Jul!AS40+Ago!AS40),IF(Config!$C$6=9,SUM(+Ene!AS40+Feb!AS40+Mar!AS40+Abr!AS40+May!AS40+Jun!AS40+Jul!AS40+Ago!AS40+Set!AS40),IF(Config!$C$6=10,SUM(+Ene!AS40+Feb!AS40+Mar!AS40+Abr!AS40+May!AS40+Jun!AS40+Jul!AS40+Ago!AS40+Set!AS40+Oct!AS40),IF(Config!$C$6=11,SUM(+Ene!AS40+Feb!AS40+Mar!AS40+Abr!AS40+May!AS40+Jun!AS40+Jul!AS40+Ago!AS40+Set!AS40+Oct!AS40+Nov!AS40),IF(Config!$C$6=12,SUM(+Ene!AS40+Feb!AS40+Mar!AS40+Abr!AS40+May!AS40+Jun!AS40+Jul!AS40+Ago!AS40+Set!AS40+Oct!AS40+Nov!AS40+Dic!AS40)))))))))))))</f>
        <v>0</v>
      </c>
      <c r="AT40" s="366">
        <f t="shared" si="48"/>
        <v>0</v>
      </c>
      <c r="AU40" s="37">
        <f t="shared" si="27"/>
        <v>0</v>
      </c>
      <c r="AV40" s="37">
        <f t="shared" si="28"/>
        <v>0</v>
      </c>
      <c r="AW40" s="37">
        <f t="shared" si="8"/>
        <v>0</v>
      </c>
      <c r="AX40" s="37">
        <f t="shared" si="9"/>
        <v>0</v>
      </c>
      <c r="AY40" s="37">
        <f t="shared" si="10"/>
        <v>0</v>
      </c>
      <c r="AZ40" s="37">
        <f t="shared" si="11"/>
        <v>0</v>
      </c>
      <c r="BA40" s="37">
        <f t="shared" si="12"/>
        <v>0</v>
      </c>
      <c r="BB40" s="37">
        <f t="shared" si="13"/>
        <v>0</v>
      </c>
      <c r="BC40" s="38">
        <f t="shared" si="14"/>
        <v>0</v>
      </c>
      <c r="BD40" s="37">
        <f t="shared" si="15"/>
        <v>0</v>
      </c>
      <c r="BE40" s="54">
        <f t="shared" si="6"/>
        <v>0</v>
      </c>
      <c r="BF40" t="str">
        <f t="shared" si="7"/>
        <v>OK</v>
      </c>
    </row>
    <row r="41" spans="1:58" x14ac:dyDescent="0.25">
      <c r="A41" s="352">
        <v>38</v>
      </c>
      <c r="B41" s="355" t="s">
        <v>712</v>
      </c>
      <c r="C41" s="413" t="s">
        <v>661</v>
      </c>
      <c r="D41" s="356">
        <f>IF(Config!$C$6=1,SUM(+Ene!D41),IF(Config!$C$6=2,SUM(+Ene!D41+Feb!D41),IF(Config!$C$6=3,SUM(+Ene!D41+Feb!D41+Mar!D41),IF(Config!$C$6=4,SUM(+Ene!D41+Feb!D41+Mar!D41+Abr!D41),IF(Config!$C$6=5,SUM(Ene!D41+Feb!D41+Mar!D41+Abr!D41+May!D41),IF(Config!$C$6=6,SUM(+Ene!D41+Feb!D41+Mar!D41+Abr!D41+May!D41+Jun!D41),IF(Config!$C$6=7,SUM(Ene!D41+Feb!D41+Mar!D41+Abr!D41+May!D41+Jun!D41+Jul!D41),IF(Config!$C$6=8,SUM(+Ene!D41+Feb!D41+Mar!D41+Abr!D41+May!D41+Jun!D41+Jul!D41+Ago!D41),IF(Config!$C$6=9,SUM(+Ene!D41+Feb!D41+Mar!D41+Abr!D41+May!D41+Jun!D41+Jul!D41+Ago!D41+Set!D41),IF(Config!$C$6=10,SUM(+Ene!D41+Feb!D41+Mar!D41+Abr!D41+May!D41+Jun!D41+Jul!D41+Ago!D41+Set!D41+Oct!D41),IF(Config!$C$6=11,SUM(+Ene!D41+Feb!D41+Mar!D41+Abr!D41+May!D41+Jun!D41+Jul!D41+Ago!D41+Set!D41+Oct!D41+Nov!D41),IF(Config!$C$6=12,SUM(+Ene!D41+Feb!D41+Mar!D41+Abr!D41+May!D41+Jun!D41+Jul!D41+Ago!D41+Set!D41+Oct!D41+Nov!D41+Dic!D41)))))))))))))</f>
        <v>0</v>
      </c>
      <c r="E41" s="356">
        <f>IF(Config!$C$6=1,SUM(+Ene!E41),IF(Config!$C$6=2,SUM(+Ene!E41+Feb!E41),IF(Config!$C$6=3,SUM(+Ene!E41+Feb!E41+Mar!E41),IF(Config!$C$6=4,SUM(+Ene!E41+Feb!E41+Mar!E41+Abr!E41),IF(Config!$C$6=5,SUM(Ene!E41+Feb!E41+Mar!E41+Abr!E41+May!E41),IF(Config!$C$6=6,SUM(+Ene!E41+Feb!E41+Mar!E41+Abr!E41+May!E41+Jun!E41),IF(Config!$C$6=7,SUM(Ene!E41+Feb!E41+Mar!E41+Abr!E41+May!E41+Jun!E41+Jul!E41),IF(Config!$C$6=8,SUM(+Ene!E41+Feb!E41+Mar!E41+Abr!E41+May!E41+Jun!E41+Jul!E41+Ago!E41),IF(Config!$C$6=9,SUM(+Ene!E41+Feb!E41+Mar!E41+Abr!E41+May!E41+Jun!E41+Jul!E41+Ago!E41+Set!E41),IF(Config!$C$6=10,SUM(+Ene!E41+Feb!E41+Mar!E41+Abr!E41+May!E41+Jun!E41+Jul!E41+Ago!E41+Set!E41+Oct!E41),IF(Config!$C$6=11,SUM(+Ene!E41+Feb!E41+Mar!E41+Abr!E41+May!E41+Jun!E41+Jul!E41+Ago!E41+Set!E41+Oct!E41+Nov!E41),IF(Config!$C$6=12,SUM(+Ene!E41+Feb!E41+Mar!E41+Abr!E41+May!E41+Jun!E41+Jul!E41+Ago!E41+Set!E41+Oct!E41+Nov!E41+Dic!E41)))))))))))))</f>
        <v>0</v>
      </c>
      <c r="F41" s="356">
        <f>IF(Config!$C$6=1,SUM(+Ene!F41),IF(Config!$C$6=2,SUM(+Ene!F41+Feb!F41),IF(Config!$C$6=3,SUM(+Ene!F41+Feb!F41+Mar!F41),IF(Config!$C$6=4,SUM(+Ene!F41+Feb!F41+Mar!F41+Abr!F41),IF(Config!$C$6=5,SUM(Ene!F41+Feb!F41+Mar!F41+Abr!F41+May!F41),IF(Config!$C$6=6,SUM(+Ene!F41+Feb!F41+Mar!F41+Abr!F41+May!F41+Jun!F41),IF(Config!$C$6=7,SUM(Ene!F41+Feb!F41+Mar!F41+Abr!F41+May!F41+Jun!F41+Jul!F41),IF(Config!$C$6=8,SUM(+Ene!F41+Feb!F41+Mar!F41+Abr!F41+May!F41+Jun!F41+Jul!F41+Ago!F41),IF(Config!$C$6=9,SUM(+Ene!F41+Feb!F41+Mar!F41+Abr!F41+May!F41+Jun!F41+Jul!F41+Ago!F41+Set!F41),IF(Config!$C$6=10,SUM(+Ene!F41+Feb!F41+Mar!F41+Abr!F41+May!F41+Jun!F41+Jul!F41+Ago!F41+Set!F41+Oct!F41),IF(Config!$C$6=11,SUM(+Ene!F41+Feb!F41+Mar!F41+Abr!F41+May!F41+Jun!F41+Jul!F41+Ago!F41+Set!F41+Oct!F41+Nov!F41),IF(Config!$C$6=12,SUM(+Ene!F41+Feb!F41+Mar!F41+Abr!F41+May!F41+Jun!F41+Jul!F41+Ago!F41+Set!F41+Oct!F41+Nov!F41+Dic!F41)))))))))))))</f>
        <v>0</v>
      </c>
      <c r="G41" s="356">
        <f>IF(Config!$C$6=1,SUM(+Ene!G41),IF(Config!$C$6=2,SUM(+Ene!G41+Feb!G41),IF(Config!$C$6=3,SUM(+Ene!G41+Feb!G41+Mar!G41),IF(Config!$C$6=4,SUM(+Ene!G41+Feb!G41+Mar!G41+Abr!G41),IF(Config!$C$6=5,SUM(Ene!G41+Feb!G41+Mar!G41+Abr!G41+May!G41),IF(Config!$C$6=6,SUM(+Ene!G41+Feb!G41+Mar!G41+Abr!G41+May!G41+Jun!G41),IF(Config!$C$6=7,SUM(Ene!G41+Feb!G41+Mar!G41+Abr!G41+May!G41+Jun!G41+Jul!G41),IF(Config!$C$6=8,SUM(+Ene!G41+Feb!G41+Mar!G41+Abr!G41+May!G41+Jun!G41+Jul!G41+Ago!G41),IF(Config!$C$6=9,SUM(+Ene!G41+Feb!G41+Mar!G41+Abr!G41+May!G41+Jun!G41+Jul!G41+Ago!G41+Set!G41),IF(Config!$C$6=10,SUM(+Ene!G41+Feb!G41+Mar!G41+Abr!G41+May!G41+Jun!G41+Jul!G41+Ago!G41+Set!G41+Oct!G41),IF(Config!$C$6=11,SUM(+Ene!G41+Feb!G41+Mar!G41+Abr!G41+May!G41+Jun!G41+Jul!G41+Ago!G41+Set!G41+Oct!G41+Nov!G41),IF(Config!$C$6=12,SUM(+Ene!G41+Feb!G41+Mar!G41+Abr!G41+May!G41+Jun!G41+Jul!G41+Ago!G41+Set!G41+Oct!G41+Nov!G41+Dic!G41)))))))))))))</f>
        <v>0</v>
      </c>
      <c r="H41" s="356">
        <f>IF(Config!$C$6=1,SUM(+Ene!H41),IF(Config!$C$6=2,SUM(+Ene!H41+Feb!H41),IF(Config!$C$6=3,SUM(+Ene!H41+Feb!H41+Mar!H41),IF(Config!$C$6=4,SUM(+Ene!H41+Feb!H41+Mar!H41+Abr!H41),IF(Config!$C$6=5,SUM(Ene!H41+Feb!H41+Mar!H41+Abr!H41+May!H41),IF(Config!$C$6=6,SUM(+Ene!H41+Feb!H41+Mar!H41+Abr!H41+May!H41+Jun!H41),IF(Config!$C$6=7,SUM(Ene!H41+Feb!H41+Mar!H41+Abr!H41+May!H41+Jun!H41+Jul!H41),IF(Config!$C$6=8,SUM(+Ene!H41+Feb!H41+Mar!H41+Abr!H41+May!H41+Jun!H41+Jul!H41+Ago!H41),IF(Config!$C$6=9,SUM(+Ene!H41+Feb!H41+Mar!H41+Abr!H41+May!H41+Jun!H41+Jul!H41+Ago!H41+Set!H41),IF(Config!$C$6=10,SUM(+Ene!H41+Feb!H41+Mar!H41+Abr!H41+May!H41+Jun!H41+Jul!H41+Ago!H41+Set!H41+Oct!H41),IF(Config!$C$6=11,SUM(+Ene!H41+Feb!H41+Mar!H41+Abr!H41+May!H41+Jun!H41+Jul!H41+Ago!H41+Set!H41+Oct!H41+Nov!H41),IF(Config!$C$6=12,SUM(+Ene!H41+Feb!H41+Mar!H41+Abr!H41+May!H41+Jun!H41+Jul!H41+Ago!H41+Set!H41+Oct!H41+Nov!H41+Dic!H41)))))))))))))</f>
        <v>0</v>
      </c>
      <c r="I41" s="356">
        <f>IF(Config!$C$6=1,SUM(+Ene!I41),IF(Config!$C$6=2,SUM(+Ene!I41+Feb!I41),IF(Config!$C$6=3,SUM(+Ene!I41+Feb!I41+Mar!I41),IF(Config!$C$6=4,SUM(+Ene!I41+Feb!I41+Mar!I41+Abr!I41),IF(Config!$C$6=5,SUM(Ene!I41+Feb!I41+Mar!I41+Abr!I41+May!I41),IF(Config!$C$6=6,SUM(+Ene!I41+Feb!I41+Mar!I41+Abr!I41+May!I41+Jun!I41),IF(Config!$C$6=7,SUM(Ene!I41+Feb!I41+Mar!I41+Abr!I41+May!I41+Jun!I41+Jul!I41),IF(Config!$C$6=8,SUM(+Ene!I41+Feb!I41+Mar!I41+Abr!I41+May!I41+Jun!I41+Jul!I41+Ago!I41),IF(Config!$C$6=9,SUM(+Ene!I41+Feb!I41+Mar!I41+Abr!I41+May!I41+Jun!I41+Jul!I41+Ago!I41+Set!I41),IF(Config!$C$6=10,SUM(+Ene!I41+Feb!I41+Mar!I41+Abr!I41+May!I41+Jun!I41+Jul!I41+Ago!I41+Set!I41+Oct!I41),IF(Config!$C$6=11,SUM(+Ene!I41+Feb!I41+Mar!I41+Abr!I41+May!I41+Jun!I41+Jul!I41+Ago!I41+Set!I41+Oct!I41+Nov!I41),IF(Config!$C$6=12,SUM(+Ene!I41+Feb!I41+Mar!I41+Abr!I41+May!I41+Jun!I41+Jul!I41+Ago!I41+Set!I41+Oct!I41+Nov!I41+Dic!I41)))))))))))))</f>
        <v>0</v>
      </c>
      <c r="J41" s="356">
        <f>IF(Config!$C$6=1,SUM(+Ene!J41),IF(Config!$C$6=2,SUM(+Ene!J41+Feb!J41),IF(Config!$C$6=3,SUM(+Ene!J41+Feb!J41+Mar!J41),IF(Config!$C$6=4,SUM(+Ene!J41+Feb!J41+Mar!J41+Abr!J41),IF(Config!$C$6=5,SUM(Ene!J41+Feb!J41+Mar!J41+Abr!J41+May!J41),IF(Config!$C$6=6,SUM(+Ene!J41+Feb!J41+Mar!J41+Abr!J41+May!J41+Jun!J41),IF(Config!$C$6=7,SUM(Ene!J41+Feb!J41+Mar!J41+Abr!J41+May!J41+Jun!J41+Jul!J41),IF(Config!$C$6=8,SUM(+Ene!J41+Feb!J41+Mar!J41+Abr!J41+May!J41+Jun!J41+Jul!J41+Ago!J41),IF(Config!$C$6=9,SUM(+Ene!J41+Feb!J41+Mar!J41+Abr!J41+May!J41+Jun!J41+Jul!J41+Ago!J41+Set!J41),IF(Config!$C$6=10,SUM(+Ene!J41+Feb!J41+Mar!J41+Abr!J41+May!J41+Jun!J41+Jul!J41+Ago!J41+Set!J41+Oct!J41),IF(Config!$C$6=11,SUM(+Ene!J41+Feb!J41+Mar!J41+Abr!J41+May!J41+Jun!J41+Jul!J41+Ago!J41+Set!J41+Oct!J41+Nov!J41),IF(Config!$C$6=12,SUM(+Ene!J41+Feb!J41+Mar!J41+Abr!J41+May!J41+Jun!J41+Jul!J41+Ago!J41+Set!J41+Oct!J41+Nov!J41+Dic!J41)))))))))))))</f>
        <v>0</v>
      </c>
      <c r="K41" s="356">
        <f>IF(Config!$C$6=1,SUM(+Ene!K41),IF(Config!$C$6=2,SUM(+Ene!K41+Feb!K41),IF(Config!$C$6=3,SUM(+Ene!K41+Feb!K41+Mar!K41),IF(Config!$C$6=4,SUM(+Ene!K41+Feb!K41+Mar!K41+Abr!K41),IF(Config!$C$6=5,SUM(Ene!K41+Feb!K41+Mar!K41+Abr!K41+May!K41),IF(Config!$C$6=6,SUM(+Ene!K41+Feb!K41+Mar!K41+Abr!K41+May!K41+Jun!K41),IF(Config!$C$6=7,SUM(Ene!K41+Feb!K41+Mar!K41+Abr!K41+May!K41+Jun!K41+Jul!K41),IF(Config!$C$6=8,SUM(+Ene!K41+Feb!K41+Mar!K41+Abr!K41+May!K41+Jun!K41+Jul!K41+Ago!K41),IF(Config!$C$6=9,SUM(+Ene!K41+Feb!K41+Mar!K41+Abr!K41+May!K41+Jun!K41+Jul!K41+Ago!K41+Set!K41),IF(Config!$C$6=10,SUM(+Ene!K41+Feb!K41+Mar!K41+Abr!K41+May!K41+Jun!K41+Jul!K41+Ago!K41+Set!K41+Oct!K41),IF(Config!$C$6=11,SUM(+Ene!K41+Feb!K41+Mar!K41+Abr!K41+May!K41+Jun!K41+Jul!K41+Ago!K41+Set!K41+Oct!K41+Nov!K41),IF(Config!$C$6=12,SUM(+Ene!K41+Feb!K41+Mar!K41+Abr!K41+May!K41+Jun!K41+Jul!K41+Ago!K41+Set!K41+Oct!K41+Nov!K41+Dic!K41)))))))))))))</f>
        <v>0</v>
      </c>
      <c r="L41" s="356">
        <f>IF(Config!$C$6=1,SUM(+Ene!L41),IF(Config!$C$6=2,SUM(+Ene!L41+Feb!L41),IF(Config!$C$6=3,SUM(+Ene!L41+Feb!L41+Mar!L41),IF(Config!$C$6=4,SUM(+Ene!L41+Feb!L41+Mar!L41+Abr!L41),IF(Config!$C$6=5,SUM(Ene!L41+Feb!L41+Mar!L41+Abr!L41+May!L41),IF(Config!$C$6=6,SUM(+Ene!L41+Feb!L41+Mar!L41+Abr!L41+May!L41+Jun!L41),IF(Config!$C$6=7,SUM(Ene!L41+Feb!L41+Mar!L41+Abr!L41+May!L41+Jun!L41+Jul!L41),IF(Config!$C$6=8,SUM(+Ene!L41+Feb!L41+Mar!L41+Abr!L41+May!L41+Jun!L41+Jul!L41+Ago!L41),IF(Config!$C$6=9,SUM(+Ene!L41+Feb!L41+Mar!L41+Abr!L41+May!L41+Jun!L41+Jul!L41+Ago!L41+Set!L41),IF(Config!$C$6=10,SUM(+Ene!L41+Feb!L41+Mar!L41+Abr!L41+May!L41+Jun!L41+Jul!L41+Ago!L41+Set!L41+Oct!L41),IF(Config!$C$6=11,SUM(+Ene!L41+Feb!L41+Mar!L41+Abr!L41+May!L41+Jun!L41+Jul!L41+Ago!L41+Set!L41+Oct!L41+Nov!L41),IF(Config!$C$6=12,SUM(+Ene!L41+Feb!L41+Mar!L41+Abr!L41+May!L41+Jun!L41+Jul!L41+Ago!L41+Set!L41+Oct!L41+Nov!L41+Dic!L41)))))))))))))</f>
        <v>0</v>
      </c>
      <c r="M41" s="356">
        <f>IF(Config!$C$6=1,SUM(+Ene!M41),IF(Config!$C$6=2,SUM(+Ene!M41+Feb!M41),IF(Config!$C$6=3,SUM(+Ene!M41+Feb!M41+Mar!M41),IF(Config!$C$6=4,SUM(+Ene!M41+Feb!M41+Mar!M41+Abr!M41),IF(Config!$C$6=5,SUM(Ene!M41+Feb!M41+Mar!M41+Abr!M41+May!M41),IF(Config!$C$6=6,SUM(+Ene!M41+Feb!M41+Mar!M41+Abr!M41+May!M41+Jun!M41),IF(Config!$C$6=7,SUM(Ene!M41+Feb!M41+Mar!M41+Abr!M41+May!M41+Jun!M41+Jul!M41),IF(Config!$C$6=8,SUM(+Ene!M41+Feb!M41+Mar!M41+Abr!M41+May!M41+Jun!M41+Jul!M41+Ago!M41),IF(Config!$C$6=9,SUM(+Ene!M41+Feb!M41+Mar!M41+Abr!M41+May!M41+Jun!M41+Jul!M41+Ago!M41+Set!M41),IF(Config!$C$6=10,SUM(+Ene!M41+Feb!M41+Mar!M41+Abr!M41+May!M41+Jun!M41+Jul!M41+Ago!M41+Set!M41+Oct!M41),IF(Config!$C$6=11,SUM(+Ene!M41+Feb!M41+Mar!M41+Abr!M41+May!M41+Jun!M41+Jul!M41+Ago!M41+Set!M41+Oct!M41+Nov!M41),IF(Config!$C$6=12,SUM(+Ene!M41+Feb!M41+Mar!M41+Abr!M41+May!M41+Jun!M41+Jul!M41+Ago!M41+Set!M41+Oct!M41+Nov!M41+Dic!M41)))))))))))))</f>
        <v>0</v>
      </c>
      <c r="N41" s="356">
        <f>IF(Config!$C$6=1,SUM(+Ene!N41),IF(Config!$C$6=2,SUM(+Ene!N41+Feb!N41),IF(Config!$C$6=3,SUM(+Ene!N41+Feb!N41+Mar!N41),IF(Config!$C$6=4,SUM(+Ene!N41+Feb!N41+Mar!N41+Abr!N41),IF(Config!$C$6=5,SUM(Ene!N41+Feb!N41+Mar!N41+Abr!N41+May!N41),IF(Config!$C$6=6,SUM(+Ene!N41+Feb!N41+Mar!N41+Abr!N41+May!N41+Jun!N41),IF(Config!$C$6=7,SUM(Ene!N41+Feb!N41+Mar!N41+Abr!N41+May!N41+Jun!N41+Jul!N41),IF(Config!$C$6=8,SUM(+Ene!N41+Feb!N41+Mar!N41+Abr!N41+May!N41+Jun!N41+Jul!N41+Ago!N41),IF(Config!$C$6=9,SUM(+Ene!N41+Feb!N41+Mar!N41+Abr!N41+May!N41+Jun!N41+Jul!N41+Ago!N41+Set!N41),IF(Config!$C$6=10,SUM(+Ene!N41+Feb!N41+Mar!N41+Abr!N41+May!N41+Jun!N41+Jul!N41+Ago!N41+Set!N41+Oct!N41),IF(Config!$C$6=11,SUM(+Ene!N41+Feb!N41+Mar!N41+Abr!N41+May!N41+Jun!N41+Jul!N41+Ago!N41+Set!N41+Oct!N41+Nov!N41),IF(Config!$C$6=12,SUM(+Ene!N41+Feb!N41+Mar!N41+Abr!N41+May!N41+Jun!N41+Jul!N41+Ago!N41+Set!N41+Oct!N41+Nov!N41+Dic!N41)))))))))))))</f>
        <v>0</v>
      </c>
      <c r="O41" s="356">
        <f>IF(Config!$C$6=1,SUM(+Ene!O41),IF(Config!$C$6=2,SUM(+Ene!O41+Feb!O41),IF(Config!$C$6=3,SUM(+Ene!O41+Feb!O41+Mar!O41),IF(Config!$C$6=4,SUM(+Ene!O41+Feb!O41+Mar!O41+Abr!O41),IF(Config!$C$6=5,SUM(Ene!O41+Feb!O41+Mar!O41+Abr!O41+May!O41),IF(Config!$C$6=6,SUM(+Ene!O41+Feb!O41+Mar!O41+Abr!O41+May!O41+Jun!O41),IF(Config!$C$6=7,SUM(Ene!O41+Feb!O41+Mar!O41+Abr!O41+May!O41+Jun!O41+Jul!O41),IF(Config!$C$6=8,SUM(+Ene!O41+Feb!O41+Mar!O41+Abr!O41+May!O41+Jun!O41+Jul!O41+Ago!O41),IF(Config!$C$6=9,SUM(+Ene!O41+Feb!O41+Mar!O41+Abr!O41+May!O41+Jun!O41+Jul!O41+Ago!O41+Set!O41),IF(Config!$C$6=10,SUM(+Ene!O41+Feb!O41+Mar!O41+Abr!O41+May!O41+Jun!O41+Jul!O41+Ago!O41+Set!O41+Oct!O41),IF(Config!$C$6=11,SUM(+Ene!O41+Feb!O41+Mar!O41+Abr!O41+May!O41+Jun!O41+Jul!O41+Ago!O41+Set!O41+Oct!O41+Nov!O41),IF(Config!$C$6=12,SUM(+Ene!O41+Feb!O41+Mar!O41+Abr!O41+May!O41+Jun!O41+Jul!O41+Ago!O41+Set!O41+Oct!O41+Nov!O41+Dic!O41)))))))))))))</f>
        <v>0</v>
      </c>
      <c r="P41" s="356">
        <f>IF(Config!$C$6=1,SUM(+Ene!P41),IF(Config!$C$6=2,SUM(+Ene!P41+Feb!P41),IF(Config!$C$6=3,SUM(+Ene!P41+Feb!P41+Mar!P41),IF(Config!$C$6=4,SUM(+Ene!P41+Feb!P41+Mar!P41+Abr!P41),IF(Config!$C$6=5,SUM(Ene!P41+Feb!P41+Mar!P41+Abr!P41+May!P41),IF(Config!$C$6=6,SUM(+Ene!P41+Feb!P41+Mar!P41+Abr!P41+May!P41+Jun!P41),IF(Config!$C$6=7,SUM(Ene!P41+Feb!P41+Mar!P41+Abr!P41+May!P41+Jun!P41+Jul!P41),IF(Config!$C$6=8,SUM(+Ene!P41+Feb!P41+Mar!P41+Abr!P41+May!P41+Jun!P41+Jul!P41+Ago!P41),IF(Config!$C$6=9,SUM(+Ene!P41+Feb!P41+Mar!P41+Abr!P41+May!P41+Jun!P41+Jul!P41+Ago!P41+Set!P41),IF(Config!$C$6=10,SUM(+Ene!P41+Feb!P41+Mar!P41+Abr!P41+May!P41+Jun!P41+Jul!P41+Ago!P41+Set!P41+Oct!P41),IF(Config!$C$6=11,SUM(+Ene!P41+Feb!P41+Mar!P41+Abr!P41+May!P41+Jun!P41+Jul!P41+Ago!P41+Set!P41+Oct!P41+Nov!P41),IF(Config!$C$6=12,SUM(+Ene!P41+Feb!P41+Mar!P41+Abr!P41+May!P41+Jun!P41+Jul!P41+Ago!P41+Set!P41+Oct!P41+Nov!P41+Dic!P41)))))))))))))</f>
        <v>0</v>
      </c>
      <c r="Q41" s="356">
        <f>IF(Config!$C$6=1,SUM(+Ene!Q41),IF(Config!$C$6=2,SUM(+Ene!Q41+Feb!Q41),IF(Config!$C$6=3,SUM(+Ene!Q41+Feb!Q41+Mar!Q41),IF(Config!$C$6=4,SUM(+Ene!Q41+Feb!Q41+Mar!Q41+Abr!Q41),IF(Config!$C$6=5,SUM(Ene!Q41+Feb!Q41+Mar!Q41+Abr!Q41+May!Q41),IF(Config!$C$6=6,SUM(+Ene!Q41+Feb!Q41+Mar!Q41+Abr!Q41+May!Q41+Jun!Q41),IF(Config!$C$6=7,SUM(Ene!Q41+Feb!Q41+Mar!Q41+Abr!Q41+May!Q41+Jun!Q41+Jul!Q41),IF(Config!$C$6=8,SUM(+Ene!Q41+Feb!Q41+Mar!Q41+Abr!Q41+May!Q41+Jun!Q41+Jul!Q41+Ago!Q41),IF(Config!$C$6=9,SUM(+Ene!Q41+Feb!Q41+Mar!Q41+Abr!Q41+May!Q41+Jun!Q41+Jul!Q41+Ago!Q41+Set!Q41),IF(Config!$C$6=10,SUM(+Ene!Q41+Feb!Q41+Mar!Q41+Abr!Q41+May!Q41+Jun!Q41+Jul!Q41+Ago!Q41+Set!Q41+Oct!Q41),IF(Config!$C$6=11,SUM(+Ene!Q41+Feb!Q41+Mar!Q41+Abr!Q41+May!Q41+Jun!Q41+Jul!Q41+Ago!Q41+Set!Q41+Oct!Q41+Nov!Q41),IF(Config!$C$6=12,SUM(+Ene!Q41+Feb!Q41+Mar!Q41+Abr!Q41+May!Q41+Jun!Q41+Jul!Q41+Ago!Q41+Set!Q41+Oct!Q41+Nov!Q41+Dic!Q41)))))))))))))</f>
        <v>0</v>
      </c>
      <c r="R41" s="356">
        <f>IF(Config!$C$6=1,SUM(+Ene!R41),IF(Config!$C$6=2,SUM(+Ene!R41+Feb!R41),IF(Config!$C$6=3,SUM(+Ene!R41+Feb!R41+Mar!R41),IF(Config!$C$6=4,SUM(+Ene!R41+Feb!R41+Mar!R41+Abr!R41),IF(Config!$C$6=5,SUM(Ene!R41+Feb!R41+Mar!R41+Abr!R41+May!R41),IF(Config!$C$6=6,SUM(+Ene!R41+Feb!R41+Mar!R41+Abr!R41+May!R41+Jun!R41),IF(Config!$C$6=7,SUM(Ene!R41+Feb!R41+Mar!R41+Abr!R41+May!R41+Jun!R41+Jul!R41),IF(Config!$C$6=8,SUM(+Ene!R41+Feb!R41+Mar!R41+Abr!R41+May!R41+Jun!R41+Jul!R41+Ago!R41),IF(Config!$C$6=9,SUM(+Ene!R41+Feb!R41+Mar!R41+Abr!R41+May!R41+Jun!R41+Jul!R41+Ago!R41+Set!R41),IF(Config!$C$6=10,SUM(+Ene!R41+Feb!R41+Mar!R41+Abr!R41+May!R41+Jun!R41+Jul!R41+Ago!R41+Set!R41+Oct!R41),IF(Config!$C$6=11,SUM(+Ene!R41+Feb!R41+Mar!R41+Abr!R41+May!R41+Jun!R41+Jul!R41+Ago!R41+Set!R41+Oct!R41+Nov!R41),IF(Config!$C$6=12,SUM(+Ene!R41+Feb!R41+Mar!R41+Abr!R41+May!R41+Jun!R41+Jul!R41+Ago!R41+Set!R41+Oct!R41+Nov!R41+Dic!R41)))))))))))))</f>
        <v>0</v>
      </c>
      <c r="S41" s="356">
        <f>IF(Config!$C$6=1,SUM(+Ene!S41),IF(Config!$C$6=2,SUM(+Ene!S41+Feb!S41),IF(Config!$C$6=3,SUM(+Ene!S41+Feb!S41+Mar!S41),IF(Config!$C$6=4,SUM(+Ene!S41+Feb!S41+Mar!S41+Abr!S41),IF(Config!$C$6=5,SUM(Ene!S41+Feb!S41+Mar!S41+Abr!S41+May!S41),IF(Config!$C$6=6,SUM(+Ene!S41+Feb!S41+Mar!S41+Abr!S41+May!S41+Jun!S41),IF(Config!$C$6=7,SUM(Ene!S41+Feb!S41+Mar!S41+Abr!S41+May!S41+Jun!S41+Jul!S41),IF(Config!$C$6=8,SUM(+Ene!S41+Feb!S41+Mar!S41+Abr!S41+May!S41+Jun!S41+Jul!S41+Ago!S41),IF(Config!$C$6=9,SUM(+Ene!S41+Feb!S41+Mar!S41+Abr!S41+May!S41+Jun!S41+Jul!S41+Ago!S41+Set!S41),IF(Config!$C$6=10,SUM(+Ene!S41+Feb!S41+Mar!S41+Abr!S41+May!S41+Jun!S41+Jul!S41+Ago!S41+Set!S41+Oct!S41),IF(Config!$C$6=11,SUM(+Ene!S41+Feb!S41+Mar!S41+Abr!S41+May!S41+Jun!S41+Jul!S41+Ago!S41+Set!S41+Oct!S41+Nov!S41),IF(Config!$C$6=12,SUM(+Ene!S41+Feb!S41+Mar!S41+Abr!S41+May!S41+Jun!S41+Jul!S41+Ago!S41+Set!S41+Oct!S41+Nov!S41+Dic!S41)))))))))))))</f>
        <v>0</v>
      </c>
      <c r="T41" s="356">
        <f>IF(Config!$C$6=1,SUM(+Ene!T41),IF(Config!$C$6=2,SUM(+Ene!T41+Feb!T41),IF(Config!$C$6=3,SUM(+Ene!T41+Feb!T41+Mar!T41),IF(Config!$C$6=4,SUM(+Ene!T41+Feb!T41+Mar!T41+Abr!T41),IF(Config!$C$6=5,SUM(Ene!T41+Feb!T41+Mar!T41+Abr!T41+May!T41),IF(Config!$C$6=6,SUM(+Ene!T41+Feb!T41+Mar!T41+Abr!T41+May!T41+Jun!T41),IF(Config!$C$6=7,SUM(Ene!T41+Feb!T41+Mar!T41+Abr!T41+May!T41+Jun!T41+Jul!T41),IF(Config!$C$6=8,SUM(+Ene!T41+Feb!T41+Mar!T41+Abr!T41+May!T41+Jun!T41+Jul!T41+Ago!T41),IF(Config!$C$6=9,SUM(+Ene!T41+Feb!T41+Mar!T41+Abr!T41+May!T41+Jun!T41+Jul!T41+Ago!T41+Set!T41),IF(Config!$C$6=10,SUM(+Ene!T41+Feb!T41+Mar!T41+Abr!T41+May!T41+Jun!T41+Jul!T41+Ago!T41+Set!T41+Oct!T41),IF(Config!$C$6=11,SUM(+Ene!T41+Feb!T41+Mar!T41+Abr!T41+May!T41+Jun!T41+Jul!T41+Ago!T41+Set!T41+Oct!T41+Nov!T41),IF(Config!$C$6=12,SUM(+Ene!T41+Feb!T41+Mar!T41+Abr!T41+May!T41+Jun!T41+Jul!T41+Ago!T41+Set!T41+Oct!T41+Nov!T41+Dic!T41)))))))))))))</f>
        <v>0</v>
      </c>
      <c r="U41" s="356">
        <f>IF(Config!$C$6=1,SUM(+Ene!U41),IF(Config!$C$6=2,SUM(+Ene!U41+Feb!U41),IF(Config!$C$6=3,SUM(+Ene!U41+Feb!U41+Mar!U41),IF(Config!$C$6=4,SUM(+Ene!U41+Feb!U41+Mar!U41+Abr!U41),IF(Config!$C$6=5,SUM(Ene!U41+Feb!U41+Mar!U41+Abr!U41+May!U41),IF(Config!$C$6=6,SUM(+Ene!U41+Feb!U41+Mar!U41+Abr!U41+May!U41+Jun!U41),IF(Config!$C$6=7,SUM(Ene!U41+Feb!U41+Mar!U41+Abr!U41+May!U41+Jun!U41+Jul!U41),IF(Config!$C$6=8,SUM(+Ene!U41+Feb!U41+Mar!U41+Abr!U41+May!U41+Jun!U41+Jul!U41+Ago!U41),IF(Config!$C$6=9,SUM(+Ene!U41+Feb!U41+Mar!U41+Abr!U41+May!U41+Jun!U41+Jul!U41+Ago!U41+Set!U41),IF(Config!$C$6=10,SUM(+Ene!U41+Feb!U41+Mar!U41+Abr!U41+May!U41+Jun!U41+Jul!U41+Ago!U41+Set!U41+Oct!U41),IF(Config!$C$6=11,SUM(+Ene!U41+Feb!U41+Mar!U41+Abr!U41+May!U41+Jun!U41+Jul!U41+Ago!U41+Set!U41+Oct!U41+Nov!U41),IF(Config!$C$6=12,SUM(+Ene!U41+Feb!U41+Mar!U41+Abr!U41+May!U41+Jun!U41+Jul!U41+Ago!U41+Set!U41+Oct!U41+Nov!U41+Dic!U41)))))))))))))</f>
        <v>0</v>
      </c>
      <c r="V41" s="356">
        <f>IF(Config!$C$6=1,SUM(+Ene!V41),IF(Config!$C$6=2,SUM(+Ene!V41+Feb!V41),IF(Config!$C$6=3,SUM(+Ene!V41+Feb!V41+Mar!V41),IF(Config!$C$6=4,SUM(+Ene!V41+Feb!V41+Mar!V41+Abr!V41),IF(Config!$C$6=5,SUM(Ene!V41+Feb!V41+Mar!V41+Abr!V41+May!V41),IF(Config!$C$6=6,SUM(+Ene!V41+Feb!V41+Mar!V41+Abr!V41+May!V41+Jun!V41),IF(Config!$C$6=7,SUM(Ene!V41+Feb!V41+Mar!V41+Abr!V41+May!V41+Jun!V41+Jul!V41),IF(Config!$C$6=8,SUM(+Ene!V41+Feb!V41+Mar!V41+Abr!V41+May!V41+Jun!V41+Jul!V41+Ago!V41),IF(Config!$C$6=9,SUM(+Ene!V41+Feb!V41+Mar!V41+Abr!V41+May!V41+Jun!V41+Jul!V41+Ago!V41+Set!V41),IF(Config!$C$6=10,SUM(+Ene!V41+Feb!V41+Mar!V41+Abr!V41+May!V41+Jun!V41+Jul!V41+Ago!V41+Set!V41+Oct!V41),IF(Config!$C$6=11,SUM(+Ene!V41+Feb!V41+Mar!V41+Abr!V41+May!V41+Jun!V41+Jul!V41+Ago!V41+Set!V41+Oct!V41+Nov!V41),IF(Config!$C$6=12,SUM(+Ene!V41+Feb!V41+Mar!V41+Abr!V41+May!V41+Jun!V41+Jul!V41+Ago!V41+Set!V41+Oct!V41+Nov!V41+Dic!V41)))))))))))))</f>
        <v>0</v>
      </c>
      <c r="W41" s="356">
        <f>IF(Config!$C$6=1,SUM(+Ene!W41),IF(Config!$C$6=2,SUM(+Ene!W41+Feb!W41),IF(Config!$C$6=3,SUM(+Ene!W41+Feb!W41+Mar!W41),IF(Config!$C$6=4,SUM(+Ene!W41+Feb!W41+Mar!W41+Abr!W41),IF(Config!$C$6=5,SUM(Ene!W41+Feb!W41+Mar!W41+Abr!W41+May!W41),IF(Config!$C$6=6,SUM(+Ene!W41+Feb!W41+Mar!W41+Abr!W41+May!W41+Jun!W41),IF(Config!$C$6=7,SUM(Ene!W41+Feb!W41+Mar!W41+Abr!W41+May!W41+Jun!W41+Jul!W41),IF(Config!$C$6=8,SUM(+Ene!W41+Feb!W41+Mar!W41+Abr!W41+May!W41+Jun!W41+Jul!W41+Ago!W41),IF(Config!$C$6=9,SUM(+Ene!W41+Feb!W41+Mar!W41+Abr!W41+May!W41+Jun!W41+Jul!W41+Ago!W41+Set!W41),IF(Config!$C$6=10,SUM(+Ene!W41+Feb!W41+Mar!W41+Abr!W41+May!W41+Jun!W41+Jul!W41+Ago!W41+Set!W41+Oct!W41),IF(Config!$C$6=11,SUM(+Ene!W41+Feb!W41+Mar!W41+Abr!W41+May!W41+Jun!W41+Jul!W41+Ago!W41+Set!W41+Oct!W41+Nov!W41),IF(Config!$C$6=12,SUM(+Ene!W41+Feb!W41+Mar!W41+Abr!W41+May!W41+Jun!W41+Jul!W41+Ago!W41+Set!W41+Oct!W41+Nov!W41+Dic!W41)))))))))))))</f>
        <v>0</v>
      </c>
      <c r="X41" s="356">
        <f>IF(Config!$C$6=1,SUM(+Ene!X41),IF(Config!$C$6=2,SUM(+Ene!X41+Feb!X41),IF(Config!$C$6=3,SUM(+Ene!X41+Feb!X41+Mar!X41),IF(Config!$C$6=4,SUM(+Ene!X41+Feb!X41+Mar!X41+Abr!X41),IF(Config!$C$6=5,SUM(Ene!X41+Feb!X41+Mar!X41+Abr!X41+May!X41),IF(Config!$C$6=6,SUM(+Ene!X41+Feb!X41+Mar!X41+Abr!X41+May!X41+Jun!X41),IF(Config!$C$6=7,SUM(Ene!X41+Feb!X41+Mar!X41+Abr!X41+May!X41+Jun!X41+Jul!X41),IF(Config!$C$6=8,SUM(+Ene!X41+Feb!X41+Mar!X41+Abr!X41+May!X41+Jun!X41+Jul!X41+Ago!X41),IF(Config!$C$6=9,SUM(+Ene!X41+Feb!X41+Mar!X41+Abr!X41+May!X41+Jun!X41+Jul!X41+Ago!X41+Set!X41),IF(Config!$C$6=10,SUM(+Ene!X41+Feb!X41+Mar!X41+Abr!X41+May!X41+Jun!X41+Jul!X41+Ago!X41+Set!X41+Oct!X41),IF(Config!$C$6=11,SUM(+Ene!X41+Feb!X41+Mar!X41+Abr!X41+May!X41+Jun!X41+Jul!X41+Ago!X41+Set!X41+Oct!X41+Nov!X41),IF(Config!$C$6=12,SUM(+Ene!X41+Feb!X41+Mar!X41+Abr!X41+May!X41+Jun!X41+Jul!X41+Ago!X41+Set!X41+Oct!X41+Nov!X41+Dic!X41)))))))))))))</f>
        <v>0</v>
      </c>
      <c r="Y41" s="356">
        <f>IF(Config!$C$6=1,SUM(+Ene!Y41),IF(Config!$C$6=2,SUM(+Ene!Y41+Feb!Y41),IF(Config!$C$6=3,SUM(+Ene!Y41+Feb!Y41+Mar!Y41),IF(Config!$C$6=4,SUM(+Ene!Y41+Feb!Y41+Mar!Y41+Abr!Y41),IF(Config!$C$6=5,SUM(Ene!Y41+Feb!Y41+Mar!Y41+Abr!Y41+May!Y41),IF(Config!$C$6=6,SUM(+Ene!Y41+Feb!Y41+Mar!Y41+Abr!Y41+May!Y41+Jun!Y41),IF(Config!$C$6=7,SUM(Ene!Y41+Feb!Y41+Mar!Y41+Abr!Y41+May!Y41+Jun!Y41+Jul!Y41),IF(Config!$C$6=8,SUM(+Ene!Y41+Feb!Y41+Mar!Y41+Abr!Y41+May!Y41+Jun!Y41+Jul!Y41+Ago!Y41),IF(Config!$C$6=9,SUM(+Ene!Y41+Feb!Y41+Mar!Y41+Abr!Y41+May!Y41+Jun!Y41+Jul!Y41+Ago!Y41+Set!Y41),IF(Config!$C$6=10,SUM(+Ene!Y41+Feb!Y41+Mar!Y41+Abr!Y41+May!Y41+Jun!Y41+Jul!Y41+Ago!Y41+Set!Y41+Oct!Y41),IF(Config!$C$6=11,SUM(+Ene!Y41+Feb!Y41+Mar!Y41+Abr!Y41+May!Y41+Jun!Y41+Jul!Y41+Ago!Y41+Set!Y41+Oct!Y41+Nov!Y41),IF(Config!$C$6=12,SUM(+Ene!Y41+Feb!Y41+Mar!Y41+Abr!Y41+May!Y41+Jun!Y41+Jul!Y41+Ago!Y41+Set!Y41+Oct!Y41+Nov!Y41+Dic!Y41)))))))))))))</f>
        <v>0</v>
      </c>
      <c r="Z41" s="356">
        <f>IF(Config!$C$6=1,SUM(+Ene!Z41),IF(Config!$C$6=2,SUM(+Ene!Z41+Feb!Z41),IF(Config!$C$6=3,SUM(+Ene!Z41+Feb!Z41+Mar!Z41),IF(Config!$C$6=4,SUM(+Ene!Z41+Feb!Z41+Mar!Z41+Abr!Z41),IF(Config!$C$6=5,SUM(Ene!Z41+Feb!Z41+Mar!Z41+Abr!Z41+May!Z41),IF(Config!$C$6=6,SUM(+Ene!Z41+Feb!Z41+Mar!Z41+Abr!Z41+May!Z41+Jun!Z41),IF(Config!$C$6=7,SUM(Ene!Z41+Feb!Z41+Mar!Z41+Abr!Z41+May!Z41+Jun!Z41+Jul!Z41),IF(Config!$C$6=8,SUM(+Ene!Z41+Feb!Z41+Mar!Z41+Abr!Z41+May!Z41+Jun!Z41+Jul!Z41+Ago!Z41),IF(Config!$C$6=9,SUM(+Ene!Z41+Feb!Z41+Mar!Z41+Abr!Z41+May!Z41+Jun!Z41+Jul!Z41+Ago!Z41+Set!Z41),IF(Config!$C$6=10,SUM(+Ene!Z41+Feb!Z41+Mar!Z41+Abr!Z41+May!Z41+Jun!Z41+Jul!Z41+Ago!Z41+Set!Z41+Oct!Z41),IF(Config!$C$6=11,SUM(+Ene!Z41+Feb!Z41+Mar!Z41+Abr!Z41+May!Z41+Jun!Z41+Jul!Z41+Ago!Z41+Set!Z41+Oct!Z41+Nov!Z41),IF(Config!$C$6=12,SUM(+Ene!Z41+Feb!Z41+Mar!Z41+Abr!Z41+May!Z41+Jun!Z41+Jul!Z41+Ago!Z41+Set!Z41+Oct!Z41+Nov!Z41+Dic!Z41)))))))))))))</f>
        <v>0</v>
      </c>
      <c r="AA41" s="356">
        <f>IF(Config!$C$6=1,SUM(+Ene!AA41),IF(Config!$C$6=2,SUM(+Ene!AA41+Feb!AA41),IF(Config!$C$6=3,SUM(+Ene!AA41+Feb!AA41+Mar!AA41),IF(Config!$C$6=4,SUM(+Ene!AA41+Feb!AA41+Mar!AA41+Abr!AA41),IF(Config!$C$6=5,SUM(Ene!AA41+Feb!AA41+Mar!AA41+Abr!AA41+May!AA41),IF(Config!$C$6=6,SUM(+Ene!AA41+Feb!AA41+Mar!AA41+Abr!AA41+May!AA41+Jun!AA41),IF(Config!$C$6=7,SUM(Ene!AA41+Feb!AA41+Mar!AA41+Abr!AA41+May!AA41+Jun!AA41+Jul!AA41),IF(Config!$C$6=8,SUM(+Ene!AA41+Feb!AA41+Mar!AA41+Abr!AA41+May!AA41+Jun!AA41+Jul!AA41+Ago!AA41),IF(Config!$C$6=9,SUM(+Ene!AA41+Feb!AA41+Mar!AA41+Abr!AA41+May!AA41+Jun!AA41+Jul!AA41+Ago!AA41+Set!AA41),IF(Config!$C$6=10,SUM(+Ene!AA41+Feb!AA41+Mar!AA41+Abr!AA41+May!AA41+Jun!AA41+Jul!AA41+Ago!AA41+Set!AA41+Oct!AA41),IF(Config!$C$6=11,SUM(+Ene!AA41+Feb!AA41+Mar!AA41+Abr!AA41+May!AA41+Jun!AA41+Jul!AA41+Ago!AA41+Set!AA41+Oct!AA41+Nov!AA41),IF(Config!$C$6=12,SUM(+Ene!AA41+Feb!AA41+Mar!AA41+Abr!AA41+May!AA41+Jun!AA41+Jul!AA41+Ago!AA41+Set!AA41+Oct!AA41+Nov!AA41+Dic!AA41)))))))))))))</f>
        <v>0</v>
      </c>
      <c r="AB41" s="356">
        <f>IF(Config!$C$6=1,SUM(+Ene!AB41),IF(Config!$C$6=2,SUM(+Ene!AB41+Feb!AB41),IF(Config!$C$6=3,SUM(+Ene!AB41+Feb!AB41+Mar!AB41),IF(Config!$C$6=4,SUM(+Ene!AB41+Feb!AB41+Mar!AB41+Abr!AB41),IF(Config!$C$6=5,SUM(Ene!AB41+Feb!AB41+Mar!AB41+Abr!AB41+May!AB41),IF(Config!$C$6=6,SUM(+Ene!AB41+Feb!AB41+Mar!AB41+Abr!AB41+May!AB41+Jun!AB41),IF(Config!$C$6=7,SUM(Ene!AB41+Feb!AB41+Mar!AB41+Abr!AB41+May!AB41+Jun!AB41+Jul!AB41),IF(Config!$C$6=8,SUM(+Ene!AB41+Feb!AB41+Mar!AB41+Abr!AB41+May!AB41+Jun!AB41+Jul!AB41+Ago!AB41),IF(Config!$C$6=9,SUM(+Ene!AB41+Feb!AB41+Mar!AB41+Abr!AB41+May!AB41+Jun!AB41+Jul!AB41+Ago!AB41+Set!AB41),IF(Config!$C$6=10,SUM(+Ene!AB41+Feb!AB41+Mar!AB41+Abr!AB41+May!AB41+Jun!AB41+Jul!AB41+Ago!AB41+Set!AB41+Oct!AB41),IF(Config!$C$6=11,SUM(+Ene!AB41+Feb!AB41+Mar!AB41+Abr!AB41+May!AB41+Jun!AB41+Jul!AB41+Ago!AB41+Set!AB41+Oct!AB41+Nov!AB41),IF(Config!$C$6=12,SUM(+Ene!AB41+Feb!AB41+Mar!AB41+Abr!AB41+May!AB41+Jun!AB41+Jul!AB41+Ago!AB41+Set!AB41+Oct!AB41+Nov!AB41+Dic!AB41)))))))))))))</f>
        <v>0</v>
      </c>
      <c r="AC41" s="356">
        <f>IF(Config!$C$6=1,SUM(+Ene!AC41),IF(Config!$C$6=2,SUM(+Ene!AC41+Feb!AC41),IF(Config!$C$6=3,SUM(+Ene!AC41+Feb!AC41+Mar!AC41),IF(Config!$C$6=4,SUM(+Ene!AC41+Feb!AC41+Mar!AC41+Abr!AC41),IF(Config!$C$6=5,SUM(Ene!AC41+Feb!AC41+Mar!AC41+Abr!AC41+May!AC41),IF(Config!$C$6=6,SUM(+Ene!AC41+Feb!AC41+Mar!AC41+Abr!AC41+May!AC41+Jun!AC41),IF(Config!$C$6=7,SUM(Ene!AC41+Feb!AC41+Mar!AC41+Abr!AC41+May!AC41+Jun!AC41+Jul!AC41),IF(Config!$C$6=8,SUM(+Ene!AC41+Feb!AC41+Mar!AC41+Abr!AC41+May!AC41+Jun!AC41+Jul!AC41+Ago!AC41),IF(Config!$C$6=9,SUM(+Ene!AC41+Feb!AC41+Mar!AC41+Abr!AC41+May!AC41+Jun!AC41+Jul!AC41+Ago!AC41+Set!AC41),IF(Config!$C$6=10,SUM(+Ene!AC41+Feb!AC41+Mar!AC41+Abr!AC41+May!AC41+Jun!AC41+Jul!AC41+Ago!AC41+Set!AC41+Oct!AC41),IF(Config!$C$6=11,SUM(+Ene!AC41+Feb!AC41+Mar!AC41+Abr!AC41+May!AC41+Jun!AC41+Jul!AC41+Ago!AC41+Set!AC41+Oct!AC41+Nov!AC41),IF(Config!$C$6=12,SUM(+Ene!AC41+Feb!AC41+Mar!AC41+Abr!AC41+May!AC41+Jun!AC41+Jul!AC41+Ago!AC41+Set!AC41+Oct!AC41+Nov!AC41+Dic!AC41)))))))))))))</f>
        <v>0</v>
      </c>
      <c r="AD41" s="356">
        <f>IF(Config!$C$6=1,SUM(+Ene!AD41),IF(Config!$C$6=2,SUM(+Ene!AD41+Feb!AD41),IF(Config!$C$6=3,SUM(+Ene!AD41+Feb!AD41+Mar!AD41),IF(Config!$C$6=4,SUM(+Ene!AD41+Feb!AD41+Mar!AD41+Abr!AD41),IF(Config!$C$6=5,SUM(Ene!AD41+Feb!AD41+Mar!AD41+Abr!AD41+May!AD41),IF(Config!$C$6=6,SUM(+Ene!AD41+Feb!AD41+Mar!AD41+Abr!AD41+May!AD41+Jun!AD41),IF(Config!$C$6=7,SUM(Ene!AD41+Feb!AD41+Mar!AD41+Abr!AD41+May!AD41+Jun!AD41+Jul!AD41),IF(Config!$C$6=8,SUM(+Ene!AD41+Feb!AD41+Mar!AD41+Abr!AD41+May!AD41+Jun!AD41+Jul!AD41+Ago!AD41),IF(Config!$C$6=9,SUM(+Ene!AD41+Feb!AD41+Mar!AD41+Abr!AD41+May!AD41+Jun!AD41+Jul!AD41+Ago!AD41+Set!AD41),IF(Config!$C$6=10,SUM(+Ene!AD41+Feb!AD41+Mar!AD41+Abr!AD41+May!AD41+Jun!AD41+Jul!AD41+Ago!AD41+Set!AD41+Oct!AD41),IF(Config!$C$6=11,SUM(+Ene!AD41+Feb!AD41+Mar!AD41+Abr!AD41+May!AD41+Jun!AD41+Jul!AD41+Ago!AD41+Set!AD41+Oct!AD41+Nov!AD41),IF(Config!$C$6=12,SUM(+Ene!AD41+Feb!AD41+Mar!AD41+Abr!AD41+May!AD41+Jun!AD41+Jul!AD41+Ago!AD41+Set!AD41+Oct!AD41+Nov!AD41+Dic!AD41)))))))))))))</f>
        <v>0</v>
      </c>
      <c r="AE41" s="356">
        <f>IF(Config!$C$6=1,SUM(+Ene!AE41),IF(Config!$C$6=2,SUM(+Ene!AE41+Feb!AE41),IF(Config!$C$6=3,SUM(+Ene!AE41+Feb!AE41+Mar!AE41),IF(Config!$C$6=4,SUM(+Ene!AE41+Feb!AE41+Mar!AE41+Abr!AE41),IF(Config!$C$6=5,SUM(Ene!AE41+Feb!AE41+Mar!AE41+Abr!AE41+May!AE41),IF(Config!$C$6=6,SUM(+Ene!AE41+Feb!AE41+Mar!AE41+Abr!AE41+May!AE41+Jun!AE41),IF(Config!$C$6=7,SUM(Ene!AE41+Feb!AE41+Mar!AE41+Abr!AE41+May!AE41+Jun!AE41+Jul!AE41),IF(Config!$C$6=8,SUM(+Ene!AE41+Feb!AE41+Mar!AE41+Abr!AE41+May!AE41+Jun!AE41+Jul!AE41+Ago!AE41),IF(Config!$C$6=9,SUM(+Ene!AE41+Feb!AE41+Mar!AE41+Abr!AE41+May!AE41+Jun!AE41+Jul!AE41+Ago!AE41+Set!AE41),IF(Config!$C$6=10,SUM(+Ene!AE41+Feb!AE41+Mar!AE41+Abr!AE41+May!AE41+Jun!AE41+Jul!AE41+Ago!AE41+Set!AE41+Oct!AE41),IF(Config!$C$6=11,SUM(+Ene!AE41+Feb!AE41+Mar!AE41+Abr!AE41+May!AE41+Jun!AE41+Jul!AE41+Ago!AE41+Set!AE41+Oct!AE41+Nov!AE41),IF(Config!$C$6=12,SUM(+Ene!AE41+Feb!AE41+Mar!AE41+Abr!AE41+May!AE41+Jun!AE41+Jul!AE41+Ago!AE41+Set!AE41+Oct!AE41+Nov!AE41+Dic!AE41)))))))))))))</f>
        <v>0</v>
      </c>
      <c r="AF41" s="356">
        <f>IF(Config!$C$6=1,SUM(+Ene!AF41),IF(Config!$C$6=2,SUM(+Ene!AF41+Feb!AF41),IF(Config!$C$6=3,SUM(+Ene!AF41+Feb!AF41+Mar!AF41),IF(Config!$C$6=4,SUM(+Ene!AF41+Feb!AF41+Mar!AF41+Abr!AF41),IF(Config!$C$6=5,SUM(Ene!AF41+Feb!AF41+Mar!AF41+Abr!AF41+May!AF41),IF(Config!$C$6=6,SUM(+Ene!AF41+Feb!AF41+Mar!AF41+Abr!AF41+May!AF41+Jun!AF41),IF(Config!$C$6=7,SUM(Ene!AF41+Feb!AF41+Mar!AF41+Abr!AF41+May!AF41+Jun!AF41+Jul!AF41),IF(Config!$C$6=8,SUM(+Ene!AF41+Feb!AF41+Mar!AF41+Abr!AF41+May!AF41+Jun!AF41+Jul!AF41+Ago!AF41),IF(Config!$C$6=9,SUM(+Ene!AF41+Feb!AF41+Mar!AF41+Abr!AF41+May!AF41+Jun!AF41+Jul!AF41+Ago!AF41+Set!AF41),IF(Config!$C$6=10,SUM(+Ene!AF41+Feb!AF41+Mar!AF41+Abr!AF41+May!AF41+Jun!AF41+Jul!AF41+Ago!AF41+Set!AF41+Oct!AF41),IF(Config!$C$6=11,SUM(+Ene!AF41+Feb!AF41+Mar!AF41+Abr!AF41+May!AF41+Jun!AF41+Jul!AF41+Ago!AF41+Set!AF41+Oct!AF41+Nov!AF41),IF(Config!$C$6=12,SUM(+Ene!AF41+Feb!AF41+Mar!AF41+Abr!AF41+May!AF41+Jun!AF41+Jul!AF41+Ago!AF41+Set!AF41+Oct!AF41+Nov!AF41+Dic!AF41)))))))))))))</f>
        <v>0</v>
      </c>
      <c r="AG41" s="356">
        <f>IF(Config!$C$6=1,SUM(+Ene!AG41),IF(Config!$C$6=2,SUM(+Ene!AG41+Feb!AG41),IF(Config!$C$6=3,SUM(+Ene!AG41+Feb!AG41+Mar!AG41),IF(Config!$C$6=4,SUM(+Ene!AG41+Feb!AG41+Mar!AG41+Abr!AG41),IF(Config!$C$6=5,SUM(Ene!AG41+Feb!AG41+Mar!AG41+Abr!AG41+May!AG41),IF(Config!$C$6=6,SUM(+Ene!AG41+Feb!AG41+Mar!AG41+Abr!AG41+May!AG41+Jun!AG41),IF(Config!$C$6=7,SUM(Ene!AG41+Feb!AG41+Mar!AG41+Abr!AG41+May!AG41+Jun!AG41+Jul!AG41),IF(Config!$C$6=8,SUM(+Ene!AG41+Feb!AG41+Mar!AG41+Abr!AG41+May!AG41+Jun!AG41+Jul!AG41+Ago!AG41),IF(Config!$C$6=9,SUM(+Ene!AG41+Feb!AG41+Mar!AG41+Abr!AG41+May!AG41+Jun!AG41+Jul!AG41+Ago!AG41+Set!AG41),IF(Config!$C$6=10,SUM(+Ene!AG41+Feb!AG41+Mar!AG41+Abr!AG41+May!AG41+Jun!AG41+Jul!AG41+Ago!AG41+Set!AG41+Oct!AG41),IF(Config!$C$6=11,SUM(+Ene!AG41+Feb!AG41+Mar!AG41+Abr!AG41+May!AG41+Jun!AG41+Jul!AG41+Ago!AG41+Set!AG41+Oct!AG41+Nov!AG41),IF(Config!$C$6=12,SUM(+Ene!AG41+Feb!AG41+Mar!AG41+Abr!AG41+May!AG41+Jun!AG41+Jul!AG41+Ago!AG41+Set!AG41+Oct!AG41+Nov!AG41+Dic!AG41)))))))))))))</f>
        <v>0</v>
      </c>
      <c r="AH41" s="356">
        <f>IF(Config!$C$6=1,SUM(+Ene!AH41),IF(Config!$C$6=2,SUM(+Ene!AH41+Feb!AH41),IF(Config!$C$6=3,SUM(+Ene!AH41+Feb!AH41+Mar!AH41),IF(Config!$C$6=4,SUM(+Ene!AH41+Feb!AH41+Mar!AH41+Abr!AH41),IF(Config!$C$6=5,SUM(Ene!AH41+Feb!AH41+Mar!AH41+Abr!AH41+May!AH41),IF(Config!$C$6=6,SUM(+Ene!AH41+Feb!AH41+Mar!AH41+Abr!AH41+May!AH41+Jun!AH41),IF(Config!$C$6=7,SUM(Ene!AH41+Feb!AH41+Mar!AH41+Abr!AH41+May!AH41+Jun!AH41+Jul!AH41),IF(Config!$C$6=8,SUM(+Ene!AH41+Feb!AH41+Mar!AH41+Abr!AH41+May!AH41+Jun!AH41+Jul!AH41+Ago!AH41),IF(Config!$C$6=9,SUM(+Ene!AH41+Feb!AH41+Mar!AH41+Abr!AH41+May!AH41+Jun!AH41+Jul!AH41+Ago!AH41+Set!AH41),IF(Config!$C$6=10,SUM(+Ene!AH41+Feb!AH41+Mar!AH41+Abr!AH41+May!AH41+Jun!AH41+Jul!AH41+Ago!AH41+Set!AH41+Oct!AH41),IF(Config!$C$6=11,SUM(+Ene!AH41+Feb!AH41+Mar!AH41+Abr!AH41+May!AH41+Jun!AH41+Jul!AH41+Ago!AH41+Set!AH41+Oct!AH41+Nov!AH41),IF(Config!$C$6=12,SUM(+Ene!AH41+Feb!AH41+Mar!AH41+Abr!AH41+May!AH41+Jun!AH41+Jul!AH41+Ago!AH41+Set!AH41+Oct!AH41+Nov!AH41+Dic!AH41)))))))))))))</f>
        <v>0</v>
      </c>
      <c r="AI41" s="356">
        <f>IF(Config!$C$6=1,SUM(+Ene!AI41),IF(Config!$C$6=2,SUM(+Ene!AI41+Feb!AI41),IF(Config!$C$6=3,SUM(+Ene!AI41+Feb!AI41+Mar!AI41),IF(Config!$C$6=4,SUM(+Ene!AI41+Feb!AI41+Mar!AI41+Abr!AI41),IF(Config!$C$6=5,SUM(Ene!AI41+Feb!AI41+Mar!AI41+Abr!AI41+May!AI41),IF(Config!$C$6=6,SUM(+Ene!AI41+Feb!AI41+Mar!AI41+Abr!AI41+May!AI41+Jun!AI41),IF(Config!$C$6=7,SUM(Ene!AI41+Feb!AI41+Mar!AI41+Abr!AI41+May!AI41+Jun!AI41+Jul!AI41),IF(Config!$C$6=8,SUM(+Ene!AI41+Feb!AI41+Mar!AI41+Abr!AI41+May!AI41+Jun!AI41+Jul!AI41+Ago!AI41),IF(Config!$C$6=9,SUM(+Ene!AI41+Feb!AI41+Mar!AI41+Abr!AI41+May!AI41+Jun!AI41+Jul!AI41+Ago!AI41+Set!AI41),IF(Config!$C$6=10,SUM(+Ene!AI41+Feb!AI41+Mar!AI41+Abr!AI41+May!AI41+Jun!AI41+Jul!AI41+Ago!AI41+Set!AI41+Oct!AI41),IF(Config!$C$6=11,SUM(+Ene!AI41+Feb!AI41+Mar!AI41+Abr!AI41+May!AI41+Jun!AI41+Jul!AI41+Ago!AI41+Set!AI41+Oct!AI41+Nov!AI41),IF(Config!$C$6=12,SUM(+Ene!AI41+Feb!AI41+Mar!AI41+Abr!AI41+May!AI41+Jun!AI41+Jul!AI41+Ago!AI41+Set!AI41+Oct!AI41+Nov!AI41+Dic!AI41)))))))))))))</f>
        <v>0</v>
      </c>
      <c r="AJ41" s="356">
        <f>IF(Config!$C$6=1,SUM(+Ene!AJ41),IF(Config!$C$6=2,SUM(+Ene!AJ41+Feb!AJ41),IF(Config!$C$6=3,SUM(+Ene!AJ41+Feb!AJ41+Mar!AJ41),IF(Config!$C$6=4,SUM(+Ene!AJ41+Feb!AJ41+Mar!AJ41+Abr!AJ41),IF(Config!$C$6=5,SUM(Ene!AJ41+Feb!AJ41+Mar!AJ41+Abr!AJ41+May!AJ41),IF(Config!$C$6=6,SUM(+Ene!AJ41+Feb!AJ41+Mar!AJ41+Abr!AJ41+May!AJ41+Jun!AJ41),IF(Config!$C$6=7,SUM(Ene!AJ41+Feb!AJ41+Mar!AJ41+Abr!AJ41+May!AJ41+Jun!AJ41+Jul!AJ41),IF(Config!$C$6=8,SUM(+Ene!AJ41+Feb!AJ41+Mar!AJ41+Abr!AJ41+May!AJ41+Jun!AJ41+Jul!AJ41+Ago!AJ41),IF(Config!$C$6=9,SUM(+Ene!AJ41+Feb!AJ41+Mar!AJ41+Abr!AJ41+May!AJ41+Jun!AJ41+Jul!AJ41+Ago!AJ41+Set!AJ41),IF(Config!$C$6=10,SUM(+Ene!AJ41+Feb!AJ41+Mar!AJ41+Abr!AJ41+May!AJ41+Jun!AJ41+Jul!AJ41+Ago!AJ41+Set!AJ41+Oct!AJ41),IF(Config!$C$6=11,SUM(+Ene!AJ41+Feb!AJ41+Mar!AJ41+Abr!AJ41+May!AJ41+Jun!AJ41+Jul!AJ41+Ago!AJ41+Set!AJ41+Oct!AJ41+Nov!AJ41),IF(Config!$C$6=12,SUM(+Ene!AJ41+Feb!AJ41+Mar!AJ41+Abr!AJ41+May!AJ41+Jun!AJ41+Jul!AJ41+Ago!AJ41+Set!AJ41+Oct!AJ41+Nov!AJ41+Dic!AJ41)))))))))))))</f>
        <v>0</v>
      </c>
      <c r="AK41" s="356">
        <f>IF(Config!$C$6=1,SUM(+Ene!AK41),IF(Config!$C$6=2,SUM(+Ene!AK41+Feb!AK41),IF(Config!$C$6=3,SUM(+Ene!AK41+Feb!AK41+Mar!AK41),IF(Config!$C$6=4,SUM(+Ene!AK41+Feb!AK41+Mar!AK41+Abr!AK41),IF(Config!$C$6=5,SUM(Ene!AK41+Feb!AK41+Mar!AK41+Abr!AK41+May!AK41),IF(Config!$C$6=6,SUM(+Ene!AK41+Feb!AK41+Mar!AK41+Abr!AK41+May!AK41+Jun!AK41),IF(Config!$C$6=7,SUM(Ene!AK41+Feb!AK41+Mar!AK41+Abr!AK41+May!AK41+Jun!AK41+Jul!AK41),IF(Config!$C$6=8,SUM(+Ene!AK41+Feb!AK41+Mar!AK41+Abr!AK41+May!AK41+Jun!AK41+Jul!AK41+Ago!AK41),IF(Config!$C$6=9,SUM(+Ene!AK41+Feb!AK41+Mar!AK41+Abr!AK41+May!AK41+Jun!AK41+Jul!AK41+Ago!AK41+Set!AK41),IF(Config!$C$6=10,SUM(+Ene!AK41+Feb!AK41+Mar!AK41+Abr!AK41+May!AK41+Jun!AK41+Jul!AK41+Ago!AK41+Set!AK41+Oct!AK41),IF(Config!$C$6=11,SUM(+Ene!AK41+Feb!AK41+Mar!AK41+Abr!AK41+May!AK41+Jun!AK41+Jul!AK41+Ago!AK41+Set!AK41+Oct!AK41+Nov!AK41),IF(Config!$C$6=12,SUM(+Ene!AK41+Feb!AK41+Mar!AK41+Abr!AK41+May!AK41+Jun!AK41+Jul!AK41+Ago!AK41+Set!AK41+Oct!AK41+Nov!AK41+Dic!AK41)))))))))))))</f>
        <v>0</v>
      </c>
      <c r="AL41" s="356">
        <f>IF(Config!$C$6=1,SUM(+Ene!AL41),IF(Config!$C$6=2,SUM(+Ene!AL41+Feb!AL41),IF(Config!$C$6=3,SUM(+Ene!AL41+Feb!AL41+Mar!AL41),IF(Config!$C$6=4,SUM(+Ene!AL41+Feb!AL41+Mar!AL41+Abr!AL41),IF(Config!$C$6=5,SUM(Ene!AL41+Feb!AL41+Mar!AL41+Abr!AL41+May!AL41),IF(Config!$C$6=6,SUM(+Ene!AL41+Feb!AL41+Mar!AL41+Abr!AL41+May!AL41+Jun!AL41),IF(Config!$C$6=7,SUM(Ene!AL41+Feb!AL41+Mar!AL41+Abr!AL41+May!AL41+Jun!AL41+Jul!AL41),IF(Config!$C$6=8,SUM(+Ene!AL41+Feb!AL41+Mar!AL41+Abr!AL41+May!AL41+Jun!AL41+Jul!AL41+Ago!AL41),IF(Config!$C$6=9,SUM(+Ene!AL41+Feb!AL41+Mar!AL41+Abr!AL41+May!AL41+Jun!AL41+Jul!AL41+Ago!AL41+Set!AL41),IF(Config!$C$6=10,SUM(+Ene!AL41+Feb!AL41+Mar!AL41+Abr!AL41+May!AL41+Jun!AL41+Jul!AL41+Ago!AL41+Set!AL41+Oct!AL41),IF(Config!$C$6=11,SUM(+Ene!AL41+Feb!AL41+Mar!AL41+Abr!AL41+May!AL41+Jun!AL41+Jul!AL41+Ago!AL41+Set!AL41+Oct!AL41+Nov!AL41),IF(Config!$C$6=12,SUM(+Ene!AL41+Feb!AL41+Mar!AL41+Abr!AL41+May!AL41+Jun!AL41+Jul!AL41+Ago!AL41+Set!AL41+Oct!AL41+Nov!AL41+Dic!AL41)))))))))))))</f>
        <v>0</v>
      </c>
      <c r="AM41" s="356">
        <f>IF(Config!$C$6=1,SUM(+Ene!AM41),IF(Config!$C$6=2,SUM(+Ene!AM41+Feb!AM41),IF(Config!$C$6=3,SUM(+Ene!AM41+Feb!AM41+Mar!AM41),IF(Config!$C$6=4,SUM(+Ene!AM41+Feb!AM41+Mar!AM41+Abr!AM41),IF(Config!$C$6=5,SUM(Ene!AM41+Feb!AM41+Mar!AM41+Abr!AM41+May!AM41),IF(Config!$C$6=6,SUM(+Ene!AM41+Feb!AM41+Mar!AM41+Abr!AM41+May!AM41+Jun!AM41),IF(Config!$C$6=7,SUM(Ene!AM41+Feb!AM41+Mar!AM41+Abr!AM41+May!AM41+Jun!AM41+Jul!AM41),IF(Config!$C$6=8,SUM(+Ene!AM41+Feb!AM41+Mar!AM41+Abr!AM41+May!AM41+Jun!AM41+Jul!AM41+Ago!AM41),IF(Config!$C$6=9,SUM(+Ene!AM41+Feb!AM41+Mar!AM41+Abr!AM41+May!AM41+Jun!AM41+Jul!AM41+Ago!AM41+Set!AM41),IF(Config!$C$6=10,SUM(+Ene!AM41+Feb!AM41+Mar!AM41+Abr!AM41+May!AM41+Jun!AM41+Jul!AM41+Ago!AM41+Set!AM41+Oct!AM41),IF(Config!$C$6=11,SUM(+Ene!AM41+Feb!AM41+Mar!AM41+Abr!AM41+May!AM41+Jun!AM41+Jul!AM41+Ago!AM41+Set!AM41+Oct!AM41+Nov!AM41),IF(Config!$C$6=12,SUM(+Ene!AM41+Feb!AM41+Mar!AM41+Abr!AM41+May!AM41+Jun!AM41+Jul!AM41+Ago!AM41+Set!AM41+Oct!AM41+Nov!AM41+Dic!AM41)))))))))))))</f>
        <v>0</v>
      </c>
      <c r="AN41" s="356">
        <f>IF(Config!$C$6=1,SUM(+Ene!AN41),IF(Config!$C$6=2,SUM(+Ene!AN41+Feb!AN41),IF(Config!$C$6=3,SUM(+Ene!AN41+Feb!AN41+Mar!AN41),IF(Config!$C$6=4,SUM(+Ene!AN41+Feb!AN41+Mar!AN41+Abr!AN41),IF(Config!$C$6=5,SUM(Ene!AN41+Feb!AN41+Mar!AN41+Abr!AN41+May!AN41),IF(Config!$C$6=6,SUM(+Ene!AN41+Feb!AN41+Mar!AN41+Abr!AN41+May!AN41+Jun!AN41),IF(Config!$C$6=7,SUM(Ene!AN41+Feb!AN41+Mar!AN41+Abr!AN41+May!AN41+Jun!AN41+Jul!AN41),IF(Config!$C$6=8,SUM(+Ene!AN41+Feb!AN41+Mar!AN41+Abr!AN41+May!AN41+Jun!AN41+Jul!AN41+Ago!AN41),IF(Config!$C$6=9,SUM(+Ene!AN41+Feb!AN41+Mar!AN41+Abr!AN41+May!AN41+Jun!AN41+Jul!AN41+Ago!AN41+Set!AN41),IF(Config!$C$6=10,SUM(+Ene!AN41+Feb!AN41+Mar!AN41+Abr!AN41+May!AN41+Jun!AN41+Jul!AN41+Ago!AN41+Set!AN41+Oct!AN41),IF(Config!$C$6=11,SUM(+Ene!AN41+Feb!AN41+Mar!AN41+Abr!AN41+May!AN41+Jun!AN41+Jul!AN41+Ago!AN41+Set!AN41+Oct!AN41+Nov!AN41),IF(Config!$C$6=12,SUM(+Ene!AN41+Feb!AN41+Mar!AN41+Abr!AN41+May!AN41+Jun!AN41+Jul!AN41+Ago!AN41+Set!AN41+Oct!AN41+Nov!AN41+Dic!AN41)))))))))))))</f>
        <v>0</v>
      </c>
      <c r="AO41" s="356">
        <f>IF(Config!$C$6=1,SUM(+Ene!AO41),IF(Config!$C$6=2,SUM(+Ene!AO41+Feb!AO41),IF(Config!$C$6=3,SUM(+Ene!AO41+Feb!AO41+Mar!AO41),IF(Config!$C$6=4,SUM(+Ene!AO41+Feb!AO41+Mar!AO41+Abr!AO41),IF(Config!$C$6=5,SUM(Ene!AO41+Feb!AO41+Mar!AO41+Abr!AO41+May!AO41),IF(Config!$C$6=6,SUM(+Ene!AO41+Feb!AO41+Mar!AO41+Abr!AO41+May!AO41+Jun!AO41),IF(Config!$C$6=7,SUM(Ene!AO41+Feb!AO41+Mar!AO41+Abr!AO41+May!AO41+Jun!AO41+Jul!AO41),IF(Config!$C$6=8,SUM(+Ene!AO41+Feb!AO41+Mar!AO41+Abr!AO41+May!AO41+Jun!AO41+Jul!AO41+Ago!AO41),IF(Config!$C$6=9,SUM(+Ene!AO41+Feb!AO41+Mar!AO41+Abr!AO41+May!AO41+Jun!AO41+Jul!AO41+Ago!AO41+Set!AO41),IF(Config!$C$6=10,SUM(+Ene!AO41+Feb!AO41+Mar!AO41+Abr!AO41+May!AO41+Jun!AO41+Jul!AO41+Ago!AO41+Set!AO41+Oct!AO41),IF(Config!$C$6=11,SUM(+Ene!AO41+Feb!AO41+Mar!AO41+Abr!AO41+May!AO41+Jun!AO41+Jul!AO41+Ago!AO41+Set!AO41+Oct!AO41+Nov!AO41),IF(Config!$C$6=12,SUM(+Ene!AO41+Feb!AO41+Mar!AO41+Abr!AO41+May!AO41+Jun!AO41+Jul!AO41+Ago!AO41+Set!AO41+Oct!AO41+Nov!AO41+Dic!AO41)))))))))))))</f>
        <v>0</v>
      </c>
      <c r="AP41" s="356">
        <f>IF(Config!$C$6=1,SUM(+Ene!AP41),IF(Config!$C$6=2,SUM(+Ene!AP41+Feb!AP41),IF(Config!$C$6=3,SUM(+Ene!AP41+Feb!AP41+Mar!AP41),IF(Config!$C$6=4,SUM(+Ene!AP41+Feb!AP41+Mar!AP41+Abr!AP41),IF(Config!$C$6=5,SUM(Ene!AP41+Feb!AP41+Mar!AP41+Abr!AP41+May!AP41),IF(Config!$C$6=6,SUM(+Ene!AP41+Feb!AP41+Mar!AP41+Abr!AP41+May!AP41+Jun!AP41),IF(Config!$C$6=7,SUM(Ene!AP41+Feb!AP41+Mar!AP41+Abr!AP41+May!AP41+Jun!AP41+Jul!AP41),IF(Config!$C$6=8,SUM(+Ene!AP41+Feb!AP41+Mar!AP41+Abr!AP41+May!AP41+Jun!AP41+Jul!AP41+Ago!AP41),IF(Config!$C$6=9,SUM(+Ene!AP41+Feb!AP41+Mar!AP41+Abr!AP41+May!AP41+Jun!AP41+Jul!AP41+Ago!AP41+Set!AP41),IF(Config!$C$6=10,SUM(+Ene!AP41+Feb!AP41+Mar!AP41+Abr!AP41+May!AP41+Jun!AP41+Jul!AP41+Ago!AP41+Set!AP41+Oct!AP41),IF(Config!$C$6=11,SUM(+Ene!AP41+Feb!AP41+Mar!AP41+Abr!AP41+May!AP41+Jun!AP41+Jul!AP41+Ago!AP41+Set!AP41+Oct!AP41+Nov!AP41),IF(Config!$C$6=12,SUM(+Ene!AP41+Feb!AP41+Mar!AP41+Abr!AP41+May!AP41+Jun!AP41+Jul!AP41+Ago!AP41+Set!AP41+Oct!AP41+Nov!AP41+Dic!AP41)))))))))))))</f>
        <v>0</v>
      </c>
      <c r="AQ41" s="356">
        <f>IF(Config!$C$6=1,SUM(+Ene!AQ41),IF(Config!$C$6=2,SUM(+Ene!AQ41+Feb!AQ41),IF(Config!$C$6=3,SUM(+Ene!AQ41+Feb!AQ41+Mar!AQ41),IF(Config!$C$6=4,SUM(+Ene!AQ41+Feb!AQ41+Mar!AQ41+Abr!AQ41),IF(Config!$C$6=5,SUM(Ene!AQ41+Feb!AQ41+Mar!AQ41+Abr!AQ41+May!AQ41),IF(Config!$C$6=6,SUM(+Ene!AQ41+Feb!AQ41+Mar!AQ41+Abr!AQ41+May!AQ41+Jun!AQ41),IF(Config!$C$6=7,SUM(Ene!AQ41+Feb!AQ41+Mar!AQ41+Abr!AQ41+May!AQ41+Jun!AQ41+Jul!AQ41),IF(Config!$C$6=8,SUM(+Ene!AQ41+Feb!AQ41+Mar!AQ41+Abr!AQ41+May!AQ41+Jun!AQ41+Jul!AQ41+Ago!AQ41),IF(Config!$C$6=9,SUM(+Ene!AQ41+Feb!AQ41+Mar!AQ41+Abr!AQ41+May!AQ41+Jun!AQ41+Jul!AQ41+Ago!AQ41+Set!AQ41),IF(Config!$C$6=10,SUM(+Ene!AQ41+Feb!AQ41+Mar!AQ41+Abr!AQ41+May!AQ41+Jun!AQ41+Jul!AQ41+Ago!AQ41+Set!AQ41+Oct!AQ41),IF(Config!$C$6=11,SUM(+Ene!AQ41+Feb!AQ41+Mar!AQ41+Abr!AQ41+May!AQ41+Jun!AQ41+Jul!AQ41+Ago!AQ41+Set!AQ41+Oct!AQ41+Nov!AQ41),IF(Config!$C$6=12,SUM(+Ene!AQ41+Feb!AQ41+Mar!AQ41+Abr!AQ41+May!AQ41+Jun!AQ41+Jul!AQ41+Ago!AQ41+Set!AQ41+Oct!AQ41+Nov!AQ41+Dic!AQ41)))))))))))))</f>
        <v>0</v>
      </c>
      <c r="AR41" s="356">
        <f>IF(Config!$C$6=1,SUM(+Ene!AR41),IF(Config!$C$6=2,SUM(+Ene!AR41+Feb!AR41),IF(Config!$C$6=3,SUM(+Ene!AR41+Feb!AR41+Mar!AR41),IF(Config!$C$6=4,SUM(+Ene!AR41+Feb!AR41+Mar!AR41+Abr!AR41),IF(Config!$C$6=5,SUM(Ene!AR41+Feb!AR41+Mar!AR41+Abr!AR41+May!AR41),IF(Config!$C$6=6,SUM(+Ene!AR41+Feb!AR41+Mar!AR41+Abr!AR41+May!AR41+Jun!AR41),IF(Config!$C$6=7,SUM(Ene!AR41+Feb!AR41+Mar!AR41+Abr!AR41+May!AR41+Jun!AR41+Jul!AR41),IF(Config!$C$6=8,SUM(+Ene!AR41+Feb!AR41+Mar!AR41+Abr!AR41+May!AR41+Jun!AR41+Jul!AR41+Ago!AR41),IF(Config!$C$6=9,SUM(+Ene!AR41+Feb!AR41+Mar!AR41+Abr!AR41+May!AR41+Jun!AR41+Jul!AR41+Ago!AR41+Set!AR41),IF(Config!$C$6=10,SUM(+Ene!AR41+Feb!AR41+Mar!AR41+Abr!AR41+May!AR41+Jun!AR41+Jul!AR41+Ago!AR41+Set!AR41+Oct!AR41),IF(Config!$C$6=11,SUM(+Ene!AR41+Feb!AR41+Mar!AR41+Abr!AR41+May!AR41+Jun!AR41+Jul!AR41+Ago!AR41+Set!AR41+Oct!AR41+Nov!AR41),IF(Config!$C$6=12,SUM(+Ene!AR41+Feb!AR41+Mar!AR41+Abr!AR41+May!AR41+Jun!AR41+Jul!AR41+Ago!AR41+Set!AR41+Oct!AR41+Nov!AR41+Dic!AR41)))))))))))))</f>
        <v>0</v>
      </c>
      <c r="AS41" s="356">
        <f>IF(Config!$C$6=1,SUM(+Ene!AS41),IF(Config!$C$6=2,SUM(+Ene!AS41+Feb!AS41),IF(Config!$C$6=3,SUM(+Ene!AS41+Feb!AS41+Mar!AS41),IF(Config!$C$6=4,SUM(+Ene!AS41+Feb!AS41+Mar!AS41+Abr!AS41),IF(Config!$C$6=5,SUM(Ene!AS41+Feb!AS41+Mar!AS41+Abr!AS41+May!AS41),IF(Config!$C$6=6,SUM(+Ene!AS41+Feb!AS41+Mar!AS41+Abr!AS41+May!AS41+Jun!AS41),IF(Config!$C$6=7,SUM(Ene!AS41+Feb!AS41+Mar!AS41+Abr!AS41+May!AS41+Jun!AS41+Jul!AS41),IF(Config!$C$6=8,SUM(+Ene!AS41+Feb!AS41+Mar!AS41+Abr!AS41+May!AS41+Jun!AS41+Jul!AS41+Ago!AS41),IF(Config!$C$6=9,SUM(+Ene!AS41+Feb!AS41+Mar!AS41+Abr!AS41+May!AS41+Jun!AS41+Jul!AS41+Ago!AS41+Set!AS41),IF(Config!$C$6=10,SUM(+Ene!AS41+Feb!AS41+Mar!AS41+Abr!AS41+May!AS41+Jun!AS41+Jul!AS41+Ago!AS41+Set!AS41+Oct!AS41),IF(Config!$C$6=11,SUM(+Ene!AS41+Feb!AS41+Mar!AS41+Abr!AS41+May!AS41+Jun!AS41+Jul!AS41+Ago!AS41+Set!AS41+Oct!AS41+Nov!AS41),IF(Config!$C$6=12,SUM(+Ene!AS41+Feb!AS41+Mar!AS41+Abr!AS41+May!AS41+Jun!AS41+Jul!AS41+Ago!AS41+Set!AS41+Oct!AS41+Nov!AS41+Dic!AS41)))))))))))))</f>
        <v>0</v>
      </c>
      <c r="AT41" s="366">
        <f t="shared" si="48"/>
        <v>0</v>
      </c>
      <c r="AU41" s="37">
        <f t="shared" si="27"/>
        <v>0</v>
      </c>
      <c r="AV41" s="37">
        <f t="shared" si="28"/>
        <v>0</v>
      </c>
      <c r="AW41" s="37">
        <f t="shared" si="8"/>
        <v>0</v>
      </c>
      <c r="AX41" s="37">
        <f t="shared" si="9"/>
        <v>0</v>
      </c>
      <c r="AY41" s="37">
        <f t="shared" si="10"/>
        <v>0</v>
      </c>
      <c r="AZ41" s="37">
        <f t="shared" si="11"/>
        <v>0</v>
      </c>
      <c r="BA41" s="37">
        <f t="shared" si="12"/>
        <v>0</v>
      </c>
      <c r="BB41" s="37">
        <f t="shared" si="13"/>
        <v>0</v>
      </c>
      <c r="BC41" s="38">
        <f t="shared" si="14"/>
        <v>0</v>
      </c>
      <c r="BD41" s="37">
        <f t="shared" si="15"/>
        <v>0</v>
      </c>
      <c r="BE41" s="54">
        <f t="shared" si="6"/>
        <v>0</v>
      </c>
      <c r="BF41" t="str">
        <f t="shared" si="7"/>
        <v>OK</v>
      </c>
    </row>
    <row r="42" spans="1:58" ht="30" x14ac:dyDescent="0.25">
      <c r="A42" s="352">
        <v>39</v>
      </c>
      <c r="B42" s="355" t="s">
        <v>713</v>
      </c>
      <c r="C42" s="413" t="s">
        <v>662</v>
      </c>
      <c r="D42" s="356">
        <f>IF(Config!$C$6=1,SUM(+Ene!D42),IF(Config!$C$6=2,SUM(+Ene!D42+Feb!D42),IF(Config!$C$6=3,SUM(+Ene!D42+Feb!D42+Mar!D42),IF(Config!$C$6=4,SUM(+Ene!D42+Feb!D42+Mar!D42+Abr!D42),IF(Config!$C$6=5,SUM(Ene!D42+Feb!D42+Mar!D42+Abr!D42+May!D42),IF(Config!$C$6=6,SUM(+Ene!D42+Feb!D42+Mar!D42+Abr!D42+May!D42+Jun!D42),IF(Config!$C$6=7,SUM(Ene!D42+Feb!D42+Mar!D42+Abr!D42+May!D42+Jun!D42+Jul!D42),IF(Config!$C$6=8,SUM(+Ene!D42+Feb!D42+Mar!D42+Abr!D42+May!D42+Jun!D42+Jul!D42+Ago!D42),IF(Config!$C$6=9,SUM(+Ene!D42+Feb!D42+Mar!D42+Abr!D42+May!D42+Jun!D42+Jul!D42+Ago!D42+Set!D42),IF(Config!$C$6=10,SUM(+Ene!D42+Feb!D42+Mar!D42+Abr!D42+May!D42+Jun!D42+Jul!D42+Ago!D42+Set!D42+Oct!D42),IF(Config!$C$6=11,SUM(+Ene!D42+Feb!D42+Mar!D42+Abr!D42+May!D42+Jun!D42+Jul!D42+Ago!D42+Set!D42+Oct!D42+Nov!D42),IF(Config!$C$6=12,SUM(+Ene!D42+Feb!D42+Mar!D42+Abr!D42+May!D42+Jun!D42+Jul!D42+Ago!D42+Set!D42+Oct!D42+Nov!D42+Dic!D42)))))))))))))</f>
        <v>0</v>
      </c>
      <c r="E42" s="356">
        <f>IF(Config!$C$6=1,SUM(+Ene!E42),IF(Config!$C$6=2,SUM(+Ene!E42+Feb!E42),IF(Config!$C$6=3,SUM(+Ene!E42+Feb!E42+Mar!E42),IF(Config!$C$6=4,SUM(+Ene!E42+Feb!E42+Mar!E42+Abr!E42),IF(Config!$C$6=5,SUM(Ene!E42+Feb!E42+Mar!E42+Abr!E42+May!E42),IF(Config!$C$6=6,SUM(+Ene!E42+Feb!E42+Mar!E42+Abr!E42+May!E42+Jun!E42),IF(Config!$C$6=7,SUM(Ene!E42+Feb!E42+Mar!E42+Abr!E42+May!E42+Jun!E42+Jul!E42),IF(Config!$C$6=8,SUM(+Ene!E42+Feb!E42+Mar!E42+Abr!E42+May!E42+Jun!E42+Jul!E42+Ago!E42),IF(Config!$C$6=9,SUM(+Ene!E42+Feb!E42+Mar!E42+Abr!E42+May!E42+Jun!E42+Jul!E42+Ago!E42+Set!E42),IF(Config!$C$6=10,SUM(+Ene!E42+Feb!E42+Mar!E42+Abr!E42+May!E42+Jun!E42+Jul!E42+Ago!E42+Set!E42+Oct!E42),IF(Config!$C$6=11,SUM(+Ene!E42+Feb!E42+Mar!E42+Abr!E42+May!E42+Jun!E42+Jul!E42+Ago!E42+Set!E42+Oct!E42+Nov!E42),IF(Config!$C$6=12,SUM(+Ene!E42+Feb!E42+Mar!E42+Abr!E42+May!E42+Jun!E42+Jul!E42+Ago!E42+Set!E42+Oct!E42+Nov!E42+Dic!E42)))))))))))))</f>
        <v>0</v>
      </c>
      <c r="F42" s="356">
        <f>IF(Config!$C$6=1,SUM(+Ene!F42),IF(Config!$C$6=2,SUM(+Ene!F42+Feb!F42),IF(Config!$C$6=3,SUM(+Ene!F42+Feb!F42+Mar!F42),IF(Config!$C$6=4,SUM(+Ene!F42+Feb!F42+Mar!F42+Abr!F42),IF(Config!$C$6=5,SUM(Ene!F42+Feb!F42+Mar!F42+Abr!F42+May!F42),IF(Config!$C$6=6,SUM(+Ene!F42+Feb!F42+Mar!F42+Abr!F42+May!F42+Jun!F42),IF(Config!$C$6=7,SUM(Ene!F42+Feb!F42+Mar!F42+Abr!F42+May!F42+Jun!F42+Jul!F42),IF(Config!$C$6=8,SUM(+Ene!F42+Feb!F42+Mar!F42+Abr!F42+May!F42+Jun!F42+Jul!F42+Ago!F42),IF(Config!$C$6=9,SUM(+Ene!F42+Feb!F42+Mar!F42+Abr!F42+May!F42+Jun!F42+Jul!F42+Ago!F42+Set!F42),IF(Config!$C$6=10,SUM(+Ene!F42+Feb!F42+Mar!F42+Abr!F42+May!F42+Jun!F42+Jul!F42+Ago!F42+Set!F42+Oct!F42),IF(Config!$C$6=11,SUM(+Ene!F42+Feb!F42+Mar!F42+Abr!F42+May!F42+Jun!F42+Jul!F42+Ago!F42+Set!F42+Oct!F42+Nov!F42),IF(Config!$C$6=12,SUM(+Ene!F42+Feb!F42+Mar!F42+Abr!F42+May!F42+Jun!F42+Jul!F42+Ago!F42+Set!F42+Oct!F42+Nov!F42+Dic!F42)))))))))))))</f>
        <v>0</v>
      </c>
      <c r="G42" s="356">
        <f>IF(Config!$C$6=1,SUM(+Ene!G42),IF(Config!$C$6=2,SUM(+Ene!G42+Feb!G42),IF(Config!$C$6=3,SUM(+Ene!G42+Feb!G42+Mar!G42),IF(Config!$C$6=4,SUM(+Ene!G42+Feb!G42+Mar!G42+Abr!G42),IF(Config!$C$6=5,SUM(Ene!G42+Feb!G42+Mar!G42+Abr!G42+May!G42),IF(Config!$C$6=6,SUM(+Ene!G42+Feb!G42+Mar!G42+Abr!G42+May!G42+Jun!G42),IF(Config!$C$6=7,SUM(Ene!G42+Feb!G42+Mar!G42+Abr!G42+May!G42+Jun!G42+Jul!G42),IF(Config!$C$6=8,SUM(+Ene!G42+Feb!G42+Mar!G42+Abr!G42+May!G42+Jun!G42+Jul!G42+Ago!G42),IF(Config!$C$6=9,SUM(+Ene!G42+Feb!G42+Mar!G42+Abr!G42+May!G42+Jun!G42+Jul!G42+Ago!G42+Set!G42),IF(Config!$C$6=10,SUM(+Ene!G42+Feb!G42+Mar!G42+Abr!G42+May!G42+Jun!G42+Jul!G42+Ago!G42+Set!G42+Oct!G42),IF(Config!$C$6=11,SUM(+Ene!G42+Feb!G42+Mar!G42+Abr!G42+May!G42+Jun!G42+Jul!G42+Ago!G42+Set!G42+Oct!G42+Nov!G42),IF(Config!$C$6=12,SUM(+Ene!G42+Feb!G42+Mar!G42+Abr!G42+May!G42+Jun!G42+Jul!G42+Ago!G42+Set!G42+Oct!G42+Nov!G42+Dic!G42)))))))))))))</f>
        <v>0</v>
      </c>
      <c r="H42" s="356">
        <f>IF(Config!$C$6=1,SUM(+Ene!H42),IF(Config!$C$6=2,SUM(+Ene!H42+Feb!H42),IF(Config!$C$6=3,SUM(+Ene!H42+Feb!H42+Mar!H42),IF(Config!$C$6=4,SUM(+Ene!H42+Feb!H42+Mar!H42+Abr!H42),IF(Config!$C$6=5,SUM(Ene!H42+Feb!H42+Mar!H42+Abr!H42+May!H42),IF(Config!$C$6=6,SUM(+Ene!H42+Feb!H42+Mar!H42+Abr!H42+May!H42+Jun!H42),IF(Config!$C$6=7,SUM(Ene!H42+Feb!H42+Mar!H42+Abr!H42+May!H42+Jun!H42+Jul!H42),IF(Config!$C$6=8,SUM(+Ene!H42+Feb!H42+Mar!H42+Abr!H42+May!H42+Jun!H42+Jul!H42+Ago!H42),IF(Config!$C$6=9,SUM(+Ene!H42+Feb!H42+Mar!H42+Abr!H42+May!H42+Jun!H42+Jul!H42+Ago!H42+Set!H42),IF(Config!$C$6=10,SUM(+Ene!H42+Feb!H42+Mar!H42+Abr!H42+May!H42+Jun!H42+Jul!H42+Ago!H42+Set!H42+Oct!H42),IF(Config!$C$6=11,SUM(+Ene!H42+Feb!H42+Mar!H42+Abr!H42+May!H42+Jun!H42+Jul!H42+Ago!H42+Set!H42+Oct!H42+Nov!H42),IF(Config!$C$6=12,SUM(+Ene!H42+Feb!H42+Mar!H42+Abr!H42+May!H42+Jun!H42+Jul!H42+Ago!H42+Set!H42+Oct!H42+Nov!H42+Dic!H42)))))))))))))</f>
        <v>0</v>
      </c>
      <c r="I42" s="356">
        <f>IF(Config!$C$6=1,SUM(+Ene!I42),IF(Config!$C$6=2,SUM(+Ene!I42+Feb!I42),IF(Config!$C$6=3,SUM(+Ene!I42+Feb!I42+Mar!I42),IF(Config!$C$6=4,SUM(+Ene!I42+Feb!I42+Mar!I42+Abr!I42),IF(Config!$C$6=5,SUM(Ene!I42+Feb!I42+Mar!I42+Abr!I42+May!I42),IF(Config!$C$6=6,SUM(+Ene!I42+Feb!I42+Mar!I42+Abr!I42+May!I42+Jun!I42),IF(Config!$C$6=7,SUM(Ene!I42+Feb!I42+Mar!I42+Abr!I42+May!I42+Jun!I42+Jul!I42),IF(Config!$C$6=8,SUM(+Ene!I42+Feb!I42+Mar!I42+Abr!I42+May!I42+Jun!I42+Jul!I42+Ago!I42),IF(Config!$C$6=9,SUM(+Ene!I42+Feb!I42+Mar!I42+Abr!I42+May!I42+Jun!I42+Jul!I42+Ago!I42+Set!I42),IF(Config!$C$6=10,SUM(+Ene!I42+Feb!I42+Mar!I42+Abr!I42+May!I42+Jun!I42+Jul!I42+Ago!I42+Set!I42+Oct!I42),IF(Config!$C$6=11,SUM(+Ene!I42+Feb!I42+Mar!I42+Abr!I42+May!I42+Jun!I42+Jul!I42+Ago!I42+Set!I42+Oct!I42+Nov!I42),IF(Config!$C$6=12,SUM(+Ene!I42+Feb!I42+Mar!I42+Abr!I42+May!I42+Jun!I42+Jul!I42+Ago!I42+Set!I42+Oct!I42+Nov!I42+Dic!I42)))))))))))))</f>
        <v>0</v>
      </c>
      <c r="J42" s="356">
        <f>IF(Config!$C$6=1,SUM(+Ene!J42),IF(Config!$C$6=2,SUM(+Ene!J42+Feb!J42),IF(Config!$C$6=3,SUM(+Ene!J42+Feb!J42+Mar!J42),IF(Config!$C$6=4,SUM(+Ene!J42+Feb!J42+Mar!J42+Abr!J42),IF(Config!$C$6=5,SUM(Ene!J42+Feb!J42+Mar!J42+Abr!J42+May!J42),IF(Config!$C$6=6,SUM(+Ene!J42+Feb!J42+Mar!J42+Abr!J42+May!J42+Jun!J42),IF(Config!$C$6=7,SUM(Ene!J42+Feb!J42+Mar!J42+Abr!J42+May!J42+Jun!J42+Jul!J42),IF(Config!$C$6=8,SUM(+Ene!J42+Feb!J42+Mar!J42+Abr!J42+May!J42+Jun!J42+Jul!J42+Ago!J42),IF(Config!$C$6=9,SUM(+Ene!J42+Feb!J42+Mar!J42+Abr!J42+May!J42+Jun!J42+Jul!J42+Ago!J42+Set!J42),IF(Config!$C$6=10,SUM(+Ene!J42+Feb!J42+Mar!J42+Abr!J42+May!J42+Jun!J42+Jul!J42+Ago!J42+Set!J42+Oct!J42),IF(Config!$C$6=11,SUM(+Ene!J42+Feb!J42+Mar!J42+Abr!J42+May!J42+Jun!J42+Jul!J42+Ago!J42+Set!J42+Oct!J42+Nov!J42),IF(Config!$C$6=12,SUM(+Ene!J42+Feb!J42+Mar!J42+Abr!J42+May!J42+Jun!J42+Jul!J42+Ago!J42+Set!J42+Oct!J42+Nov!J42+Dic!J42)))))))))))))</f>
        <v>0</v>
      </c>
      <c r="K42" s="356">
        <f>IF(Config!$C$6=1,SUM(+Ene!K42),IF(Config!$C$6=2,SUM(+Ene!K42+Feb!K42),IF(Config!$C$6=3,SUM(+Ene!K42+Feb!K42+Mar!K42),IF(Config!$C$6=4,SUM(+Ene!K42+Feb!K42+Mar!K42+Abr!K42),IF(Config!$C$6=5,SUM(Ene!K42+Feb!K42+Mar!K42+Abr!K42+May!K42),IF(Config!$C$6=6,SUM(+Ene!K42+Feb!K42+Mar!K42+Abr!K42+May!K42+Jun!K42),IF(Config!$C$6=7,SUM(Ene!K42+Feb!K42+Mar!K42+Abr!K42+May!K42+Jun!K42+Jul!K42),IF(Config!$C$6=8,SUM(+Ene!K42+Feb!K42+Mar!K42+Abr!K42+May!K42+Jun!K42+Jul!K42+Ago!K42),IF(Config!$C$6=9,SUM(+Ene!K42+Feb!K42+Mar!K42+Abr!K42+May!K42+Jun!K42+Jul!K42+Ago!K42+Set!K42),IF(Config!$C$6=10,SUM(+Ene!K42+Feb!K42+Mar!K42+Abr!K42+May!K42+Jun!K42+Jul!K42+Ago!K42+Set!K42+Oct!K42),IF(Config!$C$6=11,SUM(+Ene!K42+Feb!K42+Mar!K42+Abr!K42+May!K42+Jun!K42+Jul!K42+Ago!K42+Set!K42+Oct!K42+Nov!K42),IF(Config!$C$6=12,SUM(+Ene!K42+Feb!K42+Mar!K42+Abr!K42+May!K42+Jun!K42+Jul!K42+Ago!K42+Set!K42+Oct!K42+Nov!K42+Dic!K42)))))))))))))</f>
        <v>0</v>
      </c>
      <c r="L42" s="356">
        <f>IF(Config!$C$6=1,SUM(+Ene!L42),IF(Config!$C$6=2,SUM(+Ene!L42+Feb!L42),IF(Config!$C$6=3,SUM(+Ene!L42+Feb!L42+Mar!L42),IF(Config!$C$6=4,SUM(+Ene!L42+Feb!L42+Mar!L42+Abr!L42),IF(Config!$C$6=5,SUM(Ene!L42+Feb!L42+Mar!L42+Abr!L42+May!L42),IF(Config!$C$6=6,SUM(+Ene!L42+Feb!L42+Mar!L42+Abr!L42+May!L42+Jun!L42),IF(Config!$C$6=7,SUM(Ene!L42+Feb!L42+Mar!L42+Abr!L42+May!L42+Jun!L42+Jul!L42),IF(Config!$C$6=8,SUM(+Ene!L42+Feb!L42+Mar!L42+Abr!L42+May!L42+Jun!L42+Jul!L42+Ago!L42),IF(Config!$C$6=9,SUM(+Ene!L42+Feb!L42+Mar!L42+Abr!L42+May!L42+Jun!L42+Jul!L42+Ago!L42+Set!L42),IF(Config!$C$6=10,SUM(+Ene!L42+Feb!L42+Mar!L42+Abr!L42+May!L42+Jun!L42+Jul!L42+Ago!L42+Set!L42+Oct!L42),IF(Config!$C$6=11,SUM(+Ene!L42+Feb!L42+Mar!L42+Abr!L42+May!L42+Jun!L42+Jul!L42+Ago!L42+Set!L42+Oct!L42+Nov!L42),IF(Config!$C$6=12,SUM(+Ene!L42+Feb!L42+Mar!L42+Abr!L42+May!L42+Jun!L42+Jul!L42+Ago!L42+Set!L42+Oct!L42+Nov!L42+Dic!L42)))))))))))))</f>
        <v>0</v>
      </c>
      <c r="M42" s="356">
        <f>IF(Config!$C$6=1,SUM(+Ene!M42),IF(Config!$C$6=2,SUM(+Ene!M42+Feb!M42),IF(Config!$C$6=3,SUM(+Ene!M42+Feb!M42+Mar!M42),IF(Config!$C$6=4,SUM(+Ene!M42+Feb!M42+Mar!M42+Abr!M42),IF(Config!$C$6=5,SUM(Ene!M42+Feb!M42+Mar!M42+Abr!M42+May!M42),IF(Config!$C$6=6,SUM(+Ene!M42+Feb!M42+Mar!M42+Abr!M42+May!M42+Jun!M42),IF(Config!$C$6=7,SUM(Ene!M42+Feb!M42+Mar!M42+Abr!M42+May!M42+Jun!M42+Jul!M42),IF(Config!$C$6=8,SUM(+Ene!M42+Feb!M42+Mar!M42+Abr!M42+May!M42+Jun!M42+Jul!M42+Ago!M42),IF(Config!$C$6=9,SUM(+Ene!M42+Feb!M42+Mar!M42+Abr!M42+May!M42+Jun!M42+Jul!M42+Ago!M42+Set!M42),IF(Config!$C$6=10,SUM(+Ene!M42+Feb!M42+Mar!M42+Abr!M42+May!M42+Jun!M42+Jul!M42+Ago!M42+Set!M42+Oct!M42),IF(Config!$C$6=11,SUM(+Ene!M42+Feb!M42+Mar!M42+Abr!M42+May!M42+Jun!M42+Jul!M42+Ago!M42+Set!M42+Oct!M42+Nov!M42),IF(Config!$C$6=12,SUM(+Ene!M42+Feb!M42+Mar!M42+Abr!M42+May!M42+Jun!M42+Jul!M42+Ago!M42+Set!M42+Oct!M42+Nov!M42+Dic!M42)))))))))))))</f>
        <v>0</v>
      </c>
      <c r="N42" s="356">
        <f>IF(Config!$C$6=1,SUM(+Ene!N42),IF(Config!$C$6=2,SUM(+Ene!N42+Feb!N42),IF(Config!$C$6=3,SUM(+Ene!N42+Feb!N42+Mar!N42),IF(Config!$C$6=4,SUM(+Ene!N42+Feb!N42+Mar!N42+Abr!N42),IF(Config!$C$6=5,SUM(Ene!N42+Feb!N42+Mar!N42+Abr!N42+May!N42),IF(Config!$C$6=6,SUM(+Ene!N42+Feb!N42+Mar!N42+Abr!N42+May!N42+Jun!N42),IF(Config!$C$6=7,SUM(Ene!N42+Feb!N42+Mar!N42+Abr!N42+May!N42+Jun!N42+Jul!N42),IF(Config!$C$6=8,SUM(+Ene!N42+Feb!N42+Mar!N42+Abr!N42+May!N42+Jun!N42+Jul!N42+Ago!N42),IF(Config!$C$6=9,SUM(+Ene!N42+Feb!N42+Mar!N42+Abr!N42+May!N42+Jun!N42+Jul!N42+Ago!N42+Set!N42),IF(Config!$C$6=10,SUM(+Ene!N42+Feb!N42+Mar!N42+Abr!N42+May!N42+Jun!N42+Jul!N42+Ago!N42+Set!N42+Oct!N42),IF(Config!$C$6=11,SUM(+Ene!N42+Feb!N42+Mar!N42+Abr!N42+May!N42+Jun!N42+Jul!N42+Ago!N42+Set!N42+Oct!N42+Nov!N42),IF(Config!$C$6=12,SUM(+Ene!N42+Feb!N42+Mar!N42+Abr!N42+May!N42+Jun!N42+Jul!N42+Ago!N42+Set!N42+Oct!N42+Nov!N42+Dic!N42)))))))))))))</f>
        <v>0</v>
      </c>
      <c r="O42" s="356">
        <f>IF(Config!$C$6=1,SUM(+Ene!O42),IF(Config!$C$6=2,SUM(+Ene!O42+Feb!O42),IF(Config!$C$6=3,SUM(+Ene!O42+Feb!O42+Mar!O42),IF(Config!$C$6=4,SUM(+Ene!O42+Feb!O42+Mar!O42+Abr!O42),IF(Config!$C$6=5,SUM(Ene!O42+Feb!O42+Mar!O42+Abr!O42+May!O42),IF(Config!$C$6=6,SUM(+Ene!O42+Feb!O42+Mar!O42+Abr!O42+May!O42+Jun!O42),IF(Config!$C$6=7,SUM(Ene!O42+Feb!O42+Mar!O42+Abr!O42+May!O42+Jun!O42+Jul!O42),IF(Config!$C$6=8,SUM(+Ene!O42+Feb!O42+Mar!O42+Abr!O42+May!O42+Jun!O42+Jul!O42+Ago!O42),IF(Config!$C$6=9,SUM(+Ene!O42+Feb!O42+Mar!O42+Abr!O42+May!O42+Jun!O42+Jul!O42+Ago!O42+Set!O42),IF(Config!$C$6=10,SUM(+Ene!O42+Feb!O42+Mar!O42+Abr!O42+May!O42+Jun!O42+Jul!O42+Ago!O42+Set!O42+Oct!O42),IF(Config!$C$6=11,SUM(+Ene!O42+Feb!O42+Mar!O42+Abr!O42+May!O42+Jun!O42+Jul!O42+Ago!O42+Set!O42+Oct!O42+Nov!O42),IF(Config!$C$6=12,SUM(+Ene!O42+Feb!O42+Mar!O42+Abr!O42+May!O42+Jun!O42+Jul!O42+Ago!O42+Set!O42+Oct!O42+Nov!O42+Dic!O42)))))))))))))</f>
        <v>0</v>
      </c>
      <c r="P42" s="356">
        <f>IF(Config!$C$6=1,SUM(+Ene!P42),IF(Config!$C$6=2,SUM(+Ene!P42+Feb!P42),IF(Config!$C$6=3,SUM(+Ene!P42+Feb!P42+Mar!P42),IF(Config!$C$6=4,SUM(+Ene!P42+Feb!P42+Mar!P42+Abr!P42),IF(Config!$C$6=5,SUM(Ene!P42+Feb!P42+Mar!P42+Abr!P42+May!P42),IF(Config!$C$6=6,SUM(+Ene!P42+Feb!P42+Mar!P42+Abr!P42+May!P42+Jun!P42),IF(Config!$C$6=7,SUM(Ene!P42+Feb!P42+Mar!P42+Abr!P42+May!P42+Jun!P42+Jul!P42),IF(Config!$C$6=8,SUM(+Ene!P42+Feb!P42+Mar!P42+Abr!P42+May!P42+Jun!P42+Jul!P42+Ago!P42),IF(Config!$C$6=9,SUM(+Ene!P42+Feb!P42+Mar!P42+Abr!P42+May!P42+Jun!P42+Jul!P42+Ago!P42+Set!P42),IF(Config!$C$6=10,SUM(+Ene!P42+Feb!P42+Mar!P42+Abr!P42+May!P42+Jun!P42+Jul!P42+Ago!P42+Set!P42+Oct!P42),IF(Config!$C$6=11,SUM(+Ene!P42+Feb!P42+Mar!P42+Abr!P42+May!P42+Jun!P42+Jul!P42+Ago!P42+Set!P42+Oct!P42+Nov!P42),IF(Config!$C$6=12,SUM(+Ene!P42+Feb!P42+Mar!P42+Abr!P42+May!P42+Jun!P42+Jul!P42+Ago!P42+Set!P42+Oct!P42+Nov!P42+Dic!P42)))))))))))))</f>
        <v>0</v>
      </c>
      <c r="Q42" s="356">
        <f>IF(Config!$C$6=1,SUM(+Ene!Q42),IF(Config!$C$6=2,SUM(+Ene!Q42+Feb!Q42),IF(Config!$C$6=3,SUM(+Ene!Q42+Feb!Q42+Mar!Q42),IF(Config!$C$6=4,SUM(+Ene!Q42+Feb!Q42+Mar!Q42+Abr!Q42),IF(Config!$C$6=5,SUM(Ene!Q42+Feb!Q42+Mar!Q42+Abr!Q42+May!Q42),IF(Config!$C$6=6,SUM(+Ene!Q42+Feb!Q42+Mar!Q42+Abr!Q42+May!Q42+Jun!Q42),IF(Config!$C$6=7,SUM(Ene!Q42+Feb!Q42+Mar!Q42+Abr!Q42+May!Q42+Jun!Q42+Jul!Q42),IF(Config!$C$6=8,SUM(+Ene!Q42+Feb!Q42+Mar!Q42+Abr!Q42+May!Q42+Jun!Q42+Jul!Q42+Ago!Q42),IF(Config!$C$6=9,SUM(+Ene!Q42+Feb!Q42+Mar!Q42+Abr!Q42+May!Q42+Jun!Q42+Jul!Q42+Ago!Q42+Set!Q42),IF(Config!$C$6=10,SUM(+Ene!Q42+Feb!Q42+Mar!Q42+Abr!Q42+May!Q42+Jun!Q42+Jul!Q42+Ago!Q42+Set!Q42+Oct!Q42),IF(Config!$C$6=11,SUM(+Ene!Q42+Feb!Q42+Mar!Q42+Abr!Q42+May!Q42+Jun!Q42+Jul!Q42+Ago!Q42+Set!Q42+Oct!Q42+Nov!Q42),IF(Config!$C$6=12,SUM(+Ene!Q42+Feb!Q42+Mar!Q42+Abr!Q42+May!Q42+Jun!Q42+Jul!Q42+Ago!Q42+Set!Q42+Oct!Q42+Nov!Q42+Dic!Q42)))))))))))))</f>
        <v>0</v>
      </c>
      <c r="R42" s="356">
        <f>IF(Config!$C$6=1,SUM(+Ene!R42),IF(Config!$C$6=2,SUM(+Ene!R42+Feb!R42),IF(Config!$C$6=3,SUM(+Ene!R42+Feb!R42+Mar!R42),IF(Config!$C$6=4,SUM(+Ene!R42+Feb!R42+Mar!R42+Abr!R42),IF(Config!$C$6=5,SUM(Ene!R42+Feb!R42+Mar!R42+Abr!R42+May!R42),IF(Config!$C$6=6,SUM(+Ene!R42+Feb!R42+Mar!R42+Abr!R42+May!R42+Jun!R42),IF(Config!$C$6=7,SUM(Ene!R42+Feb!R42+Mar!R42+Abr!R42+May!R42+Jun!R42+Jul!R42),IF(Config!$C$6=8,SUM(+Ene!R42+Feb!R42+Mar!R42+Abr!R42+May!R42+Jun!R42+Jul!R42+Ago!R42),IF(Config!$C$6=9,SUM(+Ene!R42+Feb!R42+Mar!R42+Abr!R42+May!R42+Jun!R42+Jul!R42+Ago!R42+Set!R42),IF(Config!$C$6=10,SUM(+Ene!R42+Feb!R42+Mar!R42+Abr!R42+May!R42+Jun!R42+Jul!R42+Ago!R42+Set!R42+Oct!R42),IF(Config!$C$6=11,SUM(+Ene!R42+Feb!R42+Mar!R42+Abr!R42+May!R42+Jun!R42+Jul!R42+Ago!R42+Set!R42+Oct!R42+Nov!R42),IF(Config!$C$6=12,SUM(+Ene!R42+Feb!R42+Mar!R42+Abr!R42+May!R42+Jun!R42+Jul!R42+Ago!R42+Set!R42+Oct!R42+Nov!R42+Dic!R42)))))))))))))</f>
        <v>0</v>
      </c>
      <c r="S42" s="356">
        <f>IF(Config!$C$6=1,SUM(+Ene!S42),IF(Config!$C$6=2,SUM(+Ene!S42+Feb!S42),IF(Config!$C$6=3,SUM(+Ene!S42+Feb!S42+Mar!S42),IF(Config!$C$6=4,SUM(+Ene!S42+Feb!S42+Mar!S42+Abr!S42),IF(Config!$C$6=5,SUM(Ene!S42+Feb!S42+Mar!S42+Abr!S42+May!S42),IF(Config!$C$6=6,SUM(+Ene!S42+Feb!S42+Mar!S42+Abr!S42+May!S42+Jun!S42),IF(Config!$C$6=7,SUM(Ene!S42+Feb!S42+Mar!S42+Abr!S42+May!S42+Jun!S42+Jul!S42),IF(Config!$C$6=8,SUM(+Ene!S42+Feb!S42+Mar!S42+Abr!S42+May!S42+Jun!S42+Jul!S42+Ago!S42),IF(Config!$C$6=9,SUM(+Ene!S42+Feb!S42+Mar!S42+Abr!S42+May!S42+Jun!S42+Jul!S42+Ago!S42+Set!S42),IF(Config!$C$6=10,SUM(+Ene!S42+Feb!S42+Mar!S42+Abr!S42+May!S42+Jun!S42+Jul!S42+Ago!S42+Set!S42+Oct!S42),IF(Config!$C$6=11,SUM(+Ene!S42+Feb!S42+Mar!S42+Abr!S42+May!S42+Jun!S42+Jul!S42+Ago!S42+Set!S42+Oct!S42+Nov!S42),IF(Config!$C$6=12,SUM(+Ene!S42+Feb!S42+Mar!S42+Abr!S42+May!S42+Jun!S42+Jul!S42+Ago!S42+Set!S42+Oct!S42+Nov!S42+Dic!S42)))))))))))))</f>
        <v>0</v>
      </c>
      <c r="T42" s="356">
        <f>IF(Config!$C$6=1,SUM(+Ene!T42),IF(Config!$C$6=2,SUM(+Ene!T42+Feb!T42),IF(Config!$C$6=3,SUM(+Ene!T42+Feb!T42+Mar!T42),IF(Config!$C$6=4,SUM(+Ene!T42+Feb!T42+Mar!T42+Abr!T42),IF(Config!$C$6=5,SUM(Ene!T42+Feb!T42+Mar!T42+Abr!T42+May!T42),IF(Config!$C$6=6,SUM(+Ene!T42+Feb!T42+Mar!T42+Abr!T42+May!T42+Jun!T42),IF(Config!$C$6=7,SUM(Ene!T42+Feb!T42+Mar!T42+Abr!T42+May!T42+Jun!T42+Jul!T42),IF(Config!$C$6=8,SUM(+Ene!T42+Feb!T42+Mar!T42+Abr!T42+May!T42+Jun!T42+Jul!T42+Ago!T42),IF(Config!$C$6=9,SUM(+Ene!T42+Feb!T42+Mar!T42+Abr!T42+May!T42+Jun!T42+Jul!T42+Ago!T42+Set!T42),IF(Config!$C$6=10,SUM(+Ene!T42+Feb!T42+Mar!T42+Abr!T42+May!T42+Jun!T42+Jul!T42+Ago!T42+Set!T42+Oct!T42),IF(Config!$C$6=11,SUM(+Ene!T42+Feb!T42+Mar!T42+Abr!T42+May!T42+Jun!T42+Jul!T42+Ago!T42+Set!T42+Oct!T42+Nov!T42),IF(Config!$C$6=12,SUM(+Ene!T42+Feb!T42+Mar!T42+Abr!T42+May!T42+Jun!T42+Jul!T42+Ago!T42+Set!T42+Oct!T42+Nov!T42+Dic!T42)))))))))))))</f>
        <v>0</v>
      </c>
      <c r="U42" s="356">
        <f>IF(Config!$C$6=1,SUM(+Ene!U42),IF(Config!$C$6=2,SUM(+Ene!U42+Feb!U42),IF(Config!$C$6=3,SUM(+Ene!U42+Feb!U42+Mar!U42),IF(Config!$C$6=4,SUM(+Ene!U42+Feb!U42+Mar!U42+Abr!U42),IF(Config!$C$6=5,SUM(Ene!U42+Feb!U42+Mar!U42+Abr!U42+May!U42),IF(Config!$C$6=6,SUM(+Ene!U42+Feb!U42+Mar!U42+Abr!U42+May!U42+Jun!U42),IF(Config!$C$6=7,SUM(Ene!U42+Feb!U42+Mar!U42+Abr!U42+May!U42+Jun!U42+Jul!U42),IF(Config!$C$6=8,SUM(+Ene!U42+Feb!U42+Mar!U42+Abr!U42+May!U42+Jun!U42+Jul!U42+Ago!U42),IF(Config!$C$6=9,SUM(+Ene!U42+Feb!U42+Mar!U42+Abr!U42+May!U42+Jun!U42+Jul!U42+Ago!U42+Set!U42),IF(Config!$C$6=10,SUM(+Ene!U42+Feb!U42+Mar!U42+Abr!U42+May!U42+Jun!U42+Jul!U42+Ago!U42+Set!U42+Oct!U42),IF(Config!$C$6=11,SUM(+Ene!U42+Feb!U42+Mar!U42+Abr!U42+May!U42+Jun!U42+Jul!U42+Ago!U42+Set!U42+Oct!U42+Nov!U42),IF(Config!$C$6=12,SUM(+Ene!U42+Feb!U42+Mar!U42+Abr!U42+May!U42+Jun!U42+Jul!U42+Ago!U42+Set!U42+Oct!U42+Nov!U42+Dic!U42)))))))))))))</f>
        <v>0</v>
      </c>
      <c r="V42" s="356">
        <f>IF(Config!$C$6=1,SUM(+Ene!V42),IF(Config!$C$6=2,SUM(+Ene!V42+Feb!V42),IF(Config!$C$6=3,SUM(+Ene!V42+Feb!V42+Mar!V42),IF(Config!$C$6=4,SUM(+Ene!V42+Feb!V42+Mar!V42+Abr!V42),IF(Config!$C$6=5,SUM(Ene!V42+Feb!V42+Mar!V42+Abr!V42+May!V42),IF(Config!$C$6=6,SUM(+Ene!V42+Feb!V42+Mar!V42+Abr!V42+May!V42+Jun!V42),IF(Config!$C$6=7,SUM(Ene!V42+Feb!V42+Mar!V42+Abr!V42+May!V42+Jun!V42+Jul!V42),IF(Config!$C$6=8,SUM(+Ene!V42+Feb!V42+Mar!V42+Abr!V42+May!V42+Jun!V42+Jul!V42+Ago!V42),IF(Config!$C$6=9,SUM(+Ene!V42+Feb!V42+Mar!V42+Abr!V42+May!V42+Jun!V42+Jul!V42+Ago!V42+Set!V42),IF(Config!$C$6=10,SUM(+Ene!V42+Feb!V42+Mar!V42+Abr!V42+May!V42+Jun!V42+Jul!V42+Ago!V42+Set!V42+Oct!V42),IF(Config!$C$6=11,SUM(+Ene!V42+Feb!V42+Mar!V42+Abr!V42+May!V42+Jun!V42+Jul!V42+Ago!V42+Set!V42+Oct!V42+Nov!V42),IF(Config!$C$6=12,SUM(+Ene!V42+Feb!V42+Mar!V42+Abr!V42+May!V42+Jun!V42+Jul!V42+Ago!V42+Set!V42+Oct!V42+Nov!V42+Dic!V42)))))))))))))</f>
        <v>0</v>
      </c>
      <c r="W42" s="356">
        <f>IF(Config!$C$6=1,SUM(+Ene!W42),IF(Config!$C$6=2,SUM(+Ene!W42+Feb!W42),IF(Config!$C$6=3,SUM(+Ene!W42+Feb!W42+Mar!W42),IF(Config!$C$6=4,SUM(+Ene!W42+Feb!W42+Mar!W42+Abr!W42),IF(Config!$C$6=5,SUM(Ene!W42+Feb!W42+Mar!W42+Abr!W42+May!W42),IF(Config!$C$6=6,SUM(+Ene!W42+Feb!W42+Mar!W42+Abr!W42+May!W42+Jun!W42),IF(Config!$C$6=7,SUM(Ene!W42+Feb!W42+Mar!W42+Abr!W42+May!W42+Jun!W42+Jul!W42),IF(Config!$C$6=8,SUM(+Ene!W42+Feb!W42+Mar!W42+Abr!W42+May!W42+Jun!W42+Jul!W42+Ago!W42),IF(Config!$C$6=9,SUM(+Ene!W42+Feb!W42+Mar!W42+Abr!W42+May!W42+Jun!W42+Jul!W42+Ago!W42+Set!W42),IF(Config!$C$6=10,SUM(+Ene!W42+Feb!W42+Mar!W42+Abr!W42+May!W42+Jun!W42+Jul!W42+Ago!W42+Set!W42+Oct!W42),IF(Config!$C$6=11,SUM(+Ene!W42+Feb!W42+Mar!W42+Abr!W42+May!W42+Jun!W42+Jul!W42+Ago!W42+Set!W42+Oct!W42+Nov!W42),IF(Config!$C$6=12,SUM(+Ene!W42+Feb!W42+Mar!W42+Abr!W42+May!W42+Jun!W42+Jul!W42+Ago!W42+Set!W42+Oct!W42+Nov!W42+Dic!W42)))))))))))))</f>
        <v>0</v>
      </c>
      <c r="X42" s="356">
        <f>IF(Config!$C$6=1,SUM(+Ene!X42),IF(Config!$C$6=2,SUM(+Ene!X42+Feb!X42),IF(Config!$C$6=3,SUM(+Ene!X42+Feb!X42+Mar!X42),IF(Config!$C$6=4,SUM(+Ene!X42+Feb!X42+Mar!X42+Abr!X42),IF(Config!$C$6=5,SUM(Ene!X42+Feb!X42+Mar!X42+Abr!X42+May!X42),IF(Config!$C$6=6,SUM(+Ene!X42+Feb!X42+Mar!X42+Abr!X42+May!X42+Jun!X42),IF(Config!$C$6=7,SUM(Ene!X42+Feb!X42+Mar!X42+Abr!X42+May!X42+Jun!X42+Jul!X42),IF(Config!$C$6=8,SUM(+Ene!X42+Feb!X42+Mar!X42+Abr!X42+May!X42+Jun!X42+Jul!X42+Ago!X42),IF(Config!$C$6=9,SUM(+Ene!X42+Feb!X42+Mar!X42+Abr!X42+May!X42+Jun!X42+Jul!X42+Ago!X42+Set!X42),IF(Config!$C$6=10,SUM(+Ene!X42+Feb!X42+Mar!X42+Abr!X42+May!X42+Jun!X42+Jul!X42+Ago!X42+Set!X42+Oct!X42),IF(Config!$C$6=11,SUM(+Ene!X42+Feb!X42+Mar!X42+Abr!X42+May!X42+Jun!X42+Jul!X42+Ago!X42+Set!X42+Oct!X42+Nov!X42),IF(Config!$C$6=12,SUM(+Ene!X42+Feb!X42+Mar!X42+Abr!X42+May!X42+Jun!X42+Jul!X42+Ago!X42+Set!X42+Oct!X42+Nov!X42+Dic!X42)))))))))))))</f>
        <v>0</v>
      </c>
      <c r="Y42" s="356">
        <f>IF(Config!$C$6=1,SUM(+Ene!Y42),IF(Config!$C$6=2,SUM(+Ene!Y42+Feb!Y42),IF(Config!$C$6=3,SUM(+Ene!Y42+Feb!Y42+Mar!Y42),IF(Config!$C$6=4,SUM(+Ene!Y42+Feb!Y42+Mar!Y42+Abr!Y42),IF(Config!$C$6=5,SUM(Ene!Y42+Feb!Y42+Mar!Y42+Abr!Y42+May!Y42),IF(Config!$C$6=6,SUM(+Ene!Y42+Feb!Y42+Mar!Y42+Abr!Y42+May!Y42+Jun!Y42),IF(Config!$C$6=7,SUM(Ene!Y42+Feb!Y42+Mar!Y42+Abr!Y42+May!Y42+Jun!Y42+Jul!Y42),IF(Config!$C$6=8,SUM(+Ene!Y42+Feb!Y42+Mar!Y42+Abr!Y42+May!Y42+Jun!Y42+Jul!Y42+Ago!Y42),IF(Config!$C$6=9,SUM(+Ene!Y42+Feb!Y42+Mar!Y42+Abr!Y42+May!Y42+Jun!Y42+Jul!Y42+Ago!Y42+Set!Y42),IF(Config!$C$6=10,SUM(+Ene!Y42+Feb!Y42+Mar!Y42+Abr!Y42+May!Y42+Jun!Y42+Jul!Y42+Ago!Y42+Set!Y42+Oct!Y42),IF(Config!$C$6=11,SUM(+Ene!Y42+Feb!Y42+Mar!Y42+Abr!Y42+May!Y42+Jun!Y42+Jul!Y42+Ago!Y42+Set!Y42+Oct!Y42+Nov!Y42),IF(Config!$C$6=12,SUM(+Ene!Y42+Feb!Y42+Mar!Y42+Abr!Y42+May!Y42+Jun!Y42+Jul!Y42+Ago!Y42+Set!Y42+Oct!Y42+Nov!Y42+Dic!Y42)))))))))))))</f>
        <v>0</v>
      </c>
      <c r="Z42" s="356">
        <f>IF(Config!$C$6=1,SUM(+Ene!Z42),IF(Config!$C$6=2,SUM(+Ene!Z42+Feb!Z42),IF(Config!$C$6=3,SUM(+Ene!Z42+Feb!Z42+Mar!Z42),IF(Config!$C$6=4,SUM(+Ene!Z42+Feb!Z42+Mar!Z42+Abr!Z42),IF(Config!$C$6=5,SUM(Ene!Z42+Feb!Z42+Mar!Z42+Abr!Z42+May!Z42),IF(Config!$C$6=6,SUM(+Ene!Z42+Feb!Z42+Mar!Z42+Abr!Z42+May!Z42+Jun!Z42),IF(Config!$C$6=7,SUM(Ene!Z42+Feb!Z42+Mar!Z42+Abr!Z42+May!Z42+Jun!Z42+Jul!Z42),IF(Config!$C$6=8,SUM(+Ene!Z42+Feb!Z42+Mar!Z42+Abr!Z42+May!Z42+Jun!Z42+Jul!Z42+Ago!Z42),IF(Config!$C$6=9,SUM(+Ene!Z42+Feb!Z42+Mar!Z42+Abr!Z42+May!Z42+Jun!Z42+Jul!Z42+Ago!Z42+Set!Z42),IF(Config!$C$6=10,SUM(+Ene!Z42+Feb!Z42+Mar!Z42+Abr!Z42+May!Z42+Jun!Z42+Jul!Z42+Ago!Z42+Set!Z42+Oct!Z42),IF(Config!$C$6=11,SUM(+Ene!Z42+Feb!Z42+Mar!Z42+Abr!Z42+May!Z42+Jun!Z42+Jul!Z42+Ago!Z42+Set!Z42+Oct!Z42+Nov!Z42),IF(Config!$C$6=12,SUM(+Ene!Z42+Feb!Z42+Mar!Z42+Abr!Z42+May!Z42+Jun!Z42+Jul!Z42+Ago!Z42+Set!Z42+Oct!Z42+Nov!Z42+Dic!Z42)))))))))))))</f>
        <v>0</v>
      </c>
      <c r="AA42" s="356">
        <f>IF(Config!$C$6=1,SUM(+Ene!AA42),IF(Config!$C$6=2,SUM(+Ene!AA42+Feb!AA42),IF(Config!$C$6=3,SUM(+Ene!AA42+Feb!AA42+Mar!AA42),IF(Config!$C$6=4,SUM(+Ene!AA42+Feb!AA42+Mar!AA42+Abr!AA42),IF(Config!$C$6=5,SUM(Ene!AA42+Feb!AA42+Mar!AA42+Abr!AA42+May!AA42),IF(Config!$C$6=6,SUM(+Ene!AA42+Feb!AA42+Mar!AA42+Abr!AA42+May!AA42+Jun!AA42),IF(Config!$C$6=7,SUM(Ene!AA42+Feb!AA42+Mar!AA42+Abr!AA42+May!AA42+Jun!AA42+Jul!AA42),IF(Config!$C$6=8,SUM(+Ene!AA42+Feb!AA42+Mar!AA42+Abr!AA42+May!AA42+Jun!AA42+Jul!AA42+Ago!AA42),IF(Config!$C$6=9,SUM(+Ene!AA42+Feb!AA42+Mar!AA42+Abr!AA42+May!AA42+Jun!AA42+Jul!AA42+Ago!AA42+Set!AA42),IF(Config!$C$6=10,SUM(+Ene!AA42+Feb!AA42+Mar!AA42+Abr!AA42+May!AA42+Jun!AA42+Jul!AA42+Ago!AA42+Set!AA42+Oct!AA42),IF(Config!$C$6=11,SUM(+Ene!AA42+Feb!AA42+Mar!AA42+Abr!AA42+May!AA42+Jun!AA42+Jul!AA42+Ago!AA42+Set!AA42+Oct!AA42+Nov!AA42),IF(Config!$C$6=12,SUM(+Ene!AA42+Feb!AA42+Mar!AA42+Abr!AA42+May!AA42+Jun!AA42+Jul!AA42+Ago!AA42+Set!AA42+Oct!AA42+Nov!AA42+Dic!AA42)))))))))))))</f>
        <v>0</v>
      </c>
      <c r="AB42" s="356">
        <f>IF(Config!$C$6=1,SUM(+Ene!AB42),IF(Config!$C$6=2,SUM(+Ene!AB42+Feb!AB42),IF(Config!$C$6=3,SUM(+Ene!AB42+Feb!AB42+Mar!AB42),IF(Config!$C$6=4,SUM(+Ene!AB42+Feb!AB42+Mar!AB42+Abr!AB42),IF(Config!$C$6=5,SUM(Ene!AB42+Feb!AB42+Mar!AB42+Abr!AB42+May!AB42),IF(Config!$C$6=6,SUM(+Ene!AB42+Feb!AB42+Mar!AB42+Abr!AB42+May!AB42+Jun!AB42),IF(Config!$C$6=7,SUM(Ene!AB42+Feb!AB42+Mar!AB42+Abr!AB42+May!AB42+Jun!AB42+Jul!AB42),IF(Config!$C$6=8,SUM(+Ene!AB42+Feb!AB42+Mar!AB42+Abr!AB42+May!AB42+Jun!AB42+Jul!AB42+Ago!AB42),IF(Config!$C$6=9,SUM(+Ene!AB42+Feb!AB42+Mar!AB42+Abr!AB42+May!AB42+Jun!AB42+Jul!AB42+Ago!AB42+Set!AB42),IF(Config!$C$6=10,SUM(+Ene!AB42+Feb!AB42+Mar!AB42+Abr!AB42+May!AB42+Jun!AB42+Jul!AB42+Ago!AB42+Set!AB42+Oct!AB42),IF(Config!$C$6=11,SUM(+Ene!AB42+Feb!AB42+Mar!AB42+Abr!AB42+May!AB42+Jun!AB42+Jul!AB42+Ago!AB42+Set!AB42+Oct!AB42+Nov!AB42),IF(Config!$C$6=12,SUM(+Ene!AB42+Feb!AB42+Mar!AB42+Abr!AB42+May!AB42+Jun!AB42+Jul!AB42+Ago!AB42+Set!AB42+Oct!AB42+Nov!AB42+Dic!AB42)))))))))))))</f>
        <v>0</v>
      </c>
      <c r="AC42" s="356">
        <f>IF(Config!$C$6=1,SUM(+Ene!AC42),IF(Config!$C$6=2,SUM(+Ene!AC42+Feb!AC42),IF(Config!$C$6=3,SUM(+Ene!AC42+Feb!AC42+Mar!AC42),IF(Config!$C$6=4,SUM(+Ene!AC42+Feb!AC42+Mar!AC42+Abr!AC42),IF(Config!$C$6=5,SUM(Ene!AC42+Feb!AC42+Mar!AC42+Abr!AC42+May!AC42),IF(Config!$C$6=6,SUM(+Ene!AC42+Feb!AC42+Mar!AC42+Abr!AC42+May!AC42+Jun!AC42),IF(Config!$C$6=7,SUM(Ene!AC42+Feb!AC42+Mar!AC42+Abr!AC42+May!AC42+Jun!AC42+Jul!AC42),IF(Config!$C$6=8,SUM(+Ene!AC42+Feb!AC42+Mar!AC42+Abr!AC42+May!AC42+Jun!AC42+Jul!AC42+Ago!AC42),IF(Config!$C$6=9,SUM(+Ene!AC42+Feb!AC42+Mar!AC42+Abr!AC42+May!AC42+Jun!AC42+Jul!AC42+Ago!AC42+Set!AC42),IF(Config!$C$6=10,SUM(+Ene!AC42+Feb!AC42+Mar!AC42+Abr!AC42+May!AC42+Jun!AC42+Jul!AC42+Ago!AC42+Set!AC42+Oct!AC42),IF(Config!$C$6=11,SUM(+Ene!AC42+Feb!AC42+Mar!AC42+Abr!AC42+May!AC42+Jun!AC42+Jul!AC42+Ago!AC42+Set!AC42+Oct!AC42+Nov!AC42),IF(Config!$C$6=12,SUM(+Ene!AC42+Feb!AC42+Mar!AC42+Abr!AC42+May!AC42+Jun!AC42+Jul!AC42+Ago!AC42+Set!AC42+Oct!AC42+Nov!AC42+Dic!AC42)))))))))))))</f>
        <v>0</v>
      </c>
      <c r="AD42" s="356">
        <f>IF(Config!$C$6=1,SUM(+Ene!AD42),IF(Config!$C$6=2,SUM(+Ene!AD42+Feb!AD42),IF(Config!$C$6=3,SUM(+Ene!AD42+Feb!AD42+Mar!AD42),IF(Config!$C$6=4,SUM(+Ene!AD42+Feb!AD42+Mar!AD42+Abr!AD42),IF(Config!$C$6=5,SUM(Ene!AD42+Feb!AD42+Mar!AD42+Abr!AD42+May!AD42),IF(Config!$C$6=6,SUM(+Ene!AD42+Feb!AD42+Mar!AD42+Abr!AD42+May!AD42+Jun!AD42),IF(Config!$C$6=7,SUM(Ene!AD42+Feb!AD42+Mar!AD42+Abr!AD42+May!AD42+Jun!AD42+Jul!AD42),IF(Config!$C$6=8,SUM(+Ene!AD42+Feb!AD42+Mar!AD42+Abr!AD42+May!AD42+Jun!AD42+Jul!AD42+Ago!AD42),IF(Config!$C$6=9,SUM(+Ene!AD42+Feb!AD42+Mar!AD42+Abr!AD42+May!AD42+Jun!AD42+Jul!AD42+Ago!AD42+Set!AD42),IF(Config!$C$6=10,SUM(+Ene!AD42+Feb!AD42+Mar!AD42+Abr!AD42+May!AD42+Jun!AD42+Jul!AD42+Ago!AD42+Set!AD42+Oct!AD42),IF(Config!$C$6=11,SUM(+Ene!AD42+Feb!AD42+Mar!AD42+Abr!AD42+May!AD42+Jun!AD42+Jul!AD42+Ago!AD42+Set!AD42+Oct!AD42+Nov!AD42),IF(Config!$C$6=12,SUM(+Ene!AD42+Feb!AD42+Mar!AD42+Abr!AD42+May!AD42+Jun!AD42+Jul!AD42+Ago!AD42+Set!AD42+Oct!AD42+Nov!AD42+Dic!AD42)))))))))))))</f>
        <v>0</v>
      </c>
      <c r="AE42" s="356">
        <f>IF(Config!$C$6=1,SUM(+Ene!AE42),IF(Config!$C$6=2,SUM(+Ene!AE42+Feb!AE42),IF(Config!$C$6=3,SUM(+Ene!AE42+Feb!AE42+Mar!AE42),IF(Config!$C$6=4,SUM(+Ene!AE42+Feb!AE42+Mar!AE42+Abr!AE42),IF(Config!$C$6=5,SUM(Ene!AE42+Feb!AE42+Mar!AE42+Abr!AE42+May!AE42),IF(Config!$C$6=6,SUM(+Ene!AE42+Feb!AE42+Mar!AE42+Abr!AE42+May!AE42+Jun!AE42),IF(Config!$C$6=7,SUM(Ene!AE42+Feb!AE42+Mar!AE42+Abr!AE42+May!AE42+Jun!AE42+Jul!AE42),IF(Config!$C$6=8,SUM(+Ene!AE42+Feb!AE42+Mar!AE42+Abr!AE42+May!AE42+Jun!AE42+Jul!AE42+Ago!AE42),IF(Config!$C$6=9,SUM(+Ene!AE42+Feb!AE42+Mar!AE42+Abr!AE42+May!AE42+Jun!AE42+Jul!AE42+Ago!AE42+Set!AE42),IF(Config!$C$6=10,SUM(+Ene!AE42+Feb!AE42+Mar!AE42+Abr!AE42+May!AE42+Jun!AE42+Jul!AE42+Ago!AE42+Set!AE42+Oct!AE42),IF(Config!$C$6=11,SUM(+Ene!AE42+Feb!AE42+Mar!AE42+Abr!AE42+May!AE42+Jun!AE42+Jul!AE42+Ago!AE42+Set!AE42+Oct!AE42+Nov!AE42),IF(Config!$C$6=12,SUM(+Ene!AE42+Feb!AE42+Mar!AE42+Abr!AE42+May!AE42+Jun!AE42+Jul!AE42+Ago!AE42+Set!AE42+Oct!AE42+Nov!AE42+Dic!AE42)))))))))))))</f>
        <v>0</v>
      </c>
      <c r="AF42" s="356">
        <f>IF(Config!$C$6=1,SUM(+Ene!AF42),IF(Config!$C$6=2,SUM(+Ene!AF42+Feb!AF42),IF(Config!$C$6=3,SUM(+Ene!AF42+Feb!AF42+Mar!AF42),IF(Config!$C$6=4,SUM(+Ene!AF42+Feb!AF42+Mar!AF42+Abr!AF42),IF(Config!$C$6=5,SUM(Ene!AF42+Feb!AF42+Mar!AF42+Abr!AF42+May!AF42),IF(Config!$C$6=6,SUM(+Ene!AF42+Feb!AF42+Mar!AF42+Abr!AF42+May!AF42+Jun!AF42),IF(Config!$C$6=7,SUM(Ene!AF42+Feb!AF42+Mar!AF42+Abr!AF42+May!AF42+Jun!AF42+Jul!AF42),IF(Config!$C$6=8,SUM(+Ene!AF42+Feb!AF42+Mar!AF42+Abr!AF42+May!AF42+Jun!AF42+Jul!AF42+Ago!AF42),IF(Config!$C$6=9,SUM(+Ene!AF42+Feb!AF42+Mar!AF42+Abr!AF42+May!AF42+Jun!AF42+Jul!AF42+Ago!AF42+Set!AF42),IF(Config!$C$6=10,SUM(+Ene!AF42+Feb!AF42+Mar!AF42+Abr!AF42+May!AF42+Jun!AF42+Jul!AF42+Ago!AF42+Set!AF42+Oct!AF42),IF(Config!$C$6=11,SUM(+Ene!AF42+Feb!AF42+Mar!AF42+Abr!AF42+May!AF42+Jun!AF42+Jul!AF42+Ago!AF42+Set!AF42+Oct!AF42+Nov!AF42),IF(Config!$C$6=12,SUM(+Ene!AF42+Feb!AF42+Mar!AF42+Abr!AF42+May!AF42+Jun!AF42+Jul!AF42+Ago!AF42+Set!AF42+Oct!AF42+Nov!AF42+Dic!AF42)))))))))))))</f>
        <v>0</v>
      </c>
      <c r="AG42" s="356">
        <f>IF(Config!$C$6=1,SUM(+Ene!AG42),IF(Config!$C$6=2,SUM(+Ene!AG42+Feb!AG42),IF(Config!$C$6=3,SUM(+Ene!AG42+Feb!AG42+Mar!AG42),IF(Config!$C$6=4,SUM(+Ene!AG42+Feb!AG42+Mar!AG42+Abr!AG42),IF(Config!$C$6=5,SUM(Ene!AG42+Feb!AG42+Mar!AG42+Abr!AG42+May!AG42),IF(Config!$C$6=6,SUM(+Ene!AG42+Feb!AG42+Mar!AG42+Abr!AG42+May!AG42+Jun!AG42),IF(Config!$C$6=7,SUM(Ene!AG42+Feb!AG42+Mar!AG42+Abr!AG42+May!AG42+Jun!AG42+Jul!AG42),IF(Config!$C$6=8,SUM(+Ene!AG42+Feb!AG42+Mar!AG42+Abr!AG42+May!AG42+Jun!AG42+Jul!AG42+Ago!AG42),IF(Config!$C$6=9,SUM(+Ene!AG42+Feb!AG42+Mar!AG42+Abr!AG42+May!AG42+Jun!AG42+Jul!AG42+Ago!AG42+Set!AG42),IF(Config!$C$6=10,SUM(+Ene!AG42+Feb!AG42+Mar!AG42+Abr!AG42+May!AG42+Jun!AG42+Jul!AG42+Ago!AG42+Set!AG42+Oct!AG42),IF(Config!$C$6=11,SUM(+Ene!AG42+Feb!AG42+Mar!AG42+Abr!AG42+May!AG42+Jun!AG42+Jul!AG42+Ago!AG42+Set!AG42+Oct!AG42+Nov!AG42),IF(Config!$C$6=12,SUM(+Ene!AG42+Feb!AG42+Mar!AG42+Abr!AG42+May!AG42+Jun!AG42+Jul!AG42+Ago!AG42+Set!AG42+Oct!AG42+Nov!AG42+Dic!AG42)))))))))))))</f>
        <v>0</v>
      </c>
      <c r="AH42" s="356">
        <f>IF(Config!$C$6=1,SUM(+Ene!AH42),IF(Config!$C$6=2,SUM(+Ene!AH42+Feb!AH42),IF(Config!$C$6=3,SUM(+Ene!AH42+Feb!AH42+Mar!AH42),IF(Config!$C$6=4,SUM(+Ene!AH42+Feb!AH42+Mar!AH42+Abr!AH42),IF(Config!$C$6=5,SUM(Ene!AH42+Feb!AH42+Mar!AH42+Abr!AH42+May!AH42),IF(Config!$C$6=6,SUM(+Ene!AH42+Feb!AH42+Mar!AH42+Abr!AH42+May!AH42+Jun!AH42),IF(Config!$C$6=7,SUM(Ene!AH42+Feb!AH42+Mar!AH42+Abr!AH42+May!AH42+Jun!AH42+Jul!AH42),IF(Config!$C$6=8,SUM(+Ene!AH42+Feb!AH42+Mar!AH42+Abr!AH42+May!AH42+Jun!AH42+Jul!AH42+Ago!AH42),IF(Config!$C$6=9,SUM(+Ene!AH42+Feb!AH42+Mar!AH42+Abr!AH42+May!AH42+Jun!AH42+Jul!AH42+Ago!AH42+Set!AH42),IF(Config!$C$6=10,SUM(+Ene!AH42+Feb!AH42+Mar!AH42+Abr!AH42+May!AH42+Jun!AH42+Jul!AH42+Ago!AH42+Set!AH42+Oct!AH42),IF(Config!$C$6=11,SUM(+Ene!AH42+Feb!AH42+Mar!AH42+Abr!AH42+May!AH42+Jun!AH42+Jul!AH42+Ago!AH42+Set!AH42+Oct!AH42+Nov!AH42),IF(Config!$C$6=12,SUM(+Ene!AH42+Feb!AH42+Mar!AH42+Abr!AH42+May!AH42+Jun!AH42+Jul!AH42+Ago!AH42+Set!AH42+Oct!AH42+Nov!AH42+Dic!AH42)))))))))))))</f>
        <v>0</v>
      </c>
      <c r="AI42" s="356">
        <f>IF(Config!$C$6=1,SUM(+Ene!AI42),IF(Config!$C$6=2,SUM(+Ene!AI42+Feb!AI42),IF(Config!$C$6=3,SUM(+Ene!AI42+Feb!AI42+Mar!AI42),IF(Config!$C$6=4,SUM(+Ene!AI42+Feb!AI42+Mar!AI42+Abr!AI42),IF(Config!$C$6=5,SUM(Ene!AI42+Feb!AI42+Mar!AI42+Abr!AI42+May!AI42),IF(Config!$C$6=6,SUM(+Ene!AI42+Feb!AI42+Mar!AI42+Abr!AI42+May!AI42+Jun!AI42),IF(Config!$C$6=7,SUM(Ene!AI42+Feb!AI42+Mar!AI42+Abr!AI42+May!AI42+Jun!AI42+Jul!AI42),IF(Config!$C$6=8,SUM(+Ene!AI42+Feb!AI42+Mar!AI42+Abr!AI42+May!AI42+Jun!AI42+Jul!AI42+Ago!AI42),IF(Config!$C$6=9,SUM(+Ene!AI42+Feb!AI42+Mar!AI42+Abr!AI42+May!AI42+Jun!AI42+Jul!AI42+Ago!AI42+Set!AI42),IF(Config!$C$6=10,SUM(+Ene!AI42+Feb!AI42+Mar!AI42+Abr!AI42+May!AI42+Jun!AI42+Jul!AI42+Ago!AI42+Set!AI42+Oct!AI42),IF(Config!$C$6=11,SUM(+Ene!AI42+Feb!AI42+Mar!AI42+Abr!AI42+May!AI42+Jun!AI42+Jul!AI42+Ago!AI42+Set!AI42+Oct!AI42+Nov!AI42),IF(Config!$C$6=12,SUM(+Ene!AI42+Feb!AI42+Mar!AI42+Abr!AI42+May!AI42+Jun!AI42+Jul!AI42+Ago!AI42+Set!AI42+Oct!AI42+Nov!AI42+Dic!AI42)))))))))))))</f>
        <v>0</v>
      </c>
      <c r="AJ42" s="356">
        <f>IF(Config!$C$6=1,SUM(+Ene!AJ42),IF(Config!$C$6=2,SUM(+Ene!AJ42+Feb!AJ42),IF(Config!$C$6=3,SUM(+Ene!AJ42+Feb!AJ42+Mar!AJ42),IF(Config!$C$6=4,SUM(+Ene!AJ42+Feb!AJ42+Mar!AJ42+Abr!AJ42),IF(Config!$C$6=5,SUM(Ene!AJ42+Feb!AJ42+Mar!AJ42+Abr!AJ42+May!AJ42),IF(Config!$C$6=6,SUM(+Ene!AJ42+Feb!AJ42+Mar!AJ42+Abr!AJ42+May!AJ42+Jun!AJ42),IF(Config!$C$6=7,SUM(Ene!AJ42+Feb!AJ42+Mar!AJ42+Abr!AJ42+May!AJ42+Jun!AJ42+Jul!AJ42),IF(Config!$C$6=8,SUM(+Ene!AJ42+Feb!AJ42+Mar!AJ42+Abr!AJ42+May!AJ42+Jun!AJ42+Jul!AJ42+Ago!AJ42),IF(Config!$C$6=9,SUM(+Ene!AJ42+Feb!AJ42+Mar!AJ42+Abr!AJ42+May!AJ42+Jun!AJ42+Jul!AJ42+Ago!AJ42+Set!AJ42),IF(Config!$C$6=10,SUM(+Ene!AJ42+Feb!AJ42+Mar!AJ42+Abr!AJ42+May!AJ42+Jun!AJ42+Jul!AJ42+Ago!AJ42+Set!AJ42+Oct!AJ42),IF(Config!$C$6=11,SUM(+Ene!AJ42+Feb!AJ42+Mar!AJ42+Abr!AJ42+May!AJ42+Jun!AJ42+Jul!AJ42+Ago!AJ42+Set!AJ42+Oct!AJ42+Nov!AJ42),IF(Config!$C$6=12,SUM(+Ene!AJ42+Feb!AJ42+Mar!AJ42+Abr!AJ42+May!AJ42+Jun!AJ42+Jul!AJ42+Ago!AJ42+Set!AJ42+Oct!AJ42+Nov!AJ42+Dic!AJ42)))))))))))))</f>
        <v>0</v>
      </c>
      <c r="AK42" s="356">
        <f>IF(Config!$C$6=1,SUM(+Ene!AK42),IF(Config!$C$6=2,SUM(+Ene!AK42+Feb!AK42),IF(Config!$C$6=3,SUM(+Ene!AK42+Feb!AK42+Mar!AK42),IF(Config!$C$6=4,SUM(+Ene!AK42+Feb!AK42+Mar!AK42+Abr!AK42),IF(Config!$C$6=5,SUM(Ene!AK42+Feb!AK42+Mar!AK42+Abr!AK42+May!AK42),IF(Config!$C$6=6,SUM(+Ene!AK42+Feb!AK42+Mar!AK42+Abr!AK42+May!AK42+Jun!AK42),IF(Config!$C$6=7,SUM(Ene!AK42+Feb!AK42+Mar!AK42+Abr!AK42+May!AK42+Jun!AK42+Jul!AK42),IF(Config!$C$6=8,SUM(+Ene!AK42+Feb!AK42+Mar!AK42+Abr!AK42+May!AK42+Jun!AK42+Jul!AK42+Ago!AK42),IF(Config!$C$6=9,SUM(+Ene!AK42+Feb!AK42+Mar!AK42+Abr!AK42+May!AK42+Jun!AK42+Jul!AK42+Ago!AK42+Set!AK42),IF(Config!$C$6=10,SUM(+Ene!AK42+Feb!AK42+Mar!AK42+Abr!AK42+May!AK42+Jun!AK42+Jul!AK42+Ago!AK42+Set!AK42+Oct!AK42),IF(Config!$C$6=11,SUM(+Ene!AK42+Feb!AK42+Mar!AK42+Abr!AK42+May!AK42+Jun!AK42+Jul!AK42+Ago!AK42+Set!AK42+Oct!AK42+Nov!AK42),IF(Config!$C$6=12,SUM(+Ene!AK42+Feb!AK42+Mar!AK42+Abr!AK42+May!AK42+Jun!AK42+Jul!AK42+Ago!AK42+Set!AK42+Oct!AK42+Nov!AK42+Dic!AK42)))))))))))))</f>
        <v>0</v>
      </c>
      <c r="AL42" s="356">
        <f>IF(Config!$C$6=1,SUM(+Ene!AL42),IF(Config!$C$6=2,SUM(+Ene!AL42+Feb!AL42),IF(Config!$C$6=3,SUM(+Ene!AL42+Feb!AL42+Mar!AL42),IF(Config!$C$6=4,SUM(+Ene!AL42+Feb!AL42+Mar!AL42+Abr!AL42),IF(Config!$C$6=5,SUM(Ene!AL42+Feb!AL42+Mar!AL42+Abr!AL42+May!AL42),IF(Config!$C$6=6,SUM(+Ene!AL42+Feb!AL42+Mar!AL42+Abr!AL42+May!AL42+Jun!AL42),IF(Config!$C$6=7,SUM(Ene!AL42+Feb!AL42+Mar!AL42+Abr!AL42+May!AL42+Jun!AL42+Jul!AL42),IF(Config!$C$6=8,SUM(+Ene!AL42+Feb!AL42+Mar!AL42+Abr!AL42+May!AL42+Jun!AL42+Jul!AL42+Ago!AL42),IF(Config!$C$6=9,SUM(+Ene!AL42+Feb!AL42+Mar!AL42+Abr!AL42+May!AL42+Jun!AL42+Jul!AL42+Ago!AL42+Set!AL42),IF(Config!$C$6=10,SUM(+Ene!AL42+Feb!AL42+Mar!AL42+Abr!AL42+May!AL42+Jun!AL42+Jul!AL42+Ago!AL42+Set!AL42+Oct!AL42),IF(Config!$C$6=11,SUM(+Ene!AL42+Feb!AL42+Mar!AL42+Abr!AL42+May!AL42+Jun!AL42+Jul!AL42+Ago!AL42+Set!AL42+Oct!AL42+Nov!AL42),IF(Config!$C$6=12,SUM(+Ene!AL42+Feb!AL42+Mar!AL42+Abr!AL42+May!AL42+Jun!AL42+Jul!AL42+Ago!AL42+Set!AL42+Oct!AL42+Nov!AL42+Dic!AL42)))))))))))))</f>
        <v>0</v>
      </c>
      <c r="AM42" s="356">
        <f>IF(Config!$C$6=1,SUM(+Ene!AM42),IF(Config!$C$6=2,SUM(+Ene!AM42+Feb!AM42),IF(Config!$C$6=3,SUM(+Ene!AM42+Feb!AM42+Mar!AM42),IF(Config!$C$6=4,SUM(+Ene!AM42+Feb!AM42+Mar!AM42+Abr!AM42),IF(Config!$C$6=5,SUM(Ene!AM42+Feb!AM42+Mar!AM42+Abr!AM42+May!AM42),IF(Config!$C$6=6,SUM(+Ene!AM42+Feb!AM42+Mar!AM42+Abr!AM42+May!AM42+Jun!AM42),IF(Config!$C$6=7,SUM(Ene!AM42+Feb!AM42+Mar!AM42+Abr!AM42+May!AM42+Jun!AM42+Jul!AM42),IF(Config!$C$6=8,SUM(+Ene!AM42+Feb!AM42+Mar!AM42+Abr!AM42+May!AM42+Jun!AM42+Jul!AM42+Ago!AM42),IF(Config!$C$6=9,SUM(+Ene!AM42+Feb!AM42+Mar!AM42+Abr!AM42+May!AM42+Jun!AM42+Jul!AM42+Ago!AM42+Set!AM42),IF(Config!$C$6=10,SUM(+Ene!AM42+Feb!AM42+Mar!AM42+Abr!AM42+May!AM42+Jun!AM42+Jul!AM42+Ago!AM42+Set!AM42+Oct!AM42),IF(Config!$C$6=11,SUM(+Ene!AM42+Feb!AM42+Mar!AM42+Abr!AM42+May!AM42+Jun!AM42+Jul!AM42+Ago!AM42+Set!AM42+Oct!AM42+Nov!AM42),IF(Config!$C$6=12,SUM(+Ene!AM42+Feb!AM42+Mar!AM42+Abr!AM42+May!AM42+Jun!AM42+Jul!AM42+Ago!AM42+Set!AM42+Oct!AM42+Nov!AM42+Dic!AM42)))))))))))))</f>
        <v>0</v>
      </c>
      <c r="AN42" s="356">
        <f>IF(Config!$C$6=1,SUM(+Ene!AN42),IF(Config!$C$6=2,SUM(+Ene!AN42+Feb!AN42),IF(Config!$C$6=3,SUM(+Ene!AN42+Feb!AN42+Mar!AN42),IF(Config!$C$6=4,SUM(+Ene!AN42+Feb!AN42+Mar!AN42+Abr!AN42),IF(Config!$C$6=5,SUM(Ene!AN42+Feb!AN42+Mar!AN42+Abr!AN42+May!AN42),IF(Config!$C$6=6,SUM(+Ene!AN42+Feb!AN42+Mar!AN42+Abr!AN42+May!AN42+Jun!AN42),IF(Config!$C$6=7,SUM(Ene!AN42+Feb!AN42+Mar!AN42+Abr!AN42+May!AN42+Jun!AN42+Jul!AN42),IF(Config!$C$6=8,SUM(+Ene!AN42+Feb!AN42+Mar!AN42+Abr!AN42+May!AN42+Jun!AN42+Jul!AN42+Ago!AN42),IF(Config!$C$6=9,SUM(+Ene!AN42+Feb!AN42+Mar!AN42+Abr!AN42+May!AN42+Jun!AN42+Jul!AN42+Ago!AN42+Set!AN42),IF(Config!$C$6=10,SUM(+Ene!AN42+Feb!AN42+Mar!AN42+Abr!AN42+May!AN42+Jun!AN42+Jul!AN42+Ago!AN42+Set!AN42+Oct!AN42),IF(Config!$C$6=11,SUM(+Ene!AN42+Feb!AN42+Mar!AN42+Abr!AN42+May!AN42+Jun!AN42+Jul!AN42+Ago!AN42+Set!AN42+Oct!AN42+Nov!AN42),IF(Config!$C$6=12,SUM(+Ene!AN42+Feb!AN42+Mar!AN42+Abr!AN42+May!AN42+Jun!AN42+Jul!AN42+Ago!AN42+Set!AN42+Oct!AN42+Nov!AN42+Dic!AN42)))))))))))))</f>
        <v>0</v>
      </c>
      <c r="AO42" s="356">
        <f>IF(Config!$C$6=1,SUM(+Ene!AO42),IF(Config!$C$6=2,SUM(+Ene!AO42+Feb!AO42),IF(Config!$C$6=3,SUM(+Ene!AO42+Feb!AO42+Mar!AO42),IF(Config!$C$6=4,SUM(+Ene!AO42+Feb!AO42+Mar!AO42+Abr!AO42),IF(Config!$C$6=5,SUM(Ene!AO42+Feb!AO42+Mar!AO42+Abr!AO42+May!AO42),IF(Config!$C$6=6,SUM(+Ene!AO42+Feb!AO42+Mar!AO42+Abr!AO42+May!AO42+Jun!AO42),IF(Config!$C$6=7,SUM(Ene!AO42+Feb!AO42+Mar!AO42+Abr!AO42+May!AO42+Jun!AO42+Jul!AO42),IF(Config!$C$6=8,SUM(+Ene!AO42+Feb!AO42+Mar!AO42+Abr!AO42+May!AO42+Jun!AO42+Jul!AO42+Ago!AO42),IF(Config!$C$6=9,SUM(+Ene!AO42+Feb!AO42+Mar!AO42+Abr!AO42+May!AO42+Jun!AO42+Jul!AO42+Ago!AO42+Set!AO42),IF(Config!$C$6=10,SUM(+Ene!AO42+Feb!AO42+Mar!AO42+Abr!AO42+May!AO42+Jun!AO42+Jul!AO42+Ago!AO42+Set!AO42+Oct!AO42),IF(Config!$C$6=11,SUM(+Ene!AO42+Feb!AO42+Mar!AO42+Abr!AO42+May!AO42+Jun!AO42+Jul!AO42+Ago!AO42+Set!AO42+Oct!AO42+Nov!AO42),IF(Config!$C$6=12,SUM(+Ene!AO42+Feb!AO42+Mar!AO42+Abr!AO42+May!AO42+Jun!AO42+Jul!AO42+Ago!AO42+Set!AO42+Oct!AO42+Nov!AO42+Dic!AO42)))))))))))))</f>
        <v>0</v>
      </c>
      <c r="AP42" s="356">
        <f>IF(Config!$C$6=1,SUM(+Ene!AP42),IF(Config!$C$6=2,SUM(+Ene!AP42+Feb!AP42),IF(Config!$C$6=3,SUM(+Ene!AP42+Feb!AP42+Mar!AP42),IF(Config!$C$6=4,SUM(+Ene!AP42+Feb!AP42+Mar!AP42+Abr!AP42),IF(Config!$C$6=5,SUM(Ene!AP42+Feb!AP42+Mar!AP42+Abr!AP42+May!AP42),IF(Config!$C$6=6,SUM(+Ene!AP42+Feb!AP42+Mar!AP42+Abr!AP42+May!AP42+Jun!AP42),IF(Config!$C$6=7,SUM(Ene!AP42+Feb!AP42+Mar!AP42+Abr!AP42+May!AP42+Jun!AP42+Jul!AP42),IF(Config!$C$6=8,SUM(+Ene!AP42+Feb!AP42+Mar!AP42+Abr!AP42+May!AP42+Jun!AP42+Jul!AP42+Ago!AP42),IF(Config!$C$6=9,SUM(+Ene!AP42+Feb!AP42+Mar!AP42+Abr!AP42+May!AP42+Jun!AP42+Jul!AP42+Ago!AP42+Set!AP42),IF(Config!$C$6=10,SUM(+Ene!AP42+Feb!AP42+Mar!AP42+Abr!AP42+May!AP42+Jun!AP42+Jul!AP42+Ago!AP42+Set!AP42+Oct!AP42),IF(Config!$C$6=11,SUM(+Ene!AP42+Feb!AP42+Mar!AP42+Abr!AP42+May!AP42+Jun!AP42+Jul!AP42+Ago!AP42+Set!AP42+Oct!AP42+Nov!AP42),IF(Config!$C$6=12,SUM(+Ene!AP42+Feb!AP42+Mar!AP42+Abr!AP42+May!AP42+Jun!AP42+Jul!AP42+Ago!AP42+Set!AP42+Oct!AP42+Nov!AP42+Dic!AP42)))))))))))))</f>
        <v>0</v>
      </c>
      <c r="AQ42" s="356">
        <f>IF(Config!$C$6=1,SUM(+Ene!AQ42),IF(Config!$C$6=2,SUM(+Ene!AQ42+Feb!AQ42),IF(Config!$C$6=3,SUM(+Ene!AQ42+Feb!AQ42+Mar!AQ42),IF(Config!$C$6=4,SUM(+Ene!AQ42+Feb!AQ42+Mar!AQ42+Abr!AQ42),IF(Config!$C$6=5,SUM(Ene!AQ42+Feb!AQ42+Mar!AQ42+Abr!AQ42+May!AQ42),IF(Config!$C$6=6,SUM(+Ene!AQ42+Feb!AQ42+Mar!AQ42+Abr!AQ42+May!AQ42+Jun!AQ42),IF(Config!$C$6=7,SUM(Ene!AQ42+Feb!AQ42+Mar!AQ42+Abr!AQ42+May!AQ42+Jun!AQ42+Jul!AQ42),IF(Config!$C$6=8,SUM(+Ene!AQ42+Feb!AQ42+Mar!AQ42+Abr!AQ42+May!AQ42+Jun!AQ42+Jul!AQ42+Ago!AQ42),IF(Config!$C$6=9,SUM(+Ene!AQ42+Feb!AQ42+Mar!AQ42+Abr!AQ42+May!AQ42+Jun!AQ42+Jul!AQ42+Ago!AQ42+Set!AQ42),IF(Config!$C$6=10,SUM(+Ene!AQ42+Feb!AQ42+Mar!AQ42+Abr!AQ42+May!AQ42+Jun!AQ42+Jul!AQ42+Ago!AQ42+Set!AQ42+Oct!AQ42),IF(Config!$C$6=11,SUM(+Ene!AQ42+Feb!AQ42+Mar!AQ42+Abr!AQ42+May!AQ42+Jun!AQ42+Jul!AQ42+Ago!AQ42+Set!AQ42+Oct!AQ42+Nov!AQ42),IF(Config!$C$6=12,SUM(+Ene!AQ42+Feb!AQ42+Mar!AQ42+Abr!AQ42+May!AQ42+Jun!AQ42+Jul!AQ42+Ago!AQ42+Set!AQ42+Oct!AQ42+Nov!AQ42+Dic!AQ42)))))))))))))</f>
        <v>0</v>
      </c>
      <c r="AR42" s="356">
        <f>IF(Config!$C$6=1,SUM(+Ene!AR42),IF(Config!$C$6=2,SUM(+Ene!AR42+Feb!AR42),IF(Config!$C$6=3,SUM(+Ene!AR42+Feb!AR42+Mar!AR42),IF(Config!$C$6=4,SUM(+Ene!AR42+Feb!AR42+Mar!AR42+Abr!AR42),IF(Config!$C$6=5,SUM(Ene!AR42+Feb!AR42+Mar!AR42+Abr!AR42+May!AR42),IF(Config!$C$6=6,SUM(+Ene!AR42+Feb!AR42+Mar!AR42+Abr!AR42+May!AR42+Jun!AR42),IF(Config!$C$6=7,SUM(Ene!AR42+Feb!AR42+Mar!AR42+Abr!AR42+May!AR42+Jun!AR42+Jul!AR42),IF(Config!$C$6=8,SUM(+Ene!AR42+Feb!AR42+Mar!AR42+Abr!AR42+May!AR42+Jun!AR42+Jul!AR42+Ago!AR42),IF(Config!$C$6=9,SUM(+Ene!AR42+Feb!AR42+Mar!AR42+Abr!AR42+May!AR42+Jun!AR42+Jul!AR42+Ago!AR42+Set!AR42),IF(Config!$C$6=10,SUM(+Ene!AR42+Feb!AR42+Mar!AR42+Abr!AR42+May!AR42+Jun!AR42+Jul!AR42+Ago!AR42+Set!AR42+Oct!AR42),IF(Config!$C$6=11,SUM(+Ene!AR42+Feb!AR42+Mar!AR42+Abr!AR42+May!AR42+Jun!AR42+Jul!AR42+Ago!AR42+Set!AR42+Oct!AR42+Nov!AR42),IF(Config!$C$6=12,SUM(+Ene!AR42+Feb!AR42+Mar!AR42+Abr!AR42+May!AR42+Jun!AR42+Jul!AR42+Ago!AR42+Set!AR42+Oct!AR42+Nov!AR42+Dic!AR42)))))))))))))</f>
        <v>0</v>
      </c>
      <c r="AS42" s="356">
        <f>IF(Config!$C$6=1,SUM(+Ene!AS42),IF(Config!$C$6=2,SUM(+Ene!AS42+Feb!AS42),IF(Config!$C$6=3,SUM(+Ene!AS42+Feb!AS42+Mar!AS42),IF(Config!$C$6=4,SUM(+Ene!AS42+Feb!AS42+Mar!AS42+Abr!AS42),IF(Config!$C$6=5,SUM(Ene!AS42+Feb!AS42+Mar!AS42+Abr!AS42+May!AS42),IF(Config!$C$6=6,SUM(+Ene!AS42+Feb!AS42+Mar!AS42+Abr!AS42+May!AS42+Jun!AS42),IF(Config!$C$6=7,SUM(Ene!AS42+Feb!AS42+Mar!AS42+Abr!AS42+May!AS42+Jun!AS42+Jul!AS42),IF(Config!$C$6=8,SUM(+Ene!AS42+Feb!AS42+Mar!AS42+Abr!AS42+May!AS42+Jun!AS42+Jul!AS42+Ago!AS42),IF(Config!$C$6=9,SUM(+Ene!AS42+Feb!AS42+Mar!AS42+Abr!AS42+May!AS42+Jun!AS42+Jul!AS42+Ago!AS42+Set!AS42),IF(Config!$C$6=10,SUM(+Ene!AS42+Feb!AS42+Mar!AS42+Abr!AS42+May!AS42+Jun!AS42+Jul!AS42+Ago!AS42+Set!AS42+Oct!AS42),IF(Config!$C$6=11,SUM(+Ene!AS42+Feb!AS42+Mar!AS42+Abr!AS42+May!AS42+Jun!AS42+Jul!AS42+Ago!AS42+Set!AS42+Oct!AS42+Nov!AS42),IF(Config!$C$6=12,SUM(+Ene!AS42+Feb!AS42+Mar!AS42+Abr!AS42+May!AS42+Jun!AS42+Jul!AS42+Ago!AS42+Set!AS42+Oct!AS42+Nov!AS42+Dic!AS42)))))))))))))</f>
        <v>0</v>
      </c>
      <c r="AT42" s="366">
        <f t="shared" si="48"/>
        <v>0</v>
      </c>
      <c r="AU42" s="37">
        <f t="shared" si="27"/>
        <v>0</v>
      </c>
      <c r="AV42" s="37">
        <f t="shared" si="28"/>
        <v>0</v>
      </c>
      <c r="AW42" s="37">
        <f t="shared" si="8"/>
        <v>0</v>
      </c>
      <c r="AX42" s="37">
        <f t="shared" si="9"/>
        <v>0</v>
      </c>
      <c r="AY42" s="37">
        <f t="shared" si="10"/>
        <v>0</v>
      </c>
      <c r="AZ42" s="37">
        <f t="shared" si="11"/>
        <v>0</v>
      </c>
      <c r="BA42" s="37">
        <f t="shared" si="12"/>
        <v>0</v>
      </c>
      <c r="BB42" s="37">
        <f t="shared" si="13"/>
        <v>0</v>
      </c>
      <c r="BC42" s="38">
        <f t="shared" si="14"/>
        <v>0</v>
      </c>
      <c r="BD42" s="37">
        <f t="shared" si="15"/>
        <v>0</v>
      </c>
      <c r="BE42" s="54">
        <f t="shared" si="6"/>
        <v>0</v>
      </c>
      <c r="BF42" t="str">
        <f t="shared" si="7"/>
        <v>OK</v>
      </c>
    </row>
    <row r="43" spans="1:58" x14ac:dyDescent="0.25">
      <c r="A43" s="352">
        <v>40</v>
      </c>
      <c r="B43" s="355" t="s">
        <v>715</v>
      </c>
      <c r="C43" s="413" t="s">
        <v>663</v>
      </c>
      <c r="D43" s="356">
        <f>IF(Config!$C$6=1,SUM(+Ene!D43),IF(Config!$C$6=2,SUM(+Ene!D43+Feb!D43),IF(Config!$C$6=3,SUM(+Ene!D43+Feb!D43+Mar!D43),IF(Config!$C$6=4,SUM(+Ene!D43+Feb!D43+Mar!D43+Abr!D43),IF(Config!$C$6=5,SUM(Ene!D43+Feb!D43+Mar!D43+Abr!D43+May!D43),IF(Config!$C$6=6,SUM(+Ene!D43+Feb!D43+Mar!D43+Abr!D43+May!D43+Jun!D43),IF(Config!$C$6=7,SUM(Ene!D43+Feb!D43+Mar!D43+Abr!D43+May!D43+Jun!D43+Jul!D43),IF(Config!$C$6=8,SUM(+Ene!D43+Feb!D43+Mar!D43+Abr!D43+May!D43+Jun!D43+Jul!D43+Ago!D43),IF(Config!$C$6=9,SUM(+Ene!D43+Feb!D43+Mar!D43+Abr!D43+May!D43+Jun!D43+Jul!D43+Ago!D43+Set!D43),IF(Config!$C$6=10,SUM(+Ene!D43+Feb!D43+Mar!D43+Abr!D43+May!D43+Jun!D43+Jul!D43+Ago!D43+Set!D43+Oct!D43),IF(Config!$C$6=11,SUM(+Ene!D43+Feb!D43+Mar!D43+Abr!D43+May!D43+Jun!D43+Jul!D43+Ago!D43+Set!D43+Oct!D43+Nov!D43),IF(Config!$C$6=12,SUM(+Ene!D43+Feb!D43+Mar!D43+Abr!D43+May!D43+Jun!D43+Jul!D43+Ago!D43+Set!D43+Oct!D43+Nov!D43+Dic!D43)))))))))))))</f>
        <v>0</v>
      </c>
      <c r="E43" s="356">
        <f>IF(Config!$C$6=1,SUM(+Ene!E43),IF(Config!$C$6=2,SUM(+Ene!E43+Feb!E43),IF(Config!$C$6=3,SUM(+Ene!E43+Feb!E43+Mar!E43),IF(Config!$C$6=4,SUM(+Ene!E43+Feb!E43+Mar!E43+Abr!E43),IF(Config!$C$6=5,SUM(Ene!E43+Feb!E43+Mar!E43+Abr!E43+May!E43),IF(Config!$C$6=6,SUM(+Ene!E43+Feb!E43+Mar!E43+Abr!E43+May!E43+Jun!E43),IF(Config!$C$6=7,SUM(Ene!E43+Feb!E43+Mar!E43+Abr!E43+May!E43+Jun!E43+Jul!E43),IF(Config!$C$6=8,SUM(+Ene!E43+Feb!E43+Mar!E43+Abr!E43+May!E43+Jun!E43+Jul!E43+Ago!E43),IF(Config!$C$6=9,SUM(+Ene!E43+Feb!E43+Mar!E43+Abr!E43+May!E43+Jun!E43+Jul!E43+Ago!E43+Set!E43),IF(Config!$C$6=10,SUM(+Ene!E43+Feb!E43+Mar!E43+Abr!E43+May!E43+Jun!E43+Jul!E43+Ago!E43+Set!E43+Oct!E43),IF(Config!$C$6=11,SUM(+Ene!E43+Feb!E43+Mar!E43+Abr!E43+May!E43+Jun!E43+Jul!E43+Ago!E43+Set!E43+Oct!E43+Nov!E43),IF(Config!$C$6=12,SUM(+Ene!E43+Feb!E43+Mar!E43+Abr!E43+May!E43+Jun!E43+Jul!E43+Ago!E43+Set!E43+Oct!E43+Nov!E43+Dic!E43)))))))))))))</f>
        <v>0</v>
      </c>
      <c r="F43" s="356">
        <f>IF(Config!$C$6=1,SUM(+Ene!F43),IF(Config!$C$6=2,SUM(+Ene!F43+Feb!F43),IF(Config!$C$6=3,SUM(+Ene!F43+Feb!F43+Mar!F43),IF(Config!$C$6=4,SUM(+Ene!F43+Feb!F43+Mar!F43+Abr!F43),IF(Config!$C$6=5,SUM(Ene!F43+Feb!F43+Mar!F43+Abr!F43+May!F43),IF(Config!$C$6=6,SUM(+Ene!F43+Feb!F43+Mar!F43+Abr!F43+May!F43+Jun!F43),IF(Config!$C$6=7,SUM(Ene!F43+Feb!F43+Mar!F43+Abr!F43+May!F43+Jun!F43+Jul!F43),IF(Config!$C$6=8,SUM(+Ene!F43+Feb!F43+Mar!F43+Abr!F43+May!F43+Jun!F43+Jul!F43+Ago!F43),IF(Config!$C$6=9,SUM(+Ene!F43+Feb!F43+Mar!F43+Abr!F43+May!F43+Jun!F43+Jul!F43+Ago!F43+Set!F43),IF(Config!$C$6=10,SUM(+Ene!F43+Feb!F43+Mar!F43+Abr!F43+May!F43+Jun!F43+Jul!F43+Ago!F43+Set!F43+Oct!F43),IF(Config!$C$6=11,SUM(+Ene!F43+Feb!F43+Mar!F43+Abr!F43+May!F43+Jun!F43+Jul!F43+Ago!F43+Set!F43+Oct!F43+Nov!F43),IF(Config!$C$6=12,SUM(+Ene!F43+Feb!F43+Mar!F43+Abr!F43+May!F43+Jun!F43+Jul!F43+Ago!F43+Set!F43+Oct!F43+Nov!F43+Dic!F43)))))))))))))</f>
        <v>0</v>
      </c>
      <c r="G43" s="356">
        <f>IF(Config!$C$6=1,SUM(+Ene!G43),IF(Config!$C$6=2,SUM(+Ene!G43+Feb!G43),IF(Config!$C$6=3,SUM(+Ene!G43+Feb!G43+Mar!G43),IF(Config!$C$6=4,SUM(+Ene!G43+Feb!G43+Mar!G43+Abr!G43),IF(Config!$C$6=5,SUM(Ene!G43+Feb!G43+Mar!G43+Abr!G43+May!G43),IF(Config!$C$6=6,SUM(+Ene!G43+Feb!G43+Mar!G43+Abr!G43+May!G43+Jun!G43),IF(Config!$C$6=7,SUM(Ene!G43+Feb!G43+Mar!G43+Abr!G43+May!G43+Jun!G43+Jul!G43),IF(Config!$C$6=8,SUM(+Ene!G43+Feb!G43+Mar!G43+Abr!G43+May!G43+Jun!G43+Jul!G43+Ago!G43),IF(Config!$C$6=9,SUM(+Ene!G43+Feb!G43+Mar!G43+Abr!G43+May!G43+Jun!G43+Jul!G43+Ago!G43+Set!G43),IF(Config!$C$6=10,SUM(+Ene!G43+Feb!G43+Mar!G43+Abr!G43+May!G43+Jun!G43+Jul!G43+Ago!G43+Set!G43+Oct!G43),IF(Config!$C$6=11,SUM(+Ene!G43+Feb!G43+Mar!G43+Abr!G43+May!G43+Jun!G43+Jul!G43+Ago!G43+Set!G43+Oct!G43+Nov!G43),IF(Config!$C$6=12,SUM(+Ene!G43+Feb!G43+Mar!G43+Abr!G43+May!G43+Jun!G43+Jul!G43+Ago!G43+Set!G43+Oct!G43+Nov!G43+Dic!G43)))))))))))))</f>
        <v>0</v>
      </c>
      <c r="H43" s="356">
        <f>IF(Config!$C$6=1,SUM(+Ene!H43),IF(Config!$C$6=2,SUM(+Ene!H43+Feb!H43),IF(Config!$C$6=3,SUM(+Ene!H43+Feb!H43+Mar!H43),IF(Config!$C$6=4,SUM(+Ene!H43+Feb!H43+Mar!H43+Abr!H43),IF(Config!$C$6=5,SUM(Ene!H43+Feb!H43+Mar!H43+Abr!H43+May!H43),IF(Config!$C$6=6,SUM(+Ene!H43+Feb!H43+Mar!H43+Abr!H43+May!H43+Jun!H43),IF(Config!$C$6=7,SUM(Ene!H43+Feb!H43+Mar!H43+Abr!H43+May!H43+Jun!H43+Jul!H43),IF(Config!$C$6=8,SUM(+Ene!H43+Feb!H43+Mar!H43+Abr!H43+May!H43+Jun!H43+Jul!H43+Ago!H43),IF(Config!$C$6=9,SUM(+Ene!H43+Feb!H43+Mar!H43+Abr!H43+May!H43+Jun!H43+Jul!H43+Ago!H43+Set!H43),IF(Config!$C$6=10,SUM(+Ene!H43+Feb!H43+Mar!H43+Abr!H43+May!H43+Jun!H43+Jul!H43+Ago!H43+Set!H43+Oct!H43),IF(Config!$C$6=11,SUM(+Ene!H43+Feb!H43+Mar!H43+Abr!H43+May!H43+Jun!H43+Jul!H43+Ago!H43+Set!H43+Oct!H43+Nov!H43),IF(Config!$C$6=12,SUM(+Ene!H43+Feb!H43+Mar!H43+Abr!H43+May!H43+Jun!H43+Jul!H43+Ago!H43+Set!H43+Oct!H43+Nov!H43+Dic!H43)))))))))))))</f>
        <v>0</v>
      </c>
      <c r="I43" s="356">
        <f>IF(Config!$C$6=1,SUM(+Ene!I43),IF(Config!$C$6=2,SUM(+Ene!I43+Feb!I43),IF(Config!$C$6=3,SUM(+Ene!I43+Feb!I43+Mar!I43),IF(Config!$C$6=4,SUM(+Ene!I43+Feb!I43+Mar!I43+Abr!I43),IF(Config!$C$6=5,SUM(Ene!I43+Feb!I43+Mar!I43+Abr!I43+May!I43),IF(Config!$C$6=6,SUM(+Ene!I43+Feb!I43+Mar!I43+Abr!I43+May!I43+Jun!I43),IF(Config!$C$6=7,SUM(Ene!I43+Feb!I43+Mar!I43+Abr!I43+May!I43+Jun!I43+Jul!I43),IF(Config!$C$6=8,SUM(+Ene!I43+Feb!I43+Mar!I43+Abr!I43+May!I43+Jun!I43+Jul!I43+Ago!I43),IF(Config!$C$6=9,SUM(+Ene!I43+Feb!I43+Mar!I43+Abr!I43+May!I43+Jun!I43+Jul!I43+Ago!I43+Set!I43),IF(Config!$C$6=10,SUM(+Ene!I43+Feb!I43+Mar!I43+Abr!I43+May!I43+Jun!I43+Jul!I43+Ago!I43+Set!I43+Oct!I43),IF(Config!$C$6=11,SUM(+Ene!I43+Feb!I43+Mar!I43+Abr!I43+May!I43+Jun!I43+Jul!I43+Ago!I43+Set!I43+Oct!I43+Nov!I43),IF(Config!$C$6=12,SUM(+Ene!I43+Feb!I43+Mar!I43+Abr!I43+May!I43+Jun!I43+Jul!I43+Ago!I43+Set!I43+Oct!I43+Nov!I43+Dic!I43)))))))))))))</f>
        <v>0</v>
      </c>
      <c r="J43" s="356">
        <f>IF(Config!$C$6=1,SUM(+Ene!J43),IF(Config!$C$6=2,SUM(+Ene!J43+Feb!J43),IF(Config!$C$6=3,SUM(+Ene!J43+Feb!J43+Mar!J43),IF(Config!$C$6=4,SUM(+Ene!J43+Feb!J43+Mar!J43+Abr!J43),IF(Config!$C$6=5,SUM(Ene!J43+Feb!J43+Mar!J43+Abr!J43+May!J43),IF(Config!$C$6=6,SUM(+Ene!J43+Feb!J43+Mar!J43+Abr!J43+May!J43+Jun!J43),IF(Config!$C$6=7,SUM(Ene!J43+Feb!J43+Mar!J43+Abr!J43+May!J43+Jun!J43+Jul!J43),IF(Config!$C$6=8,SUM(+Ene!J43+Feb!J43+Mar!J43+Abr!J43+May!J43+Jun!J43+Jul!J43+Ago!J43),IF(Config!$C$6=9,SUM(+Ene!J43+Feb!J43+Mar!J43+Abr!J43+May!J43+Jun!J43+Jul!J43+Ago!J43+Set!J43),IF(Config!$C$6=10,SUM(+Ene!J43+Feb!J43+Mar!J43+Abr!J43+May!J43+Jun!J43+Jul!J43+Ago!J43+Set!J43+Oct!J43),IF(Config!$C$6=11,SUM(+Ene!J43+Feb!J43+Mar!J43+Abr!J43+May!J43+Jun!J43+Jul!J43+Ago!J43+Set!J43+Oct!J43+Nov!J43),IF(Config!$C$6=12,SUM(+Ene!J43+Feb!J43+Mar!J43+Abr!J43+May!J43+Jun!J43+Jul!J43+Ago!J43+Set!J43+Oct!J43+Nov!J43+Dic!J43)))))))))))))</f>
        <v>0</v>
      </c>
      <c r="K43" s="356">
        <f>IF(Config!$C$6=1,SUM(+Ene!K43),IF(Config!$C$6=2,SUM(+Ene!K43+Feb!K43),IF(Config!$C$6=3,SUM(+Ene!K43+Feb!K43+Mar!K43),IF(Config!$C$6=4,SUM(+Ene!K43+Feb!K43+Mar!K43+Abr!K43),IF(Config!$C$6=5,SUM(Ene!K43+Feb!K43+Mar!K43+Abr!K43+May!K43),IF(Config!$C$6=6,SUM(+Ene!K43+Feb!K43+Mar!K43+Abr!K43+May!K43+Jun!K43),IF(Config!$C$6=7,SUM(Ene!K43+Feb!K43+Mar!K43+Abr!K43+May!K43+Jun!K43+Jul!K43),IF(Config!$C$6=8,SUM(+Ene!K43+Feb!K43+Mar!K43+Abr!K43+May!K43+Jun!K43+Jul!K43+Ago!K43),IF(Config!$C$6=9,SUM(+Ene!K43+Feb!K43+Mar!K43+Abr!K43+May!K43+Jun!K43+Jul!K43+Ago!K43+Set!K43),IF(Config!$C$6=10,SUM(+Ene!K43+Feb!K43+Mar!K43+Abr!K43+May!K43+Jun!K43+Jul!K43+Ago!K43+Set!K43+Oct!K43),IF(Config!$C$6=11,SUM(+Ene!K43+Feb!K43+Mar!K43+Abr!K43+May!K43+Jun!K43+Jul!K43+Ago!K43+Set!K43+Oct!K43+Nov!K43),IF(Config!$C$6=12,SUM(+Ene!K43+Feb!K43+Mar!K43+Abr!K43+May!K43+Jun!K43+Jul!K43+Ago!K43+Set!K43+Oct!K43+Nov!K43+Dic!K43)))))))))))))</f>
        <v>0</v>
      </c>
      <c r="L43" s="356">
        <f>IF(Config!$C$6=1,SUM(+Ene!L43),IF(Config!$C$6=2,SUM(+Ene!L43+Feb!L43),IF(Config!$C$6=3,SUM(+Ene!L43+Feb!L43+Mar!L43),IF(Config!$C$6=4,SUM(+Ene!L43+Feb!L43+Mar!L43+Abr!L43),IF(Config!$C$6=5,SUM(Ene!L43+Feb!L43+Mar!L43+Abr!L43+May!L43),IF(Config!$C$6=6,SUM(+Ene!L43+Feb!L43+Mar!L43+Abr!L43+May!L43+Jun!L43),IF(Config!$C$6=7,SUM(Ene!L43+Feb!L43+Mar!L43+Abr!L43+May!L43+Jun!L43+Jul!L43),IF(Config!$C$6=8,SUM(+Ene!L43+Feb!L43+Mar!L43+Abr!L43+May!L43+Jun!L43+Jul!L43+Ago!L43),IF(Config!$C$6=9,SUM(+Ene!L43+Feb!L43+Mar!L43+Abr!L43+May!L43+Jun!L43+Jul!L43+Ago!L43+Set!L43),IF(Config!$C$6=10,SUM(+Ene!L43+Feb!L43+Mar!L43+Abr!L43+May!L43+Jun!L43+Jul!L43+Ago!L43+Set!L43+Oct!L43),IF(Config!$C$6=11,SUM(+Ene!L43+Feb!L43+Mar!L43+Abr!L43+May!L43+Jun!L43+Jul!L43+Ago!L43+Set!L43+Oct!L43+Nov!L43),IF(Config!$C$6=12,SUM(+Ene!L43+Feb!L43+Mar!L43+Abr!L43+May!L43+Jun!L43+Jul!L43+Ago!L43+Set!L43+Oct!L43+Nov!L43+Dic!L43)))))))))))))</f>
        <v>0</v>
      </c>
      <c r="M43" s="356">
        <f>IF(Config!$C$6=1,SUM(+Ene!M43),IF(Config!$C$6=2,SUM(+Ene!M43+Feb!M43),IF(Config!$C$6=3,SUM(+Ene!M43+Feb!M43+Mar!M43),IF(Config!$C$6=4,SUM(+Ene!M43+Feb!M43+Mar!M43+Abr!M43),IF(Config!$C$6=5,SUM(Ene!M43+Feb!M43+Mar!M43+Abr!M43+May!M43),IF(Config!$C$6=6,SUM(+Ene!M43+Feb!M43+Mar!M43+Abr!M43+May!M43+Jun!M43),IF(Config!$C$6=7,SUM(Ene!M43+Feb!M43+Mar!M43+Abr!M43+May!M43+Jun!M43+Jul!M43),IF(Config!$C$6=8,SUM(+Ene!M43+Feb!M43+Mar!M43+Abr!M43+May!M43+Jun!M43+Jul!M43+Ago!M43),IF(Config!$C$6=9,SUM(+Ene!M43+Feb!M43+Mar!M43+Abr!M43+May!M43+Jun!M43+Jul!M43+Ago!M43+Set!M43),IF(Config!$C$6=10,SUM(+Ene!M43+Feb!M43+Mar!M43+Abr!M43+May!M43+Jun!M43+Jul!M43+Ago!M43+Set!M43+Oct!M43),IF(Config!$C$6=11,SUM(+Ene!M43+Feb!M43+Mar!M43+Abr!M43+May!M43+Jun!M43+Jul!M43+Ago!M43+Set!M43+Oct!M43+Nov!M43),IF(Config!$C$6=12,SUM(+Ene!M43+Feb!M43+Mar!M43+Abr!M43+May!M43+Jun!M43+Jul!M43+Ago!M43+Set!M43+Oct!M43+Nov!M43+Dic!M43)))))))))))))</f>
        <v>0</v>
      </c>
      <c r="N43" s="356">
        <f>IF(Config!$C$6=1,SUM(+Ene!N43),IF(Config!$C$6=2,SUM(+Ene!N43+Feb!N43),IF(Config!$C$6=3,SUM(+Ene!N43+Feb!N43+Mar!N43),IF(Config!$C$6=4,SUM(+Ene!N43+Feb!N43+Mar!N43+Abr!N43),IF(Config!$C$6=5,SUM(Ene!N43+Feb!N43+Mar!N43+Abr!N43+May!N43),IF(Config!$C$6=6,SUM(+Ene!N43+Feb!N43+Mar!N43+Abr!N43+May!N43+Jun!N43),IF(Config!$C$6=7,SUM(Ene!N43+Feb!N43+Mar!N43+Abr!N43+May!N43+Jun!N43+Jul!N43),IF(Config!$C$6=8,SUM(+Ene!N43+Feb!N43+Mar!N43+Abr!N43+May!N43+Jun!N43+Jul!N43+Ago!N43),IF(Config!$C$6=9,SUM(+Ene!N43+Feb!N43+Mar!N43+Abr!N43+May!N43+Jun!N43+Jul!N43+Ago!N43+Set!N43),IF(Config!$C$6=10,SUM(+Ene!N43+Feb!N43+Mar!N43+Abr!N43+May!N43+Jun!N43+Jul!N43+Ago!N43+Set!N43+Oct!N43),IF(Config!$C$6=11,SUM(+Ene!N43+Feb!N43+Mar!N43+Abr!N43+May!N43+Jun!N43+Jul!N43+Ago!N43+Set!N43+Oct!N43+Nov!N43),IF(Config!$C$6=12,SUM(+Ene!N43+Feb!N43+Mar!N43+Abr!N43+May!N43+Jun!N43+Jul!N43+Ago!N43+Set!N43+Oct!N43+Nov!N43+Dic!N43)))))))))))))</f>
        <v>0</v>
      </c>
      <c r="O43" s="356">
        <f>IF(Config!$C$6=1,SUM(+Ene!O43),IF(Config!$C$6=2,SUM(+Ene!O43+Feb!O43),IF(Config!$C$6=3,SUM(+Ene!O43+Feb!O43+Mar!O43),IF(Config!$C$6=4,SUM(+Ene!O43+Feb!O43+Mar!O43+Abr!O43),IF(Config!$C$6=5,SUM(Ene!O43+Feb!O43+Mar!O43+Abr!O43+May!O43),IF(Config!$C$6=6,SUM(+Ene!O43+Feb!O43+Mar!O43+Abr!O43+May!O43+Jun!O43),IF(Config!$C$6=7,SUM(Ene!O43+Feb!O43+Mar!O43+Abr!O43+May!O43+Jun!O43+Jul!O43),IF(Config!$C$6=8,SUM(+Ene!O43+Feb!O43+Mar!O43+Abr!O43+May!O43+Jun!O43+Jul!O43+Ago!O43),IF(Config!$C$6=9,SUM(+Ene!O43+Feb!O43+Mar!O43+Abr!O43+May!O43+Jun!O43+Jul!O43+Ago!O43+Set!O43),IF(Config!$C$6=10,SUM(+Ene!O43+Feb!O43+Mar!O43+Abr!O43+May!O43+Jun!O43+Jul!O43+Ago!O43+Set!O43+Oct!O43),IF(Config!$C$6=11,SUM(+Ene!O43+Feb!O43+Mar!O43+Abr!O43+May!O43+Jun!O43+Jul!O43+Ago!O43+Set!O43+Oct!O43+Nov!O43),IF(Config!$C$6=12,SUM(+Ene!O43+Feb!O43+Mar!O43+Abr!O43+May!O43+Jun!O43+Jul!O43+Ago!O43+Set!O43+Oct!O43+Nov!O43+Dic!O43)))))))))))))</f>
        <v>0</v>
      </c>
      <c r="P43" s="356">
        <f>IF(Config!$C$6=1,SUM(+Ene!P43),IF(Config!$C$6=2,SUM(+Ene!P43+Feb!P43),IF(Config!$C$6=3,SUM(+Ene!P43+Feb!P43+Mar!P43),IF(Config!$C$6=4,SUM(+Ene!P43+Feb!P43+Mar!P43+Abr!P43),IF(Config!$C$6=5,SUM(Ene!P43+Feb!P43+Mar!P43+Abr!P43+May!P43),IF(Config!$C$6=6,SUM(+Ene!P43+Feb!P43+Mar!P43+Abr!P43+May!P43+Jun!P43),IF(Config!$C$6=7,SUM(Ene!P43+Feb!P43+Mar!P43+Abr!P43+May!P43+Jun!P43+Jul!P43),IF(Config!$C$6=8,SUM(+Ene!P43+Feb!P43+Mar!P43+Abr!P43+May!P43+Jun!P43+Jul!P43+Ago!P43),IF(Config!$C$6=9,SUM(+Ene!P43+Feb!P43+Mar!P43+Abr!P43+May!P43+Jun!P43+Jul!P43+Ago!P43+Set!P43),IF(Config!$C$6=10,SUM(+Ene!P43+Feb!P43+Mar!P43+Abr!P43+May!P43+Jun!P43+Jul!P43+Ago!P43+Set!P43+Oct!P43),IF(Config!$C$6=11,SUM(+Ene!P43+Feb!P43+Mar!P43+Abr!P43+May!P43+Jun!P43+Jul!P43+Ago!P43+Set!P43+Oct!P43+Nov!P43),IF(Config!$C$6=12,SUM(+Ene!P43+Feb!P43+Mar!P43+Abr!P43+May!P43+Jun!P43+Jul!P43+Ago!P43+Set!P43+Oct!P43+Nov!P43+Dic!P43)))))))))))))</f>
        <v>0</v>
      </c>
      <c r="Q43" s="356">
        <f>IF(Config!$C$6=1,SUM(+Ene!Q43),IF(Config!$C$6=2,SUM(+Ene!Q43+Feb!Q43),IF(Config!$C$6=3,SUM(+Ene!Q43+Feb!Q43+Mar!Q43),IF(Config!$C$6=4,SUM(+Ene!Q43+Feb!Q43+Mar!Q43+Abr!Q43),IF(Config!$C$6=5,SUM(Ene!Q43+Feb!Q43+Mar!Q43+Abr!Q43+May!Q43),IF(Config!$C$6=6,SUM(+Ene!Q43+Feb!Q43+Mar!Q43+Abr!Q43+May!Q43+Jun!Q43),IF(Config!$C$6=7,SUM(Ene!Q43+Feb!Q43+Mar!Q43+Abr!Q43+May!Q43+Jun!Q43+Jul!Q43),IF(Config!$C$6=8,SUM(+Ene!Q43+Feb!Q43+Mar!Q43+Abr!Q43+May!Q43+Jun!Q43+Jul!Q43+Ago!Q43),IF(Config!$C$6=9,SUM(+Ene!Q43+Feb!Q43+Mar!Q43+Abr!Q43+May!Q43+Jun!Q43+Jul!Q43+Ago!Q43+Set!Q43),IF(Config!$C$6=10,SUM(+Ene!Q43+Feb!Q43+Mar!Q43+Abr!Q43+May!Q43+Jun!Q43+Jul!Q43+Ago!Q43+Set!Q43+Oct!Q43),IF(Config!$C$6=11,SUM(+Ene!Q43+Feb!Q43+Mar!Q43+Abr!Q43+May!Q43+Jun!Q43+Jul!Q43+Ago!Q43+Set!Q43+Oct!Q43+Nov!Q43),IF(Config!$C$6=12,SUM(+Ene!Q43+Feb!Q43+Mar!Q43+Abr!Q43+May!Q43+Jun!Q43+Jul!Q43+Ago!Q43+Set!Q43+Oct!Q43+Nov!Q43+Dic!Q43)))))))))))))</f>
        <v>0</v>
      </c>
      <c r="R43" s="356">
        <f>IF(Config!$C$6=1,SUM(+Ene!R43),IF(Config!$C$6=2,SUM(+Ene!R43+Feb!R43),IF(Config!$C$6=3,SUM(+Ene!R43+Feb!R43+Mar!R43),IF(Config!$C$6=4,SUM(+Ene!R43+Feb!R43+Mar!R43+Abr!R43),IF(Config!$C$6=5,SUM(Ene!R43+Feb!R43+Mar!R43+Abr!R43+May!R43),IF(Config!$C$6=6,SUM(+Ene!R43+Feb!R43+Mar!R43+Abr!R43+May!R43+Jun!R43),IF(Config!$C$6=7,SUM(Ene!R43+Feb!R43+Mar!R43+Abr!R43+May!R43+Jun!R43+Jul!R43),IF(Config!$C$6=8,SUM(+Ene!R43+Feb!R43+Mar!R43+Abr!R43+May!R43+Jun!R43+Jul!R43+Ago!R43),IF(Config!$C$6=9,SUM(+Ene!R43+Feb!R43+Mar!R43+Abr!R43+May!R43+Jun!R43+Jul!R43+Ago!R43+Set!R43),IF(Config!$C$6=10,SUM(+Ene!R43+Feb!R43+Mar!R43+Abr!R43+May!R43+Jun!R43+Jul!R43+Ago!R43+Set!R43+Oct!R43),IF(Config!$C$6=11,SUM(+Ene!R43+Feb!R43+Mar!R43+Abr!R43+May!R43+Jun!R43+Jul!R43+Ago!R43+Set!R43+Oct!R43+Nov!R43),IF(Config!$C$6=12,SUM(+Ene!R43+Feb!R43+Mar!R43+Abr!R43+May!R43+Jun!R43+Jul!R43+Ago!R43+Set!R43+Oct!R43+Nov!R43+Dic!R43)))))))))))))</f>
        <v>0</v>
      </c>
      <c r="S43" s="356">
        <f>IF(Config!$C$6=1,SUM(+Ene!S43),IF(Config!$C$6=2,SUM(+Ene!S43+Feb!S43),IF(Config!$C$6=3,SUM(+Ene!S43+Feb!S43+Mar!S43),IF(Config!$C$6=4,SUM(+Ene!S43+Feb!S43+Mar!S43+Abr!S43),IF(Config!$C$6=5,SUM(Ene!S43+Feb!S43+Mar!S43+Abr!S43+May!S43),IF(Config!$C$6=6,SUM(+Ene!S43+Feb!S43+Mar!S43+Abr!S43+May!S43+Jun!S43),IF(Config!$C$6=7,SUM(Ene!S43+Feb!S43+Mar!S43+Abr!S43+May!S43+Jun!S43+Jul!S43),IF(Config!$C$6=8,SUM(+Ene!S43+Feb!S43+Mar!S43+Abr!S43+May!S43+Jun!S43+Jul!S43+Ago!S43),IF(Config!$C$6=9,SUM(+Ene!S43+Feb!S43+Mar!S43+Abr!S43+May!S43+Jun!S43+Jul!S43+Ago!S43+Set!S43),IF(Config!$C$6=10,SUM(+Ene!S43+Feb!S43+Mar!S43+Abr!S43+May!S43+Jun!S43+Jul!S43+Ago!S43+Set!S43+Oct!S43),IF(Config!$C$6=11,SUM(+Ene!S43+Feb!S43+Mar!S43+Abr!S43+May!S43+Jun!S43+Jul!S43+Ago!S43+Set!S43+Oct!S43+Nov!S43),IF(Config!$C$6=12,SUM(+Ene!S43+Feb!S43+Mar!S43+Abr!S43+May!S43+Jun!S43+Jul!S43+Ago!S43+Set!S43+Oct!S43+Nov!S43+Dic!S43)))))))))))))</f>
        <v>0</v>
      </c>
      <c r="T43" s="356">
        <f>IF(Config!$C$6=1,SUM(+Ene!T43),IF(Config!$C$6=2,SUM(+Ene!T43+Feb!T43),IF(Config!$C$6=3,SUM(+Ene!T43+Feb!T43+Mar!T43),IF(Config!$C$6=4,SUM(+Ene!T43+Feb!T43+Mar!T43+Abr!T43),IF(Config!$C$6=5,SUM(Ene!T43+Feb!T43+Mar!T43+Abr!T43+May!T43),IF(Config!$C$6=6,SUM(+Ene!T43+Feb!T43+Mar!T43+Abr!T43+May!T43+Jun!T43),IF(Config!$C$6=7,SUM(Ene!T43+Feb!T43+Mar!T43+Abr!T43+May!T43+Jun!T43+Jul!T43),IF(Config!$C$6=8,SUM(+Ene!T43+Feb!T43+Mar!T43+Abr!T43+May!T43+Jun!T43+Jul!T43+Ago!T43),IF(Config!$C$6=9,SUM(+Ene!T43+Feb!T43+Mar!T43+Abr!T43+May!T43+Jun!T43+Jul!T43+Ago!T43+Set!T43),IF(Config!$C$6=10,SUM(+Ene!T43+Feb!T43+Mar!T43+Abr!T43+May!T43+Jun!T43+Jul!T43+Ago!T43+Set!T43+Oct!T43),IF(Config!$C$6=11,SUM(+Ene!T43+Feb!T43+Mar!T43+Abr!T43+May!T43+Jun!T43+Jul!T43+Ago!T43+Set!T43+Oct!T43+Nov!T43),IF(Config!$C$6=12,SUM(+Ene!T43+Feb!T43+Mar!T43+Abr!T43+May!T43+Jun!T43+Jul!T43+Ago!T43+Set!T43+Oct!T43+Nov!T43+Dic!T43)))))))))))))</f>
        <v>0</v>
      </c>
      <c r="U43" s="356">
        <f>IF(Config!$C$6=1,SUM(+Ene!U43),IF(Config!$C$6=2,SUM(+Ene!U43+Feb!U43),IF(Config!$C$6=3,SUM(+Ene!U43+Feb!U43+Mar!U43),IF(Config!$C$6=4,SUM(+Ene!U43+Feb!U43+Mar!U43+Abr!U43),IF(Config!$C$6=5,SUM(Ene!U43+Feb!U43+Mar!U43+Abr!U43+May!U43),IF(Config!$C$6=6,SUM(+Ene!U43+Feb!U43+Mar!U43+Abr!U43+May!U43+Jun!U43),IF(Config!$C$6=7,SUM(Ene!U43+Feb!U43+Mar!U43+Abr!U43+May!U43+Jun!U43+Jul!U43),IF(Config!$C$6=8,SUM(+Ene!U43+Feb!U43+Mar!U43+Abr!U43+May!U43+Jun!U43+Jul!U43+Ago!U43),IF(Config!$C$6=9,SUM(+Ene!U43+Feb!U43+Mar!U43+Abr!U43+May!U43+Jun!U43+Jul!U43+Ago!U43+Set!U43),IF(Config!$C$6=10,SUM(+Ene!U43+Feb!U43+Mar!U43+Abr!U43+May!U43+Jun!U43+Jul!U43+Ago!U43+Set!U43+Oct!U43),IF(Config!$C$6=11,SUM(+Ene!U43+Feb!U43+Mar!U43+Abr!U43+May!U43+Jun!U43+Jul!U43+Ago!U43+Set!U43+Oct!U43+Nov!U43),IF(Config!$C$6=12,SUM(+Ene!U43+Feb!U43+Mar!U43+Abr!U43+May!U43+Jun!U43+Jul!U43+Ago!U43+Set!U43+Oct!U43+Nov!U43+Dic!U43)))))))))))))</f>
        <v>0</v>
      </c>
      <c r="V43" s="356">
        <f>IF(Config!$C$6=1,SUM(+Ene!V43),IF(Config!$C$6=2,SUM(+Ene!V43+Feb!V43),IF(Config!$C$6=3,SUM(+Ene!V43+Feb!V43+Mar!V43),IF(Config!$C$6=4,SUM(+Ene!V43+Feb!V43+Mar!V43+Abr!V43),IF(Config!$C$6=5,SUM(Ene!V43+Feb!V43+Mar!V43+Abr!V43+May!V43),IF(Config!$C$6=6,SUM(+Ene!V43+Feb!V43+Mar!V43+Abr!V43+May!V43+Jun!V43),IF(Config!$C$6=7,SUM(Ene!V43+Feb!V43+Mar!V43+Abr!V43+May!V43+Jun!V43+Jul!V43),IF(Config!$C$6=8,SUM(+Ene!V43+Feb!V43+Mar!V43+Abr!V43+May!V43+Jun!V43+Jul!V43+Ago!V43),IF(Config!$C$6=9,SUM(+Ene!V43+Feb!V43+Mar!V43+Abr!V43+May!V43+Jun!V43+Jul!V43+Ago!V43+Set!V43),IF(Config!$C$6=10,SUM(+Ene!V43+Feb!V43+Mar!V43+Abr!V43+May!V43+Jun!V43+Jul!V43+Ago!V43+Set!V43+Oct!V43),IF(Config!$C$6=11,SUM(+Ene!V43+Feb!V43+Mar!V43+Abr!V43+May!V43+Jun!V43+Jul!V43+Ago!V43+Set!V43+Oct!V43+Nov!V43),IF(Config!$C$6=12,SUM(+Ene!V43+Feb!V43+Mar!V43+Abr!V43+May!V43+Jun!V43+Jul!V43+Ago!V43+Set!V43+Oct!V43+Nov!V43+Dic!V43)))))))))))))</f>
        <v>0</v>
      </c>
      <c r="W43" s="356">
        <f>IF(Config!$C$6=1,SUM(+Ene!W43),IF(Config!$C$6=2,SUM(+Ene!W43+Feb!W43),IF(Config!$C$6=3,SUM(+Ene!W43+Feb!W43+Mar!W43),IF(Config!$C$6=4,SUM(+Ene!W43+Feb!W43+Mar!W43+Abr!W43),IF(Config!$C$6=5,SUM(Ene!W43+Feb!W43+Mar!W43+Abr!W43+May!W43),IF(Config!$C$6=6,SUM(+Ene!W43+Feb!W43+Mar!W43+Abr!W43+May!W43+Jun!W43),IF(Config!$C$6=7,SUM(Ene!W43+Feb!W43+Mar!W43+Abr!W43+May!W43+Jun!W43+Jul!W43),IF(Config!$C$6=8,SUM(+Ene!W43+Feb!W43+Mar!W43+Abr!W43+May!W43+Jun!W43+Jul!W43+Ago!W43),IF(Config!$C$6=9,SUM(+Ene!W43+Feb!W43+Mar!W43+Abr!W43+May!W43+Jun!W43+Jul!W43+Ago!W43+Set!W43),IF(Config!$C$6=10,SUM(+Ene!W43+Feb!W43+Mar!W43+Abr!W43+May!W43+Jun!W43+Jul!W43+Ago!W43+Set!W43+Oct!W43),IF(Config!$C$6=11,SUM(+Ene!W43+Feb!W43+Mar!W43+Abr!W43+May!W43+Jun!W43+Jul!W43+Ago!W43+Set!W43+Oct!W43+Nov!W43),IF(Config!$C$6=12,SUM(+Ene!W43+Feb!W43+Mar!W43+Abr!W43+May!W43+Jun!W43+Jul!W43+Ago!W43+Set!W43+Oct!W43+Nov!W43+Dic!W43)))))))))))))</f>
        <v>0</v>
      </c>
      <c r="X43" s="356">
        <f>IF(Config!$C$6=1,SUM(+Ene!X43),IF(Config!$C$6=2,SUM(+Ene!X43+Feb!X43),IF(Config!$C$6=3,SUM(+Ene!X43+Feb!X43+Mar!X43),IF(Config!$C$6=4,SUM(+Ene!X43+Feb!X43+Mar!X43+Abr!X43),IF(Config!$C$6=5,SUM(Ene!X43+Feb!X43+Mar!X43+Abr!X43+May!X43),IF(Config!$C$6=6,SUM(+Ene!X43+Feb!X43+Mar!X43+Abr!X43+May!X43+Jun!X43),IF(Config!$C$6=7,SUM(Ene!X43+Feb!X43+Mar!X43+Abr!X43+May!X43+Jun!X43+Jul!X43),IF(Config!$C$6=8,SUM(+Ene!X43+Feb!X43+Mar!X43+Abr!X43+May!X43+Jun!X43+Jul!X43+Ago!X43),IF(Config!$C$6=9,SUM(+Ene!X43+Feb!X43+Mar!X43+Abr!X43+May!X43+Jun!X43+Jul!X43+Ago!X43+Set!X43),IF(Config!$C$6=10,SUM(+Ene!X43+Feb!X43+Mar!X43+Abr!X43+May!X43+Jun!X43+Jul!X43+Ago!X43+Set!X43+Oct!X43),IF(Config!$C$6=11,SUM(+Ene!X43+Feb!X43+Mar!X43+Abr!X43+May!X43+Jun!X43+Jul!X43+Ago!X43+Set!X43+Oct!X43+Nov!X43),IF(Config!$C$6=12,SUM(+Ene!X43+Feb!X43+Mar!X43+Abr!X43+May!X43+Jun!X43+Jul!X43+Ago!X43+Set!X43+Oct!X43+Nov!X43+Dic!X43)))))))))))))</f>
        <v>0</v>
      </c>
      <c r="Y43" s="356">
        <f>IF(Config!$C$6=1,SUM(+Ene!Y43),IF(Config!$C$6=2,SUM(+Ene!Y43+Feb!Y43),IF(Config!$C$6=3,SUM(+Ene!Y43+Feb!Y43+Mar!Y43),IF(Config!$C$6=4,SUM(+Ene!Y43+Feb!Y43+Mar!Y43+Abr!Y43),IF(Config!$C$6=5,SUM(Ene!Y43+Feb!Y43+Mar!Y43+Abr!Y43+May!Y43),IF(Config!$C$6=6,SUM(+Ene!Y43+Feb!Y43+Mar!Y43+Abr!Y43+May!Y43+Jun!Y43),IF(Config!$C$6=7,SUM(Ene!Y43+Feb!Y43+Mar!Y43+Abr!Y43+May!Y43+Jun!Y43+Jul!Y43),IF(Config!$C$6=8,SUM(+Ene!Y43+Feb!Y43+Mar!Y43+Abr!Y43+May!Y43+Jun!Y43+Jul!Y43+Ago!Y43),IF(Config!$C$6=9,SUM(+Ene!Y43+Feb!Y43+Mar!Y43+Abr!Y43+May!Y43+Jun!Y43+Jul!Y43+Ago!Y43+Set!Y43),IF(Config!$C$6=10,SUM(+Ene!Y43+Feb!Y43+Mar!Y43+Abr!Y43+May!Y43+Jun!Y43+Jul!Y43+Ago!Y43+Set!Y43+Oct!Y43),IF(Config!$C$6=11,SUM(+Ene!Y43+Feb!Y43+Mar!Y43+Abr!Y43+May!Y43+Jun!Y43+Jul!Y43+Ago!Y43+Set!Y43+Oct!Y43+Nov!Y43),IF(Config!$C$6=12,SUM(+Ene!Y43+Feb!Y43+Mar!Y43+Abr!Y43+May!Y43+Jun!Y43+Jul!Y43+Ago!Y43+Set!Y43+Oct!Y43+Nov!Y43+Dic!Y43)))))))))))))</f>
        <v>0</v>
      </c>
      <c r="Z43" s="356">
        <f>IF(Config!$C$6=1,SUM(+Ene!Z43),IF(Config!$C$6=2,SUM(+Ene!Z43+Feb!Z43),IF(Config!$C$6=3,SUM(+Ene!Z43+Feb!Z43+Mar!Z43),IF(Config!$C$6=4,SUM(+Ene!Z43+Feb!Z43+Mar!Z43+Abr!Z43),IF(Config!$C$6=5,SUM(Ene!Z43+Feb!Z43+Mar!Z43+Abr!Z43+May!Z43),IF(Config!$C$6=6,SUM(+Ene!Z43+Feb!Z43+Mar!Z43+Abr!Z43+May!Z43+Jun!Z43),IF(Config!$C$6=7,SUM(Ene!Z43+Feb!Z43+Mar!Z43+Abr!Z43+May!Z43+Jun!Z43+Jul!Z43),IF(Config!$C$6=8,SUM(+Ene!Z43+Feb!Z43+Mar!Z43+Abr!Z43+May!Z43+Jun!Z43+Jul!Z43+Ago!Z43),IF(Config!$C$6=9,SUM(+Ene!Z43+Feb!Z43+Mar!Z43+Abr!Z43+May!Z43+Jun!Z43+Jul!Z43+Ago!Z43+Set!Z43),IF(Config!$C$6=10,SUM(+Ene!Z43+Feb!Z43+Mar!Z43+Abr!Z43+May!Z43+Jun!Z43+Jul!Z43+Ago!Z43+Set!Z43+Oct!Z43),IF(Config!$C$6=11,SUM(+Ene!Z43+Feb!Z43+Mar!Z43+Abr!Z43+May!Z43+Jun!Z43+Jul!Z43+Ago!Z43+Set!Z43+Oct!Z43+Nov!Z43),IF(Config!$C$6=12,SUM(+Ene!Z43+Feb!Z43+Mar!Z43+Abr!Z43+May!Z43+Jun!Z43+Jul!Z43+Ago!Z43+Set!Z43+Oct!Z43+Nov!Z43+Dic!Z43)))))))))))))</f>
        <v>0</v>
      </c>
      <c r="AA43" s="356">
        <f>IF(Config!$C$6=1,SUM(+Ene!AA43),IF(Config!$C$6=2,SUM(+Ene!AA43+Feb!AA43),IF(Config!$C$6=3,SUM(+Ene!AA43+Feb!AA43+Mar!AA43),IF(Config!$C$6=4,SUM(+Ene!AA43+Feb!AA43+Mar!AA43+Abr!AA43),IF(Config!$C$6=5,SUM(Ene!AA43+Feb!AA43+Mar!AA43+Abr!AA43+May!AA43),IF(Config!$C$6=6,SUM(+Ene!AA43+Feb!AA43+Mar!AA43+Abr!AA43+May!AA43+Jun!AA43),IF(Config!$C$6=7,SUM(Ene!AA43+Feb!AA43+Mar!AA43+Abr!AA43+May!AA43+Jun!AA43+Jul!AA43),IF(Config!$C$6=8,SUM(+Ene!AA43+Feb!AA43+Mar!AA43+Abr!AA43+May!AA43+Jun!AA43+Jul!AA43+Ago!AA43),IF(Config!$C$6=9,SUM(+Ene!AA43+Feb!AA43+Mar!AA43+Abr!AA43+May!AA43+Jun!AA43+Jul!AA43+Ago!AA43+Set!AA43),IF(Config!$C$6=10,SUM(+Ene!AA43+Feb!AA43+Mar!AA43+Abr!AA43+May!AA43+Jun!AA43+Jul!AA43+Ago!AA43+Set!AA43+Oct!AA43),IF(Config!$C$6=11,SUM(+Ene!AA43+Feb!AA43+Mar!AA43+Abr!AA43+May!AA43+Jun!AA43+Jul!AA43+Ago!AA43+Set!AA43+Oct!AA43+Nov!AA43),IF(Config!$C$6=12,SUM(+Ene!AA43+Feb!AA43+Mar!AA43+Abr!AA43+May!AA43+Jun!AA43+Jul!AA43+Ago!AA43+Set!AA43+Oct!AA43+Nov!AA43+Dic!AA43)))))))))))))</f>
        <v>0</v>
      </c>
      <c r="AB43" s="356">
        <f>IF(Config!$C$6=1,SUM(+Ene!AB43),IF(Config!$C$6=2,SUM(+Ene!AB43+Feb!AB43),IF(Config!$C$6=3,SUM(+Ene!AB43+Feb!AB43+Mar!AB43),IF(Config!$C$6=4,SUM(+Ene!AB43+Feb!AB43+Mar!AB43+Abr!AB43),IF(Config!$C$6=5,SUM(Ene!AB43+Feb!AB43+Mar!AB43+Abr!AB43+May!AB43),IF(Config!$C$6=6,SUM(+Ene!AB43+Feb!AB43+Mar!AB43+Abr!AB43+May!AB43+Jun!AB43),IF(Config!$C$6=7,SUM(Ene!AB43+Feb!AB43+Mar!AB43+Abr!AB43+May!AB43+Jun!AB43+Jul!AB43),IF(Config!$C$6=8,SUM(+Ene!AB43+Feb!AB43+Mar!AB43+Abr!AB43+May!AB43+Jun!AB43+Jul!AB43+Ago!AB43),IF(Config!$C$6=9,SUM(+Ene!AB43+Feb!AB43+Mar!AB43+Abr!AB43+May!AB43+Jun!AB43+Jul!AB43+Ago!AB43+Set!AB43),IF(Config!$C$6=10,SUM(+Ene!AB43+Feb!AB43+Mar!AB43+Abr!AB43+May!AB43+Jun!AB43+Jul!AB43+Ago!AB43+Set!AB43+Oct!AB43),IF(Config!$C$6=11,SUM(+Ene!AB43+Feb!AB43+Mar!AB43+Abr!AB43+May!AB43+Jun!AB43+Jul!AB43+Ago!AB43+Set!AB43+Oct!AB43+Nov!AB43),IF(Config!$C$6=12,SUM(+Ene!AB43+Feb!AB43+Mar!AB43+Abr!AB43+May!AB43+Jun!AB43+Jul!AB43+Ago!AB43+Set!AB43+Oct!AB43+Nov!AB43+Dic!AB43)))))))))))))</f>
        <v>0</v>
      </c>
      <c r="AC43" s="356">
        <f>IF(Config!$C$6=1,SUM(+Ene!AC43),IF(Config!$C$6=2,SUM(+Ene!AC43+Feb!AC43),IF(Config!$C$6=3,SUM(+Ene!AC43+Feb!AC43+Mar!AC43),IF(Config!$C$6=4,SUM(+Ene!AC43+Feb!AC43+Mar!AC43+Abr!AC43),IF(Config!$C$6=5,SUM(Ene!AC43+Feb!AC43+Mar!AC43+Abr!AC43+May!AC43),IF(Config!$C$6=6,SUM(+Ene!AC43+Feb!AC43+Mar!AC43+Abr!AC43+May!AC43+Jun!AC43),IF(Config!$C$6=7,SUM(Ene!AC43+Feb!AC43+Mar!AC43+Abr!AC43+May!AC43+Jun!AC43+Jul!AC43),IF(Config!$C$6=8,SUM(+Ene!AC43+Feb!AC43+Mar!AC43+Abr!AC43+May!AC43+Jun!AC43+Jul!AC43+Ago!AC43),IF(Config!$C$6=9,SUM(+Ene!AC43+Feb!AC43+Mar!AC43+Abr!AC43+May!AC43+Jun!AC43+Jul!AC43+Ago!AC43+Set!AC43),IF(Config!$C$6=10,SUM(+Ene!AC43+Feb!AC43+Mar!AC43+Abr!AC43+May!AC43+Jun!AC43+Jul!AC43+Ago!AC43+Set!AC43+Oct!AC43),IF(Config!$C$6=11,SUM(+Ene!AC43+Feb!AC43+Mar!AC43+Abr!AC43+May!AC43+Jun!AC43+Jul!AC43+Ago!AC43+Set!AC43+Oct!AC43+Nov!AC43),IF(Config!$C$6=12,SUM(+Ene!AC43+Feb!AC43+Mar!AC43+Abr!AC43+May!AC43+Jun!AC43+Jul!AC43+Ago!AC43+Set!AC43+Oct!AC43+Nov!AC43+Dic!AC43)))))))))))))</f>
        <v>0</v>
      </c>
      <c r="AD43" s="356">
        <f>IF(Config!$C$6=1,SUM(+Ene!AD43),IF(Config!$C$6=2,SUM(+Ene!AD43+Feb!AD43),IF(Config!$C$6=3,SUM(+Ene!AD43+Feb!AD43+Mar!AD43),IF(Config!$C$6=4,SUM(+Ene!AD43+Feb!AD43+Mar!AD43+Abr!AD43),IF(Config!$C$6=5,SUM(Ene!AD43+Feb!AD43+Mar!AD43+Abr!AD43+May!AD43),IF(Config!$C$6=6,SUM(+Ene!AD43+Feb!AD43+Mar!AD43+Abr!AD43+May!AD43+Jun!AD43),IF(Config!$C$6=7,SUM(Ene!AD43+Feb!AD43+Mar!AD43+Abr!AD43+May!AD43+Jun!AD43+Jul!AD43),IF(Config!$C$6=8,SUM(+Ene!AD43+Feb!AD43+Mar!AD43+Abr!AD43+May!AD43+Jun!AD43+Jul!AD43+Ago!AD43),IF(Config!$C$6=9,SUM(+Ene!AD43+Feb!AD43+Mar!AD43+Abr!AD43+May!AD43+Jun!AD43+Jul!AD43+Ago!AD43+Set!AD43),IF(Config!$C$6=10,SUM(+Ene!AD43+Feb!AD43+Mar!AD43+Abr!AD43+May!AD43+Jun!AD43+Jul!AD43+Ago!AD43+Set!AD43+Oct!AD43),IF(Config!$C$6=11,SUM(+Ene!AD43+Feb!AD43+Mar!AD43+Abr!AD43+May!AD43+Jun!AD43+Jul!AD43+Ago!AD43+Set!AD43+Oct!AD43+Nov!AD43),IF(Config!$C$6=12,SUM(+Ene!AD43+Feb!AD43+Mar!AD43+Abr!AD43+May!AD43+Jun!AD43+Jul!AD43+Ago!AD43+Set!AD43+Oct!AD43+Nov!AD43+Dic!AD43)))))))))))))</f>
        <v>0</v>
      </c>
      <c r="AE43" s="356">
        <f>IF(Config!$C$6=1,SUM(+Ene!AE43),IF(Config!$C$6=2,SUM(+Ene!AE43+Feb!AE43),IF(Config!$C$6=3,SUM(+Ene!AE43+Feb!AE43+Mar!AE43),IF(Config!$C$6=4,SUM(+Ene!AE43+Feb!AE43+Mar!AE43+Abr!AE43),IF(Config!$C$6=5,SUM(Ene!AE43+Feb!AE43+Mar!AE43+Abr!AE43+May!AE43),IF(Config!$C$6=6,SUM(+Ene!AE43+Feb!AE43+Mar!AE43+Abr!AE43+May!AE43+Jun!AE43),IF(Config!$C$6=7,SUM(Ene!AE43+Feb!AE43+Mar!AE43+Abr!AE43+May!AE43+Jun!AE43+Jul!AE43),IF(Config!$C$6=8,SUM(+Ene!AE43+Feb!AE43+Mar!AE43+Abr!AE43+May!AE43+Jun!AE43+Jul!AE43+Ago!AE43),IF(Config!$C$6=9,SUM(+Ene!AE43+Feb!AE43+Mar!AE43+Abr!AE43+May!AE43+Jun!AE43+Jul!AE43+Ago!AE43+Set!AE43),IF(Config!$C$6=10,SUM(+Ene!AE43+Feb!AE43+Mar!AE43+Abr!AE43+May!AE43+Jun!AE43+Jul!AE43+Ago!AE43+Set!AE43+Oct!AE43),IF(Config!$C$6=11,SUM(+Ene!AE43+Feb!AE43+Mar!AE43+Abr!AE43+May!AE43+Jun!AE43+Jul!AE43+Ago!AE43+Set!AE43+Oct!AE43+Nov!AE43),IF(Config!$C$6=12,SUM(+Ene!AE43+Feb!AE43+Mar!AE43+Abr!AE43+May!AE43+Jun!AE43+Jul!AE43+Ago!AE43+Set!AE43+Oct!AE43+Nov!AE43+Dic!AE43)))))))))))))</f>
        <v>5</v>
      </c>
      <c r="AF43" s="356">
        <f>IF(Config!$C$6=1,SUM(+Ene!AF43),IF(Config!$C$6=2,SUM(+Ene!AF43+Feb!AF43),IF(Config!$C$6=3,SUM(+Ene!AF43+Feb!AF43+Mar!AF43),IF(Config!$C$6=4,SUM(+Ene!AF43+Feb!AF43+Mar!AF43+Abr!AF43),IF(Config!$C$6=5,SUM(Ene!AF43+Feb!AF43+Mar!AF43+Abr!AF43+May!AF43),IF(Config!$C$6=6,SUM(+Ene!AF43+Feb!AF43+Mar!AF43+Abr!AF43+May!AF43+Jun!AF43),IF(Config!$C$6=7,SUM(Ene!AF43+Feb!AF43+Mar!AF43+Abr!AF43+May!AF43+Jun!AF43+Jul!AF43),IF(Config!$C$6=8,SUM(+Ene!AF43+Feb!AF43+Mar!AF43+Abr!AF43+May!AF43+Jun!AF43+Jul!AF43+Ago!AF43),IF(Config!$C$6=9,SUM(+Ene!AF43+Feb!AF43+Mar!AF43+Abr!AF43+May!AF43+Jun!AF43+Jul!AF43+Ago!AF43+Set!AF43),IF(Config!$C$6=10,SUM(+Ene!AF43+Feb!AF43+Mar!AF43+Abr!AF43+May!AF43+Jun!AF43+Jul!AF43+Ago!AF43+Set!AF43+Oct!AF43),IF(Config!$C$6=11,SUM(+Ene!AF43+Feb!AF43+Mar!AF43+Abr!AF43+May!AF43+Jun!AF43+Jul!AF43+Ago!AF43+Set!AF43+Oct!AF43+Nov!AF43),IF(Config!$C$6=12,SUM(+Ene!AF43+Feb!AF43+Mar!AF43+Abr!AF43+May!AF43+Jun!AF43+Jul!AF43+Ago!AF43+Set!AF43+Oct!AF43+Nov!AF43+Dic!AF43)))))))))))))</f>
        <v>0</v>
      </c>
      <c r="AG43" s="356">
        <f>IF(Config!$C$6=1,SUM(+Ene!AG43),IF(Config!$C$6=2,SUM(+Ene!AG43+Feb!AG43),IF(Config!$C$6=3,SUM(+Ene!AG43+Feb!AG43+Mar!AG43),IF(Config!$C$6=4,SUM(+Ene!AG43+Feb!AG43+Mar!AG43+Abr!AG43),IF(Config!$C$6=5,SUM(Ene!AG43+Feb!AG43+Mar!AG43+Abr!AG43+May!AG43),IF(Config!$C$6=6,SUM(+Ene!AG43+Feb!AG43+Mar!AG43+Abr!AG43+May!AG43+Jun!AG43),IF(Config!$C$6=7,SUM(Ene!AG43+Feb!AG43+Mar!AG43+Abr!AG43+May!AG43+Jun!AG43+Jul!AG43),IF(Config!$C$6=8,SUM(+Ene!AG43+Feb!AG43+Mar!AG43+Abr!AG43+May!AG43+Jun!AG43+Jul!AG43+Ago!AG43),IF(Config!$C$6=9,SUM(+Ene!AG43+Feb!AG43+Mar!AG43+Abr!AG43+May!AG43+Jun!AG43+Jul!AG43+Ago!AG43+Set!AG43),IF(Config!$C$6=10,SUM(+Ene!AG43+Feb!AG43+Mar!AG43+Abr!AG43+May!AG43+Jun!AG43+Jul!AG43+Ago!AG43+Set!AG43+Oct!AG43),IF(Config!$C$6=11,SUM(+Ene!AG43+Feb!AG43+Mar!AG43+Abr!AG43+May!AG43+Jun!AG43+Jul!AG43+Ago!AG43+Set!AG43+Oct!AG43+Nov!AG43),IF(Config!$C$6=12,SUM(+Ene!AG43+Feb!AG43+Mar!AG43+Abr!AG43+May!AG43+Jun!AG43+Jul!AG43+Ago!AG43+Set!AG43+Oct!AG43+Nov!AG43+Dic!AG43)))))))))))))</f>
        <v>0</v>
      </c>
      <c r="AH43" s="356">
        <f>IF(Config!$C$6=1,SUM(+Ene!AH43),IF(Config!$C$6=2,SUM(+Ene!AH43+Feb!AH43),IF(Config!$C$6=3,SUM(+Ene!AH43+Feb!AH43+Mar!AH43),IF(Config!$C$6=4,SUM(+Ene!AH43+Feb!AH43+Mar!AH43+Abr!AH43),IF(Config!$C$6=5,SUM(Ene!AH43+Feb!AH43+Mar!AH43+Abr!AH43+May!AH43),IF(Config!$C$6=6,SUM(+Ene!AH43+Feb!AH43+Mar!AH43+Abr!AH43+May!AH43+Jun!AH43),IF(Config!$C$6=7,SUM(Ene!AH43+Feb!AH43+Mar!AH43+Abr!AH43+May!AH43+Jun!AH43+Jul!AH43),IF(Config!$C$6=8,SUM(+Ene!AH43+Feb!AH43+Mar!AH43+Abr!AH43+May!AH43+Jun!AH43+Jul!AH43+Ago!AH43),IF(Config!$C$6=9,SUM(+Ene!AH43+Feb!AH43+Mar!AH43+Abr!AH43+May!AH43+Jun!AH43+Jul!AH43+Ago!AH43+Set!AH43),IF(Config!$C$6=10,SUM(+Ene!AH43+Feb!AH43+Mar!AH43+Abr!AH43+May!AH43+Jun!AH43+Jul!AH43+Ago!AH43+Set!AH43+Oct!AH43),IF(Config!$C$6=11,SUM(+Ene!AH43+Feb!AH43+Mar!AH43+Abr!AH43+May!AH43+Jun!AH43+Jul!AH43+Ago!AH43+Set!AH43+Oct!AH43+Nov!AH43),IF(Config!$C$6=12,SUM(+Ene!AH43+Feb!AH43+Mar!AH43+Abr!AH43+May!AH43+Jun!AH43+Jul!AH43+Ago!AH43+Set!AH43+Oct!AH43+Nov!AH43+Dic!AH43)))))))))))))</f>
        <v>0</v>
      </c>
      <c r="AI43" s="356">
        <f>IF(Config!$C$6=1,SUM(+Ene!AI43),IF(Config!$C$6=2,SUM(+Ene!AI43+Feb!AI43),IF(Config!$C$6=3,SUM(+Ene!AI43+Feb!AI43+Mar!AI43),IF(Config!$C$6=4,SUM(+Ene!AI43+Feb!AI43+Mar!AI43+Abr!AI43),IF(Config!$C$6=5,SUM(Ene!AI43+Feb!AI43+Mar!AI43+Abr!AI43+May!AI43),IF(Config!$C$6=6,SUM(+Ene!AI43+Feb!AI43+Mar!AI43+Abr!AI43+May!AI43+Jun!AI43),IF(Config!$C$6=7,SUM(Ene!AI43+Feb!AI43+Mar!AI43+Abr!AI43+May!AI43+Jun!AI43+Jul!AI43),IF(Config!$C$6=8,SUM(+Ene!AI43+Feb!AI43+Mar!AI43+Abr!AI43+May!AI43+Jun!AI43+Jul!AI43+Ago!AI43),IF(Config!$C$6=9,SUM(+Ene!AI43+Feb!AI43+Mar!AI43+Abr!AI43+May!AI43+Jun!AI43+Jul!AI43+Ago!AI43+Set!AI43),IF(Config!$C$6=10,SUM(+Ene!AI43+Feb!AI43+Mar!AI43+Abr!AI43+May!AI43+Jun!AI43+Jul!AI43+Ago!AI43+Set!AI43+Oct!AI43),IF(Config!$C$6=11,SUM(+Ene!AI43+Feb!AI43+Mar!AI43+Abr!AI43+May!AI43+Jun!AI43+Jul!AI43+Ago!AI43+Set!AI43+Oct!AI43+Nov!AI43),IF(Config!$C$6=12,SUM(+Ene!AI43+Feb!AI43+Mar!AI43+Abr!AI43+May!AI43+Jun!AI43+Jul!AI43+Ago!AI43+Set!AI43+Oct!AI43+Nov!AI43+Dic!AI43)))))))))))))</f>
        <v>0</v>
      </c>
      <c r="AJ43" s="356">
        <f>IF(Config!$C$6=1,SUM(+Ene!AJ43),IF(Config!$C$6=2,SUM(+Ene!AJ43+Feb!AJ43),IF(Config!$C$6=3,SUM(+Ene!AJ43+Feb!AJ43+Mar!AJ43),IF(Config!$C$6=4,SUM(+Ene!AJ43+Feb!AJ43+Mar!AJ43+Abr!AJ43),IF(Config!$C$6=5,SUM(Ene!AJ43+Feb!AJ43+Mar!AJ43+Abr!AJ43+May!AJ43),IF(Config!$C$6=6,SUM(+Ene!AJ43+Feb!AJ43+Mar!AJ43+Abr!AJ43+May!AJ43+Jun!AJ43),IF(Config!$C$6=7,SUM(Ene!AJ43+Feb!AJ43+Mar!AJ43+Abr!AJ43+May!AJ43+Jun!AJ43+Jul!AJ43),IF(Config!$C$6=8,SUM(+Ene!AJ43+Feb!AJ43+Mar!AJ43+Abr!AJ43+May!AJ43+Jun!AJ43+Jul!AJ43+Ago!AJ43),IF(Config!$C$6=9,SUM(+Ene!AJ43+Feb!AJ43+Mar!AJ43+Abr!AJ43+May!AJ43+Jun!AJ43+Jul!AJ43+Ago!AJ43+Set!AJ43),IF(Config!$C$6=10,SUM(+Ene!AJ43+Feb!AJ43+Mar!AJ43+Abr!AJ43+May!AJ43+Jun!AJ43+Jul!AJ43+Ago!AJ43+Set!AJ43+Oct!AJ43),IF(Config!$C$6=11,SUM(+Ene!AJ43+Feb!AJ43+Mar!AJ43+Abr!AJ43+May!AJ43+Jun!AJ43+Jul!AJ43+Ago!AJ43+Set!AJ43+Oct!AJ43+Nov!AJ43),IF(Config!$C$6=12,SUM(+Ene!AJ43+Feb!AJ43+Mar!AJ43+Abr!AJ43+May!AJ43+Jun!AJ43+Jul!AJ43+Ago!AJ43+Set!AJ43+Oct!AJ43+Nov!AJ43+Dic!AJ43)))))))))))))</f>
        <v>0</v>
      </c>
      <c r="AK43" s="356">
        <f>IF(Config!$C$6=1,SUM(+Ene!AK43),IF(Config!$C$6=2,SUM(+Ene!AK43+Feb!AK43),IF(Config!$C$6=3,SUM(+Ene!AK43+Feb!AK43+Mar!AK43),IF(Config!$C$6=4,SUM(+Ene!AK43+Feb!AK43+Mar!AK43+Abr!AK43),IF(Config!$C$6=5,SUM(Ene!AK43+Feb!AK43+Mar!AK43+Abr!AK43+May!AK43),IF(Config!$C$6=6,SUM(+Ene!AK43+Feb!AK43+Mar!AK43+Abr!AK43+May!AK43+Jun!AK43),IF(Config!$C$6=7,SUM(Ene!AK43+Feb!AK43+Mar!AK43+Abr!AK43+May!AK43+Jun!AK43+Jul!AK43),IF(Config!$C$6=8,SUM(+Ene!AK43+Feb!AK43+Mar!AK43+Abr!AK43+May!AK43+Jun!AK43+Jul!AK43+Ago!AK43),IF(Config!$C$6=9,SUM(+Ene!AK43+Feb!AK43+Mar!AK43+Abr!AK43+May!AK43+Jun!AK43+Jul!AK43+Ago!AK43+Set!AK43),IF(Config!$C$6=10,SUM(+Ene!AK43+Feb!AK43+Mar!AK43+Abr!AK43+May!AK43+Jun!AK43+Jul!AK43+Ago!AK43+Set!AK43+Oct!AK43),IF(Config!$C$6=11,SUM(+Ene!AK43+Feb!AK43+Mar!AK43+Abr!AK43+May!AK43+Jun!AK43+Jul!AK43+Ago!AK43+Set!AK43+Oct!AK43+Nov!AK43),IF(Config!$C$6=12,SUM(+Ene!AK43+Feb!AK43+Mar!AK43+Abr!AK43+May!AK43+Jun!AK43+Jul!AK43+Ago!AK43+Set!AK43+Oct!AK43+Nov!AK43+Dic!AK43)))))))))))))</f>
        <v>0</v>
      </c>
      <c r="AL43" s="356">
        <f>IF(Config!$C$6=1,SUM(+Ene!AL43),IF(Config!$C$6=2,SUM(+Ene!AL43+Feb!AL43),IF(Config!$C$6=3,SUM(+Ene!AL43+Feb!AL43+Mar!AL43),IF(Config!$C$6=4,SUM(+Ene!AL43+Feb!AL43+Mar!AL43+Abr!AL43),IF(Config!$C$6=5,SUM(Ene!AL43+Feb!AL43+Mar!AL43+Abr!AL43+May!AL43),IF(Config!$C$6=6,SUM(+Ene!AL43+Feb!AL43+Mar!AL43+Abr!AL43+May!AL43+Jun!AL43),IF(Config!$C$6=7,SUM(Ene!AL43+Feb!AL43+Mar!AL43+Abr!AL43+May!AL43+Jun!AL43+Jul!AL43),IF(Config!$C$6=8,SUM(+Ene!AL43+Feb!AL43+Mar!AL43+Abr!AL43+May!AL43+Jun!AL43+Jul!AL43+Ago!AL43),IF(Config!$C$6=9,SUM(+Ene!AL43+Feb!AL43+Mar!AL43+Abr!AL43+May!AL43+Jun!AL43+Jul!AL43+Ago!AL43+Set!AL43),IF(Config!$C$6=10,SUM(+Ene!AL43+Feb!AL43+Mar!AL43+Abr!AL43+May!AL43+Jun!AL43+Jul!AL43+Ago!AL43+Set!AL43+Oct!AL43),IF(Config!$C$6=11,SUM(+Ene!AL43+Feb!AL43+Mar!AL43+Abr!AL43+May!AL43+Jun!AL43+Jul!AL43+Ago!AL43+Set!AL43+Oct!AL43+Nov!AL43),IF(Config!$C$6=12,SUM(+Ene!AL43+Feb!AL43+Mar!AL43+Abr!AL43+May!AL43+Jun!AL43+Jul!AL43+Ago!AL43+Set!AL43+Oct!AL43+Nov!AL43+Dic!AL43)))))))))))))</f>
        <v>0</v>
      </c>
      <c r="AM43" s="356">
        <f>IF(Config!$C$6=1,SUM(+Ene!AM43),IF(Config!$C$6=2,SUM(+Ene!AM43+Feb!AM43),IF(Config!$C$6=3,SUM(+Ene!AM43+Feb!AM43+Mar!AM43),IF(Config!$C$6=4,SUM(+Ene!AM43+Feb!AM43+Mar!AM43+Abr!AM43),IF(Config!$C$6=5,SUM(Ene!AM43+Feb!AM43+Mar!AM43+Abr!AM43+May!AM43),IF(Config!$C$6=6,SUM(+Ene!AM43+Feb!AM43+Mar!AM43+Abr!AM43+May!AM43+Jun!AM43),IF(Config!$C$6=7,SUM(Ene!AM43+Feb!AM43+Mar!AM43+Abr!AM43+May!AM43+Jun!AM43+Jul!AM43),IF(Config!$C$6=8,SUM(+Ene!AM43+Feb!AM43+Mar!AM43+Abr!AM43+May!AM43+Jun!AM43+Jul!AM43+Ago!AM43),IF(Config!$C$6=9,SUM(+Ene!AM43+Feb!AM43+Mar!AM43+Abr!AM43+May!AM43+Jun!AM43+Jul!AM43+Ago!AM43+Set!AM43),IF(Config!$C$6=10,SUM(+Ene!AM43+Feb!AM43+Mar!AM43+Abr!AM43+May!AM43+Jun!AM43+Jul!AM43+Ago!AM43+Set!AM43+Oct!AM43),IF(Config!$C$6=11,SUM(+Ene!AM43+Feb!AM43+Mar!AM43+Abr!AM43+May!AM43+Jun!AM43+Jul!AM43+Ago!AM43+Set!AM43+Oct!AM43+Nov!AM43),IF(Config!$C$6=12,SUM(+Ene!AM43+Feb!AM43+Mar!AM43+Abr!AM43+May!AM43+Jun!AM43+Jul!AM43+Ago!AM43+Set!AM43+Oct!AM43+Nov!AM43+Dic!AM43)))))))))))))</f>
        <v>0</v>
      </c>
      <c r="AN43" s="356">
        <f>IF(Config!$C$6=1,SUM(+Ene!AN43),IF(Config!$C$6=2,SUM(+Ene!AN43+Feb!AN43),IF(Config!$C$6=3,SUM(+Ene!AN43+Feb!AN43+Mar!AN43),IF(Config!$C$6=4,SUM(+Ene!AN43+Feb!AN43+Mar!AN43+Abr!AN43),IF(Config!$C$6=5,SUM(Ene!AN43+Feb!AN43+Mar!AN43+Abr!AN43+May!AN43),IF(Config!$C$6=6,SUM(+Ene!AN43+Feb!AN43+Mar!AN43+Abr!AN43+May!AN43+Jun!AN43),IF(Config!$C$6=7,SUM(Ene!AN43+Feb!AN43+Mar!AN43+Abr!AN43+May!AN43+Jun!AN43+Jul!AN43),IF(Config!$C$6=8,SUM(+Ene!AN43+Feb!AN43+Mar!AN43+Abr!AN43+May!AN43+Jun!AN43+Jul!AN43+Ago!AN43),IF(Config!$C$6=9,SUM(+Ene!AN43+Feb!AN43+Mar!AN43+Abr!AN43+May!AN43+Jun!AN43+Jul!AN43+Ago!AN43+Set!AN43),IF(Config!$C$6=10,SUM(+Ene!AN43+Feb!AN43+Mar!AN43+Abr!AN43+May!AN43+Jun!AN43+Jul!AN43+Ago!AN43+Set!AN43+Oct!AN43),IF(Config!$C$6=11,SUM(+Ene!AN43+Feb!AN43+Mar!AN43+Abr!AN43+May!AN43+Jun!AN43+Jul!AN43+Ago!AN43+Set!AN43+Oct!AN43+Nov!AN43),IF(Config!$C$6=12,SUM(+Ene!AN43+Feb!AN43+Mar!AN43+Abr!AN43+May!AN43+Jun!AN43+Jul!AN43+Ago!AN43+Set!AN43+Oct!AN43+Nov!AN43+Dic!AN43)))))))))))))</f>
        <v>0</v>
      </c>
      <c r="AO43" s="356">
        <f>IF(Config!$C$6=1,SUM(+Ene!AO43),IF(Config!$C$6=2,SUM(+Ene!AO43+Feb!AO43),IF(Config!$C$6=3,SUM(+Ene!AO43+Feb!AO43+Mar!AO43),IF(Config!$C$6=4,SUM(+Ene!AO43+Feb!AO43+Mar!AO43+Abr!AO43),IF(Config!$C$6=5,SUM(Ene!AO43+Feb!AO43+Mar!AO43+Abr!AO43+May!AO43),IF(Config!$C$6=6,SUM(+Ene!AO43+Feb!AO43+Mar!AO43+Abr!AO43+May!AO43+Jun!AO43),IF(Config!$C$6=7,SUM(Ene!AO43+Feb!AO43+Mar!AO43+Abr!AO43+May!AO43+Jun!AO43+Jul!AO43),IF(Config!$C$6=8,SUM(+Ene!AO43+Feb!AO43+Mar!AO43+Abr!AO43+May!AO43+Jun!AO43+Jul!AO43+Ago!AO43),IF(Config!$C$6=9,SUM(+Ene!AO43+Feb!AO43+Mar!AO43+Abr!AO43+May!AO43+Jun!AO43+Jul!AO43+Ago!AO43+Set!AO43),IF(Config!$C$6=10,SUM(+Ene!AO43+Feb!AO43+Mar!AO43+Abr!AO43+May!AO43+Jun!AO43+Jul!AO43+Ago!AO43+Set!AO43+Oct!AO43),IF(Config!$C$6=11,SUM(+Ene!AO43+Feb!AO43+Mar!AO43+Abr!AO43+May!AO43+Jun!AO43+Jul!AO43+Ago!AO43+Set!AO43+Oct!AO43+Nov!AO43),IF(Config!$C$6=12,SUM(+Ene!AO43+Feb!AO43+Mar!AO43+Abr!AO43+May!AO43+Jun!AO43+Jul!AO43+Ago!AO43+Set!AO43+Oct!AO43+Nov!AO43+Dic!AO43)))))))))))))</f>
        <v>0</v>
      </c>
      <c r="AP43" s="356">
        <f>IF(Config!$C$6=1,SUM(+Ene!AP43),IF(Config!$C$6=2,SUM(+Ene!AP43+Feb!AP43),IF(Config!$C$6=3,SUM(+Ene!AP43+Feb!AP43+Mar!AP43),IF(Config!$C$6=4,SUM(+Ene!AP43+Feb!AP43+Mar!AP43+Abr!AP43),IF(Config!$C$6=5,SUM(Ene!AP43+Feb!AP43+Mar!AP43+Abr!AP43+May!AP43),IF(Config!$C$6=6,SUM(+Ene!AP43+Feb!AP43+Mar!AP43+Abr!AP43+May!AP43+Jun!AP43),IF(Config!$C$6=7,SUM(Ene!AP43+Feb!AP43+Mar!AP43+Abr!AP43+May!AP43+Jun!AP43+Jul!AP43),IF(Config!$C$6=8,SUM(+Ene!AP43+Feb!AP43+Mar!AP43+Abr!AP43+May!AP43+Jun!AP43+Jul!AP43+Ago!AP43),IF(Config!$C$6=9,SUM(+Ene!AP43+Feb!AP43+Mar!AP43+Abr!AP43+May!AP43+Jun!AP43+Jul!AP43+Ago!AP43+Set!AP43),IF(Config!$C$6=10,SUM(+Ene!AP43+Feb!AP43+Mar!AP43+Abr!AP43+May!AP43+Jun!AP43+Jul!AP43+Ago!AP43+Set!AP43+Oct!AP43),IF(Config!$C$6=11,SUM(+Ene!AP43+Feb!AP43+Mar!AP43+Abr!AP43+May!AP43+Jun!AP43+Jul!AP43+Ago!AP43+Set!AP43+Oct!AP43+Nov!AP43),IF(Config!$C$6=12,SUM(+Ene!AP43+Feb!AP43+Mar!AP43+Abr!AP43+May!AP43+Jun!AP43+Jul!AP43+Ago!AP43+Set!AP43+Oct!AP43+Nov!AP43+Dic!AP43)))))))))))))</f>
        <v>0</v>
      </c>
      <c r="AQ43" s="356">
        <f>IF(Config!$C$6=1,SUM(+Ene!AQ43),IF(Config!$C$6=2,SUM(+Ene!AQ43+Feb!AQ43),IF(Config!$C$6=3,SUM(+Ene!AQ43+Feb!AQ43+Mar!AQ43),IF(Config!$C$6=4,SUM(+Ene!AQ43+Feb!AQ43+Mar!AQ43+Abr!AQ43),IF(Config!$C$6=5,SUM(Ene!AQ43+Feb!AQ43+Mar!AQ43+Abr!AQ43+May!AQ43),IF(Config!$C$6=6,SUM(+Ene!AQ43+Feb!AQ43+Mar!AQ43+Abr!AQ43+May!AQ43+Jun!AQ43),IF(Config!$C$6=7,SUM(Ene!AQ43+Feb!AQ43+Mar!AQ43+Abr!AQ43+May!AQ43+Jun!AQ43+Jul!AQ43),IF(Config!$C$6=8,SUM(+Ene!AQ43+Feb!AQ43+Mar!AQ43+Abr!AQ43+May!AQ43+Jun!AQ43+Jul!AQ43+Ago!AQ43),IF(Config!$C$6=9,SUM(+Ene!AQ43+Feb!AQ43+Mar!AQ43+Abr!AQ43+May!AQ43+Jun!AQ43+Jul!AQ43+Ago!AQ43+Set!AQ43),IF(Config!$C$6=10,SUM(+Ene!AQ43+Feb!AQ43+Mar!AQ43+Abr!AQ43+May!AQ43+Jun!AQ43+Jul!AQ43+Ago!AQ43+Set!AQ43+Oct!AQ43),IF(Config!$C$6=11,SUM(+Ene!AQ43+Feb!AQ43+Mar!AQ43+Abr!AQ43+May!AQ43+Jun!AQ43+Jul!AQ43+Ago!AQ43+Set!AQ43+Oct!AQ43+Nov!AQ43),IF(Config!$C$6=12,SUM(+Ene!AQ43+Feb!AQ43+Mar!AQ43+Abr!AQ43+May!AQ43+Jun!AQ43+Jul!AQ43+Ago!AQ43+Set!AQ43+Oct!AQ43+Nov!AQ43+Dic!AQ43)))))))))))))</f>
        <v>0</v>
      </c>
      <c r="AR43" s="356">
        <f>IF(Config!$C$6=1,SUM(+Ene!AR43),IF(Config!$C$6=2,SUM(+Ene!AR43+Feb!AR43),IF(Config!$C$6=3,SUM(+Ene!AR43+Feb!AR43+Mar!AR43),IF(Config!$C$6=4,SUM(+Ene!AR43+Feb!AR43+Mar!AR43+Abr!AR43),IF(Config!$C$6=5,SUM(Ene!AR43+Feb!AR43+Mar!AR43+Abr!AR43+May!AR43),IF(Config!$C$6=6,SUM(+Ene!AR43+Feb!AR43+Mar!AR43+Abr!AR43+May!AR43+Jun!AR43),IF(Config!$C$6=7,SUM(Ene!AR43+Feb!AR43+Mar!AR43+Abr!AR43+May!AR43+Jun!AR43+Jul!AR43),IF(Config!$C$6=8,SUM(+Ene!AR43+Feb!AR43+Mar!AR43+Abr!AR43+May!AR43+Jun!AR43+Jul!AR43+Ago!AR43),IF(Config!$C$6=9,SUM(+Ene!AR43+Feb!AR43+Mar!AR43+Abr!AR43+May!AR43+Jun!AR43+Jul!AR43+Ago!AR43+Set!AR43),IF(Config!$C$6=10,SUM(+Ene!AR43+Feb!AR43+Mar!AR43+Abr!AR43+May!AR43+Jun!AR43+Jul!AR43+Ago!AR43+Set!AR43+Oct!AR43),IF(Config!$C$6=11,SUM(+Ene!AR43+Feb!AR43+Mar!AR43+Abr!AR43+May!AR43+Jun!AR43+Jul!AR43+Ago!AR43+Set!AR43+Oct!AR43+Nov!AR43),IF(Config!$C$6=12,SUM(+Ene!AR43+Feb!AR43+Mar!AR43+Abr!AR43+May!AR43+Jun!AR43+Jul!AR43+Ago!AR43+Set!AR43+Oct!AR43+Nov!AR43+Dic!AR43)))))))))))))</f>
        <v>0</v>
      </c>
      <c r="AS43" s="356">
        <f>IF(Config!$C$6=1,SUM(+Ene!AS43),IF(Config!$C$6=2,SUM(+Ene!AS43+Feb!AS43),IF(Config!$C$6=3,SUM(+Ene!AS43+Feb!AS43+Mar!AS43),IF(Config!$C$6=4,SUM(+Ene!AS43+Feb!AS43+Mar!AS43+Abr!AS43),IF(Config!$C$6=5,SUM(Ene!AS43+Feb!AS43+Mar!AS43+Abr!AS43+May!AS43),IF(Config!$C$6=6,SUM(+Ene!AS43+Feb!AS43+Mar!AS43+Abr!AS43+May!AS43+Jun!AS43),IF(Config!$C$6=7,SUM(Ene!AS43+Feb!AS43+Mar!AS43+Abr!AS43+May!AS43+Jun!AS43+Jul!AS43),IF(Config!$C$6=8,SUM(+Ene!AS43+Feb!AS43+Mar!AS43+Abr!AS43+May!AS43+Jun!AS43+Jul!AS43+Ago!AS43),IF(Config!$C$6=9,SUM(+Ene!AS43+Feb!AS43+Mar!AS43+Abr!AS43+May!AS43+Jun!AS43+Jul!AS43+Ago!AS43+Set!AS43),IF(Config!$C$6=10,SUM(+Ene!AS43+Feb!AS43+Mar!AS43+Abr!AS43+May!AS43+Jun!AS43+Jul!AS43+Ago!AS43+Set!AS43+Oct!AS43),IF(Config!$C$6=11,SUM(+Ene!AS43+Feb!AS43+Mar!AS43+Abr!AS43+May!AS43+Jun!AS43+Jul!AS43+Ago!AS43+Set!AS43+Oct!AS43+Nov!AS43),IF(Config!$C$6=12,SUM(+Ene!AS43+Feb!AS43+Mar!AS43+Abr!AS43+May!AS43+Jun!AS43+Jul!AS43+Ago!AS43+Set!AS43+Oct!AS43+Nov!AS43+Dic!AS43)))))))))))))</f>
        <v>0</v>
      </c>
      <c r="AT43" s="366">
        <f t="shared" si="48"/>
        <v>5</v>
      </c>
      <c r="AU43" s="37">
        <f t="shared" si="27"/>
        <v>0</v>
      </c>
      <c r="AV43" s="37">
        <f t="shared" si="28"/>
        <v>0</v>
      </c>
      <c r="AW43" s="37">
        <f t="shared" si="8"/>
        <v>0</v>
      </c>
      <c r="AX43" s="37">
        <f t="shared" si="9"/>
        <v>0</v>
      </c>
      <c r="AY43" s="37">
        <f t="shared" si="10"/>
        <v>0</v>
      </c>
      <c r="AZ43" s="37">
        <f t="shared" si="11"/>
        <v>0</v>
      </c>
      <c r="BA43" s="37">
        <f t="shared" si="12"/>
        <v>5</v>
      </c>
      <c r="BB43" s="37">
        <f t="shared" si="13"/>
        <v>0</v>
      </c>
      <c r="BC43" s="38">
        <f t="shared" si="14"/>
        <v>0</v>
      </c>
      <c r="BD43" s="37">
        <f t="shared" si="15"/>
        <v>0</v>
      </c>
      <c r="BE43" s="54">
        <f t="shared" si="6"/>
        <v>5</v>
      </c>
      <c r="BF43" t="str">
        <f t="shared" si="7"/>
        <v>OK</v>
      </c>
    </row>
    <row r="44" spans="1:58" ht="30" x14ac:dyDescent="0.25">
      <c r="A44" s="352">
        <v>41</v>
      </c>
      <c r="B44" s="355" t="s">
        <v>714</v>
      </c>
      <c r="C44" s="413" t="s">
        <v>664</v>
      </c>
      <c r="D44" s="356">
        <f>IF(Config!$C$6=1,SUM(+Ene!D44),IF(Config!$C$6=2,SUM(+Ene!D44+Feb!D44),IF(Config!$C$6=3,SUM(+Ene!D44+Feb!D44+Mar!D44),IF(Config!$C$6=4,SUM(+Ene!D44+Feb!D44+Mar!D44+Abr!D44),IF(Config!$C$6=5,SUM(Ene!D44+Feb!D44+Mar!D44+Abr!D44+May!D44),IF(Config!$C$6=6,SUM(+Ene!D44+Feb!D44+Mar!D44+Abr!D44+May!D44+Jun!D44),IF(Config!$C$6=7,SUM(Ene!D44+Feb!D44+Mar!D44+Abr!D44+May!D44+Jun!D44+Jul!D44),IF(Config!$C$6=8,SUM(+Ene!D44+Feb!D44+Mar!D44+Abr!D44+May!D44+Jun!D44+Jul!D44+Ago!D44),IF(Config!$C$6=9,SUM(+Ene!D44+Feb!D44+Mar!D44+Abr!D44+May!D44+Jun!D44+Jul!D44+Ago!D44+Set!D44),IF(Config!$C$6=10,SUM(+Ene!D44+Feb!D44+Mar!D44+Abr!D44+May!D44+Jun!D44+Jul!D44+Ago!D44+Set!D44+Oct!D44),IF(Config!$C$6=11,SUM(+Ene!D44+Feb!D44+Mar!D44+Abr!D44+May!D44+Jun!D44+Jul!D44+Ago!D44+Set!D44+Oct!D44+Nov!D44),IF(Config!$C$6=12,SUM(+Ene!D44+Feb!D44+Mar!D44+Abr!D44+May!D44+Jun!D44+Jul!D44+Ago!D44+Set!D44+Oct!D44+Nov!D44+Dic!D44)))))))))))))</f>
        <v>0</v>
      </c>
      <c r="E44" s="356">
        <f>IF(Config!$C$6=1,SUM(+Ene!E44),IF(Config!$C$6=2,SUM(+Ene!E44+Feb!E44),IF(Config!$C$6=3,SUM(+Ene!E44+Feb!E44+Mar!E44),IF(Config!$C$6=4,SUM(+Ene!E44+Feb!E44+Mar!E44+Abr!E44),IF(Config!$C$6=5,SUM(Ene!E44+Feb!E44+Mar!E44+Abr!E44+May!E44),IF(Config!$C$6=6,SUM(+Ene!E44+Feb!E44+Mar!E44+Abr!E44+May!E44+Jun!E44),IF(Config!$C$6=7,SUM(Ene!E44+Feb!E44+Mar!E44+Abr!E44+May!E44+Jun!E44+Jul!E44),IF(Config!$C$6=8,SUM(+Ene!E44+Feb!E44+Mar!E44+Abr!E44+May!E44+Jun!E44+Jul!E44+Ago!E44),IF(Config!$C$6=9,SUM(+Ene!E44+Feb!E44+Mar!E44+Abr!E44+May!E44+Jun!E44+Jul!E44+Ago!E44+Set!E44),IF(Config!$C$6=10,SUM(+Ene!E44+Feb!E44+Mar!E44+Abr!E44+May!E44+Jun!E44+Jul!E44+Ago!E44+Set!E44+Oct!E44),IF(Config!$C$6=11,SUM(+Ene!E44+Feb!E44+Mar!E44+Abr!E44+May!E44+Jun!E44+Jul!E44+Ago!E44+Set!E44+Oct!E44+Nov!E44),IF(Config!$C$6=12,SUM(+Ene!E44+Feb!E44+Mar!E44+Abr!E44+May!E44+Jun!E44+Jul!E44+Ago!E44+Set!E44+Oct!E44+Nov!E44+Dic!E44)))))))))))))</f>
        <v>0</v>
      </c>
      <c r="F44" s="356">
        <f>IF(Config!$C$6=1,SUM(+Ene!F44),IF(Config!$C$6=2,SUM(+Ene!F44+Feb!F44),IF(Config!$C$6=3,SUM(+Ene!F44+Feb!F44+Mar!F44),IF(Config!$C$6=4,SUM(+Ene!F44+Feb!F44+Mar!F44+Abr!F44),IF(Config!$C$6=5,SUM(Ene!F44+Feb!F44+Mar!F44+Abr!F44+May!F44),IF(Config!$C$6=6,SUM(+Ene!F44+Feb!F44+Mar!F44+Abr!F44+May!F44+Jun!F44),IF(Config!$C$6=7,SUM(Ene!F44+Feb!F44+Mar!F44+Abr!F44+May!F44+Jun!F44+Jul!F44),IF(Config!$C$6=8,SUM(+Ene!F44+Feb!F44+Mar!F44+Abr!F44+May!F44+Jun!F44+Jul!F44+Ago!F44),IF(Config!$C$6=9,SUM(+Ene!F44+Feb!F44+Mar!F44+Abr!F44+May!F44+Jun!F44+Jul!F44+Ago!F44+Set!F44),IF(Config!$C$6=10,SUM(+Ene!F44+Feb!F44+Mar!F44+Abr!F44+May!F44+Jun!F44+Jul!F44+Ago!F44+Set!F44+Oct!F44),IF(Config!$C$6=11,SUM(+Ene!F44+Feb!F44+Mar!F44+Abr!F44+May!F44+Jun!F44+Jul!F44+Ago!F44+Set!F44+Oct!F44+Nov!F44),IF(Config!$C$6=12,SUM(+Ene!F44+Feb!F44+Mar!F44+Abr!F44+May!F44+Jun!F44+Jul!F44+Ago!F44+Set!F44+Oct!F44+Nov!F44+Dic!F44)))))))))))))</f>
        <v>0</v>
      </c>
      <c r="G44" s="356">
        <f>IF(Config!$C$6=1,SUM(+Ene!G44),IF(Config!$C$6=2,SUM(+Ene!G44+Feb!G44),IF(Config!$C$6=3,SUM(+Ene!G44+Feb!G44+Mar!G44),IF(Config!$C$6=4,SUM(+Ene!G44+Feb!G44+Mar!G44+Abr!G44),IF(Config!$C$6=5,SUM(Ene!G44+Feb!G44+Mar!G44+Abr!G44+May!G44),IF(Config!$C$6=6,SUM(+Ene!G44+Feb!G44+Mar!G44+Abr!G44+May!G44+Jun!G44),IF(Config!$C$6=7,SUM(Ene!G44+Feb!G44+Mar!G44+Abr!G44+May!G44+Jun!G44+Jul!G44),IF(Config!$C$6=8,SUM(+Ene!G44+Feb!G44+Mar!G44+Abr!G44+May!G44+Jun!G44+Jul!G44+Ago!G44),IF(Config!$C$6=9,SUM(+Ene!G44+Feb!G44+Mar!G44+Abr!G44+May!G44+Jun!G44+Jul!G44+Ago!G44+Set!G44),IF(Config!$C$6=10,SUM(+Ene!G44+Feb!G44+Mar!G44+Abr!G44+May!G44+Jun!G44+Jul!G44+Ago!G44+Set!G44+Oct!G44),IF(Config!$C$6=11,SUM(+Ene!G44+Feb!G44+Mar!G44+Abr!G44+May!G44+Jun!G44+Jul!G44+Ago!G44+Set!G44+Oct!G44+Nov!G44),IF(Config!$C$6=12,SUM(+Ene!G44+Feb!G44+Mar!G44+Abr!G44+May!G44+Jun!G44+Jul!G44+Ago!G44+Set!G44+Oct!G44+Nov!G44+Dic!G44)))))))))))))</f>
        <v>0</v>
      </c>
      <c r="H44" s="356">
        <f>IF(Config!$C$6=1,SUM(+Ene!H44),IF(Config!$C$6=2,SUM(+Ene!H44+Feb!H44),IF(Config!$C$6=3,SUM(+Ene!H44+Feb!H44+Mar!H44),IF(Config!$C$6=4,SUM(+Ene!H44+Feb!H44+Mar!H44+Abr!H44),IF(Config!$C$6=5,SUM(Ene!H44+Feb!H44+Mar!H44+Abr!H44+May!H44),IF(Config!$C$6=6,SUM(+Ene!H44+Feb!H44+Mar!H44+Abr!H44+May!H44+Jun!H44),IF(Config!$C$6=7,SUM(Ene!H44+Feb!H44+Mar!H44+Abr!H44+May!H44+Jun!H44+Jul!H44),IF(Config!$C$6=8,SUM(+Ene!H44+Feb!H44+Mar!H44+Abr!H44+May!H44+Jun!H44+Jul!H44+Ago!H44),IF(Config!$C$6=9,SUM(+Ene!H44+Feb!H44+Mar!H44+Abr!H44+May!H44+Jun!H44+Jul!H44+Ago!H44+Set!H44),IF(Config!$C$6=10,SUM(+Ene!H44+Feb!H44+Mar!H44+Abr!H44+May!H44+Jun!H44+Jul!H44+Ago!H44+Set!H44+Oct!H44),IF(Config!$C$6=11,SUM(+Ene!H44+Feb!H44+Mar!H44+Abr!H44+May!H44+Jun!H44+Jul!H44+Ago!H44+Set!H44+Oct!H44+Nov!H44),IF(Config!$C$6=12,SUM(+Ene!H44+Feb!H44+Mar!H44+Abr!H44+May!H44+Jun!H44+Jul!H44+Ago!H44+Set!H44+Oct!H44+Nov!H44+Dic!H44)))))))))))))</f>
        <v>0</v>
      </c>
      <c r="I44" s="356">
        <f>IF(Config!$C$6=1,SUM(+Ene!I44),IF(Config!$C$6=2,SUM(+Ene!I44+Feb!I44),IF(Config!$C$6=3,SUM(+Ene!I44+Feb!I44+Mar!I44),IF(Config!$C$6=4,SUM(+Ene!I44+Feb!I44+Mar!I44+Abr!I44),IF(Config!$C$6=5,SUM(Ene!I44+Feb!I44+Mar!I44+Abr!I44+May!I44),IF(Config!$C$6=6,SUM(+Ene!I44+Feb!I44+Mar!I44+Abr!I44+May!I44+Jun!I44),IF(Config!$C$6=7,SUM(Ene!I44+Feb!I44+Mar!I44+Abr!I44+May!I44+Jun!I44+Jul!I44),IF(Config!$C$6=8,SUM(+Ene!I44+Feb!I44+Mar!I44+Abr!I44+May!I44+Jun!I44+Jul!I44+Ago!I44),IF(Config!$C$6=9,SUM(+Ene!I44+Feb!I44+Mar!I44+Abr!I44+May!I44+Jun!I44+Jul!I44+Ago!I44+Set!I44),IF(Config!$C$6=10,SUM(+Ene!I44+Feb!I44+Mar!I44+Abr!I44+May!I44+Jun!I44+Jul!I44+Ago!I44+Set!I44+Oct!I44),IF(Config!$C$6=11,SUM(+Ene!I44+Feb!I44+Mar!I44+Abr!I44+May!I44+Jun!I44+Jul!I44+Ago!I44+Set!I44+Oct!I44+Nov!I44),IF(Config!$C$6=12,SUM(+Ene!I44+Feb!I44+Mar!I44+Abr!I44+May!I44+Jun!I44+Jul!I44+Ago!I44+Set!I44+Oct!I44+Nov!I44+Dic!I44)))))))))))))</f>
        <v>0</v>
      </c>
      <c r="J44" s="356">
        <f>IF(Config!$C$6=1,SUM(+Ene!J44),IF(Config!$C$6=2,SUM(+Ene!J44+Feb!J44),IF(Config!$C$6=3,SUM(+Ene!J44+Feb!J44+Mar!J44),IF(Config!$C$6=4,SUM(+Ene!J44+Feb!J44+Mar!J44+Abr!J44),IF(Config!$C$6=5,SUM(Ene!J44+Feb!J44+Mar!J44+Abr!J44+May!J44),IF(Config!$C$6=6,SUM(+Ene!J44+Feb!J44+Mar!J44+Abr!J44+May!J44+Jun!J44),IF(Config!$C$6=7,SUM(Ene!J44+Feb!J44+Mar!J44+Abr!J44+May!J44+Jun!J44+Jul!J44),IF(Config!$C$6=8,SUM(+Ene!J44+Feb!J44+Mar!J44+Abr!J44+May!J44+Jun!J44+Jul!J44+Ago!J44),IF(Config!$C$6=9,SUM(+Ene!J44+Feb!J44+Mar!J44+Abr!J44+May!J44+Jun!J44+Jul!J44+Ago!J44+Set!J44),IF(Config!$C$6=10,SUM(+Ene!J44+Feb!J44+Mar!J44+Abr!J44+May!J44+Jun!J44+Jul!J44+Ago!J44+Set!J44+Oct!J44),IF(Config!$C$6=11,SUM(+Ene!J44+Feb!J44+Mar!J44+Abr!J44+May!J44+Jun!J44+Jul!J44+Ago!J44+Set!J44+Oct!J44+Nov!J44),IF(Config!$C$6=12,SUM(+Ene!J44+Feb!J44+Mar!J44+Abr!J44+May!J44+Jun!J44+Jul!J44+Ago!J44+Set!J44+Oct!J44+Nov!J44+Dic!J44)))))))))))))</f>
        <v>0</v>
      </c>
      <c r="K44" s="356">
        <f>IF(Config!$C$6=1,SUM(+Ene!K44),IF(Config!$C$6=2,SUM(+Ene!K44+Feb!K44),IF(Config!$C$6=3,SUM(+Ene!K44+Feb!K44+Mar!K44),IF(Config!$C$6=4,SUM(+Ene!K44+Feb!K44+Mar!K44+Abr!K44),IF(Config!$C$6=5,SUM(Ene!K44+Feb!K44+Mar!K44+Abr!K44+May!K44),IF(Config!$C$6=6,SUM(+Ene!K44+Feb!K44+Mar!K44+Abr!K44+May!K44+Jun!K44),IF(Config!$C$6=7,SUM(Ene!K44+Feb!K44+Mar!K44+Abr!K44+May!K44+Jun!K44+Jul!K44),IF(Config!$C$6=8,SUM(+Ene!K44+Feb!K44+Mar!K44+Abr!K44+May!K44+Jun!K44+Jul!K44+Ago!K44),IF(Config!$C$6=9,SUM(+Ene!K44+Feb!K44+Mar!K44+Abr!K44+May!K44+Jun!K44+Jul!K44+Ago!K44+Set!K44),IF(Config!$C$6=10,SUM(+Ene!K44+Feb!K44+Mar!K44+Abr!K44+May!K44+Jun!K44+Jul!K44+Ago!K44+Set!K44+Oct!K44),IF(Config!$C$6=11,SUM(+Ene!K44+Feb!K44+Mar!K44+Abr!K44+May!K44+Jun!K44+Jul!K44+Ago!K44+Set!K44+Oct!K44+Nov!K44),IF(Config!$C$6=12,SUM(+Ene!K44+Feb!K44+Mar!K44+Abr!K44+May!K44+Jun!K44+Jul!K44+Ago!K44+Set!K44+Oct!K44+Nov!K44+Dic!K44)))))))))))))</f>
        <v>0</v>
      </c>
      <c r="L44" s="356">
        <f>IF(Config!$C$6=1,SUM(+Ene!L44),IF(Config!$C$6=2,SUM(+Ene!L44+Feb!L44),IF(Config!$C$6=3,SUM(+Ene!L44+Feb!L44+Mar!L44),IF(Config!$C$6=4,SUM(+Ene!L44+Feb!L44+Mar!L44+Abr!L44),IF(Config!$C$6=5,SUM(Ene!L44+Feb!L44+Mar!L44+Abr!L44+May!L44),IF(Config!$C$6=6,SUM(+Ene!L44+Feb!L44+Mar!L44+Abr!L44+May!L44+Jun!L44),IF(Config!$C$6=7,SUM(Ene!L44+Feb!L44+Mar!L44+Abr!L44+May!L44+Jun!L44+Jul!L44),IF(Config!$C$6=8,SUM(+Ene!L44+Feb!L44+Mar!L44+Abr!L44+May!L44+Jun!L44+Jul!L44+Ago!L44),IF(Config!$C$6=9,SUM(+Ene!L44+Feb!L44+Mar!L44+Abr!L44+May!L44+Jun!L44+Jul!L44+Ago!L44+Set!L44),IF(Config!$C$6=10,SUM(+Ene!L44+Feb!L44+Mar!L44+Abr!L44+May!L44+Jun!L44+Jul!L44+Ago!L44+Set!L44+Oct!L44),IF(Config!$C$6=11,SUM(+Ene!L44+Feb!L44+Mar!L44+Abr!L44+May!L44+Jun!L44+Jul!L44+Ago!L44+Set!L44+Oct!L44+Nov!L44),IF(Config!$C$6=12,SUM(+Ene!L44+Feb!L44+Mar!L44+Abr!L44+May!L44+Jun!L44+Jul!L44+Ago!L44+Set!L44+Oct!L44+Nov!L44+Dic!L44)))))))))))))</f>
        <v>0</v>
      </c>
      <c r="M44" s="356">
        <f>IF(Config!$C$6=1,SUM(+Ene!M44),IF(Config!$C$6=2,SUM(+Ene!M44+Feb!M44),IF(Config!$C$6=3,SUM(+Ene!M44+Feb!M44+Mar!M44),IF(Config!$C$6=4,SUM(+Ene!M44+Feb!M44+Mar!M44+Abr!M44),IF(Config!$C$6=5,SUM(Ene!M44+Feb!M44+Mar!M44+Abr!M44+May!M44),IF(Config!$C$6=6,SUM(+Ene!M44+Feb!M44+Mar!M44+Abr!M44+May!M44+Jun!M44),IF(Config!$C$6=7,SUM(Ene!M44+Feb!M44+Mar!M44+Abr!M44+May!M44+Jun!M44+Jul!M44),IF(Config!$C$6=8,SUM(+Ene!M44+Feb!M44+Mar!M44+Abr!M44+May!M44+Jun!M44+Jul!M44+Ago!M44),IF(Config!$C$6=9,SUM(+Ene!M44+Feb!M44+Mar!M44+Abr!M44+May!M44+Jun!M44+Jul!M44+Ago!M44+Set!M44),IF(Config!$C$6=10,SUM(+Ene!M44+Feb!M44+Mar!M44+Abr!M44+May!M44+Jun!M44+Jul!M44+Ago!M44+Set!M44+Oct!M44),IF(Config!$C$6=11,SUM(+Ene!M44+Feb!M44+Mar!M44+Abr!M44+May!M44+Jun!M44+Jul!M44+Ago!M44+Set!M44+Oct!M44+Nov!M44),IF(Config!$C$6=12,SUM(+Ene!M44+Feb!M44+Mar!M44+Abr!M44+May!M44+Jun!M44+Jul!M44+Ago!M44+Set!M44+Oct!M44+Nov!M44+Dic!M44)))))))))))))</f>
        <v>0</v>
      </c>
      <c r="N44" s="356">
        <f>IF(Config!$C$6=1,SUM(+Ene!N44),IF(Config!$C$6=2,SUM(+Ene!N44+Feb!N44),IF(Config!$C$6=3,SUM(+Ene!N44+Feb!N44+Mar!N44),IF(Config!$C$6=4,SUM(+Ene!N44+Feb!N44+Mar!N44+Abr!N44),IF(Config!$C$6=5,SUM(Ene!N44+Feb!N44+Mar!N44+Abr!N44+May!N44),IF(Config!$C$6=6,SUM(+Ene!N44+Feb!N44+Mar!N44+Abr!N44+May!N44+Jun!N44),IF(Config!$C$6=7,SUM(Ene!N44+Feb!N44+Mar!N44+Abr!N44+May!N44+Jun!N44+Jul!N44),IF(Config!$C$6=8,SUM(+Ene!N44+Feb!N44+Mar!N44+Abr!N44+May!N44+Jun!N44+Jul!N44+Ago!N44),IF(Config!$C$6=9,SUM(+Ene!N44+Feb!N44+Mar!N44+Abr!N44+May!N44+Jun!N44+Jul!N44+Ago!N44+Set!N44),IF(Config!$C$6=10,SUM(+Ene!N44+Feb!N44+Mar!N44+Abr!N44+May!N44+Jun!N44+Jul!N44+Ago!N44+Set!N44+Oct!N44),IF(Config!$C$6=11,SUM(+Ene!N44+Feb!N44+Mar!N44+Abr!N44+May!N44+Jun!N44+Jul!N44+Ago!N44+Set!N44+Oct!N44+Nov!N44),IF(Config!$C$6=12,SUM(+Ene!N44+Feb!N44+Mar!N44+Abr!N44+May!N44+Jun!N44+Jul!N44+Ago!N44+Set!N44+Oct!N44+Nov!N44+Dic!N44)))))))))))))</f>
        <v>0</v>
      </c>
      <c r="O44" s="356">
        <f>IF(Config!$C$6=1,SUM(+Ene!O44),IF(Config!$C$6=2,SUM(+Ene!O44+Feb!O44),IF(Config!$C$6=3,SUM(+Ene!O44+Feb!O44+Mar!O44),IF(Config!$C$6=4,SUM(+Ene!O44+Feb!O44+Mar!O44+Abr!O44),IF(Config!$C$6=5,SUM(Ene!O44+Feb!O44+Mar!O44+Abr!O44+May!O44),IF(Config!$C$6=6,SUM(+Ene!O44+Feb!O44+Mar!O44+Abr!O44+May!O44+Jun!O44),IF(Config!$C$6=7,SUM(Ene!O44+Feb!O44+Mar!O44+Abr!O44+May!O44+Jun!O44+Jul!O44),IF(Config!$C$6=8,SUM(+Ene!O44+Feb!O44+Mar!O44+Abr!O44+May!O44+Jun!O44+Jul!O44+Ago!O44),IF(Config!$C$6=9,SUM(+Ene!O44+Feb!O44+Mar!O44+Abr!O44+May!O44+Jun!O44+Jul!O44+Ago!O44+Set!O44),IF(Config!$C$6=10,SUM(+Ene!O44+Feb!O44+Mar!O44+Abr!O44+May!O44+Jun!O44+Jul!O44+Ago!O44+Set!O44+Oct!O44),IF(Config!$C$6=11,SUM(+Ene!O44+Feb!O44+Mar!O44+Abr!O44+May!O44+Jun!O44+Jul!O44+Ago!O44+Set!O44+Oct!O44+Nov!O44),IF(Config!$C$6=12,SUM(+Ene!O44+Feb!O44+Mar!O44+Abr!O44+May!O44+Jun!O44+Jul!O44+Ago!O44+Set!O44+Oct!O44+Nov!O44+Dic!O44)))))))))))))</f>
        <v>0</v>
      </c>
      <c r="P44" s="356">
        <f>IF(Config!$C$6=1,SUM(+Ene!P44),IF(Config!$C$6=2,SUM(+Ene!P44+Feb!P44),IF(Config!$C$6=3,SUM(+Ene!P44+Feb!P44+Mar!P44),IF(Config!$C$6=4,SUM(+Ene!P44+Feb!P44+Mar!P44+Abr!P44),IF(Config!$C$6=5,SUM(Ene!P44+Feb!P44+Mar!P44+Abr!P44+May!P44),IF(Config!$C$6=6,SUM(+Ene!P44+Feb!P44+Mar!P44+Abr!P44+May!P44+Jun!P44),IF(Config!$C$6=7,SUM(Ene!P44+Feb!P44+Mar!P44+Abr!P44+May!P44+Jun!P44+Jul!P44),IF(Config!$C$6=8,SUM(+Ene!P44+Feb!P44+Mar!P44+Abr!P44+May!P44+Jun!P44+Jul!P44+Ago!P44),IF(Config!$C$6=9,SUM(+Ene!P44+Feb!P44+Mar!P44+Abr!P44+May!P44+Jun!P44+Jul!P44+Ago!P44+Set!P44),IF(Config!$C$6=10,SUM(+Ene!P44+Feb!P44+Mar!P44+Abr!P44+May!P44+Jun!P44+Jul!P44+Ago!P44+Set!P44+Oct!P44),IF(Config!$C$6=11,SUM(+Ene!P44+Feb!P44+Mar!P44+Abr!P44+May!P44+Jun!P44+Jul!P44+Ago!P44+Set!P44+Oct!P44+Nov!P44),IF(Config!$C$6=12,SUM(+Ene!P44+Feb!P44+Mar!P44+Abr!P44+May!P44+Jun!P44+Jul!P44+Ago!P44+Set!P44+Oct!P44+Nov!P44+Dic!P44)))))))))))))</f>
        <v>0</v>
      </c>
      <c r="Q44" s="356">
        <f>IF(Config!$C$6=1,SUM(+Ene!Q44),IF(Config!$C$6=2,SUM(+Ene!Q44+Feb!Q44),IF(Config!$C$6=3,SUM(+Ene!Q44+Feb!Q44+Mar!Q44),IF(Config!$C$6=4,SUM(+Ene!Q44+Feb!Q44+Mar!Q44+Abr!Q44),IF(Config!$C$6=5,SUM(Ene!Q44+Feb!Q44+Mar!Q44+Abr!Q44+May!Q44),IF(Config!$C$6=6,SUM(+Ene!Q44+Feb!Q44+Mar!Q44+Abr!Q44+May!Q44+Jun!Q44),IF(Config!$C$6=7,SUM(Ene!Q44+Feb!Q44+Mar!Q44+Abr!Q44+May!Q44+Jun!Q44+Jul!Q44),IF(Config!$C$6=8,SUM(+Ene!Q44+Feb!Q44+Mar!Q44+Abr!Q44+May!Q44+Jun!Q44+Jul!Q44+Ago!Q44),IF(Config!$C$6=9,SUM(+Ene!Q44+Feb!Q44+Mar!Q44+Abr!Q44+May!Q44+Jun!Q44+Jul!Q44+Ago!Q44+Set!Q44),IF(Config!$C$6=10,SUM(+Ene!Q44+Feb!Q44+Mar!Q44+Abr!Q44+May!Q44+Jun!Q44+Jul!Q44+Ago!Q44+Set!Q44+Oct!Q44),IF(Config!$C$6=11,SUM(+Ene!Q44+Feb!Q44+Mar!Q44+Abr!Q44+May!Q44+Jun!Q44+Jul!Q44+Ago!Q44+Set!Q44+Oct!Q44+Nov!Q44),IF(Config!$C$6=12,SUM(+Ene!Q44+Feb!Q44+Mar!Q44+Abr!Q44+May!Q44+Jun!Q44+Jul!Q44+Ago!Q44+Set!Q44+Oct!Q44+Nov!Q44+Dic!Q44)))))))))))))</f>
        <v>0</v>
      </c>
      <c r="R44" s="356">
        <f>IF(Config!$C$6=1,SUM(+Ene!R44),IF(Config!$C$6=2,SUM(+Ene!R44+Feb!R44),IF(Config!$C$6=3,SUM(+Ene!R44+Feb!R44+Mar!R44),IF(Config!$C$6=4,SUM(+Ene!R44+Feb!R44+Mar!R44+Abr!R44),IF(Config!$C$6=5,SUM(Ene!R44+Feb!R44+Mar!R44+Abr!R44+May!R44),IF(Config!$C$6=6,SUM(+Ene!R44+Feb!R44+Mar!R44+Abr!R44+May!R44+Jun!R44),IF(Config!$C$6=7,SUM(Ene!R44+Feb!R44+Mar!R44+Abr!R44+May!R44+Jun!R44+Jul!R44),IF(Config!$C$6=8,SUM(+Ene!R44+Feb!R44+Mar!R44+Abr!R44+May!R44+Jun!R44+Jul!R44+Ago!R44),IF(Config!$C$6=9,SUM(+Ene!R44+Feb!R44+Mar!R44+Abr!R44+May!R44+Jun!R44+Jul!R44+Ago!R44+Set!R44),IF(Config!$C$6=10,SUM(+Ene!R44+Feb!R44+Mar!R44+Abr!R44+May!R44+Jun!R44+Jul!R44+Ago!R44+Set!R44+Oct!R44),IF(Config!$C$6=11,SUM(+Ene!R44+Feb!R44+Mar!R44+Abr!R44+May!R44+Jun!R44+Jul!R44+Ago!R44+Set!R44+Oct!R44+Nov!R44),IF(Config!$C$6=12,SUM(+Ene!R44+Feb!R44+Mar!R44+Abr!R44+May!R44+Jun!R44+Jul!R44+Ago!R44+Set!R44+Oct!R44+Nov!R44+Dic!R44)))))))))))))</f>
        <v>0</v>
      </c>
      <c r="S44" s="356">
        <f>IF(Config!$C$6=1,SUM(+Ene!S44),IF(Config!$C$6=2,SUM(+Ene!S44+Feb!S44),IF(Config!$C$6=3,SUM(+Ene!S44+Feb!S44+Mar!S44),IF(Config!$C$6=4,SUM(+Ene!S44+Feb!S44+Mar!S44+Abr!S44),IF(Config!$C$6=5,SUM(Ene!S44+Feb!S44+Mar!S44+Abr!S44+May!S44),IF(Config!$C$6=6,SUM(+Ene!S44+Feb!S44+Mar!S44+Abr!S44+May!S44+Jun!S44),IF(Config!$C$6=7,SUM(Ene!S44+Feb!S44+Mar!S44+Abr!S44+May!S44+Jun!S44+Jul!S44),IF(Config!$C$6=8,SUM(+Ene!S44+Feb!S44+Mar!S44+Abr!S44+May!S44+Jun!S44+Jul!S44+Ago!S44),IF(Config!$C$6=9,SUM(+Ene!S44+Feb!S44+Mar!S44+Abr!S44+May!S44+Jun!S44+Jul!S44+Ago!S44+Set!S44),IF(Config!$C$6=10,SUM(+Ene!S44+Feb!S44+Mar!S44+Abr!S44+May!S44+Jun!S44+Jul!S44+Ago!S44+Set!S44+Oct!S44),IF(Config!$C$6=11,SUM(+Ene!S44+Feb!S44+Mar!S44+Abr!S44+May!S44+Jun!S44+Jul!S44+Ago!S44+Set!S44+Oct!S44+Nov!S44),IF(Config!$C$6=12,SUM(+Ene!S44+Feb!S44+Mar!S44+Abr!S44+May!S44+Jun!S44+Jul!S44+Ago!S44+Set!S44+Oct!S44+Nov!S44+Dic!S44)))))))))))))</f>
        <v>0</v>
      </c>
      <c r="T44" s="356">
        <f>IF(Config!$C$6=1,SUM(+Ene!T44),IF(Config!$C$6=2,SUM(+Ene!T44+Feb!T44),IF(Config!$C$6=3,SUM(+Ene!T44+Feb!T44+Mar!T44),IF(Config!$C$6=4,SUM(+Ene!T44+Feb!T44+Mar!T44+Abr!T44),IF(Config!$C$6=5,SUM(Ene!T44+Feb!T44+Mar!T44+Abr!T44+May!T44),IF(Config!$C$6=6,SUM(+Ene!T44+Feb!T44+Mar!T44+Abr!T44+May!T44+Jun!T44),IF(Config!$C$6=7,SUM(Ene!T44+Feb!T44+Mar!T44+Abr!T44+May!T44+Jun!T44+Jul!T44),IF(Config!$C$6=8,SUM(+Ene!T44+Feb!T44+Mar!T44+Abr!T44+May!T44+Jun!T44+Jul!T44+Ago!T44),IF(Config!$C$6=9,SUM(+Ene!T44+Feb!T44+Mar!T44+Abr!T44+May!T44+Jun!T44+Jul!T44+Ago!T44+Set!T44),IF(Config!$C$6=10,SUM(+Ene!T44+Feb!T44+Mar!T44+Abr!T44+May!T44+Jun!T44+Jul!T44+Ago!T44+Set!T44+Oct!T44),IF(Config!$C$6=11,SUM(+Ene!T44+Feb!T44+Mar!T44+Abr!T44+May!T44+Jun!T44+Jul!T44+Ago!T44+Set!T44+Oct!T44+Nov!T44),IF(Config!$C$6=12,SUM(+Ene!T44+Feb!T44+Mar!T44+Abr!T44+May!T44+Jun!T44+Jul!T44+Ago!T44+Set!T44+Oct!T44+Nov!T44+Dic!T44)))))))))))))</f>
        <v>0</v>
      </c>
      <c r="U44" s="356">
        <f>IF(Config!$C$6=1,SUM(+Ene!U44),IF(Config!$C$6=2,SUM(+Ene!U44+Feb!U44),IF(Config!$C$6=3,SUM(+Ene!U44+Feb!U44+Mar!U44),IF(Config!$C$6=4,SUM(+Ene!U44+Feb!U44+Mar!U44+Abr!U44),IF(Config!$C$6=5,SUM(Ene!U44+Feb!U44+Mar!U44+Abr!U44+May!U44),IF(Config!$C$6=6,SUM(+Ene!U44+Feb!U44+Mar!U44+Abr!U44+May!U44+Jun!U44),IF(Config!$C$6=7,SUM(Ene!U44+Feb!U44+Mar!U44+Abr!U44+May!U44+Jun!U44+Jul!U44),IF(Config!$C$6=8,SUM(+Ene!U44+Feb!U44+Mar!U44+Abr!U44+May!U44+Jun!U44+Jul!U44+Ago!U44),IF(Config!$C$6=9,SUM(+Ene!U44+Feb!U44+Mar!U44+Abr!U44+May!U44+Jun!U44+Jul!U44+Ago!U44+Set!U44),IF(Config!$C$6=10,SUM(+Ene!U44+Feb!U44+Mar!U44+Abr!U44+May!U44+Jun!U44+Jul!U44+Ago!U44+Set!U44+Oct!U44),IF(Config!$C$6=11,SUM(+Ene!U44+Feb!U44+Mar!U44+Abr!U44+May!U44+Jun!U44+Jul!U44+Ago!U44+Set!U44+Oct!U44+Nov!U44),IF(Config!$C$6=12,SUM(+Ene!U44+Feb!U44+Mar!U44+Abr!U44+May!U44+Jun!U44+Jul!U44+Ago!U44+Set!U44+Oct!U44+Nov!U44+Dic!U44)))))))))))))</f>
        <v>0</v>
      </c>
      <c r="V44" s="356">
        <f>IF(Config!$C$6=1,SUM(+Ene!V44),IF(Config!$C$6=2,SUM(+Ene!V44+Feb!V44),IF(Config!$C$6=3,SUM(+Ene!V44+Feb!V44+Mar!V44),IF(Config!$C$6=4,SUM(+Ene!V44+Feb!V44+Mar!V44+Abr!V44),IF(Config!$C$6=5,SUM(Ene!V44+Feb!V44+Mar!V44+Abr!V44+May!V44),IF(Config!$C$6=6,SUM(+Ene!V44+Feb!V44+Mar!V44+Abr!V44+May!V44+Jun!V44),IF(Config!$C$6=7,SUM(Ene!V44+Feb!V44+Mar!V44+Abr!V44+May!V44+Jun!V44+Jul!V44),IF(Config!$C$6=8,SUM(+Ene!V44+Feb!V44+Mar!V44+Abr!V44+May!V44+Jun!V44+Jul!V44+Ago!V44),IF(Config!$C$6=9,SUM(+Ene!V44+Feb!V44+Mar!V44+Abr!V44+May!V44+Jun!V44+Jul!V44+Ago!V44+Set!V44),IF(Config!$C$6=10,SUM(+Ene!V44+Feb!V44+Mar!V44+Abr!V44+May!V44+Jun!V44+Jul!V44+Ago!V44+Set!V44+Oct!V44),IF(Config!$C$6=11,SUM(+Ene!V44+Feb!V44+Mar!V44+Abr!V44+May!V44+Jun!V44+Jul!V44+Ago!V44+Set!V44+Oct!V44+Nov!V44),IF(Config!$C$6=12,SUM(+Ene!V44+Feb!V44+Mar!V44+Abr!V44+May!V44+Jun!V44+Jul!V44+Ago!V44+Set!V44+Oct!V44+Nov!V44+Dic!V44)))))))))))))</f>
        <v>0</v>
      </c>
      <c r="W44" s="356">
        <f>IF(Config!$C$6=1,SUM(+Ene!W44),IF(Config!$C$6=2,SUM(+Ene!W44+Feb!W44),IF(Config!$C$6=3,SUM(+Ene!W44+Feb!W44+Mar!W44),IF(Config!$C$6=4,SUM(+Ene!W44+Feb!W44+Mar!W44+Abr!W44),IF(Config!$C$6=5,SUM(Ene!W44+Feb!W44+Mar!W44+Abr!W44+May!W44),IF(Config!$C$6=6,SUM(+Ene!W44+Feb!W44+Mar!W44+Abr!W44+May!W44+Jun!W44),IF(Config!$C$6=7,SUM(Ene!W44+Feb!W44+Mar!W44+Abr!W44+May!W44+Jun!W44+Jul!W44),IF(Config!$C$6=8,SUM(+Ene!W44+Feb!W44+Mar!W44+Abr!W44+May!W44+Jun!W44+Jul!W44+Ago!W44),IF(Config!$C$6=9,SUM(+Ene!W44+Feb!W44+Mar!W44+Abr!W44+May!W44+Jun!W44+Jul!W44+Ago!W44+Set!W44),IF(Config!$C$6=10,SUM(+Ene!W44+Feb!W44+Mar!W44+Abr!W44+May!W44+Jun!W44+Jul!W44+Ago!W44+Set!W44+Oct!W44),IF(Config!$C$6=11,SUM(+Ene!W44+Feb!W44+Mar!W44+Abr!W44+May!W44+Jun!W44+Jul!W44+Ago!W44+Set!W44+Oct!W44+Nov!W44),IF(Config!$C$6=12,SUM(+Ene!W44+Feb!W44+Mar!W44+Abr!W44+May!W44+Jun!W44+Jul!W44+Ago!W44+Set!W44+Oct!W44+Nov!W44+Dic!W44)))))))))))))</f>
        <v>0</v>
      </c>
      <c r="X44" s="356">
        <f>IF(Config!$C$6=1,SUM(+Ene!X44),IF(Config!$C$6=2,SUM(+Ene!X44+Feb!X44),IF(Config!$C$6=3,SUM(+Ene!X44+Feb!X44+Mar!X44),IF(Config!$C$6=4,SUM(+Ene!X44+Feb!X44+Mar!X44+Abr!X44),IF(Config!$C$6=5,SUM(Ene!X44+Feb!X44+Mar!X44+Abr!X44+May!X44),IF(Config!$C$6=6,SUM(+Ene!X44+Feb!X44+Mar!X44+Abr!X44+May!X44+Jun!X44),IF(Config!$C$6=7,SUM(Ene!X44+Feb!X44+Mar!X44+Abr!X44+May!X44+Jun!X44+Jul!X44),IF(Config!$C$6=8,SUM(+Ene!X44+Feb!X44+Mar!X44+Abr!X44+May!X44+Jun!X44+Jul!X44+Ago!X44),IF(Config!$C$6=9,SUM(+Ene!X44+Feb!X44+Mar!X44+Abr!X44+May!X44+Jun!X44+Jul!X44+Ago!X44+Set!X44),IF(Config!$C$6=10,SUM(+Ene!X44+Feb!X44+Mar!X44+Abr!X44+May!X44+Jun!X44+Jul!X44+Ago!X44+Set!X44+Oct!X44),IF(Config!$C$6=11,SUM(+Ene!X44+Feb!X44+Mar!X44+Abr!X44+May!X44+Jun!X44+Jul!X44+Ago!X44+Set!X44+Oct!X44+Nov!X44),IF(Config!$C$6=12,SUM(+Ene!X44+Feb!X44+Mar!X44+Abr!X44+May!X44+Jun!X44+Jul!X44+Ago!X44+Set!X44+Oct!X44+Nov!X44+Dic!X44)))))))))))))</f>
        <v>0</v>
      </c>
      <c r="Y44" s="356">
        <f>IF(Config!$C$6=1,SUM(+Ene!Y44),IF(Config!$C$6=2,SUM(+Ene!Y44+Feb!Y44),IF(Config!$C$6=3,SUM(+Ene!Y44+Feb!Y44+Mar!Y44),IF(Config!$C$6=4,SUM(+Ene!Y44+Feb!Y44+Mar!Y44+Abr!Y44),IF(Config!$C$6=5,SUM(Ene!Y44+Feb!Y44+Mar!Y44+Abr!Y44+May!Y44),IF(Config!$C$6=6,SUM(+Ene!Y44+Feb!Y44+Mar!Y44+Abr!Y44+May!Y44+Jun!Y44),IF(Config!$C$6=7,SUM(Ene!Y44+Feb!Y44+Mar!Y44+Abr!Y44+May!Y44+Jun!Y44+Jul!Y44),IF(Config!$C$6=8,SUM(+Ene!Y44+Feb!Y44+Mar!Y44+Abr!Y44+May!Y44+Jun!Y44+Jul!Y44+Ago!Y44),IF(Config!$C$6=9,SUM(+Ene!Y44+Feb!Y44+Mar!Y44+Abr!Y44+May!Y44+Jun!Y44+Jul!Y44+Ago!Y44+Set!Y44),IF(Config!$C$6=10,SUM(+Ene!Y44+Feb!Y44+Mar!Y44+Abr!Y44+May!Y44+Jun!Y44+Jul!Y44+Ago!Y44+Set!Y44+Oct!Y44),IF(Config!$C$6=11,SUM(+Ene!Y44+Feb!Y44+Mar!Y44+Abr!Y44+May!Y44+Jun!Y44+Jul!Y44+Ago!Y44+Set!Y44+Oct!Y44+Nov!Y44),IF(Config!$C$6=12,SUM(+Ene!Y44+Feb!Y44+Mar!Y44+Abr!Y44+May!Y44+Jun!Y44+Jul!Y44+Ago!Y44+Set!Y44+Oct!Y44+Nov!Y44+Dic!Y44)))))))))))))</f>
        <v>0</v>
      </c>
      <c r="Z44" s="356">
        <f>IF(Config!$C$6=1,SUM(+Ene!Z44),IF(Config!$C$6=2,SUM(+Ene!Z44+Feb!Z44),IF(Config!$C$6=3,SUM(+Ene!Z44+Feb!Z44+Mar!Z44),IF(Config!$C$6=4,SUM(+Ene!Z44+Feb!Z44+Mar!Z44+Abr!Z44),IF(Config!$C$6=5,SUM(Ene!Z44+Feb!Z44+Mar!Z44+Abr!Z44+May!Z44),IF(Config!$C$6=6,SUM(+Ene!Z44+Feb!Z44+Mar!Z44+Abr!Z44+May!Z44+Jun!Z44),IF(Config!$C$6=7,SUM(Ene!Z44+Feb!Z44+Mar!Z44+Abr!Z44+May!Z44+Jun!Z44+Jul!Z44),IF(Config!$C$6=8,SUM(+Ene!Z44+Feb!Z44+Mar!Z44+Abr!Z44+May!Z44+Jun!Z44+Jul!Z44+Ago!Z44),IF(Config!$C$6=9,SUM(+Ene!Z44+Feb!Z44+Mar!Z44+Abr!Z44+May!Z44+Jun!Z44+Jul!Z44+Ago!Z44+Set!Z44),IF(Config!$C$6=10,SUM(+Ene!Z44+Feb!Z44+Mar!Z44+Abr!Z44+May!Z44+Jun!Z44+Jul!Z44+Ago!Z44+Set!Z44+Oct!Z44),IF(Config!$C$6=11,SUM(+Ene!Z44+Feb!Z44+Mar!Z44+Abr!Z44+May!Z44+Jun!Z44+Jul!Z44+Ago!Z44+Set!Z44+Oct!Z44+Nov!Z44),IF(Config!$C$6=12,SUM(+Ene!Z44+Feb!Z44+Mar!Z44+Abr!Z44+May!Z44+Jun!Z44+Jul!Z44+Ago!Z44+Set!Z44+Oct!Z44+Nov!Z44+Dic!Z44)))))))))))))</f>
        <v>0</v>
      </c>
      <c r="AA44" s="356">
        <f>IF(Config!$C$6=1,SUM(+Ene!AA44),IF(Config!$C$6=2,SUM(+Ene!AA44+Feb!AA44),IF(Config!$C$6=3,SUM(+Ene!AA44+Feb!AA44+Mar!AA44),IF(Config!$C$6=4,SUM(+Ene!AA44+Feb!AA44+Mar!AA44+Abr!AA44),IF(Config!$C$6=5,SUM(Ene!AA44+Feb!AA44+Mar!AA44+Abr!AA44+May!AA44),IF(Config!$C$6=6,SUM(+Ene!AA44+Feb!AA44+Mar!AA44+Abr!AA44+May!AA44+Jun!AA44),IF(Config!$C$6=7,SUM(Ene!AA44+Feb!AA44+Mar!AA44+Abr!AA44+May!AA44+Jun!AA44+Jul!AA44),IF(Config!$C$6=8,SUM(+Ene!AA44+Feb!AA44+Mar!AA44+Abr!AA44+May!AA44+Jun!AA44+Jul!AA44+Ago!AA44),IF(Config!$C$6=9,SUM(+Ene!AA44+Feb!AA44+Mar!AA44+Abr!AA44+May!AA44+Jun!AA44+Jul!AA44+Ago!AA44+Set!AA44),IF(Config!$C$6=10,SUM(+Ene!AA44+Feb!AA44+Mar!AA44+Abr!AA44+May!AA44+Jun!AA44+Jul!AA44+Ago!AA44+Set!AA44+Oct!AA44),IF(Config!$C$6=11,SUM(+Ene!AA44+Feb!AA44+Mar!AA44+Abr!AA44+May!AA44+Jun!AA44+Jul!AA44+Ago!AA44+Set!AA44+Oct!AA44+Nov!AA44),IF(Config!$C$6=12,SUM(+Ene!AA44+Feb!AA44+Mar!AA44+Abr!AA44+May!AA44+Jun!AA44+Jul!AA44+Ago!AA44+Set!AA44+Oct!AA44+Nov!AA44+Dic!AA44)))))))))))))</f>
        <v>0</v>
      </c>
      <c r="AB44" s="356">
        <f>IF(Config!$C$6=1,SUM(+Ene!AB44),IF(Config!$C$6=2,SUM(+Ene!AB44+Feb!AB44),IF(Config!$C$6=3,SUM(+Ene!AB44+Feb!AB44+Mar!AB44),IF(Config!$C$6=4,SUM(+Ene!AB44+Feb!AB44+Mar!AB44+Abr!AB44),IF(Config!$C$6=5,SUM(Ene!AB44+Feb!AB44+Mar!AB44+Abr!AB44+May!AB44),IF(Config!$C$6=6,SUM(+Ene!AB44+Feb!AB44+Mar!AB44+Abr!AB44+May!AB44+Jun!AB44),IF(Config!$C$6=7,SUM(Ene!AB44+Feb!AB44+Mar!AB44+Abr!AB44+May!AB44+Jun!AB44+Jul!AB44),IF(Config!$C$6=8,SUM(+Ene!AB44+Feb!AB44+Mar!AB44+Abr!AB44+May!AB44+Jun!AB44+Jul!AB44+Ago!AB44),IF(Config!$C$6=9,SUM(+Ene!AB44+Feb!AB44+Mar!AB44+Abr!AB44+May!AB44+Jun!AB44+Jul!AB44+Ago!AB44+Set!AB44),IF(Config!$C$6=10,SUM(+Ene!AB44+Feb!AB44+Mar!AB44+Abr!AB44+May!AB44+Jun!AB44+Jul!AB44+Ago!AB44+Set!AB44+Oct!AB44),IF(Config!$C$6=11,SUM(+Ene!AB44+Feb!AB44+Mar!AB44+Abr!AB44+May!AB44+Jun!AB44+Jul!AB44+Ago!AB44+Set!AB44+Oct!AB44+Nov!AB44),IF(Config!$C$6=12,SUM(+Ene!AB44+Feb!AB44+Mar!AB44+Abr!AB44+May!AB44+Jun!AB44+Jul!AB44+Ago!AB44+Set!AB44+Oct!AB44+Nov!AB44+Dic!AB44)))))))))))))</f>
        <v>0</v>
      </c>
      <c r="AC44" s="356">
        <f>IF(Config!$C$6=1,SUM(+Ene!AC44),IF(Config!$C$6=2,SUM(+Ene!AC44+Feb!AC44),IF(Config!$C$6=3,SUM(+Ene!AC44+Feb!AC44+Mar!AC44),IF(Config!$C$6=4,SUM(+Ene!AC44+Feb!AC44+Mar!AC44+Abr!AC44),IF(Config!$C$6=5,SUM(Ene!AC44+Feb!AC44+Mar!AC44+Abr!AC44+May!AC44),IF(Config!$C$6=6,SUM(+Ene!AC44+Feb!AC44+Mar!AC44+Abr!AC44+May!AC44+Jun!AC44),IF(Config!$C$6=7,SUM(Ene!AC44+Feb!AC44+Mar!AC44+Abr!AC44+May!AC44+Jun!AC44+Jul!AC44),IF(Config!$C$6=8,SUM(+Ene!AC44+Feb!AC44+Mar!AC44+Abr!AC44+May!AC44+Jun!AC44+Jul!AC44+Ago!AC44),IF(Config!$C$6=9,SUM(+Ene!AC44+Feb!AC44+Mar!AC44+Abr!AC44+May!AC44+Jun!AC44+Jul!AC44+Ago!AC44+Set!AC44),IF(Config!$C$6=10,SUM(+Ene!AC44+Feb!AC44+Mar!AC44+Abr!AC44+May!AC44+Jun!AC44+Jul!AC44+Ago!AC44+Set!AC44+Oct!AC44),IF(Config!$C$6=11,SUM(+Ene!AC44+Feb!AC44+Mar!AC44+Abr!AC44+May!AC44+Jun!AC44+Jul!AC44+Ago!AC44+Set!AC44+Oct!AC44+Nov!AC44),IF(Config!$C$6=12,SUM(+Ene!AC44+Feb!AC44+Mar!AC44+Abr!AC44+May!AC44+Jun!AC44+Jul!AC44+Ago!AC44+Set!AC44+Oct!AC44+Nov!AC44+Dic!AC44)))))))))))))</f>
        <v>0</v>
      </c>
      <c r="AD44" s="356">
        <f>IF(Config!$C$6=1,SUM(+Ene!AD44),IF(Config!$C$6=2,SUM(+Ene!AD44+Feb!AD44),IF(Config!$C$6=3,SUM(+Ene!AD44+Feb!AD44+Mar!AD44),IF(Config!$C$6=4,SUM(+Ene!AD44+Feb!AD44+Mar!AD44+Abr!AD44),IF(Config!$C$6=5,SUM(Ene!AD44+Feb!AD44+Mar!AD44+Abr!AD44+May!AD44),IF(Config!$C$6=6,SUM(+Ene!AD44+Feb!AD44+Mar!AD44+Abr!AD44+May!AD44+Jun!AD44),IF(Config!$C$6=7,SUM(Ene!AD44+Feb!AD44+Mar!AD44+Abr!AD44+May!AD44+Jun!AD44+Jul!AD44),IF(Config!$C$6=8,SUM(+Ene!AD44+Feb!AD44+Mar!AD44+Abr!AD44+May!AD44+Jun!AD44+Jul!AD44+Ago!AD44),IF(Config!$C$6=9,SUM(+Ene!AD44+Feb!AD44+Mar!AD44+Abr!AD44+May!AD44+Jun!AD44+Jul!AD44+Ago!AD44+Set!AD44),IF(Config!$C$6=10,SUM(+Ene!AD44+Feb!AD44+Mar!AD44+Abr!AD44+May!AD44+Jun!AD44+Jul!AD44+Ago!AD44+Set!AD44+Oct!AD44),IF(Config!$C$6=11,SUM(+Ene!AD44+Feb!AD44+Mar!AD44+Abr!AD44+May!AD44+Jun!AD44+Jul!AD44+Ago!AD44+Set!AD44+Oct!AD44+Nov!AD44),IF(Config!$C$6=12,SUM(+Ene!AD44+Feb!AD44+Mar!AD44+Abr!AD44+May!AD44+Jun!AD44+Jul!AD44+Ago!AD44+Set!AD44+Oct!AD44+Nov!AD44+Dic!AD44)))))))))))))</f>
        <v>0</v>
      </c>
      <c r="AE44" s="356">
        <f>IF(Config!$C$6=1,SUM(+Ene!AE44),IF(Config!$C$6=2,SUM(+Ene!AE44+Feb!AE44),IF(Config!$C$6=3,SUM(+Ene!AE44+Feb!AE44+Mar!AE44),IF(Config!$C$6=4,SUM(+Ene!AE44+Feb!AE44+Mar!AE44+Abr!AE44),IF(Config!$C$6=5,SUM(Ene!AE44+Feb!AE44+Mar!AE44+Abr!AE44+May!AE44),IF(Config!$C$6=6,SUM(+Ene!AE44+Feb!AE44+Mar!AE44+Abr!AE44+May!AE44+Jun!AE44),IF(Config!$C$6=7,SUM(Ene!AE44+Feb!AE44+Mar!AE44+Abr!AE44+May!AE44+Jun!AE44+Jul!AE44),IF(Config!$C$6=8,SUM(+Ene!AE44+Feb!AE44+Mar!AE44+Abr!AE44+May!AE44+Jun!AE44+Jul!AE44+Ago!AE44),IF(Config!$C$6=9,SUM(+Ene!AE44+Feb!AE44+Mar!AE44+Abr!AE44+May!AE44+Jun!AE44+Jul!AE44+Ago!AE44+Set!AE44),IF(Config!$C$6=10,SUM(+Ene!AE44+Feb!AE44+Mar!AE44+Abr!AE44+May!AE44+Jun!AE44+Jul!AE44+Ago!AE44+Set!AE44+Oct!AE44),IF(Config!$C$6=11,SUM(+Ene!AE44+Feb!AE44+Mar!AE44+Abr!AE44+May!AE44+Jun!AE44+Jul!AE44+Ago!AE44+Set!AE44+Oct!AE44+Nov!AE44),IF(Config!$C$6=12,SUM(+Ene!AE44+Feb!AE44+Mar!AE44+Abr!AE44+May!AE44+Jun!AE44+Jul!AE44+Ago!AE44+Set!AE44+Oct!AE44+Nov!AE44+Dic!AE44)))))))))))))</f>
        <v>5</v>
      </c>
      <c r="AF44" s="356">
        <f>IF(Config!$C$6=1,SUM(+Ene!AF44),IF(Config!$C$6=2,SUM(+Ene!AF44+Feb!AF44),IF(Config!$C$6=3,SUM(+Ene!AF44+Feb!AF44+Mar!AF44),IF(Config!$C$6=4,SUM(+Ene!AF44+Feb!AF44+Mar!AF44+Abr!AF44),IF(Config!$C$6=5,SUM(Ene!AF44+Feb!AF44+Mar!AF44+Abr!AF44+May!AF44),IF(Config!$C$6=6,SUM(+Ene!AF44+Feb!AF44+Mar!AF44+Abr!AF44+May!AF44+Jun!AF44),IF(Config!$C$6=7,SUM(Ene!AF44+Feb!AF44+Mar!AF44+Abr!AF44+May!AF44+Jun!AF44+Jul!AF44),IF(Config!$C$6=8,SUM(+Ene!AF44+Feb!AF44+Mar!AF44+Abr!AF44+May!AF44+Jun!AF44+Jul!AF44+Ago!AF44),IF(Config!$C$6=9,SUM(+Ene!AF44+Feb!AF44+Mar!AF44+Abr!AF44+May!AF44+Jun!AF44+Jul!AF44+Ago!AF44+Set!AF44),IF(Config!$C$6=10,SUM(+Ene!AF44+Feb!AF44+Mar!AF44+Abr!AF44+May!AF44+Jun!AF44+Jul!AF44+Ago!AF44+Set!AF44+Oct!AF44),IF(Config!$C$6=11,SUM(+Ene!AF44+Feb!AF44+Mar!AF44+Abr!AF44+May!AF44+Jun!AF44+Jul!AF44+Ago!AF44+Set!AF44+Oct!AF44+Nov!AF44),IF(Config!$C$6=12,SUM(+Ene!AF44+Feb!AF44+Mar!AF44+Abr!AF44+May!AF44+Jun!AF44+Jul!AF44+Ago!AF44+Set!AF44+Oct!AF44+Nov!AF44+Dic!AF44)))))))))))))</f>
        <v>0</v>
      </c>
      <c r="AG44" s="356">
        <f>IF(Config!$C$6=1,SUM(+Ene!AG44),IF(Config!$C$6=2,SUM(+Ene!AG44+Feb!AG44),IF(Config!$C$6=3,SUM(+Ene!AG44+Feb!AG44+Mar!AG44),IF(Config!$C$6=4,SUM(+Ene!AG44+Feb!AG44+Mar!AG44+Abr!AG44),IF(Config!$C$6=5,SUM(Ene!AG44+Feb!AG44+Mar!AG44+Abr!AG44+May!AG44),IF(Config!$C$6=6,SUM(+Ene!AG44+Feb!AG44+Mar!AG44+Abr!AG44+May!AG44+Jun!AG44),IF(Config!$C$6=7,SUM(Ene!AG44+Feb!AG44+Mar!AG44+Abr!AG44+May!AG44+Jun!AG44+Jul!AG44),IF(Config!$C$6=8,SUM(+Ene!AG44+Feb!AG44+Mar!AG44+Abr!AG44+May!AG44+Jun!AG44+Jul!AG44+Ago!AG44),IF(Config!$C$6=9,SUM(+Ene!AG44+Feb!AG44+Mar!AG44+Abr!AG44+May!AG44+Jun!AG44+Jul!AG44+Ago!AG44+Set!AG44),IF(Config!$C$6=10,SUM(+Ene!AG44+Feb!AG44+Mar!AG44+Abr!AG44+May!AG44+Jun!AG44+Jul!AG44+Ago!AG44+Set!AG44+Oct!AG44),IF(Config!$C$6=11,SUM(+Ene!AG44+Feb!AG44+Mar!AG44+Abr!AG44+May!AG44+Jun!AG44+Jul!AG44+Ago!AG44+Set!AG44+Oct!AG44+Nov!AG44),IF(Config!$C$6=12,SUM(+Ene!AG44+Feb!AG44+Mar!AG44+Abr!AG44+May!AG44+Jun!AG44+Jul!AG44+Ago!AG44+Set!AG44+Oct!AG44+Nov!AG44+Dic!AG44)))))))))))))</f>
        <v>0</v>
      </c>
      <c r="AH44" s="356">
        <f>IF(Config!$C$6=1,SUM(+Ene!AH44),IF(Config!$C$6=2,SUM(+Ene!AH44+Feb!AH44),IF(Config!$C$6=3,SUM(+Ene!AH44+Feb!AH44+Mar!AH44),IF(Config!$C$6=4,SUM(+Ene!AH44+Feb!AH44+Mar!AH44+Abr!AH44),IF(Config!$C$6=5,SUM(Ene!AH44+Feb!AH44+Mar!AH44+Abr!AH44+May!AH44),IF(Config!$C$6=6,SUM(+Ene!AH44+Feb!AH44+Mar!AH44+Abr!AH44+May!AH44+Jun!AH44),IF(Config!$C$6=7,SUM(Ene!AH44+Feb!AH44+Mar!AH44+Abr!AH44+May!AH44+Jun!AH44+Jul!AH44),IF(Config!$C$6=8,SUM(+Ene!AH44+Feb!AH44+Mar!AH44+Abr!AH44+May!AH44+Jun!AH44+Jul!AH44+Ago!AH44),IF(Config!$C$6=9,SUM(+Ene!AH44+Feb!AH44+Mar!AH44+Abr!AH44+May!AH44+Jun!AH44+Jul!AH44+Ago!AH44+Set!AH44),IF(Config!$C$6=10,SUM(+Ene!AH44+Feb!AH44+Mar!AH44+Abr!AH44+May!AH44+Jun!AH44+Jul!AH44+Ago!AH44+Set!AH44+Oct!AH44),IF(Config!$C$6=11,SUM(+Ene!AH44+Feb!AH44+Mar!AH44+Abr!AH44+May!AH44+Jun!AH44+Jul!AH44+Ago!AH44+Set!AH44+Oct!AH44+Nov!AH44),IF(Config!$C$6=12,SUM(+Ene!AH44+Feb!AH44+Mar!AH44+Abr!AH44+May!AH44+Jun!AH44+Jul!AH44+Ago!AH44+Set!AH44+Oct!AH44+Nov!AH44+Dic!AH44)))))))))))))</f>
        <v>0</v>
      </c>
      <c r="AI44" s="356">
        <f>IF(Config!$C$6=1,SUM(+Ene!AI44),IF(Config!$C$6=2,SUM(+Ene!AI44+Feb!AI44),IF(Config!$C$6=3,SUM(+Ene!AI44+Feb!AI44+Mar!AI44),IF(Config!$C$6=4,SUM(+Ene!AI44+Feb!AI44+Mar!AI44+Abr!AI44),IF(Config!$C$6=5,SUM(Ene!AI44+Feb!AI44+Mar!AI44+Abr!AI44+May!AI44),IF(Config!$C$6=6,SUM(+Ene!AI44+Feb!AI44+Mar!AI44+Abr!AI44+May!AI44+Jun!AI44),IF(Config!$C$6=7,SUM(Ene!AI44+Feb!AI44+Mar!AI44+Abr!AI44+May!AI44+Jun!AI44+Jul!AI44),IF(Config!$C$6=8,SUM(+Ene!AI44+Feb!AI44+Mar!AI44+Abr!AI44+May!AI44+Jun!AI44+Jul!AI44+Ago!AI44),IF(Config!$C$6=9,SUM(+Ene!AI44+Feb!AI44+Mar!AI44+Abr!AI44+May!AI44+Jun!AI44+Jul!AI44+Ago!AI44+Set!AI44),IF(Config!$C$6=10,SUM(+Ene!AI44+Feb!AI44+Mar!AI44+Abr!AI44+May!AI44+Jun!AI44+Jul!AI44+Ago!AI44+Set!AI44+Oct!AI44),IF(Config!$C$6=11,SUM(+Ene!AI44+Feb!AI44+Mar!AI44+Abr!AI44+May!AI44+Jun!AI44+Jul!AI44+Ago!AI44+Set!AI44+Oct!AI44+Nov!AI44),IF(Config!$C$6=12,SUM(+Ene!AI44+Feb!AI44+Mar!AI44+Abr!AI44+May!AI44+Jun!AI44+Jul!AI44+Ago!AI44+Set!AI44+Oct!AI44+Nov!AI44+Dic!AI44)))))))))))))</f>
        <v>0</v>
      </c>
      <c r="AJ44" s="356">
        <f>IF(Config!$C$6=1,SUM(+Ene!AJ44),IF(Config!$C$6=2,SUM(+Ene!AJ44+Feb!AJ44),IF(Config!$C$6=3,SUM(+Ene!AJ44+Feb!AJ44+Mar!AJ44),IF(Config!$C$6=4,SUM(+Ene!AJ44+Feb!AJ44+Mar!AJ44+Abr!AJ44),IF(Config!$C$6=5,SUM(Ene!AJ44+Feb!AJ44+Mar!AJ44+Abr!AJ44+May!AJ44),IF(Config!$C$6=6,SUM(+Ene!AJ44+Feb!AJ44+Mar!AJ44+Abr!AJ44+May!AJ44+Jun!AJ44),IF(Config!$C$6=7,SUM(Ene!AJ44+Feb!AJ44+Mar!AJ44+Abr!AJ44+May!AJ44+Jun!AJ44+Jul!AJ44),IF(Config!$C$6=8,SUM(+Ene!AJ44+Feb!AJ44+Mar!AJ44+Abr!AJ44+May!AJ44+Jun!AJ44+Jul!AJ44+Ago!AJ44),IF(Config!$C$6=9,SUM(+Ene!AJ44+Feb!AJ44+Mar!AJ44+Abr!AJ44+May!AJ44+Jun!AJ44+Jul!AJ44+Ago!AJ44+Set!AJ44),IF(Config!$C$6=10,SUM(+Ene!AJ44+Feb!AJ44+Mar!AJ44+Abr!AJ44+May!AJ44+Jun!AJ44+Jul!AJ44+Ago!AJ44+Set!AJ44+Oct!AJ44),IF(Config!$C$6=11,SUM(+Ene!AJ44+Feb!AJ44+Mar!AJ44+Abr!AJ44+May!AJ44+Jun!AJ44+Jul!AJ44+Ago!AJ44+Set!AJ44+Oct!AJ44+Nov!AJ44),IF(Config!$C$6=12,SUM(+Ene!AJ44+Feb!AJ44+Mar!AJ44+Abr!AJ44+May!AJ44+Jun!AJ44+Jul!AJ44+Ago!AJ44+Set!AJ44+Oct!AJ44+Nov!AJ44+Dic!AJ44)))))))))))))</f>
        <v>0</v>
      </c>
      <c r="AK44" s="356">
        <f>IF(Config!$C$6=1,SUM(+Ene!AK44),IF(Config!$C$6=2,SUM(+Ene!AK44+Feb!AK44),IF(Config!$C$6=3,SUM(+Ene!AK44+Feb!AK44+Mar!AK44),IF(Config!$C$6=4,SUM(+Ene!AK44+Feb!AK44+Mar!AK44+Abr!AK44),IF(Config!$C$6=5,SUM(Ene!AK44+Feb!AK44+Mar!AK44+Abr!AK44+May!AK44),IF(Config!$C$6=6,SUM(+Ene!AK44+Feb!AK44+Mar!AK44+Abr!AK44+May!AK44+Jun!AK44),IF(Config!$C$6=7,SUM(Ene!AK44+Feb!AK44+Mar!AK44+Abr!AK44+May!AK44+Jun!AK44+Jul!AK44),IF(Config!$C$6=8,SUM(+Ene!AK44+Feb!AK44+Mar!AK44+Abr!AK44+May!AK44+Jun!AK44+Jul!AK44+Ago!AK44),IF(Config!$C$6=9,SUM(+Ene!AK44+Feb!AK44+Mar!AK44+Abr!AK44+May!AK44+Jun!AK44+Jul!AK44+Ago!AK44+Set!AK44),IF(Config!$C$6=10,SUM(+Ene!AK44+Feb!AK44+Mar!AK44+Abr!AK44+May!AK44+Jun!AK44+Jul!AK44+Ago!AK44+Set!AK44+Oct!AK44),IF(Config!$C$6=11,SUM(+Ene!AK44+Feb!AK44+Mar!AK44+Abr!AK44+May!AK44+Jun!AK44+Jul!AK44+Ago!AK44+Set!AK44+Oct!AK44+Nov!AK44),IF(Config!$C$6=12,SUM(+Ene!AK44+Feb!AK44+Mar!AK44+Abr!AK44+May!AK44+Jun!AK44+Jul!AK44+Ago!AK44+Set!AK44+Oct!AK44+Nov!AK44+Dic!AK44)))))))))))))</f>
        <v>0</v>
      </c>
      <c r="AL44" s="356">
        <f>IF(Config!$C$6=1,SUM(+Ene!AL44),IF(Config!$C$6=2,SUM(+Ene!AL44+Feb!AL44),IF(Config!$C$6=3,SUM(+Ene!AL44+Feb!AL44+Mar!AL44),IF(Config!$C$6=4,SUM(+Ene!AL44+Feb!AL44+Mar!AL44+Abr!AL44),IF(Config!$C$6=5,SUM(Ene!AL44+Feb!AL44+Mar!AL44+Abr!AL44+May!AL44),IF(Config!$C$6=6,SUM(+Ene!AL44+Feb!AL44+Mar!AL44+Abr!AL44+May!AL44+Jun!AL44),IF(Config!$C$6=7,SUM(Ene!AL44+Feb!AL44+Mar!AL44+Abr!AL44+May!AL44+Jun!AL44+Jul!AL44),IF(Config!$C$6=8,SUM(+Ene!AL44+Feb!AL44+Mar!AL44+Abr!AL44+May!AL44+Jun!AL44+Jul!AL44+Ago!AL44),IF(Config!$C$6=9,SUM(+Ene!AL44+Feb!AL44+Mar!AL44+Abr!AL44+May!AL44+Jun!AL44+Jul!AL44+Ago!AL44+Set!AL44),IF(Config!$C$6=10,SUM(+Ene!AL44+Feb!AL44+Mar!AL44+Abr!AL44+May!AL44+Jun!AL44+Jul!AL44+Ago!AL44+Set!AL44+Oct!AL44),IF(Config!$C$6=11,SUM(+Ene!AL44+Feb!AL44+Mar!AL44+Abr!AL44+May!AL44+Jun!AL44+Jul!AL44+Ago!AL44+Set!AL44+Oct!AL44+Nov!AL44),IF(Config!$C$6=12,SUM(+Ene!AL44+Feb!AL44+Mar!AL44+Abr!AL44+May!AL44+Jun!AL44+Jul!AL44+Ago!AL44+Set!AL44+Oct!AL44+Nov!AL44+Dic!AL44)))))))))))))</f>
        <v>0</v>
      </c>
      <c r="AM44" s="356">
        <f>IF(Config!$C$6=1,SUM(+Ene!AM44),IF(Config!$C$6=2,SUM(+Ene!AM44+Feb!AM44),IF(Config!$C$6=3,SUM(+Ene!AM44+Feb!AM44+Mar!AM44),IF(Config!$C$6=4,SUM(+Ene!AM44+Feb!AM44+Mar!AM44+Abr!AM44),IF(Config!$C$6=5,SUM(Ene!AM44+Feb!AM44+Mar!AM44+Abr!AM44+May!AM44),IF(Config!$C$6=6,SUM(+Ene!AM44+Feb!AM44+Mar!AM44+Abr!AM44+May!AM44+Jun!AM44),IF(Config!$C$6=7,SUM(Ene!AM44+Feb!AM44+Mar!AM44+Abr!AM44+May!AM44+Jun!AM44+Jul!AM44),IF(Config!$C$6=8,SUM(+Ene!AM44+Feb!AM44+Mar!AM44+Abr!AM44+May!AM44+Jun!AM44+Jul!AM44+Ago!AM44),IF(Config!$C$6=9,SUM(+Ene!AM44+Feb!AM44+Mar!AM44+Abr!AM44+May!AM44+Jun!AM44+Jul!AM44+Ago!AM44+Set!AM44),IF(Config!$C$6=10,SUM(+Ene!AM44+Feb!AM44+Mar!AM44+Abr!AM44+May!AM44+Jun!AM44+Jul!AM44+Ago!AM44+Set!AM44+Oct!AM44),IF(Config!$C$6=11,SUM(+Ene!AM44+Feb!AM44+Mar!AM44+Abr!AM44+May!AM44+Jun!AM44+Jul!AM44+Ago!AM44+Set!AM44+Oct!AM44+Nov!AM44),IF(Config!$C$6=12,SUM(+Ene!AM44+Feb!AM44+Mar!AM44+Abr!AM44+May!AM44+Jun!AM44+Jul!AM44+Ago!AM44+Set!AM44+Oct!AM44+Nov!AM44+Dic!AM44)))))))))))))</f>
        <v>0</v>
      </c>
      <c r="AN44" s="356">
        <f>IF(Config!$C$6=1,SUM(+Ene!AN44),IF(Config!$C$6=2,SUM(+Ene!AN44+Feb!AN44),IF(Config!$C$6=3,SUM(+Ene!AN44+Feb!AN44+Mar!AN44),IF(Config!$C$6=4,SUM(+Ene!AN44+Feb!AN44+Mar!AN44+Abr!AN44),IF(Config!$C$6=5,SUM(Ene!AN44+Feb!AN44+Mar!AN44+Abr!AN44+May!AN44),IF(Config!$C$6=6,SUM(+Ene!AN44+Feb!AN44+Mar!AN44+Abr!AN44+May!AN44+Jun!AN44),IF(Config!$C$6=7,SUM(Ene!AN44+Feb!AN44+Mar!AN44+Abr!AN44+May!AN44+Jun!AN44+Jul!AN44),IF(Config!$C$6=8,SUM(+Ene!AN44+Feb!AN44+Mar!AN44+Abr!AN44+May!AN44+Jun!AN44+Jul!AN44+Ago!AN44),IF(Config!$C$6=9,SUM(+Ene!AN44+Feb!AN44+Mar!AN44+Abr!AN44+May!AN44+Jun!AN44+Jul!AN44+Ago!AN44+Set!AN44),IF(Config!$C$6=10,SUM(+Ene!AN44+Feb!AN44+Mar!AN44+Abr!AN44+May!AN44+Jun!AN44+Jul!AN44+Ago!AN44+Set!AN44+Oct!AN44),IF(Config!$C$6=11,SUM(+Ene!AN44+Feb!AN44+Mar!AN44+Abr!AN44+May!AN44+Jun!AN44+Jul!AN44+Ago!AN44+Set!AN44+Oct!AN44+Nov!AN44),IF(Config!$C$6=12,SUM(+Ene!AN44+Feb!AN44+Mar!AN44+Abr!AN44+May!AN44+Jun!AN44+Jul!AN44+Ago!AN44+Set!AN44+Oct!AN44+Nov!AN44+Dic!AN44)))))))))))))</f>
        <v>0</v>
      </c>
      <c r="AO44" s="356">
        <f>IF(Config!$C$6=1,SUM(+Ene!AO44),IF(Config!$C$6=2,SUM(+Ene!AO44+Feb!AO44),IF(Config!$C$6=3,SUM(+Ene!AO44+Feb!AO44+Mar!AO44),IF(Config!$C$6=4,SUM(+Ene!AO44+Feb!AO44+Mar!AO44+Abr!AO44),IF(Config!$C$6=5,SUM(Ene!AO44+Feb!AO44+Mar!AO44+Abr!AO44+May!AO44),IF(Config!$C$6=6,SUM(+Ene!AO44+Feb!AO44+Mar!AO44+Abr!AO44+May!AO44+Jun!AO44),IF(Config!$C$6=7,SUM(Ene!AO44+Feb!AO44+Mar!AO44+Abr!AO44+May!AO44+Jun!AO44+Jul!AO44),IF(Config!$C$6=8,SUM(+Ene!AO44+Feb!AO44+Mar!AO44+Abr!AO44+May!AO44+Jun!AO44+Jul!AO44+Ago!AO44),IF(Config!$C$6=9,SUM(+Ene!AO44+Feb!AO44+Mar!AO44+Abr!AO44+May!AO44+Jun!AO44+Jul!AO44+Ago!AO44+Set!AO44),IF(Config!$C$6=10,SUM(+Ene!AO44+Feb!AO44+Mar!AO44+Abr!AO44+May!AO44+Jun!AO44+Jul!AO44+Ago!AO44+Set!AO44+Oct!AO44),IF(Config!$C$6=11,SUM(+Ene!AO44+Feb!AO44+Mar!AO44+Abr!AO44+May!AO44+Jun!AO44+Jul!AO44+Ago!AO44+Set!AO44+Oct!AO44+Nov!AO44),IF(Config!$C$6=12,SUM(+Ene!AO44+Feb!AO44+Mar!AO44+Abr!AO44+May!AO44+Jun!AO44+Jul!AO44+Ago!AO44+Set!AO44+Oct!AO44+Nov!AO44+Dic!AO44)))))))))))))</f>
        <v>0</v>
      </c>
      <c r="AP44" s="356">
        <f>IF(Config!$C$6=1,SUM(+Ene!AP44),IF(Config!$C$6=2,SUM(+Ene!AP44+Feb!AP44),IF(Config!$C$6=3,SUM(+Ene!AP44+Feb!AP44+Mar!AP44),IF(Config!$C$6=4,SUM(+Ene!AP44+Feb!AP44+Mar!AP44+Abr!AP44),IF(Config!$C$6=5,SUM(Ene!AP44+Feb!AP44+Mar!AP44+Abr!AP44+May!AP44),IF(Config!$C$6=6,SUM(+Ene!AP44+Feb!AP44+Mar!AP44+Abr!AP44+May!AP44+Jun!AP44),IF(Config!$C$6=7,SUM(Ene!AP44+Feb!AP44+Mar!AP44+Abr!AP44+May!AP44+Jun!AP44+Jul!AP44),IF(Config!$C$6=8,SUM(+Ene!AP44+Feb!AP44+Mar!AP44+Abr!AP44+May!AP44+Jun!AP44+Jul!AP44+Ago!AP44),IF(Config!$C$6=9,SUM(+Ene!AP44+Feb!AP44+Mar!AP44+Abr!AP44+May!AP44+Jun!AP44+Jul!AP44+Ago!AP44+Set!AP44),IF(Config!$C$6=10,SUM(+Ene!AP44+Feb!AP44+Mar!AP44+Abr!AP44+May!AP44+Jun!AP44+Jul!AP44+Ago!AP44+Set!AP44+Oct!AP44),IF(Config!$C$6=11,SUM(+Ene!AP44+Feb!AP44+Mar!AP44+Abr!AP44+May!AP44+Jun!AP44+Jul!AP44+Ago!AP44+Set!AP44+Oct!AP44+Nov!AP44),IF(Config!$C$6=12,SUM(+Ene!AP44+Feb!AP44+Mar!AP44+Abr!AP44+May!AP44+Jun!AP44+Jul!AP44+Ago!AP44+Set!AP44+Oct!AP44+Nov!AP44+Dic!AP44)))))))))))))</f>
        <v>0</v>
      </c>
      <c r="AQ44" s="356">
        <f>IF(Config!$C$6=1,SUM(+Ene!AQ44),IF(Config!$C$6=2,SUM(+Ene!AQ44+Feb!AQ44),IF(Config!$C$6=3,SUM(+Ene!AQ44+Feb!AQ44+Mar!AQ44),IF(Config!$C$6=4,SUM(+Ene!AQ44+Feb!AQ44+Mar!AQ44+Abr!AQ44),IF(Config!$C$6=5,SUM(Ene!AQ44+Feb!AQ44+Mar!AQ44+Abr!AQ44+May!AQ44),IF(Config!$C$6=6,SUM(+Ene!AQ44+Feb!AQ44+Mar!AQ44+Abr!AQ44+May!AQ44+Jun!AQ44),IF(Config!$C$6=7,SUM(Ene!AQ44+Feb!AQ44+Mar!AQ44+Abr!AQ44+May!AQ44+Jun!AQ44+Jul!AQ44),IF(Config!$C$6=8,SUM(+Ene!AQ44+Feb!AQ44+Mar!AQ44+Abr!AQ44+May!AQ44+Jun!AQ44+Jul!AQ44+Ago!AQ44),IF(Config!$C$6=9,SUM(+Ene!AQ44+Feb!AQ44+Mar!AQ44+Abr!AQ44+May!AQ44+Jun!AQ44+Jul!AQ44+Ago!AQ44+Set!AQ44),IF(Config!$C$6=10,SUM(+Ene!AQ44+Feb!AQ44+Mar!AQ44+Abr!AQ44+May!AQ44+Jun!AQ44+Jul!AQ44+Ago!AQ44+Set!AQ44+Oct!AQ44),IF(Config!$C$6=11,SUM(+Ene!AQ44+Feb!AQ44+Mar!AQ44+Abr!AQ44+May!AQ44+Jun!AQ44+Jul!AQ44+Ago!AQ44+Set!AQ44+Oct!AQ44+Nov!AQ44),IF(Config!$C$6=12,SUM(+Ene!AQ44+Feb!AQ44+Mar!AQ44+Abr!AQ44+May!AQ44+Jun!AQ44+Jul!AQ44+Ago!AQ44+Set!AQ44+Oct!AQ44+Nov!AQ44+Dic!AQ44)))))))))))))</f>
        <v>0</v>
      </c>
      <c r="AR44" s="356">
        <f>IF(Config!$C$6=1,SUM(+Ene!AR44),IF(Config!$C$6=2,SUM(+Ene!AR44+Feb!AR44),IF(Config!$C$6=3,SUM(+Ene!AR44+Feb!AR44+Mar!AR44),IF(Config!$C$6=4,SUM(+Ene!AR44+Feb!AR44+Mar!AR44+Abr!AR44),IF(Config!$C$6=5,SUM(Ene!AR44+Feb!AR44+Mar!AR44+Abr!AR44+May!AR44),IF(Config!$C$6=6,SUM(+Ene!AR44+Feb!AR44+Mar!AR44+Abr!AR44+May!AR44+Jun!AR44),IF(Config!$C$6=7,SUM(Ene!AR44+Feb!AR44+Mar!AR44+Abr!AR44+May!AR44+Jun!AR44+Jul!AR44),IF(Config!$C$6=8,SUM(+Ene!AR44+Feb!AR44+Mar!AR44+Abr!AR44+May!AR44+Jun!AR44+Jul!AR44+Ago!AR44),IF(Config!$C$6=9,SUM(+Ene!AR44+Feb!AR44+Mar!AR44+Abr!AR44+May!AR44+Jun!AR44+Jul!AR44+Ago!AR44+Set!AR44),IF(Config!$C$6=10,SUM(+Ene!AR44+Feb!AR44+Mar!AR44+Abr!AR44+May!AR44+Jun!AR44+Jul!AR44+Ago!AR44+Set!AR44+Oct!AR44),IF(Config!$C$6=11,SUM(+Ene!AR44+Feb!AR44+Mar!AR44+Abr!AR44+May!AR44+Jun!AR44+Jul!AR44+Ago!AR44+Set!AR44+Oct!AR44+Nov!AR44),IF(Config!$C$6=12,SUM(+Ene!AR44+Feb!AR44+Mar!AR44+Abr!AR44+May!AR44+Jun!AR44+Jul!AR44+Ago!AR44+Set!AR44+Oct!AR44+Nov!AR44+Dic!AR44)))))))))))))</f>
        <v>0</v>
      </c>
      <c r="AS44" s="356">
        <f>IF(Config!$C$6=1,SUM(+Ene!AS44),IF(Config!$C$6=2,SUM(+Ene!AS44+Feb!AS44),IF(Config!$C$6=3,SUM(+Ene!AS44+Feb!AS44+Mar!AS44),IF(Config!$C$6=4,SUM(+Ene!AS44+Feb!AS44+Mar!AS44+Abr!AS44),IF(Config!$C$6=5,SUM(Ene!AS44+Feb!AS44+Mar!AS44+Abr!AS44+May!AS44),IF(Config!$C$6=6,SUM(+Ene!AS44+Feb!AS44+Mar!AS44+Abr!AS44+May!AS44+Jun!AS44),IF(Config!$C$6=7,SUM(Ene!AS44+Feb!AS44+Mar!AS44+Abr!AS44+May!AS44+Jun!AS44+Jul!AS44),IF(Config!$C$6=8,SUM(+Ene!AS44+Feb!AS44+Mar!AS44+Abr!AS44+May!AS44+Jun!AS44+Jul!AS44+Ago!AS44),IF(Config!$C$6=9,SUM(+Ene!AS44+Feb!AS44+Mar!AS44+Abr!AS44+May!AS44+Jun!AS44+Jul!AS44+Ago!AS44+Set!AS44),IF(Config!$C$6=10,SUM(+Ene!AS44+Feb!AS44+Mar!AS44+Abr!AS44+May!AS44+Jun!AS44+Jul!AS44+Ago!AS44+Set!AS44+Oct!AS44),IF(Config!$C$6=11,SUM(+Ene!AS44+Feb!AS44+Mar!AS44+Abr!AS44+May!AS44+Jun!AS44+Jul!AS44+Ago!AS44+Set!AS44+Oct!AS44+Nov!AS44),IF(Config!$C$6=12,SUM(+Ene!AS44+Feb!AS44+Mar!AS44+Abr!AS44+May!AS44+Jun!AS44+Jul!AS44+Ago!AS44+Set!AS44+Oct!AS44+Nov!AS44+Dic!AS44)))))))))))))</f>
        <v>0</v>
      </c>
      <c r="AT44" s="366">
        <f t="shared" si="48"/>
        <v>5</v>
      </c>
      <c r="AU44" s="37">
        <f t="shared" si="27"/>
        <v>0</v>
      </c>
      <c r="AV44" s="37">
        <f t="shared" si="28"/>
        <v>0</v>
      </c>
      <c r="AW44" s="37">
        <f t="shared" si="8"/>
        <v>0</v>
      </c>
      <c r="AX44" s="37">
        <f t="shared" si="9"/>
        <v>0</v>
      </c>
      <c r="AY44" s="37">
        <f t="shared" si="10"/>
        <v>0</v>
      </c>
      <c r="AZ44" s="37">
        <f t="shared" si="11"/>
        <v>0</v>
      </c>
      <c r="BA44" s="37">
        <f t="shared" si="12"/>
        <v>5</v>
      </c>
      <c r="BB44" s="37">
        <f t="shared" si="13"/>
        <v>0</v>
      </c>
      <c r="BC44" s="38">
        <f t="shared" si="14"/>
        <v>0</v>
      </c>
      <c r="BD44" s="37">
        <f t="shared" si="15"/>
        <v>0</v>
      </c>
      <c r="BE44" s="54">
        <f t="shared" si="6"/>
        <v>5</v>
      </c>
      <c r="BF44" t="str">
        <f t="shared" si="7"/>
        <v>OK</v>
      </c>
    </row>
    <row r="45" spans="1:58" x14ac:dyDescent="0.25">
      <c r="A45" s="352">
        <v>50</v>
      </c>
      <c r="B45" s="285" t="str">
        <f>METAS!B44</f>
        <v>PORCENTAJE DE ATENCION DE PERSONAS MORDIDAS</v>
      </c>
      <c r="C45" s="286" t="str">
        <f>METAS!D44</f>
        <v>ZOONOSIS</v>
      </c>
      <c r="D45" s="360">
        <f>IF(Config!$C$6=1,SUM(+Ene!D45),IF(Config!$C$6=2,SUM(+Ene!D45+Feb!D45),IF(Config!$C$6=3,SUM(+Ene!D45+Feb!D45+Mar!D45),IF(Config!$C$6=4,SUM(+Ene!D45+Feb!D45+Mar!D45+Abr!D45),IF(Config!$C$6=5,SUM(Ene!D45+Feb!D45+Mar!D45+Abr!D45+May!D45),IF(Config!$C$6=6,SUM(+Ene!D45+Feb!D45+Mar!D45+Abr!D45+May!D45+Jun!D45),IF(Config!$C$6=7,SUM(Ene!D45+Feb!D45+Mar!D45+Abr!D45+May!D45+Jun!D45+Jul!D45),IF(Config!$C$6=8,SUM(+Ene!D45+Feb!D45+Mar!D45+Abr!D45+May!D45+Jun!D45+Jul!D45+Ago!D45),IF(Config!$C$6=9,SUM(+Ene!D45+Feb!D45+Mar!D45+Abr!D45+May!D45+Jun!D45+Jul!D45+Ago!D45+Set!D45),IF(Config!$C$6=10,SUM(+Ene!D45+Feb!D45+Mar!D45+Abr!D45+May!D45+Jun!D45+Jul!D45+Ago!D45+Set!D45+Oct!D45),IF(Config!$C$6=11,SUM(+Ene!D45+Feb!D45+Mar!D45+Abr!D45+May!D45+Jun!D45+Jul!D45+Ago!D45+Set!D45+Oct!D45+Nov!D45),IF(Config!$C$6=12,SUM(+Ene!D45+Feb!D45+Mar!D45+Abr!D45+May!D45+Jun!D45+Jul!D45+Ago!D45+Set!D45+Oct!D45+Nov!D45+Dic!D45)))))))))))))</f>
        <v>0</v>
      </c>
      <c r="E45" s="360">
        <f>IF(Config!$C$6=1,SUM(+Ene!E45),IF(Config!$C$6=2,SUM(+Ene!E45+Feb!E45),IF(Config!$C$6=3,SUM(+Ene!E45+Feb!E45+Mar!E45),IF(Config!$C$6=4,SUM(+Ene!E45+Feb!E45+Mar!E45+Abr!E45),IF(Config!$C$6=5,SUM(Ene!E45+Feb!E45+Mar!E45+Abr!E45+May!E45),IF(Config!$C$6=6,SUM(+Ene!E45+Feb!E45+Mar!E45+Abr!E45+May!E45+Jun!E45),IF(Config!$C$6=7,SUM(Ene!E45+Feb!E45+Mar!E45+Abr!E45+May!E45+Jun!E45+Jul!E45),IF(Config!$C$6=8,SUM(+Ene!E45+Feb!E45+Mar!E45+Abr!E45+May!E45+Jun!E45+Jul!E45+Ago!E45),IF(Config!$C$6=9,SUM(+Ene!E45+Feb!E45+Mar!E45+Abr!E45+May!E45+Jun!E45+Jul!E45+Ago!E45+Set!E45),IF(Config!$C$6=10,SUM(+Ene!E45+Feb!E45+Mar!E45+Abr!E45+May!E45+Jun!E45+Jul!E45+Ago!E45+Set!E45+Oct!E45),IF(Config!$C$6=11,SUM(+Ene!E45+Feb!E45+Mar!E45+Abr!E45+May!E45+Jun!E45+Jul!E45+Ago!E45+Set!E45+Oct!E45+Nov!E45),IF(Config!$C$6=12,SUM(+Ene!E45+Feb!E45+Mar!E45+Abr!E45+May!E45+Jun!E45+Jul!E45+Ago!E45+Set!E45+Oct!E45+Nov!E45+Dic!E45)))))))))))))</f>
        <v>0</v>
      </c>
      <c r="F45" s="360">
        <f>IF(Config!$C$6=1,SUM(+Ene!F45),IF(Config!$C$6=2,SUM(+Ene!F45+Feb!F45),IF(Config!$C$6=3,SUM(+Ene!F45+Feb!F45+Mar!F45),IF(Config!$C$6=4,SUM(+Ene!F45+Feb!F45+Mar!F45+Abr!F45),IF(Config!$C$6=5,SUM(Ene!F45+Feb!F45+Mar!F45+Abr!F45+May!F45),IF(Config!$C$6=6,SUM(+Ene!F45+Feb!F45+Mar!F45+Abr!F45+May!F45+Jun!F45),IF(Config!$C$6=7,SUM(Ene!F45+Feb!F45+Mar!F45+Abr!F45+May!F45+Jun!F45+Jul!F45),IF(Config!$C$6=8,SUM(+Ene!F45+Feb!F45+Mar!F45+Abr!F45+May!F45+Jun!F45+Jul!F45+Ago!F45),IF(Config!$C$6=9,SUM(+Ene!F45+Feb!F45+Mar!F45+Abr!F45+May!F45+Jun!F45+Jul!F45+Ago!F45+Set!F45),IF(Config!$C$6=10,SUM(+Ene!F45+Feb!F45+Mar!F45+Abr!F45+May!F45+Jun!F45+Jul!F45+Ago!F45+Set!F45+Oct!F45),IF(Config!$C$6=11,SUM(+Ene!F45+Feb!F45+Mar!F45+Abr!F45+May!F45+Jun!F45+Jul!F45+Ago!F45+Set!F45+Oct!F45+Nov!F45),IF(Config!$C$6=12,SUM(+Ene!F45+Feb!F45+Mar!F45+Abr!F45+May!F45+Jun!F45+Jul!F45+Ago!F45+Set!F45+Oct!F45+Nov!F45+Dic!F45)))))))))))))</f>
        <v>35</v>
      </c>
      <c r="G45" s="360">
        <f>IF(Config!$C$6=1,SUM(+Ene!G45),IF(Config!$C$6=2,SUM(+Ene!G45+Feb!G45),IF(Config!$C$6=3,SUM(+Ene!G45+Feb!G45+Mar!G45),IF(Config!$C$6=4,SUM(+Ene!G45+Feb!G45+Mar!G45+Abr!G45),IF(Config!$C$6=5,SUM(Ene!G45+Feb!G45+Mar!G45+Abr!G45+May!G45),IF(Config!$C$6=6,SUM(+Ene!G45+Feb!G45+Mar!G45+Abr!G45+May!G45+Jun!G45),IF(Config!$C$6=7,SUM(Ene!G45+Feb!G45+Mar!G45+Abr!G45+May!G45+Jun!G45+Jul!G45),IF(Config!$C$6=8,SUM(+Ene!G45+Feb!G45+Mar!G45+Abr!G45+May!G45+Jun!G45+Jul!G45+Ago!G45),IF(Config!$C$6=9,SUM(+Ene!G45+Feb!G45+Mar!G45+Abr!G45+May!G45+Jun!G45+Jul!G45+Ago!G45+Set!G45),IF(Config!$C$6=10,SUM(+Ene!G45+Feb!G45+Mar!G45+Abr!G45+May!G45+Jun!G45+Jul!G45+Ago!G45+Set!G45+Oct!G45),IF(Config!$C$6=11,SUM(+Ene!G45+Feb!G45+Mar!G45+Abr!G45+May!G45+Jun!G45+Jul!G45+Ago!G45+Set!G45+Oct!G45+Nov!G45),IF(Config!$C$6=12,SUM(+Ene!G45+Feb!G45+Mar!G45+Abr!G45+May!G45+Jun!G45+Jul!G45+Ago!G45+Set!G45+Oct!G45+Nov!G45+Dic!G45)))))))))))))</f>
        <v>2</v>
      </c>
      <c r="H45" s="360">
        <f>IF(Config!$C$6=1,SUM(+Ene!H45),IF(Config!$C$6=2,SUM(+Ene!H45+Feb!H45),IF(Config!$C$6=3,SUM(+Ene!H45+Feb!H45+Mar!H45),IF(Config!$C$6=4,SUM(+Ene!H45+Feb!H45+Mar!H45+Abr!H45),IF(Config!$C$6=5,SUM(Ene!H45+Feb!H45+Mar!H45+Abr!H45+May!H45),IF(Config!$C$6=6,SUM(+Ene!H45+Feb!H45+Mar!H45+Abr!H45+May!H45+Jun!H45),IF(Config!$C$6=7,SUM(Ene!H45+Feb!H45+Mar!H45+Abr!H45+May!H45+Jun!H45+Jul!H45),IF(Config!$C$6=8,SUM(+Ene!H45+Feb!H45+Mar!H45+Abr!H45+May!H45+Jun!H45+Jul!H45+Ago!H45),IF(Config!$C$6=9,SUM(+Ene!H45+Feb!H45+Mar!H45+Abr!H45+May!H45+Jun!H45+Jul!H45+Ago!H45+Set!H45),IF(Config!$C$6=10,SUM(+Ene!H45+Feb!H45+Mar!H45+Abr!H45+May!H45+Jun!H45+Jul!H45+Ago!H45+Set!H45+Oct!H45),IF(Config!$C$6=11,SUM(+Ene!H45+Feb!H45+Mar!H45+Abr!H45+May!H45+Jun!H45+Jul!H45+Ago!H45+Set!H45+Oct!H45+Nov!H45),IF(Config!$C$6=12,SUM(+Ene!H45+Feb!H45+Mar!H45+Abr!H45+May!H45+Jun!H45+Jul!H45+Ago!H45+Set!H45+Oct!H45+Nov!H45+Dic!H45)))))))))))))</f>
        <v>0</v>
      </c>
      <c r="I45" s="360">
        <f>IF(Config!$C$6=1,SUM(+Ene!I45),IF(Config!$C$6=2,SUM(+Ene!I45+Feb!I45),IF(Config!$C$6=3,SUM(+Ene!I45+Feb!I45+Mar!I45),IF(Config!$C$6=4,SUM(+Ene!I45+Feb!I45+Mar!I45+Abr!I45),IF(Config!$C$6=5,SUM(Ene!I45+Feb!I45+Mar!I45+Abr!I45+May!I45),IF(Config!$C$6=6,SUM(+Ene!I45+Feb!I45+Mar!I45+Abr!I45+May!I45+Jun!I45),IF(Config!$C$6=7,SUM(Ene!I45+Feb!I45+Mar!I45+Abr!I45+May!I45+Jun!I45+Jul!I45),IF(Config!$C$6=8,SUM(+Ene!I45+Feb!I45+Mar!I45+Abr!I45+May!I45+Jun!I45+Jul!I45+Ago!I45),IF(Config!$C$6=9,SUM(+Ene!I45+Feb!I45+Mar!I45+Abr!I45+May!I45+Jun!I45+Jul!I45+Ago!I45+Set!I45),IF(Config!$C$6=10,SUM(+Ene!I45+Feb!I45+Mar!I45+Abr!I45+May!I45+Jun!I45+Jul!I45+Ago!I45+Set!I45+Oct!I45),IF(Config!$C$6=11,SUM(+Ene!I45+Feb!I45+Mar!I45+Abr!I45+May!I45+Jun!I45+Jul!I45+Ago!I45+Set!I45+Oct!I45+Nov!I45),IF(Config!$C$6=12,SUM(+Ene!I45+Feb!I45+Mar!I45+Abr!I45+May!I45+Jun!I45+Jul!I45+Ago!I45+Set!I45+Oct!I45+Nov!I45+Dic!I45)))))))))))))</f>
        <v>4</v>
      </c>
      <c r="J45" s="360">
        <f>IF(Config!$C$6=1,SUM(+Ene!J45),IF(Config!$C$6=2,SUM(+Ene!J45+Feb!J45),IF(Config!$C$6=3,SUM(+Ene!J45+Feb!J45+Mar!J45),IF(Config!$C$6=4,SUM(+Ene!J45+Feb!J45+Mar!J45+Abr!J45),IF(Config!$C$6=5,SUM(Ene!J45+Feb!J45+Mar!J45+Abr!J45+May!J45),IF(Config!$C$6=6,SUM(+Ene!J45+Feb!J45+Mar!J45+Abr!J45+May!J45+Jun!J45),IF(Config!$C$6=7,SUM(Ene!J45+Feb!J45+Mar!J45+Abr!J45+May!J45+Jun!J45+Jul!J45),IF(Config!$C$6=8,SUM(+Ene!J45+Feb!J45+Mar!J45+Abr!J45+May!J45+Jun!J45+Jul!J45+Ago!J45),IF(Config!$C$6=9,SUM(+Ene!J45+Feb!J45+Mar!J45+Abr!J45+May!J45+Jun!J45+Jul!J45+Ago!J45+Set!J45),IF(Config!$C$6=10,SUM(+Ene!J45+Feb!J45+Mar!J45+Abr!J45+May!J45+Jun!J45+Jul!J45+Ago!J45+Set!J45+Oct!J45),IF(Config!$C$6=11,SUM(+Ene!J45+Feb!J45+Mar!J45+Abr!J45+May!J45+Jun!J45+Jul!J45+Ago!J45+Set!J45+Oct!J45+Nov!J45),IF(Config!$C$6=12,SUM(+Ene!J45+Feb!J45+Mar!J45+Abr!J45+May!J45+Jun!J45+Jul!J45+Ago!J45+Set!J45+Oct!J45+Nov!J45+Dic!J45)))))))))))))</f>
        <v>1</v>
      </c>
      <c r="K45" s="360">
        <f>IF(Config!$C$6=1,SUM(+Ene!K45),IF(Config!$C$6=2,SUM(+Ene!K45+Feb!K45),IF(Config!$C$6=3,SUM(+Ene!K45+Feb!K45+Mar!K45),IF(Config!$C$6=4,SUM(+Ene!K45+Feb!K45+Mar!K45+Abr!K45),IF(Config!$C$6=5,SUM(Ene!K45+Feb!K45+Mar!K45+Abr!K45+May!K45),IF(Config!$C$6=6,SUM(+Ene!K45+Feb!K45+Mar!K45+Abr!K45+May!K45+Jun!K45),IF(Config!$C$6=7,SUM(Ene!K45+Feb!K45+Mar!K45+Abr!K45+May!K45+Jun!K45+Jul!K45),IF(Config!$C$6=8,SUM(+Ene!K45+Feb!K45+Mar!K45+Abr!K45+May!K45+Jun!K45+Jul!K45+Ago!K45),IF(Config!$C$6=9,SUM(+Ene!K45+Feb!K45+Mar!K45+Abr!K45+May!K45+Jun!K45+Jul!K45+Ago!K45+Set!K45),IF(Config!$C$6=10,SUM(+Ene!K45+Feb!K45+Mar!K45+Abr!K45+May!K45+Jun!K45+Jul!K45+Ago!K45+Set!K45+Oct!K45),IF(Config!$C$6=11,SUM(+Ene!K45+Feb!K45+Mar!K45+Abr!K45+May!K45+Jun!K45+Jul!K45+Ago!K45+Set!K45+Oct!K45+Nov!K45),IF(Config!$C$6=12,SUM(+Ene!K45+Feb!K45+Mar!K45+Abr!K45+May!K45+Jun!K45+Jul!K45+Ago!K45+Set!K45+Oct!K45+Nov!K45+Dic!K45)))))))))))))</f>
        <v>0</v>
      </c>
      <c r="L45" s="360">
        <f>IF(Config!$C$6=1,SUM(+Ene!L45),IF(Config!$C$6=2,SUM(+Ene!L45+Feb!L45),IF(Config!$C$6=3,SUM(+Ene!L45+Feb!L45+Mar!L45),IF(Config!$C$6=4,SUM(+Ene!L45+Feb!L45+Mar!L45+Abr!L45),IF(Config!$C$6=5,SUM(Ene!L45+Feb!L45+Mar!L45+Abr!L45+May!L45),IF(Config!$C$6=6,SUM(+Ene!L45+Feb!L45+Mar!L45+Abr!L45+May!L45+Jun!L45),IF(Config!$C$6=7,SUM(Ene!L45+Feb!L45+Mar!L45+Abr!L45+May!L45+Jun!L45+Jul!L45),IF(Config!$C$6=8,SUM(+Ene!L45+Feb!L45+Mar!L45+Abr!L45+May!L45+Jun!L45+Jul!L45+Ago!L45),IF(Config!$C$6=9,SUM(+Ene!L45+Feb!L45+Mar!L45+Abr!L45+May!L45+Jun!L45+Jul!L45+Ago!L45+Set!L45),IF(Config!$C$6=10,SUM(+Ene!L45+Feb!L45+Mar!L45+Abr!L45+May!L45+Jun!L45+Jul!L45+Ago!L45+Set!L45+Oct!L45),IF(Config!$C$6=11,SUM(+Ene!L45+Feb!L45+Mar!L45+Abr!L45+May!L45+Jun!L45+Jul!L45+Ago!L45+Set!L45+Oct!L45+Nov!L45),IF(Config!$C$6=12,SUM(+Ene!L45+Feb!L45+Mar!L45+Abr!L45+May!L45+Jun!L45+Jul!L45+Ago!L45+Set!L45+Oct!L45+Nov!L45+Dic!L45)))))))))))))</f>
        <v>1</v>
      </c>
      <c r="M45" s="360">
        <f>IF(Config!$C$6=1,SUM(+Ene!M45),IF(Config!$C$6=2,SUM(+Ene!M45+Feb!M45),IF(Config!$C$6=3,SUM(+Ene!M45+Feb!M45+Mar!M45),IF(Config!$C$6=4,SUM(+Ene!M45+Feb!M45+Mar!M45+Abr!M45),IF(Config!$C$6=5,SUM(Ene!M45+Feb!M45+Mar!M45+Abr!M45+May!M45),IF(Config!$C$6=6,SUM(+Ene!M45+Feb!M45+Mar!M45+Abr!M45+May!M45+Jun!M45),IF(Config!$C$6=7,SUM(Ene!M45+Feb!M45+Mar!M45+Abr!M45+May!M45+Jun!M45+Jul!M45),IF(Config!$C$6=8,SUM(+Ene!M45+Feb!M45+Mar!M45+Abr!M45+May!M45+Jun!M45+Jul!M45+Ago!M45),IF(Config!$C$6=9,SUM(+Ene!M45+Feb!M45+Mar!M45+Abr!M45+May!M45+Jun!M45+Jul!M45+Ago!M45+Set!M45),IF(Config!$C$6=10,SUM(+Ene!M45+Feb!M45+Mar!M45+Abr!M45+May!M45+Jun!M45+Jul!M45+Ago!M45+Set!M45+Oct!M45),IF(Config!$C$6=11,SUM(+Ene!M45+Feb!M45+Mar!M45+Abr!M45+May!M45+Jun!M45+Jul!M45+Ago!M45+Set!M45+Oct!M45+Nov!M45),IF(Config!$C$6=12,SUM(+Ene!M45+Feb!M45+Mar!M45+Abr!M45+May!M45+Jun!M45+Jul!M45+Ago!M45+Set!M45+Oct!M45+Nov!M45+Dic!M45)))))))))))))</f>
        <v>0</v>
      </c>
      <c r="N45" s="360">
        <f>IF(Config!$C$6=1,SUM(+Ene!N45),IF(Config!$C$6=2,SUM(+Ene!N45+Feb!N45),IF(Config!$C$6=3,SUM(+Ene!N45+Feb!N45+Mar!N45),IF(Config!$C$6=4,SUM(+Ene!N45+Feb!N45+Mar!N45+Abr!N45),IF(Config!$C$6=5,SUM(Ene!N45+Feb!N45+Mar!N45+Abr!N45+May!N45),IF(Config!$C$6=6,SUM(+Ene!N45+Feb!N45+Mar!N45+Abr!N45+May!N45+Jun!N45),IF(Config!$C$6=7,SUM(Ene!N45+Feb!N45+Mar!N45+Abr!N45+May!N45+Jun!N45+Jul!N45),IF(Config!$C$6=8,SUM(+Ene!N45+Feb!N45+Mar!N45+Abr!N45+May!N45+Jun!N45+Jul!N45+Ago!N45),IF(Config!$C$6=9,SUM(+Ene!N45+Feb!N45+Mar!N45+Abr!N45+May!N45+Jun!N45+Jul!N45+Ago!N45+Set!N45),IF(Config!$C$6=10,SUM(+Ene!N45+Feb!N45+Mar!N45+Abr!N45+May!N45+Jun!N45+Jul!N45+Ago!N45+Set!N45+Oct!N45),IF(Config!$C$6=11,SUM(+Ene!N45+Feb!N45+Mar!N45+Abr!N45+May!N45+Jun!N45+Jul!N45+Ago!N45+Set!N45+Oct!N45+Nov!N45),IF(Config!$C$6=12,SUM(+Ene!N45+Feb!N45+Mar!N45+Abr!N45+May!N45+Jun!N45+Jul!N45+Ago!N45+Set!N45+Oct!N45+Nov!N45+Dic!N45)))))))))))))</f>
        <v>0</v>
      </c>
      <c r="O45" s="360">
        <f>IF(Config!$C$6=1,SUM(+Ene!O45),IF(Config!$C$6=2,SUM(+Ene!O45+Feb!O45),IF(Config!$C$6=3,SUM(+Ene!O45+Feb!O45+Mar!O45),IF(Config!$C$6=4,SUM(+Ene!O45+Feb!O45+Mar!O45+Abr!O45),IF(Config!$C$6=5,SUM(Ene!O45+Feb!O45+Mar!O45+Abr!O45+May!O45),IF(Config!$C$6=6,SUM(+Ene!O45+Feb!O45+Mar!O45+Abr!O45+May!O45+Jun!O45),IF(Config!$C$6=7,SUM(Ene!O45+Feb!O45+Mar!O45+Abr!O45+May!O45+Jun!O45+Jul!O45),IF(Config!$C$6=8,SUM(+Ene!O45+Feb!O45+Mar!O45+Abr!O45+May!O45+Jun!O45+Jul!O45+Ago!O45),IF(Config!$C$6=9,SUM(+Ene!O45+Feb!O45+Mar!O45+Abr!O45+May!O45+Jun!O45+Jul!O45+Ago!O45+Set!O45),IF(Config!$C$6=10,SUM(+Ene!O45+Feb!O45+Mar!O45+Abr!O45+May!O45+Jun!O45+Jul!O45+Ago!O45+Set!O45+Oct!O45),IF(Config!$C$6=11,SUM(+Ene!O45+Feb!O45+Mar!O45+Abr!O45+May!O45+Jun!O45+Jul!O45+Ago!O45+Set!O45+Oct!O45+Nov!O45),IF(Config!$C$6=12,SUM(+Ene!O45+Feb!O45+Mar!O45+Abr!O45+May!O45+Jun!O45+Jul!O45+Ago!O45+Set!O45+Oct!O45+Nov!O45+Dic!O45)))))))))))))</f>
        <v>3</v>
      </c>
      <c r="P45" s="360">
        <f>IF(Config!$C$6=1,SUM(+Ene!P45),IF(Config!$C$6=2,SUM(+Ene!P45+Feb!P45),IF(Config!$C$6=3,SUM(+Ene!P45+Feb!P45+Mar!P45),IF(Config!$C$6=4,SUM(+Ene!P45+Feb!P45+Mar!P45+Abr!P45),IF(Config!$C$6=5,SUM(Ene!P45+Feb!P45+Mar!P45+Abr!P45+May!P45),IF(Config!$C$6=6,SUM(+Ene!P45+Feb!P45+Mar!P45+Abr!P45+May!P45+Jun!P45),IF(Config!$C$6=7,SUM(Ene!P45+Feb!P45+Mar!P45+Abr!P45+May!P45+Jun!P45+Jul!P45),IF(Config!$C$6=8,SUM(+Ene!P45+Feb!P45+Mar!P45+Abr!P45+May!P45+Jun!P45+Jul!P45+Ago!P45),IF(Config!$C$6=9,SUM(+Ene!P45+Feb!P45+Mar!P45+Abr!P45+May!P45+Jun!P45+Jul!P45+Ago!P45+Set!P45),IF(Config!$C$6=10,SUM(+Ene!P45+Feb!P45+Mar!P45+Abr!P45+May!P45+Jun!P45+Jul!P45+Ago!P45+Set!P45+Oct!P45),IF(Config!$C$6=11,SUM(+Ene!P45+Feb!P45+Mar!P45+Abr!P45+May!P45+Jun!P45+Jul!P45+Ago!P45+Set!P45+Oct!P45+Nov!P45),IF(Config!$C$6=12,SUM(+Ene!P45+Feb!P45+Mar!P45+Abr!P45+May!P45+Jun!P45+Jul!P45+Ago!P45+Set!P45+Oct!P45+Nov!P45+Dic!P45)))))))))))))</f>
        <v>2</v>
      </c>
      <c r="Q45" s="360">
        <f>IF(Config!$C$6=1,SUM(+Ene!Q45),IF(Config!$C$6=2,SUM(+Ene!Q45+Feb!Q45),IF(Config!$C$6=3,SUM(+Ene!Q45+Feb!Q45+Mar!Q45),IF(Config!$C$6=4,SUM(+Ene!Q45+Feb!Q45+Mar!Q45+Abr!Q45),IF(Config!$C$6=5,SUM(Ene!Q45+Feb!Q45+Mar!Q45+Abr!Q45+May!Q45),IF(Config!$C$6=6,SUM(+Ene!Q45+Feb!Q45+Mar!Q45+Abr!Q45+May!Q45+Jun!Q45),IF(Config!$C$6=7,SUM(Ene!Q45+Feb!Q45+Mar!Q45+Abr!Q45+May!Q45+Jun!Q45+Jul!Q45),IF(Config!$C$6=8,SUM(+Ene!Q45+Feb!Q45+Mar!Q45+Abr!Q45+May!Q45+Jun!Q45+Jul!Q45+Ago!Q45),IF(Config!$C$6=9,SUM(+Ene!Q45+Feb!Q45+Mar!Q45+Abr!Q45+May!Q45+Jun!Q45+Jul!Q45+Ago!Q45+Set!Q45),IF(Config!$C$6=10,SUM(+Ene!Q45+Feb!Q45+Mar!Q45+Abr!Q45+May!Q45+Jun!Q45+Jul!Q45+Ago!Q45+Set!Q45+Oct!Q45),IF(Config!$C$6=11,SUM(+Ene!Q45+Feb!Q45+Mar!Q45+Abr!Q45+May!Q45+Jun!Q45+Jul!Q45+Ago!Q45+Set!Q45+Oct!Q45+Nov!Q45),IF(Config!$C$6=12,SUM(+Ene!Q45+Feb!Q45+Mar!Q45+Abr!Q45+May!Q45+Jun!Q45+Jul!Q45+Ago!Q45+Set!Q45+Oct!Q45+Nov!Q45+Dic!Q45)))))))))))))</f>
        <v>0</v>
      </c>
      <c r="R45" s="360">
        <f>IF(Config!$C$6=1,SUM(+Ene!R45),IF(Config!$C$6=2,SUM(+Ene!R45+Feb!R45),IF(Config!$C$6=3,SUM(+Ene!R45+Feb!R45+Mar!R45),IF(Config!$C$6=4,SUM(+Ene!R45+Feb!R45+Mar!R45+Abr!R45),IF(Config!$C$6=5,SUM(Ene!R45+Feb!R45+Mar!R45+Abr!R45+May!R45),IF(Config!$C$6=6,SUM(+Ene!R45+Feb!R45+Mar!R45+Abr!R45+May!R45+Jun!R45),IF(Config!$C$6=7,SUM(Ene!R45+Feb!R45+Mar!R45+Abr!R45+May!R45+Jun!R45+Jul!R45),IF(Config!$C$6=8,SUM(+Ene!R45+Feb!R45+Mar!R45+Abr!R45+May!R45+Jun!R45+Jul!R45+Ago!R45),IF(Config!$C$6=9,SUM(+Ene!R45+Feb!R45+Mar!R45+Abr!R45+May!R45+Jun!R45+Jul!R45+Ago!R45+Set!R45),IF(Config!$C$6=10,SUM(+Ene!R45+Feb!R45+Mar!R45+Abr!R45+May!R45+Jun!R45+Jul!R45+Ago!R45+Set!R45+Oct!R45),IF(Config!$C$6=11,SUM(+Ene!R45+Feb!R45+Mar!R45+Abr!R45+May!R45+Jun!R45+Jul!R45+Ago!R45+Set!R45+Oct!R45+Nov!R45),IF(Config!$C$6=12,SUM(+Ene!R45+Feb!R45+Mar!R45+Abr!R45+May!R45+Jun!R45+Jul!R45+Ago!R45+Set!R45+Oct!R45+Nov!R45+Dic!R45)))))))))))))</f>
        <v>1</v>
      </c>
      <c r="S45" s="360">
        <f>IF(Config!$C$6=1,SUM(+Ene!S45),IF(Config!$C$6=2,SUM(+Ene!S45+Feb!S45),IF(Config!$C$6=3,SUM(+Ene!S45+Feb!S45+Mar!S45),IF(Config!$C$6=4,SUM(+Ene!S45+Feb!S45+Mar!S45+Abr!S45),IF(Config!$C$6=5,SUM(Ene!S45+Feb!S45+Mar!S45+Abr!S45+May!S45),IF(Config!$C$6=6,SUM(+Ene!S45+Feb!S45+Mar!S45+Abr!S45+May!S45+Jun!S45),IF(Config!$C$6=7,SUM(Ene!S45+Feb!S45+Mar!S45+Abr!S45+May!S45+Jun!S45+Jul!S45),IF(Config!$C$6=8,SUM(+Ene!S45+Feb!S45+Mar!S45+Abr!S45+May!S45+Jun!S45+Jul!S45+Ago!S45),IF(Config!$C$6=9,SUM(+Ene!S45+Feb!S45+Mar!S45+Abr!S45+May!S45+Jun!S45+Jul!S45+Ago!S45+Set!S45),IF(Config!$C$6=10,SUM(+Ene!S45+Feb!S45+Mar!S45+Abr!S45+May!S45+Jun!S45+Jul!S45+Ago!S45+Set!S45+Oct!S45),IF(Config!$C$6=11,SUM(+Ene!S45+Feb!S45+Mar!S45+Abr!S45+May!S45+Jun!S45+Jul!S45+Ago!S45+Set!S45+Oct!S45+Nov!S45),IF(Config!$C$6=12,SUM(+Ene!S45+Feb!S45+Mar!S45+Abr!S45+May!S45+Jun!S45+Jul!S45+Ago!S45+Set!S45+Oct!S45+Nov!S45+Dic!S45)))))))))))))</f>
        <v>5</v>
      </c>
      <c r="T45" s="360">
        <f>IF(Config!$C$6=1,SUM(+Ene!T45),IF(Config!$C$6=2,SUM(+Ene!T45+Feb!T45),IF(Config!$C$6=3,SUM(+Ene!T45+Feb!T45+Mar!T45),IF(Config!$C$6=4,SUM(+Ene!T45+Feb!T45+Mar!T45+Abr!T45),IF(Config!$C$6=5,SUM(Ene!T45+Feb!T45+Mar!T45+Abr!T45+May!T45),IF(Config!$C$6=6,SUM(+Ene!T45+Feb!T45+Mar!T45+Abr!T45+May!T45+Jun!T45),IF(Config!$C$6=7,SUM(Ene!T45+Feb!T45+Mar!T45+Abr!T45+May!T45+Jun!T45+Jul!T45),IF(Config!$C$6=8,SUM(+Ene!T45+Feb!T45+Mar!T45+Abr!T45+May!T45+Jun!T45+Jul!T45+Ago!T45),IF(Config!$C$6=9,SUM(+Ene!T45+Feb!T45+Mar!T45+Abr!T45+May!T45+Jun!T45+Jul!T45+Ago!T45+Set!T45),IF(Config!$C$6=10,SUM(+Ene!T45+Feb!T45+Mar!T45+Abr!T45+May!T45+Jun!T45+Jul!T45+Ago!T45+Set!T45+Oct!T45),IF(Config!$C$6=11,SUM(+Ene!T45+Feb!T45+Mar!T45+Abr!T45+May!T45+Jun!T45+Jul!T45+Ago!T45+Set!T45+Oct!T45+Nov!T45),IF(Config!$C$6=12,SUM(+Ene!T45+Feb!T45+Mar!T45+Abr!T45+May!T45+Jun!T45+Jul!T45+Ago!T45+Set!T45+Oct!T45+Nov!T45+Dic!T45)))))))))))))</f>
        <v>0</v>
      </c>
      <c r="U45" s="360">
        <f>IF(Config!$C$6=1,SUM(+Ene!U45),IF(Config!$C$6=2,SUM(+Ene!U45+Feb!U45),IF(Config!$C$6=3,SUM(+Ene!U45+Feb!U45+Mar!U45),IF(Config!$C$6=4,SUM(+Ene!U45+Feb!U45+Mar!U45+Abr!U45),IF(Config!$C$6=5,SUM(Ene!U45+Feb!U45+Mar!U45+Abr!U45+May!U45),IF(Config!$C$6=6,SUM(+Ene!U45+Feb!U45+Mar!U45+Abr!U45+May!U45+Jun!U45),IF(Config!$C$6=7,SUM(Ene!U45+Feb!U45+Mar!U45+Abr!U45+May!U45+Jun!U45+Jul!U45),IF(Config!$C$6=8,SUM(+Ene!U45+Feb!U45+Mar!U45+Abr!U45+May!U45+Jun!U45+Jul!U45+Ago!U45),IF(Config!$C$6=9,SUM(+Ene!U45+Feb!U45+Mar!U45+Abr!U45+May!U45+Jun!U45+Jul!U45+Ago!U45+Set!U45),IF(Config!$C$6=10,SUM(+Ene!U45+Feb!U45+Mar!U45+Abr!U45+May!U45+Jun!U45+Jul!U45+Ago!U45+Set!U45+Oct!U45),IF(Config!$C$6=11,SUM(+Ene!U45+Feb!U45+Mar!U45+Abr!U45+May!U45+Jun!U45+Jul!U45+Ago!U45+Set!U45+Oct!U45+Nov!U45),IF(Config!$C$6=12,SUM(+Ene!U45+Feb!U45+Mar!U45+Abr!U45+May!U45+Jun!U45+Jul!U45+Ago!U45+Set!U45+Oct!U45+Nov!U45+Dic!U45)))))))))))))</f>
        <v>0</v>
      </c>
      <c r="V45" s="360">
        <f>IF(Config!$C$6=1,SUM(+Ene!V45),IF(Config!$C$6=2,SUM(+Ene!V45+Feb!V45),IF(Config!$C$6=3,SUM(+Ene!V45+Feb!V45+Mar!V45),IF(Config!$C$6=4,SUM(+Ene!V45+Feb!V45+Mar!V45+Abr!V45),IF(Config!$C$6=5,SUM(Ene!V45+Feb!V45+Mar!V45+Abr!V45+May!V45),IF(Config!$C$6=6,SUM(+Ene!V45+Feb!V45+Mar!V45+Abr!V45+May!V45+Jun!V45),IF(Config!$C$6=7,SUM(Ene!V45+Feb!V45+Mar!V45+Abr!V45+May!V45+Jun!V45+Jul!V45),IF(Config!$C$6=8,SUM(+Ene!V45+Feb!V45+Mar!V45+Abr!V45+May!V45+Jun!V45+Jul!V45+Ago!V45),IF(Config!$C$6=9,SUM(+Ene!V45+Feb!V45+Mar!V45+Abr!V45+May!V45+Jun!V45+Jul!V45+Ago!V45+Set!V45),IF(Config!$C$6=10,SUM(+Ene!V45+Feb!V45+Mar!V45+Abr!V45+May!V45+Jun!V45+Jul!V45+Ago!V45+Set!V45+Oct!V45),IF(Config!$C$6=11,SUM(+Ene!V45+Feb!V45+Mar!V45+Abr!V45+May!V45+Jun!V45+Jul!V45+Ago!V45+Set!V45+Oct!V45+Nov!V45),IF(Config!$C$6=12,SUM(+Ene!V45+Feb!V45+Mar!V45+Abr!V45+May!V45+Jun!V45+Jul!V45+Ago!V45+Set!V45+Oct!V45+Nov!V45+Dic!V45)))))))))))))</f>
        <v>0</v>
      </c>
      <c r="W45" s="360">
        <f>IF(Config!$C$6=1,SUM(+Ene!W45),IF(Config!$C$6=2,SUM(+Ene!W45+Feb!W45),IF(Config!$C$6=3,SUM(+Ene!W45+Feb!W45+Mar!W45),IF(Config!$C$6=4,SUM(+Ene!W45+Feb!W45+Mar!W45+Abr!W45),IF(Config!$C$6=5,SUM(Ene!W45+Feb!W45+Mar!W45+Abr!W45+May!W45),IF(Config!$C$6=6,SUM(+Ene!W45+Feb!W45+Mar!W45+Abr!W45+May!W45+Jun!W45),IF(Config!$C$6=7,SUM(Ene!W45+Feb!W45+Mar!W45+Abr!W45+May!W45+Jun!W45+Jul!W45),IF(Config!$C$6=8,SUM(+Ene!W45+Feb!W45+Mar!W45+Abr!W45+May!W45+Jun!W45+Jul!W45+Ago!W45),IF(Config!$C$6=9,SUM(+Ene!W45+Feb!W45+Mar!W45+Abr!W45+May!W45+Jun!W45+Jul!W45+Ago!W45+Set!W45),IF(Config!$C$6=10,SUM(+Ene!W45+Feb!W45+Mar!W45+Abr!W45+May!W45+Jun!W45+Jul!W45+Ago!W45+Set!W45+Oct!W45),IF(Config!$C$6=11,SUM(+Ene!W45+Feb!W45+Mar!W45+Abr!W45+May!W45+Jun!W45+Jul!W45+Ago!W45+Set!W45+Oct!W45+Nov!W45),IF(Config!$C$6=12,SUM(+Ene!W45+Feb!W45+Mar!W45+Abr!W45+May!W45+Jun!W45+Jul!W45+Ago!W45+Set!W45+Oct!W45+Nov!W45+Dic!W45)))))))))))))</f>
        <v>2</v>
      </c>
      <c r="X45" s="360">
        <f>IF(Config!$C$6=1,SUM(+Ene!X45),IF(Config!$C$6=2,SUM(+Ene!X45+Feb!X45),IF(Config!$C$6=3,SUM(+Ene!X45+Feb!X45+Mar!X45),IF(Config!$C$6=4,SUM(+Ene!X45+Feb!X45+Mar!X45+Abr!X45),IF(Config!$C$6=5,SUM(Ene!X45+Feb!X45+Mar!X45+Abr!X45+May!X45),IF(Config!$C$6=6,SUM(+Ene!X45+Feb!X45+Mar!X45+Abr!X45+May!X45+Jun!X45),IF(Config!$C$6=7,SUM(Ene!X45+Feb!X45+Mar!X45+Abr!X45+May!X45+Jun!X45+Jul!X45),IF(Config!$C$6=8,SUM(+Ene!X45+Feb!X45+Mar!X45+Abr!X45+May!X45+Jun!X45+Jul!X45+Ago!X45),IF(Config!$C$6=9,SUM(+Ene!X45+Feb!X45+Mar!X45+Abr!X45+May!X45+Jun!X45+Jul!X45+Ago!X45+Set!X45),IF(Config!$C$6=10,SUM(+Ene!X45+Feb!X45+Mar!X45+Abr!X45+May!X45+Jun!X45+Jul!X45+Ago!X45+Set!X45+Oct!X45),IF(Config!$C$6=11,SUM(+Ene!X45+Feb!X45+Mar!X45+Abr!X45+May!X45+Jun!X45+Jul!X45+Ago!X45+Set!X45+Oct!X45+Nov!X45),IF(Config!$C$6=12,SUM(+Ene!X45+Feb!X45+Mar!X45+Abr!X45+May!X45+Jun!X45+Jul!X45+Ago!X45+Set!X45+Oct!X45+Nov!X45+Dic!X45)))))))))))))</f>
        <v>17</v>
      </c>
      <c r="Y45" s="360">
        <f>IF(Config!$C$6=1,SUM(+Ene!Y45),IF(Config!$C$6=2,SUM(+Ene!Y45+Feb!Y45),IF(Config!$C$6=3,SUM(+Ene!Y45+Feb!Y45+Mar!Y45),IF(Config!$C$6=4,SUM(+Ene!Y45+Feb!Y45+Mar!Y45+Abr!Y45),IF(Config!$C$6=5,SUM(Ene!Y45+Feb!Y45+Mar!Y45+Abr!Y45+May!Y45),IF(Config!$C$6=6,SUM(+Ene!Y45+Feb!Y45+Mar!Y45+Abr!Y45+May!Y45+Jun!Y45),IF(Config!$C$6=7,SUM(Ene!Y45+Feb!Y45+Mar!Y45+Abr!Y45+May!Y45+Jun!Y45+Jul!Y45),IF(Config!$C$6=8,SUM(+Ene!Y45+Feb!Y45+Mar!Y45+Abr!Y45+May!Y45+Jun!Y45+Jul!Y45+Ago!Y45),IF(Config!$C$6=9,SUM(+Ene!Y45+Feb!Y45+Mar!Y45+Abr!Y45+May!Y45+Jun!Y45+Jul!Y45+Ago!Y45+Set!Y45),IF(Config!$C$6=10,SUM(+Ene!Y45+Feb!Y45+Mar!Y45+Abr!Y45+May!Y45+Jun!Y45+Jul!Y45+Ago!Y45+Set!Y45+Oct!Y45),IF(Config!$C$6=11,SUM(+Ene!Y45+Feb!Y45+Mar!Y45+Abr!Y45+May!Y45+Jun!Y45+Jul!Y45+Ago!Y45+Set!Y45+Oct!Y45+Nov!Y45),IF(Config!$C$6=12,SUM(+Ene!Y45+Feb!Y45+Mar!Y45+Abr!Y45+May!Y45+Jun!Y45+Jul!Y45+Ago!Y45+Set!Y45+Oct!Y45+Nov!Y45+Dic!Y45)))))))))))))</f>
        <v>0</v>
      </c>
      <c r="Z45" s="360">
        <f>IF(Config!$C$6=1,SUM(+Ene!Z45),IF(Config!$C$6=2,SUM(+Ene!Z45+Feb!Z45),IF(Config!$C$6=3,SUM(+Ene!Z45+Feb!Z45+Mar!Z45),IF(Config!$C$6=4,SUM(+Ene!Z45+Feb!Z45+Mar!Z45+Abr!Z45),IF(Config!$C$6=5,SUM(Ene!Z45+Feb!Z45+Mar!Z45+Abr!Z45+May!Z45),IF(Config!$C$6=6,SUM(+Ene!Z45+Feb!Z45+Mar!Z45+Abr!Z45+May!Z45+Jun!Z45),IF(Config!$C$6=7,SUM(Ene!Z45+Feb!Z45+Mar!Z45+Abr!Z45+May!Z45+Jun!Z45+Jul!Z45),IF(Config!$C$6=8,SUM(+Ene!Z45+Feb!Z45+Mar!Z45+Abr!Z45+May!Z45+Jun!Z45+Jul!Z45+Ago!Z45),IF(Config!$C$6=9,SUM(+Ene!Z45+Feb!Z45+Mar!Z45+Abr!Z45+May!Z45+Jun!Z45+Jul!Z45+Ago!Z45+Set!Z45),IF(Config!$C$6=10,SUM(+Ene!Z45+Feb!Z45+Mar!Z45+Abr!Z45+May!Z45+Jun!Z45+Jul!Z45+Ago!Z45+Set!Z45+Oct!Z45),IF(Config!$C$6=11,SUM(+Ene!Z45+Feb!Z45+Mar!Z45+Abr!Z45+May!Z45+Jun!Z45+Jul!Z45+Ago!Z45+Set!Z45+Oct!Z45+Nov!Z45),IF(Config!$C$6=12,SUM(+Ene!Z45+Feb!Z45+Mar!Z45+Abr!Z45+May!Z45+Jun!Z45+Jul!Z45+Ago!Z45+Set!Z45+Oct!Z45+Nov!Z45+Dic!Z45)))))))))))))</f>
        <v>0</v>
      </c>
      <c r="AA45" s="360">
        <f>IF(Config!$C$6=1,SUM(+Ene!AA45),IF(Config!$C$6=2,SUM(+Ene!AA45+Feb!AA45),IF(Config!$C$6=3,SUM(+Ene!AA45+Feb!AA45+Mar!AA45),IF(Config!$C$6=4,SUM(+Ene!AA45+Feb!AA45+Mar!AA45+Abr!AA45),IF(Config!$C$6=5,SUM(Ene!AA45+Feb!AA45+Mar!AA45+Abr!AA45+May!AA45),IF(Config!$C$6=6,SUM(+Ene!AA45+Feb!AA45+Mar!AA45+Abr!AA45+May!AA45+Jun!AA45),IF(Config!$C$6=7,SUM(Ene!AA45+Feb!AA45+Mar!AA45+Abr!AA45+May!AA45+Jun!AA45+Jul!AA45),IF(Config!$C$6=8,SUM(+Ene!AA45+Feb!AA45+Mar!AA45+Abr!AA45+May!AA45+Jun!AA45+Jul!AA45+Ago!AA45),IF(Config!$C$6=9,SUM(+Ene!AA45+Feb!AA45+Mar!AA45+Abr!AA45+May!AA45+Jun!AA45+Jul!AA45+Ago!AA45+Set!AA45),IF(Config!$C$6=10,SUM(+Ene!AA45+Feb!AA45+Mar!AA45+Abr!AA45+May!AA45+Jun!AA45+Jul!AA45+Ago!AA45+Set!AA45+Oct!AA45),IF(Config!$C$6=11,SUM(+Ene!AA45+Feb!AA45+Mar!AA45+Abr!AA45+May!AA45+Jun!AA45+Jul!AA45+Ago!AA45+Set!AA45+Oct!AA45+Nov!AA45),IF(Config!$C$6=12,SUM(+Ene!AA45+Feb!AA45+Mar!AA45+Abr!AA45+May!AA45+Jun!AA45+Jul!AA45+Ago!AA45+Set!AA45+Oct!AA45+Nov!AA45+Dic!AA45)))))))))))))</f>
        <v>0</v>
      </c>
      <c r="AB45" s="360">
        <f>IF(Config!$C$6=1,SUM(+Ene!AB45),IF(Config!$C$6=2,SUM(+Ene!AB45+Feb!AB45),IF(Config!$C$6=3,SUM(+Ene!AB45+Feb!AB45+Mar!AB45),IF(Config!$C$6=4,SUM(+Ene!AB45+Feb!AB45+Mar!AB45+Abr!AB45),IF(Config!$C$6=5,SUM(Ene!AB45+Feb!AB45+Mar!AB45+Abr!AB45+May!AB45),IF(Config!$C$6=6,SUM(+Ene!AB45+Feb!AB45+Mar!AB45+Abr!AB45+May!AB45+Jun!AB45),IF(Config!$C$6=7,SUM(Ene!AB45+Feb!AB45+Mar!AB45+Abr!AB45+May!AB45+Jun!AB45+Jul!AB45),IF(Config!$C$6=8,SUM(+Ene!AB45+Feb!AB45+Mar!AB45+Abr!AB45+May!AB45+Jun!AB45+Jul!AB45+Ago!AB45),IF(Config!$C$6=9,SUM(+Ene!AB45+Feb!AB45+Mar!AB45+Abr!AB45+May!AB45+Jun!AB45+Jul!AB45+Ago!AB45+Set!AB45),IF(Config!$C$6=10,SUM(+Ene!AB45+Feb!AB45+Mar!AB45+Abr!AB45+May!AB45+Jun!AB45+Jul!AB45+Ago!AB45+Set!AB45+Oct!AB45),IF(Config!$C$6=11,SUM(+Ene!AB45+Feb!AB45+Mar!AB45+Abr!AB45+May!AB45+Jun!AB45+Jul!AB45+Ago!AB45+Set!AB45+Oct!AB45+Nov!AB45),IF(Config!$C$6=12,SUM(+Ene!AB45+Feb!AB45+Mar!AB45+Abr!AB45+May!AB45+Jun!AB45+Jul!AB45+Ago!AB45+Set!AB45+Oct!AB45+Nov!AB45+Dic!AB45)))))))))))))</f>
        <v>0</v>
      </c>
      <c r="AC45" s="360">
        <f>IF(Config!$C$6=1,SUM(+Ene!AC45),IF(Config!$C$6=2,SUM(+Ene!AC45+Feb!AC45),IF(Config!$C$6=3,SUM(+Ene!AC45+Feb!AC45+Mar!AC45),IF(Config!$C$6=4,SUM(+Ene!AC45+Feb!AC45+Mar!AC45+Abr!AC45),IF(Config!$C$6=5,SUM(Ene!AC45+Feb!AC45+Mar!AC45+Abr!AC45+May!AC45),IF(Config!$C$6=6,SUM(+Ene!AC45+Feb!AC45+Mar!AC45+Abr!AC45+May!AC45+Jun!AC45),IF(Config!$C$6=7,SUM(Ene!AC45+Feb!AC45+Mar!AC45+Abr!AC45+May!AC45+Jun!AC45+Jul!AC45),IF(Config!$C$6=8,SUM(+Ene!AC45+Feb!AC45+Mar!AC45+Abr!AC45+May!AC45+Jun!AC45+Jul!AC45+Ago!AC45),IF(Config!$C$6=9,SUM(+Ene!AC45+Feb!AC45+Mar!AC45+Abr!AC45+May!AC45+Jun!AC45+Jul!AC45+Ago!AC45+Set!AC45),IF(Config!$C$6=10,SUM(+Ene!AC45+Feb!AC45+Mar!AC45+Abr!AC45+May!AC45+Jun!AC45+Jul!AC45+Ago!AC45+Set!AC45+Oct!AC45),IF(Config!$C$6=11,SUM(+Ene!AC45+Feb!AC45+Mar!AC45+Abr!AC45+May!AC45+Jun!AC45+Jul!AC45+Ago!AC45+Set!AC45+Oct!AC45+Nov!AC45),IF(Config!$C$6=12,SUM(+Ene!AC45+Feb!AC45+Mar!AC45+Abr!AC45+May!AC45+Jun!AC45+Jul!AC45+Ago!AC45+Set!AC45+Oct!AC45+Nov!AC45+Dic!AC45)))))))))))))</f>
        <v>2</v>
      </c>
      <c r="AD45" s="360">
        <f>IF(Config!$C$6=1,SUM(+Ene!AD45),IF(Config!$C$6=2,SUM(+Ene!AD45+Feb!AD45),IF(Config!$C$6=3,SUM(+Ene!AD45+Feb!AD45+Mar!AD45),IF(Config!$C$6=4,SUM(+Ene!AD45+Feb!AD45+Mar!AD45+Abr!AD45),IF(Config!$C$6=5,SUM(Ene!AD45+Feb!AD45+Mar!AD45+Abr!AD45+May!AD45),IF(Config!$C$6=6,SUM(+Ene!AD45+Feb!AD45+Mar!AD45+Abr!AD45+May!AD45+Jun!AD45),IF(Config!$C$6=7,SUM(Ene!AD45+Feb!AD45+Mar!AD45+Abr!AD45+May!AD45+Jun!AD45+Jul!AD45),IF(Config!$C$6=8,SUM(+Ene!AD45+Feb!AD45+Mar!AD45+Abr!AD45+May!AD45+Jun!AD45+Jul!AD45+Ago!AD45),IF(Config!$C$6=9,SUM(+Ene!AD45+Feb!AD45+Mar!AD45+Abr!AD45+May!AD45+Jun!AD45+Jul!AD45+Ago!AD45+Set!AD45),IF(Config!$C$6=10,SUM(+Ene!AD45+Feb!AD45+Mar!AD45+Abr!AD45+May!AD45+Jun!AD45+Jul!AD45+Ago!AD45+Set!AD45+Oct!AD45),IF(Config!$C$6=11,SUM(+Ene!AD45+Feb!AD45+Mar!AD45+Abr!AD45+May!AD45+Jun!AD45+Jul!AD45+Ago!AD45+Set!AD45+Oct!AD45+Nov!AD45),IF(Config!$C$6=12,SUM(+Ene!AD45+Feb!AD45+Mar!AD45+Abr!AD45+May!AD45+Jun!AD45+Jul!AD45+Ago!AD45+Set!AD45+Oct!AD45+Nov!AD45+Dic!AD45)))))))))))))</f>
        <v>1</v>
      </c>
      <c r="AE45" s="360">
        <f>IF(Config!$C$6=1,SUM(+Ene!AE45),IF(Config!$C$6=2,SUM(+Ene!AE45+Feb!AE45),IF(Config!$C$6=3,SUM(+Ene!AE45+Feb!AE45+Mar!AE45),IF(Config!$C$6=4,SUM(+Ene!AE45+Feb!AE45+Mar!AE45+Abr!AE45),IF(Config!$C$6=5,SUM(Ene!AE45+Feb!AE45+Mar!AE45+Abr!AE45+May!AE45),IF(Config!$C$6=6,SUM(+Ene!AE45+Feb!AE45+Mar!AE45+Abr!AE45+May!AE45+Jun!AE45),IF(Config!$C$6=7,SUM(Ene!AE45+Feb!AE45+Mar!AE45+Abr!AE45+May!AE45+Jun!AE45+Jul!AE45),IF(Config!$C$6=8,SUM(+Ene!AE45+Feb!AE45+Mar!AE45+Abr!AE45+May!AE45+Jun!AE45+Jul!AE45+Ago!AE45),IF(Config!$C$6=9,SUM(+Ene!AE45+Feb!AE45+Mar!AE45+Abr!AE45+May!AE45+Jun!AE45+Jul!AE45+Ago!AE45+Set!AE45),IF(Config!$C$6=10,SUM(+Ene!AE45+Feb!AE45+Mar!AE45+Abr!AE45+May!AE45+Jun!AE45+Jul!AE45+Ago!AE45+Set!AE45+Oct!AE45),IF(Config!$C$6=11,SUM(+Ene!AE45+Feb!AE45+Mar!AE45+Abr!AE45+May!AE45+Jun!AE45+Jul!AE45+Ago!AE45+Set!AE45+Oct!AE45+Nov!AE45),IF(Config!$C$6=12,SUM(+Ene!AE45+Feb!AE45+Mar!AE45+Abr!AE45+May!AE45+Jun!AE45+Jul!AE45+Ago!AE45+Set!AE45+Oct!AE45+Nov!AE45+Dic!AE45)))))))))))))</f>
        <v>2</v>
      </c>
      <c r="AF45" s="360">
        <f>IF(Config!$C$6=1,SUM(+Ene!AF45),IF(Config!$C$6=2,SUM(+Ene!AF45+Feb!AF45),IF(Config!$C$6=3,SUM(+Ene!AF45+Feb!AF45+Mar!AF45),IF(Config!$C$6=4,SUM(+Ene!AF45+Feb!AF45+Mar!AF45+Abr!AF45),IF(Config!$C$6=5,SUM(Ene!AF45+Feb!AF45+Mar!AF45+Abr!AF45+May!AF45),IF(Config!$C$6=6,SUM(+Ene!AF45+Feb!AF45+Mar!AF45+Abr!AF45+May!AF45+Jun!AF45),IF(Config!$C$6=7,SUM(Ene!AF45+Feb!AF45+Mar!AF45+Abr!AF45+May!AF45+Jun!AF45+Jul!AF45),IF(Config!$C$6=8,SUM(+Ene!AF45+Feb!AF45+Mar!AF45+Abr!AF45+May!AF45+Jun!AF45+Jul!AF45+Ago!AF45),IF(Config!$C$6=9,SUM(+Ene!AF45+Feb!AF45+Mar!AF45+Abr!AF45+May!AF45+Jun!AF45+Jul!AF45+Ago!AF45+Set!AF45),IF(Config!$C$6=10,SUM(+Ene!AF45+Feb!AF45+Mar!AF45+Abr!AF45+May!AF45+Jun!AF45+Jul!AF45+Ago!AF45+Set!AF45+Oct!AF45),IF(Config!$C$6=11,SUM(+Ene!AF45+Feb!AF45+Mar!AF45+Abr!AF45+May!AF45+Jun!AF45+Jul!AF45+Ago!AF45+Set!AF45+Oct!AF45+Nov!AF45),IF(Config!$C$6=12,SUM(+Ene!AF45+Feb!AF45+Mar!AF45+Abr!AF45+May!AF45+Jun!AF45+Jul!AF45+Ago!AF45+Set!AF45+Oct!AF45+Nov!AF45+Dic!AF45)))))))))))))</f>
        <v>0</v>
      </c>
      <c r="AG45" s="360">
        <f>IF(Config!$C$6=1,SUM(+Ene!AG45),IF(Config!$C$6=2,SUM(+Ene!AG45+Feb!AG45),IF(Config!$C$6=3,SUM(+Ene!AG45+Feb!AG45+Mar!AG45),IF(Config!$C$6=4,SUM(+Ene!AG45+Feb!AG45+Mar!AG45+Abr!AG45),IF(Config!$C$6=5,SUM(Ene!AG45+Feb!AG45+Mar!AG45+Abr!AG45+May!AG45),IF(Config!$C$6=6,SUM(+Ene!AG45+Feb!AG45+Mar!AG45+Abr!AG45+May!AG45+Jun!AG45),IF(Config!$C$6=7,SUM(Ene!AG45+Feb!AG45+Mar!AG45+Abr!AG45+May!AG45+Jun!AG45+Jul!AG45),IF(Config!$C$6=8,SUM(+Ene!AG45+Feb!AG45+Mar!AG45+Abr!AG45+May!AG45+Jun!AG45+Jul!AG45+Ago!AG45),IF(Config!$C$6=9,SUM(+Ene!AG45+Feb!AG45+Mar!AG45+Abr!AG45+May!AG45+Jun!AG45+Jul!AG45+Ago!AG45+Set!AG45),IF(Config!$C$6=10,SUM(+Ene!AG45+Feb!AG45+Mar!AG45+Abr!AG45+May!AG45+Jun!AG45+Jul!AG45+Ago!AG45+Set!AG45+Oct!AG45),IF(Config!$C$6=11,SUM(+Ene!AG45+Feb!AG45+Mar!AG45+Abr!AG45+May!AG45+Jun!AG45+Jul!AG45+Ago!AG45+Set!AG45+Oct!AG45+Nov!AG45),IF(Config!$C$6=12,SUM(+Ene!AG45+Feb!AG45+Mar!AG45+Abr!AG45+May!AG45+Jun!AG45+Jul!AG45+Ago!AG45+Set!AG45+Oct!AG45+Nov!AG45+Dic!AG45)))))))))))))</f>
        <v>0</v>
      </c>
      <c r="AH45" s="360">
        <f>IF(Config!$C$6=1,SUM(+Ene!AH45),IF(Config!$C$6=2,SUM(+Ene!AH45+Feb!AH45),IF(Config!$C$6=3,SUM(+Ene!AH45+Feb!AH45+Mar!AH45),IF(Config!$C$6=4,SUM(+Ene!AH45+Feb!AH45+Mar!AH45+Abr!AH45),IF(Config!$C$6=5,SUM(Ene!AH45+Feb!AH45+Mar!AH45+Abr!AH45+May!AH45),IF(Config!$C$6=6,SUM(+Ene!AH45+Feb!AH45+Mar!AH45+Abr!AH45+May!AH45+Jun!AH45),IF(Config!$C$6=7,SUM(Ene!AH45+Feb!AH45+Mar!AH45+Abr!AH45+May!AH45+Jun!AH45+Jul!AH45),IF(Config!$C$6=8,SUM(+Ene!AH45+Feb!AH45+Mar!AH45+Abr!AH45+May!AH45+Jun!AH45+Jul!AH45+Ago!AH45),IF(Config!$C$6=9,SUM(+Ene!AH45+Feb!AH45+Mar!AH45+Abr!AH45+May!AH45+Jun!AH45+Jul!AH45+Ago!AH45+Set!AH45),IF(Config!$C$6=10,SUM(+Ene!AH45+Feb!AH45+Mar!AH45+Abr!AH45+May!AH45+Jun!AH45+Jul!AH45+Ago!AH45+Set!AH45+Oct!AH45),IF(Config!$C$6=11,SUM(+Ene!AH45+Feb!AH45+Mar!AH45+Abr!AH45+May!AH45+Jun!AH45+Jul!AH45+Ago!AH45+Set!AH45+Oct!AH45+Nov!AH45),IF(Config!$C$6=12,SUM(+Ene!AH45+Feb!AH45+Mar!AH45+Abr!AH45+May!AH45+Jun!AH45+Jul!AH45+Ago!AH45+Set!AH45+Oct!AH45+Nov!AH45+Dic!AH45)))))))))))))</f>
        <v>0</v>
      </c>
      <c r="AI45" s="360">
        <f>IF(Config!$C$6=1,SUM(+Ene!AI45),IF(Config!$C$6=2,SUM(+Ene!AI45+Feb!AI45),IF(Config!$C$6=3,SUM(+Ene!AI45+Feb!AI45+Mar!AI45),IF(Config!$C$6=4,SUM(+Ene!AI45+Feb!AI45+Mar!AI45+Abr!AI45),IF(Config!$C$6=5,SUM(Ene!AI45+Feb!AI45+Mar!AI45+Abr!AI45+May!AI45),IF(Config!$C$6=6,SUM(+Ene!AI45+Feb!AI45+Mar!AI45+Abr!AI45+May!AI45+Jun!AI45),IF(Config!$C$6=7,SUM(Ene!AI45+Feb!AI45+Mar!AI45+Abr!AI45+May!AI45+Jun!AI45+Jul!AI45),IF(Config!$C$6=8,SUM(+Ene!AI45+Feb!AI45+Mar!AI45+Abr!AI45+May!AI45+Jun!AI45+Jul!AI45+Ago!AI45),IF(Config!$C$6=9,SUM(+Ene!AI45+Feb!AI45+Mar!AI45+Abr!AI45+May!AI45+Jun!AI45+Jul!AI45+Ago!AI45+Set!AI45),IF(Config!$C$6=10,SUM(+Ene!AI45+Feb!AI45+Mar!AI45+Abr!AI45+May!AI45+Jun!AI45+Jul!AI45+Ago!AI45+Set!AI45+Oct!AI45),IF(Config!$C$6=11,SUM(+Ene!AI45+Feb!AI45+Mar!AI45+Abr!AI45+May!AI45+Jun!AI45+Jul!AI45+Ago!AI45+Set!AI45+Oct!AI45+Nov!AI45),IF(Config!$C$6=12,SUM(+Ene!AI45+Feb!AI45+Mar!AI45+Abr!AI45+May!AI45+Jun!AI45+Jul!AI45+Ago!AI45+Set!AI45+Oct!AI45+Nov!AI45+Dic!AI45)))))))))))))</f>
        <v>1</v>
      </c>
      <c r="AJ45" s="360">
        <f>IF(Config!$C$6=1,SUM(+Ene!AJ45),IF(Config!$C$6=2,SUM(+Ene!AJ45+Feb!AJ45),IF(Config!$C$6=3,SUM(+Ene!AJ45+Feb!AJ45+Mar!AJ45),IF(Config!$C$6=4,SUM(+Ene!AJ45+Feb!AJ45+Mar!AJ45+Abr!AJ45),IF(Config!$C$6=5,SUM(Ene!AJ45+Feb!AJ45+Mar!AJ45+Abr!AJ45+May!AJ45),IF(Config!$C$6=6,SUM(+Ene!AJ45+Feb!AJ45+Mar!AJ45+Abr!AJ45+May!AJ45+Jun!AJ45),IF(Config!$C$6=7,SUM(Ene!AJ45+Feb!AJ45+Mar!AJ45+Abr!AJ45+May!AJ45+Jun!AJ45+Jul!AJ45),IF(Config!$C$6=8,SUM(+Ene!AJ45+Feb!AJ45+Mar!AJ45+Abr!AJ45+May!AJ45+Jun!AJ45+Jul!AJ45+Ago!AJ45),IF(Config!$C$6=9,SUM(+Ene!AJ45+Feb!AJ45+Mar!AJ45+Abr!AJ45+May!AJ45+Jun!AJ45+Jul!AJ45+Ago!AJ45+Set!AJ45),IF(Config!$C$6=10,SUM(+Ene!AJ45+Feb!AJ45+Mar!AJ45+Abr!AJ45+May!AJ45+Jun!AJ45+Jul!AJ45+Ago!AJ45+Set!AJ45+Oct!AJ45),IF(Config!$C$6=11,SUM(+Ene!AJ45+Feb!AJ45+Mar!AJ45+Abr!AJ45+May!AJ45+Jun!AJ45+Jul!AJ45+Ago!AJ45+Set!AJ45+Oct!AJ45+Nov!AJ45),IF(Config!$C$6=12,SUM(+Ene!AJ45+Feb!AJ45+Mar!AJ45+Abr!AJ45+May!AJ45+Jun!AJ45+Jul!AJ45+Ago!AJ45+Set!AJ45+Oct!AJ45+Nov!AJ45+Dic!AJ45)))))))))))))</f>
        <v>0</v>
      </c>
      <c r="AK45" s="360">
        <f>IF(Config!$C$6=1,SUM(+Ene!AK45),IF(Config!$C$6=2,SUM(+Ene!AK45+Feb!AK45),IF(Config!$C$6=3,SUM(+Ene!AK45+Feb!AK45+Mar!AK45),IF(Config!$C$6=4,SUM(+Ene!AK45+Feb!AK45+Mar!AK45+Abr!AK45),IF(Config!$C$6=5,SUM(Ene!AK45+Feb!AK45+Mar!AK45+Abr!AK45+May!AK45),IF(Config!$C$6=6,SUM(+Ene!AK45+Feb!AK45+Mar!AK45+Abr!AK45+May!AK45+Jun!AK45),IF(Config!$C$6=7,SUM(Ene!AK45+Feb!AK45+Mar!AK45+Abr!AK45+May!AK45+Jun!AK45+Jul!AK45),IF(Config!$C$6=8,SUM(+Ene!AK45+Feb!AK45+Mar!AK45+Abr!AK45+May!AK45+Jun!AK45+Jul!AK45+Ago!AK45),IF(Config!$C$6=9,SUM(+Ene!AK45+Feb!AK45+Mar!AK45+Abr!AK45+May!AK45+Jun!AK45+Jul!AK45+Ago!AK45+Set!AK45),IF(Config!$C$6=10,SUM(+Ene!AK45+Feb!AK45+Mar!AK45+Abr!AK45+May!AK45+Jun!AK45+Jul!AK45+Ago!AK45+Set!AK45+Oct!AK45),IF(Config!$C$6=11,SUM(+Ene!AK45+Feb!AK45+Mar!AK45+Abr!AK45+May!AK45+Jun!AK45+Jul!AK45+Ago!AK45+Set!AK45+Oct!AK45+Nov!AK45),IF(Config!$C$6=12,SUM(+Ene!AK45+Feb!AK45+Mar!AK45+Abr!AK45+May!AK45+Jun!AK45+Jul!AK45+Ago!AK45+Set!AK45+Oct!AK45+Nov!AK45+Dic!AK45)))))))))))))</f>
        <v>0</v>
      </c>
      <c r="AL45" s="360">
        <f>IF(Config!$C$6=1,SUM(+Ene!AL45),IF(Config!$C$6=2,SUM(+Ene!AL45+Feb!AL45),IF(Config!$C$6=3,SUM(+Ene!AL45+Feb!AL45+Mar!AL45),IF(Config!$C$6=4,SUM(+Ene!AL45+Feb!AL45+Mar!AL45+Abr!AL45),IF(Config!$C$6=5,SUM(Ene!AL45+Feb!AL45+Mar!AL45+Abr!AL45+May!AL45),IF(Config!$C$6=6,SUM(+Ene!AL45+Feb!AL45+Mar!AL45+Abr!AL45+May!AL45+Jun!AL45),IF(Config!$C$6=7,SUM(Ene!AL45+Feb!AL45+Mar!AL45+Abr!AL45+May!AL45+Jun!AL45+Jul!AL45),IF(Config!$C$6=8,SUM(+Ene!AL45+Feb!AL45+Mar!AL45+Abr!AL45+May!AL45+Jun!AL45+Jul!AL45+Ago!AL45),IF(Config!$C$6=9,SUM(+Ene!AL45+Feb!AL45+Mar!AL45+Abr!AL45+May!AL45+Jun!AL45+Jul!AL45+Ago!AL45+Set!AL45),IF(Config!$C$6=10,SUM(+Ene!AL45+Feb!AL45+Mar!AL45+Abr!AL45+May!AL45+Jun!AL45+Jul!AL45+Ago!AL45+Set!AL45+Oct!AL45),IF(Config!$C$6=11,SUM(+Ene!AL45+Feb!AL45+Mar!AL45+Abr!AL45+May!AL45+Jun!AL45+Jul!AL45+Ago!AL45+Set!AL45+Oct!AL45+Nov!AL45),IF(Config!$C$6=12,SUM(+Ene!AL45+Feb!AL45+Mar!AL45+Abr!AL45+May!AL45+Jun!AL45+Jul!AL45+Ago!AL45+Set!AL45+Oct!AL45+Nov!AL45+Dic!AL45)))))))))))))</f>
        <v>5</v>
      </c>
      <c r="AM45" s="360">
        <f>IF(Config!$C$6=1,SUM(+Ene!AM45),IF(Config!$C$6=2,SUM(+Ene!AM45+Feb!AM45),IF(Config!$C$6=3,SUM(+Ene!AM45+Feb!AM45+Mar!AM45),IF(Config!$C$6=4,SUM(+Ene!AM45+Feb!AM45+Mar!AM45+Abr!AM45),IF(Config!$C$6=5,SUM(Ene!AM45+Feb!AM45+Mar!AM45+Abr!AM45+May!AM45),IF(Config!$C$6=6,SUM(+Ene!AM45+Feb!AM45+Mar!AM45+Abr!AM45+May!AM45+Jun!AM45),IF(Config!$C$6=7,SUM(Ene!AM45+Feb!AM45+Mar!AM45+Abr!AM45+May!AM45+Jun!AM45+Jul!AM45),IF(Config!$C$6=8,SUM(+Ene!AM45+Feb!AM45+Mar!AM45+Abr!AM45+May!AM45+Jun!AM45+Jul!AM45+Ago!AM45),IF(Config!$C$6=9,SUM(+Ene!AM45+Feb!AM45+Mar!AM45+Abr!AM45+May!AM45+Jun!AM45+Jul!AM45+Ago!AM45+Set!AM45),IF(Config!$C$6=10,SUM(+Ene!AM45+Feb!AM45+Mar!AM45+Abr!AM45+May!AM45+Jun!AM45+Jul!AM45+Ago!AM45+Set!AM45+Oct!AM45),IF(Config!$C$6=11,SUM(+Ene!AM45+Feb!AM45+Mar!AM45+Abr!AM45+May!AM45+Jun!AM45+Jul!AM45+Ago!AM45+Set!AM45+Oct!AM45+Nov!AM45),IF(Config!$C$6=12,SUM(+Ene!AM45+Feb!AM45+Mar!AM45+Abr!AM45+May!AM45+Jun!AM45+Jul!AM45+Ago!AM45+Set!AM45+Oct!AM45+Nov!AM45+Dic!AM45)))))))))))))</f>
        <v>0</v>
      </c>
      <c r="AN45" s="360">
        <f>IF(Config!$C$6=1,SUM(+Ene!AN45),IF(Config!$C$6=2,SUM(+Ene!AN45+Feb!AN45),IF(Config!$C$6=3,SUM(+Ene!AN45+Feb!AN45+Mar!AN45),IF(Config!$C$6=4,SUM(+Ene!AN45+Feb!AN45+Mar!AN45+Abr!AN45),IF(Config!$C$6=5,SUM(Ene!AN45+Feb!AN45+Mar!AN45+Abr!AN45+May!AN45),IF(Config!$C$6=6,SUM(+Ene!AN45+Feb!AN45+Mar!AN45+Abr!AN45+May!AN45+Jun!AN45),IF(Config!$C$6=7,SUM(Ene!AN45+Feb!AN45+Mar!AN45+Abr!AN45+May!AN45+Jun!AN45+Jul!AN45),IF(Config!$C$6=8,SUM(+Ene!AN45+Feb!AN45+Mar!AN45+Abr!AN45+May!AN45+Jun!AN45+Jul!AN45+Ago!AN45),IF(Config!$C$6=9,SUM(+Ene!AN45+Feb!AN45+Mar!AN45+Abr!AN45+May!AN45+Jun!AN45+Jul!AN45+Ago!AN45+Set!AN45),IF(Config!$C$6=10,SUM(+Ene!AN45+Feb!AN45+Mar!AN45+Abr!AN45+May!AN45+Jun!AN45+Jul!AN45+Ago!AN45+Set!AN45+Oct!AN45),IF(Config!$C$6=11,SUM(+Ene!AN45+Feb!AN45+Mar!AN45+Abr!AN45+May!AN45+Jun!AN45+Jul!AN45+Ago!AN45+Set!AN45+Oct!AN45+Nov!AN45),IF(Config!$C$6=12,SUM(+Ene!AN45+Feb!AN45+Mar!AN45+Abr!AN45+May!AN45+Jun!AN45+Jul!AN45+Ago!AN45+Set!AN45+Oct!AN45+Nov!AN45+Dic!AN45)))))))))))))</f>
        <v>0</v>
      </c>
      <c r="AO45" s="360">
        <f>IF(Config!$C$6=1,SUM(+Ene!AO45),IF(Config!$C$6=2,SUM(+Ene!AO45+Feb!AO45),IF(Config!$C$6=3,SUM(+Ene!AO45+Feb!AO45+Mar!AO45),IF(Config!$C$6=4,SUM(+Ene!AO45+Feb!AO45+Mar!AO45+Abr!AO45),IF(Config!$C$6=5,SUM(Ene!AO45+Feb!AO45+Mar!AO45+Abr!AO45+May!AO45),IF(Config!$C$6=6,SUM(+Ene!AO45+Feb!AO45+Mar!AO45+Abr!AO45+May!AO45+Jun!AO45),IF(Config!$C$6=7,SUM(Ene!AO45+Feb!AO45+Mar!AO45+Abr!AO45+May!AO45+Jun!AO45+Jul!AO45),IF(Config!$C$6=8,SUM(+Ene!AO45+Feb!AO45+Mar!AO45+Abr!AO45+May!AO45+Jun!AO45+Jul!AO45+Ago!AO45),IF(Config!$C$6=9,SUM(+Ene!AO45+Feb!AO45+Mar!AO45+Abr!AO45+May!AO45+Jun!AO45+Jul!AO45+Ago!AO45+Set!AO45),IF(Config!$C$6=10,SUM(+Ene!AO45+Feb!AO45+Mar!AO45+Abr!AO45+May!AO45+Jun!AO45+Jul!AO45+Ago!AO45+Set!AO45+Oct!AO45),IF(Config!$C$6=11,SUM(+Ene!AO45+Feb!AO45+Mar!AO45+Abr!AO45+May!AO45+Jun!AO45+Jul!AO45+Ago!AO45+Set!AO45+Oct!AO45+Nov!AO45),IF(Config!$C$6=12,SUM(+Ene!AO45+Feb!AO45+Mar!AO45+Abr!AO45+May!AO45+Jun!AO45+Jul!AO45+Ago!AO45+Set!AO45+Oct!AO45+Nov!AO45+Dic!AO45)))))))))))))</f>
        <v>0</v>
      </c>
      <c r="AP45" s="360">
        <f>IF(Config!$C$6=1,SUM(+Ene!AP45),IF(Config!$C$6=2,SUM(+Ene!AP45+Feb!AP45),IF(Config!$C$6=3,SUM(+Ene!AP45+Feb!AP45+Mar!AP45),IF(Config!$C$6=4,SUM(+Ene!AP45+Feb!AP45+Mar!AP45+Abr!AP45),IF(Config!$C$6=5,SUM(Ene!AP45+Feb!AP45+Mar!AP45+Abr!AP45+May!AP45),IF(Config!$C$6=6,SUM(+Ene!AP45+Feb!AP45+Mar!AP45+Abr!AP45+May!AP45+Jun!AP45),IF(Config!$C$6=7,SUM(Ene!AP45+Feb!AP45+Mar!AP45+Abr!AP45+May!AP45+Jun!AP45+Jul!AP45),IF(Config!$C$6=8,SUM(+Ene!AP45+Feb!AP45+Mar!AP45+Abr!AP45+May!AP45+Jun!AP45+Jul!AP45+Ago!AP45),IF(Config!$C$6=9,SUM(+Ene!AP45+Feb!AP45+Mar!AP45+Abr!AP45+May!AP45+Jun!AP45+Jul!AP45+Ago!AP45+Set!AP45),IF(Config!$C$6=10,SUM(+Ene!AP45+Feb!AP45+Mar!AP45+Abr!AP45+May!AP45+Jun!AP45+Jul!AP45+Ago!AP45+Set!AP45+Oct!AP45),IF(Config!$C$6=11,SUM(+Ene!AP45+Feb!AP45+Mar!AP45+Abr!AP45+May!AP45+Jun!AP45+Jul!AP45+Ago!AP45+Set!AP45+Oct!AP45+Nov!AP45),IF(Config!$C$6=12,SUM(+Ene!AP45+Feb!AP45+Mar!AP45+Abr!AP45+May!AP45+Jun!AP45+Jul!AP45+Ago!AP45+Set!AP45+Oct!AP45+Nov!AP45+Dic!AP45)))))))))))))</f>
        <v>0</v>
      </c>
      <c r="AQ45" s="360">
        <f>IF(Config!$C$6=1,SUM(+Ene!AQ45),IF(Config!$C$6=2,SUM(+Ene!AQ45+Feb!AQ45),IF(Config!$C$6=3,SUM(+Ene!AQ45+Feb!AQ45+Mar!AQ45),IF(Config!$C$6=4,SUM(+Ene!AQ45+Feb!AQ45+Mar!AQ45+Abr!AQ45),IF(Config!$C$6=5,SUM(Ene!AQ45+Feb!AQ45+Mar!AQ45+Abr!AQ45+May!AQ45),IF(Config!$C$6=6,SUM(+Ene!AQ45+Feb!AQ45+Mar!AQ45+Abr!AQ45+May!AQ45+Jun!AQ45),IF(Config!$C$6=7,SUM(Ene!AQ45+Feb!AQ45+Mar!AQ45+Abr!AQ45+May!AQ45+Jun!AQ45+Jul!AQ45),IF(Config!$C$6=8,SUM(+Ene!AQ45+Feb!AQ45+Mar!AQ45+Abr!AQ45+May!AQ45+Jun!AQ45+Jul!AQ45+Ago!AQ45),IF(Config!$C$6=9,SUM(+Ene!AQ45+Feb!AQ45+Mar!AQ45+Abr!AQ45+May!AQ45+Jun!AQ45+Jul!AQ45+Ago!AQ45+Set!AQ45),IF(Config!$C$6=10,SUM(+Ene!AQ45+Feb!AQ45+Mar!AQ45+Abr!AQ45+May!AQ45+Jun!AQ45+Jul!AQ45+Ago!AQ45+Set!AQ45+Oct!AQ45),IF(Config!$C$6=11,SUM(+Ene!AQ45+Feb!AQ45+Mar!AQ45+Abr!AQ45+May!AQ45+Jun!AQ45+Jul!AQ45+Ago!AQ45+Set!AQ45+Oct!AQ45+Nov!AQ45),IF(Config!$C$6=12,SUM(+Ene!AQ45+Feb!AQ45+Mar!AQ45+Abr!AQ45+May!AQ45+Jun!AQ45+Jul!AQ45+Ago!AQ45+Set!AQ45+Oct!AQ45+Nov!AQ45+Dic!AQ45)))))))))))))</f>
        <v>0</v>
      </c>
      <c r="AR45" s="360">
        <f>IF(Config!$C$6=1,SUM(+Ene!AR45),IF(Config!$C$6=2,SUM(+Ene!AR45+Feb!AR45),IF(Config!$C$6=3,SUM(+Ene!AR45+Feb!AR45+Mar!AR45),IF(Config!$C$6=4,SUM(+Ene!AR45+Feb!AR45+Mar!AR45+Abr!AR45),IF(Config!$C$6=5,SUM(Ene!AR45+Feb!AR45+Mar!AR45+Abr!AR45+May!AR45),IF(Config!$C$6=6,SUM(+Ene!AR45+Feb!AR45+Mar!AR45+Abr!AR45+May!AR45+Jun!AR45),IF(Config!$C$6=7,SUM(Ene!AR45+Feb!AR45+Mar!AR45+Abr!AR45+May!AR45+Jun!AR45+Jul!AR45),IF(Config!$C$6=8,SUM(+Ene!AR45+Feb!AR45+Mar!AR45+Abr!AR45+May!AR45+Jun!AR45+Jul!AR45+Ago!AR45),IF(Config!$C$6=9,SUM(+Ene!AR45+Feb!AR45+Mar!AR45+Abr!AR45+May!AR45+Jun!AR45+Jul!AR45+Ago!AR45+Set!AR45),IF(Config!$C$6=10,SUM(+Ene!AR45+Feb!AR45+Mar!AR45+Abr!AR45+May!AR45+Jun!AR45+Jul!AR45+Ago!AR45+Set!AR45+Oct!AR45),IF(Config!$C$6=11,SUM(+Ene!AR45+Feb!AR45+Mar!AR45+Abr!AR45+May!AR45+Jun!AR45+Jul!AR45+Ago!AR45+Set!AR45+Oct!AR45+Nov!AR45),IF(Config!$C$6=12,SUM(+Ene!AR45+Feb!AR45+Mar!AR45+Abr!AR45+May!AR45+Jun!AR45+Jul!AR45+Ago!AR45+Set!AR45+Oct!AR45+Nov!AR45+Dic!AR45)))))))))))))</f>
        <v>0</v>
      </c>
      <c r="AS45" s="360">
        <f>IF(Config!$C$6=1,SUM(+Ene!AS45),IF(Config!$C$6=2,SUM(+Ene!AS45+Feb!AS45),IF(Config!$C$6=3,SUM(+Ene!AS45+Feb!AS45+Mar!AS45),IF(Config!$C$6=4,SUM(+Ene!AS45+Feb!AS45+Mar!AS45+Abr!AS45),IF(Config!$C$6=5,SUM(Ene!AS45+Feb!AS45+Mar!AS45+Abr!AS45+May!AS45),IF(Config!$C$6=6,SUM(+Ene!AS45+Feb!AS45+Mar!AS45+Abr!AS45+May!AS45+Jun!AS45),IF(Config!$C$6=7,SUM(Ene!AS45+Feb!AS45+Mar!AS45+Abr!AS45+May!AS45+Jun!AS45+Jul!AS45),IF(Config!$C$6=8,SUM(+Ene!AS45+Feb!AS45+Mar!AS45+Abr!AS45+May!AS45+Jun!AS45+Jul!AS45+Ago!AS45),IF(Config!$C$6=9,SUM(+Ene!AS45+Feb!AS45+Mar!AS45+Abr!AS45+May!AS45+Jun!AS45+Jul!AS45+Ago!AS45+Set!AS45),IF(Config!$C$6=10,SUM(+Ene!AS45+Feb!AS45+Mar!AS45+Abr!AS45+May!AS45+Jun!AS45+Jul!AS45+Ago!AS45+Set!AS45+Oct!AS45),IF(Config!$C$6=11,SUM(+Ene!AS45+Feb!AS45+Mar!AS45+Abr!AS45+May!AS45+Jun!AS45+Jul!AS45+Ago!AS45+Set!AS45+Oct!AS45+Nov!AS45),IF(Config!$C$6=12,SUM(+Ene!AS45+Feb!AS45+Mar!AS45+Abr!AS45+May!AS45+Jun!AS45+Jul!AS45+Ago!AS45+Set!AS45+Oct!AS45+Nov!AS45+Dic!AS45)))))))))))))</f>
        <v>0</v>
      </c>
      <c r="AT45">
        <f t="shared" si="48"/>
        <v>84</v>
      </c>
      <c r="AU45" s="358">
        <f t="shared" si="27"/>
        <v>0</v>
      </c>
      <c r="AV45" s="358">
        <f t="shared" si="28"/>
        <v>0</v>
      </c>
      <c r="AW45" s="358">
        <f t="shared" ref="AW45:AW52" si="49">+SUM(F45:O45)</f>
        <v>46</v>
      </c>
      <c r="AX45" s="358">
        <f t="shared" ref="AX45:AX52" si="50">+SUM(P45:R45)</f>
        <v>3</v>
      </c>
      <c r="AY45" s="358">
        <f t="shared" ref="AY45:AY52" si="51">+SUM(S45:V45)</f>
        <v>5</v>
      </c>
      <c r="AZ45" s="358">
        <f t="shared" ref="AZ45:AZ52" si="52">+SUM(W45:AB45)</f>
        <v>19</v>
      </c>
      <c r="BA45" s="37">
        <f t="shared" ref="BA45:BA52" si="53">+SUM(AC45:AH45)</f>
        <v>5</v>
      </c>
      <c r="BB45" s="358">
        <f t="shared" ref="BB45:BB52" si="54">+SUM(AI45:AK45)</f>
        <v>1</v>
      </c>
      <c r="BC45" s="359">
        <f t="shared" ref="BC45:BC52" si="55">+SUM(AL45:AO45)</f>
        <v>5</v>
      </c>
      <c r="BD45" s="358">
        <f t="shared" ref="BD45:BD52" si="56">+SUM(AP45:AS45)</f>
        <v>0</v>
      </c>
      <c r="BE45" s="54">
        <f t="shared" si="6"/>
        <v>84</v>
      </c>
      <c r="BF45" t="str">
        <f t="shared" ref="BF45:BF52" si="57">IF(BE45=AT45,"OK","ERROR FORMULA")</f>
        <v>OK</v>
      </c>
    </row>
    <row r="46" spans="1:58" x14ac:dyDescent="0.25">
      <c r="A46" s="352">
        <v>51</v>
      </c>
      <c r="B46" s="285" t="str">
        <f>METAS!B45</f>
        <v xml:space="preserve">PORCENTAJE DE PERSONAS MORDIDAS QUE INICIAN TRATAMIENTO CON VACUNA ANTIRRABICA </v>
      </c>
      <c r="C46" s="286" t="str">
        <f>METAS!D45</f>
        <v>ZOONOSIS</v>
      </c>
      <c r="D46" s="360">
        <f>IF(Config!$C$6=1,SUM(+Ene!D46),IF(Config!$C$6=2,SUM(+Ene!D46+Feb!D46),IF(Config!$C$6=3,SUM(+Ene!D46+Feb!D46+Mar!D46),IF(Config!$C$6=4,SUM(+Ene!D46+Feb!D46+Mar!D46+Abr!D46),IF(Config!$C$6=5,SUM(Ene!D46+Feb!D46+Mar!D46+Abr!D46+May!D46),IF(Config!$C$6=6,SUM(+Ene!D46+Feb!D46+Mar!D46+Abr!D46+May!D46+Jun!D46),IF(Config!$C$6=7,SUM(Ene!D46+Feb!D46+Mar!D46+Abr!D46+May!D46+Jun!D46+Jul!D46),IF(Config!$C$6=8,SUM(+Ene!D46+Feb!D46+Mar!D46+Abr!D46+May!D46+Jun!D46+Jul!D46+Ago!D46),IF(Config!$C$6=9,SUM(+Ene!D46+Feb!D46+Mar!D46+Abr!D46+May!D46+Jun!D46+Jul!D46+Ago!D46+Set!D46),IF(Config!$C$6=10,SUM(+Ene!D46+Feb!D46+Mar!D46+Abr!D46+May!D46+Jun!D46+Jul!D46+Ago!D46+Set!D46+Oct!D46),IF(Config!$C$6=11,SUM(+Ene!D46+Feb!D46+Mar!D46+Abr!D46+May!D46+Jun!D46+Jul!D46+Ago!D46+Set!D46+Oct!D46+Nov!D46),IF(Config!$C$6=12,SUM(+Ene!D46+Feb!D46+Mar!D46+Abr!D46+May!D46+Jun!D46+Jul!D46+Ago!D46+Set!D46+Oct!D46+Nov!D46+Dic!D46)))))))))))))</f>
        <v>0</v>
      </c>
      <c r="E46" s="360">
        <f>IF(Config!$C$6=1,SUM(+Ene!E46),IF(Config!$C$6=2,SUM(+Ene!E46+Feb!E46),IF(Config!$C$6=3,SUM(+Ene!E46+Feb!E46+Mar!E46),IF(Config!$C$6=4,SUM(+Ene!E46+Feb!E46+Mar!E46+Abr!E46),IF(Config!$C$6=5,SUM(Ene!E46+Feb!E46+Mar!E46+Abr!E46+May!E46),IF(Config!$C$6=6,SUM(+Ene!E46+Feb!E46+Mar!E46+Abr!E46+May!E46+Jun!E46),IF(Config!$C$6=7,SUM(Ene!E46+Feb!E46+Mar!E46+Abr!E46+May!E46+Jun!E46+Jul!E46),IF(Config!$C$6=8,SUM(+Ene!E46+Feb!E46+Mar!E46+Abr!E46+May!E46+Jun!E46+Jul!E46+Ago!E46),IF(Config!$C$6=9,SUM(+Ene!E46+Feb!E46+Mar!E46+Abr!E46+May!E46+Jun!E46+Jul!E46+Ago!E46+Set!E46),IF(Config!$C$6=10,SUM(+Ene!E46+Feb!E46+Mar!E46+Abr!E46+May!E46+Jun!E46+Jul!E46+Ago!E46+Set!E46+Oct!E46),IF(Config!$C$6=11,SUM(+Ene!E46+Feb!E46+Mar!E46+Abr!E46+May!E46+Jun!E46+Jul!E46+Ago!E46+Set!E46+Oct!E46+Nov!E46),IF(Config!$C$6=12,SUM(+Ene!E46+Feb!E46+Mar!E46+Abr!E46+May!E46+Jun!E46+Jul!E46+Ago!E46+Set!E46+Oct!E46+Nov!E46+Dic!E46)))))))))))))</f>
        <v>0</v>
      </c>
      <c r="F46" s="360">
        <f>IF(Config!$C$6=1,SUM(+Ene!F46),IF(Config!$C$6=2,SUM(+Ene!F46+Feb!F46),IF(Config!$C$6=3,SUM(+Ene!F46+Feb!F46+Mar!F46),IF(Config!$C$6=4,SUM(+Ene!F46+Feb!F46+Mar!F46+Abr!F46),IF(Config!$C$6=5,SUM(Ene!F46+Feb!F46+Mar!F46+Abr!F46+May!F46),IF(Config!$C$6=6,SUM(+Ene!F46+Feb!F46+Mar!F46+Abr!F46+May!F46+Jun!F46),IF(Config!$C$6=7,SUM(Ene!F46+Feb!F46+Mar!F46+Abr!F46+May!F46+Jun!F46+Jul!F46),IF(Config!$C$6=8,SUM(+Ene!F46+Feb!F46+Mar!F46+Abr!F46+May!F46+Jun!F46+Jul!F46+Ago!F46),IF(Config!$C$6=9,SUM(+Ene!F46+Feb!F46+Mar!F46+Abr!F46+May!F46+Jun!F46+Jul!F46+Ago!F46+Set!F46),IF(Config!$C$6=10,SUM(+Ene!F46+Feb!F46+Mar!F46+Abr!F46+May!F46+Jun!F46+Jul!F46+Ago!F46+Set!F46+Oct!F46),IF(Config!$C$6=11,SUM(+Ene!F46+Feb!F46+Mar!F46+Abr!F46+May!F46+Jun!F46+Jul!F46+Ago!F46+Set!F46+Oct!F46+Nov!F46),IF(Config!$C$6=12,SUM(+Ene!F46+Feb!F46+Mar!F46+Abr!F46+May!F46+Jun!F46+Jul!F46+Ago!F46+Set!F46+Oct!F46+Nov!F46+Dic!F46)))))))))))))</f>
        <v>16</v>
      </c>
      <c r="G46" s="360">
        <f>IF(Config!$C$6=1,SUM(+Ene!G46),IF(Config!$C$6=2,SUM(+Ene!G46+Feb!G46),IF(Config!$C$6=3,SUM(+Ene!G46+Feb!G46+Mar!G46),IF(Config!$C$6=4,SUM(+Ene!G46+Feb!G46+Mar!G46+Abr!G46),IF(Config!$C$6=5,SUM(Ene!G46+Feb!G46+Mar!G46+Abr!G46+May!G46),IF(Config!$C$6=6,SUM(+Ene!G46+Feb!G46+Mar!G46+Abr!G46+May!G46+Jun!G46),IF(Config!$C$6=7,SUM(Ene!G46+Feb!G46+Mar!G46+Abr!G46+May!G46+Jun!G46+Jul!G46),IF(Config!$C$6=8,SUM(+Ene!G46+Feb!G46+Mar!G46+Abr!G46+May!G46+Jun!G46+Jul!G46+Ago!G46),IF(Config!$C$6=9,SUM(+Ene!G46+Feb!G46+Mar!G46+Abr!G46+May!G46+Jun!G46+Jul!G46+Ago!G46+Set!G46),IF(Config!$C$6=10,SUM(+Ene!G46+Feb!G46+Mar!G46+Abr!G46+May!G46+Jun!G46+Jul!G46+Ago!G46+Set!G46+Oct!G46),IF(Config!$C$6=11,SUM(+Ene!G46+Feb!G46+Mar!G46+Abr!G46+May!G46+Jun!G46+Jul!G46+Ago!G46+Set!G46+Oct!G46+Nov!G46),IF(Config!$C$6=12,SUM(+Ene!G46+Feb!G46+Mar!G46+Abr!G46+May!G46+Jun!G46+Jul!G46+Ago!G46+Set!G46+Oct!G46+Nov!G46+Dic!G46)))))))))))))</f>
        <v>0</v>
      </c>
      <c r="H46" s="360">
        <f>IF(Config!$C$6=1,SUM(+Ene!H46),IF(Config!$C$6=2,SUM(+Ene!H46+Feb!H46),IF(Config!$C$6=3,SUM(+Ene!H46+Feb!H46+Mar!H46),IF(Config!$C$6=4,SUM(+Ene!H46+Feb!H46+Mar!H46+Abr!H46),IF(Config!$C$6=5,SUM(Ene!H46+Feb!H46+Mar!H46+Abr!H46+May!H46),IF(Config!$C$6=6,SUM(+Ene!H46+Feb!H46+Mar!H46+Abr!H46+May!H46+Jun!H46),IF(Config!$C$6=7,SUM(Ene!H46+Feb!H46+Mar!H46+Abr!H46+May!H46+Jun!H46+Jul!H46),IF(Config!$C$6=8,SUM(+Ene!H46+Feb!H46+Mar!H46+Abr!H46+May!H46+Jun!H46+Jul!H46+Ago!H46),IF(Config!$C$6=9,SUM(+Ene!H46+Feb!H46+Mar!H46+Abr!H46+May!H46+Jun!H46+Jul!H46+Ago!H46+Set!H46),IF(Config!$C$6=10,SUM(+Ene!H46+Feb!H46+Mar!H46+Abr!H46+May!H46+Jun!H46+Jul!H46+Ago!H46+Set!H46+Oct!H46),IF(Config!$C$6=11,SUM(+Ene!H46+Feb!H46+Mar!H46+Abr!H46+May!H46+Jun!H46+Jul!H46+Ago!H46+Set!H46+Oct!H46+Nov!H46),IF(Config!$C$6=12,SUM(+Ene!H46+Feb!H46+Mar!H46+Abr!H46+May!H46+Jun!H46+Jul!H46+Ago!H46+Set!H46+Oct!H46+Nov!H46+Dic!H46)))))))))))))</f>
        <v>0</v>
      </c>
      <c r="I46" s="360">
        <f>IF(Config!$C$6=1,SUM(+Ene!I46),IF(Config!$C$6=2,SUM(+Ene!I46+Feb!I46),IF(Config!$C$6=3,SUM(+Ene!I46+Feb!I46+Mar!I46),IF(Config!$C$6=4,SUM(+Ene!I46+Feb!I46+Mar!I46+Abr!I46),IF(Config!$C$6=5,SUM(Ene!I46+Feb!I46+Mar!I46+Abr!I46+May!I46),IF(Config!$C$6=6,SUM(+Ene!I46+Feb!I46+Mar!I46+Abr!I46+May!I46+Jun!I46),IF(Config!$C$6=7,SUM(Ene!I46+Feb!I46+Mar!I46+Abr!I46+May!I46+Jun!I46+Jul!I46),IF(Config!$C$6=8,SUM(+Ene!I46+Feb!I46+Mar!I46+Abr!I46+May!I46+Jun!I46+Jul!I46+Ago!I46),IF(Config!$C$6=9,SUM(+Ene!I46+Feb!I46+Mar!I46+Abr!I46+May!I46+Jun!I46+Jul!I46+Ago!I46+Set!I46),IF(Config!$C$6=10,SUM(+Ene!I46+Feb!I46+Mar!I46+Abr!I46+May!I46+Jun!I46+Jul!I46+Ago!I46+Set!I46+Oct!I46),IF(Config!$C$6=11,SUM(+Ene!I46+Feb!I46+Mar!I46+Abr!I46+May!I46+Jun!I46+Jul!I46+Ago!I46+Set!I46+Oct!I46+Nov!I46),IF(Config!$C$6=12,SUM(+Ene!I46+Feb!I46+Mar!I46+Abr!I46+May!I46+Jun!I46+Jul!I46+Ago!I46+Set!I46+Oct!I46+Nov!I46+Dic!I46)))))))))))))</f>
        <v>0</v>
      </c>
      <c r="J46" s="360">
        <f>IF(Config!$C$6=1,SUM(+Ene!J46),IF(Config!$C$6=2,SUM(+Ene!J46+Feb!J46),IF(Config!$C$6=3,SUM(+Ene!J46+Feb!J46+Mar!J46),IF(Config!$C$6=4,SUM(+Ene!J46+Feb!J46+Mar!J46+Abr!J46),IF(Config!$C$6=5,SUM(Ene!J46+Feb!J46+Mar!J46+Abr!J46+May!J46),IF(Config!$C$6=6,SUM(+Ene!J46+Feb!J46+Mar!J46+Abr!J46+May!J46+Jun!J46),IF(Config!$C$6=7,SUM(Ene!J46+Feb!J46+Mar!J46+Abr!J46+May!J46+Jun!J46+Jul!J46),IF(Config!$C$6=8,SUM(+Ene!J46+Feb!J46+Mar!J46+Abr!J46+May!J46+Jun!J46+Jul!J46+Ago!J46),IF(Config!$C$6=9,SUM(+Ene!J46+Feb!J46+Mar!J46+Abr!J46+May!J46+Jun!J46+Jul!J46+Ago!J46+Set!J46),IF(Config!$C$6=10,SUM(+Ene!J46+Feb!J46+Mar!J46+Abr!J46+May!J46+Jun!J46+Jul!J46+Ago!J46+Set!J46+Oct!J46),IF(Config!$C$6=11,SUM(+Ene!J46+Feb!J46+Mar!J46+Abr!J46+May!J46+Jun!J46+Jul!J46+Ago!J46+Set!J46+Oct!J46+Nov!J46),IF(Config!$C$6=12,SUM(+Ene!J46+Feb!J46+Mar!J46+Abr!J46+May!J46+Jun!J46+Jul!J46+Ago!J46+Set!J46+Oct!J46+Nov!J46+Dic!J46)))))))))))))</f>
        <v>0</v>
      </c>
      <c r="K46" s="360">
        <f>IF(Config!$C$6=1,SUM(+Ene!K46),IF(Config!$C$6=2,SUM(+Ene!K46+Feb!K46),IF(Config!$C$6=3,SUM(+Ene!K46+Feb!K46+Mar!K46),IF(Config!$C$6=4,SUM(+Ene!K46+Feb!K46+Mar!K46+Abr!K46),IF(Config!$C$6=5,SUM(Ene!K46+Feb!K46+Mar!K46+Abr!K46+May!K46),IF(Config!$C$6=6,SUM(+Ene!K46+Feb!K46+Mar!K46+Abr!K46+May!K46+Jun!K46),IF(Config!$C$6=7,SUM(Ene!K46+Feb!K46+Mar!K46+Abr!K46+May!K46+Jun!K46+Jul!K46),IF(Config!$C$6=8,SUM(+Ene!K46+Feb!K46+Mar!K46+Abr!K46+May!K46+Jun!K46+Jul!K46+Ago!K46),IF(Config!$C$6=9,SUM(+Ene!K46+Feb!K46+Mar!K46+Abr!K46+May!K46+Jun!K46+Jul!K46+Ago!K46+Set!K46),IF(Config!$C$6=10,SUM(+Ene!K46+Feb!K46+Mar!K46+Abr!K46+May!K46+Jun!K46+Jul!K46+Ago!K46+Set!K46+Oct!K46),IF(Config!$C$6=11,SUM(+Ene!K46+Feb!K46+Mar!K46+Abr!K46+May!K46+Jun!K46+Jul!K46+Ago!K46+Set!K46+Oct!K46+Nov!K46),IF(Config!$C$6=12,SUM(+Ene!K46+Feb!K46+Mar!K46+Abr!K46+May!K46+Jun!K46+Jul!K46+Ago!K46+Set!K46+Oct!K46+Nov!K46+Dic!K46)))))))))))))</f>
        <v>0</v>
      </c>
      <c r="L46" s="360">
        <f>IF(Config!$C$6=1,SUM(+Ene!L46),IF(Config!$C$6=2,SUM(+Ene!L46+Feb!L46),IF(Config!$C$6=3,SUM(+Ene!L46+Feb!L46+Mar!L46),IF(Config!$C$6=4,SUM(+Ene!L46+Feb!L46+Mar!L46+Abr!L46),IF(Config!$C$6=5,SUM(Ene!L46+Feb!L46+Mar!L46+Abr!L46+May!L46),IF(Config!$C$6=6,SUM(+Ene!L46+Feb!L46+Mar!L46+Abr!L46+May!L46+Jun!L46),IF(Config!$C$6=7,SUM(Ene!L46+Feb!L46+Mar!L46+Abr!L46+May!L46+Jun!L46+Jul!L46),IF(Config!$C$6=8,SUM(+Ene!L46+Feb!L46+Mar!L46+Abr!L46+May!L46+Jun!L46+Jul!L46+Ago!L46),IF(Config!$C$6=9,SUM(+Ene!L46+Feb!L46+Mar!L46+Abr!L46+May!L46+Jun!L46+Jul!L46+Ago!L46+Set!L46),IF(Config!$C$6=10,SUM(+Ene!L46+Feb!L46+Mar!L46+Abr!L46+May!L46+Jun!L46+Jul!L46+Ago!L46+Set!L46+Oct!L46),IF(Config!$C$6=11,SUM(+Ene!L46+Feb!L46+Mar!L46+Abr!L46+May!L46+Jun!L46+Jul!L46+Ago!L46+Set!L46+Oct!L46+Nov!L46),IF(Config!$C$6=12,SUM(+Ene!L46+Feb!L46+Mar!L46+Abr!L46+May!L46+Jun!L46+Jul!L46+Ago!L46+Set!L46+Oct!L46+Nov!L46+Dic!L46)))))))))))))</f>
        <v>0</v>
      </c>
      <c r="M46" s="360">
        <f>IF(Config!$C$6=1,SUM(+Ene!M46),IF(Config!$C$6=2,SUM(+Ene!M46+Feb!M46),IF(Config!$C$6=3,SUM(+Ene!M46+Feb!M46+Mar!M46),IF(Config!$C$6=4,SUM(+Ene!M46+Feb!M46+Mar!M46+Abr!M46),IF(Config!$C$6=5,SUM(Ene!M46+Feb!M46+Mar!M46+Abr!M46+May!M46),IF(Config!$C$6=6,SUM(+Ene!M46+Feb!M46+Mar!M46+Abr!M46+May!M46+Jun!M46),IF(Config!$C$6=7,SUM(Ene!M46+Feb!M46+Mar!M46+Abr!M46+May!M46+Jun!M46+Jul!M46),IF(Config!$C$6=8,SUM(+Ene!M46+Feb!M46+Mar!M46+Abr!M46+May!M46+Jun!M46+Jul!M46+Ago!M46),IF(Config!$C$6=9,SUM(+Ene!M46+Feb!M46+Mar!M46+Abr!M46+May!M46+Jun!M46+Jul!M46+Ago!M46+Set!M46),IF(Config!$C$6=10,SUM(+Ene!M46+Feb!M46+Mar!M46+Abr!M46+May!M46+Jun!M46+Jul!M46+Ago!M46+Set!M46+Oct!M46),IF(Config!$C$6=11,SUM(+Ene!M46+Feb!M46+Mar!M46+Abr!M46+May!M46+Jun!M46+Jul!M46+Ago!M46+Set!M46+Oct!M46+Nov!M46),IF(Config!$C$6=12,SUM(+Ene!M46+Feb!M46+Mar!M46+Abr!M46+May!M46+Jun!M46+Jul!M46+Ago!M46+Set!M46+Oct!M46+Nov!M46+Dic!M46)))))))))))))</f>
        <v>0</v>
      </c>
      <c r="N46" s="360">
        <f>IF(Config!$C$6=1,SUM(+Ene!N46),IF(Config!$C$6=2,SUM(+Ene!N46+Feb!N46),IF(Config!$C$6=3,SUM(+Ene!N46+Feb!N46+Mar!N46),IF(Config!$C$6=4,SUM(+Ene!N46+Feb!N46+Mar!N46+Abr!N46),IF(Config!$C$6=5,SUM(Ene!N46+Feb!N46+Mar!N46+Abr!N46+May!N46),IF(Config!$C$6=6,SUM(+Ene!N46+Feb!N46+Mar!N46+Abr!N46+May!N46+Jun!N46),IF(Config!$C$6=7,SUM(Ene!N46+Feb!N46+Mar!N46+Abr!N46+May!N46+Jun!N46+Jul!N46),IF(Config!$C$6=8,SUM(+Ene!N46+Feb!N46+Mar!N46+Abr!N46+May!N46+Jun!N46+Jul!N46+Ago!N46),IF(Config!$C$6=9,SUM(+Ene!N46+Feb!N46+Mar!N46+Abr!N46+May!N46+Jun!N46+Jul!N46+Ago!N46+Set!N46),IF(Config!$C$6=10,SUM(+Ene!N46+Feb!N46+Mar!N46+Abr!N46+May!N46+Jun!N46+Jul!N46+Ago!N46+Set!N46+Oct!N46),IF(Config!$C$6=11,SUM(+Ene!N46+Feb!N46+Mar!N46+Abr!N46+May!N46+Jun!N46+Jul!N46+Ago!N46+Set!N46+Oct!N46+Nov!N46),IF(Config!$C$6=12,SUM(+Ene!N46+Feb!N46+Mar!N46+Abr!N46+May!N46+Jun!N46+Jul!N46+Ago!N46+Set!N46+Oct!N46+Nov!N46+Dic!N46)))))))))))))</f>
        <v>0</v>
      </c>
      <c r="O46" s="360">
        <f>IF(Config!$C$6=1,SUM(+Ene!O46),IF(Config!$C$6=2,SUM(+Ene!O46+Feb!O46),IF(Config!$C$6=3,SUM(+Ene!O46+Feb!O46+Mar!O46),IF(Config!$C$6=4,SUM(+Ene!O46+Feb!O46+Mar!O46+Abr!O46),IF(Config!$C$6=5,SUM(Ene!O46+Feb!O46+Mar!O46+Abr!O46+May!O46),IF(Config!$C$6=6,SUM(+Ene!O46+Feb!O46+Mar!O46+Abr!O46+May!O46+Jun!O46),IF(Config!$C$6=7,SUM(Ene!O46+Feb!O46+Mar!O46+Abr!O46+May!O46+Jun!O46+Jul!O46),IF(Config!$C$6=8,SUM(+Ene!O46+Feb!O46+Mar!O46+Abr!O46+May!O46+Jun!O46+Jul!O46+Ago!O46),IF(Config!$C$6=9,SUM(+Ene!O46+Feb!O46+Mar!O46+Abr!O46+May!O46+Jun!O46+Jul!O46+Ago!O46+Set!O46),IF(Config!$C$6=10,SUM(+Ene!O46+Feb!O46+Mar!O46+Abr!O46+May!O46+Jun!O46+Jul!O46+Ago!O46+Set!O46+Oct!O46),IF(Config!$C$6=11,SUM(+Ene!O46+Feb!O46+Mar!O46+Abr!O46+May!O46+Jun!O46+Jul!O46+Ago!O46+Set!O46+Oct!O46+Nov!O46),IF(Config!$C$6=12,SUM(+Ene!O46+Feb!O46+Mar!O46+Abr!O46+May!O46+Jun!O46+Jul!O46+Ago!O46+Set!O46+Oct!O46+Nov!O46+Dic!O46)))))))))))))</f>
        <v>1</v>
      </c>
      <c r="P46" s="360">
        <f>IF(Config!$C$6=1,SUM(+Ene!P46),IF(Config!$C$6=2,SUM(+Ene!P46+Feb!P46),IF(Config!$C$6=3,SUM(+Ene!P46+Feb!P46+Mar!P46),IF(Config!$C$6=4,SUM(+Ene!P46+Feb!P46+Mar!P46+Abr!P46),IF(Config!$C$6=5,SUM(Ene!P46+Feb!P46+Mar!P46+Abr!P46+May!P46),IF(Config!$C$6=6,SUM(+Ene!P46+Feb!P46+Mar!P46+Abr!P46+May!P46+Jun!P46),IF(Config!$C$6=7,SUM(Ene!P46+Feb!P46+Mar!P46+Abr!P46+May!P46+Jun!P46+Jul!P46),IF(Config!$C$6=8,SUM(+Ene!P46+Feb!P46+Mar!P46+Abr!P46+May!P46+Jun!P46+Jul!P46+Ago!P46),IF(Config!$C$6=9,SUM(+Ene!P46+Feb!P46+Mar!P46+Abr!P46+May!P46+Jun!P46+Jul!P46+Ago!P46+Set!P46),IF(Config!$C$6=10,SUM(+Ene!P46+Feb!P46+Mar!P46+Abr!P46+May!P46+Jun!P46+Jul!P46+Ago!P46+Set!P46+Oct!P46),IF(Config!$C$6=11,SUM(+Ene!P46+Feb!P46+Mar!P46+Abr!P46+May!P46+Jun!P46+Jul!P46+Ago!P46+Set!P46+Oct!P46+Nov!P46),IF(Config!$C$6=12,SUM(+Ene!P46+Feb!P46+Mar!P46+Abr!P46+May!P46+Jun!P46+Jul!P46+Ago!P46+Set!P46+Oct!P46+Nov!P46+Dic!P46)))))))))))))</f>
        <v>0</v>
      </c>
      <c r="Q46" s="360">
        <f>IF(Config!$C$6=1,SUM(+Ene!Q46),IF(Config!$C$6=2,SUM(+Ene!Q46+Feb!Q46),IF(Config!$C$6=3,SUM(+Ene!Q46+Feb!Q46+Mar!Q46),IF(Config!$C$6=4,SUM(+Ene!Q46+Feb!Q46+Mar!Q46+Abr!Q46),IF(Config!$C$6=5,SUM(Ene!Q46+Feb!Q46+Mar!Q46+Abr!Q46+May!Q46),IF(Config!$C$6=6,SUM(+Ene!Q46+Feb!Q46+Mar!Q46+Abr!Q46+May!Q46+Jun!Q46),IF(Config!$C$6=7,SUM(Ene!Q46+Feb!Q46+Mar!Q46+Abr!Q46+May!Q46+Jun!Q46+Jul!Q46),IF(Config!$C$6=8,SUM(+Ene!Q46+Feb!Q46+Mar!Q46+Abr!Q46+May!Q46+Jun!Q46+Jul!Q46+Ago!Q46),IF(Config!$C$6=9,SUM(+Ene!Q46+Feb!Q46+Mar!Q46+Abr!Q46+May!Q46+Jun!Q46+Jul!Q46+Ago!Q46+Set!Q46),IF(Config!$C$6=10,SUM(+Ene!Q46+Feb!Q46+Mar!Q46+Abr!Q46+May!Q46+Jun!Q46+Jul!Q46+Ago!Q46+Set!Q46+Oct!Q46),IF(Config!$C$6=11,SUM(+Ene!Q46+Feb!Q46+Mar!Q46+Abr!Q46+May!Q46+Jun!Q46+Jul!Q46+Ago!Q46+Set!Q46+Oct!Q46+Nov!Q46),IF(Config!$C$6=12,SUM(+Ene!Q46+Feb!Q46+Mar!Q46+Abr!Q46+May!Q46+Jun!Q46+Jul!Q46+Ago!Q46+Set!Q46+Oct!Q46+Nov!Q46+Dic!Q46)))))))))))))</f>
        <v>0</v>
      </c>
      <c r="R46" s="360">
        <f>IF(Config!$C$6=1,SUM(+Ene!R46),IF(Config!$C$6=2,SUM(+Ene!R46+Feb!R46),IF(Config!$C$6=3,SUM(+Ene!R46+Feb!R46+Mar!R46),IF(Config!$C$6=4,SUM(+Ene!R46+Feb!R46+Mar!R46+Abr!R46),IF(Config!$C$6=5,SUM(Ene!R46+Feb!R46+Mar!R46+Abr!R46+May!R46),IF(Config!$C$6=6,SUM(+Ene!R46+Feb!R46+Mar!R46+Abr!R46+May!R46+Jun!R46),IF(Config!$C$6=7,SUM(Ene!R46+Feb!R46+Mar!R46+Abr!R46+May!R46+Jun!R46+Jul!R46),IF(Config!$C$6=8,SUM(+Ene!R46+Feb!R46+Mar!R46+Abr!R46+May!R46+Jun!R46+Jul!R46+Ago!R46),IF(Config!$C$6=9,SUM(+Ene!R46+Feb!R46+Mar!R46+Abr!R46+May!R46+Jun!R46+Jul!R46+Ago!R46+Set!R46),IF(Config!$C$6=10,SUM(+Ene!R46+Feb!R46+Mar!R46+Abr!R46+May!R46+Jun!R46+Jul!R46+Ago!R46+Set!R46+Oct!R46),IF(Config!$C$6=11,SUM(+Ene!R46+Feb!R46+Mar!R46+Abr!R46+May!R46+Jun!R46+Jul!R46+Ago!R46+Set!R46+Oct!R46+Nov!R46),IF(Config!$C$6=12,SUM(+Ene!R46+Feb!R46+Mar!R46+Abr!R46+May!R46+Jun!R46+Jul!R46+Ago!R46+Set!R46+Oct!R46+Nov!R46+Dic!R46)))))))))))))</f>
        <v>0</v>
      </c>
      <c r="S46" s="360">
        <f>IF(Config!$C$6=1,SUM(+Ene!S46),IF(Config!$C$6=2,SUM(+Ene!S46+Feb!S46),IF(Config!$C$6=3,SUM(+Ene!S46+Feb!S46+Mar!S46),IF(Config!$C$6=4,SUM(+Ene!S46+Feb!S46+Mar!S46+Abr!S46),IF(Config!$C$6=5,SUM(Ene!S46+Feb!S46+Mar!S46+Abr!S46+May!S46),IF(Config!$C$6=6,SUM(+Ene!S46+Feb!S46+Mar!S46+Abr!S46+May!S46+Jun!S46),IF(Config!$C$6=7,SUM(Ene!S46+Feb!S46+Mar!S46+Abr!S46+May!S46+Jun!S46+Jul!S46),IF(Config!$C$6=8,SUM(+Ene!S46+Feb!S46+Mar!S46+Abr!S46+May!S46+Jun!S46+Jul!S46+Ago!S46),IF(Config!$C$6=9,SUM(+Ene!S46+Feb!S46+Mar!S46+Abr!S46+May!S46+Jun!S46+Jul!S46+Ago!S46+Set!S46),IF(Config!$C$6=10,SUM(+Ene!S46+Feb!S46+Mar!S46+Abr!S46+May!S46+Jun!S46+Jul!S46+Ago!S46+Set!S46+Oct!S46),IF(Config!$C$6=11,SUM(+Ene!S46+Feb!S46+Mar!S46+Abr!S46+May!S46+Jun!S46+Jul!S46+Ago!S46+Set!S46+Oct!S46+Nov!S46),IF(Config!$C$6=12,SUM(+Ene!S46+Feb!S46+Mar!S46+Abr!S46+May!S46+Jun!S46+Jul!S46+Ago!S46+Set!S46+Oct!S46+Nov!S46+Dic!S46)))))))))))))</f>
        <v>0</v>
      </c>
      <c r="T46" s="360">
        <f>IF(Config!$C$6=1,SUM(+Ene!T46),IF(Config!$C$6=2,SUM(+Ene!T46+Feb!T46),IF(Config!$C$6=3,SUM(+Ene!T46+Feb!T46+Mar!T46),IF(Config!$C$6=4,SUM(+Ene!T46+Feb!T46+Mar!T46+Abr!T46),IF(Config!$C$6=5,SUM(Ene!T46+Feb!T46+Mar!T46+Abr!T46+May!T46),IF(Config!$C$6=6,SUM(+Ene!T46+Feb!T46+Mar!T46+Abr!T46+May!T46+Jun!T46),IF(Config!$C$6=7,SUM(Ene!T46+Feb!T46+Mar!T46+Abr!T46+May!T46+Jun!T46+Jul!T46),IF(Config!$C$6=8,SUM(+Ene!T46+Feb!T46+Mar!T46+Abr!T46+May!T46+Jun!T46+Jul!T46+Ago!T46),IF(Config!$C$6=9,SUM(+Ene!T46+Feb!T46+Mar!T46+Abr!T46+May!T46+Jun!T46+Jul!T46+Ago!T46+Set!T46),IF(Config!$C$6=10,SUM(+Ene!T46+Feb!T46+Mar!T46+Abr!T46+May!T46+Jun!T46+Jul!T46+Ago!T46+Set!T46+Oct!T46),IF(Config!$C$6=11,SUM(+Ene!T46+Feb!T46+Mar!T46+Abr!T46+May!T46+Jun!T46+Jul!T46+Ago!T46+Set!T46+Oct!T46+Nov!T46),IF(Config!$C$6=12,SUM(+Ene!T46+Feb!T46+Mar!T46+Abr!T46+May!T46+Jun!T46+Jul!T46+Ago!T46+Set!T46+Oct!T46+Nov!T46+Dic!T46)))))))))))))</f>
        <v>0</v>
      </c>
      <c r="U46" s="360">
        <f>IF(Config!$C$6=1,SUM(+Ene!U46),IF(Config!$C$6=2,SUM(+Ene!U46+Feb!U46),IF(Config!$C$6=3,SUM(+Ene!U46+Feb!U46+Mar!U46),IF(Config!$C$6=4,SUM(+Ene!U46+Feb!U46+Mar!U46+Abr!U46),IF(Config!$C$6=5,SUM(Ene!U46+Feb!U46+Mar!U46+Abr!U46+May!U46),IF(Config!$C$6=6,SUM(+Ene!U46+Feb!U46+Mar!U46+Abr!U46+May!U46+Jun!U46),IF(Config!$C$6=7,SUM(Ene!U46+Feb!U46+Mar!U46+Abr!U46+May!U46+Jun!U46+Jul!U46),IF(Config!$C$6=8,SUM(+Ene!U46+Feb!U46+Mar!U46+Abr!U46+May!U46+Jun!U46+Jul!U46+Ago!U46),IF(Config!$C$6=9,SUM(+Ene!U46+Feb!U46+Mar!U46+Abr!U46+May!U46+Jun!U46+Jul!U46+Ago!U46+Set!U46),IF(Config!$C$6=10,SUM(+Ene!U46+Feb!U46+Mar!U46+Abr!U46+May!U46+Jun!U46+Jul!U46+Ago!U46+Set!U46+Oct!U46),IF(Config!$C$6=11,SUM(+Ene!U46+Feb!U46+Mar!U46+Abr!U46+May!U46+Jun!U46+Jul!U46+Ago!U46+Set!U46+Oct!U46+Nov!U46),IF(Config!$C$6=12,SUM(+Ene!U46+Feb!U46+Mar!U46+Abr!U46+May!U46+Jun!U46+Jul!U46+Ago!U46+Set!U46+Oct!U46+Nov!U46+Dic!U46)))))))))))))</f>
        <v>0</v>
      </c>
      <c r="V46" s="360">
        <f>IF(Config!$C$6=1,SUM(+Ene!V46),IF(Config!$C$6=2,SUM(+Ene!V46+Feb!V46),IF(Config!$C$6=3,SUM(+Ene!V46+Feb!V46+Mar!V46),IF(Config!$C$6=4,SUM(+Ene!V46+Feb!V46+Mar!V46+Abr!V46),IF(Config!$C$6=5,SUM(Ene!V46+Feb!V46+Mar!V46+Abr!V46+May!V46),IF(Config!$C$6=6,SUM(+Ene!V46+Feb!V46+Mar!V46+Abr!V46+May!V46+Jun!V46),IF(Config!$C$6=7,SUM(Ene!V46+Feb!V46+Mar!V46+Abr!V46+May!V46+Jun!V46+Jul!V46),IF(Config!$C$6=8,SUM(+Ene!V46+Feb!V46+Mar!V46+Abr!V46+May!V46+Jun!V46+Jul!V46+Ago!V46),IF(Config!$C$6=9,SUM(+Ene!V46+Feb!V46+Mar!V46+Abr!V46+May!V46+Jun!V46+Jul!V46+Ago!V46+Set!V46),IF(Config!$C$6=10,SUM(+Ene!V46+Feb!V46+Mar!V46+Abr!V46+May!V46+Jun!V46+Jul!V46+Ago!V46+Set!V46+Oct!V46),IF(Config!$C$6=11,SUM(+Ene!V46+Feb!V46+Mar!V46+Abr!V46+May!V46+Jun!V46+Jul!V46+Ago!V46+Set!V46+Oct!V46+Nov!V46),IF(Config!$C$6=12,SUM(+Ene!V46+Feb!V46+Mar!V46+Abr!V46+May!V46+Jun!V46+Jul!V46+Ago!V46+Set!V46+Oct!V46+Nov!V46+Dic!V46)))))))))))))</f>
        <v>0</v>
      </c>
      <c r="W46" s="360">
        <f>IF(Config!$C$6=1,SUM(+Ene!W46),IF(Config!$C$6=2,SUM(+Ene!W46+Feb!W46),IF(Config!$C$6=3,SUM(+Ene!W46+Feb!W46+Mar!W46),IF(Config!$C$6=4,SUM(+Ene!W46+Feb!W46+Mar!W46+Abr!W46),IF(Config!$C$6=5,SUM(Ene!W46+Feb!W46+Mar!W46+Abr!W46+May!W46),IF(Config!$C$6=6,SUM(+Ene!W46+Feb!W46+Mar!W46+Abr!W46+May!W46+Jun!W46),IF(Config!$C$6=7,SUM(Ene!W46+Feb!W46+Mar!W46+Abr!W46+May!W46+Jun!W46+Jul!W46),IF(Config!$C$6=8,SUM(+Ene!W46+Feb!W46+Mar!W46+Abr!W46+May!W46+Jun!W46+Jul!W46+Ago!W46),IF(Config!$C$6=9,SUM(+Ene!W46+Feb!W46+Mar!W46+Abr!W46+May!W46+Jun!W46+Jul!W46+Ago!W46+Set!W46),IF(Config!$C$6=10,SUM(+Ene!W46+Feb!W46+Mar!W46+Abr!W46+May!W46+Jun!W46+Jul!W46+Ago!W46+Set!W46+Oct!W46),IF(Config!$C$6=11,SUM(+Ene!W46+Feb!W46+Mar!W46+Abr!W46+May!W46+Jun!W46+Jul!W46+Ago!W46+Set!W46+Oct!W46+Nov!W46),IF(Config!$C$6=12,SUM(+Ene!W46+Feb!W46+Mar!W46+Abr!W46+May!W46+Jun!W46+Jul!W46+Ago!W46+Set!W46+Oct!W46+Nov!W46+Dic!W46)))))))))))))</f>
        <v>0</v>
      </c>
      <c r="X46" s="360">
        <f>IF(Config!$C$6=1,SUM(+Ene!X46),IF(Config!$C$6=2,SUM(+Ene!X46+Feb!X46),IF(Config!$C$6=3,SUM(+Ene!X46+Feb!X46+Mar!X46),IF(Config!$C$6=4,SUM(+Ene!X46+Feb!X46+Mar!X46+Abr!X46),IF(Config!$C$6=5,SUM(Ene!X46+Feb!X46+Mar!X46+Abr!X46+May!X46),IF(Config!$C$6=6,SUM(+Ene!X46+Feb!X46+Mar!X46+Abr!X46+May!X46+Jun!X46),IF(Config!$C$6=7,SUM(Ene!X46+Feb!X46+Mar!X46+Abr!X46+May!X46+Jun!X46+Jul!X46),IF(Config!$C$6=8,SUM(+Ene!X46+Feb!X46+Mar!X46+Abr!X46+May!X46+Jun!X46+Jul!X46+Ago!X46),IF(Config!$C$6=9,SUM(+Ene!X46+Feb!X46+Mar!X46+Abr!X46+May!X46+Jun!X46+Jul!X46+Ago!X46+Set!X46),IF(Config!$C$6=10,SUM(+Ene!X46+Feb!X46+Mar!X46+Abr!X46+May!X46+Jun!X46+Jul!X46+Ago!X46+Set!X46+Oct!X46),IF(Config!$C$6=11,SUM(+Ene!X46+Feb!X46+Mar!X46+Abr!X46+May!X46+Jun!X46+Jul!X46+Ago!X46+Set!X46+Oct!X46+Nov!X46),IF(Config!$C$6=12,SUM(+Ene!X46+Feb!X46+Mar!X46+Abr!X46+May!X46+Jun!X46+Jul!X46+Ago!X46+Set!X46+Oct!X46+Nov!X46+Dic!X46)))))))))))))</f>
        <v>2</v>
      </c>
      <c r="Y46" s="360">
        <f>IF(Config!$C$6=1,SUM(+Ene!Y46),IF(Config!$C$6=2,SUM(+Ene!Y46+Feb!Y46),IF(Config!$C$6=3,SUM(+Ene!Y46+Feb!Y46+Mar!Y46),IF(Config!$C$6=4,SUM(+Ene!Y46+Feb!Y46+Mar!Y46+Abr!Y46),IF(Config!$C$6=5,SUM(Ene!Y46+Feb!Y46+Mar!Y46+Abr!Y46+May!Y46),IF(Config!$C$6=6,SUM(+Ene!Y46+Feb!Y46+Mar!Y46+Abr!Y46+May!Y46+Jun!Y46),IF(Config!$C$6=7,SUM(Ene!Y46+Feb!Y46+Mar!Y46+Abr!Y46+May!Y46+Jun!Y46+Jul!Y46),IF(Config!$C$6=8,SUM(+Ene!Y46+Feb!Y46+Mar!Y46+Abr!Y46+May!Y46+Jun!Y46+Jul!Y46+Ago!Y46),IF(Config!$C$6=9,SUM(+Ene!Y46+Feb!Y46+Mar!Y46+Abr!Y46+May!Y46+Jun!Y46+Jul!Y46+Ago!Y46+Set!Y46),IF(Config!$C$6=10,SUM(+Ene!Y46+Feb!Y46+Mar!Y46+Abr!Y46+May!Y46+Jun!Y46+Jul!Y46+Ago!Y46+Set!Y46+Oct!Y46),IF(Config!$C$6=11,SUM(+Ene!Y46+Feb!Y46+Mar!Y46+Abr!Y46+May!Y46+Jun!Y46+Jul!Y46+Ago!Y46+Set!Y46+Oct!Y46+Nov!Y46),IF(Config!$C$6=12,SUM(+Ene!Y46+Feb!Y46+Mar!Y46+Abr!Y46+May!Y46+Jun!Y46+Jul!Y46+Ago!Y46+Set!Y46+Oct!Y46+Nov!Y46+Dic!Y46)))))))))))))</f>
        <v>0</v>
      </c>
      <c r="Z46" s="360">
        <f>IF(Config!$C$6=1,SUM(+Ene!Z46),IF(Config!$C$6=2,SUM(+Ene!Z46+Feb!Z46),IF(Config!$C$6=3,SUM(+Ene!Z46+Feb!Z46+Mar!Z46),IF(Config!$C$6=4,SUM(+Ene!Z46+Feb!Z46+Mar!Z46+Abr!Z46),IF(Config!$C$6=5,SUM(Ene!Z46+Feb!Z46+Mar!Z46+Abr!Z46+May!Z46),IF(Config!$C$6=6,SUM(+Ene!Z46+Feb!Z46+Mar!Z46+Abr!Z46+May!Z46+Jun!Z46),IF(Config!$C$6=7,SUM(Ene!Z46+Feb!Z46+Mar!Z46+Abr!Z46+May!Z46+Jun!Z46+Jul!Z46),IF(Config!$C$6=8,SUM(+Ene!Z46+Feb!Z46+Mar!Z46+Abr!Z46+May!Z46+Jun!Z46+Jul!Z46+Ago!Z46),IF(Config!$C$6=9,SUM(+Ene!Z46+Feb!Z46+Mar!Z46+Abr!Z46+May!Z46+Jun!Z46+Jul!Z46+Ago!Z46+Set!Z46),IF(Config!$C$6=10,SUM(+Ene!Z46+Feb!Z46+Mar!Z46+Abr!Z46+May!Z46+Jun!Z46+Jul!Z46+Ago!Z46+Set!Z46+Oct!Z46),IF(Config!$C$6=11,SUM(+Ene!Z46+Feb!Z46+Mar!Z46+Abr!Z46+May!Z46+Jun!Z46+Jul!Z46+Ago!Z46+Set!Z46+Oct!Z46+Nov!Z46),IF(Config!$C$6=12,SUM(+Ene!Z46+Feb!Z46+Mar!Z46+Abr!Z46+May!Z46+Jun!Z46+Jul!Z46+Ago!Z46+Set!Z46+Oct!Z46+Nov!Z46+Dic!Z46)))))))))))))</f>
        <v>0</v>
      </c>
      <c r="AA46" s="360">
        <f>IF(Config!$C$6=1,SUM(+Ene!AA46),IF(Config!$C$6=2,SUM(+Ene!AA46+Feb!AA46),IF(Config!$C$6=3,SUM(+Ene!AA46+Feb!AA46+Mar!AA46),IF(Config!$C$6=4,SUM(+Ene!AA46+Feb!AA46+Mar!AA46+Abr!AA46),IF(Config!$C$6=5,SUM(Ene!AA46+Feb!AA46+Mar!AA46+Abr!AA46+May!AA46),IF(Config!$C$6=6,SUM(+Ene!AA46+Feb!AA46+Mar!AA46+Abr!AA46+May!AA46+Jun!AA46),IF(Config!$C$6=7,SUM(Ene!AA46+Feb!AA46+Mar!AA46+Abr!AA46+May!AA46+Jun!AA46+Jul!AA46),IF(Config!$C$6=8,SUM(+Ene!AA46+Feb!AA46+Mar!AA46+Abr!AA46+May!AA46+Jun!AA46+Jul!AA46+Ago!AA46),IF(Config!$C$6=9,SUM(+Ene!AA46+Feb!AA46+Mar!AA46+Abr!AA46+May!AA46+Jun!AA46+Jul!AA46+Ago!AA46+Set!AA46),IF(Config!$C$6=10,SUM(+Ene!AA46+Feb!AA46+Mar!AA46+Abr!AA46+May!AA46+Jun!AA46+Jul!AA46+Ago!AA46+Set!AA46+Oct!AA46),IF(Config!$C$6=11,SUM(+Ene!AA46+Feb!AA46+Mar!AA46+Abr!AA46+May!AA46+Jun!AA46+Jul!AA46+Ago!AA46+Set!AA46+Oct!AA46+Nov!AA46),IF(Config!$C$6=12,SUM(+Ene!AA46+Feb!AA46+Mar!AA46+Abr!AA46+May!AA46+Jun!AA46+Jul!AA46+Ago!AA46+Set!AA46+Oct!AA46+Nov!AA46+Dic!AA46)))))))))))))</f>
        <v>0</v>
      </c>
      <c r="AB46" s="360">
        <f>IF(Config!$C$6=1,SUM(+Ene!AB46),IF(Config!$C$6=2,SUM(+Ene!AB46+Feb!AB46),IF(Config!$C$6=3,SUM(+Ene!AB46+Feb!AB46+Mar!AB46),IF(Config!$C$6=4,SUM(+Ene!AB46+Feb!AB46+Mar!AB46+Abr!AB46),IF(Config!$C$6=5,SUM(Ene!AB46+Feb!AB46+Mar!AB46+Abr!AB46+May!AB46),IF(Config!$C$6=6,SUM(+Ene!AB46+Feb!AB46+Mar!AB46+Abr!AB46+May!AB46+Jun!AB46),IF(Config!$C$6=7,SUM(Ene!AB46+Feb!AB46+Mar!AB46+Abr!AB46+May!AB46+Jun!AB46+Jul!AB46),IF(Config!$C$6=8,SUM(+Ene!AB46+Feb!AB46+Mar!AB46+Abr!AB46+May!AB46+Jun!AB46+Jul!AB46+Ago!AB46),IF(Config!$C$6=9,SUM(+Ene!AB46+Feb!AB46+Mar!AB46+Abr!AB46+May!AB46+Jun!AB46+Jul!AB46+Ago!AB46+Set!AB46),IF(Config!$C$6=10,SUM(+Ene!AB46+Feb!AB46+Mar!AB46+Abr!AB46+May!AB46+Jun!AB46+Jul!AB46+Ago!AB46+Set!AB46+Oct!AB46),IF(Config!$C$6=11,SUM(+Ene!AB46+Feb!AB46+Mar!AB46+Abr!AB46+May!AB46+Jun!AB46+Jul!AB46+Ago!AB46+Set!AB46+Oct!AB46+Nov!AB46),IF(Config!$C$6=12,SUM(+Ene!AB46+Feb!AB46+Mar!AB46+Abr!AB46+May!AB46+Jun!AB46+Jul!AB46+Ago!AB46+Set!AB46+Oct!AB46+Nov!AB46+Dic!AB46)))))))))))))</f>
        <v>0</v>
      </c>
      <c r="AC46" s="360">
        <f>IF(Config!$C$6=1,SUM(+Ene!AC46),IF(Config!$C$6=2,SUM(+Ene!AC46+Feb!AC46),IF(Config!$C$6=3,SUM(+Ene!AC46+Feb!AC46+Mar!AC46),IF(Config!$C$6=4,SUM(+Ene!AC46+Feb!AC46+Mar!AC46+Abr!AC46),IF(Config!$C$6=5,SUM(Ene!AC46+Feb!AC46+Mar!AC46+Abr!AC46+May!AC46),IF(Config!$C$6=6,SUM(+Ene!AC46+Feb!AC46+Mar!AC46+Abr!AC46+May!AC46+Jun!AC46),IF(Config!$C$6=7,SUM(Ene!AC46+Feb!AC46+Mar!AC46+Abr!AC46+May!AC46+Jun!AC46+Jul!AC46),IF(Config!$C$6=8,SUM(+Ene!AC46+Feb!AC46+Mar!AC46+Abr!AC46+May!AC46+Jun!AC46+Jul!AC46+Ago!AC46),IF(Config!$C$6=9,SUM(+Ene!AC46+Feb!AC46+Mar!AC46+Abr!AC46+May!AC46+Jun!AC46+Jul!AC46+Ago!AC46+Set!AC46),IF(Config!$C$6=10,SUM(+Ene!AC46+Feb!AC46+Mar!AC46+Abr!AC46+May!AC46+Jun!AC46+Jul!AC46+Ago!AC46+Set!AC46+Oct!AC46),IF(Config!$C$6=11,SUM(+Ene!AC46+Feb!AC46+Mar!AC46+Abr!AC46+May!AC46+Jun!AC46+Jul!AC46+Ago!AC46+Set!AC46+Oct!AC46+Nov!AC46),IF(Config!$C$6=12,SUM(+Ene!AC46+Feb!AC46+Mar!AC46+Abr!AC46+May!AC46+Jun!AC46+Jul!AC46+Ago!AC46+Set!AC46+Oct!AC46+Nov!AC46+Dic!AC46)))))))))))))</f>
        <v>3</v>
      </c>
      <c r="AD46" s="360">
        <f>IF(Config!$C$6=1,SUM(+Ene!AD46),IF(Config!$C$6=2,SUM(+Ene!AD46+Feb!AD46),IF(Config!$C$6=3,SUM(+Ene!AD46+Feb!AD46+Mar!AD46),IF(Config!$C$6=4,SUM(+Ene!AD46+Feb!AD46+Mar!AD46+Abr!AD46),IF(Config!$C$6=5,SUM(Ene!AD46+Feb!AD46+Mar!AD46+Abr!AD46+May!AD46),IF(Config!$C$6=6,SUM(+Ene!AD46+Feb!AD46+Mar!AD46+Abr!AD46+May!AD46+Jun!AD46),IF(Config!$C$6=7,SUM(Ene!AD46+Feb!AD46+Mar!AD46+Abr!AD46+May!AD46+Jun!AD46+Jul!AD46),IF(Config!$C$6=8,SUM(+Ene!AD46+Feb!AD46+Mar!AD46+Abr!AD46+May!AD46+Jun!AD46+Jul!AD46+Ago!AD46),IF(Config!$C$6=9,SUM(+Ene!AD46+Feb!AD46+Mar!AD46+Abr!AD46+May!AD46+Jun!AD46+Jul!AD46+Ago!AD46+Set!AD46),IF(Config!$C$6=10,SUM(+Ene!AD46+Feb!AD46+Mar!AD46+Abr!AD46+May!AD46+Jun!AD46+Jul!AD46+Ago!AD46+Set!AD46+Oct!AD46),IF(Config!$C$6=11,SUM(+Ene!AD46+Feb!AD46+Mar!AD46+Abr!AD46+May!AD46+Jun!AD46+Jul!AD46+Ago!AD46+Set!AD46+Oct!AD46+Nov!AD46),IF(Config!$C$6=12,SUM(+Ene!AD46+Feb!AD46+Mar!AD46+Abr!AD46+May!AD46+Jun!AD46+Jul!AD46+Ago!AD46+Set!AD46+Oct!AD46+Nov!AD46+Dic!AD46)))))))))))))</f>
        <v>0</v>
      </c>
      <c r="AE46" s="360">
        <f>IF(Config!$C$6=1,SUM(+Ene!AE46),IF(Config!$C$6=2,SUM(+Ene!AE46+Feb!AE46),IF(Config!$C$6=3,SUM(+Ene!AE46+Feb!AE46+Mar!AE46),IF(Config!$C$6=4,SUM(+Ene!AE46+Feb!AE46+Mar!AE46+Abr!AE46),IF(Config!$C$6=5,SUM(Ene!AE46+Feb!AE46+Mar!AE46+Abr!AE46+May!AE46),IF(Config!$C$6=6,SUM(+Ene!AE46+Feb!AE46+Mar!AE46+Abr!AE46+May!AE46+Jun!AE46),IF(Config!$C$6=7,SUM(Ene!AE46+Feb!AE46+Mar!AE46+Abr!AE46+May!AE46+Jun!AE46+Jul!AE46),IF(Config!$C$6=8,SUM(+Ene!AE46+Feb!AE46+Mar!AE46+Abr!AE46+May!AE46+Jun!AE46+Jul!AE46+Ago!AE46),IF(Config!$C$6=9,SUM(+Ene!AE46+Feb!AE46+Mar!AE46+Abr!AE46+May!AE46+Jun!AE46+Jul!AE46+Ago!AE46+Set!AE46),IF(Config!$C$6=10,SUM(+Ene!AE46+Feb!AE46+Mar!AE46+Abr!AE46+May!AE46+Jun!AE46+Jul!AE46+Ago!AE46+Set!AE46+Oct!AE46),IF(Config!$C$6=11,SUM(+Ene!AE46+Feb!AE46+Mar!AE46+Abr!AE46+May!AE46+Jun!AE46+Jul!AE46+Ago!AE46+Set!AE46+Oct!AE46+Nov!AE46),IF(Config!$C$6=12,SUM(+Ene!AE46+Feb!AE46+Mar!AE46+Abr!AE46+May!AE46+Jun!AE46+Jul!AE46+Ago!AE46+Set!AE46+Oct!AE46+Nov!AE46+Dic!AE46)))))))))))))</f>
        <v>0</v>
      </c>
      <c r="AF46" s="360">
        <f>IF(Config!$C$6=1,SUM(+Ene!AF46),IF(Config!$C$6=2,SUM(+Ene!AF46+Feb!AF46),IF(Config!$C$6=3,SUM(+Ene!AF46+Feb!AF46+Mar!AF46),IF(Config!$C$6=4,SUM(+Ene!AF46+Feb!AF46+Mar!AF46+Abr!AF46),IF(Config!$C$6=5,SUM(Ene!AF46+Feb!AF46+Mar!AF46+Abr!AF46+May!AF46),IF(Config!$C$6=6,SUM(+Ene!AF46+Feb!AF46+Mar!AF46+Abr!AF46+May!AF46+Jun!AF46),IF(Config!$C$6=7,SUM(Ene!AF46+Feb!AF46+Mar!AF46+Abr!AF46+May!AF46+Jun!AF46+Jul!AF46),IF(Config!$C$6=8,SUM(+Ene!AF46+Feb!AF46+Mar!AF46+Abr!AF46+May!AF46+Jun!AF46+Jul!AF46+Ago!AF46),IF(Config!$C$6=9,SUM(+Ene!AF46+Feb!AF46+Mar!AF46+Abr!AF46+May!AF46+Jun!AF46+Jul!AF46+Ago!AF46+Set!AF46),IF(Config!$C$6=10,SUM(+Ene!AF46+Feb!AF46+Mar!AF46+Abr!AF46+May!AF46+Jun!AF46+Jul!AF46+Ago!AF46+Set!AF46+Oct!AF46),IF(Config!$C$6=11,SUM(+Ene!AF46+Feb!AF46+Mar!AF46+Abr!AF46+May!AF46+Jun!AF46+Jul!AF46+Ago!AF46+Set!AF46+Oct!AF46+Nov!AF46),IF(Config!$C$6=12,SUM(+Ene!AF46+Feb!AF46+Mar!AF46+Abr!AF46+May!AF46+Jun!AF46+Jul!AF46+Ago!AF46+Set!AF46+Oct!AF46+Nov!AF46+Dic!AF46)))))))))))))</f>
        <v>0</v>
      </c>
      <c r="AG46" s="360">
        <f>IF(Config!$C$6=1,SUM(+Ene!AG46),IF(Config!$C$6=2,SUM(+Ene!AG46+Feb!AG46),IF(Config!$C$6=3,SUM(+Ene!AG46+Feb!AG46+Mar!AG46),IF(Config!$C$6=4,SUM(+Ene!AG46+Feb!AG46+Mar!AG46+Abr!AG46),IF(Config!$C$6=5,SUM(Ene!AG46+Feb!AG46+Mar!AG46+Abr!AG46+May!AG46),IF(Config!$C$6=6,SUM(+Ene!AG46+Feb!AG46+Mar!AG46+Abr!AG46+May!AG46+Jun!AG46),IF(Config!$C$6=7,SUM(Ene!AG46+Feb!AG46+Mar!AG46+Abr!AG46+May!AG46+Jun!AG46+Jul!AG46),IF(Config!$C$6=8,SUM(+Ene!AG46+Feb!AG46+Mar!AG46+Abr!AG46+May!AG46+Jun!AG46+Jul!AG46+Ago!AG46),IF(Config!$C$6=9,SUM(+Ene!AG46+Feb!AG46+Mar!AG46+Abr!AG46+May!AG46+Jun!AG46+Jul!AG46+Ago!AG46+Set!AG46),IF(Config!$C$6=10,SUM(+Ene!AG46+Feb!AG46+Mar!AG46+Abr!AG46+May!AG46+Jun!AG46+Jul!AG46+Ago!AG46+Set!AG46+Oct!AG46),IF(Config!$C$6=11,SUM(+Ene!AG46+Feb!AG46+Mar!AG46+Abr!AG46+May!AG46+Jun!AG46+Jul!AG46+Ago!AG46+Set!AG46+Oct!AG46+Nov!AG46),IF(Config!$C$6=12,SUM(+Ene!AG46+Feb!AG46+Mar!AG46+Abr!AG46+May!AG46+Jun!AG46+Jul!AG46+Ago!AG46+Set!AG46+Oct!AG46+Nov!AG46+Dic!AG46)))))))))))))</f>
        <v>0</v>
      </c>
      <c r="AH46" s="360">
        <f>IF(Config!$C$6=1,SUM(+Ene!AH46),IF(Config!$C$6=2,SUM(+Ene!AH46+Feb!AH46),IF(Config!$C$6=3,SUM(+Ene!AH46+Feb!AH46+Mar!AH46),IF(Config!$C$6=4,SUM(+Ene!AH46+Feb!AH46+Mar!AH46+Abr!AH46),IF(Config!$C$6=5,SUM(Ene!AH46+Feb!AH46+Mar!AH46+Abr!AH46+May!AH46),IF(Config!$C$6=6,SUM(+Ene!AH46+Feb!AH46+Mar!AH46+Abr!AH46+May!AH46+Jun!AH46),IF(Config!$C$6=7,SUM(Ene!AH46+Feb!AH46+Mar!AH46+Abr!AH46+May!AH46+Jun!AH46+Jul!AH46),IF(Config!$C$6=8,SUM(+Ene!AH46+Feb!AH46+Mar!AH46+Abr!AH46+May!AH46+Jun!AH46+Jul!AH46+Ago!AH46),IF(Config!$C$6=9,SUM(+Ene!AH46+Feb!AH46+Mar!AH46+Abr!AH46+May!AH46+Jun!AH46+Jul!AH46+Ago!AH46+Set!AH46),IF(Config!$C$6=10,SUM(+Ene!AH46+Feb!AH46+Mar!AH46+Abr!AH46+May!AH46+Jun!AH46+Jul!AH46+Ago!AH46+Set!AH46+Oct!AH46),IF(Config!$C$6=11,SUM(+Ene!AH46+Feb!AH46+Mar!AH46+Abr!AH46+May!AH46+Jun!AH46+Jul!AH46+Ago!AH46+Set!AH46+Oct!AH46+Nov!AH46),IF(Config!$C$6=12,SUM(+Ene!AH46+Feb!AH46+Mar!AH46+Abr!AH46+May!AH46+Jun!AH46+Jul!AH46+Ago!AH46+Set!AH46+Oct!AH46+Nov!AH46+Dic!AH46)))))))))))))</f>
        <v>0</v>
      </c>
      <c r="AI46" s="360">
        <f>IF(Config!$C$6=1,SUM(+Ene!AI46),IF(Config!$C$6=2,SUM(+Ene!AI46+Feb!AI46),IF(Config!$C$6=3,SUM(+Ene!AI46+Feb!AI46+Mar!AI46),IF(Config!$C$6=4,SUM(+Ene!AI46+Feb!AI46+Mar!AI46+Abr!AI46),IF(Config!$C$6=5,SUM(Ene!AI46+Feb!AI46+Mar!AI46+Abr!AI46+May!AI46),IF(Config!$C$6=6,SUM(+Ene!AI46+Feb!AI46+Mar!AI46+Abr!AI46+May!AI46+Jun!AI46),IF(Config!$C$6=7,SUM(Ene!AI46+Feb!AI46+Mar!AI46+Abr!AI46+May!AI46+Jun!AI46+Jul!AI46),IF(Config!$C$6=8,SUM(+Ene!AI46+Feb!AI46+Mar!AI46+Abr!AI46+May!AI46+Jun!AI46+Jul!AI46+Ago!AI46),IF(Config!$C$6=9,SUM(+Ene!AI46+Feb!AI46+Mar!AI46+Abr!AI46+May!AI46+Jun!AI46+Jul!AI46+Ago!AI46+Set!AI46),IF(Config!$C$6=10,SUM(+Ene!AI46+Feb!AI46+Mar!AI46+Abr!AI46+May!AI46+Jun!AI46+Jul!AI46+Ago!AI46+Set!AI46+Oct!AI46),IF(Config!$C$6=11,SUM(+Ene!AI46+Feb!AI46+Mar!AI46+Abr!AI46+May!AI46+Jun!AI46+Jul!AI46+Ago!AI46+Set!AI46+Oct!AI46+Nov!AI46),IF(Config!$C$6=12,SUM(+Ene!AI46+Feb!AI46+Mar!AI46+Abr!AI46+May!AI46+Jun!AI46+Jul!AI46+Ago!AI46+Set!AI46+Oct!AI46+Nov!AI46+Dic!AI46)))))))))))))</f>
        <v>1</v>
      </c>
      <c r="AJ46" s="360">
        <f>IF(Config!$C$6=1,SUM(+Ene!AJ46),IF(Config!$C$6=2,SUM(+Ene!AJ46+Feb!AJ46),IF(Config!$C$6=3,SUM(+Ene!AJ46+Feb!AJ46+Mar!AJ46),IF(Config!$C$6=4,SUM(+Ene!AJ46+Feb!AJ46+Mar!AJ46+Abr!AJ46),IF(Config!$C$6=5,SUM(Ene!AJ46+Feb!AJ46+Mar!AJ46+Abr!AJ46+May!AJ46),IF(Config!$C$6=6,SUM(+Ene!AJ46+Feb!AJ46+Mar!AJ46+Abr!AJ46+May!AJ46+Jun!AJ46),IF(Config!$C$6=7,SUM(Ene!AJ46+Feb!AJ46+Mar!AJ46+Abr!AJ46+May!AJ46+Jun!AJ46+Jul!AJ46),IF(Config!$C$6=8,SUM(+Ene!AJ46+Feb!AJ46+Mar!AJ46+Abr!AJ46+May!AJ46+Jun!AJ46+Jul!AJ46+Ago!AJ46),IF(Config!$C$6=9,SUM(+Ene!AJ46+Feb!AJ46+Mar!AJ46+Abr!AJ46+May!AJ46+Jun!AJ46+Jul!AJ46+Ago!AJ46+Set!AJ46),IF(Config!$C$6=10,SUM(+Ene!AJ46+Feb!AJ46+Mar!AJ46+Abr!AJ46+May!AJ46+Jun!AJ46+Jul!AJ46+Ago!AJ46+Set!AJ46+Oct!AJ46),IF(Config!$C$6=11,SUM(+Ene!AJ46+Feb!AJ46+Mar!AJ46+Abr!AJ46+May!AJ46+Jun!AJ46+Jul!AJ46+Ago!AJ46+Set!AJ46+Oct!AJ46+Nov!AJ46),IF(Config!$C$6=12,SUM(+Ene!AJ46+Feb!AJ46+Mar!AJ46+Abr!AJ46+May!AJ46+Jun!AJ46+Jul!AJ46+Ago!AJ46+Set!AJ46+Oct!AJ46+Nov!AJ46+Dic!AJ46)))))))))))))</f>
        <v>0</v>
      </c>
      <c r="AK46" s="360">
        <f>IF(Config!$C$6=1,SUM(+Ene!AK46),IF(Config!$C$6=2,SUM(+Ene!AK46+Feb!AK46),IF(Config!$C$6=3,SUM(+Ene!AK46+Feb!AK46+Mar!AK46),IF(Config!$C$6=4,SUM(+Ene!AK46+Feb!AK46+Mar!AK46+Abr!AK46),IF(Config!$C$6=5,SUM(Ene!AK46+Feb!AK46+Mar!AK46+Abr!AK46+May!AK46),IF(Config!$C$6=6,SUM(+Ene!AK46+Feb!AK46+Mar!AK46+Abr!AK46+May!AK46+Jun!AK46),IF(Config!$C$6=7,SUM(Ene!AK46+Feb!AK46+Mar!AK46+Abr!AK46+May!AK46+Jun!AK46+Jul!AK46),IF(Config!$C$6=8,SUM(+Ene!AK46+Feb!AK46+Mar!AK46+Abr!AK46+May!AK46+Jun!AK46+Jul!AK46+Ago!AK46),IF(Config!$C$6=9,SUM(+Ene!AK46+Feb!AK46+Mar!AK46+Abr!AK46+May!AK46+Jun!AK46+Jul!AK46+Ago!AK46+Set!AK46),IF(Config!$C$6=10,SUM(+Ene!AK46+Feb!AK46+Mar!AK46+Abr!AK46+May!AK46+Jun!AK46+Jul!AK46+Ago!AK46+Set!AK46+Oct!AK46),IF(Config!$C$6=11,SUM(+Ene!AK46+Feb!AK46+Mar!AK46+Abr!AK46+May!AK46+Jun!AK46+Jul!AK46+Ago!AK46+Set!AK46+Oct!AK46+Nov!AK46),IF(Config!$C$6=12,SUM(+Ene!AK46+Feb!AK46+Mar!AK46+Abr!AK46+May!AK46+Jun!AK46+Jul!AK46+Ago!AK46+Set!AK46+Oct!AK46+Nov!AK46+Dic!AK46)))))))))))))</f>
        <v>0</v>
      </c>
      <c r="AL46" s="360">
        <f>IF(Config!$C$6=1,SUM(+Ene!AL46),IF(Config!$C$6=2,SUM(+Ene!AL46+Feb!AL46),IF(Config!$C$6=3,SUM(+Ene!AL46+Feb!AL46+Mar!AL46),IF(Config!$C$6=4,SUM(+Ene!AL46+Feb!AL46+Mar!AL46+Abr!AL46),IF(Config!$C$6=5,SUM(Ene!AL46+Feb!AL46+Mar!AL46+Abr!AL46+May!AL46),IF(Config!$C$6=6,SUM(+Ene!AL46+Feb!AL46+Mar!AL46+Abr!AL46+May!AL46+Jun!AL46),IF(Config!$C$6=7,SUM(Ene!AL46+Feb!AL46+Mar!AL46+Abr!AL46+May!AL46+Jun!AL46+Jul!AL46),IF(Config!$C$6=8,SUM(+Ene!AL46+Feb!AL46+Mar!AL46+Abr!AL46+May!AL46+Jun!AL46+Jul!AL46+Ago!AL46),IF(Config!$C$6=9,SUM(+Ene!AL46+Feb!AL46+Mar!AL46+Abr!AL46+May!AL46+Jun!AL46+Jul!AL46+Ago!AL46+Set!AL46),IF(Config!$C$6=10,SUM(+Ene!AL46+Feb!AL46+Mar!AL46+Abr!AL46+May!AL46+Jun!AL46+Jul!AL46+Ago!AL46+Set!AL46+Oct!AL46),IF(Config!$C$6=11,SUM(+Ene!AL46+Feb!AL46+Mar!AL46+Abr!AL46+May!AL46+Jun!AL46+Jul!AL46+Ago!AL46+Set!AL46+Oct!AL46+Nov!AL46),IF(Config!$C$6=12,SUM(+Ene!AL46+Feb!AL46+Mar!AL46+Abr!AL46+May!AL46+Jun!AL46+Jul!AL46+Ago!AL46+Set!AL46+Oct!AL46+Nov!AL46+Dic!AL46)))))))))))))</f>
        <v>2</v>
      </c>
      <c r="AM46" s="360">
        <f>IF(Config!$C$6=1,SUM(+Ene!AM46),IF(Config!$C$6=2,SUM(+Ene!AM46+Feb!AM46),IF(Config!$C$6=3,SUM(+Ene!AM46+Feb!AM46+Mar!AM46),IF(Config!$C$6=4,SUM(+Ene!AM46+Feb!AM46+Mar!AM46+Abr!AM46),IF(Config!$C$6=5,SUM(Ene!AM46+Feb!AM46+Mar!AM46+Abr!AM46+May!AM46),IF(Config!$C$6=6,SUM(+Ene!AM46+Feb!AM46+Mar!AM46+Abr!AM46+May!AM46+Jun!AM46),IF(Config!$C$6=7,SUM(Ene!AM46+Feb!AM46+Mar!AM46+Abr!AM46+May!AM46+Jun!AM46+Jul!AM46),IF(Config!$C$6=8,SUM(+Ene!AM46+Feb!AM46+Mar!AM46+Abr!AM46+May!AM46+Jun!AM46+Jul!AM46+Ago!AM46),IF(Config!$C$6=9,SUM(+Ene!AM46+Feb!AM46+Mar!AM46+Abr!AM46+May!AM46+Jun!AM46+Jul!AM46+Ago!AM46+Set!AM46),IF(Config!$C$6=10,SUM(+Ene!AM46+Feb!AM46+Mar!AM46+Abr!AM46+May!AM46+Jun!AM46+Jul!AM46+Ago!AM46+Set!AM46+Oct!AM46),IF(Config!$C$6=11,SUM(+Ene!AM46+Feb!AM46+Mar!AM46+Abr!AM46+May!AM46+Jun!AM46+Jul!AM46+Ago!AM46+Set!AM46+Oct!AM46+Nov!AM46),IF(Config!$C$6=12,SUM(+Ene!AM46+Feb!AM46+Mar!AM46+Abr!AM46+May!AM46+Jun!AM46+Jul!AM46+Ago!AM46+Set!AM46+Oct!AM46+Nov!AM46+Dic!AM46)))))))))))))</f>
        <v>0</v>
      </c>
      <c r="AN46" s="360">
        <f>IF(Config!$C$6=1,SUM(+Ene!AN46),IF(Config!$C$6=2,SUM(+Ene!AN46+Feb!AN46),IF(Config!$C$6=3,SUM(+Ene!AN46+Feb!AN46+Mar!AN46),IF(Config!$C$6=4,SUM(+Ene!AN46+Feb!AN46+Mar!AN46+Abr!AN46),IF(Config!$C$6=5,SUM(Ene!AN46+Feb!AN46+Mar!AN46+Abr!AN46+May!AN46),IF(Config!$C$6=6,SUM(+Ene!AN46+Feb!AN46+Mar!AN46+Abr!AN46+May!AN46+Jun!AN46),IF(Config!$C$6=7,SUM(Ene!AN46+Feb!AN46+Mar!AN46+Abr!AN46+May!AN46+Jun!AN46+Jul!AN46),IF(Config!$C$6=8,SUM(+Ene!AN46+Feb!AN46+Mar!AN46+Abr!AN46+May!AN46+Jun!AN46+Jul!AN46+Ago!AN46),IF(Config!$C$6=9,SUM(+Ene!AN46+Feb!AN46+Mar!AN46+Abr!AN46+May!AN46+Jun!AN46+Jul!AN46+Ago!AN46+Set!AN46),IF(Config!$C$6=10,SUM(+Ene!AN46+Feb!AN46+Mar!AN46+Abr!AN46+May!AN46+Jun!AN46+Jul!AN46+Ago!AN46+Set!AN46+Oct!AN46),IF(Config!$C$6=11,SUM(+Ene!AN46+Feb!AN46+Mar!AN46+Abr!AN46+May!AN46+Jun!AN46+Jul!AN46+Ago!AN46+Set!AN46+Oct!AN46+Nov!AN46),IF(Config!$C$6=12,SUM(+Ene!AN46+Feb!AN46+Mar!AN46+Abr!AN46+May!AN46+Jun!AN46+Jul!AN46+Ago!AN46+Set!AN46+Oct!AN46+Nov!AN46+Dic!AN46)))))))))))))</f>
        <v>0</v>
      </c>
      <c r="AO46" s="360">
        <f>IF(Config!$C$6=1,SUM(+Ene!AO46),IF(Config!$C$6=2,SUM(+Ene!AO46+Feb!AO46),IF(Config!$C$6=3,SUM(+Ene!AO46+Feb!AO46+Mar!AO46),IF(Config!$C$6=4,SUM(+Ene!AO46+Feb!AO46+Mar!AO46+Abr!AO46),IF(Config!$C$6=5,SUM(Ene!AO46+Feb!AO46+Mar!AO46+Abr!AO46+May!AO46),IF(Config!$C$6=6,SUM(+Ene!AO46+Feb!AO46+Mar!AO46+Abr!AO46+May!AO46+Jun!AO46),IF(Config!$C$6=7,SUM(Ene!AO46+Feb!AO46+Mar!AO46+Abr!AO46+May!AO46+Jun!AO46+Jul!AO46),IF(Config!$C$6=8,SUM(+Ene!AO46+Feb!AO46+Mar!AO46+Abr!AO46+May!AO46+Jun!AO46+Jul!AO46+Ago!AO46),IF(Config!$C$6=9,SUM(+Ene!AO46+Feb!AO46+Mar!AO46+Abr!AO46+May!AO46+Jun!AO46+Jul!AO46+Ago!AO46+Set!AO46),IF(Config!$C$6=10,SUM(+Ene!AO46+Feb!AO46+Mar!AO46+Abr!AO46+May!AO46+Jun!AO46+Jul!AO46+Ago!AO46+Set!AO46+Oct!AO46),IF(Config!$C$6=11,SUM(+Ene!AO46+Feb!AO46+Mar!AO46+Abr!AO46+May!AO46+Jun!AO46+Jul!AO46+Ago!AO46+Set!AO46+Oct!AO46+Nov!AO46),IF(Config!$C$6=12,SUM(+Ene!AO46+Feb!AO46+Mar!AO46+Abr!AO46+May!AO46+Jun!AO46+Jul!AO46+Ago!AO46+Set!AO46+Oct!AO46+Nov!AO46+Dic!AO46)))))))))))))</f>
        <v>0</v>
      </c>
      <c r="AP46" s="360">
        <f>IF(Config!$C$6=1,SUM(+Ene!AP46),IF(Config!$C$6=2,SUM(+Ene!AP46+Feb!AP46),IF(Config!$C$6=3,SUM(+Ene!AP46+Feb!AP46+Mar!AP46),IF(Config!$C$6=4,SUM(+Ene!AP46+Feb!AP46+Mar!AP46+Abr!AP46),IF(Config!$C$6=5,SUM(Ene!AP46+Feb!AP46+Mar!AP46+Abr!AP46+May!AP46),IF(Config!$C$6=6,SUM(+Ene!AP46+Feb!AP46+Mar!AP46+Abr!AP46+May!AP46+Jun!AP46),IF(Config!$C$6=7,SUM(Ene!AP46+Feb!AP46+Mar!AP46+Abr!AP46+May!AP46+Jun!AP46+Jul!AP46),IF(Config!$C$6=8,SUM(+Ene!AP46+Feb!AP46+Mar!AP46+Abr!AP46+May!AP46+Jun!AP46+Jul!AP46+Ago!AP46),IF(Config!$C$6=9,SUM(+Ene!AP46+Feb!AP46+Mar!AP46+Abr!AP46+May!AP46+Jun!AP46+Jul!AP46+Ago!AP46+Set!AP46),IF(Config!$C$6=10,SUM(+Ene!AP46+Feb!AP46+Mar!AP46+Abr!AP46+May!AP46+Jun!AP46+Jul!AP46+Ago!AP46+Set!AP46+Oct!AP46),IF(Config!$C$6=11,SUM(+Ene!AP46+Feb!AP46+Mar!AP46+Abr!AP46+May!AP46+Jun!AP46+Jul!AP46+Ago!AP46+Set!AP46+Oct!AP46+Nov!AP46),IF(Config!$C$6=12,SUM(+Ene!AP46+Feb!AP46+Mar!AP46+Abr!AP46+May!AP46+Jun!AP46+Jul!AP46+Ago!AP46+Set!AP46+Oct!AP46+Nov!AP46+Dic!AP46)))))))))))))</f>
        <v>0</v>
      </c>
      <c r="AQ46" s="360">
        <f>IF(Config!$C$6=1,SUM(+Ene!AQ46),IF(Config!$C$6=2,SUM(+Ene!AQ46+Feb!AQ46),IF(Config!$C$6=3,SUM(+Ene!AQ46+Feb!AQ46+Mar!AQ46),IF(Config!$C$6=4,SUM(+Ene!AQ46+Feb!AQ46+Mar!AQ46+Abr!AQ46),IF(Config!$C$6=5,SUM(Ene!AQ46+Feb!AQ46+Mar!AQ46+Abr!AQ46+May!AQ46),IF(Config!$C$6=6,SUM(+Ene!AQ46+Feb!AQ46+Mar!AQ46+Abr!AQ46+May!AQ46+Jun!AQ46),IF(Config!$C$6=7,SUM(Ene!AQ46+Feb!AQ46+Mar!AQ46+Abr!AQ46+May!AQ46+Jun!AQ46+Jul!AQ46),IF(Config!$C$6=8,SUM(+Ene!AQ46+Feb!AQ46+Mar!AQ46+Abr!AQ46+May!AQ46+Jun!AQ46+Jul!AQ46+Ago!AQ46),IF(Config!$C$6=9,SUM(+Ene!AQ46+Feb!AQ46+Mar!AQ46+Abr!AQ46+May!AQ46+Jun!AQ46+Jul!AQ46+Ago!AQ46+Set!AQ46),IF(Config!$C$6=10,SUM(+Ene!AQ46+Feb!AQ46+Mar!AQ46+Abr!AQ46+May!AQ46+Jun!AQ46+Jul!AQ46+Ago!AQ46+Set!AQ46+Oct!AQ46),IF(Config!$C$6=11,SUM(+Ene!AQ46+Feb!AQ46+Mar!AQ46+Abr!AQ46+May!AQ46+Jun!AQ46+Jul!AQ46+Ago!AQ46+Set!AQ46+Oct!AQ46+Nov!AQ46),IF(Config!$C$6=12,SUM(+Ene!AQ46+Feb!AQ46+Mar!AQ46+Abr!AQ46+May!AQ46+Jun!AQ46+Jul!AQ46+Ago!AQ46+Set!AQ46+Oct!AQ46+Nov!AQ46+Dic!AQ46)))))))))))))</f>
        <v>0</v>
      </c>
      <c r="AR46" s="360">
        <f>IF(Config!$C$6=1,SUM(+Ene!AR46),IF(Config!$C$6=2,SUM(+Ene!AR46+Feb!AR46),IF(Config!$C$6=3,SUM(+Ene!AR46+Feb!AR46+Mar!AR46),IF(Config!$C$6=4,SUM(+Ene!AR46+Feb!AR46+Mar!AR46+Abr!AR46),IF(Config!$C$6=5,SUM(Ene!AR46+Feb!AR46+Mar!AR46+Abr!AR46+May!AR46),IF(Config!$C$6=6,SUM(+Ene!AR46+Feb!AR46+Mar!AR46+Abr!AR46+May!AR46+Jun!AR46),IF(Config!$C$6=7,SUM(Ene!AR46+Feb!AR46+Mar!AR46+Abr!AR46+May!AR46+Jun!AR46+Jul!AR46),IF(Config!$C$6=8,SUM(+Ene!AR46+Feb!AR46+Mar!AR46+Abr!AR46+May!AR46+Jun!AR46+Jul!AR46+Ago!AR46),IF(Config!$C$6=9,SUM(+Ene!AR46+Feb!AR46+Mar!AR46+Abr!AR46+May!AR46+Jun!AR46+Jul!AR46+Ago!AR46+Set!AR46),IF(Config!$C$6=10,SUM(+Ene!AR46+Feb!AR46+Mar!AR46+Abr!AR46+May!AR46+Jun!AR46+Jul!AR46+Ago!AR46+Set!AR46+Oct!AR46),IF(Config!$C$6=11,SUM(+Ene!AR46+Feb!AR46+Mar!AR46+Abr!AR46+May!AR46+Jun!AR46+Jul!AR46+Ago!AR46+Set!AR46+Oct!AR46+Nov!AR46),IF(Config!$C$6=12,SUM(+Ene!AR46+Feb!AR46+Mar!AR46+Abr!AR46+May!AR46+Jun!AR46+Jul!AR46+Ago!AR46+Set!AR46+Oct!AR46+Nov!AR46+Dic!AR46)))))))))))))</f>
        <v>0</v>
      </c>
      <c r="AS46" s="360">
        <f>IF(Config!$C$6=1,SUM(+Ene!AS46),IF(Config!$C$6=2,SUM(+Ene!AS46+Feb!AS46),IF(Config!$C$6=3,SUM(+Ene!AS46+Feb!AS46+Mar!AS46),IF(Config!$C$6=4,SUM(+Ene!AS46+Feb!AS46+Mar!AS46+Abr!AS46),IF(Config!$C$6=5,SUM(Ene!AS46+Feb!AS46+Mar!AS46+Abr!AS46+May!AS46),IF(Config!$C$6=6,SUM(+Ene!AS46+Feb!AS46+Mar!AS46+Abr!AS46+May!AS46+Jun!AS46),IF(Config!$C$6=7,SUM(Ene!AS46+Feb!AS46+Mar!AS46+Abr!AS46+May!AS46+Jun!AS46+Jul!AS46),IF(Config!$C$6=8,SUM(+Ene!AS46+Feb!AS46+Mar!AS46+Abr!AS46+May!AS46+Jun!AS46+Jul!AS46+Ago!AS46),IF(Config!$C$6=9,SUM(+Ene!AS46+Feb!AS46+Mar!AS46+Abr!AS46+May!AS46+Jun!AS46+Jul!AS46+Ago!AS46+Set!AS46),IF(Config!$C$6=10,SUM(+Ene!AS46+Feb!AS46+Mar!AS46+Abr!AS46+May!AS46+Jun!AS46+Jul!AS46+Ago!AS46+Set!AS46+Oct!AS46),IF(Config!$C$6=11,SUM(+Ene!AS46+Feb!AS46+Mar!AS46+Abr!AS46+May!AS46+Jun!AS46+Jul!AS46+Ago!AS46+Set!AS46+Oct!AS46+Nov!AS46),IF(Config!$C$6=12,SUM(+Ene!AS46+Feb!AS46+Mar!AS46+Abr!AS46+May!AS46+Jun!AS46+Jul!AS46+Ago!AS46+Set!AS46+Oct!AS46+Nov!AS46+Dic!AS46)))))))))))))</f>
        <v>0</v>
      </c>
      <c r="AT46">
        <f t="shared" si="48"/>
        <v>25</v>
      </c>
      <c r="AU46" s="358">
        <f t="shared" si="27"/>
        <v>0</v>
      </c>
      <c r="AV46" s="358">
        <f t="shared" si="28"/>
        <v>0</v>
      </c>
      <c r="AW46" s="358">
        <f t="shared" si="49"/>
        <v>17</v>
      </c>
      <c r="AX46" s="358">
        <f t="shared" si="50"/>
        <v>0</v>
      </c>
      <c r="AY46" s="358">
        <f t="shared" si="51"/>
        <v>0</v>
      </c>
      <c r="AZ46" s="358">
        <f t="shared" si="52"/>
        <v>2</v>
      </c>
      <c r="BA46" s="37">
        <f t="shared" si="53"/>
        <v>3</v>
      </c>
      <c r="BB46" s="358">
        <f t="shared" si="54"/>
        <v>1</v>
      </c>
      <c r="BC46" s="359">
        <f t="shared" si="55"/>
        <v>2</v>
      </c>
      <c r="BD46" s="358">
        <f t="shared" si="56"/>
        <v>0</v>
      </c>
      <c r="BE46" s="54">
        <f t="shared" si="6"/>
        <v>25</v>
      </c>
      <c r="BF46" t="str">
        <f t="shared" si="57"/>
        <v>OK</v>
      </c>
    </row>
    <row r="47" spans="1:58" x14ac:dyDescent="0.25">
      <c r="A47" s="352">
        <v>52</v>
      </c>
      <c r="B47" s="285" t="str">
        <f>METAS!B46</f>
        <v xml:space="preserve">PORCENTAJE DE PERSONAS MORDIDAS CONTROLADAS CON VACUNA ANTIRRABICA </v>
      </c>
      <c r="C47" s="286" t="str">
        <f>METAS!D46</f>
        <v>ZOONOSIS</v>
      </c>
      <c r="D47" s="360">
        <f>IF(Config!$C$6=1,SUM(+Ene!D47),IF(Config!$C$6=2,SUM(+Ene!D47+Feb!D47),IF(Config!$C$6=3,SUM(+Ene!D47+Feb!D47+Mar!D47),IF(Config!$C$6=4,SUM(+Ene!D47+Feb!D47+Mar!D47+Abr!D47),IF(Config!$C$6=5,SUM(Ene!D47+Feb!D47+Mar!D47+Abr!D47+May!D47),IF(Config!$C$6=6,SUM(+Ene!D47+Feb!D47+Mar!D47+Abr!D47+May!D47+Jun!D47),IF(Config!$C$6=7,SUM(Ene!D47+Feb!D47+Mar!D47+Abr!D47+May!D47+Jun!D47+Jul!D47),IF(Config!$C$6=8,SUM(+Ene!D47+Feb!D47+Mar!D47+Abr!D47+May!D47+Jun!D47+Jul!D47+Ago!D47),IF(Config!$C$6=9,SUM(+Ene!D47+Feb!D47+Mar!D47+Abr!D47+May!D47+Jun!D47+Jul!D47+Ago!D47+Set!D47),IF(Config!$C$6=10,SUM(+Ene!D47+Feb!D47+Mar!D47+Abr!D47+May!D47+Jun!D47+Jul!D47+Ago!D47+Set!D47+Oct!D47),IF(Config!$C$6=11,SUM(+Ene!D47+Feb!D47+Mar!D47+Abr!D47+May!D47+Jun!D47+Jul!D47+Ago!D47+Set!D47+Oct!D47+Nov!D47),IF(Config!$C$6=12,SUM(+Ene!D47+Feb!D47+Mar!D47+Abr!D47+May!D47+Jun!D47+Jul!D47+Ago!D47+Set!D47+Oct!D47+Nov!D47+Dic!D47)))))))))))))</f>
        <v>0</v>
      </c>
      <c r="E47" s="360">
        <f>IF(Config!$C$6=1,SUM(+Ene!E47),IF(Config!$C$6=2,SUM(+Ene!E47+Feb!E47),IF(Config!$C$6=3,SUM(+Ene!E47+Feb!E47+Mar!E47),IF(Config!$C$6=4,SUM(+Ene!E47+Feb!E47+Mar!E47+Abr!E47),IF(Config!$C$6=5,SUM(Ene!E47+Feb!E47+Mar!E47+Abr!E47+May!E47),IF(Config!$C$6=6,SUM(+Ene!E47+Feb!E47+Mar!E47+Abr!E47+May!E47+Jun!E47),IF(Config!$C$6=7,SUM(Ene!E47+Feb!E47+Mar!E47+Abr!E47+May!E47+Jun!E47+Jul!E47),IF(Config!$C$6=8,SUM(+Ene!E47+Feb!E47+Mar!E47+Abr!E47+May!E47+Jun!E47+Jul!E47+Ago!E47),IF(Config!$C$6=9,SUM(+Ene!E47+Feb!E47+Mar!E47+Abr!E47+May!E47+Jun!E47+Jul!E47+Ago!E47+Set!E47),IF(Config!$C$6=10,SUM(+Ene!E47+Feb!E47+Mar!E47+Abr!E47+May!E47+Jun!E47+Jul!E47+Ago!E47+Set!E47+Oct!E47),IF(Config!$C$6=11,SUM(+Ene!E47+Feb!E47+Mar!E47+Abr!E47+May!E47+Jun!E47+Jul!E47+Ago!E47+Set!E47+Oct!E47+Nov!E47),IF(Config!$C$6=12,SUM(+Ene!E47+Feb!E47+Mar!E47+Abr!E47+May!E47+Jun!E47+Jul!E47+Ago!E47+Set!E47+Oct!E47+Nov!E47+Dic!E47)))))))))))))</f>
        <v>0</v>
      </c>
      <c r="F47" s="360">
        <f>IF(Config!$C$6=1,SUM(+Ene!F47),IF(Config!$C$6=2,SUM(+Ene!F47+Feb!F47),IF(Config!$C$6=3,SUM(+Ene!F47+Feb!F47+Mar!F47),IF(Config!$C$6=4,SUM(+Ene!F47+Feb!F47+Mar!F47+Abr!F47),IF(Config!$C$6=5,SUM(Ene!F47+Feb!F47+Mar!F47+Abr!F47+May!F47),IF(Config!$C$6=6,SUM(+Ene!F47+Feb!F47+Mar!F47+Abr!F47+May!F47+Jun!F47),IF(Config!$C$6=7,SUM(Ene!F47+Feb!F47+Mar!F47+Abr!F47+May!F47+Jun!F47+Jul!F47),IF(Config!$C$6=8,SUM(+Ene!F47+Feb!F47+Mar!F47+Abr!F47+May!F47+Jun!F47+Jul!F47+Ago!F47),IF(Config!$C$6=9,SUM(+Ene!F47+Feb!F47+Mar!F47+Abr!F47+May!F47+Jun!F47+Jul!F47+Ago!F47+Set!F47),IF(Config!$C$6=10,SUM(+Ene!F47+Feb!F47+Mar!F47+Abr!F47+May!F47+Jun!F47+Jul!F47+Ago!F47+Set!F47+Oct!F47),IF(Config!$C$6=11,SUM(+Ene!F47+Feb!F47+Mar!F47+Abr!F47+May!F47+Jun!F47+Jul!F47+Ago!F47+Set!F47+Oct!F47+Nov!F47),IF(Config!$C$6=12,SUM(+Ene!F47+Feb!F47+Mar!F47+Abr!F47+May!F47+Jun!F47+Jul!F47+Ago!F47+Set!F47+Oct!F47+Nov!F47+Dic!F47)))))))))))))</f>
        <v>3</v>
      </c>
      <c r="G47" s="360">
        <f>IF(Config!$C$6=1,SUM(+Ene!G47),IF(Config!$C$6=2,SUM(+Ene!G47+Feb!G47),IF(Config!$C$6=3,SUM(+Ene!G47+Feb!G47+Mar!G47),IF(Config!$C$6=4,SUM(+Ene!G47+Feb!G47+Mar!G47+Abr!G47),IF(Config!$C$6=5,SUM(Ene!G47+Feb!G47+Mar!G47+Abr!G47+May!G47),IF(Config!$C$6=6,SUM(+Ene!G47+Feb!G47+Mar!G47+Abr!G47+May!G47+Jun!G47),IF(Config!$C$6=7,SUM(Ene!G47+Feb!G47+Mar!G47+Abr!G47+May!G47+Jun!G47+Jul!G47),IF(Config!$C$6=8,SUM(+Ene!G47+Feb!G47+Mar!G47+Abr!G47+May!G47+Jun!G47+Jul!G47+Ago!G47),IF(Config!$C$6=9,SUM(+Ene!G47+Feb!G47+Mar!G47+Abr!G47+May!G47+Jun!G47+Jul!G47+Ago!G47+Set!G47),IF(Config!$C$6=10,SUM(+Ene!G47+Feb!G47+Mar!G47+Abr!G47+May!G47+Jun!G47+Jul!G47+Ago!G47+Set!G47+Oct!G47),IF(Config!$C$6=11,SUM(+Ene!G47+Feb!G47+Mar!G47+Abr!G47+May!G47+Jun!G47+Jul!G47+Ago!G47+Set!G47+Oct!G47+Nov!G47),IF(Config!$C$6=12,SUM(+Ene!G47+Feb!G47+Mar!G47+Abr!G47+May!G47+Jun!G47+Jul!G47+Ago!G47+Set!G47+Oct!G47+Nov!G47+Dic!G47)))))))))))))</f>
        <v>0</v>
      </c>
      <c r="H47" s="360">
        <f>IF(Config!$C$6=1,SUM(+Ene!H47),IF(Config!$C$6=2,SUM(+Ene!H47+Feb!H47),IF(Config!$C$6=3,SUM(+Ene!H47+Feb!H47+Mar!H47),IF(Config!$C$6=4,SUM(+Ene!H47+Feb!H47+Mar!H47+Abr!H47),IF(Config!$C$6=5,SUM(Ene!H47+Feb!H47+Mar!H47+Abr!H47+May!H47),IF(Config!$C$6=6,SUM(+Ene!H47+Feb!H47+Mar!H47+Abr!H47+May!H47+Jun!H47),IF(Config!$C$6=7,SUM(Ene!H47+Feb!H47+Mar!H47+Abr!H47+May!H47+Jun!H47+Jul!H47),IF(Config!$C$6=8,SUM(+Ene!H47+Feb!H47+Mar!H47+Abr!H47+May!H47+Jun!H47+Jul!H47+Ago!H47),IF(Config!$C$6=9,SUM(+Ene!H47+Feb!H47+Mar!H47+Abr!H47+May!H47+Jun!H47+Jul!H47+Ago!H47+Set!H47),IF(Config!$C$6=10,SUM(+Ene!H47+Feb!H47+Mar!H47+Abr!H47+May!H47+Jun!H47+Jul!H47+Ago!H47+Set!H47+Oct!H47),IF(Config!$C$6=11,SUM(+Ene!H47+Feb!H47+Mar!H47+Abr!H47+May!H47+Jun!H47+Jul!H47+Ago!H47+Set!H47+Oct!H47+Nov!H47),IF(Config!$C$6=12,SUM(+Ene!H47+Feb!H47+Mar!H47+Abr!H47+May!H47+Jun!H47+Jul!H47+Ago!H47+Set!H47+Oct!H47+Nov!H47+Dic!H47)))))))))))))</f>
        <v>0</v>
      </c>
      <c r="I47" s="360">
        <f>IF(Config!$C$6=1,SUM(+Ene!I47),IF(Config!$C$6=2,SUM(+Ene!I47+Feb!I47),IF(Config!$C$6=3,SUM(+Ene!I47+Feb!I47+Mar!I47),IF(Config!$C$6=4,SUM(+Ene!I47+Feb!I47+Mar!I47+Abr!I47),IF(Config!$C$6=5,SUM(Ene!I47+Feb!I47+Mar!I47+Abr!I47+May!I47),IF(Config!$C$6=6,SUM(+Ene!I47+Feb!I47+Mar!I47+Abr!I47+May!I47+Jun!I47),IF(Config!$C$6=7,SUM(Ene!I47+Feb!I47+Mar!I47+Abr!I47+May!I47+Jun!I47+Jul!I47),IF(Config!$C$6=8,SUM(+Ene!I47+Feb!I47+Mar!I47+Abr!I47+May!I47+Jun!I47+Jul!I47+Ago!I47),IF(Config!$C$6=9,SUM(+Ene!I47+Feb!I47+Mar!I47+Abr!I47+May!I47+Jun!I47+Jul!I47+Ago!I47+Set!I47),IF(Config!$C$6=10,SUM(+Ene!I47+Feb!I47+Mar!I47+Abr!I47+May!I47+Jun!I47+Jul!I47+Ago!I47+Set!I47+Oct!I47),IF(Config!$C$6=11,SUM(+Ene!I47+Feb!I47+Mar!I47+Abr!I47+May!I47+Jun!I47+Jul!I47+Ago!I47+Set!I47+Oct!I47+Nov!I47),IF(Config!$C$6=12,SUM(+Ene!I47+Feb!I47+Mar!I47+Abr!I47+May!I47+Jun!I47+Jul!I47+Ago!I47+Set!I47+Oct!I47+Nov!I47+Dic!I47)))))))))))))</f>
        <v>0</v>
      </c>
      <c r="J47" s="360">
        <f>IF(Config!$C$6=1,SUM(+Ene!J47),IF(Config!$C$6=2,SUM(+Ene!J47+Feb!J47),IF(Config!$C$6=3,SUM(+Ene!J47+Feb!J47+Mar!J47),IF(Config!$C$6=4,SUM(+Ene!J47+Feb!J47+Mar!J47+Abr!J47),IF(Config!$C$6=5,SUM(Ene!J47+Feb!J47+Mar!J47+Abr!J47+May!J47),IF(Config!$C$6=6,SUM(+Ene!J47+Feb!J47+Mar!J47+Abr!J47+May!J47+Jun!J47),IF(Config!$C$6=7,SUM(Ene!J47+Feb!J47+Mar!J47+Abr!J47+May!J47+Jun!J47+Jul!J47),IF(Config!$C$6=8,SUM(+Ene!J47+Feb!J47+Mar!J47+Abr!J47+May!J47+Jun!J47+Jul!J47+Ago!J47),IF(Config!$C$6=9,SUM(+Ene!J47+Feb!J47+Mar!J47+Abr!J47+May!J47+Jun!J47+Jul!J47+Ago!J47+Set!J47),IF(Config!$C$6=10,SUM(+Ene!J47+Feb!J47+Mar!J47+Abr!J47+May!J47+Jun!J47+Jul!J47+Ago!J47+Set!J47+Oct!J47),IF(Config!$C$6=11,SUM(+Ene!J47+Feb!J47+Mar!J47+Abr!J47+May!J47+Jun!J47+Jul!J47+Ago!J47+Set!J47+Oct!J47+Nov!J47),IF(Config!$C$6=12,SUM(+Ene!J47+Feb!J47+Mar!J47+Abr!J47+May!J47+Jun!J47+Jul!J47+Ago!J47+Set!J47+Oct!J47+Nov!J47+Dic!J47)))))))))))))</f>
        <v>0</v>
      </c>
      <c r="K47" s="360">
        <f>IF(Config!$C$6=1,SUM(+Ene!K47),IF(Config!$C$6=2,SUM(+Ene!K47+Feb!K47),IF(Config!$C$6=3,SUM(+Ene!K47+Feb!K47+Mar!K47),IF(Config!$C$6=4,SUM(+Ene!K47+Feb!K47+Mar!K47+Abr!K47),IF(Config!$C$6=5,SUM(Ene!K47+Feb!K47+Mar!K47+Abr!K47+May!K47),IF(Config!$C$6=6,SUM(+Ene!K47+Feb!K47+Mar!K47+Abr!K47+May!K47+Jun!K47),IF(Config!$C$6=7,SUM(Ene!K47+Feb!K47+Mar!K47+Abr!K47+May!K47+Jun!K47+Jul!K47),IF(Config!$C$6=8,SUM(+Ene!K47+Feb!K47+Mar!K47+Abr!K47+May!K47+Jun!K47+Jul!K47+Ago!K47),IF(Config!$C$6=9,SUM(+Ene!K47+Feb!K47+Mar!K47+Abr!K47+May!K47+Jun!K47+Jul!K47+Ago!K47+Set!K47),IF(Config!$C$6=10,SUM(+Ene!K47+Feb!K47+Mar!K47+Abr!K47+May!K47+Jun!K47+Jul!K47+Ago!K47+Set!K47+Oct!K47),IF(Config!$C$6=11,SUM(+Ene!K47+Feb!K47+Mar!K47+Abr!K47+May!K47+Jun!K47+Jul!K47+Ago!K47+Set!K47+Oct!K47+Nov!K47),IF(Config!$C$6=12,SUM(+Ene!K47+Feb!K47+Mar!K47+Abr!K47+May!K47+Jun!K47+Jul!K47+Ago!K47+Set!K47+Oct!K47+Nov!K47+Dic!K47)))))))))))))</f>
        <v>0</v>
      </c>
      <c r="L47" s="360">
        <f>IF(Config!$C$6=1,SUM(+Ene!L47),IF(Config!$C$6=2,SUM(+Ene!L47+Feb!L47),IF(Config!$C$6=3,SUM(+Ene!L47+Feb!L47+Mar!L47),IF(Config!$C$6=4,SUM(+Ene!L47+Feb!L47+Mar!L47+Abr!L47),IF(Config!$C$6=5,SUM(Ene!L47+Feb!L47+Mar!L47+Abr!L47+May!L47),IF(Config!$C$6=6,SUM(+Ene!L47+Feb!L47+Mar!L47+Abr!L47+May!L47+Jun!L47),IF(Config!$C$6=7,SUM(Ene!L47+Feb!L47+Mar!L47+Abr!L47+May!L47+Jun!L47+Jul!L47),IF(Config!$C$6=8,SUM(+Ene!L47+Feb!L47+Mar!L47+Abr!L47+May!L47+Jun!L47+Jul!L47+Ago!L47),IF(Config!$C$6=9,SUM(+Ene!L47+Feb!L47+Mar!L47+Abr!L47+May!L47+Jun!L47+Jul!L47+Ago!L47+Set!L47),IF(Config!$C$6=10,SUM(+Ene!L47+Feb!L47+Mar!L47+Abr!L47+May!L47+Jun!L47+Jul!L47+Ago!L47+Set!L47+Oct!L47),IF(Config!$C$6=11,SUM(+Ene!L47+Feb!L47+Mar!L47+Abr!L47+May!L47+Jun!L47+Jul!L47+Ago!L47+Set!L47+Oct!L47+Nov!L47),IF(Config!$C$6=12,SUM(+Ene!L47+Feb!L47+Mar!L47+Abr!L47+May!L47+Jun!L47+Jul!L47+Ago!L47+Set!L47+Oct!L47+Nov!L47+Dic!L47)))))))))))))</f>
        <v>0</v>
      </c>
      <c r="M47" s="360">
        <f>IF(Config!$C$6=1,SUM(+Ene!M47),IF(Config!$C$6=2,SUM(+Ene!M47+Feb!M47),IF(Config!$C$6=3,SUM(+Ene!M47+Feb!M47+Mar!M47),IF(Config!$C$6=4,SUM(+Ene!M47+Feb!M47+Mar!M47+Abr!M47),IF(Config!$C$6=5,SUM(Ene!M47+Feb!M47+Mar!M47+Abr!M47+May!M47),IF(Config!$C$6=6,SUM(+Ene!M47+Feb!M47+Mar!M47+Abr!M47+May!M47+Jun!M47),IF(Config!$C$6=7,SUM(Ene!M47+Feb!M47+Mar!M47+Abr!M47+May!M47+Jun!M47+Jul!M47),IF(Config!$C$6=8,SUM(+Ene!M47+Feb!M47+Mar!M47+Abr!M47+May!M47+Jun!M47+Jul!M47+Ago!M47),IF(Config!$C$6=9,SUM(+Ene!M47+Feb!M47+Mar!M47+Abr!M47+May!M47+Jun!M47+Jul!M47+Ago!M47+Set!M47),IF(Config!$C$6=10,SUM(+Ene!M47+Feb!M47+Mar!M47+Abr!M47+May!M47+Jun!M47+Jul!M47+Ago!M47+Set!M47+Oct!M47),IF(Config!$C$6=11,SUM(+Ene!M47+Feb!M47+Mar!M47+Abr!M47+May!M47+Jun!M47+Jul!M47+Ago!M47+Set!M47+Oct!M47+Nov!M47),IF(Config!$C$6=12,SUM(+Ene!M47+Feb!M47+Mar!M47+Abr!M47+May!M47+Jun!M47+Jul!M47+Ago!M47+Set!M47+Oct!M47+Nov!M47+Dic!M47)))))))))))))</f>
        <v>0</v>
      </c>
      <c r="N47" s="360">
        <f>IF(Config!$C$6=1,SUM(+Ene!N47),IF(Config!$C$6=2,SUM(+Ene!N47+Feb!N47),IF(Config!$C$6=3,SUM(+Ene!N47+Feb!N47+Mar!N47),IF(Config!$C$6=4,SUM(+Ene!N47+Feb!N47+Mar!N47+Abr!N47),IF(Config!$C$6=5,SUM(Ene!N47+Feb!N47+Mar!N47+Abr!N47+May!N47),IF(Config!$C$6=6,SUM(+Ene!N47+Feb!N47+Mar!N47+Abr!N47+May!N47+Jun!N47),IF(Config!$C$6=7,SUM(Ene!N47+Feb!N47+Mar!N47+Abr!N47+May!N47+Jun!N47+Jul!N47),IF(Config!$C$6=8,SUM(+Ene!N47+Feb!N47+Mar!N47+Abr!N47+May!N47+Jun!N47+Jul!N47+Ago!N47),IF(Config!$C$6=9,SUM(+Ene!N47+Feb!N47+Mar!N47+Abr!N47+May!N47+Jun!N47+Jul!N47+Ago!N47+Set!N47),IF(Config!$C$6=10,SUM(+Ene!N47+Feb!N47+Mar!N47+Abr!N47+May!N47+Jun!N47+Jul!N47+Ago!N47+Set!N47+Oct!N47),IF(Config!$C$6=11,SUM(+Ene!N47+Feb!N47+Mar!N47+Abr!N47+May!N47+Jun!N47+Jul!N47+Ago!N47+Set!N47+Oct!N47+Nov!N47),IF(Config!$C$6=12,SUM(+Ene!N47+Feb!N47+Mar!N47+Abr!N47+May!N47+Jun!N47+Jul!N47+Ago!N47+Set!N47+Oct!N47+Nov!N47+Dic!N47)))))))))))))</f>
        <v>0</v>
      </c>
      <c r="O47" s="360">
        <f>IF(Config!$C$6=1,SUM(+Ene!O47),IF(Config!$C$6=2,SUM(+Ene!O47+Feb!O47),IF(Config!$C$6=3,SUM(+Ene!O47+Feb!O47+Mar!O47),IF(Config!$C$6=4,SUM(+Ene!O47+Feb!O47+Mar!O47+Abr!O47),IF(Config!$C$6=5,SUM(Ene!O47+Feb!O47+Mar!O47+Abr!O47+May!O47),IF(Config!$C$6=6,SUM(+Ene!O47+Feb!O47+Mar!O47+Abr!O47+May!O47+Jun!O47),IF(Config!$C$6=7,SUM(Ene!O47+Feb!O47+Mar!O47+Abr!O47+May!O47+Jun!O47+Jul!O47),IF(Config!$C$6=8,SUM(+Ene!O47+Feb!O47+Mar!O47+Abr!O47+May!O47+Jun!O47+Jul!O47+Ago!O47),IF(Config!$C$6=9,SUM(+Ene!O47+Feb!O47+Mar!O47+Abr!O47+May!O47+Jun!O47+Jul!O47+Ago!O47+Set!O47),IF(Config!$C$6=10,SUM(+Ene!O47+Feb!O47+Mar!O47+Abr!O47+May!O47+Jun!O47+Jul!O47+Ago!O47+Set!O47+Oct!O47),IF(Config!$C$6=11,SUM(+Ene!O47+Feb!O47+Mar!O47+Abr!O47+May!O47+Jun!O47+Jul!O47+Ago!O47+Set!O47+Oct!O47+Nov!O47),IF(Config!$C$6=12,SUM(+Ene!O47+Feb!O47+Mar!O47+Abr!O47+May!O47+Jun!O47+Jul!O47+Ago!O47+Set!O47+Oct!O47+Nov!O47+Dic!O47)))))))))))))</f>
        <v>0</v>
      </c>
      <c r="P47" s="360">
        <f>IF(Config!$C$6=1,SUM(+Ene!P47),IF(Config!$C$6=2,SUM(+Ene!P47+Feb!P47),IF(Config!$C$6=3,SUM(+Ene!P47+Feb!P47+Mar!P47),IF(Config!$C$6=4,SUM(+Ene!P47+Feb!P47+Mar!P47+Abr!P47),IF(Config!$C$6=5,SUM(Ene!P47+Feb!P47+Mar!P47+Abr!P47+May!P47),IF(Config!$C$6=6,SUM(+Ene!P47+Feb!P47+Mar!P47+Abr!P47+May!P47+Jun!P47),IF(Config!$C$6=7,SUM(Ene!P47+Feb!P47+Mar!P47+Abr!P47+May!P47+Jun!P47+Jul!P47),IF(Config!$C$6=8,SUM(+Ene!P47+Feb!P47+Mar!P47+Abr!P47+May!P47+Jun!P47+Jul!P47+Ago!P47),IF(Config!$C$6=9,SUM(+Ene!P47+Feb!P47+Mar!P47+Abr!P47+May!P47+Jun!P47+Jul!P47+Ago!P47+Set!P47),IF(Config!$C$6=10,SUM(+Ene!P47+Feb!P47+Mar!P47+Abr!P47+May!P47+Jun!P47+Jul!P47+Ago!P47+Set!P47+Oct!P47),IF(Config!$C$6=11,SUM(+Ene!P47+Feb!P47+Mar!P47+Abr!P47+May!P47+Jun!P47+Jul!P47+Ago!P47+Set!P47+Oct!P47+Nov!P47),IF(Config!$C$6=12,SUM(+Ene!P47+Feb!P47+Mar!P47+Abr!P47+May!P47+Jun!P47+Jul!P47+Ago!P47+Set!P47+Oct!P47+Nov!P47+Dic!P47)))))))))))))</f>
        <v>0</v>
      </c>
      <c r="Q47" s="360">
        <f>IF(Config!$C$6=1,SUM(+Ene!Q47),IF(Config!$C$6=2,SUM(+Ene!Q47+Feb!Q47),IF(Config!$C$6=3,SUM(+Ene!Q47+Feb!Q47+Mar!Q47),IF(Config!$C$6=4,SUM(+Ene!Q47+Feb!Q47+Mar!Q47+Abr!Q47),IF(Config!$C$6=5,SUM(Ene!Q47+Feb!Q47+Mar!Q47+Abr!Q47+May!Q47),IF(Config!$C$6=6,SUM(+Ene!Q47+Feb!Q47+Mar!Q47+Abr!Q47+May!Q47+Jun!Q47),IF(Config!$C$6=7,SUM(Ene!Q47+Feb!Q47+Mar!Q47+Abr!Q47+May!Q47+Jun!Q47+Jul!Q47),IF(Config!$C$6=8,SUM(+Ene!Q47+Feb!Q47+Mar!Q47+Abr!Q47+May!Q47+Jun!Q47+Jul!Q47+Ago!Q47),IF(Config!$C$6=9,SUM(+Ene!Q47+Feb!Q47+Mar!Q47+Abr!Q47+May!Q47+Jun!Q47+Jul!Q47+Ago!Q47+Set!Q47),IF(Config!$C$6=10,SUM(+Ene!Q47+Feb!Q47+Mar!Q47+Abr!Q47+May!Q47+Jun!Q47+Jul!Q47+Ago!Q47+Set!Q47+Oct!Q47),IF(Config!$C$6=11,SUM(+Ene!Q47+Feb!Q47+Mar!Q47+Abr!Q47+May!Q47+Jun!Q47+Jul!Q47+Ago!Q47+Set!Q47+Oct!Q47+Nov!Q47),IF(Config!$C$6=12,SUM(+Ene!Q47+Feb!Q47+Mar!Q47+Abr!Q47+May!Q47+Jun!Q47+Jul!Q47+Ago!Q47+Set!Q47+Oct!Q47+Nov!Q47+Dic!Q47)))))))))))))</f>
        <v>0</v>
      </c>
      <c r="R47" s="360">
        <f>IF(Config!$C$6=1,SUM(+Ene!R47),IF(Config!$C$6=2,SUM(+Ene!R47+Feb!R47),IF(Config!$C$6=3,SUM(+Ene!R47+Feb!R47+Mar!R47),IF(Config!$C$6=4,SUM(+Ene!R47+Feb!R47+Mar!R47+Abr!R47),IF(Config!$C$6=5,SUM(Ene!R47+Feb!R47+Mar!R47+Abr!R47+May!R47),IF(Config!$C$6=6,SUM(+Ene!R47+Feb!R47+Mar!R47+Abr!R47+May!R47+Jun!R47),IF(Config!$C$6=7,SUM(Ene!R47+Feb!R47+Mar!R47+Abr!R47+May!R47+Jun!R47+Jul!R47),IF(Config!$C$6=8,SUM(+Ene!R47+Feb!R47+Mar!R47+Abr!R47+May!R47+Jun!R47+Jul!R47+Ago!R47),IF(Config!$C$6=9,SUM(+Ene!R47+Feb!R47+Mar!R47+Abr!R47+May!R47+Jun!R47+Jul!R47+Ago!R47+Set!R47),IF(Config!$C$6=10,SUM(+Ene!R47+Feb!R47+Mar!R47+Abr!R47+May!R47+Jun!R47+Jul!R47+Ago!R47+Set!R47+Oct!R47),IF(Config!$C$6=11,SUM(+Ene!R47+Feb!R47+Mar!R47+Abr!R47+May!R47+Jun!R47+Jul!R47+Ago!R47+Set!R47+Oct!R47+Nov!R47),IF(Config!$C$6=12,SUM(+Ene!R47+Feb!R47+Mar!R47+Abr!R47+May!R47+Jun!R47+Jul!R47+Ago!R47+Set!R47+Oct!R47+Nov!R47+Dic!R47)))))))))))))</f>
        <v>0</v>
      </c>
      <c r="S47" s="360">
        <f>IF(Config!$C$6=1,SUM(+Ene!S47),IF(Config!$C$6=2,SUM(+Ene!S47+Feb!S47),IF(Config!$C$6=3,SUM(+Ene!S47+Feb!S47+Mar!S47),IF(Config!$C$6=4,SUM(+Ene!S47+Feb!S47+Mar!S47+Abr!S47),IF(Config!$C$6=5,SUM(Ene!S47+Feb!S47+Mar!S47+Abr!S47+May!S47),IF(Config!$C$6=6,SUM(+Ene!S47+Feb!S47+Mar!S47+Abr!S47+May!S47+Jun!S47),IF(Config!$C$6=7,SUM(Ene!S47+Feb!S47+Mar!S47+Abr!S47+May!S47+Jun!S47+Jul!S47),IF(Config!$C$6=8,SUM(+Ene!S47+Feb!S47+Mar!S47+Abr!S47+May!S47+Jun!S47+Jul!S47+Ago!S47),IF(Config!$C$6=9,SUM(+Ene!S47+Feb!S47+Mar!S47+Abr!S47+May!S47+Jun!S47+Jul!S47+Ago!S47+Set!S47),IF(Config!$C$6=10,SUM(+Ene!S47+Feb!S47+Mar!S47+Abr!S47+May!S47+Jun!S47+Jul!S47+Ago!S47+Set!S47+Oct!S47),IF(Config!$C$6=11,SUM(+Ene!S47+Feb!S47+Mar!S47+Abr!S47+May!S47+Jun!S47+Jul!S47+Ago!S47+Set!S47+Oct!S47+Nov!S47),IF(Config!$C$6=12,SUM(+Ene!S47+Feb!S47+Mar!S47+Abr!S47+May!S47+Jun!S47+Jul!S47+Ago!S47+Set!S47+Oct!S47+Nov!S47+Dic!S47)))))))))))))</f>
        <v>0</v>
      </c>
      <c r="T47" s="360">
        <f>IF(Config!$C$6=1,SUM(+Ene!T47),IF(Config!$C$6=2,SUM(+Ene!T47+Feb!T47),IF(Config!$C$6=3,SUM(+Ene!T47+Feb!T47+Mar!T47),IF(Config!$C$6=4,SUM(+Ene!T47+Feb!T47+Mar!T47+Abr!T47),IF(Config!$C$6=5,SUM(Ene!T47+Feb!T47+Mar!T47+Abr!T47+May!T47),IF(Config!$C$6=6,SUM(+Ene!T47+Feb!T47+Mar!T47+Abr!T47+May!T47+Jun!T47),IF(Config!$C$6=7,SUM(Ene!T47+Feb!T47+Mar!T47+Abr!T47+May!T47+Jun!T47+Jul!T47),IF(Config!$C$6=8,SUM(+Ene!T47+Feb!T47+Mar!T47+Abr!T47+May!T47+Jun!T47+Jul!T47+Ago!T47),IF(Config!$C$6=9,SUM(+Ene!T47+Feb!T47+Mar!T47+Abr!T47+May!T47+Jun!T47+Jul!T47+Ago!T47+Set!T47),IF(Config!$C$6=10,SUM(+Ene!T47+Feb!T47+Mar!T47+Abr!T47+May!T47+Jun!T47+Jul!T47+Ago!T47+Set!T47+Oct!T47),IF(Config!$C$6=11,SUM(+Ene!T47+Feb!T47+Mar!T47+Abr!T47+May!T47+Jun!T47+Jul!T47+Ago!T47+Set!T47+Oct!T47+Nov!T47),IF(Config!$C$6=12,SUM(+Ene!T47+Feb!T47+Mar!T47+Abr!T47+May!T47+Jun!T47+Jul!T47+Ago!T47+Set!T47+Oct!T47+Nov!T47+Dic!T47)))))))))))))</f>
        <v>0</v>
      </c>
      <c r="U47" s="360">
        <f>IF(Config!$C$6=1,SUM(+Ene!U47),IF(Config!$C$6=2,SUM(+Ene!U47+Feb!U47),IF(Config!$C$6=3,SUM(+Ene!U47+Feb!U47+Mar!U47),IF(Config!$C$6=4,SUM(+Ene!U47+Feb!U47+Mar!U47+Abr!U47),IF(Config!$C$6=5,SUM(Ene!U47+Feb!U47+Mar!U47+Abr!U47+May!U47),IF(Config!$C$6=6,SUM(+Ene!U47+Feb!U47+Mar!U47+Abr!U47+May!U47+Jun!U47),IF(Config!$C$6=7,SUM(Ene!U47+Feb!U47+Mar!U47+Abr!U47+May!U47+Jun!U47+Jul!U47),IF(Config!$C$6=8,SUM(+Ene!U47+Feb!U47+Mar!U47+Abr!U47+May!U47+Jun!U47+Jul!U47+Ago!U47),IF(Config!$C$6=9,SUM(+Ene!U47+Feb!U47+Mar!U47+Abr!U47+May!U47+Jun!U47+Jul!U47+Ago!U47+Set!U47),IF(Config!$C$6=10,SUM(+Ene!U47+Feb!U47+Mar!U47+Abr!U47+May!U47+Jun!U47+Jul!U47+Ago!U47+Set!U47+Oct!U47),IF(Config!$C$6=11,SUM(+Ene!U47+Feb!U47+Mar!U47+Abr!U47+May!U47+Jun!U47+Jul!U47+Ago!U47+Set!U47+Oct!U47+Nov!U47),IF(Config!$C$6=12,SUM(+Ene!U47+Feb!U47+Mar!U47+Abr!U47+May!U47+Jun!U47+Jul!U47+Ago!U47+Set!U47+Oct!U47+Nov!U47+Dic!U47)))))))))))))</f>
        <v>0</v>
      </c>
      <c r="V47" s="360">
        <f>IF(Config!$C$6=1,SUM(+Ene!V47),IF(Config!$C$6=2,SUM(+Ene!V47+Feb!V47),IF(Config!$C$6=3,SUM(+Ene!V47+Feb!V47+Mar!V47),IF(Config!$C$6=4,SUM(+Ene!V47+Feb!V47+Mar!V47+Abr!V47),IF(Config!$C$6=5,SUM(Ene!V47+Feb!V47+Mar!V47+Abr!V47+May!V47),IF(Config!$C$6=6,SUM(+Ene!V47+Feb!V47+Mar!V47+Abr!V47+May!V47+Jun!V47),IF(Config!$C$6=7,SUM(Ene!V47+Feb!V47+Mar!V47+Abr!V47+May!V47+Jun!V47+Jul!V47),IF(Config!$C$6=8,SUM(+Ene!V47+Feb!V47+Mar!V47+Abr!V47+May!V47+Jun!V47+Jul!V47+Ago!V47),IF(Config!$C$6=9,SUM(+Ene!V47+Feb!V47+Mar!V47+Abr!V47+May!V47+Jun!V47+Jul!V47+Ago!V47+Set!V47),IF(Config!$C$6=10,SUM(+Ene!V47+Feb!V47+Mar!V47+Abr!V47+May!V47+Jun!V47+Jul!V47+Ago!V47+Set!V47+Oct!V47),IF(Config!$C$6=11,SUM(+Ene!V47+Feb!V47+Mar!V47+Abr!V47+May!V47+Jun!V47+Jul!V47+Ago!V47+Set!V47+Oct!V47+Nov!V47),IF(Config!$C$6=12,SUM(+Ene!V47+Feb!V47+Mar!V47+Abr!V47+May!V47+Jun!V47+Jul!V47+Ago!V47+Set!V47+Oct!V47+Nov!V47+Dic!V47)))))))))))))</f>
        <v>0</v>
      </c>
      <c r="W47" s="360">
        <f>IF(Config!$C$6=1,SUM(+Ene!W47),IF(Config!$C$6=2,SUM(+Ene!W47+Feb!W47),IF(Config!$C$6=3,SUM(+Ene!W47+Feb!W47+Mar!W47),IF(Config!$C$6=4,SUM(+Ene!W47+Feb!W47+Mar!W47+Abr!W47),IF(Config!$C$6=5,SUM(Ene!W47+Feb!W47+Mar!W47+Abr!W47+May!W47),IF(Config!$C$6=6,SUM(+Ene!W47+Feb!W47+Mar!W47+Abr!W47+May!W47+Jun!W47),IF(Config!$C$6=7,SUM(Ene!W47+Feb!W47+Mar!W47+Abr!W47+May!W47+Jun!W47+Jul!W47),IF(Config!$C$6=8,SUM(+Ene!W47+Feb!W47+Mar!W47+Abr!W47+May!W47+Jun!W47+Jul!W47+Ago!W47),IF(Config!$C$6=9,SUM(+Ene!W47+Feb!W47+Mar!W47+Abr!W47+May!W47+Jun!W47+Jul!W47+Ago!W47+Set!W47),IF(Config!$C$6=10,SUM(+Ene!W47+Feb!W47+Mar!W47+Abr!W47+May!W47+Jun!W47+Jul!W47+Ago!W47+Set!W47+Oct!W47),IF(Config!$C$6=11,SUM(+Ene!W47+Feb!W47+Mar!W47+Abr!W47+May!W47+Jun!W47+Jul!W47+Ago!W47+Set!W47+Oct!W47+Nov!W47),IF(Config!$C$6=12,SUM(+Ene!W47+Feb!W47+Mar!W47+Abr!W47+May!W47+Jun!W47+Jul!W47+Ago!W47+Set!W47+Oct!W47+Nov!W47+Dic!W47)))))))))))))</f>
        <v>0</v>
      </c>
      <c r="X47" s="360">
        <f>IF(Config!$C$6=1,SUM(+Ene!X47),IF(Config!$C$6=2,SUM(+Ene!X47+Feb!X47),IF(Config!$C$6=3,SUM(+Ene!X47+Feb!X47+Mar!X47),IF(Config!$C$6=4,SUM(+Ene!X47+Feb!X47+Mar!X47+Abr!X47),IF(Config!$C$6=5,SUM(Ene!X47+Feb!X47+Mar!X47+Abr!X47+May!X47),IF(Config!$C$6=6,SUM(+Ene!X47+Feb!X47+Mar!X47+Abr!X47+May!X47+Jun!X47),IF(Config!$C$6=7,SUM(Ene!X47+Feb!X47+Mar!X47+Abr!X47+May!X47+Jun!X47+Jul!X47),IF(Config!$C$6=8,SUM(+Ene!X47+Feb!X47+Mar!X47+Abr!X47+May!X47+Jun!X47+Jul!X47+Ago!X47),IF(Config!$C$6=9,SUM(+Ene!X47+Feb!X47+Mar!X47+Abr!X47+May!X47+Jun!X47+Jul!X47+Ago!X47+Set!X47),IF(Config!$C$6=10,SUM(+Ene!X47+Feb!X47+Mar!X47+Abr!X47+May!X47+Jun!X47+Jul!X47+Ago!X47+Set!X47+Oct!X47),IF(Config!$C$6=11,SUM(+Ene!X47+Feb!X47+Mar!X47+Abr!X47+May!X47+Jun!X47+Jul!X47+Ago!X47+Set!X47+Oct!X47+Nov!X47),IF(Config!$C$6=12,SUM(+Ene!X47+Feb!X47+Mar!X47+Abr!X47+May!X47+Jun!X47+Jul!X47+Ago!X47+Set!X47+Oct!X47+Nov!X47+Dic!X47)))))))))))))</f>
        <v>1</v>
      </c>
      <c r="Y47" s="360">
        <f>IF(Config!$C$6=1,SUM(+Ene!Y47),IF(Config!$C$6=2,SUM(+Ene!Y47+Feb!Y47),IF(Config!$C$6=3,SUM(+Ene!Y47+Feb!Y47+Mar!Y47),IF(Config!$C$6=4,SUM(+Ene!Y47+Feb!Y47+Mar!Y47+Abr!Y47),IF(Config!$C$6=5,SUM(Ene!Y47+Feb!Y47+Mar!Y47+Abr!Y47+May!Y47),IF(Config!$C$6=6,SUM(+Ene!Y47+Feb!Y47+Mar!Y47+Abr!Y47+May!Y47+Jun!Y47),IF(Config!$C$6=7,SUM(Ene!Y47+Feb!Y47+Mar!Y47+Abr!Y47+May!Y47+Jun!Y47+Jul!Y47),IF(Config!$C$6=8,SUM(+Ene!Y47+Feb!Y47+Mar!Y47+Abr!Y47+May!Y47+Jun!Y47+Jul!Y47+Ago!Y47),IF(Config!$C$6=9,SUM(+Ene!Y47+Feb!Y47+Mar!Y47+Abr!Y47+May!Y47+Jun!Y47+Jul!Y47+Ago!Y47+Set!Y47),IF(Config!$C$6=10,SUM(+Ene!Y47+Feb!Y47+Mar!Y47+Abr!Y47+May!Y47+Jun!Y47+Jul!Y47+Ago!Y47+Set!Y47+Oct!Y47),IF(Config!$C$6=11,SUM(+Ene!Y47+Feb!Y47+Mar!Y47+Abr!Y47+May!Y47+Jun!Y47+Jul!Y47+Ago!Y47+Set!Y47+Oct!Y47+Nov!Y47),IF(Config!$C$6=12,SUM(+Ene!Y47+Feb!Y47+Mar!Y47+Abr!Y47+May!Y47+Jun!Y47+Jul!Y47+Ago!Y47+Set!Y47+Oct!Y47+Nov!Y47+Dic!Y47)))))))))))))</f>
        <v>0</v>
      </c>
      <c r="Z47" s="360">
        <f>IF(Config!$C$6=1,SUM(+Ene!Z47),IF(Config!$C$6=2,SUM(+Ene!Z47+Feb!Z47),IF(Config!$C$6=3,SUM(+Ene!Z47+Feb!Z47+Mar!Z47),IF(Config!$C$6=4,SUM(+Ene!Z47+Feb!Z47+Mar!Z47+Abr!Z47),IF(Config!$C$6=5,SUM(Ene!Z47+Feb!Z47+Mar!Z47+Abr!Z47+May!Z47),IF(Config!$C$6=6,SUM(+Ene!Z47+Feb!Z47+Mar!Z47+Abr!Z47+May!Z47+Jun!Z47),IF(Config!$C$6=7,SUM(Ene!Z47+Feb!Z47+Mar!Z47+Abr!Z47+May!Z47+Jun!Z47+Jul!Z47),IF(Config!$C$6=8,SUM(+Ene!Z47+Feb!Z47+Mar!Z47+Abr!Z47+May!Z47+Jun!Z47+Jul!Z47+Ago!Z47),IF(Config!$C$6=9,SUM(+Ene!Z47+Feb!Z47+Mar!Z47+Abr!Z47+May!Z47+Jun!Z47+Jul!Z47+Ago!Z47+Set!Z47),IF(Config!$C$6=10,SUM(+Ene!Z47+Feb!Z47+Mar!Z47+Abr!Z47+May!Z47+Jun!Z47+Jul!Z47+Ago!Z47+Set!Z47+Oct!Z47),IF(Config!$C$6=11,SUM(+Ene!Z47+Feb!Z47+Mar!Z47+Abr!Z47+May!Z47+Jun!Z47+Jul!Z47+Ago!Z47+Set!Z47+Oct!Z47+Nov!Z47),IF(Config!$C$6=12,SUM(+Ene!Z47+Feb!Z47+Mar!Z47+Abr!Z47+May!Z47+Jun!Z47+Jul!Z47+Ago!Z47+Set!Z47+Oct!Z47+Nov!Z47+Dic!Z47)))))))))))))</f>
        <v>0</v>
      </c>
      <c r="AA47" s="360">
        <f>IF(Config!$C$6=1,SUM(+Ene!AA47),IF(Config!$C$6=2,SUM(+Ene!AA47+Feb!AA47),IF(Config!$C$6=3,SUM(+Ene!AA47+Feb!AA47+Mar!AA47),IF(Config!$C$6=4,SUM(+Ene!AA47+Feb!AA47+Mar!AA47+Abr!AA47),IF(Config!$C$6=5,SUM(Ene!AA47+Feb!AA47+Mar!AA47+Abr!AA47+May!AA47),IF(Config!$C$6=6,SUM(+Ene!AA47+Feb!AA47+Mar!AA47+Abr!AA47+May!AA47+Jun!AA47),IF(Config!$C$6=7,SUM(Ene!AA47+Feb!AA47+Mar!AA47+Abr!AA47+May!AA47+Jun!AA47+Jul!AA47),IF(Config!$C$6=8,SUM(+Ene!AA47+Feb!AA47+Mar!AA47+Abr!AA47+May!AA47+Jun!AA47+Jul!AA47+Ago!AA47),IF(Config!$C$6=9,SUM(+Ene!AA47+Feb!AA47+Mar!AA47+Abr!AA47+May!AA47+Jun!AA47+Jul!AA47+Ago!AA47+Set!AA47),IF(Config!$C$6=10,SUM(+Ene!AA47+Feb!AA47+Mar!AA47+Abr!AA47+May!AA47+Jun!AA47+Jul!AA47+Ago!AA47+Set!AA47+Oct!AA47),IF(Config!$C$6=11,SUM(+Ene!AA47+Feb!AA47+Mar!AA47+Abr!AA47+May!AA47+Jun!AA47+Jul!AA47+Ago!AA47+Set!AA47+Oct!AA47+Nov!AA47),IF(Config!$C$6=12,SUM(+Ene!AA47+Feb!AA47+Mar!AA47+Abr!AA47+May!AA47+Jun!AA47+Jul!AA47+Ago!AA47+Set!AA47+Oct!AA47+Nov!AA47+Dic!AA47)))))))))))))</f>
        <v>0</v>
      </c>
      <c r="AB47" s="360">
        <f>IF(Config!$C$6=1,SUM(+Ene!AB47),IF(Config!$C$6=2,SUM(+Ene!AB47+Feb!AB47),IF(Config!$C$6=3,SUM(+Ene!AB47+Feb!AB47+Mar!AB47),IF(Config!$C$6=4,SUM(+Ene!AB47+Feb!AB47+Mar!AB47+Abr!AB47),IF(Config!$C$6=5,SUM(Ene!AB47+Feb!AB47+Mar!AB47+Abr!AB47+May!AB47),IF(Config!$C$6=6,SUM(+Ene!AB47+Feb!AB47+Mar!AB47+Abr!AB47+May!AB47+Jun!AB47),IF(Config!$C$6=7,SUM(Ene!AB47+Feb!AB47+Mar!AB47+Abr!AB47+May!AB47+Jun!AB47+Jul!AB47),IF(Config!$C$6=8,SUM(+Ene!AB47+Feb!AB47+Mar!AB47+Abr!AB47+May!AB47+Jun!AB47+Jul!AB47+Ago!AB47),IF(Config!$C$6=9,SUM(+Ene!AB47+Feb!AB47+Mar!AB47+Abr!AB47+May!AB47+Jun!AB47+Jul!AB47+Ago!AB47+Set!AB47),IF(Config!$C$6=10,SUM(+Ene!AB47+Feb!AB47+Mar!AB47+Abr!AB47+May!AB47+Jun!AB47+Jul!AB47+Ago!AB47+Set!AB47+Oct!AB47),IF(Config!$C$6=11,SUM(+Ene!AB47+Feb!AB47+Mar!AB47+Abr!AB47+May!AB47+Jun!AB47+Jul!AB47+Ago!AB47+Set!AB47+Oct!AB47+Nov!AB47),IF(Config!$C$6=12,SUM(+Ene!AB47+Feb!AB47+Mar!AB47+Abr!AB47+May!AB47+Jun!AB47+Jul!AB47+Ago!AB47+Set!AB47+Oct!AB47+Nov!AB47+Dic!AB47)))))))))))))</f>
        <v>0</v>
      </c>
      <c r="AC47" s="360">
        <f>IF(Config!$C$6=1,SUM(+Ene!AC47),IF(Config!$C$6=2,SUM(+Ene!AC47+Feb!AC47),IF(Config!$C$6=3,SUM(+Ene!AC47+Feb!AC47+Mar!AC47),IF(Config!$C$6=4,SUM(+Ene!AC47+Feb!AC47+Mar!AC47+Abr!AC47),IF(Config!$C$6=5,SUM(Ene!AC47+Feb!AC47+Mar!AC47+Abr!AC47+May!AC47),IF(Config!$C$6=6,SUM(+Ene!AC47+Feb!AC47+Mar!AC47+Abr!AC47+May!AC47+Jun!AC47),IF(Config!$C$6=7,SUM(Ene!AC47+Feb!AC47+Mar!AC47+Abr!AC47+May!AC47+Jun!AC47+Jul!AC47),IF(Config!$C$6=8,SUM(+Ene!AC47+Feb!AC47+Mar!AC47+Abr!AC47+May!AC47+Jun!AC47+Jul!AC47+Ago!AC47),IF(Config!$C$6=9,SUM(+Ene!AC47+Feb!AC47+Mar!AC47+Abr!AC47+May!AC47+Jun!AC47+Jul!AC47+Ago!AC47+Set!AC47),IF(Config!$C$6=10,SUM(+Ene!AC47+Feb!AC47+Mar!AC47+Abr!AC47+May!AC47+Jun!AC47+Jul!AC47+Ago!AC47+Set!AC47+Oct!AC47),IF(Config!$C$6=11,SUM(+Ene!AC47+Feb!AC47+Mar!AC47+Abr!AC47+May!AC47+Jun!AC47+Jul!AC47+Ago!AC47+Set!AC47+Oct!AC47+Nov!AC47),IF(Config!$C$6=12,SUM(+Ene!AC47+Feb!AC47+Mar!AC47+Abr!AC47+May!AC47+Jun!AC47+Jul!AC47+Ago!AC47+Set!AC47+Oct!AC47+Nov!AC47+Dic!AC47)))))))))))))</f>
        <v>0</v>
      </c>
      <c r="AD47" s="360">
        <f>IF(Config!$C$6=1,SUM(+Ene!AD47),IF(Config!$C$6=2,SUM(+Ene!AD47+Feb!AD47),IF(Config!$C$6=3,SUM(+Ene!AD47+Feb!AD47+Mar!AD47),IF(Config!$C$6=4,SUM(+Ene!AD47+Feb!AD47+Mar!AD47+Abr!AD47),IF(Config!$C$6=5,SUM(Ene!AD47+Feb!AD47+Mar!AD47+Abr!AD47+May!AD47),IF(Config!$C$6=6,SUM(+Ene!AD47+Feb!AD47+Mar!AD47+Abr!AD47+May!AD47+Jun!AD47),IF(Config!$C$6=7,SUM(Ene!AD47+Feb!AD47+Mar!AD47+Abr!AD47+May!AD47+Jun!AD47+Jul!AD47),IF(Config!$C$6=8,SUM(+Ene!AD47+Feb!AD47+Mar!AD47+Abr!AD47+May!AD47+Jun!AD47+Jul!AD47+Ago!AD47),IF(Config!$C$6=9,SUM(+Ene!AD47+Feb!AD47+Mar!AD47+Abr!AD47+May!AD47+Jun!AD47+Jul!AD47+Ago!AD47+Set!AD47),IF(Config!$C$6=10,SUM(+Ene!AD47+Feb!AD47+Mar!AD47+Abr!AD47+May!AD47+Jun!AD47+Jul!AD47+Ago!AD47+Set!AD47+Oct!AD47),IF(Config!$C$6=11,SUM(+Ene!AD47+Feb!AD47+Mar!AD47+Abr!AD47+May!AD47+Jun!AD47+Jul!AD47+Ago!AD47+Set!AD47+Oct!AD47+Nov!AD47),IF(Config!$C$6=12,SUM(+Ene!AD47+Feb!AD47+Mar!AD47+Abr!AD47+May!AD47+Jun!AD47+Jul!AD47+Ago!AD47+Set!AD47+Oct!AD47+Nov!AD47+Dic!AD47)))))))))))))</f>
        <v>0</v>
      </c>
      <c r="AE47" s="360">
        <f>IF(Config!$C$6=1,SUM(+Ene!AE47),IF(Config!$C$6=2,SUM(+Ene!AE47+Feb!AE47),IF(Config!$C$6=3,SUM(+Ene!AE47+Feb!AE47+Mar!AE47),IF(Config!$C$6=4,SUM(+Ene!AE47+Feb!AE47+Mar!AE47+Abr!AE47),IF(Config!$C$6=5,SUM(Ene!AE47+Feb!AE47+Mar!AE47+Abr!AE47+May!AE47),IF(Config!$C$6=6,SUM(+Ene!AE47+Feb!AE47+Mar!AE47+Abr!AE47+May!AE47+Jun!AE47),IF(Config!$C$6=7,SUM(Ene!AE47+Feb!AE47+Mar!AE47+Abr!AE47+May!AE47+Jun!AE47+Jul!AE47),IF(Config!$C$6=8,SUM(+Ene!AE47+Feb!AE47+Mar!AE47+Abr!AE47+May!AE47+Jun!AE47+Jul!AE47+Ago!AE47),IF(Config!$C$6=9,SUM(+Ene!AE47+Feb!AE47+Mar!AE47+Abr!AE47+May!AE47+Jun!AE47+Jul!AE47+Ago!AE47+Set!AE47),IF(Config!$C$6=10,SUM(+Ene!AE47+Feb!AE47+Mar!AE47+Abr!AE47+May!AE47+Jun!AE47+Jul!AE47+Ago!AE47+Set!AE47+Oct!AE47),IF(Config!$C$6=11,SUM(+Ene!AE47+Feb!AE47+Mar!AE47+Abr!AE47+May!AE47+Jun!AE47+Jul!AE47+Ago!AE47+Set!AE47+Oct!AE47+Nov!AE47),IF(Config!$C$6=12,SUM(+Ene!AE47+Feb!AE47+Mar!AE47+Abr!AE47+May!AE47+Jun!AE47+Jul!AE47+Ago!AE47+Set!AE47+Oct!AE47+Nov!AE47+Dic!AE47)))))))))))))</f>
        <v>0</v>
      </c>
      <c r="AF47" s="360">
        <f>IF(Config!$C$6=1,SUM(+Ene!AF47),IF(Config!$C$6=2,SUM(+Ene!AF47+Feb!AF47),IF(Config!$C$6=3,SUM(+Ene!AF47+Feb!AF47+Mar!AF47),IF(Config!$C$6=4,SUM(+Ene!AF47+Feb!AF47+Mar!AF47+Abr!AF47),IF(Config!$C$6=5,SUM(Ene!AF47+Feb!AF47+Mar!AF47+Abr!AF47+May!AF47),IF(Config!$C$6=6,SUM(+Ene!AF47+Feb!AF47+Mar!AF47+Abr!AF47+May!AF47+Jun!AF47),IF(Config!$C$6=7,SUM(Ene!AF47+Feb!AF47+Mar!AF47+Abr!AF47+May!AF47+Jun!AF47+Jul!AF47),IF(Config!$C$6=8,SUM(+Ene!AF47+Feb!AF47+Mar!AF47+Abr!AF47+May!AF47+Jun!AF47+Jul!AF47+Ago!AF47),IF(Config!$C$6=9,SUM(+Ene!AF47+Feb!AF47+Mar!AF47+Abr!AF47+May!AF47+Jun!AF47+Jul!AF47+Ago!AF47+Set!AF47),IF(Config!$C$6=10,SUM(+Ene!AF47+Feb!AF47+Mar!AF47+Abr!AF47+May!AF47+Jun!AF47+Jul!AF47+Ago!AF47+Set!AF47+Oct!AF47),IF(Config!$C$6=11,SUM(+Ene!AF47+Feb!AF47+Mar!AF47+Abr!AF47+May!AF47+Jun!AF47+Jul!AF47+Ago!AF47+Set!AF47+Oct!AF47+Nov!AF47),IF(Config!$C$6=12,SUM(+Ene!AF47+Feb!AF47+Mar!AF47+Abr!AF47+May!AF47+Jun!AF47+Jul!AF47+Ago!AF47+Set!AF47+Oct!AF47+Nov!AF47+Dic!AF47)))))))))))))</f>
        <v>0</v>
      </c>
      <c r="AG47" s="360">
        <f>IF(Config!$C$6=1,SUM(+Ene!AG47),IF(Config!$C$6=2,SUM(+Ene!AG47+Feb!AG47),IF(Config!$C$6=3,SUM(+Ene!AG47+Feb!AG47+Mar!AG47),IF(Config!$C$6=4,SUM(+Ene!AG47+Feb!AG47+Mar!AG47+Abr!AG47),IF(Config!$C$6=5,SUM(Ene!AG47+Feb!AG47+Mar!AG47+Abr!AG47+May!AG47),IF(Config!$C$6=6,SUM(+Ene!AG47+Feb!AG47+Mar!AG47+Abr!AG47+May!AG47+Jun!AG47),IF(Config!$C$6=7,SUM(Ene!AG47+Feb!AG47+Mar!AG47+Abr!AG47+May!AG47+Jun!AG47+Jul!AG47),IF(Config!$C$6=8,SUM(+Ene!AG47+Feb!AG47+Mar!AG47+Abr!AG47+May!AG47+Jun!AG47+Jul!AG47+Ago!AG47),IF(Config!$C$6=9,SUM(+Ene!AG47+Feb!AG47+Mar!AG47+Abr!AG47+May!AG47+Jun!AG47+Jul!AG47+Ago!AG47+Set!AG47),IF(Config!$C$6=10,SUM(+Ene!AG47+Feb!AG47+Mar!AG47+Abr!AG47+May!AG47+Jun!AG47+Jul!AG47+Ago!AG47+Set!AG47+Oct!AG47),IF(Config!$C$6=11,SUM(+Ene!AG47+Feb!AG47+Mar!AG47+Abr!AG47+May!AG47+Jun!AG47+Jul!AG47+Ago!AG47+Set!AG47+Oct!AG47+Nov!AG47),IF(Config!$C$6=12,SUM(+Ene!AG47+Feb!AG47+Mar!AG47+Abr!AG47+May!AG47+Jun!AG47+Jul!AG47+Ago!AG47+Set!AG47+Oct!AG47+Nov!AG47+Dic!AG47)))))))))))))</f>
        <v>0</v>
      </c>
      <c r="AH47" s="360">
        <f>IF(Config!$C$6=1,SUM(+Ene!AH47),IF(Config!$C$6=2,SUM(+Ene!AH47+Feb!AH47),IF(Config!$C$6=3,SUM(+Ene!AH47+Feb!AH47+Mar!AH47),IF(Config!$C$6=4,SUM(+Ene!AH47+Feb!AH47+Mar!AH47+Abr!AH47),IF(Config!$C$6=5,SUM(Ene!AH47+Feb!AH47+Mar!AH47+Abr!AH47+May!AH47),IF(Config!$C$6=6,SUM(+Ene!AH47+Feb!AH47+Mar!AH47+Abr!AH47+May!AH47+Jun!AH47),IF(Config!$C$6=7,SUM(Ene!AH47+Feb!AH47+Mar!AH47+Abr!AH47+May!AH47+Jun!AH47+Jul!AH47),IF(Config!$C$6=8,SUM(+Ene!AH47+Feb!AH47+Mar!AH47+Abr!AH47+May!AH47+Jun!AH47+Jul!AH47+Ago!AH47),IF(Config!$C$6=9,SUM(+Ene!AH47+Feb!AH47+Mar!AH47+Abr!AH47+May!AH47+Jun!AH47+Jul!AH47+Ago!AH47+Set!AH47),IF(Config!$C$6=10,SUM(+Ene!AH47+Feb!AH47+Mar!AH47+Abr!AH47+May!AH47+Jun!AH47+Jul!AH47+Ago!AH47+Set!AH47+Oct!AH47),IF(Config!$C$6=11,SUM(+Ene!AH47+Feb!AH47+Mar!AH47+Abr!AH47+May!AH47+Jun!AH47+Jul!AH47+Ago!AH47+Set!AH47+Oct!AH47+Nov!AH47),IF(Config!$C$6=12,SUM(+Ene!AH47+Feb!AH47+Mar!AH47+Abr!AH47+May!AH47+Jun!AH47+Jul!AH47+Ago!AH47+Set!AH47+Oct!AH47+Nov!AH47+Dic!AH47)))))))))))))</f>
        <v>0</v>
      </c>
      <c r="AI47" s="360">
        <f>IF(Config!$C$6=1,SUM(+Ene!AI47),IF(Config!$C$6=2,SUM(+Ene!AI47+Feb!AI47),IF(Config!$C$6=3,SUM(+Ene!AI47+Feb!AI47+Mar!AI47),IF(Config!$C$6=4,SUM(+Ene!AI47+Feb!AI47+Mar!AI47+Abr!AI47),IF(Config!$C$6=5,SUM(Ene!AI47+Feb!AI47+Mar!AI47+Abr!AI47+May!AI47),IF(Config!$C$6=6,SUM(+Ene!AI47+Feb!AI47+Mar!AI47+Abr!AI47+May!AI47+Jun!AI47),IF(Config!$C$6=7,SUM(Ene!AI47+Feb!AI47+Mar!AI47+Abr!AI47+May!AI47+Jun!AI47+Jul!AI47),IF(Config!$C$6=8,SUM(+Ene!AI47+Feb!AI47+Mar!AI47+Abr!AI47+May!AI47+Jun!AI47+Jul!AI47+Ago!AI47),IF(Config!$C$6=9,SUM(+Ene!AI47+Feb!AI47+Mar!AI47+Abr!AI47+May!AI47+Jun!AI47+Jul!AI47+Ago!AI47+Set!AI47),IF(Config!$C$6=10,SUM(+Ene!AI47+Feb!AI47+Mar!AI47+Abr!AI47+May!AI47+Jun!AI47+Jul!AI47+Ago!AI47+Set!AI47+Oct!AI47),IF(Config!$C$6=11,SUM(+Ene!AI47+Feb!AI47+Mar!AI47+Abr!AI47+May!AI47+Jun!AI47+Jul!AI47+Ago!AI47+Set!AI47+Oct!AI47+Nov!AI47),IF(Config!$C$6=12,SUM(+Ene!AI47+Feb!AI47+Mar!AI47+Abr!AI47+May!AI47+Jun!AI47+Jul!AI47+Ago!AI47+Set!AI47+Oct!AI47+Nov!AI47+Dic!AI47)))))))))))))</f>
        <v>0</v>
      </c>
      <c r="AJ47" s="360">
        <f>IF(Config!$C$6=1,SUM(+Ene!AJ47),IF(Config!$C$6=2,SUM(+Ene!AJ47+Feb!AJ47),IF(Config!$C$6=3,SUM(+Ene!AJ47+Feb!AJ47+Mar!AJ47),IF(Config!$C$6=4,SUM(+Ene!AJ47+Feb!AJ47+Mar!AJ47+Abr!AJ47),IF(Config!$C$6=5,SUM(Ene!AJ47+Feb!AJ47+Mar!AJ47+Abr!AJ47+May!AJ47),IF(Config!$C$6=6,SUM(+Ene!AJ47+Feb!AJ47+Mar!AJ47+Abr!AJ47+May!AJ47+Jun!AJ47),IF(Config!$C$6=7,SUM(Ene!AJ47+Feb!AJ47+Mar!AJ47+Abr!AJ47+May!AJ47+Jun!AJ47+Jul!AJ47),IF(Config!$C$6=8,SUM(+Ene!AJ47+Feb!AJ47+Mar!AJ47+Abr!AJ47+May!AJ47+Jun!AJ47+Jul!AJ47+Ago!AJ47),IF(Config!$C$6=9,SUM(+Ene!AJ47+Feb!AJ47+Mar!AJ47+Abr!AJ47+May!AJ47+Jun!AJ47+Jul!AJ47+Ago!AJ47+Set!AJ47),IF(Config!$C$6=10,SUM(+Ene!AJ47+Feb!AJ47+Mar!AJ47+Abr!AJ47+May!AJ47+Jun!AJ47+Jul!AJ47+Ago!AJ47+Set!AJ47+Oct!AJ47),IF(Config!$C$6=11,SUM(+Ene!AJ47+Feb!AJ47+Mar!AJ47+Abr!AJ47+May!AJ47+Jun!AJ47+Jul!AJ47+Ago!AJ47+Set!AJ47+Oct!AJ47+Nov!AJ47),IF(Config!$C$6=12,SUM(+Ene!AJ47+Feb!AJ47+Mar!AJ47+Abr!AJ47+May!AJ47+Jun!AJ47+Jul!AJ47+Ago!AJ47+Set!AJ47+Oct!AJ47+Nov!AJ47+Dic!AJ47)))))))))))))</f>
        <v>0</v>
      </c>
      <c r="AK47" s="360">
        <f>IF(Config!$C$6=1,SUM(+Ene!AK47),IF(Config!$C$6=2,SUM(+Ene!AK47+Feb!AK47),IF(Config!$C$6=3,SUM(+Ene!AK47+Feb!AK47+Mar!AK47),IF(Config!$C$6=4,SUM(+Ene!AK47+Feb!AK47+Mar!AK47+Abr!AK47),IF(Config!$C$6=5,SUM(Ene!AK47+Feb!AK47+Mar!AK47+Abr!AK47+May!AK47),IF(Config!$C$6=6,SUM(+Ene!AK47+Feb!AK47+Mar!AK47+Abr!AK47+May!AK47+Jun!AK47),IF(Config!$C$6=7,SUM(Ene!AK47+Feb!AK47+Mar!AK47+Abr!AK47+May!AK47+Jun!AK47+Jul!AK47),IF(Config!$C$6=8,SUM(+Ene!AK47+Feb!AK47+Mar!AK47+Abr!AK47+May!AK47+Jun!AK47+Jul!AK47+Ago!AK47),IF(Config!$C$6=9,SUM(+Ene!AK47+Feb!AK47+Mar!AK47+Abr!AK47+May!AK47+Jun!AK47+Jul!AK47+Ago!AK47+Set!AK47),IF(Config!$C$6=10,SUM(+Ene!AK47+Feb!AK47+Mar!AK47+Abr!AK47+May!AK47+Jun!AK47+Jul!AK47+Ago!AK47+Set!AK47+Oct!AK47),IF(Config!$C$6=11,SUM(+Ene!AK47+Feb!AK47+Mar!AK47+Abr!AK47+May!AK47+Jun!AK47+Jul!AK47+Ago!AK47+Set!AK47+Oct!AK47+Nov!AK47),IF(Config!$C$6=12,SUM(+Ene!AK47+Feb!AK47+Mar!AK47+Abr!AK47+May!AK47+Jun!AK47+Jul!AK47+Ago!AK47+Set!AK47+Oct!AK47+Nov!AK47+Dic!AK47)))))))))))))</f>
        <v>0</v>
      </c>
      <c r="AL47" s="360">
        <f>IF(Config!$C$6=1,SUM(+Ene!AL47),IF(Config!$C$6=2,SUM(+Ene!AL47+Feb!AL47),IF(Config!$C$6=3,SUM(+Ene!AL47+Feb!AL47+Mar!AL47),IF(Config!$C$6=4,SUM(+Ene!AL47+Feb!AL47+Mar!AL47+Abr!AL47),IF(Config!$C$6=5,SUM(Ene!AL47+Feb!AL47+Mar!AL47+Abr!AL47+May!AL47),IF(Config!$C$6=6,SUM(+Ene!AL47+Feb!AL47+Mar!AL47+Abr!AL47+May!AL47+Jun!AL47),IF(Config!$C$6=7,SUM(Ene!AL47+Feb!AL47+Mar!AL47+Abr!AL47+May!AL47+Jun!AL47+Jul!AL47),IF(Config!$C$6=8,SUM(+Ene!AL47+Feb!AL47+Mar!AL47+Abr!AL47+May!AL47+Jun!AL47+Jul!AL47+Ago!AL47),IF(Config!$C$6=9,SUM(+Ene!AL47+Feb!AL47+Mar!AL47+Abr!AL47+May!AL47+Jun!AL47+Jul!AL47+Ago!AL47+Set!AL47),IF(Config!$C$6=10,SUM(+Ene!AL47+Feb!AL47+Mar!AL47+Abr!AL47+May!AL47+Jun!AL47+Jul!AL47+Ago!AL47+Set!AL47+Oct!AL47),IF(Config!$C$6=11,SUM(+Ene!AL47+Feb!AL47+Mar!AL47+Abr!AL47+May!AL47+Jun!AL47+Jul!AL47+Ago!AL47+Set!AL47+Oct!AL47+Nov!AL47),IF(Config!$C$6=12,SUM(+Ene!AL47+Feb!AL47+Mar!AL47+Abr!AL47+May!AL47+Jun!AL47+Jul!AL47+Ago!AL47+Set!AL47+Oct!AL47+Nov!AL47+Dic!AL47)))))))))))))</f>
        <v>1</v>
      </c>
      <c r="AM47" s="360">
        <f>IF(Config!$C$6=1,SUM(+Ene!AM47),IF(Config!$C$6=2,SUM(+Ene!AM47+Feb!AM47),IF(Config!$C$6=3,SUM(+Ene!AM47+Feb!AM47+Mar!AM47),IF(Config!$C$6=4,SUM(+Ene!AM47+Feb!AM47+Mar!AM47+Abr!AM47),IF(Config!$C$6=5,SUM(Ene!AM47+Feb!AM47+Mar!AM47+Abr!AM47+May!AM47),IF(Config!$C$6=6,SUM(+Ene!AM47+Feb!AM47+Mar!AM47+Abr!AM47+May!AM47+Jun!AM47),IF(Config!$C$6=7,SUM(Ene!AM47+Feb!AM47+Mar!AM47+Abr!AM47+May!AM47+Jun!AM47+Jul!AM47),IF(Config!$C$6=8,SUM(+Ene!AM47+Feb!AM47+Mar!AM47+Abr!AM47+May!AM47+Jun!AM47+Jul!AM47+Ago!AM47),IF(Config!$C$6=9,SUM(+Ene!AM47+Feb!AM47+Mar!AM47+Abr!AM47+May!AM47+Jun!AM47+Jul!AM47+Ago!AM47+Set!AM47),IF(Config!$C$6=10,SUM(+Ene!AM47+Feb!AM47+Mar!AM47+Abr!AM47+May!AM47+Jun!AM47+Jul!AM47+Ago!AM47+Set!AM47+Oct!AM47),IF(Config!$C$6=11,SUM(+Ene!AM47+Feb!AM47+Mar!AM47+Abr!AM47+May!AM47+Jun!AM47+Jul!AM47+Ago!AM47+Set!AM47+Oct!AM47+Nov!AM47),IF(Config!$C$6=12,SUM(+Ene!AM47+Feb!AM47+Mar!AM47+Abr!AM47+May!AM47+Jun!AM47+Jul!AM47+Ago!AM47+Set!AM47+Oct!AM47+Nov!AM47+Dic!AM47)))))))))))))</f>
        <v>0</v>
      </c>
      <c r="AN47" s="360">
        <f>IF(Config!$C$6=1,SUM(+Ene!AN47),IF(Config!$C$6=2,SUM(+Ene!AN47+Feb!AN47),IF(Config!$C$6=3,SUM(+Ene!AN47+Feb!AN47+Mar!AN47),IF(Config!$C$6=4,SUM(+Ene!AN47+Feb!AN47+Mar!AN47+Abr!AN47),IF(Config!$C$6=5,SUM(Ene!AN47+Feb!AN47+Mar!AN47+Abr!AN47+May!AN47),IF(Config!$C$6=6,SUM(+Ene!AN47+Feb!AN47+Mar!AN47+Abr!AN47+May!AN47+Jun!AN47),IF(Config!$C$6=7,SUM(Ene!AN47+Feb!AN47+Mar!AN47+Abr!AN47+May!AN47+Jun!AN47+Jul!AN47),IF(Config!$C$6=8,SUM(+Ene!AN47+Feb!AN47+Mar!AN47+Abr!AN47+May!AN47+Jun!AN47+Jul!AN47+Ago!AN47),IF(Config!$C$6=9,SUM(+Ene!AN47+Feb!AN47+Mar!AN47+Abr!AN47+May!AN47+Jun!AN47+Jul!AN47+Ago!AN47+Set!AN47),IF(Config!$C$6=10,SUM(+Ene!AN47+Feb!AN47+Mar!AN47+Abr!AN47+May!AN47+Jun!AN47+Jul!AN47+Ago!AN47+Set!AN47+Oct!AN47),IF(Config!$C$6=11,SUM(+Ene!AN47+Feb!AN47+Mar!AN47+Abr!AN47+May!AN47+Jun!AN47+Jul!AN47+Ago!AN47+Set!AN47+Oct!AN47+Nov!AN47),IF(Config!$C$6=12,SUM(+Ene!AN47+Feb!AN47+Mar!AN47+Abr!AN47+May!AN47+Jun!AN47+Jul!AN47+Ago!AN47+Set!AN47+Oct!AN47+Nov!AN47+Dic!AN47)))))))))))))</f>
        <v>0</v>
      </c>
      <c r="AO47" s="360">
        <f>IF(Config!$C$6=1,SUM(+Ene!AO47),IF(Config!$C$6=2,SUM(+Ene!AO47+Feb!AO47),IF(Config!$C$6=3,SUM(+Ene!AO47+Feb!AO47+Mar!AO47),IF(Config!$C$6=4,SUM(+Ene!AO47+Feb!AO47+Mar!AO47+Abr!AO47),IF(Config!$C$6=5,SUM(Ene!AO47+Feb!AO47+Mar!AO47+Abr!AO47+May!AO47),IF(Config!$C$6=6,SUM(+Ene!AO47+Feb!AO47+Mar!AO47+Abr!AO47+May!AO47+Jun!AO47),IF(Config!$C$6=7,SUM(Ene!AO47+Feb!AO47+Mar!AO47+Abr!AO47+May!AO47+Jun!AO47+Jul!AO47),IF(Config!$C$6=8,SUM(+Ene!AO47+Feb!AO47+Mar!AO47+Abr!AO47+May!AO47+Jun!AO47+Jul!AO47+Ago!AO47),IF(Config!$C$6=9,SUM(+Ene!AO47+Feb!AO47+Mar!AO47+Abr!AO47+May!AO47+Jun!AO47+Jul!AO47+Ago!AO47+Set!AO47),IF(Config!$C$6=10,SUM(+Ene!AO47+Feb!AO47+Mar!AO47+Abr!AO47+May!AO47+Jun!AO47+Jul!AO47+Ago!AO47+Set!AO47+Oct!AO47),IF(Config!$C$6=11,SUM(+Ene!AO47+Feb!AO47+Mar!AO47+Abr!AO47+May!AO47+Jun!AO47+Jul!AO47+Ago!AO47+Set!AO47+Oct!AO47+Nov!AO47),IF(Config!$C$6=12,SUM(+Ene!AO47+Feb!AO47+Mar!AO47+Abr!AO47+May!AO47+Jun!AO47+Jul!AO47+Ago!AO47+Set!AO47+Oct!AO47+Nov!AO47+Dic!AO47)))))))))))))</f>
        <v>0</v>
      </c>
      <c r="AP47" s="360">
        <f>IF(Config!$C$6=1,SUM(+Ene!AP47),IF(Config!$C$6=2,SUM(+Ene!AP47+Feb!AP47),IF(Config!$C$6=3,SUM(+Ene!AP47+Feb!AP47+Mar!AP47),IF(Config!$C$6=4,SUM(+Ene!AP47+Feb!AP47+Mar!AP47+Abr!AP47),IF(Config!$C$6=5,SUM(Ene!AP47+Feb!AP47+Mar!AP47+Abr!AP47+May!AP47),IF(Config!$C$6=6,SUM(+Ene!AP47+Feb!AP47+Mar!AP47+Abr!AP47+May!AP47+Jun!AP47),IF(Config!$C$6=7,SUM(Ene!AP47+Feb!AP47+Mar!AP47+Abr!AP47+May!AP47+Jun!AP47+Jul!AP47),IF(Config!$C$6=8,SUM(+Ene!AP47+Feb!AP47+Mar!AP47+Abr!AP47+May!AP47+Jun!AP47+Jul!AP47+Ago!AP47),IF(Config!$C$6=9,SUM(+Ene!AP47+Feb!AP47+Mar!AP47+Abr!AP47+May!AP47+Jun!AP47+Jul!AP47+Ago!AP47+Set!AP47),IF(Config!$C$6=10,SUM(+Ene!AP47+Feb!AP47+Mar!AP47+Abr!AP47+May!AP47+Jun!AP47+Jul!AP47+Ago!AP47+Set!AP47+Oct!AP47),IF(Config!$C$6=11,SUM(+Ene!AP47+Feb!AP47+Mar!AP47+Abr!AP47+May!AP47+Jun!AP47+Jul!AP47+Ago!AP47+Set!AP47+Oct!AP47+Nov!AP47),IF(Config!$C$6=12,SUM(+Ene!AP47+Feb!AP47+Mar!AP47+Abr!AP47+May!AP47+Jun!AP47+Jul!AP47+Ago!AP47+Set!AP47+Oct!AP47+Nov!AP47+Dic!AP47)))))))))))))</f>
        <v>0</v>
      </c>
      <c r="AQ47" s="360">
        <f>IF(Config!$C$6=1,SUM(+Ene!AQ47),IF(Config!$C$6=2,SUM(+Ene!AQ47+Feb!AQ47),IF(Config!$C$6=3,SUM(+Ene!AQ47+Feb!AQ47+Mar!AQ47),IF(Config!$C$6=4,SUM(+Ene!AQ47+Feb!AQ47+Mar!AQ47+Abr!AQ47),IF(Config!$C$6=5,SUM(Ene!AQ47+Feb!AQ47+Mar!AQ47+Abr!AQ47+May!AQ47),IF(Config!$C$6=6,SUM(+Ene!AQ47+Feb!AQ47+Mar!AQ47+Abr!AQ47+May!AQ47+Jun!AQ47),IF(Config!$C$6=7,SUM(Ene!AQ47+Feb!AQ47+Mar!AQ47+Abr!AQ47+May!AQ47+Jun!AQ47+Jul!AQ47),IF(Config!$C$6=8,SUM(+Ene!AQ47+Feb!AQ47+Mar!AQ47+Abr!AQ47+May!AQ47+Jun!AQ47+Jul!AQ47+Ago!AQ47),IF(Config!$C$6=9,SUM(+Ene!AQ47+Feb!AQ47+Mar!AQ47+Abr!AQ47+May!AQ47+Jun!AQ47+Jul!AQ47+Ago!AQ47+Set!AQ47),IF(Config!$C$6=10,SUM(+Ene!AQ47+Feb!AQ47+Mar!AQ47+Abr!AQ47+May!AQ47+Jun!AQ47+Jul!AQ47+Ago!AQ47+Set!AQ47+Oct!AQ47),IF(Config!$C$6=11,SUM(+Ene!AQ47+Feb!AQ47+Mar!AQ47+Abr!AQ47+May!AQ47+Jun!AQ47+Jul!AQ47+Ago!AQ47+Set!AQ47+Oct!AQ47+Nov!AQ47),IF(Config!$C$6=12,SUM(+Ene!AQ47+Feb!AQ47+Mar!AQ47+Abr!AQ47+May!AQ47+Jun!AQ47+Jul!AQ47+Ago!AQ47+Set!AQ47+Oct!AQ47+Nov!AQ47+Dic!AQ47)))))))))))))</f>
        <v>0</v>
      </c>
      <c r="AR47" s="360">
        <f>IF(Config!$C$6=1,SUM(+Ene!AR47),IF(Config!$C$6=2,SUM(+Ene!AR47+Feb!AR47),IF(Config!$C$6=3,SUM(+Ene!AR47+Feb!AR47+Mar!AR47),IF(Config!$C$6=4,SUM(+Ene!AR47+Feb!AR47+Mar!AR47+Abr!AR47),IF(Config!$C$6=5,SUM(Ene!AR47+Feb!AR47+Mar!AR47+Abr!AR47+May!AR47),IF(Config!$C$6=6,SUM(+Ene!AR47+Feb!AR47+Mar!AR47+Abr!AR47+May!AR47+Jun!AR47),IF(Config!$C$6=7,SUM(Ene!AR47+Feb!AR47+Mar!AR47+Abr!AR47+May!AR47+Jun!AR47+Jul!AR47),IF(Config!$C$6=8,SUM(+Ene!AR47+Feb!AR47+Mar!AR47+Abr!AR47+May!AR47+Jun!AR47+Jul!AR47+Ago!AR47),IF(Config!$C$6=9,SUM(+Ene!AR47+Feb!AR47+Mar!AR47+Abr!AR47+May!AR47+Jun!AR47+Jul!AR47+Ago!AR47+Set!AR47),IF(Config!$C$6=10,SUM(+Ene!AR47+Feb!AR47+Mar!AR47+Abr!AR47+May!AR47+Jun!AR47+Jul!AR47+Ago!AR47+Set!AR47+Oct!AR47),IF(Config!$C$6=11,SUM(+Ene!AR47+Feb!AR47+Mar!AR47+Abr!AR47+May!AR47+Jun!AR47+Jul!AR47+Ago!AR47+Set!AR47+Oct!AR47+Nov!AR47),IF(Config!$C$6=12,SUM(+Ene!AR47+Feb!AR47+Mar!AR47+Abr!AR47+May!AR47+Jun!AR47+Jul!AR47+Ago!AR47+Set!AR47+Oct!AR47+Nov!AR47+Dic!AR47)))))))))))))</f>
        <v>0</v>
      </c>
      <c r="AS47" s="360">
        <f>IF(Config!$C$6=1,SUM(+Ene!AS47),IF(Config!$C$6=2,SUM(+Ene!AS47+Feb!AS47),IF(Config!$C$6=3,SUM(+Ene!AS47+Feb!AS47+Mar!AS47),IF(Config!$C$6=4,SUM(+Ene!AS47+Feb!AS47+Mar!AS47+Abr!AS47),IF(Config!$C$6=5,SUM(Ene!AS47+Feb!AS47+Mar!AS47+Abr!AS47+May!AS47),IF(Config!$C$6=6,SUM(+Ene!AS47+Feb!AS47+Mar!AS47+Abr!AS47+May!AS47+Jun!AS47),IF(Config!$C$6=7,SUM(Ene!AS47+Feb!AS47+Mar!AS47+Abr!AS47+May!AS47+Jun!AS47+Jul!AS47),IF(Config!$C$6=8,SUM(+Ene!AS47+Feb!AS47+Mar!AS47+Abr!AS47+May!AS47+Jun!AS47+Jul!AS47+Ago!AS47),IF(Config!$C$6=9,SUM(+Ene!AS47+Feb!AS47+Mar!AS47+Abr!AS47+May!AS47+Jun!AS47+Jul!AS47+Ago!AS47+Set!AS47),IF(Config!$C$6=10,SUM(+Ene!AS47+Feb!AS47+Mar!AS47+Abr!AS47+May!AS47+Jun!AS47+Jul!AS47+Ago!AS47+Set!AS47+Oct!AS47),IF(Config!$C$6=11,SUM(+Ene!AS47+Feb!AS47+Mar!AS47+Abr!AS47+May!AS47+Jun!AS47+Jul!AS47+Ago!AS47+Set!AS47+Oct!AS47+Nov!AS47),IF(Config!$C$6=12,SUM(+Ene!AS47+Feb!AS47+Mar!AS47+Abr!AS47+May!AS47+Jun!AS47+Jul!AS47+Ago!AS47+Set!AS47+Oct!AS47+Nov!AS47+Dic!AS47)))))))))))))</f>
        <v>0</v>
      </c>
      <c r="AT47">
        <f t="shared" si="48"/>
        <v>5</v>
      </c>
      <c r="AU47" s="358">
        <f t="shared" si="27"/>
        <v>0</v>
      </c>
      <c r="AV47" s="358">
        <f t="shared" si="28"/>
        <v>0</v>
      </c>
      <c r="AW47" s="358">
        <f t="shared" si="49"/>
        <v>3</v>
      </c>
      <c r="AX47" s="358">
        <f t="shared" si="50"/>
        <v>0</v>
      </c>
      <c r="AY47" s="358">
        <f t="shared" si="51"/>
        <v>0</v>
      </c>
      <c r="AZ47" s="358">
        <f t="shared" si="52"/>
        <v>1</v>
      </c>
      <c r="BA47" s="37">
        <f t="shared" si="53"/>
        <v>0</v>
      </c>
      <c r="BB47" s="358">
        <f t="shared" si="54"/>
        <v>0</v>
      </c>
      <c r="BC47" s="359">
        <f t="shared" si="55"/>
        <v>1</v>
      </c>
      <c r="BD47" s="358">
        <f t="shared" si="56"/>
        <v>0</v>
      </c>
      <c r="BE47" s="54">
        <f t="shared" si="6"/>
        <v>5</v>
      </c>
      <c r="BF47" t="str">
        <f t="shared" si="57"/>
        <v>OK</v>
      </c>
    </row>
    <row r="48" spans="1:58" x14ac:dyDescent="0.25">
      <c r="A48" s="352">
        <v>53</v>
      </c>
      <c r="B48" s="285" t="str">
        <f>METAS!B47</f>
        <v>PORCENTAJES DE PERSONAS MORDIDAS EN LA QUE SE SUSPENDE LA VACUNACION ANTIRRABICA</v>
      </c>
      <c r="C48" s="286" t="str">
        <f>METAS!D47</f>
        <v>ZOONOSIS</v>
      </c>
      <c r="D48" s="360">
        <f>IF(Config!$C$6=1,SUM(+Ene!D48),IF(Config!$C$6=2,SUM(+Ene!D48+Feb!D48),IF(Config!$C$6=3,SUM(+Ene!D48+Feb!D48+Mar!D48),IF(Config!$C$6=4,SUM(+Ene!D48+Feb!D48+Mar!D48+Abr!D48),IF(Config!$C$6=5,SUM(Ene!D48+Feb!D48+Mar!D48+Abr!D48+May!D48),IF(Config!$C$6=6,SUM(+Ene!D48+Feb!D48+Mar!D48+Abr!D48+May!D48+Jun!D48),IF(Config!$C$6=7,SUM(Ene!D48+Feb!D48+Mar!D48+Abr!D48+May!D48+Jun!D48+Jul!D48),IF(Config!$C$6=8,SUM(+Ene!D48+Feb!D48+Mar!D48+Abr!D48+May!D48+Jun!D48+Jul!D48+Ago!D48),IF(Config!$C$6=9,SUM(+Ene!D48+Feb!D48+Mar!D48+Abr!D48+May!D48+Jun!D48+Jul!D48+Ago!D48+Set!D48),IF(Config!$C$6=10,SUM(+Ene!D48+Feb!D48+Mar!D48+Abr!D48+May!D48+Jun!D48+Jul!D48+Ago!D48+Set!D48+Oct!D48),IF(Config!$C$6=11,SUM(+Ene!D48+Feb!D48+Mar!D48+Abr!D48+May!D48+Jun!D48+Jul!D48+Ago!D48+Set!D48+Oct!D48+Nov!D48),IF(Config!$C$6=12,SUM(+Ene!D48+Feb!D48+Mar!D48+Abr!D48+May!D48+Jun!D48+Jul!D48+Ago!D48+Set!D48+Oct!D48+Nov!D48+Dic!D48)))))))))))))</f>
        <v>0</v>
      </c>
      <c r="E48" s="360">
        <f>IF(Config!$C$6=1,SUM(+Ene!E48),IF(Config!$C$6=2,SUM(+Ene!E48+Feb!E48),IF(Config!$C$6=3,SUM(+Ene!E48+Feb!E48+Mar!E48),IF(Config!$C$6=4,SUM(+Ene!E48+Feb!E48+Mar!E48+Abr!E48),IF(Config!$C$6=5,SUM(Ene!E48+Feb!E48+Mar!E48+Abr!E48+May!E48),IF(Config!$C$6=6,SUM(+Ene!E48+Feb!E48+Mar!E48+Abr!E48+May!E48+Jun!E48),IF(Config!$C$6=7,SUM(Ene!E48+Feb!E48+Mar!E48+Abr!E48+May!E48+Jun!E48+Jul!E48),IF(Config!$C$6=8,SUM(+Ene!E48+Feb!E48+Mar!E48+Abr!E48+May!E48+Jun!E48+Jul!E48+Ago!E48),IF(Config!$C$6=9,SUM(+Ene!E48+Feb!E48+Mar!E48+Abr!E48+May!E48+Jun!E48+Jul!E48+Ago!E48+Set!E48),IF(Config!$C$6=10,SUM(+Ene!E48+Feb!E48+Mar!E48+Abr!E48+May!E48+Jun!E48+Jul!E48+Ago!E48+Set!E48+Oct!E48),IF(Config!$C$6=11,SUM(+Ene!E48+Feb!E48+Mar!E48+Abr!E48+May!E48+Jun!E48+Jul!E48+Ago!E48+Set!E48+Oct!E48+Nov!E48),IF(Config!$C$6=12,SUM(+Ene!E48+Feb!E48+Mar!E48+Abr!E48+May!E48+Jun!E48+Jul!E48+Ago!E48+Set!E48+Oct!E48+Nov!E48+Dic!E48)))))))))))))</f>
        <v>0</v>
      </c>
      <c r="F48" s="360">
        <f>IF(Config!$C$6=1,SUM(+Ene!F48),IF(Config!$C$6=2,SUM(+Ene!F48+Feb!F48),IF(Config!$C$6=3,SUM(+Ene!F48+Feb!F48+Mar!F48),IF(Config!$C$6=4,SUM(+Ene!F48+Feb!F48+Mar!F48+Abr!F48),IF(Config!$C$6=5,SUM(Ene!F48+Feb!F48+Mar!F48+Abr!F48+May!F48),IF(Config!$C$6=6,SUM(+Ene!F48+Feb!F48+Mar!F48+Abr!F48+May!F48+Jun!F48),IF(Config!$C$6=7,SUM(Ene!F48+Feb!F48+Mar!F48+Abr!F48+May!F48+Jun!F48+Jul!F48),IF(Config!$C$6=8,SUM(+Ene!F48+Feb!F48+Mar!F48+Abr!F48+May!F48+Jun!F48+Jul!F48+Ago!F48),IF(Config!$C$6=9,SUM(+Ene!F48+Feb!F48+Mar!F48+Abr!F48+May!F48+Jun!F48+Jul!F48+Ago!F48+Set!F48),IF(Config!$C$6=10,SUM(+Ene!F48+Feb!F48+Mar!F48+Abr!F48+May!F48+Jun!F48+Jul!F48+Ago!F48+Set!F48+Oct!F48),IF(Config!$C$6=11,SUM(+Ene!F48+Feb!F48+Mar!F48+Abr!F48+May!F48+Jun!F48+Jul!F48+Ago!F48+Set!F48+Oct!F48+Nov!F48),IF(Config!$C$6=12,SUM(+Ene!F48+Feb!F48+Mar!F48+Abr!F48+May!F48+Jun!F48+Jul!F48+Ago!F48+Set!F48+Oct!F48+Nov!F48+Dic!F48)))))))))))))</f>
        <v>7</v>
      </c>
      <c r="G48" s="360">
        <f>IF(Config!$C$6=1,SUM(+Ene!G48),IF(Config!$C$6=2,SUM(+Ene!G48+Feb!G48),IF(Config!$C$6=3,SUM(+Ene!G48+Feb!G48+Mar!G48),IF(Config!$C$6=4,SUM(+Ene!G48+Feb!G48+Mar!G48+Abr!G48),IF(Config!$C$6=5,SUM(Ene!G48+Feb!G48+Mar!G48+Abr!G48+May!G48),IF(Config!$C$6=6,SUM(+Ene!G48+Feb!G48+Mar!G48+Abr!G48+May!G48+Jun!G48),IF(Config!$C$6=7,SUM(Ene!G48+Feb!G48+Mar!G48+Abr!G48+May!G48+Jun!G48+Jul!G48),IF(Config!$C$6=8,SUM(+Ene!G48+Feb!G48+Mar!G48+Abr!G48+May!G48+Jun!G48+Jul!G48+Ago!G48),IF(Config!$C$6=9,SUM(+Ene!G48+Feb!G48+Mar!G48+Abr!G48+May!G48+Jun!G48+Jul!G48+Ago!G48+Set!G48),IF(Config!$C$6=10,SUM(+Ene!G48+Feb!G48+Mar!G48+Abr!G48+May!G48+Jun!G48+Jul!G48+Ago!G48+Set!G48+Oct!G48),IF(Config!$C$6=11,SUM(+Ene!G48+Feb!G48+Mar!G48+Abr!G48+May!G48+Jun!G48+Jul!G48+Ago!G48+Set!G48+Oct!G48+Nov!G48),IF(Config!$C$6=12,SUM(+Ene!G48+Feb!G48+Mar!G48+Abr!G48+May!G48+Jun!G48+Jul!G48+Ago!G48+Set!G48+Oct!G48+Nov!G48+Dic!G48)))))))))))))</f>
        <v>0</v>
      </c>
      <c r="H48" s="360">
        <f>IF(Config!$C$6=1,SUM(+Ene!H48),IF(Config!$C$6=2,SUM(+Ene!H48+Feb!H48),IF(Config!$C$6=3,SUM(+Ene!H48+Feb!H48+Mar!H48),IF(Config!$C$6=4,SUM(+Ene!H48+Feb!H48+Mar!H48+Abr!H48),IF(Config!$C$6=5,SUM(Ene!H48+Feb!H48+Mar!H48+Abr!H48+May!H48),IF(Config!$C$6=6,SUM(+Ene!H48+Feb!H48+Mar!H48+Abr!H48+May!H48+Jun!H48),IF(Config!$C$6=7,SUM(Ene!H48+Feb!H48+Mar!H48+Abr!H48+May!H48+Jun!H48+Jul!H48),IF(Config!$C$6=8,SUM(+Ene!H48+Feb!H48+Mar!H48+Abr!H48+May!H48+Jun!H48+Jul!H48+Ago!H48),IF(Config!$C$6=9,SUM(+Ene!H48+Feb!H48+Mar!H48+Abr!H48+May!H48+Jun!H48+Jul!H48+Ago!H48+Set!H48),IF(Config!$C$6=10,SUM(+Ene!H48+Feb!H48+Mar!H48+Abr!H48+May!H48+Jun!H48+Jul!H48+Ago!H48+Set!H48+Oct!H48),IF(Config!$C$6=11,SUM(+Ene!H48+Feb!H48+Mar!H48+Abr!H48+May!H48+Jun!H48+Jul!H48+Ago!H48+Set!H48+Oct!H48+Nov!H48),IF(Config!$C$6=12,SUM(+Ene!H48+Feb!H48+Mar!H48+Abr!H48+May!H48+Jun!H48+Jul!H48+Ago!H48+Set!H48+Oct!H48+Nov!H48+Dic!H48)))))))))))))</f>
        <v>0</v>
      </c>
      <c r="I48" s="360">
        <f>IF(Config!$C$6=1,SUM(+Ene!I48),IF(Config!$C$6=2,SUM(+Ene!I48+Feb!I48),IF(Config!$C$6=3,SUM(+Ene!I48+Feb!I48+Mar!I48),IF(Config!$C$6=4,SUM(+Ene!I48+Feb!I48+Mar!I48+Abr!I48),IF(Config!$C$6=5,SUM(Ene!I48+Feb!I48+Mar!I48+Abr!I48+May!I48),IF(Config!$C$6=6,SUM(+Ene!I48+Feb!I48+Mar!I48+Abr!I48+May!I48+Jun!I48),IF(Config!$C$6=7,SUM(Ene!I48+Feb!I48+Mar!I48+Abr!I48+May!I48+Jun!I48+Jul!I48),IF(Config!$C$6=8,SUM(+Ene!I48+Feb!I48+Mar!I48+Abr!I48+May!I48+Jun!I48+Jul!I48+Ago!I48),IF(Config!$C$6=9,SUM(+Ene!I48+Feb!I48+Mar!I48+Abr!I48+May!I48+Jun!I48+Jul!I48+Ago!I48+Set!I48),IF(Config!$C$6=10,SUM(+Ene!I48+Feb!I48+Mar!I48+Abr!I48+May!I48+Jun!I48+Jul!I48+Ago!I48+Set!I48+Oct!I48),IF(Config!$C$6=11,SUM(+Ene!I48+Feb!I48+Mar!I48+Abr!I48+May!I48+Jun!I48+Jul!I48+Ago!I48+Set!I48+Oct!I48+Nov!I48),IF(Config!$C$6=12,SUM(+Ene!I48+Feb!I48+Mar!I48+Abr!I48+May!I48+Jun!I48+Jul!I48+Ago!I48+Set!I48+Oct!I48+Nov!I48+Dic!I48)))))))))))))</f>
        <v>0</v>
      </c>
      <c r="J48" s="360">
        <f>IF(Config!$C$6=1,SUM(+Ene!J48),IF(Config!$C$6=2,SUM(+Ene!J48+Feb!J48),IF(Config!$C$6=3,SUM(+Ene!J48+Feb!J48+Mar!J48),IF(Config!$C$6=4,SUM(+Ene!J48+Feb!J48+Mar!J48+Abr!J48),IF(Config!$C$6=5,SUM(Ene!J48+Feb!J48+Mar!J48+Abr!J48+May!J48),IF(Config!$C$6=6,SUM(+Ene!J48+Feb!J48+Mar!J48+Abr!J48+May!J48+Jun!J48),IF(Config!$C$6=7,SUM(Ene!J48+Feb!J48+Mar!J48+Abr!J48+May!J48+Jun!J48+Jul!J48),IF(Config!$C$6=8,SUM(+Ene!J48+Feb!J48+Mar!J48+Abr!J48+May!J48+Jun!J48+Jul!J48+Ago!J48),IF(Config!$C$6=9,SUM(+Ene!J48+Feb!J48+Mar!J48+Abr!J48+May!J48+Jun!J48+Jul!J48+Ago!J48+Set!J48),IF(Config!$C$6=10,SUM(+Ene!J48+Feb!J48+Mar!J48+Abr!J48+May!J48+Jun!J48+Jul!J48+Ago!J48+Set!J48+Oct!J48),IF(Config!$C$6=11,SUM(+Ene!J48+Feb!J48+Mar!J48+Abr!J48+May!J48+Jun!J48+Jul!J48+Ago!J48+Set!J48+Oct!J48+Nov!J48),IF(Config!$C$6=12,SUM(+Ene!J48+Feb!J48+Mar!J48+Abr!J48+May!J48+Jun!J48+Jul!J48+Ago!J48+Set!J48+Oct!J48+Nov!J48+Dic!J48)))))))))))))</f>
        <v>0</v>
      </c>
      <c r="K48" s="360">
        <f>IF(Config!$C$6=1,SUM(+Ene!K48),IF(Config!$C$6=2,SUM(+Ene!K48+Feb!K48),IF(Config!$C$6=3,SUM(+Ene!K48+Feb!K48+Mar!K48),IF(Config!$C$6=4,SUM(+Ene!K48+Feb!K48+Mar!K48+Abr!K48),IF(Config!$C$6=5,SUM(Ene!K48+Feb!K48+Mar!K48+Abr!K48+May!K48),IF(Config!$C$6=6,SUM(+Ene!K48+Feb!K48+Mar!K48+Abr!K48+May!K48+Jun!K48),IF(Config!$C$6=7,SUM(Ene!K48+Feb!K48+Mar!K48+Abr!K48+May!K48+Jun!K48+Jul!K48),IF(Config!$C$6=8,SUM(+Ene!K48+Feb!K48+Mar!K48+Abr!K48+May!K48+Jun!K48+Jul!K48+Ago!K48),IF(Config!$C$6=9,SUM(+Ene!K48+Feb!K48+Mar!K48+Abr!K48+May!K48+Jun!K48+Jul!K48+Ago!K48+Set!K48),IF(Config!$C$6=10,SUM(+Ene!K48+Feb!K48+Mar!K48+Abr!K48+May!K48+Jun!K48+Jul!K48+Ago!K48+Set!K48+Oct!K48),IF(Config!$C$6=11,SUM(+Ene!K48+Feb!K48+Mar!K48+Abr!K48+May!K48+Jun!K48+Jul!K48+Ago!K48+Set!K48+Oct!K48+Nov!K48),IF(Config!$C$6=12,SUM(+Ene!K48+Feb!K48+Mar!K48+Abr!K48+May!K48+Jun!K48+Jul!K48+Ago!K48+Set!K48+Oct!K48+Nov!K48+Dic!K48)))))))))))))</f>
        <v>0</v>
      </c>
      <c r="L48" s="360">
        <f>IF(Config!$C$6=1,SUM(+Ene!L48),IF(Config!$C$6=2,SUM(+Ene!L48+Feb!L48),IF(Config!$C$6=3,SUM(+Ene!L48+Feb!L48+Mar!L48),IF(Config!$C$6=4,SUM(+Ene!L48+Feb!L48+Mar!L48+Abr!L48),IF(Config!$C$6=5,SUM(Ene!L48+Feb!L48+Mar!L48+Abr!L48+May!L48),IF(Config!$C$6=6,SUM(+Ene!L48+Feb!L48+Mar!L48+Abr!L48+May!L48+Jun!L48),IF(Config!$C$6=7,SUM(Ene!L48+Feb!L48+Mar!L48+Abr!L48+May!L48+Jun!L48+Jul!L48),IF(Config!$C$6=8,SUM(+Ene!L48+Feb!L48+Mar!L48+Abr!L48+May!L48+Jun!L48+Jul!L48+Ago!L48),IF(Config!$C$6=9,SUM(+Ene!L48+Feb!L48+Mar!L48+Abr!L48+May!L48+Jun!L48+Jul!L48+Ago!L48+Set!L48),IF(Config!$C$6=10,SUM(+Ene!L48+Feb!L48+Mar!L48+Abr!L48+May!L48+Jun!L48+Jul!L48+Ago!L48+Set!L48+Oct!L48),IF(Config!$C$6=11,SUM(+Ene!L48+Feb!L48+Mar!L48+Abr!L48+May!L48+Jun!L48+Jul!L48+Ago!L48+Set!L48+Oct!L48+Nov!L48),IF(Config!$C$6=12,SUM(+Ene!L48+Feb!L48+Mar!L48+Abr!L48+May!L48+Jun!L48+Jul!L48+Ago!L48+Set!L48+Oct!L48+Nov!L48+Dic!L48)))))))))))))</f>
        <v>0</v>
      </c>
      <c r="M48" s="360">
        <f>IF(Config!$C$6=1,SUM(+Ene!M48),IF(Config!$C$6=2,SUM(+Ene!M48+Feb!M48),IF(Config!$C$6=3,SUM(+Ene!M48+Feb!M48+Mar!M48),IF(Config!$C$6=4,SUM(+Ene!M48+Feb!M48+Mar!M48+Abr!M48),IF(Config!$C$6=5,SUM(Ene!M48+Feb!M48+Mar!M48+Abr!M48+May!M48),IF(Config!$C$6=6,SUM(+Ene!M48+Feb!M48+Mar!M48+Abr!M48+May!M48+Jun!M48),IF(Config!$C$6=7,SUM(Ene!M48+Feb!M48+Mar!M48+Abr!M48+May!M48+Jun!M48+Jul!M48),IF(Config!$C$6=8,SUM(+Ene!M48+Feb!M48+Mar!M48+Abr!M48+May!M48+Jun!M48+Jul!M48+Ago!M48),IF(Config!$C$6=9,SUM(+Ene!M48+Feb!M48+Mar!M48+Abr!M48+May!M48+Jun!M48+Jul!M48+Ago!M48+Set!M48),IF(Config!$C$6=10,SUM(+Ene!M48+Feb!M48+Mar!M48+Abr!M48+May!M48+Jun!M48+Jul!M48+Ago!M48+Set!M48+Oct!M48),IF(Config!$C$6=11,SUM(+Ene!M48+Feb!M48+Mar!M48+Abr!M48+May!M48+Jun!M48+Jul!M48+Ago!M48+Set!M48+Oct!M48+Nov!M48),IF(Config!$C$6=12,SUM(+Ene!M48+Feb!M48+Mar!M48+Abr!M48+May!M48+Jun!M48+Jul!M48+Ago!M48+Set!M48+Oct!M48+Nov!M48+Dic!M48)))))))))))))</f>
        <v>0</v>
      </c>
      <c r="N48" s="360">
        <f>IF(Config!$C$6=1,SUM(+Ene!N48),IF(Config!$C$6=2,SUM(+Ene!N48+Feb!N48),IF(Config!$C$6=3,SUM(+Ene!N48+Feb!N48+Mar!N48),IF(Config!$C$6=4,SUM(+Ene!N48+Feb!N48+Mar!N48+Abr!N48),IF(Config!$C$6=5,SUM(Ene!N48+Feb!N48+Mar!N48+Abr!N48+May!N48),IF(Config!$C$6=6,SUM(+Ene!N48+Feb!N48+Mar!N48+Abr!N48+May!N48+Jun!N48),IF(Config!$C$6=7,SUM(Ene!N48+Feb!N48+Mar!N48+Abr!N48+May!N48+Jun!N48+Jul!N48),IF(Config!$C$6=8,SUM(+Ene!N48+Feb!N48+Mar!N48+Abr!N48+May!N48+Jun!N48+Jul!N48+Ago!N48),IF(Config!$C$6=9,SUM(+Ene!N48+Feb!N48+Mar!N48+Abr!N48+May!N48+Jun!N48+Jul!N48+Ago!N48+Set!N48),IF(Config!$C$6=10,SUM(+Ene!N48+Feb!N48+Mar!N48+Abr!N48+May!N48+Jun!N48+Jul!N48+Ago!N48+Set!N48+Oct!N48),IF(Config!$C$6=11,SUM(+Ene!N48+Feb!N48+Mar!N48+Abr!N48+May!N48+Jun!N48+Jul!N48+Ago!N48+Set!N48+Oct!N48+Nov!N48),IF(Config!$C$6=12,SUM(+Ene!N48+Feb!N48+Mar!N48+Abr!N48+May!N48+Jun!N48+Jul!N48+Ago!N48+Set!N48+Oct!N48+Nov!N48+Dic!N48)))))))))))))</f>
        <v>0</v>
      </c>
      <c r="O48" s="360">
        <f>IF(Config!$C$6=1,SUM(+Ene!O48),IF(Config!$C$6=2,SUM(+Ene!O48+Feb!O48),IF(Config!$C$6=3,SUM(+Ene!O48+Feb!O48+Mar!O48),IF(Config!$C$6=4,SUM(+Ene!O48+Feb!O48+Mar!O48+Abr!O48),IF(Config!$C$6=5,SUM(Ene!O48+Feb!O48+Mar!O48+Abr!O48+May!O48),IF(Config!$C$6=6,SUM(+Ene!O48+Feb!O48+Mar!O48+Abr!O48+May!O48+Jun!O48),IF(Config!$C$6=7,SUM(Ene!O48+Feb!O48+Mar!O48+Abr!O48+May!O48+Jun!O48+Jul!O48),IF(Config!$C$6=8,SUM(+Ene!O48+Feb!O48+Mar!O48+Abr!O48+May!O48+Jun!O48+Jul!O48+Ago!O48),IF(Config!$C$6=9,SUM(+Ene!O48+Feb!O48+Mar!O48+Abr!O48+May!O48+Jun!O48+Jul!O48+Ago!O48+Set!O48),IF(Config!$C$6=10,SUM(+Ene!O48+Feb!O48+Mar!O48+Abr!O48+May!O48+Jun!O48+Jul!O48+Ago!O48+Set!O48+Oct!O48),IF(Config!$C$6=11,SUM(+Ene!O48+Feb!O48+Mar!O48+Abr!O48+May!O48+Jun!O48+Jul!O48+Ago!O48+Set!O48+Oct!O48+Nov!O48),IF(Config!$C$6=12,SUM(+Ene!O48+Feb!O48+Mar!O48+Abr!O48+May!O48+Jun!O48+Jul!O48+Ago!O48+Set!O48+Oct!O48+Nov!O48+Dic!O48)))))))))))))</f>
        <v>1</v>
      </c>
      <c r="P48" s="360">
        <f>IF(Config!$C$6=1,SUM(+Ene!P48),IF(Config!$C$6=2,SUM(+Ene!P48+Feb!P48),IF(Config!$C$6=3,SUM(+Ene!P48+Feb!P48+Mar!P48),IF(Config!$C$6=4,SUM(+Ene!P48+Feb!P48+Mar!P48+Abr!P48),IF(Config!$C$6=5,SUM(Ene!P48+Feb!P48+Mar!P48+Abr!P48+May!P48),IF(Config!$C$6=6,SUM(+Ene!P48+Feb!P48+Mar!P48+Abr!P48+May!P48+Jun!P48),IF(Config!$C$6=7,SUM(Ene!P48+Feb!P48+Mar!P48+Abr!P48+May!P48+Jun!P48+Jul!P48),IF(Config!$C$6=8,SUM(+Ene!P48+Feb!P48+Mar!P48+Abr!P48+May!P48+Jun!P48+Jul!P48+Ago!P48),IF(Config!$C$6=9,SUM(+Ene!P48+Feb!P48+Mar!P48+Abr!P48+May!P48+Jun!P48+Jul!P48+Ago!P48+Set!P48),IF(Config!$C$6=10,SUM(+Ene!P48+Feb!P48+Mar!P48+Abr!P48+May!P48+Jun!P48+Jul!P48+Ago!P48+Set!P48+Oct!P48),IF(Config!$C$6=11,SUM(+Ene!P48+Feb!P48+Mar!P48+Abr!P48+May!P48+Jun!P48+Jul!P48+Ago!P48+Set!P48+Oct!P48+Nov!P48),IF(Config!$C$6=12,SUM(+Ene!P48+Feb!P48+Mar!P48+Abr!P48+May!P48+Jun!P48+Jul!P48+Ago!P48+Set!P48+Oct!P48+Nov!P48+Dic!P48)))))))))))))</f>
        <v>0</v>
      </c>
      <c r="Q48" s="360">
        <f>IF(Config!$C$6=1,SUM(+Ene!Q48),IF(Config!$C$6=2,SUM(+Ene!Q48+Feb!Q48),IF(Config!$C$6=3,SUM(+Ene!Q48+Feb!Q48+Mar!Q48),IF(Config!$C$6=4,SUM(+Ene!Q48+Feb!Q48+Mar!Q48+Abr!Q48),IF(Config!$C$6=5,SUM(Ene!Q48+Feb!Q48+Mar!Q48+Abr!Q48+May!Q48),IF(Config!$C$6=6,SUM(+Ene!Q48+Feb!Q48+Mar!Q48+Abr!Q48+May!Q48+Jun!Q48),IF(Config!$C$6=7,SUM(Ene!Q48+Feb!Q48+Mar!Q48+Abr!Q48+May!Q48+Jun!Q48+Jul!Q48),IF(Config!$C$6=8,SUM(+Ene!Q48+Feb!Q48+Mar!Q48+Abr!Q48+May!Q48+Jun!Q48+Jul!Q48+Ago!Q48),IF(Config!$C$6=9,SUM(+Ene!Q48+Feb!Q48+Mar!Q48+Abr!Q48+May!Q48+Jun!Q48+Jul!Q48+Ago!Q48+Set!Q48),IF(Config!$C$6=10,SUM(+Ene!Q48+Feb!Q48+Mar!Q48+Abr!Q48+May!Q48+Jun!Q48+Jul!Q48+Ago!Q48+Set!Q48+Oct!Q48),IF(Config!$C$6=11,SUM(+Ene!Q48+Feb!Q48+Mar!Q48+Abr!Q48+May!Q48+Jun!Q48+Jul!Q48+Ago!Q48+Set!Q48+Oct!Q48+Nov!Q48),IF(Config!$C$6=12,SUM(+Ene!Q48+Feb!Q48+Mar!Q48+Abr!Q48+May!Q48+Jun!Q48+Jul!Q48+Ago!Q48+Set!Q48+Oct!Q48+Nov!Q48+Dic!Q48)))))))))))))</f>
        <v>0</v>
      </c>
      <c r="R48" s="360">
        <f>IF(Config!$C$6=1,SUM(+Ene!R48),IF(Config!$C$6=2,SUM(+Ene!R48+Feb!R48),IF(Config!$C$6=3,SUM(+Ene!R48+Feb!R48+Mar!R48),IF(Config!$C$6=4,SUM(+Ene!R48+Feb!R48+Mar!R48+Abr!R48),IF(Config!$C$6=5,SUM(Ene!R48+Feb!R48+Mar!R48+Abr!R48+May!R48),IF(Config!$C$6=6,SUM(+Ene!R48+Feb!R48+Mar!R48+Abr!R48+May!R48+Jun!R48),IF(Config!$C$6=7,SUM(Ene!R48+Feb!R48+Mar!R48+Abr!R48+May!R48+Jun!R48+Jul!R48),IF(Config!$C$6=8,SUM(+Ene!R48+Feb!R48+Mar!R48+Abr!R48+May!R48+Jun!R48+Jul!R48+Ago!R48),IF(Config!$C$6=9,SUM(+Ene!R48+Feb!R48+Mar!R48+Abr!R48+May!R48+Jun!R48+Jul!R48+Ago!R48+Set!R48),IF(Config!$C$6=10,SUM(+Ene!R48+Feb!R48+Mar!R48+Abr!R48+May!R48+Jun!R48+Jul!R48+Ago!R48+Set!R48+Oct!R48),IF(Config!$C$6=11,SUM(+Ene!R48+Feb!R48+Mar!R48+Abr!R48+May!R48+Jun!R48+Jul!R48+Ago!R48+Set!R48+Oct!R48+Nov!R48),IF(Config!$C$6=12,SUM(+Ene!R48+Feb!R48+Mar!R48+Abr!R48+May!R48+Jun!R48+Jul!R48+Ago!R48+Set!R48+Oct!R48+Nov!R48+Dic!R48)))))))))))))</f>
        <v>0</v>
      </c>
      <c r="S48" s="360">
        <f>IF(Config!$C$6=1,SUM(+Ene!S48),IF(Config!$C$6=2,SUM(+Ene!S48+Feb!S48),IF(Config!$C$6=3,SUM(+Ene!S48+Feb!S48+Mar!S48),IF(Config!$C$6=4,SUM(+Ene!S48+Feb!S48+Mar!S48+Abr!S48),IF(Config!$C$6=5,SUM(Ene!S48+Feb!S48+Mar!S48+Abr!S48+May!S48),IF(Config!$C$6=6,SUM(+Ene!S48+Feb!S48+Mar!S48+Abr!S48+May!S48+Jun!S48),IF(Config!$C$6=7,SUM(Ene!S48+Feb!S48+Mar!S48+Abr!S48+May!S48+Jun!S48+Jul!S48),IF(Config!$C$6=8,SUM(+Ene!S48+Feb!S48+Mar!S48+Abr!S48+May!S48+Jun!S48+Jul!S48+Ago!S48),IF(Config!$C$6=9,SUM(+Ene!S48+Feb!S48+Mar!S48+Abr!S48+May!S48+Jun!S48+Jul!S48+Ago!S48+Set!S48),IF(Config!$C$6=10,SUM(+Ene!S48+Feb!S48+Mar!S48+Abr!S48+May!S48+Jun!S48+Jul!S48+Ago!S48+Set!S48+Oct!S48),IF(Config!$C$6=11,SUM(+Ene!S48+Feb!S48+Mar!S48+Abr!S48+May!S48+Jun!S48+Jul!S48+Ago!S48+Set!S48+Oct!S48+Nov!S48),IF(Config!$C$6=12,SUM(+Ene!S48+Feb!S48+Mar!S48+Abr!S48+May!S48+Jun!S48+Jul!S48+Ago!S48+Set!S48+Oct!S48+Nov!S48+Dic!S48)))))))))))))</f>
        <v>0</v>
      </c>
      <c r="T48" s="360">
        <f>IF(Config!$C$6=1,SUM(+Ene!T48),IF(Config!$C$6=2,SUM(+Ene!T48+Feb!T48),IF(Config!$C$6=3,SUM(+Ene!T48+Feb!T48+Mar!T48),IF(Config!$C$6=4,SUM(+Ene!T48+Feb!T48+Mar!T48+Abr!T48),IF(Config!$C$6=5,SUM(Ene!T48+Feb!T48+Mar!T48+Abr!T48+May!T48),IF(Config!$C$6=6,SUM(+Ene!T48+Feb!T48+Mar!T48+Abr!T48+May!T48+Jun!T48),IF(Config!$C$6=7,SUM(Ene!T48+Feb!T48+Mar!T48+Abr!T48+May!T48+Jun!T48+Jul!T48),IF(Config!$C$6=8,SUM(+Ene!T48+Feb!T48+Mar!T48+Abr!T48+May!T48+Jun!T48+Jul!T48+Ago!T48),IF(Config!$C$6=9,SUM(+Ene!T48+Feb!T48+Mar!T48+Abr!T48+May!T48+Jun!T48+Jul!T48+Ago!T48+Set!T48),IF(Config!$C$6=10,SUM(+Ene!T48+Feb!T48+Mar!T48+Abr!T48+May!T48+Jun!T48+Jul!T48+Ago!T48+Set!T48+Oct!T48),IF(Config!$C$6=11,SUM(+Ene!T48+Feb!T48+Mar!T48+Abr!T48+May!T48+Jun!T48+Jul!T48+Ago!T48+Set!T48+Oct!T48+Nov!T48),IF(Config!$C$6=12,SUM(+Ene!T48+Feb!T48+Mar!T48+Abr!T48+May!T48+Jun!T48+Jul!T48+Ago!T48+Set!T48+Oct!T48+Nov!T48+Dic!T48)))))))))))))</f>
        <v>0</v>
      </c>
      <c r="U48" s="360">
        <f>IF(Config!$C$6=1,SUM(+Ene!U48),IF(Config!$C$6=2,SUM(+Ene!U48+Feb!U48),IF(Config!$C$6=3,SUM(+Ene!U48+Feb!U48+Mar!U48),IF(Config!$C$6=4,SUM(+Ene!U48+Feb!U48+Mar!U48+Abr!U48),IF(Config!$C$6=5,SUM(Ene!U48+Feb!U48+Mar!U48+Abr!U48+May!U48),IF(Config!$C$6=6,SUM(+Ene!U48+Feb!U48+Mar!U48+Abr!U48+May!U48+Jun!U48),IF(Config!$C$6=7,SUM(Ene!U48+Feb!U48+Mar!U48+Abr!U48+May!U48+Jun!U48+Jul!U48),IF(Config!$C$6=8,SUM(+Ene!U48+Feb!U48+Mar!U48+Abr!U48+May!U48+Jun!U48+Jul!U48+Ago!U48),IF(Config!$C$6=9,SUM(+Ene!U48+Feb!U48+Mar!U48+Abr!U48+May!U48+Jun!U48+Jul!U48+Ago!U48+Set!U48),IF(Config!$C$6=10,SUM(+Ene!U48+Feb!U48+Mar!U48+Abr!U48+May!U48+Jun!U48+Jul!U48+Ago!U48+Set!U48+Oct!U48),IF(Config!$C$6=11,SUM(+Ene!U48+Feb!U48+Mar!U48+Abr!U48+May!U48+Jun!U48+Jul!U48+Ago!U48+Set!U48+Oct!U48+Nov!U48),IF(Config!$C$6=12,SUM(+Ene!U48+Feb!U48+Mar!U48+Abr!U48+May!U48+Jun!U48+Jul!U48+Ago!U48+Set!U48+Oct!U48+Nov!U48+Dic!U48)))))))))))))</f>
        <v>0</v>
      </c>
      <c r="V48" s="360">
        <f>IF(Config!$C$6=1,SUM(+Ene!V48),IF(Config!$C$6=2,SUM(+Ene!V48+Feb!V48),IF(Config!$C$6=3,SUM(+Ene!V48+Feb!V48+Mar!V48),IF(Config!$C$6=4,SUM(+Ene!V48+Feb!V48+Mar!V48+Abr!V48),IF(Config!$C$6=5,SUM(Ene!V48+Feb!V48+Mar!V48+Abr!V48+May!V48),IF(Config!$C$6=6,SUM(+Ene!V48+Feb!V48+Mar!V48+Abr!V48+May!V48+Jun!V48),IF(Config!$C$6=7,SUM(Ene!V48+Feb!V48+Mar!V48+Abr!V48+May!V48+Jun!V48+Jul!V48),IF(Config!$C$6=8,SUM(+Ene!V48+Feb!V48+Mar!V48+Abr!V48+May!V48+Jun!V48+Jul!V48+Ago!V48),IF(Config!$C$6=9,SUM(+Ene!V48+Feb!V48+Mar!V48+Abr!V48+May!V48+Jun!V48+Jul!V48+Ago!V48+Set!V48),IF(Config!$C$6=10,SUM(+Ene!V48+Feb!V48+Mar!V48+Abr!V48+May!V48+Jun!V48+Jul!V48+Ago!V48+Set!V48+Oct!V48),IF(Config!$C$6=11,SUM(+Ene!V48+Feb!V48+Mar!V48+Abr!V48+May!V48+Jun!V48+Jul!V48+Ago!V48+Set!V48+Oct!V48+Nov!V48),IF(Config!$C$6=12,SUM(+Ene!V48+Feb!V48+Mar!V48+Abr!V48+May!V48+Jun!V48+Jul!V48+Ago!V48+Set!V48+Oct!V48+Nov!V48+Dic!V48)))))))))))))</f>
        <v>0</v>
      </c>
      <c r="W48" s="360">
        <f>IF(Config!$C$6=1,SUM(+Ene!W48),IF(Config!$C$6=2,SUM(+Ene!W48+Feb!W48),IF(Config!$C$6=3,SUM(+Ene!W48+Feb!W48+Mar!W48),IF(Config!$C$6=4,SUM(+Ene!W48+Feb!W48+Mar!W48+Abr!W48),IF(Config!$C$6=5,SUM(Ene!W48+Feb!W48+Mar!W48+Abr!W48+May!W48),IF(Config!$C$6=6,SUM(+Ene!W48+Feb!W48+Mar!W48+Abr!W48+May!W48+Jun!W48),IF(Config!$C$6=7,SUM(Ene!W48+Feb!W48+Mar!W48+Abr!W48+May!W48+Jun!W48+Jul!W48),IF(Config!$C$6=8,SUM(+Ene!W48+Feb!W48+Mar!W48+Abr!W48+May!W48+Jun!W48+Jul!W48+Ago!W48),IF(Config!$C$6=9,SUM(+Ene!W48+Feb!W48+Mar!W48+Abr!W48+May!W48+Jun!W48+Jul!W48+Ago!W48+Set!W48),IF(Config!$C$6=10,SUM(+Ene!W48+Feb!W48+Mar!W48+Abr!W48+May!W48+Jun!W48+Jul!W48+Ago!W48+Set!W48+Oct!W48),IF(Config!$C$6=11,SUM(+Ene!W48+Feb!W48+Mar!W48+Abr!W48+May!W48+Jun!W48+Jul!W48+Ago!W48+Set!W48+Oct!W48+Nov!W48),IF(Config!$C$6=12,SUM(+Ene!W48+Feb!W48+Mar!W48+Abr!W48+May!W48+Jun!W48+Jul!W48+Ago!W48+Set!W48+Oct!W48+Nov!W48+Dic!W48)))))))))))))</f>
        <v>0</v>
      </c>
      <c r="X48" s="360">
        <f>IF(Config!$C$6=1,SUM(+Ene!X48),IF(Config!$C$6=2,SUM(+Ene!X48+Feb!X48),IF(Config!$C$6=3,SUM(+Ene!X48+Feb!X48+Mar!X48),IF(Config!$C$6=4,SUM(+Ene!X48+Feb!X48+Mar!X48+Abr!X48),IF(Config!$C$6=5,SUM(Ene!X48+Feb!X48+Mar!X48+Abr!X48+May!X48),IF(Config!$C$6=6,SUM(+Ene!X48+Feb!X48+Mar!X48+Abr!X48+May!X48+Jun!X48),IF(Config!$C$6=7,SUM(Ene!X48+Feb!X48+Mar!X48+Abr!X48+May!X48+Jun!X48+Jul!X48),IF(Config!$C$6=8,SUM(+Ene!X48+Feb!X48+Mar!X48+Abr!X48+May!X48+Jun!X48+Jul!X48+Ago!X48),IF(Config!$C$6=9,SUM(+Ene!X48+Feb!X48+Mar!X48+Abr!X48+May!X48+Jun!X48+Jul!X48+Ago!X48+Set!X48),IF(Config!$C$6=10,SUM(+Ene!X48+Feb!X48+Mar!X48+Abr!X48+May!X48+Jun!X48+Jul!X48+Ago!X48+Set!X48+Oct!X48),IF(Config!$C$6=11,SUM(+Ene!X48+Feb!X48+Mar!X48+Abr!X48+May!X48+Jun!X48+Jul!X48+Ago!X48+Set!X48+Oct!X48+Nov!X48),IF(Config!$C$6=12,SUM(+Ene!X48+Feb!X48+Mar!X48+Abr!X48+May!X48+Jun!X48+Jul!X48+Ago!X48+Set!X48+Oct!X48+Nov!X48+Dic!X48)))))))))))))</f>
        <v>0</v>
      </c>
      <c r="Y48" s="360">
        <f>IF(Config!$C$6=1,SUM(+Ene!Y48),IF(Config!$C$6=2,SUM(+Ene!Y48+Feb!Y48),IF(Config!$C$6=3,SUM(+Ene!Y48+Feb!Y48+Mar!Y48),IF(Config!$C$6=4,SUM(+Ene!Y48+Feb!Y48+Mar!Y48+Abr!Y48),IF(Config!$C$6=5,SUM(Ene!Y48+Feb!Y48+Mar!Y48+Abr!Y48+May!Y48),IF(Config!$C$6=6,SUM(+Ene!Y48+Feb!Y48+Mar!Y48+Abr!Y48+May!Y48+Jun!Y48),IF(Config!$C$6=7,SUM(Ene!Y48+Feb!Y48+Mar!Y48+Abr!Y48+May!Y48+Jun!Y48+Jul!Y48),IF(Config!$C$6=8,SUM(+Ene!Y48+Feb!Y48+Mar!Y48+Abr!Y48+May!Y48+Jun!Y48+Jul!Y48+Ago!Y48),IF(Config!$C$6=9,SUM(+Ene!Y48+Feb!Y48+Mar!Y48+Abr!Y48+May!Y48+Jun!Y48+Jul!Y48+Ago!Y48+Set!Y48),IF(Config!$C$6=10,SUM(+Ene!Y48+Feb!Y48+Mar!Y48+Abr!Y48+May!Y48+Jun!Y48+Jul!Y48+Ago!Y48+Set!Y48+Oct!Y48),IF(Config!$C$6=11,SUM(+Ene!Y48+Feb!Y48+Mar!Y48+Abr!Y48+May!Y48+Jun!Y48+Jul!Y48+Ago!Y48+Set!Y48+Oct!Y48+Nov!Y48),IF(Config!$C$6=12,SUM(+Ene!Y48+Feb!Y48+Mar!Y48+Abr!Y48+May!Y48+Jun!Y48+Jul!Y48+Ago!Y48+Set!Y48+Oct!Y48+Nov!Y48+Dic!Y48)))))))))))))</f>
        <v>0</v>
      </c>
      <c r="Z48" s="360">
        <f>IF(Config!$C$6=1,SUM(+Ene!Z48),IF(Config!$C$6=2,SUM(+Ene!Z48+Feb!Z48),IF(Config!$C$6=3,SUM(+Ene!Z48+Feb!Z48+Mar!Z48),IF(Config!$C$6=4,SUM(+Ene!Z48+Feb!Z48+Mar!Z48+Abr!Z48),IF(Config!$C$6=5,SUM(Ene!Z48+Feb!Z48+Mar!Z48+Abr!Z48+May!Z48),IF(Config!$C$6=6,SUM(+Ene!Z48+Feb!Z48+Mar!Z48+Abr!Z48+May!Z48+Jun!Z48),IF(Config!$C$6=7,SUM(Ene!Z48+Feb!Z48+Mar!Z48+Abr!Z48+May!Z48+Jun!Z48+Jul!Z48),IF(Config!$C$6=8,SUM(+Ene!Z48+Feb!Z48+Mar!Z48+Abr!Z48+May!Z48+Jun!Z48+Jul!Z48+Ago!Z48),IF(Config!$C$6=9,SUM(+Ene!Z48+Feb!Z48+Mar!Z48+Abr!Z48+May!Z48+Jun!Z48+Jul!Z48+Ago!Z48+Set!Z48),IF(Config!$C$6=10,SUM(+Ene!Z48+Feb!Z48+Mar!Z48+Abr!Z48+May!Z48+Jun!Z48+Jul!Z48+Ago!Z48+Set!Z48+Oct!Z48),IF(Config!$C$6=11,SUM(+Ene!Z48+Feb!Z48+Mar!Z48+Abr!Z48+May!Z48+Jun!Z48+Jul!Z48+Ago!Z48+Set!Z48+Oct!Z48+Nov!Z48),IF(Config!$C$6=12,SUM(+Ene!Z48+Feb!Z48+Mar!Z48+Abr!Z48+May!Z48+Jun!Z48+Jul!Z48+Ago!Z48+Set!Z48+Oct!Z48+Nov!Z48+Dic!Z48)))))))))))))</f>
        <v>0</v>
      </c>
      <c r="AA48" s="360">
        <f>IF(Config!$C$6=1,SUM(+Ene!AA48),IF(Config!$C$6=2,SUM(+Ene!AA48+Feb!AA48),IF(Config!$C$6=3,SUM(+Ene!AA48+Feb!AA48+Mar!AA48),IF(Config!$C$6=4,SUM(+Ene!AA48+Feb!AA48+Mar!AA48+Abr!AA48),IF(Config!$C$6=5,SUM(Ene!AA48+Feb!AA48+Mar!AA48+Abr!AA48+May!AA48),IF(Config!$C$6=6,SUM(+Ene!AA48+Feb!AA48+Mar!AA48+Abr!AA48+May!AA48+Jun!AA48),IF(Config!$C$6=7,SUM(Ene!AA48+Feb!AA48+Mar!AA48+Abr!AA48+May!AA48+Jun!AA48+Jul!AA48),IF(Config!$C$6=8,SUM(+Ene!AA48+Feb!AA48+Mar!AA48+Abr!AA48+May!AA48+Jun!AA48+Jul!AA48+Ago!AA48),IF(Config!$C$6=9,SUM(+Ene!AA48+Feb!AA48+Mar!AA48+Abr!AA48+May!AA48+Jun!AA48+Jul!AA48+Ago!AA48+Set!AA48),IF(Config!$C$6=10,SUM(+Ene!AA48+Feb!AA48+Mar!AA48+Abr!AA48+May!AA48+Jun!AA48+Jul!AA48+Ago!AA48+Set!AA48+Oct!AA48),IF(Config!$C$6=11,SUM(+Ene!AA48+Feb!AA48+Mar!AA48+Abr!AA48+May!AA48+Jun!AA48+Jul!AA48+Ago!AA48+Set!AA48+Oct!AA48+Nov!AA48),IF(Config!$C$6=12,SUM(+Ene!AA48+Feb!AA48+Mar!AA48+Abr!AA48+May!AA48+Jun!AA48+Jul!AA48+Ago!AA48+Set!AA48+Oct!AA48+Nov!AA48+Dic!AA48)))))))))))))</f>
        <v>0</v>
      </c>
      <c r="AB48" s="360">
        <f>IF(Config!$C$6=1,SUM(+Ene!AB48),IF(Config!$C$6=2,SUM(+Ene!AB48+Feb!AB48),IF(Config!$C$6=3,SUM(+Ene!AB48+Feb!AB48+Mar!AB48),IF(Config!$C$6=4,SUM(+Ene!AB48+Feb!AB48+Mar!AB48+Abr!AB48),IF(Config!$C$6=5,SUM(Ene!AB48+Feb!AB48+Mar!AB48+Abr!AB48+May!AB48),IF(Config!$C$6=6,SUM(+Ene!AB48+Feb!AB48+Mar!AB48+Abr!AB48+May!AB48+Jun!AB48),IF(Config!$C$6=7,SUM(Ene!AB48+Feb!AB48+Mar!AB48+Abr!AB48+May!AB48+Jun!AB48+Jul!AB48),IF(Config!$C$6=8,SUM(+Ene!AB48+Feb!AB48+Mar!AB48+Abr!AB48+May!AB48+Jun!AB48+Jul!AB48+Ago!AB48),IF(Config!$C$6=9,SUM(+Ene!AB48+Feb!AB48+Mar!AB48+Abr!AB48+May!AB48+Jun!AB48+Jul!AB48+Ago!AB48+Set!AB48),IF(Config!$C$6=10,SUM(+Ene!AB48+Feb!AB48+Mar!AB48+Abr!AB48+May!AB48+Jun!AB48+Jul!AB48+Ago!AB48+Set!AB48+Oct!AB48),IF(Config!$C$6=11,SUM(+Ene!AB48+Feb!AB48+Mar!AB48+Abr!AB48+May!AB48+Jun!AB48+Jul!AB48+Ago!AB48+Set!AB48+Oct!AB48+Nov!AB48),IF(Config!$C$6=12,SUM(+Ene!AB48+Feb!AB48+Mar!AB48+Abr!AB48+May!AB48+Jun!AB48+Jul!AB48+Ago!AB48+Set!AB48+Oct!AB48+Nov!AB48+Dic!AB48)))))))))))))</f>
        <v>0</v>
      </c>
      <c r="AC48" s="360">
        <f>IF(Config!$C$6=1,SUM(+Ene!AC48),IF(Config!$C$6=2,SUM(+Ene!AC48+Feb!AC48),IF(Config!$C$6=3,SUM(+Ene!AC48+Feb!AC48+Mar!AC48),IF(Config!$C$6=4,SUM(+Ene!AC48+Feb!AC48+Mar!AC48+Abr!AC48),IF(Config!$C$6=5,SUM(Ene!AC48+Feb!AC48+Mar!AC48+Abr!AC48+May!AC48),IF(Config!$C$6=6,SUM(+Ene!AC48+Feb!AC48+Mar!AC48+Abr!AC48+May!AC48+Jun!AC48),IF(Config!$C$6=7,SUM(Ene!AC48+Feb!AC48+Mar!AC48+Abr!AC48+May!AC48+Jun!AC48+Jul!AC48),IF(Config!$C$6=8,SUM(+Ene!AC48+Feb!AC48+Mar!AC48+Abr!AC48+May!AC48+Jun!AC48+Jul!AC48+Ago!AC48),IF(Config!$C$6=9,SUM(+Ene!AC48+Feb!AC48+Mar!AC48+Abr!AC48+May!AC48+Jun!AC48+Jul!AC48+Ago!AC48+Set!AC48),IF(Config!$C$6=10,SUM(+Ene!AC48+Feb!AC48+Mar!AC48+Abr!AC48+May!AC48+Jun!AC48+Jul!AC48+Ago!AC48+Set!AC48+Oct!AC48),IF(Config!$C$6=11,SUM(+Ene!AC48+Feb!AC48+Mar!AC48+Abr!AC48+May!AC48+Jun!AC48+Jul!AC48+Ago!AC48+Set!AC48+Oct!AC48+Nov!AC48),IF(Config!$C$6=12,SUM(+Ene!AC48+Feb!AC48+Mar!AC48+Abr!AC48+May!AC48+Jun!AC48+Jul!AC48+Ago!AC48+Set!AC48+Oct!AC48+Nov!AC48+Dic!AC48)))))))))))))</f>
        <v>0</v>
      </c>
      <c r="AD48" s="360">
        <f>IF(Config!$C$6=1,SUM(+Ene!AD48),IF(Config!$C$6=2,SUM(+Ene!AD48+Feb!AD48),IF(Config!$C$6=3,SUM(+Ene!AD48+Feb!AD48+Mar!AD48),IF(Config!$C$6=4,SUM(+Ene!AD48+Feb!AD48+Mar!AD48+Abr!AD48),IF(Config!$C$6=5,SUM(Ene!AD48+Feb!AD48+Mar!AD48+Abr!AD48+May!AD48),IF(Config!$C$6=6,SUM(+Ene!AD48+Feb!AD48+Mar!AD48+Abr!AD48+May!AD48+Jun!AD48),IF(Config!$C$6=7,SUM(Ene!AD48+Feb!AD48+Mar!AD48+Abr!AD48+May!AD48+Jun!AD48+Jul!AD48),IF(Config!$C$6=8,SUM(+Ene!AD48+Feb!AD48+Mar!AD48+Abr!AD48+May!AD48+Jun!AD48+Jul!AD48+Ago!AD48),IF(Config!$C$6=9,SUM(+Ene!AD48+Feb!AD48+Mar!AD48+Abr!AD48+May!AD48+Jun!AD48+Jul!AD48+Ago!AD48+Set!AD48),IF(Config!$C$6=10,SUM(+Ene!AD48+Feb!AD48+Mar!AD48+Abr!AD48+May!AD48+Jun!AD48+Jul!AD48+Ago!AD48+Set!AD48+Oct!AD48),IF(Config!$C$6=11,SUM(+Ene!AD48+Feb!AD48+Mar!AD48+Abr!AD48+May!AD48+Jun!AD48+Jul!AD48+Ago!AD48+Set!AD48+Oct!AD48+Nov!AD48),IF(Config!$C$6=12,SUM(+Ene!AD48+Feb!AD48+Mar!AD48+Abr!AD48+May!AD48+Jun!AD48+Jul!AD48+Ago!AD48+Set!AD48+Oct!AD48+Nov!AD48+Dic!AD48)))))))))))))</f>
        <v>0</v>
      </c>
      <c r="AE48" s="360">
        <f>IF(Config!$C$6=1,SUM(+Ene!AE48),IF(Config!$C$6=2,SUM(+Ene!AE48+Feb!AE48),IF(Config!$C$6=3,SUM(+Ene!AE48+Feb!AE48+Mar!AE48),IF(Config!$C$6=4,SUM(+Ene!AE48+Feb!AE48+Mar!AE48+Abr!AE48),IF(Config!$C$6=5,SUM(Ene!AE48+Feb!AE48+Mar!AE48+Abr!AE48+May!AE48),IF(Config!$C$6=6,SUM(+Ene!AE48+Feb!AE48+Mar!AE48+Abr!AE48+May!AE48+Jun!AE48),IF(Config!$C$6=7,SUM(Ene!AE48+Feb!AE48+Mar!AE48+Abr!AE48+May!AE48+Jun!AE48+Jul!AE48),IF(Config!$C$6=8,SUM(+Ene!AE48+Feb!AE48+Mar!AE48+Abr!AE48+May!AE48+Jun!AE48+Jul!AE48+Ago!AE48),IF(Config!$C$6=9,SUM(+Ene!AE48+Feb!AE48+Mar!AE48+Abr!AE48+May!AE48+Jun!AE48+Jul!AE48+Ago!AE48+Set!AE48),IF(Config!$C$6=10,SUM(+Ene!AE48+Feb!AE48+Mar!AE48+Abr!AE48+May!AE48+Jun!AE48+Jul!AE48+Ago!AE48+Set!AE48+Oct!AE48),IF(Config!$C$6=11,SUM(+Ene!AE48+Feb!AE48+Mar!AE48+Abr!AE48+May!AE48+Jun!AE48+Jul!AE48+Ago!AE48+Set!AE48+Oct!AE48+Nov!AE48),IF(Config!$C$6=12,SUM(+Ene!AE48+Feb!AE48+Mar!AE48+Abr!AE48+May!AE48+Jun!AE48+Jul!AE48+Ago!AE48+Set!AE48+Oct!AE48+Nov!AE48+Dic!AE48)))))))))))))</f>
        <v>0</v>
      </c>
      <c r="AF48" s="360">
        <f>IF(Config!$C$6=1,SUM(+Ene!AF48),IF(Config!$C$6=2,SUM(+Ene!AF48+Feb!AF48),IF(Config!$C$6=3,SUM(+Ene!AF48+Feb!AF48+Mar!AF48),IF(Config!$C$6=4,SUM(+Ene!AF48+Feb!AF48+Mar!AF48+Abr!AF48),IF(Config!$C$6=5,SUM(Ene!AF48+Feb!AF48+Mar!AF48+Abr!AF48+May!AF48),IF(Config!$C$6=6,SUM(+Ene!AF48+Feb!AF48+Mar!AF48+Abr!AF48+May!AF48+Jun!AF48),IF(Config!$C$6=7,SUM(Ene!AF48+Feb!AF48+Mar!AF48+Abr!AF48+May!AF48+Jun!AF48+Jul!AF48),IF(Config!$C$6=8,SUM(+Ene!AF48+Feb!AF48+Mar!AF48+Abr!AF48+May!AF48+Jun!AF48+Jul!AF48+Ago!AF48),IF(Config!$C$6=9,SUM(+Ene!AF48+Feb!AF48+Mar!AF48+Abr!AF48+May!AF48+Jun!AF48+Jul!AF48+Ago!AF48+Set!AF48),IF(Config!$C$6=10,SUM(+Ene!AF48+Feb!AF48+Mar!AF48+Abr!AF48+May!AF48+Jun!AF48+Jul!AF48+Ago!AF48+Set!AF48+Oct!AF48),IF(Config!$C$6=11,SUM(+Ene!AF48+Feb!AF48+Mar!AF48+Abr!AF48+May!AF48+Jun!AF48+Jul!AF48+Ago!AF48+Set!AF48+Oct!AF48+Nov!AF48),IF(Config!$C$6=12,SUM(+Ene!AF48+Feb!AF48+Mar!AF48+Abr!AF48+May!AF48+Jun!AF48+Jul!AF48+Ago!AF48+Set!AF48+Oct!AF48+Nov!AF48+Dic!AF48)))))))))))))</f>
        <v>0</v>
      </c>
      <c r="AG48" s="360">
        <f>IF(Config!$C$6=1,SUM(+Ene!AG48),IF(Config!$C$6=2,SUM(+Ene!AG48+Feb!AG48),IF(Config!$C$6=3,SUM(+Ene!AG48+Feb!AG48+Mar!AG48),IF(Config!$C$6=4,SUM(+Ene!AG48+Feb!AG48+Mar!AG48+Abr!AG48),IF(Config!$C$6=5,SUM(Ene!AG48+Feb!AG48+Mar!AG48+Abr!AG48+May!AG48),IF(Config!$C$6=6,SUM(+Ene!AG48+Feb!AG48+Mar!AG48+Abr!AG48+May!AG48+Jun!AG48),IF(Config!$C$6=7,SUM(Ene!AG48+Feb!AG48+Mar!AG48+Abr!AG48+May!AG48+Jun!AG48+Jul!AG48),IF(Config!$C$6=8,SUM(+Ene!AG48+Feb!AG48+Mar!AG48+Abr!AG48+May!AG48+Jun!AG48+Jul!AG48+Ago!AG48),IF(Config!$C$6=9,SUM(+Ene!AG48+Feb!AG48+Mar!AG48+Abr!AG48+May!AG48+Jun!AG48+Jul!AG48+Ago!AG48+Set!AG48),IF(Config!$C$6=10,SUM(+Ene!AG48+Feb!AG48+Mar!AG48+Abr!AG48+May!AG48+Jun!AG48+Jul!AG48+Ago!AG48+Set!AG48+Oct!AG48),IF(Config!$C$6=11,SUM(+Ene!AG48+Feb!AG48+Mar!AG48+Abr!AG48+May!AG48+Jun!AG48+Jul!AG48+Ago!AG48+Set!AG48+Oct!AG48+Nov!AG48),IF(Config!$C$6=12,SUM(+Ene!AG48+Feb!AG48+Mar!AG48+Abr!AG48+May!AG48+Jun!AG48+Jul!AG48+Ago!AG48+Set!AG48+Oct!AG48+Nov!AG48+Dic!AG48)))))))))))))</f>
        <v>0</v>
      </c>
      <c r="AH48" s="360">
        <f>IF(Config!$C$6=1,SUM(+Ene!AH48),IF(Config!$C$6=2,SUM(+Ene!AH48+Feb!AH48),IF(Config!$C$6=3,SUM(+Ene!AH48+Feb!AH48+Mar!AH48),IF(Config!$C$6=4,SUM(+Ene!AH48+Feb!AH48+Mar!AH48+Abr!AH48),IF(Config!$C$6=5,SUM(Ene!AH48+Feb!AH48+Mar!AH48+Abr!AH48+May!AH48),IF(Config!$C$6=6,SUM(+Ene!AH48+Feb!AH48+Mar!AH48+Abr!AH48+May!AH48+Jun!AH48),IF(Config!$C$6=7,SUM(Ene!AH48+Feb!AH48+Mar!AH48+Abr!AH48+May!AH48+Jun!AH48+Jul!AH48),IF(Config!$C$6=8,SUM(+Ene!AH48+Feb!AH48+Mar!AH48+Abr!AH48+May!AH48+Jun!AH48+Jul!AH48+Ago!AH48),IF(Config!$C$6=9,SUM(+Ene!AH48+Feb!AH48+Mar!AH48+Abr!AH48+May!AH48+Jun!AH48+Jul!AH48+Ago!AH48+Set!AH48),IF(Config!$C$6=10,SUM(+Ene!AH48+Feb!AH48+Mar!AH48+Abr!AH48+May!AH48+Jun!AH48+Jul!AH48+Ago!AH48+Set!AH48+Oct!AH48),IF(Config!$C$6=11,SUM(+Ene!AH48+Feb!AH48+Mar!AH48+Abr!AH48+May!AH48+Jun!AH48+Jul!AH48+Ago!AH48+Set!AH48+Oct!AH48+Nov!AH48),IF(Config!$C$6=12,SUM(+Ene!AH48+Feb!AH48+Mar!AH48+Abr!AH48+May!AH48+Jun!AH48+Jul!AH48+Ago!AH48+Set!AH48+Oct!AH48+Nov!AH48+Dic!AH48)))))))))))))</f>
        <v>0</v>
      </c>
      <c r="AI48" s="360">
        <f>IF(Config!$C$6=1,SUM(+Ene!AI48),IF(Config!$C$6=2,SUM(+Ene!AI48+Feb!AI48),IF(Config!$C$6=3,SUM(+Ene!AI48+Feb!AI48+Mar!AI48),IF(Config!$C$6=4,SUM(+Ene!AI48+Feb!AI48+Mar!AI48+Abr!AI48),IF(Config!$C$6=5,SUM(Ene!AI48+Feb!AI48+Mar!AI48+Abr!AI48+May!AI48),IF(Config!$C$6=6,SUM(+Ene!AI48+Feb!AI48+Mar!AI48+Abr!AI48+May!AI48+Jun!AI48),IF(Config!$C$6=7,SUM(Ene!AI48+Feb!AI48+Mar!AI48+Abr!AI48+May!AI48+Jun!AI48+Jul!AI48),IF(Config!$C$6=8,SUM(+Ene!AI48+Feb!AI48+Mar!AI48+Abr!AI48+May!AI48+Jun!AI48+Jul!AI48+Ago!AI48),IF(Config!$C$6=9,SUM(+Ene!AI48+Feb!AI48+Mar!AI48+Abr!AI48+May!AI48+Jun!AI48+Jul!AI48+Ago!AI48+Set!AI48),IF(Config!$C$6=10,SUM(+Ene!AI48+Feb!AI48+Mar!AI48+Abr!AI48+May!AI48+Jun!AI48+Jul!AI48+Ago!AI48+Set!AI48+Oct!AI48),IF(Config!$C$6=11,SUM(+Ene!AI48+Feb!AI48+Mar!AI48+Abr!AI48+May!AI48+Jun!AI48+Jul!AI48+Ago!AI48+Set!AI48+Oct!AI48+Nov!AI48),IF(Config!$C$6=12,SUM(+Ene!AI48+Feb!AI48+Mar!AI48+Abr!AI48+May!AI48+Jun!AI48+Jul!AI48+Ago!AI48+Set!AI48+Oct!AI48+Nov!AI48+Dic!AI48)))))))))))))</f>
        <v>0</v>
      </c>
      <c r="AJ48" s="360">
        <f>IF(Config!$C$6=1,SUM(+Ene!AJ48),IF(Config!$C$6=2,SUM(+Ene!AJ48+Feb!AJ48),IF(Config!$C$6=3,SUM(+Ene!AJ48+Feb!AJ48+Mar!AJ48),IF(Config!$C$6=4,SUM(+Ene!AJ48+Feb!AJ48+Mar!AJ48+Abr!AJ48),IF(Config!$C$6=5,SUM(Ene!AJ48+Feb!AJ48+Mar!AJ48+Abr!AJ48+May!AJ48),IF(Config!$C$6=6,SUM(+Ene!AJ48+Feb!AJ48+Mar!AJ48+Abr!AJ48+May!AJ48+Jun!AJ48),IF(Config!$C$6=7,SUM(Ene!AJ48+Feb!AJ48+Mar!AJ48+Abr!AJ48+May!AJ48+Jun!AJ48+Jul!AJ48),IF(Config!$C$6=8,SUM(+Ene!AJ48+Feb!AJ48+Mar!AJ48+Abr!AJ48+May!AJ48+Jun!AJ48+Jul!AJ48+Ago!AJ48),IF(Config!$C$6=9,SUM(+Ene!AJ48+Feb!AJ48+Mar!AJ48+Abr!AJ48+May!AJ48+Jun!AJ48+Jul!AJ48+Ago!AJ48+Set!AJ48),IF(Config!$C$6=10,SUM(+Ene!AJ48+Feb!AJ48+Mar!AJ48+Abr!AJ48+May!AJ48+Jun!AJ48+Jul!AJ48+Ago!AJ48+Set!AJ48+Oct!AJ48),IF(Config!$C$6=11,SUM(+Ene!AJ48+Feb!AJ48+Mar!AJ48+Abr!AJ48+May!AJ48+Jun!AJ48+Jul!AJ48+Ago!AJ48+Set!AJ48+Oct!AJ48+Nov!AJ48),IF(Config!$C$6=12,SUM(+Ene!AJ48+Feb!AJ48+Mar!AJ48+Abr!AJ48+May!AJ48+Jun!AJ48+Jul!AJ48+Ago!AJ48+Set!AJ48+Oct!AJ48+Nov!AJ48+Dic!AJ48)))))))))))))</f>
        <v>0</v>
      </c>
      <c r="AK48" s="360">
        <f>IF(Config!$C$6=1,SUM(+Ene!AK48),IF(Config!$C$6=2,SUM(+Ene!AK48+Feb!AK48),IF(Config!$C$6=3,SUM(+Ene!AK48+Feb!AK48+Mar!AK48),IF(Config!$C$6=4,SUM(+Ene!AK48+Feb!AK48+Mar!AK48+Abr!AK48),IF(Config!$C$6=5,SUM(Ene!AK48+Feb!AK48+Mar!AK48+Abr!AK48+May!AK48),IF(Config!$C$6=6,SUM(+Ene!AK48+Feb!AK48+Mar!AK48+Abr!AK48+May!AK48+Jun!AK48),IF(Config!$C$6=7,SUM(Ene!AK48+Feb!AK48+Mar!AK48+Abr!AK48+May!AK48+Jun!AK48+Jul!AK48),IF(Config!$C$6=8,SUM(+Ene!AK48+Feb!AK48+Mar!AK48+Abr!AK48+May!AK48+Jun!AK48+Jul!AK48+Ago!AK48),IF(Config!$C$6=9,SUM(+Ene!AK48+Feb!AK48+Mar!AK48+Abr!AK48+May!AK48+Jun!AK48+Jul!AK48+Ago!AK48+Set!AK48),IF(Config!$C$6=10,SUM(+Ene!AK48+Feb!AK48+Mar!AK48+Abr!AK48+May!AK48+Jun!AK48+Jul!AK48+Ago!AK48+Set!AK48+Oct!AK48),IF(Config!$C$6=11,SUM(+Ene!AK48+Feb!AK48+Mar!AK48+Abr!AK48+May!AK48+Jun!AK48+Jul!AK48+Ago!AK48+Set!AK48+Oct!AK48+Nov!AK48),IF(Config!$C$6=12,SUM(+Ene!AK48+Feb!AK48+Mar!AK48+Abr!AK48+May!AK48+Jun!AK48+Jul!AK48+Ago!AK48+Set!AK48+Oct!AK48+Nov!AK48+Dic!AK48)))))))))))))</f>
        <v>0</v>
      </c>
      <c r="AL48" s="360">
        <f>IF(Config!$C$6=1,SUM(+Ene!AL48),IF(Config!$C$6=2,SUM(+Ene!AL48+Feb!AL48),IF(Config!$C$6=3,SUM(+Ene!AL48+Feb!AL48+Mar!AL48),IF(Config!$C$6=4,SUM(+Ene!AL48+Feb!AL48+Mar!AL48+Abr!AL48),IF(Config!$C$6=5,SUM(Ene!AL48+Feb!AL48+Mar!AL48+Abr!AL48+May!AL48),IF(Config!$C$6=6,SUM(+Ene!AL48+Feb!AL48+Mar!AL48+Abr!AL48+May!AL48+Jun!AL48),IF(Config!$C$6=7,SUM(Ene!AL48+Feb!AL48+Mar!AL48+Abr!AL48+May!AL48+Jun!AL48+Jul!AL48),IF(Config!$C$6=8,SUM(+Ene!AL48+Feb!AL48+Mar!AL48+Abr!AL48+May!AL48+Jun!AL48+Jul!AL48+Ago!AL48),IF(Config!$C$6=9,SUM(+Ene!AL48+Feb!AL48+Mar!AL48+Abr!AL48+May!AL48+Jun!AL48+Jul!AL48+Ago!AL48+Set!AL48),IF(Config!$C$6=10,SUM(+Ene!AL48+Feb!AL48+Mar!AL48+Abr!AL48+May!AL48+Jun!AL48+Jul!AL48+Ago!AL48+Set!AL48+Oct!AL48),IF(Config!$C$6=11,SUM(+Ene!AL48+Feb!AL48+Mar!AL48+Abr!AL48+May!AL48+Jun!AL48+Jul!AL48+Ago!AL48+Set!AL48+Oct!AL48+Nov!AL48),IF(Config!$C$6=12,SUM(+Ene!AL48+Feb!AL48+Mar!AL48+Abr!AL48+May!AL48+Jun!AL48+Jul!AL48+Ago!AL48+Set!AL48+Oct!AL48+Nov!AL48+Dic!AL48)))))))))))))</f>
        <v>0</v>
      </c>
      <c r="AM48" s="360">
        <f>IF(Config!$C$6=1,SUM(+Ene!AM48),IF(Config!$C$6=2,SUM(+Ene!AM48+Feb!AM48),IF(Config!$C$6=3,SUM(+Ene!AM48+Feb!AM48+Mar!AM48),IF(Config!$C$6=4,SUM(+Ene!AM48+Feb!AM48+Mar!AM48+Abr!AM48),IF(Config!$C$6=5,SUM(Ene!AM48+Feb!AM48+Mar!AM48+Abr!AM48+May!AM48),IF(Config!$C$6=6,SUM(+Ene!AM48+Feb!AM48+Mar!AM48+Abr!AM48+May!AM48+Jun!AM48),IF(Config!$C$6=7,SUM(Ene!AM48+Feb!AM48+Mar!AM48+Abr!AM48+May!AM48+Jun!AM48+Jul!AM48),IF(Config!$C$6=8,SUM(+Ene!AM48+Feb!AM48+Mar!AM48+Abr!AM48+May!AM48+Jun!AM48+Jul!AM48+Ago!AM48),IF(Config!$C$6=9,SUM(+Ene!AM48+Feb!AM48+Mar!AM48+Abr!AM48+May!AM48+Jun!AM48+Jul!AM48+Ago!AM48+Set!AM48),IF(Config!$C$6=10,SUM(+Ene!AM48+Feb!AM48+Mar!AM48+Abr!AM48+May!AM48+Jun!AM48+Jul!AM48+Ago!AM48+Set!AM48+Oct!AM48),IF(Config!$C$6=11,SUM(+Ene!AM48+Feb!AM48+Mar!AM48+Abr!AM48+May!AM48+Jun!AM48+Jul!AM48+Ago!AM48+Set!AM48+Oct!AM48+Nov!AM48),IF(Config!$C$6=12,SUM(+Ene!AM48+Feb!AM48+Mar!AM48+Abr!AM48+May!AM48+Jun!AM48+Jul!AM48+Ago!AM48+Set!AM48+Oct!AM48+Nov!AM48+Dic!AM48)))))))))))))</f>
        <v>0</v>
      </c>
      <c r="AN48" s="360">
        <f>IF(Config!$C$6=1,SUM(+Ene!AN48),IF(Config!$C$6=2,SUM(+Ene!AN48+Feb!AN48),IF(Config!$C$6=3,SUM(+Ene!AN48+Feb!AN48+Mar!AN48),IF(Config!$C$6=4,SUM(+Ene!AN48+Feb!AN48+Mar!AN48+Abr!AN48),IF(Config!$C$6=5,SUM(Ene!AN48+Feb!AN48+Mar!AN48+Abr!AN48+May!AN48),IF(Config!$C$6=6,SUM(+Ene!AN48+Feb!AN48+Mar!AN48+Abr!AN48+May!AN48+Jun!AN48),IF(Config!$C$6=7,SUM(Ene!AN48+Feb!AN48+Mar!AN48+Abr!AN48+May!AN48+Jun!AN48+Jul!AN48),IF(Config!$C$6=8,SUM(+Ene!AN48+Feb!AN48+Mar!AN48+Abr!AN48+May!AN48+Jun!AN48+Jul!AN48+Ago!AN48),IF(Config!$C$6=9,SUM(+Ene!AN48+Feb!AN48+Mar!AN48+Abr!AN48+May!AN48+Jun!AN48+Jul!AN48+Ago!AN48+Set!AN48),IF(Config!$C$6=10,SUM(+Ene!AN48+Feb!AN48+Mar!AN48+Abr!AN48+May!AN48+Jun!AN48+Jul!AN48+Ago!AN48+Set!AN48+Oct!AN48),IF(Config!$C$6=11,SUM(+Ene!AN48+Feb!AN48+Mar!AN48+Abr!AN48+May!AN48+Jun!AN48+Jul!AN48+Ago!AN48+Set!AN48+Oct!AN48+Nov!AN48),IF(Config!$C$6=12,SUM(+Ene!AN48+Feb!AN48+Mar!AN48+Abr!AN48+May!AN48+Jun!AN48+Jul!AN48+Ago!AN48+Set!AN48+Oct!AN48+Nov!AN48+Dic!AN48)))))))))))))</f>
        <v>0</v>
      </c>
      <c r="AO48" s="360">
        <f>IF(Config!$C$6=1,SUM(+Ene!AO48),IF(Config!$C$6=2,SUM(+Ene!AO48+Feb!AO48),IF(Config!$C$6=3,SUM(+Ene!AO48+Feb!AO48+Mar!AO48),IF(Config!$C$6=4,SUM(+Ene!AO48+Feb!AO48+Mar!AO48+Abr!AO48),IF(Config!$C$6=5,SUM(Ene!AO48+Feb!AO48+Mar!AO48+Abr!AO48+May!AO48),IF(Config!$C$6=6,SUM(+Ene!AO48+Feb!AO48+Mar!AO48+Abr!AO48+May!AO48+Jun!AO48),IF(Config!$C$6=7,SUM(Ene!AO48+Feb!AO48+Mar!AO48+Abr!AO48+May!AO48+Jun!AO48+Jul!AO48),IF(Config!$C$6=8,SUM(+Ene!AO48+Feb!AO48+Mar!AO48+Abr!AO48+May!AO48+Jun!AO48+Jul!AO48+Ago!AO48),IF(Config!$C$6=9,SUM(+Ene!AO48+Feb!AO48+Mar!AO48+Abr!AO48+May!AO48+Jun!AO48+Jul!AO48+Ago!AO48+Set!AO48),IF(Config!$C$6=10,SUM(+Ene!AO48+Feb!AO48+Mar!AO48+Abr!AO48+May!AO48+Jun!AO48+Jul!AO48+Ago!AO48+Set!AO48+Oct!AO48),IF(Config!$C$6=11,SUM(+Ene!AO48+Feb!AO48+Mar!AO48+Abr!AO48+May!AO48+Jun!AO48+Jul!AO48+Ago!AO48+Set!AO48+Oct!AO48+Nov!AO48),IF(Config!$C$6=12,SUM(+Ene!AO48+Feb!AO48+Mar!AO48+Abr!AO48+May!AO48+Jun!AO48+Jul!AO48+Ago!AO48+Set!AO48+Oct!AO48+Nov!AO48+Dic!AO48)))))))))))))</f>
        <v>0</v>
      </c>
      <c r="AP48" s="360">
        <f>IF(Config!$C$6=1,SUM(+Ene!AP48),IF(Config!$C$6=2,SUM(+Ene!AP48+Feb!AP48),IF(Config!$C$6=3,SUM(+Ene!AP48+Feb!AP48+Mar!AP48),IF(Config!$C$6=4,SUM(+Ene!AP48+Feb!AP48+Mar!AP48+Abr!AP48),IF(Config!$C$6=5,SUM(Ene!AP48+Feb!AP48+Mar!AP48+Abr!AP48+May!AP48),IF(Config!$C$6=6,SUM(+Ene!AP48+Feb!AP48+Mar!AP48+Abr!AP48+May!AP48+Jun!AP48),IF(Config!$C$6=7,SUM(Ene!AP48+Feb!AP48+Mar!AP48+Abr!AP48+May!AP48+Jun!AP48+Jul!AP48),IF(Config!$C$6=8,SUM(+Ene!AP48+Feb!AP48+Mar!AP48+Abr!AP48+May!AP48+Jun!AP48+Jul!AP48+Ago!AP48),IF(Config!$C$6=9,SUM(+Ene!AP48+Feb!AP48+Mar!AP48+Abr!AP48+May!AP48+Jun!AP48+Jul!AP48+Ago!AP48+Set!AP48),IF(Config!$C$6=10,SUM(+Ene!AP48+Feb!AP48+Mar!AP48+Abr!AP48+May!AP48+Jun!AP48+Jul!AP48+Ago!AP48+Set!AP48+Oct!AP48),IF(Config!$C$6=11,SUM(+Ene!AP48+Feb!AP48+Mar!AP48+Abr!AP48+May!AP48+Jun!AP48+Jul!AP48+Ago!AP48+Set!AP48+Oct!AP48+Nov!AP48),IF(Config!$C$6=12,SUM(+Ene!AP48+Feb!AP48+Mar!AP48+Abr!AP48+May!AP48+Jun!AP48+Jul!AP48+Ago!AP48+Set!AP48+Oct!AP48+Nov!AP48+Dic!AP48)))))))))))))</f>
        <v>0</v>
      </c>
      <c r="AQ48" s="360">
        <f>IF(Config!$C$6=1,SUM(+Ene!AQ48),IF(Config!$C$6=2,SUM(+Ene!AQ48+Feb!AQ48),IF(Config!$C$6=3,SUM(+Ene!AQ48+Feb!AQ48+Mar!AQ48),IF(Config!$C$6=4,SUM(+Ene!AQ48+Feb!AQ48+Mar!AQ48+Abr!AQ48),IF(Config!$C$6=5,SUM(Ene!AQ48+Feb!AQ48+Mar!AQ48+Abr!AQ48+May!AQ48),IF(Config!$C$6=6,SUM(+Ene!AQ48+Feb!AQ48+Mar!AQ48+Abr!AQ48+May!AQ48+Jun!AQ48),IF(Config!$C$6=7,SUM(Ene!AQ48+Feb!AQ48+Mar!AQ48+Abr!AQ48+May!AQ48+Jun!AQ48+Jul!AQ48),IF(Config!$C$6=8,SUM(+Ene!AQ48+Feb!AQ48+Mar!AQ48+Abr!AQ48+May!AQ48+Jun!AQ48+Jul!AQ48+Ago!AQ48),IF(Config!$C$6=9,SUM(+Ene!AQ48+Feb!AQ48+Mar!AQ48+Abr!AQ48+May!AQ48+Jun!AQ48+Jul!AQ48+Ago!AQ48+Set!AQ48),IF(Config!$C$6=10,SUM(+Ene!AQ48+Feb!AQ48+Mar!AQ48+Abr!AQ48+May!AQ48+Jun!AQ48+Jul!AQ48+Ago!AQ48+Set!AQ48+Oct!AQ48),IF(Config!$C$6=11,SUM(+Ene!AQ48+Feb!AQ48+Mar!AQ48+Abr!AQ48+May!AQ48+Jun!AQ48+Jul!AQ48+Ago!AQ48+Set!AQ48+Oct!AQ48+Nov!AQ48),IF(Config!$C$6=12,SUM(+Ene!AQ48+Feb!AQ48+Mar!AQ48+Abr!AQ48+May!AQ48+Jun!AQ48+Jul!AQ48+Ago!AQ48+Set!AQ48+Oct!AQ48+Nov!AQ48+Dic!AQ48)))))))))))))</f>
        <v>0</v>
      </c>
      <c r="AR48" s="360">
        <f>IF(Config!$C$6=1,SUM(+Ene!AR48),IF(Config!$C$6=2,SUM(+Ene!AR48+Feb!AR48),IF(Config!$C$6=3,SUM(+Ene!AR48+Feb!AR48+Mar!AR48),IF(Config!$C$6=4,SUM(+Ene!AR48+Feb!AR48+Mar!AR48+Abr!AR48),IF(Config!$C$6=5,SUM(Ene!AR48+Feb!AR48+Mar!AR48+Abr!AR48+May!AR48),IF(Config!$C$6=6,SUM(+Ene!AR48+Feb!AR48+Mar!AR48+Abr!AR48+May!AR48+Jun!AR48),IF(Config!$C$6=7,SUM(Ene!AR48+Feb!AR48+Mar!AR48+Abr!AR48+May!AR48+Jun!AR48+Jul!AR48),IF(Config!$C$6=8,SUM(+Ene!AR48+Feb!AR48+Mar!AR48+Abr!AR48+May!AR48+Jun!AR48+Jul!AR48+Ago!AR48),IF(Config!$C$6=9,SUM(+Ene!AR48+Feb!AR48+Mar!AR48+Abr!AR48+May!AR48+Jun!AR48+Jul!AR48+Ago!AR48+Set!AR48),IF(Config!$C$6=10,SUM(+Ene!AR48+Feb!AR48+Mar!AR48+Abr!AR48+May!AR48+Jun!AR48+Jul!AR48+Ago!AR48+Set!AR48+Oct!AR48),IF(Config!$C$6=11,SUM(+Ene!AR48+Feb!AR48+Mar!AR48+Abr!AR48+May!AR48+Jun!AR48+Jul!AR48+Ago!AR48+Set!AR48+Oct!AR48+Nov!AR48),IF(Config!$C$6=12,SUM(+Ene!AR48+Feb!AR48+Mar!AR48+Abr!AR48+May!AR48+Jun!AR48+Jul!AR48+Ago!AR48+Set!AR48+Oct!AR48+Nov!AR48+Dic!AR48)))))))))))))</f>
        <v>0</v>
      </c>
      <c r="AS48" s="360">
        <f>IF(Config!$C$6=1,SUM(+Ene!AS48),IF(Config!$C$6=2,SUM(+Ene!AS48+Feb!AS48),IF(Config!$C$6=3,SUM(+Ene!AS48+Feb!AS48+Mar!AS48),IF(Config!$C$6=4,SUM(+Ene!AS48+Feb!AS48+Mar!AS48+Abr!AS48),IF(Config!$C$6=5,SUM(Ene!AS48+Feb!AS48+Mar!AS48+Abr!AS48+May!AS48),IF(Config!$C$6=6,SUM(+Ene!AS48+Feb!AS48+Mar!AS48+Abr!AS48+May!AS48+Jun!AS48),IF(Config!$C$6=7,SUM(Ene!AS48+Feb!AS48+Mar!AS48+Abr!AS48+May!AS48+Jun!AS48+Jul!AS48),IF(Config!$C$6=8,SUM(+Ene!AS48+Feb!AS48+Mar!AS48+Abr!AS48+May!AS48+Jun!AS48+Jul!AS48+Ago!AS48),IF(Config!$C$6=9,SUM(+Ene!AS48+Feb!AS48+Mar!AS48+Abr!AS48+May!AS48+Jun!AS48+Jul!AS48+Ago!AS48+Set!AS48),IF(Config!$C$6=10,SUM(+Ene!AS48+Feb!AS48+Mar!AS48+Abr!AS48+May!AS48+Jun!AS48+Jul!AS48+Ago!AS48+Set!AS48+Oct!AS48),IF(Config!$C$6=11,SUM(+Ene!AS48+Feb!AS48+Mar!AS48+Abr!AS48+May!AS48+Jun!AS48+Jul!AS48+Ago!AS48+Set!AS48+Oct!AS48+Nov!AS48),IF(Config!$C$6=12,SUM(+Ene!AS48+Feb!AS48+Mar!AS48+Abr!AS48+May!AS48+Jun!AS48+Jul!AS48+Ago!AS48+Set!AS48+Oct!AS48+Nov!AS48+Dic!AS48)))))))))))))</f>
        <v>0</v>
      </c>
      <c r="AT48">
        <f t="shared" si="48"/>
        <v>8</v>
      </c>
      <c r="AU48" s="358">
        <f t="shared" si="27"/>
        <v>0</v>
      </c>
      <c r="AV48" s="358">
        <f t="shared" si="28"/>
        <v>0</v>
      </c>
      <c r="AW48" s="358">
        <f t="shared" si="49"/>
        <v>8</v>
      </c>
      <c r="AX48" s="358">
        <f t="shared" si="50"/>
        <v>0</v>
      </c>
      <c r="AY48" s="358">
        <f t="shared" si="51"/>
        <v>0</v>
      </c>
      <c r="AZ48" s="358">
        <f t="shared" si="52"/>
        <v>0</v>
      </c>
      <c r="BA48" s="37">
        <f t="shared" si="53"/>
        <v>0</v>
      </c>
      <c r="BB48" s="358">
        <f t="shared" si="54"/>
        <v>0</v>
      </c>
      <c r="BC48" s="359">
        <f t="shared" si="55"/>
        <v>0</v>
      </c>
      <c r="BD48" s="358">
        <f t="shared" si="56"/>
        <v>0</v>
      </c>
      <c r="BE48" s="54">
        <f t="shared" si="6"/>
        <v>8</v>
      </c>
      <c r="BF48" t="str">
        <f t="shared" si="57"/>
        <v>OK</v>
      </c>
    </row>
    <row r="49" spans="1:58" x14ac:dyDescent="0.25">
      <c r="A49" s="352">
        <v>54</v>
      </c>
      <c r="B49" s="285" t="str">
        <f>METAS!B48</f>
        <v>PORCENTAJE DE MUESTRAS CANINAS REMITIDAS AL LABORATORIO</v>
      </c>
      <c r="C49" s="286" t="str">
        <f>METAS!D48</f>
        <v>ZOONOSIS</v>
      </c>
      <c r="D49" s="360">
        <f>IF(Config!$C$6=1,SUM(+Ene!D49),IF(Config!$C$6=2,SUM(+Ene!D49+Feb!D49),IF(Config!$C$6=3,SUM(+Ene!D49+Feb!D49+Mar!D49),IF(Config!$C$6=4,SUM(+Ene!D49+Feb!D49+Mar!D49+Abr!D49),IF(Config!$C$6=5,SUM(Ene!D49+Feb!D49+Mar!D49+Abr!D49+May!D49),IF(Config!$C$6=6,SUM(+Ene!D49+Feb!D49+Mar!D49+Abr!D49+May!D49+Jun!D49),IF(Config!$C$6=7,SUM(Ene!D49+Feb!D49+Mar!D49+Abr!D49+May!D49+Jun!D49+Jul!D49),IF(Config!$C$6=8,SUM(+Ene!D49+Feb!D49+Mar!D49+Abr!D49+May!D49+Jun!D49+Jul!D49+Ago!D49),IF(Config!$C$6=9,SUM(+Ene!D49+Feb!D49+Mar!D49+Abr!D49+May!D49+Jun!D49+Jul!D49+Ago!D49+Set!D49),IF(Config!$C$6=10,SUM(+Ene!D49+Feb!D49+Mar!D49+Abr!D49+May!D49+Jun!D49+Jul!D49+Ago!D49+Set!D49+Oct!D49),IF(Config!$C$6=11,SUM(+Ene!D49+Feb!D49+Mar!D49+Abr!D49+May!D49+Jun!D49+Jul!D49+Ago!D49+Set!D49+Oct!D49+Nov!D49),IF(Config!$C$6=12,SUM(+Ene!D49+Feb!D49+Mar!D49+Abr!D49+May!D49+Jun!D49+Jul!D49+Ago!D49+Set!D49+Oct!D49+Nov!D49+Dic!D49)))))))))))))</f>
        <v>0</v>
      </c>
      <c r="E49" s="360">
        <f>IF(Config!$C$6=1,SUM(+Ene!E49),IF(Config!$C$6=2,SUM(+Ene!E49+Feb!E49),IF(Config!$C$6=3,SUM(+Ene!E49+Feb!E49+Mar!E49),IF(Config!$C$6=4,SUM(+Ene!E49+Feb!E49+Mar!E49+Abr!E49),IF(Config!$C$6=5,SUM(Ene!E49+Feb!E49+Mar!E49+Abr!E49+May!E49),IF(Config!$C$6=6,SUM(+Ene!E49+Feb!E49+Mar!E49+Abr!E49+May!E49+Jun!E49),IF(Config!$C$6=7,SUM(Ene!E49+Feb!E49+Mar!E49+Abr!E49+May!E49+Jun!E49+Jul!E49),IF(Config!$C$6=8,SUM(+Ene!E49+Feb!E49+Mar!E49+Abr!E49+May!E49+Jun!E49+Jul!E49+Ago!E49),IF(Config!$C$6=9,SUM(+Ene!E49+Feb!E49+Mar!E49+Abr!E49+May!E49+Jun!E49+Jul!E49+Ago!E49+Set!E49),IF(Config!$C$6=10,SUM(+Ene!E49+Feb!E49+Mar!E49+Abr!E49+May!E49+Jun!E49+Jul!E49+Ago!E49+Set!E49+Oct!E49),IF(Config!$C$6=11,SUM(+Ene!E49+Feb!E49+Mar!E49+Abr!E49+May!E49+Jun!E49+Jul!E49+Ago!E49+Set!E49+Oct!E49+Nov!E49),IF(Config!$C$6=12,SUM(+Ene!E49+Feb!E49+Mar!E49+Abr!E49+May!E49+Jun!E49+Jul!E49+Ago!E49+Set!E49+Oct!E49+Nov!E49+Dic!E49)))))))))))))</f>
        <v>0</v>
      </c>
      <c r="F49" s="360">
        <f>IF(Config!$C$6=1,SUM(+Ene!F49),IF(Config!$C$6=2,SUM(+Ene!F49+Feb!F49),IF(Config!$C$6=3,SUM(+Ene!F49+Feb!F49+Mar!F49),IF(Config!$C$6=4,SUM(+Ene!F49+Feb!F49+Mar!F49+Abr!F49),IF(Config!$C$6=5,SUM(Ene!F49+Feb!F49+Mar!F49+Abr!F49+May!F49),IF(Config!$C$6=6,SUM(+Ene!F49+Feb!F49+Mar!F49+Abr!F49+May!F49+Jun!F49),IF(Config!$C$6=7,SUM(Ene!F49+Feb!F49+Mar!F49+Abr!F49+May!F49+Jun!F49+Jul!F49),IF(Config!$C$6=8,SUM(+Ene!F49+Feb!F49+Mar!F49+Abr!F49+May!F49+Jun!F49+Jul!F49+Ago!F49),IF(Config!$C$6=9,SUM(+Ene!F49+Feb!F49+Mar!F49+Abr!F49+May!F49+Jun!F49+Jul!F49+Ago!F49+Set!F49),IF(Config!$C$6=10,SUM(+Ene!F49+Feb!F49+Mar!F49+Abr!F49+May!F49+Jun!F49+Jul!F49+Ago!F49+Set!F49+Oct!F49),IF(Config!$C$6=11,SUM(+Ene!F49+Feb!F49+Mar!F49+Abr!F49+May!F49+Jun!F49+Jul!F49+Ago!F49+Set!F49+Oct!F49+Nov!F49),IF(Config!$C$6=12,SUM(+Ene!F49+Feb!F49+Mar!F49+Abr!F49+May!F49+Jun!F49+Jul!F49+Ago!F49+Set!F49+Oct!F49+Nov!F49+Dic!F49)))))))))))))</f>
        <v>0</v>
      </c>
      <c r="G49" s="360">
        <f>IF(Config!$C$6=1,SUM(+Ene!G49),IF(Config!$C$6=2,SUM(+Ene!G49+Feb!G49),IF(Config!$C$6=3,SUM(+Ene!G49+Feb!G49+Mar!G49),IF(Config!$C$6=4,SUM(+Ene!G49+Feb!G49+Mar!G49+Abr!G49),IF(Config!$C$6=5,SUM(Ene!G49+Feb!G49+Mar!G49+Abr!G49+May!G49),IF(Config!$C$6=6,SUM(+Ene!G49+Feb!G49+Mar!G49+Abr!G49+May!G49+Jun!G49),IF(Config!$C$6=7,SUM(Ene!G49+Feb!G49+Mar!G49+Abr!G49+May!G49+Jun!G49+Jul!G49),IF(Config!$C$6=8,SUM(+Ene!G49+Feb!G49+Mar!G49+Abr!G49+May!G49+Jun!G49+Jul!G49+Ago!G49),IF(Config!$C$6=9,SUM(+Ene!G49+Feb!G49+Mar!G49+Abr!G49+May!G49+Jun!G49+Jul!G49+Ago!G49+Set!G49),IF(Config!$C$6=10,SUM(+Ene!G49+Feb!G49+Mar!G49+Abr!G49+May!G49+Jun!G49+Jul!G49+Ago!G49+Set!G49+Oct!G49),IF(Config!$C$6=11,SUM(+Ene!G49+Feb!G49+Mar!G49+Abr!G49+May!G49+Jun!G49+Jul!G49+Ago!G49+Set!G49+Oct!G49+Nov!G49),IF(Config!$C$6=12,SUM(+Ene!G49+Feb!G49+Mar!G49+Abr!G49+May!G49+Jun!G49+Jul!G49+Ago!G49+Set!G49+Oct!G49+Nov!G49+Dic!G49)))))))))))))</f>
        <v>0</v>
      </c>
      <c r="H49" s="360">
        <f>IF(Config!$C$6=1,SUM(+Ene!H49),IF(Config!$C$6=2,SUM(+Ene!H49+Feb!H49),IF(Config!$C$6=3,SUM(+Ene!H49+Feb!H49+Mar!H49),IF(Config!$C$6=4,SUM(+Ene!H49+Feb!H49+Mar!H49+Abr!H49),IF(Config!$C$6=5,SUM(Ene!H49+Feb!H49+Mar!H49+Abr!H49+May!H49),IF(Config!$C$6=6,SUM(+Ene!H49+Feb!H49+Mar!H49+Abr!H49+May!H49+Jun!H49),IF(Config!$C$6=7,SUM(Ene!H49+Feb!H49+Mar!H49+Abr!H49+May!H49+Jun!H49+Jul!H49),IF(Config!$C$6=8,SUM(+Ene!H49+Feb!H49+Mar!H49+Abr!H49+May!H49+Jun!H49+Jul!H49+Ago!H49),IF(Config!$C$6=9,SUM(+Ene!H49+Feb!H49+Mar!H49+Abr!H49+May!H49+Jun!H49+Jul!H49+Ago!H49+Set!H49),IF(Config!$C$6=10,SUM(+Ene!H49+Feb!H49+Mar!H49+Abr!H49+May!H49+Jun!H49+Jul!H49+Ago!H49+Set!H49+Oct!H49),IF(Config!$C$6=11,SUM(+Ene!H49+Feb!H49+Mar!H49+Abr!H49+May!H49+Jun!H49+Jul!H49+Ago!H49+Set!H49+Oct!H49+Nov!H49),IF(Config!$C$6=12,SUM(+Ene!H49+Feb!H49+Mar!H49+Abr!H49+May!H49+Jun!H49+Jul!H49+Ago!H49+Set!H49+Oct!H49+Nov!H49+Dic!H49)))))))))))))</f>
        <v>0</v>
      </c>
      <c r="I49" s="360">
        <f>IF(Config!$C$6=1,SUM(+Ene!I49),IF(Config!$C$6=2,SUM(+Ene!I49+Feb!I49),IF(Config!$C$6=3,SUM(+Ene!I49+Feb!I49+Mar!I49),IF(Config!$C$6=4,SUM(+Ene!I49+Feb!I49+Mar!I49+Abr!I49),IF(Config!$C$6=5,SUM(Ene!I49+Feb!I49+Mar!I49+Abr!I49+May!I49),IF(Config!$C$6=6,SUM(+Ene!I49+Feb!I49+Mar!I49+Abr!I49+May!I49+Jun!I49),IF(Config!$C$6=7,SUM(Ene!I49+Feb!I49+Mar!I49+Abr!I49+May!I49+Jun!I49+Jul!I49),IF(Config!$C$6=8,SUM(+Ene!I49+Feb!I49+Mar!I49+Abr!I49+May!I49+Jun!I49+Jul!I49+Ago!I49),IF(Config!$C$6=9,SUM(+Ene!I49+Feb!I49+Mar!I49+Abr!I49+May!I49+Jun!I49+Jul!I49+Ago!I49+Set!I49),IF(Config!$C$6=10,SUM(+Ene!I49+Feb!I49+Mar!I49+Abr!I49+May!I49+Jun!I49+Jul!I49+Ago!I49+Set!I49+Oct!I49),IF(Config!$C$6=11,SUM(+Ene!I49+Feb!I49+Mar!I49+Abr!I49+May!I49+Jun!I49+Jul!I49+Ago!I49+Set!I49+Oct!I49+Nov!I49),IF(Config!$C$6=12,SUM(+Ene!I49+Feb!I49+Mar!I49+Abr!I49+May!I49+Jun!I49+Jul!I49+Ago!I49+Set!I49+Oct!I49+Nov!I49+Dic!I49)))))))))))))</f>
        <v>0</v>
      </c>
      <c r="J49" s="360">
        <f>IF(Config!$C$6=1,SUM(+Ene!J49),IF(Config!$C$6=2,SUM(+Ene!J49+Feb!J49),IF(Config!$C$6=3,SUM(+Ene!J49+Feb!J49+Mar!J49),IF(Config!$C$6=4,SUM(+Ene!J49+Feb!J49+Mar!J49+Abr!J49),IF(Config!$C$6=5,SUM(Ene!J49+Feb!J49+Mar!J49+Abr!J49+May!J49),IF(Config!$C$6=6,SUM(+Ene!J49+Feb!J49+Mar!J49+Abr!J49+May!J49+Jun!J49),IF(Config!$C$6=7,SUM(Ene!J49+Feb!J49+Mar!J49+Abr!J49+May!J49+Jun!J49+Jul!J49),IF(Config!$C$6=8,SUM(+Ene!J49+Feb!J49+Mar!J49+Abr!J49+May!J49+Jun!J49+Jul!J49+Ago!J49),IF(Config!$C$6=9,SUM(+Ene!J49+Feb!J49+Mar!J49+Abr!J49+May!J49+Jun!J49+Jul!J49+Ago!J49+Set!J49),IF(Config!$C$6=10,SUM(+Ene!J49+Feb!J49+Mar!J49+Abr!J49+May!J49+Jun!J49+Jul!J49+Ago!J49+Set!J49+Oct!J49),IF(Config!$C$6=11,SUM(+Ene!J49+Feb!J49+Mar!J49+Abr!J49+May!J49+Jun!J49+Jul!J49+Ago!J49+Set!J49+Oct!J49+Nov!J49),IF(Config!$C$6=12,SUM(+Ene!J49+Feb!J49+Mar!J49+Abr!J49+May!J49+Jun!J49+Jul!J49+Ago!J49+Set!J49+Oct!J49+Nov!J49+Dic!J49)))))))))))))</f>
        <v>0</v>
      </c>
      <c r="K49" s="360">
        <f>IF(Config!$C$6=1,SUM(+Ene!K49),IF(Config!$C$6=2,SUM(+Ene!K49+Feb!K49),IF(Config!$C$6=3,SUM(+Ene!K49+Feb!K49+Mar!K49),IF(Config!$C$6=4,SUM(+Ene!K49+Feb!K49+Mar!K49+Abr!K49),IF(Config!$C$6=5,SUM(Ene!K49+Feb!K49+Mar!K49+Abr!K49+May!K49),IF(Config!$C$6=6,SUM(+Ene!K49+Feb!K49+Mar!K49+Abr!K49+May!K49+Jun!K49),IF(Config!$C$6=7,SUM(Ene!K49+Feb!K49+Mar!K49+Abr!K49+May!K49+Jun!K49+Jul!K49),IF(Config!$C$6=8,SUM(+Ene!K49+Feb!K49+Mar!K49+Abr!K49+May!K49+Jun!K49+Jul!K49+Ago!K49),IF(Config!$C$6=9,SUM(+Ene!K49+Feb!K49+Mar!K49+Abr!K49+May!K49+Jun!K49+Jul!K49+Ago!K49+Set!K49),IF(Config!$C$6=10,SUM(+Ene!K49+Feb!K49+Mar!K49+Abr!K49+May!K49+Jun!K49+Jul!K49+Ago!K49+Set!K49+Oct!K49),IF(Config!$C$6=11,SUM(+Ene!K49+Feb!K49+Mar!K49+Abr!K49+May!K49+Jun!K49+Jul!K49+Ago!K49+Set!K49+Oct!K49+Nov!K49),IF(Config!$C$6=12,SUM(+Ene!K49+Feb!K49+Mar!K49+Abr!K49+May!K49+Jun!K49+Jul!K49+Ago!K49+Set!K49+Oct!K49+Nov!K49+Dic!K49)))))))))))))</f>
        <v>0</v>
      </c>
      <c r="L49" s="360">
        <f>IF(Config!$C$6=1,SUM(+Ene!L49),IF(Config!$C$6=2,SUM(+Ene!L49+Feb!L49),IF(Config!$C$6=3,SUM(+Ene!L49+Feb!L49+Mar!L49),IF(Config!$C$6=4,SUM(+Ene!L49+Feb!L49+Mar!L49+Abr!L49),IF(Config!$C$6=5,SUM(Ene!L49+Feb!L49+Mar!L49+Abr!L49+May!L49),IF(Config!$C$6=6,SUM(+Ene!L49+Feb!L49+Mar!L49+Abr!L49+May!L49+Jun!L49),IF(Config!$C$6=7,SUM(Ene!L49+Feb!L49+Mar!L49+Abr!L49+May!L49+Jun!L49+Jul!L49),IF(Config!$C$6=8,SUM(+Ene!L49+Feb!L49+Mar!L49+Abr!L49+May!L49+Jun!L49+Jul!L49+Ago!L49),IF(Config!$C$6=9,SUM(+Ene!L49+Feb!L49+Mar!L49+Abr!L49+May!L49+Jun!L49+Jul!L49+Ago!L49+Set!L49),IF(Config!$C$6=10,SUM(+Ene!L49+Feb!L49+Mar!L49+Abr!L49+May!L49+Jun!L49+Jul!L49+Ago!L49+Set!L49+Oct!L49),IF(Config!$C$6=11,SUM(+Ene!L49+Feb!L49+Mar!L49+Abr!L49+May!L49+Jun!L49+Jul!L49+Ago!L49+Set!L49+Oct!L49+Nov!L49),IF(Config!$C$6=12,SUM(+Ene!L49+Feb!L49+Mar!L49+Abr!L49+May!L49+Jun!L49+Jul!L49+Ago!L49+Set!L49+Oct!L49+Nov!L49+Dic!L49)))))))))))))</f>
        <v>0</v>
      </c>
      <c r="M49" s="360">
        <f>IF(Config!$C$6=1,SUM(+Ene!M49),IF(Config!$C$6=2,SUM(+Ene!M49+Feb!M49),IF(Config!$C$6=3,SUM(+Ene!M49+Feb!M49+Mar!M49),IF(Config!$C$6=4,SUM(+Ene!M49+Feb!M49+Mar!M49+Abr!M49),IF(Config!$C$6=5,SUM(Ene!M49+Feb!M49+Mar!M49+Abr!M49+May!M49),IF(Config!$C$6=6,SUM(+Ene!M49+Feb!M49+Mar!M49+Abr!M49+May!M49+Jun!M49),IF(Config!$C$6=7,SUM(Ene!M49+Feb!M49+Mar!M49+Abr!M49+May!M49+Jun!M49+Jul!M49),IF(Config!$C$6=8,SUM(+Ene!M49+Feb!M49+Mar!M49+Abr!M49+May!M49+Jun!M49+Jul!M49+Ago!M49),IF(Config!$C$6=9,SUM(+Ene!M49+Feb!M49+Mar!M49+Abr!M49+May!M49+Jun!M49+Jul!M49+Ago!M49+Set!M49),IF(Config!$C$6=10,SUM(+Ene!M49+Feb!M49+Mar!M49+Abr!M49+May!M49+Jun!M49+Jul!M49+Ago!M49+Set!M49+Oct!M49),IF(Config!$C$6=11,SUM(+Ene!M49+Feb!M49+Mar!M49+Abr!M49+May!M49+Jun!M49+Jul!M49+Ago!M49+Set!M49+Oct!M49+Nov!M49),IF(Config!$C$6=12,SUM(+Ene!M49+Feb!M49+Mar!M49+Abr!M49+May!M49+Jun!M49+Jul!M49+Ago!M49+Set!M49+Oct!M49+Nov!M49+Dic!M49)))))))))))))</f>
        <v>0</v>
      </c>
      <c r="N49" s="360">
        <f>IF(Config!$C$6=1,SUM(+Ene!N49),IF(Config!$C$6=2,SUM(+Ene!N49+Feb!N49),IF(Config!$C$6=3,SUM(+Ene!N49+Feb!N49+Mar!N49),IF(Config!$C$6=4,SUM(+Ene!N49+Feb!N49+Mar!N49+Abr!N49),IF(Config!$C$6=5,SUM(Ene!N49+Feb!N49+Mar!N49+Abr!N49+May!N49),IF(Config!$C$6=6,SUM(+Ene!N49+Feb!N49+Mar!N49+Abr!N49+May!N49+Jun!N49),IF(Config!$C$6=7,SUM(Ene!N49+Feb!N49+Mar!N49+Abr!N49+May!N49+Jun!N49+Jul!N49),IF(Config!$C$6=8,SUM(+Ene!N49+Feb!N49+Mar!N49+Abr!N49+May!N49+Jun!N49+Jul!N49+Ago!N49),IF(Config!$C$6=9,SUM(+Ene!N49+Feb!N49+Mar!N49+Abr!N49+May!N49+Jun!N49+Jul!N49+Ago!N49+Set!N49),IF(Config!$C$6=10,SUM(+Ene!N49+Feb!N49+Mar!N49+Abr!N49+May!N49+Jun!N49+Jul!N49+Ago!N49+Set!N49+Oct!N49),IF(Config!$C$6=11,SUM(+Ene!N49+Feb!N49+Mar!N49+Abr!N49+May!N49+Jun!N49+Jul!N49+Ago!N49+Set!N49+Oct!N49+Nov!N49),IF(Config!$C$6=12,SUM(+Ene!N49+Feb!N49+Mar!N49+Abr!N49+May!N49+Jun!N49+Jul!N49+Ago!N49+Set!N49+Oct!N49+Nov!N49+Dic!N49)))))))))))))</f>
        <v>0</v>
      </c>
      <c r="O49" s="360">
        <f>IF(Config!$C$6=1,SUM(+Ene!O49),IF(Config!$C$6=2,SUM(+Ene!O49+Feb!O49),IF(Config!$C$6=3,SUM(+Ene!O49+Feb!O49+Mar!O49),IF(Config!$C$6=4,SUM(+Ene!O49+Feb!O49+Mar!O49+Abr!O49),IF(Config!$C$6=5,SUM(Ene!O49+Feb!O49+Mar!O49+Abr!O49+May!O49),IF(Config!$C$6=6,SUM(+Ene!O49+Feb!O49+Mar!O49+Abr!O49+May!O49+Jun!O49),IF(Config!$C$6=7,SUM(Ene!O49+Feb!O49+Mar!O49+Abr!O49+May!O49+Jun!O49+Jul!O49),IF(Config!$C$6=8,SUM(+Ene!O49+Feb!O49+Mar!O49+Abr!O49+May!O49+Jun!O49+Jul!O49+Ago!O49),IF(Config!$C$6=9,SUM(+Ene!O49+Feb!O49+Mar!O49+Abr!O49+May!O49+Jun!O49+Jul!O49+Ago!O49+Set!O49),IF(Config!$C$6=10,SUM(+Ene!O49+Feb!O49+Mar!O49+Abr!O49+May!O49+Jun!O49+Jul!O49+Ago!O49+Set!O49+Oct!O49),IF(Config!$C$6=11,SUM(+Ene!O49+Feb!O49+Mar!O49+Abr!O49+May!O49+Jun!O49+Jul!O49+Ago!O49+Set!O49+Oct!O49+Nov!O49),IF(Config!$C$6=12,SUM(+Ene!O49+Feb!O49+Mar!O49+Abr!O49+May!O49+Jun!O49+Jul!O49+Ago!O49+Set!O49+Oct!O49+Nov!O49+Dic!O49)))))))))))))</f>
        <v>0</v>
      </c>
      <c r="P49" s="360">
        <f>IF(Config!$C$6=1,SUM(+Ene!P49),IF(Config!$C$6=2,SUM(+Ene!P49+Feb!P49),IF(Config!$C$6=3,SUM(+Ene!P49+Feb!P49+Mar!P49),IF(Config!$C$6=4,SUM(+Ene!P49+Feb!P49+Mar!P49+Abr!P49),IF(Config!$C$6=5,SUM(Ene!P49+Feb!P49+Mar!P49+Abr!P49+May!P49),IF(Config!$C$6=6,SUM(+Ene!P49+Feb!P49+Mar!P49+Abr!P49+May!P49+Jun!P49),IF(Config!$C$6=7,SUM(Ene!P49+Feb!P49+Mar!P49+Abr!P49+May!P49+Jun!P49+Jul!P49),IF(Config!$C$6=8,SUM(+Ene!P49+Feb!P49+Mar!P49+Abr!P49+May!P49+Jun!P49+Jul!P49+Ago!P49),IF(Config!$C$6=9,SUM(+Ene!P49+Feb!P49+Mar!P49+Abr!P49+May!P49+Jun!P49+Jul!P49+Ago!P49+Set!P49),IF(Config!$C$6=10,SUM(+Ene!P49+Feb!P49+Mar!P49+Abr!P49+May!P49+Jun!P49+Jul!P49+Ago!P49+Set!P49+Oct!P49),IF(Config!$C$6=11,SUM(+Ene!P49+Feb!P49+Mar!P49+Abr!P49+May!P49+Jun!P49+Jul!P49+Ago!P49+Set!P49+Oct!P49+Nov!P49),IF(Config!$C$6=12,SUM(+Ene!P49+Feb!P49+Mar!P49+Abr!P49+May!P49+Jun!P49+Jul!P49+Ago!P49+Set!P49+Oct!P49+Nov!P49+Dic!P49)))))))))))))</f>
        <v>0</v>
      </c>
      <c r="Q49" s="360">
        <f>IF(Config!$C$6=1,SUM(+Ene!Q49),IF(Config!$C$6=2,SUM(+Ene!Q49+Feb!Q49),IF(Config!$C$6=3,SUM(+Ene!Q49+Feb!Q49+Mar!Q49),IF(Config!$C$6=4,SUM(+Ene!Q49+Feb!Q49+Mar!Q49+Abr!Q49),IF(Config!$C$6=5,SUM(Ene!Q49+Feb!Q49+Mar!Q49+Abr!Q49+May!Q49),IF(Config!$C$6=6,SUM(+Ene!Q49+Feb!Q49+Mar!Q49+Abr!Q49+May!Q49+Jun!Q49),IF(Config!$C$6=7,SUM(Ene!Q49+Feb!Q49+Mar!Q49+Abr!Q49+May!Q49+Jun!Q49+Jul!Q49),IF(Config!$C$6=8,SUM(+Ene!Q49+Feb!Q49+Mar!Q49+Abr!Q49+May!Q49+Jun!Q49+Jul!Q49+Ago!Q49),IF(Config!$C$6=9,SUM(+Ene!Q49+Feb!Q49+Mar!Q49+Abr!Q49+May!Q49+Jun!Q49+Jul!Q49+Ago!Q49+Set!Q49),IF(Config!$C$6=10,SUM(+Ene!Q49+Feb!Q49+Mar!Q49+Abr!Q49+May!Q49+Jun!Q49+Jul!Q49+Ago!Q49+Set!Q49+Oct!Q49),IF(Config!$C$6=11,SUM(+Ene!Q49+Feb!Q49+Mar!Q49+Abr!Q49+May!Q49+Jun!Q49+Jul!Q49+Ago!Q49+Set!Q49+Oct!Q49+Nov!Q49),IF(Config!$C$6=12,SUM(+Ene!Q49+Feb!Q49+Mar!Q49+Abr!Q49+May!Q49+Jun!Q49+Jul!Q49+Ago!Q49+Set!Q49+Oct!Q49+Nov!Q49+Dic!Q49)))))))))))))</f>
        <v>0</v>
      </c>
      <c r="R49" s="360">
        <f>IF(Config!$C$6=1,SUM(+Ene!R49),IF(Config!$C$6=2,SUM(+Ene!R49+Feb!R49),IF(Config!$C$6=3,SUM(+Ene!R49+Feb!R49+Mar!R49),IF(Config!$C$6=4,SUM(+Ene!R49+Feb!R49+Mar!R49+Abr!R49),IF(Config!$C$6=5,SUM(Ene!R49+Feb!R49+Mar!R49+Abr!R49+May!R49),IF(Config!$C$6=6,SUM(+Ene!R49+Feb!R49+Mar!R49+Abr!R49+May!R49+Jun!R49),IF(Config!$C$6=7,SUM(Ene!R49+Feb!R49+Mar!R49+Abr!R49+May!R49+Jun!R49+Jul!R49),IF(Config!$C$6=8,SUM(+Ene!R49+Feb!R49+Mar!R49+Abr!R49+May!R49+Jun!R49+Jul!R49+Ago!R49),IF(Config!$C$6=9,SUM(+Ene!R49+Feb!R49+Mar!R49+Abr!R49+May!R49+Jun!R49+Jul!R49+Ago!R49+Set!R49),IF(Config!$C$6=10,SUM(+Ene!R49+Feb!R49+Mar!R49+Abr!R49+May!R49+Jun!R49+Jul!R49+Ago!R49+Set!R49+Oct!R49),IF(Config!$C$6=11,SUM(+Ene!R49+Feb!R49+Mar!R49+Abr!R49+May!R49+Jun!R49+Jul!R49+Ago!R49+Set!R49+Oct!R49+Nov!R49),IF(Config!$C$6=12,SUM(+Ene!R49+Feb!R49+Mar!R49+Abr!R49+May!R49+Jun!R49+Jul!R49+Ago!R49+Set!R49+Oct!R49+Nov!R49+Dic!R49)))))))))))))</f>
        <v>0</v>
      </c>
      <c r="S49" s="360">
        <f>IF(Config!$C$6=1,SUM(+Ene!S49),IF(Config!$C$6=2,SUM(+Ene!S49+Feb!S49),IF(Config!$C$6=3,SUM(+Ene!S49+Feb!S49+Mar!S49),IF(Config!$C$6=4,SUM(+Ene!S49+Feb!S49+Mar!S49+Abr!S49),IF(Config!$C$6=5,SUM(Ene!S49+Feb!S49+Mar!S49+Abr!S49+May!S49),IF(Config!$C$6=6,SUM(+Ene!S49+Feb!S49+Mar!S49+Abr!S49+May!S49+Jun!S49),IF(Config!$C$6=7,SUM(Ene!S49+Feb!S49+Mar!S49+Abr!S49+May!S49+Jun!S49+Jul!S49),IF(Config!$C$6=8,SUM(+Ene!S49+Feb!S49+Mar!S49+Abr!S49+May!S49+Jun!S49+Jul!S49+Ago!S49),IF(Config!$C$6=9,SUM(+Ene!S49+Feb!S49+Mar!S49+Abr!S49+May!S49+Jun!S49+Jul!S49+Ago!S49+Set!S49),IF(Config!$C$6=10,SUM(+Ene!S49+Feb!S49+Mar!S49+Abr!S49+May!S49+Jun!S49+Jul!S49+Ago!S49+Set!S49+Oct!S49),IF(Config!$C$6=11,SUM(+Ene!S49+Feb!S49+Mar!S49+Abr!S49+May!S49+Jun!S49+Jul!S49+Ago!S49+Set!S49+Oct!S49+Nov!S49),IF(Config!$C$6=12,SUM(+Ene!S49+Feb!S49+Mar!S49+Abr!S49+May!S49+Jun!S49+Jul!S49+Ago!S49+Set!S49+Oct!S49+Nov!S49+Dic!S49)))))))))))))</f>
        <v>0</v>
      </c>
      <c r="T49" s="360">
        <f>IF(Config!$C$6=1,SUM(+Ene!T49),IF(Config!$C$6=2,SUM(+Ene!T49+Feb!T49),IF(Config!$C$6=3,SUM(+Ene!T49+Feb!T49+Mar!T49),IF(Config!$C$6=4,SUM(+Ene!T49+Feb!T49+Mar!T49+Abr!T49),IF(Config!$C$6=5,SUM(Ene!T49+Feb!T49+Mar!T49+Abr!T49+May!T49),IF(Config!$C$6=6,SUM(+Ene!T49+Feb!T49+Mar!T49+Abr!T49+May!T49+Jun!T49),IF(Config!$C$6=7,SUM(Ene!T49+Feb!T49+Mar!T49+Abr!T49+May!T49+Jun!T49+Jul!T49),IF(Config!$C$6=8,SUM(+Ene!T49+Feb!T49+Mar!T49+Abr!T49+May!T49+Jun!T49+Jul!T49+Ago!T49),IF(Config!$C$6=9,SUM(+Ene!T49+Feb!T49+Mar!T49+Abr!T49+May!T49+Jun!T49+Jul!T49+Ago!T49+Set!T49),IF(Config!$C$6=10,SUM(+Ene!T49+Feb!T49+Mar!T49+Abr!T49+May!T49+Jun!T49+Jul!T49+Ago!T49+Set!T49+Oct!T49),IF(Config!$C$6=11,SUM(+Ene!T49+Feb!T49+Mar!T49+Abr!T49+May!T49+Jun!T49+Jul!T49+Ago!T49+Set!T49+Oct!T49+Nov!T49),IF(Config!$C$6=12,SUM(+Ene!T49+Feb!T49+Mar!T49+Abr!T49+May!T49+Jun!T49+Jul!T49+Ago!T49+Set!T49+Oct!T49+Nov!T49+Dic!T49)))))))))))))</f>
        <v>0</v>
      </c>
      <c r="U49" s="360">
        <f>IF(Config!$C$6=1,SUM(+Ene!U49),IF(Config!$C$6=2,SUM(+Ene!U49+Feb!U49),IF(Config!$C$6=3,SUM(+Ene!U49+Feb!U49+Mar!U49),IF(Config!$C$6=4,SUM(+Ene!U49+Feb!U49+Mar!U49+Abr!U49),IF(Config!$C$6=5,SUM(Ene!U49+Feb!U49+Mar!U49+Abr!U49+May!U49),IF(Config!$C$6=6,SUM(+Ene!U49+Feb!U49+Mar!U49+Abr!U49+May!U49+Jun!U49),IF(Config!$C$6=7,SUM(Ene!U49+Feb!U49+Mar!U49+Abr!U49+May!U49+Jun!U49+Jul!U49),IF(Config!$C$6=8,SUM(+Ene!U49+Feb!U49+Mar!U49+Abr!U49+May!U49+Jun!U49+Jul!U49+Ago!U49),IF(Config!$C$6=9,SUM(+Ene!U49+Feb!U49+Mar!U49+Abr!U49+May!U49+Jun!U49+Jul!U49+Ago!U49+Set!U49),IF(Config!$C$6=10,SUM(+Ene!U49+Feb!U49+Mar!U49+Abr!U49+May!U49+Jun!U49+Jul!U49+Ago!U49+Set!U49+Oct!U49),IF(Config!$C$6=11,SUM(+Ene!U49+Feb!U49+Mar!U49+Abr!U49+May!U49+Jun!U49+Jul!U49+Ago!U49+Set!U49+Oct!U49+Nov!U49),IF(Config!$C$6=12,SUM(+Ene!U49+Feb!U49+Mar!U49+Abr!U49+May!U49+Jun!U49+Jul!U49+Ago!U49+Set!U49+Oct!U49+Nov!U49+Dic!U49)))))))))))))</f>
        <v>0</v>
      </c>
      <c r="V49" s="360">
        <f>IF(Config!$C$6=1,SUM(+Ene!V49),IF(Config!$C$6=2,SUM(+Ene!V49+Feb!V49),IF(Config!$C$6=3,SUM(+Ene!V49+Feb!V49+Mar!V49),IF(Config!$C$6=4,SUM(+Ene!V49+Feb!V49+Mar!V49+Abr!V49),IF(Config!$C$6=5,SUM(Ene!V49+Feb!V49+Mar!V49+Abr!V49+May!V49),IF(Config!$C$6=6,SUM(+Ene!V49+Feb!V49+Mar!V49+Abr!V49+May!V49+Jun!V49),IF(Config!$C$6=7,SUM(Ene!V49+Feb!V49+Mar!V49+Abr!V49+May!V49+Jun!V49+Jul!V49),IF(Config!$C$6=8,SUM(+Ene!V49+Feb!V49+Mar!V49+Abr!V49+May!V49+Jun!V49+Jul!V49+Ago!V49),IF(Config!$C$6=9,SUM(+Ene!V49+Feb!V49+Mar!V49+Abr!V49+May!V49+Jun!V49+Jul!V49+Ago!V49+Set!V49),IF(Config!$C$6=10,SUM(+Ene!V49+Feb!V49+Mar!V49+Abr!V49+May!V49+Jun!V49+Jul!V49+Ago!V49+Set!V49+Oct!V49),IF(Config!$C$6=11,SUM(+Ene!V49+Feb!V49+Mar!V49+Abr!V49+May!V49+Jun!V49+Jul!V49+Ago!V49+Set!V49+Oct!V49+Nov!V49),IF(Config!$C$6=12,SUM(+Ene!V49+Feb!V49+Mar!V49+Abr!V49+May!V49+Jun!V49+Jul!V49+Ago!V49+Set!V49+Oct!V49+Nov!V49+Dic!V49)))))))))))))</f>
        <v>0</v>
      </c>
      <c r="W49" s="360">
        <f>IF(Config!$C$6=1,SUM(+Ene!W49),IF(Config!$C$6=2,SUM(+Ene!W49+Feb!W49),IF(Config!$C$6=3,SUM(+Ene!W49+Feb!W49+Mar!W49),IF(Config!$C$6=4,SUM(+Ene!W49+Feb!W49+Mar!W49+Abr!W49),IF(Config!$C$6=5,SUM(Ene!W49+Feb!W49+Mar!W49+Abr!W49+May!W49),IF(Config!$C$6=6,SUM(+Ene!W49+Feb!W49+Mar!W49+Abr!W49+May!W49+Jun!W49),IF(Config!$C$6=7,SUM(Ene!W49+Feb!W49+Mar!W49+Abr!W49+May!W49+Jun!W49+Jul!W49),IF(Config!$C$6=8,SUM(+Ene!W49+Feb!W49+Mar!W49+Abr!W49+May!W49+Jun!W49+Jul!W49+Ago!W49),IF(Config!$C$6=9,SUM(+Ene!W49+Feb!W49+Mar!W49+Abr!W49+May!W49+Jun!W49+Jul!W49+Ago!W49+Set!W49),IF(Config!$C$6=10,SUM(+Ene!W49+Feb!W49+Mar!W49+Abr!W49+May!W49+Jun!W49+Jul!W49+Ago!W49+Set!W49+Oct!W49),IF(Config!$C$6=11,SUM(+Ene!W49+Feb!W49+Mar!W49+Abr!W49+May!W49+Jun!W49+Jul!W49+Ago!W49+Set!W49+Oct!W49+Nov!W49),IF(Config!$C$6=12,SUM(+Ene!W49+Feb!W49+Mar!W49+Abr!W49+May!W49+Jun!W49+Jul!W49+Ago!W49+Set!W49+Oct!W49+Nov!W49+Dic!W49)))))))))))))</f>
        <v>0</v>
      </c>
      <c r="X49" s="360">
        <f>IF(Config!$C$6=1,SUM(+Ene!X49),IF(Config!$C$6=2,SUM(+Ene!X49+Feb!X49),IF(Config!$C$6=3,SUM(+Ene!X49+Feb!X49+Mar!X49),IF(Config!$C$6=4,SUM(+Ene!X49+Feb!X49+Mar!X49+Abr!X49),IF(Config!$C$6=5,SUM(Ene!X49+Feb!X49+Mar!X49+Abr!X49+May!X49),IF(Config!$C$6=6,SUM(+Ene!X49+Feb!X49+Mar!X49+Abr!X49+May!X49+Jun!X49),IF(Config!$C$6=7,SUM(Ene!X49+Feb!X49+Mar!X49+Abr!X49+May!X49+Jun!X49+Jul!X49),IF(Config!$C$6=8,SUM(+Ene!X49+Feb!X49+Mar!X49+Abr!X49+May!X49+Jun!X49+Jul!X49+Ago!X49),IF(Config!$C$6=9,SUM(+Ene!X49+Feb!X49+Mar!X49+Abr!X49+May!X49+Jun!X49+Jul!X49+Ago!X49+Set!X49),IF(Config!$C$6=10,SUM(+Ene!X49+Feb!X49+Mar!X49+Abr!X49+May!X49+Jun!X49+Jul!X49+Ago!X49+Set!X49+Oct!X49),IF(Config!$C$6=11,SUM(+Ene!X49+Feb!X49+Mar!X49+Abr!X49+May!X49+Jun!X49+Jul!X49+Ago!X49+Set!X49+Oct!X49+Nov!X49),IF(Config!$C$6=12,SUM(+Ene!X49+Feb!X49+Mar!X49+Abr!X49+May!X49+Jun!X49+Jul!X49+Ago!X49+Set!X49+Oct!X49+Nov!X49+Dic!X49)))))))))))))</f>
        <v>0</v>
      </c>
      <c r="Y49" s="360">
        <f>IF(Config!$C$6=1,SUM(+Ene!Y49),IF(Config!$C$6=2,SUM(+Ene!Y49+Feb!Y49),IF(Config!$C$6=3,SUM(+Ene!Y49+Feb!Y49+Mar!Y49),IF(Config!$C$6=4,SUM(+Ene!Y49+Feb!Y49+Mar!Y49+Abr!Y49),IF(Config!$C$6=5,SUM(Ene!Y49+Feb!Y49+Mar!Y49+Abr!Y49+May!Y49),IF(Config!$C$6=6,SUM(+Ene!Y49+Feb!Y49+Mar!Y49+Abr!Y49+May!Y49+Jun!Y49),IF(Config!$C$6=7,SUM(Ene!Y49+Feb!Y49+Mar!Y49+Abr!Y49+May!Y49+Jun!Y49+Jul!Y49),IF(Config!$C$6=8,SUM(+Ene!Y49+Feb!Y49+Mar!Y49+Abr!Y49+May!Y49+Jun!Y49+Jul!Y49+Ago!Y49),IF(Config!$C$6=9,SUM(+Ene!Y49+Feb!Y49+Mar!Y49+Abr!Y49+May!Y49+Jun!Y49+Jul!Y49+Ago!Y49+Set!Y49),IF(Config!$C$6=10,SUM(+Ene!Y49+Feb!Y49+Mar!Y49+Abr!Y49+May!Y49+Jun!Y49+Jul!Y49+Ago!Y49+Set!Y49+Oct!Y49),IF(Config!$C$6=11,SUM(+Ene!Y49+Feb!Y49+Mar!Y49+Abr!Y49+May!Y49+Jun!Y49+Jul!Y49+Ago!Y49+Set!Y49+Oct!Y49+Nov!Y49),IF(Config!$C$6=12,SUM(+Ene!Y49+Feb!Y49+Mar!Y49+Abr!Y49+May!Y49+Jun!Y49+Jul!Y49+Ago!Y49+Set!Y49+Oct!Y49+Nov!Y49+Dic!Y49)))))))))))))</f>
        <v>0</v>
      </c>
      <c r="Z49" s="360">
        <f>IF(Config!$C$6=1,SUM(+Ene!Z49),IF(Config!$C$6=2,SUM(+Ene!Z49+Feb!Z49),IF(Config!$C$6=3,SUM(+Ene!Z49+Feb!Z49+Mar!Z49),IF(Config!$C$6=4,SUM(+Ene!Z49+Feb!Z49+Mar!Z49+Abr!Z49),IF(Config!$C$6=5,SUM(Ene!Z49+Feb!Z49+Mar!Z49+Abr!Z49+May!Z49),IF(Config!$C$6=6,SUM(+Ene!Z49+Feb!Z49+Mar!Z49+Abr!Z49+May!Z49+Jun!Z49),IF(Config!$C$6=7,SUM(Ene!Z49+Feb!Z49+Mar!Z49+Abr!Z49+May!Z49+Jun!Z49+Jul!Z49),IF(Config!$C$6=8,SUM(+Ene!Z49+Feb!Z49+Mar!Z49+Abr!Z49+May!Z49+Jun!Z49+Jul!Z49+Ago!Z49),IF(Config!$C$6=9,SUM(+Ene!Z49+Feb!Z49+Mar!Z49+Abr!Z49+May!Z49+Jun!Z49+Jul!Z49+Ago!Z49+Set!Z49),IF(Config!$C$6=10,SUM(+Ene!Z49+Feb!Z49+Mar!Z49+Abr!Z49+May!Z49+Jun!Z49+Jul!Z49+Ago!Z49+Set!Z49+Oct!Z49),IF(Config!$C$6=11,SUM(+Ene!Z49+Feb!Z49+Mar!Z49+Abr!Z49+May!Z49+Jun!Z49+Jul!Z49+Ago!Z49+Set!Z49+Oct!Z49+Nov!Z49),IF(Config!$C$6=12,SUM(+Ene!Z49+Feb!Z49+Mar!Z49+Abr!Z49+May!Z49+Jun!Z49+Jul!Z49+Ago!Z49+Set!Z49+Oct!Z49+Nov!Z49+Dic!Z49)))))))))))))</f>
        <v>0</v>
      </c>
      <c r="AA49" s="360">
        <f>IF(Config!$C$6=1,SUM(+Ene!AA49),IF(Config!$C$6=2,SUM(+Ene!AA49+Feb!AA49),IF(Config!$C$6=3,SUM(+Ene!AA49+Feb!AA49+Mar!AA49),IF(Config!$C$6=4,SUM(+Ene!AA49+Feb!AA49+Mar!AA49+Abr!AA49),IF(Config!$C$6=5,SUM(Ene!AA49+Feb!AA49+Mar!AA49+Abr!AA49+May!AA49),IF(Config!$C$6=6,SUM(+Ene!AA49+Feb!AA49+Mar!AA49+Abr!AA49+May!AA49+Jun!AA49),IF(Config!$C$6=7,SUM(Ene!AA49+Feb!AA49+Mar!AA49+Abr!AA49+May!AA49+Jun!AA49+Jul!AA49),IF(Config!$C$6=8,SUM(+Ene!AA49+Feb!AA49+Mar!AA49+Abr!AA49+May!AA49+Jun!AA49+Jul!AA49+Ago!AA49),IF(Config!$C$6=9,SUM(+Ene!AA49+Feb!AA49+Mar!AA49+Abr!AA49+May!AA49+Jun!AA49+Jul!AA49+Ago!AA49+Set!AA49),IF(Config!$C$6=10,SUM(+Ene!AA49+Feb!AA49+Mar!AA49+Abr!AA49+May!AA49+Jun!AA49+Jul!AA49+Ago!AA49+Set!AA49+Oct!AA49),IF(Config!$C$6=11,SUM(+Ene!AA49+Feb!AA49+Mar!AA49+Abr!AA49+May!AA49+Jun!AA49+Jul!AA49+Ago!AA49+Set!AA49+Oct!AA49+Nov!AA49),IF(Config!$C$6=12,SUM(+Ene!AA49+Feb!AA49+Mar!AA49+Abr!AA49+May!AA49+Jun!AA49+Jul!AA49+Ago!AA49+Set!AA49+Oct!AA49+Nov!AA49+Dic!AA49)))))))))))))</f>
        <v>0</v>
      </c>
      <c r="AB49" s="360">
        <f>IF(Config!$C$6=1,SUM(+Ene!AB49),IF(Config!$C$6=2,SUM(+Ene!AB49+Feb!AB49),IF(Config!$C$6=3,SUM(+Ene!AB49+Feb!AB49+Mar!AB49),IF(Config!$C$6=4,SUM(+Ene!AB49+Feb!AB49+Mar!AB49+Abr!AB49),IF(Config!$C$6=5,SUM(Ene!AB49+Feb!AB49+Mar!AB49+Abr!AB49+May!AB49),IF(Config!$C$6=6,SUM(+Ene!AB49+Feb!AB49+Mar!AB49+Abr!AB49+May!AB49+Jun!AB49),IF(Config!$C$6=7,SUM(Ene!AB49+Feb!AB49+Mar!AB49+Abr!AB49+May!AB49+Jun!AB49+Jul!AB49),IF(Config!$C$6=8,SUM(+Ene!AB49+Feb!AB49+Mar!AB49+Abr!AB49+May!AB49+Jun!AB49+Jul!AB49+Ago!AB49),IF(Config!$C$6=9,SUM(+Ene!AB49+Feb!AB49+Mar!AB49+Abr!AB49+May!AB49+Jun!AB49+Jul!AB49+Ago!AB49+Set!AB49),IF(Config!$C$6=10,SUM(+Ene!AB49+Feb!AB49+Mar!AB49+Abr!AB49+May!AB49+Jun!AB49+Jul!AB49+Ago!AB49+Set!AB49+Oct!AB49),IF(Config!$C$6=11,SUM(+Ene!AB49+Feb!AB49+Mar!AB49+Abr!AB49+May!AB49+Jun!AB49+Jul!AB49+Ago!AB49+Set!AB49+Oct!AB49+Nov!AB49),IF(Config!$C$6=12,SUM(+Ene!AB49+Feb!AB49+Mar!AB49+Abr!AB49+May!AB49+Jun!AB49+Jul!AB49+Ago!AB49+Set!AB49+Oct!AB49+Nov!AB49+Dic!AB49)))))))))))))</f>
        <v>0</v>
      </c>
      <c r="AC49" s="360">
        <f>IF(Config!$C$6=1,SUM(+Ene!AC49),IF(Config!$C$6=2,SUM(+Ene!AC49+Feb!AC49),IF(Config!$C$6=3,SUM(+Ene!AC49+Feb!AC49+Mar!AC49),IF(Config!$C$6=4,SUM(+Ene!AC49+Feb!AC49+Mar!AC49+Abr!AC49),IF(Config!$C$6=5,SUM(Ene!AC49+Feb!AC49+Mar!AC49+Abr!AC49+May!AC49),IF(Config!$C$6=6,SUM(+Ene!AC49+Feb!AC49+Mar!AC49+Abr!AC49+May!AC49+Jun!AC49),IF(Config!$C$6=7,SUM(Ene!AC49+Feb!AC49+Mar!AC49+Abr!AC49+May!AC49+Jun!AC49+Jul!AC49),IF(Config!$C$6=8,SUM(+Ene!AC49+Feb!AC49+Mar!AC49+Abr!AC49+May!AC49+Jun!AC49+Jul!AC49+Ago!AC49),IF(Config!$C$6=9,SUM(+Ene!AC49+Feb!AC49+Mar!AC49+Abr!AC49+May!AC49+Jun!AC49+Jul!AC49+Ago!AC49+Set!AC49),IF(Config!$C$6=10,SUM(+Ene!AC49+Feb!AC49+Mar!AC49+Abr!AC49+May!AC49+Jun!AC49+Jul!AC49+Ago!AC49+Set!AC49+Oct!AC49),IF(Config!$C$6=11,SUM(+Ene!AC49+Feb!AC49+Mar!AC49+Abr!AC49+May!AC49+Jun!AC49+Jul!AC49+Ago!AC49+Set!AC49+Oct!AC49+Nov!AC49),IF(Config!$C$6=12,SUM(+Ene!AC49+Feb!AC49+Mar!AC49+Abr!AC49+May!AC49+Jun!AC49+Jul!AC49+Ago!AC49+Set!AC49+Oct!AC49+Nov!AC49+Dic!AC49)))))))))))))</f>
        <v>0</v>
      </c>
      <c r="AD49" s="360">
        <f>IF(Config!$C$6=1,SUM(+Ene!AD49),IF(Config!$C$6=2,SUM(+Ene!AD49+Feb!AD49),IF(Config!$C$6=3,SUM(+Ene!AD49+Feb!AD49+Mar!AD49),IF(Config!$C$6=4,SUM(+Ene!AD49+Feb!AD49+Mar!AD49+Abr!AD49),IF(Config!$C$6=5,SUM(Ene!AD49+Feb!AD49+Mar!AD49+Abr!AD49+May!AD49),IF(Config!$C$6=6,SUM(+Ene!AD49+Feb!AD49+Mar!AD49+Abr!AD49+May!AD49+Jun!AD49),IF(Config!$C$6=7,SUM(Ene!AD49+Feb!AD49+Mar!AD49+Abr!AD49+May!AD49+Jun!AD49+Jul!AD49),IF(Config!$C$6=8,SUM(+Ene!AD49+Feb!AD49+Mar!AD49+Abr!AD49+May!AD49+Jun!AD49+Jul!AD49+Ago!AD49),IF(Config!$C$6=9,SUM(+Ene!AD49+Feb!AD49+Mar!AD49+Abr!AD49+May!AD49+Jun!AD49+Jul!AD49+Ago!AD49+Set!AD49),IF(Config!$C$6=10,SUM(+Ene!AD49+Feb!AD49+Mar!AD49+Abr!AD49+May!AD49+Jun!AD49+Jul!AD49+Ago!AD49+Set!AD49+Oct!AD49),IF(Config!$C$6=11,SUM(+Ene!AD49+Feb!AD49+Mar!AD49+Abr!AD49+May!AD49+Jun!AD49+Jul!AD49+Ago!AD49+Set!AD49+Oct!AD49+Nov!AD49),IF(Config!$C$6=12,SUM(+Ene!AD49+Feb!AD49+Mar!AD49+Abr!AD49+May!AD49+Jun!AD49+Jul!AD49+Ago!AD49+Set!AD49+Oct!AD49+Nov!AD49+Dic!AD49)))))))))))))</f>
        <v>0</v>
      </c>
      <c r="AE49" s="360">
        <f>IF(Config!$C$6=1,SUM(+Ene!AE49),IF(Config!$C$6=2,SUM(+Ene!AE49+Feb!AE49),IF(Config!$C$6=3,SUM(+Ene!AE49+Feb!AE49+Mar!AE49),IF(Config!$C$6=4,SUM(+Ene!AE49+Feb!AE49+Mar!AE49+Abr!AE49),IF(Config!$C$6=5,SUM(Ene!AE49+Feb!AE49+Mar!AE49+Abr!AE49+May!AE49),IF(Config!$C$6=6,SUM(+Ene!AE49+Feb!AE49+Mar!AE49+Abr!AE49+May!AE49+Jun!AE49),IF(Config!$C$6=7,SUM(Ene!AE49+Feb!AE49+Mar!AE49+Abr!AE49+May!AE49+Jun!AE49+Jul!AE49),IF(Config!$C$6=8,SUM(+Ene!AE49+Feb!AE49+Mar!AE49+Abr!AE49+May!AE49+Jun!AE49+Jul!AE49+Ago!AE49),IF(Config!$C$6=9,SUM(+Ene!AE49+Feb!AE49+Mar!AE49+Abr!AE49+May!AE49+Jun!AE49+Jul!AE49+Ago!AE49+Set!AE49),IF(Config!$C$6=10,SUM(+Ene!AE49+Feb!AE49+Mar!AE49+Abr!AE49+May!AE49+Jun!AE49+Jul!AE49+Ago!AE49+Set!AE49+Oct!AE49),IF(Config!$C$6=11,SUM(+Ene!AE49+Feb!AE49+Mar!AE49+Abr!AE49+May!AE49+Jun!AE49+Jul!AE49+Ago!AE49+Set!AE49+Oct!AE49+Nov!AE49),IF(Config!$C$6=12,SUM(+Ene!AE49+Feb!AE49+Mar!AE49+Abr!AE49+May!AE49+Jun!AE49+Jul!AE49+Ago!AE49+Set!AE49+Oct!AE49+Nov!AE49+Dic!AE49)))))))))))))</f>
        <v>0</v>
      </c>
      <c r="AF49" s="360">
        <f>IF(Config!$C$6=1,SUM(+Ene!AF49),IF(Config!$C$6=2,SUM(+Ene!AF49+Feb!AF49),IF(Config!$C$6=3,SUM(+Ene!AF49+Feb!AF49+Mar!AF49),IF(Config!$C$6=4,SUM(+Ene!AF49+Feb!AF49+Mar!AF49+Abr!AF49),IF(Config!$C$6=5,SUM(Ene!AF49+Feb!AF49+Mar!AF49+Abr!AF49+May!AF49),IF(Config!$C$6=6,SUM(+Ene!AF49+Feb!AF49+Mar!AF49+Abr!AF49+May!AF49+Jun!AF49),IF(Config!$C$6=7,SUM(Ene!AF49+Feb!AF49+Mar!AF49+Abr!AF49+May!AF49+Jun!AF49+Jul!AF49),IF(Config!$C$6=8,SUM(+Ene!AF49+Feb!AF49+Mar!AF49+Abr!AF49+May!AF49+Jun!AF49+Jul!AF49+Ago!AF49),IF(Config!$C$6=9,SUM(+Ene!AF49+Feb!AF49+Mar!AF49+Abr!AF49+May!AF49+Jun!AF49+Jul!AF49+Ago!AF49+Set!AF49),IF(Config!$C$6=10,SUM(+Ene!AF49+Feb!AF49+Mar!AF49+Abr!AF49+May!AF49+Jun!AF49+Jul!AF49+Ago!AF49+Set!AF49+Oct!AF49),IF(Config!$C$6=11,SUM(+Ene!AF49+Feb!AF49+Mar!AF49+Abr!AF49+May!AF49+Jun!AF49+Jul!AF49+Ago!AF49+Set!AF49+Oct!AF49+Nov!AF49),IF(Config!$C$6=12,SUM(+Ene!AF49+Feb!AF49+Mar!AF49+Abr!AF49+May!AF49+Jun!AF49+Jul!AF49+Ago!AF49+Set!AF49+Oct!AF49+Nov!AF49+Dic!AF49)))))))))))))</f>
        <v>0</v>
      </c>
      <c r="AG49" s="360">
        <f>IF(Config!$C$6=1,SUM(+Ene!AG49),IF(Config!$C$6=2,SUM(+Ene!AG49+Feb!AG49),IF(Config!$C$6=3,SUM(+Ene!AG49+Feb!AG49+Mar!AG49),IF(Config!$C$6=4,SUM(+Ene!AG49+Feb!AG49+Mar!AG49+Abr!AG49),IF(Config!$C$6=5,SUM(Ene!AG49+Feb!AG49+Mar!AG49+Abr!AG49+May!AG49),IF(Config!$C$6=6,SUM(+Ene!AG49+Feb!AG49+Mar!AG49+Abr!AG49+May!AG49+Jun!AG49),IF(Config!$C$6=7,SUM(Ene!AG49+Feb!AG49+Mar!AG49+Abr!AG49+May!AG49+Jun!AG49+Jul!AG49),IF(Config!$C$6=8,SUM(+Ene!AG49+Feb!AG49+Mar!AG49+Abr!AG49+May!AG49+Jun!AG49+Jul!AG49+Ago!AG49),IF(Config!$C$6=9,SUM(+Ene!AG49+Feb!AG49+Mar!AG49+Abr!AG49+May!AG49+Jun!AG49+Jul!AG49+Ago!AG49+Set!AG49),IF(Config!$C$6=10,SUM(+Ene!AG49+Feb!AG49+Mar!AG49+Abr!AG49+May!AG49+Jun!AG49+Jul!AG49+Ago!AG49+Set!AG49+Oct!AG49),IF(Config!$C$6=11,SUM(+Ene!AG49+Feb!AG49+Mar!AG49+Abr!AG49+May!AG49+Jun!AG49+Jul!AG49+Ago!AG49+Set!AG49+Oct!AG49+Nov!AG49),IF(Config!$C$6=12,SUM(+Ene!AG49+Feb!AG49+Mar!AG49+Abr!AG49+May!AG49+Jun!AG49+Jul!AG49+Ago!AG49+Set!AG49+Oct!AG49+Nov!AG49+Dic!AG49)))))))))))))</f>
        <v>0</v>
      </c>
      <c r="AH49" s="360">
        <f>IF(Config!$C$6=1,SUM(+Ene!AH49),IF(Config!$C$6=2,SUM(+Ene!AH49+Feb!AH49),IF(Config!$C$6=3,SUM(+Ene!AH49+Feb!AH49+Mar!AH49),IF(Config!$C$6=4,SUM(+Ene!AH49+Feb!AH49+Mar!AH49+Abr!AH49),IF(Config!$C$6=5,SUM(Ene!AH49+Feb!AH49+Mar!AH49+Abr!AH49+May!AH49),IF(Config!$C$6=6,SUM(+Ene!AH49+Feb!AH49+Mar!AH49+Abr!AH49+May!AH49+Jun!AH49),IF(Config!$C$6=7,SUM(Ene!AH49+Feb!AH49+Mar!AH49+Abr!AH49+May!AH49+Jun!AH49+Jul!AH49),IF(Config!$C$6=8,SUM(+Ene!AH49+Feb!AH49+Mar!AH49+Abr!AH49+May!AH49+Jun!AH49+Jul!AH49+Ago!AH49),IF(Config!$C$6=9,SUM(+Ene!AH49+Feb!AH49+Mar!AH49+Abr!AH49+May!AH49+Jun!AH49+Jul!AH49+Ago!AH49+Set!AH49),IF(Config!$C$6=10,SUM(+Ene!AH49+Feb!AH49+Mar!AH49+Abr!AH49+May!AH49+Jun!AH49+Jul!AH49+Ago!AH49+Set!AH49+Oct!AH49),IF(Config!$C$6=11,SUM(+Ene!AH49+Feb!AH49+Mar!AH49+Abr!AH49+May!AH49+Jun!AH49+Jul!AH49+Ago!AH49+Set!AH49+Oct!AH49+Nov!AH49),IF(Config!$C$6=12,SUM(+Ene!AH49+Feb!AH49+Mar!AH49+Abr!AH49+May!AH49+Jun!AH49+Jul!AH49+Ago!AH49+Set!AH49+Oct!AH49+Nov!AH49+Dic!AH49)))))))))))))</f>
        <v>0</v>
      </c>
      <c r="AI49" s="360">
        <f>IF(Config!$C$6=1,SUM(+Ene!AI49),IF(Config!$C$6=2,SUM(+Ene!AI49+Feb!AI49),IF(Config!$C$6=3,SUM(+Ene!AI49+Feb!AI49+Mar!AI49),IF(Config!$C$6=4,SUM(+Ene!AI49+Feb!AI49+Mar!AI49+Abr!AI49),IF(Config!$C$6=5,SUM(Ene!AI49+Feb!AI49+Mar!AI49+Abr!AI49+May!AI49),IF(Config!$C$6=6,SUM(+Ene!AI49+Feb!AI49+Mar!AI49+Abr!AI49+May!AI49+Jun!AI49),IF(Config!$C$6=7,SUM(Ene!AI49+Feb!AI49+Mar!AI49+Abr!AI49+May!AI49+Jun!AI49+Jul!AI49),IF(Config!$C$6=8,SUM(+Ene!AI49+Feb!AI49+Mar!AI49+Abr!AI49+May!AI49+Jun!AI49+Jul!AI49+Ago!AI49),IF(Config!$C$6=9,SUM(+Ene!AI49+Feb!AI49+Mar!AI49+Abr!AI49+May!AI49+Jun!AI49+Jul!AI49+Ago!AI49+Set!AI49),IF(Config!$C$6=10,SUM(+Ene!AI49+Feb!AI49+Mar!AI49+Abr!AI49+May!AI49+Jun!AI49+Jul!AI49+Ago!AI49+Set!AI49+Oct!AI49),IF(Config!$C$6=11,SUM(+Ene!AI49+Feb!AI49+Mar!AI49+Abr!AI49+May!AI49+Jun!AI49+Jul!AI49+Ago!AI49+Set!AI49+Oct!AI49+Nov!AI49),IF(Config!$C$6=12,SUM(+Ene!AI49+Feb!AI49+Mar!AI49+Abr!AI49+May!AI49+Jun!AI49+Jul!AI49+Ago!AI49+Set!AI49+Oct!AI49+Nov!AI49+Dic!AI49)))))))))))))</f>
        <v>0</v>
      </c>
      <c r="AJ49" s="360">
        <f>IF(Config!$C$6=1,SUM(+Ene!AJ49),IF(Config!$C$6=2,SUM(+Ene!AJ49+Feb!AJ49),IF(Config!$C$6=3,SUM(+Ene!AJ49+Feb!AJ49+Mar!AJ49),IF(Config!$C$6=4,SUM(+Ene!AJ49+Feb!AJ49+Mar!AJ49+Abr!AJ49),IF(Config!$C$6=5,SUM(Ene!AJ49+Feb!AJ49+Mar!AJ49+Abr!AJ49+May!AJ49),IF(Config!$C$6=6,SUM(+Ene!AJ49+Feb!AJ49+Mar!AJ49+Abr!AJ49+May!AJ49+Jun!AJ49),IF(Config!$C$6=7,SUM(Ene!AJ49+Feb!AJ49+Mar!AJ49+Abr!AJ49+May!AJ49+Jun!AJ49+Jul!AJ49),IF(Config!$C$6=8,SUM(+Ene!AJ49+Feb!AJ49+Mar!AJ49+Abr!AJ49+May!AJ49+Jun!AJ49+Jul!AJ49+Ago!AJ49),IF(Config!$C$6=9,SUM(+Ene!AJ49+Feb!AJ49+Mar!AJ49+Abr!AJ49+May!AJ49+Jun!AJ49+Jul!AJ49+Ago!AJ49+Set!AJ49),IF(Config!$C$6=10,SUM(+Ene!AJ49+Feb!AJ49+Mar!AJ49+Abr!AJ49+May!AJ49+Jun!AJ49+Jul!AJ49+Ago!AJ49+Set!AJ49+Oct!AJ49),IF(Config!$C$6=11,SUM(+Ene!AJ49+Feb!AJ49+Mar!AJ49+Abr!AJ49+May!AJ49+Jun!AJ49+Jul!AJ49+Ago!AJ49+Set!AJ49+Oct!AJ49+Nov!AJ49),IF(Config!$C$6=12,SUM(+Ene!AJ49+Feb!AJ49+Mar!AJ49+Abr!AJ49+May!AJ49+Jun!AJ49+Jul!AJ49+Ago!AJ49+Set!AJ49+Oct!AJ49+Nov!AJ49+Dic!AJ49)))))))))))))</f>
        <v>0</v>
      </c>
      <c r="AK49" s="360">
        <f>IF(Config!$C$6=1,SUM(+Ene!AK49),IF(Config!$C$6=2,SUM(+Ene!AK49+Feb!AK49),IF(Config!$C$6=3,SUM(+Ene!AK49+Feb!AK49+Mar!AK49),IF(Config!$C$6=4,SUM(+Ene!AK49+Feb!AK49+Mar!AK49+Abr!AK49),IF(Config!$C$6=5,SUM(Ene!AK49+Feb!AK49+Mar!AK49+Abr!AK49+May!AK49),IF(Config!$C$6=6,SUM(+Ene!AK49+Feb!AK49+Mar!AK49+Abr!AK49+May!AK49+Jun!AK49),IF(Config!$C$6=7,SUM(Ene!AK49+Feb!AK49+Mar!AK49+Abr!AK49+May!AK49+Jun!AK49+Jul!AK49),IF(Config!$C$6=8,SUM(+Ene!AK49+Feb!AK49+Mar!AK49+Abr!AK49+May!AK49+Jun!AK49+Jul!AK49+Ago!AK49),IF(Config!$C$6=9,SUM(+Ene!AK49+Feb!AK49+Mar!AK49+Abr!AK49+May!AK49+Jun!AK49+Jul!AK49+Ago!AK49+Set!AK49),IF(Config!$C$6=10,SUM(+Ene!AK49+Feb!AK49+Mar!AK49+Abr!AK49+May!AK49+Jun!AK49+Jul!AK49+Ago!AK49+Set!AK49+Oct!AK49),IF(Config!$C$6=11,SUM(+Ene!AK49+Feb!AK49+Mar!AK49+Abr!AK49+May!AK49+Jun!AK49+Jul!AK49+Ago!AK49+Set!AK49+Oct!AK49+Nov!AK49),IF(Config!$C$6=12,SUM(+Ene!AK49+Feb!AK49+Mar!AK49+Abr!AK49+May!AK49+Jun!AK49+Jul!AK49+Ago!AK49+Set!AK49+Oct!AK49+Nov!AK49+Dic!AK49)))))))))))))</f>
        <v>0</v>
      </c>
      <c r="AL49" s="360">
        <f>IF(Config!$C$6=1,SUM(+Ene!AL49),IF(Config!$C$6=2,SUM(+Ene!AL49+Feb!AL49),IF(Config!$C$6=3,SUM(+Ene!AL49+Feb!AL49+Mar!AL49),IF(Config!$C$6=4,SUM(+Ene!AL49+Feb!AL49+Mar!AL49+Abr!AL49),IF(Config!$C$6=5,SUM(Ene!AL49+Feb!AL49+Mar!AL49+Abr!AL49+May!AL49),IF(Config!$C$6=6,SUM(+Ene!AL49+Feb!AL49+Mar!AL49+Abr!AL49+May!AL49+Jun!AL49),IF(Config!$C$6=7,SUM(Ene!AL49+Feb!AL49+Mar!AL49+Abr!AL49+May!AL49+Jun!AL49+Jul!AL49),IF(Config!$C$6=8,SUM(+Ene!AL49+Feb!AL49+Mar!AL49+Abr!AL49+May!AL49+Jun!AL49+Jul!AL49+Ago!AL49),IF(Config!$C$6=9,SUM(+Ene!AL49+Feb!AL49+Mar!AL49+Abr!AL49+May!AL49+Jun!AL49+Jul!AL49+Ago!AL49+Set!AL49),IF(Config!$C$6=10,SUM(+Ene!AL49+Feb!AL49+Mar!AL49+Abr!AL49+May!AL49+Jun!AL49+Jul!AL49+Ago!AL49+Set!AL49+Oct!AL49),IF(Config!$C$6=11,SUM(+Ene!AL49+Feb!AL49+Mar!AL49+Abr!AL49+May!AL49+Jun!AL49+Jul!AL49+Ago!AL49+Set!AL49+Oct!AL49+Nov!AL49),IF(Config!$C$6=12,SUM(+Ene!AL49+Feb!AL49+Mar!AL49+Abr!AL49+May!AL49+Jun!AL49+Jul!AL49+Ago!AL49+Set!AL49+Oct!AL49+Nov!AL49+Dic!AL49)))))))))))))</f>
        <v>0</v>
      </c>
      <c r="AM49" s="360">
        <f>IF(Config!$C$6=1,SUM(+Ene!AM49),IF(Config!$C$6=2,SUM(+Ene!AM49+Feb!AM49),IF(Config!$C$6=3,SUM(+Ene!AM49+Feb!AM49+Mar!AM49),IF(Config!$C$6=4,SUM(+Ene!AM49+Feb!AM49+Mar!AM49+Abr!AM49),IF(Config!$C$6=5,SUM(Ene!AM49+Feb!AM49+Mar!AM49+Abr!AM49+May!AM49),IF(Config!$C$6=6,SUM(+Ene!AM49+Feb!AM49+Mar!AM49+Abr!AM49+May!AM49+Jun!AM49),IF(Config!$C$6=7,SUM(Ene!AM49+Feb!AM49+Mar!AM49+Abr!AM49+May!AM49+Jun!AM49+Jul!AM49),IF(Config!$C$6=8,SUM(+Ene!AM49+Feb!AM49+Mar!AM49+Abr!AM49+May!AM49+Jun!AM49+Jul!AM49+Ago!AM49),IF(Config!$C$6=9,SUM(+Ene!AM49+Feb!AM49+Mar!AM49+Abr!AM49+May!AM49+Jun!AM49+Jul!AM49+Ago!AM49+Set!AM49),IF(Config!$C$6=10,SUM(+Ene!AM49+Feb!AM49+Mar!AM49+Abr!AM49+May!AM49+Jun!AM49+Jul!AM49+Ago!AM49+Set!AM49+Oct!AM49),IF(Config!$C$6=11,SUM(+Ene!AM49+Feb!AM49+Mar!AM49+Abr!AM49+May!AM49+Jun!AM49+Jul!AM49+Ago!AM49+Set!AM49+Oct!AM49+Nov!AM49),IF(Config!$C$6=12,SUM(+Ene!AM49+Feb!AM49+Mar!AM49+Abr!AM49+May!AM49+Jun!AM49+Jul!AM49+Ago!AM49+Set!AM49+Oct!AM49+Nov!AM49+Dic!AM49)))))))))))))</f>
        <v>0</v>
      </c>
      <c r="AN49" s="360">
        <f>IF(Config!$C$6=1,SUM(+Ene!AN49),IF(Config!$C$6=2,SUM(+Ene!AN49+Feb!AN49),IF(Config!$C$6=3,SUM(+Ene!AN49+Feb!AN49+Mar!AN49),IF(Config!$C$6=4,SUM(+Ene!AN49+Feb!AN49+Mar!AN49+Abr!AN49),IF(Config!$C$6=5,SUM(Ene!AN49+Feb!AN49+Mar!AN49+Abr!AN49+May!AN49),IF(Config!$C$6=6,SUM(+Ene!AN49+Feb!AN49+Mar!AN49+Abr!AN49+May!AN49+Jun!AN49),IF(Config!$C$6=7,SUM(Ene!AN49+Feb!AN49+Mar!AN49+Abr!AN49+May!AN49+Jun!AN49+Jul!AN49),IF(Config!$C$6=8,SUM(+Ene!AN49+Feb!AN49+Mar!AN49+Abr!AN49+May!AN49+Jun!AN49+Jul!AN49+Ago!AN49),IF(Config!$C$6=9,SUM(+Ene!AN49+Feb!AN49+Mar!AN49+Abr!AN49+May!AN49+Jun!AN49+Jul!AN49+Ago!AN49+Set!AN49),IF(Config!$C$6=10,SUM(+Ene!AN49+Feb!AN49+Mar!AN49+Abr!AN49+May!AN49+Jun!AN49+Jul!AN49+Ago!AN49+Set!AN49+Oct!AN49),IF(Config!$C$6=11,SUM(+Ene!AN49+Feb!AN49+Mar!AN49+Abr!AN49+May!AN49+Jun!AN49+Jul!AN49+Ago!AN49+Set!AN49+Oct!AN49+Nov!AN49),IF(Config!$C$6=12,SUM(+Ene!AN49+Feb!AN49+Mar!AN49+Abr!AN49+May!AN49+Jun!AN49+Jul!AN49+Ago!AN49+Set!AN49+Oct!AN49+Nov!AN49+Dic!AN49)))))))))))))</f>
        <v>0</v>
      </c>
      <c r="AO49" s="360">
        <f>IF(Config!$C$6=1,SUM(+Ene!AO49),IF(Config!$C$6=2,SUM(+Ene!AO49+Feb!AO49),IF(Config!$C$6=3,SUM(+Ene!AO49+Feb!AO49+Mar!AO49),IF(Config!$C$6=4,SUM(+Ene!AO49+Feb!AO49+Mar!AO49+Abr!AO49),IF(Config!$C$6=5,SUM(Ene!AO49+Feb!AO49+Mar!AO49+Abr!AO49+May!AO49),IF(Config!$C$6=6,SUM(+Ene!AO49+Feb!AO49+Mar!AO49+Abr!AO49+May!AO49+Jun!AO49),IF(Config!$C$6=7,SUM(Ene!AO49+Feb!AO49+Mar!AO49+Abr!AO49+May!AO49+Jun!AO49+Jul!AO49),IF(Config!$C$6=8,SUM(+Ene!AO49+Feb!AO49+Mar!AO49+Abr!AO49+May!AO49+Jun!AO49+Jul!AO49+Ago!AO49),IF(Config!$C$6=9,SUM(+Ene!AO49+Feb!AO49+Mar!AO49+Abr!AO49+May!AO49+Jun!AO49+Jul!AO49+Ago!AO49+Set!AO49),IF(Config!$C$6=10,SUM(+Ene!AO49+Feb!AO49+Mar!AO49+Abr!AO49+May!AO49+Jun!AO49+Jul!AO49+Ago!AO49+Set!AO49+Oct!AO49),IF(Config!$C$6=11,SUM(+Ene!AO49+Feb!AO49+Mar!AO49+Abr!AO49+May!AO49+Jun!AO49+Jul!AO49+Ago!AO49+Set!AO49+Oct!AO49+Nov!AO49),IF(Config!$C$6=12,SUM(+Ene!AO49+Feb!AO49+Mar!AO49+Abr!AO49+May!AO49+Jun!AO49+Jul!AO49+Ago!AO49+Set!AO49+Oct!AO49+Nov!AO49+Dic!AO49)))))))))))))</f>
        <v>0</v>
      </c>
      <c r="AP49" s="360">
        <f>IF(Config!$C$6=1,SUM(+Ene!AP49),IF(Config!$C$6=2,SUM(+Ene!AP49+Feb!AP49),IF(Config!$C$6=3,SUM(+Ene!AP49+Feb!AP49+Mar!AP49),IF(Config!$C$6=4,SUM(+Ene!AP49+Feb!AP49+Mar!AP49+Abr!AP49),IF(Config!$C$6=5,SUM(Ene!AP49+Feb!AP49+Mar!AP49+Abr!AP49+May!AP49),IF(Config!$C$6=6,SUM(+Ene!AP49+Feb!AP49+Mar!AP49+Abr!AP49+May!AP49+Jun!AP49),IF(Config!$C$6=7,SUM(Ene!AP49+Feb!AP49+Mar!AP49+Abr!AP49+May!AP49+Jun!AP49+Jul!AP49),IF(Config!$C$6=8,SUM(+Ene!AP49+Feb!AP49+Mar!AP49+Abr!AP49+May!AP49+Jun!AP49+Jul!AP49+Ago!AP49),IF(Config!$C$6=9,SUM(+Ene!AP49+Feb!AP49+Mar!AP49+Abr!AP49+May!AP49+Jun!AP49+Jul!AP49+Ago!AP49+Set!AP49),IF(Config!$C$6=10,SUM(+Ene!AP49+Feb!AP49+Mar!AP49+Abr!AP49+May!AP49+Jun!AP49+Jul!AP49+Ago!AP49+Set!AP49+Oct!AP49),IF(Config!$C$6=11,SUM(+Ene!AP49+Feb!AP49+Mar!AP49+Abr!AP49+May!AP49+Jun!AP49+Jul!AP49+Ago!AP49+Set!AP49+Oct!AP49+Nov!AP49),IF(Config!$C$6=12,SUM(+Ene!AP49+Feb!AP49+Mar!AP49+Abr!AP49+May!AP49+Jun!AP49+Jul!AP49+Ago!AP49+Set!AP49+Oct!AP49+Nov!AP49+Dic!AP49)))))))))))))</f>
        <v>0</v>
      </c>
      <c r="AQ49" s="360">
        <f>IF(Config!$C$6=1,SUM(+Ene!AQ49),IF(Config!$C$6=2,SUM(+Ene!AQ49+Feb!AQ49),IF(Config!$C$6=3,SUM(+Ene!AQ49+Feb!AQ49+Mar!AQ49),IF(Config!$C$6=4,SUM(+Ene!AQ49+Feb!AQ49+Mar!AQ49+Abr!AQ49),IF(Config!$C$6=5,SUM(Ene!AQ49+Feb!AQ49+Mar!AQ49+Abr!AQ49+May!AQ49),IF(Config!$C$6=6,SUM(+Ene!AQ49+Feb!AQ49+Mar!AQ49+Abr!AQ49+May!AQ49+Jun!AQ49),IF(Config!$C$6=7,SUM(Ene!AQ49+Feb!AQ49+Mar!AQ49+Abr!AQ49+May!AQ49+Jun!AQ49+Jul!AQ49),IF(Config!$C$6=8,SUM(+Ene!AQ49+Feb!AQ49+Mar!AQ49+Abr!AQ49+May!AQ49+Jun!AQ49+Jul!AQ49+Ago!AQ49),IF(Config!$C$6=9,SUM(+Ene!AQ49+Feb!AQ49+Mar!AQ49+Abr!AQ49+May!AQ49+Jun!AQ49+Jul!AQ49+Ago!AQ49+Set!AQ49),IF(Config!$C$6=10,SUM(+Ene!AQ49+Feb!AQ49+Mar!AQ49+Abr!AQ49+May!AQ49+Jun!AQ49+Jul!AQ49+Ago!AQ49+Set!AQ49+Oct!AQ49),IF(Config!$C$6=11,SUM(+Ene!AQ49+Feb!AQ49+Mar!AQ49+Abr!AQ49+May!AQ49+Jun!AQ49+Jul!AQ49+Ago!AQ49+Set!AQ49+Oct!AQ49+Nov!AQ49),IF(Config!$C$6=12,SUM(+Ene!AQ49+Feb!AQ49+Mar!AQ49+Abr!AQ49+May!AQ49+Jun!AQ49+Jul!AQ49+Ago!AQ49+Set!AQ49+Oct!AQ49+Nov!AQ49+Dic!AQ49)))))))))))))</f>
        <v>0</v>
      </c>
      <c r="AR49" s="360">
        <f>IF(Config!$C$6=1,SUM(+Ene!AR49),IF(Config!$C$6=2,SUM(+Ene!AR49+Feb!AR49),IF(Config!$C$6=3,SUM(+Ene!AR49+Feb!AR49+Mar!AR49),IF(Config!$C$6=4,SUM(+Ene!AR49+Feb!AR49+Mar!AR49+Abr!AR49),IF(Config!$C$6=5,SUM(Ene!AR49+Feb!AR49+Mar!AR49+Abr!AR49+May!AR49),IF(Config!$C$6=6,SUM(+Ene!AR49+Feb!AR49+Mar!AR49+Abr!AR49+May!AR49+Jun!AR49),IF(Config!$C$6=7,SUM(Ene!AR49+Feb!AR49+Mar!AR49+Abr!AR49+May!AR49+Jun!AR49+Jul!AR49),IF(Config!$C$6=8,SUM(+Ene!AR49+Feb!AR49+Mar!AR49+Abr!AR49+May!AR49+Jun!AR49+Jul!AR49+Ago!AR49),IF(Config!$C$6=9,SUM(+Ene!AR49+Feb!AR49+Mar!AR49+Abr!AR49+May!AR49+Jun!AR49+Jul!AR49+Ago!AR49+Set!AR49),IF(Config!$C$6=10,SUM(+Ene!AR49+Feb!AR49+Mar!AR49+Abr!AR49+May!AR49+Jun!AR49+Jul!AR49+Ago!AR49+Set!AR49+Oct!AR49),IF(Config!$C$6=11,SUM(+Ene!AR49+Feb!AR49+Mar!AR49+Abr!AR49+May!AR49+Jun!AR49+Jul!AR49+Ago!AR49+Set!AR49+Oct!AR49+Nov!AR49),IF(Config!$C$6=12,SUM(+Ene!AR49+Feb!AR49+Mar!AR49+Abr!AR49+May!AR49+Jun!AR49+Jul!AR49+Ago!AR49+Set!AR49+Oct!AR49+Nov!AR49+Dic!AR49)))))))))))))</f>
        <v>0</v>
      </c>
      <c r="AS49" s="360">
        <f>IF(Config!$C$6=1,SUM(+Ene!AS49),IF(Config!$C$6=2,SUM(+Ene!AS49+Feb!AS49),IF(Config!$C$6=3,SUM(+Ene!AS49+Feb!AS49+Mar!AS49),IF(Config!$C$6=4,SUM(+Ene!AS49+Feb!AS49+Mar!AS49+Abr!AS49),IF(Config!$C$6=5,SUM(Ene!AS49+Feb!AS49+Mar!AS49+Abr!AS49+May!AS49),IF(Config!$C$6=6,SUM(+Ene!AS49+Feb!AS49+Mar!AS49+Abr!AS49+May!AS49+Jun!AS49),IF(Config!$C$6=7,SUM(Ene!AS49+Feb!AS49+Mar!AS49+Abr!AS49+May!AS49+Jun!AS49+Jul!AS49),IF(Config!$C$6=8,SUM(+Ene!AS49+Feb!AS49+Mar!AS49+Abr!AS49+May!AS49+Jun!AS49+Jul!AS49+Ago!AS49),IF(Config!$C$6=9,SUM(+Ene!AS49+Feb!AS49+Mar!AS49+Abr!AS49+May!AS49+Jun!AS49+Jul!AS49+Ago!AS49+Set!AS49),IF(Config!$C$6=10,SUM(+Ene!AS49+Feb!AS49+Mar!AS49+Abr!AS49+May!AS49+Jun!AS49+Jul!AS49+Ago!AS49+Set!AS49+Oct!AS49),IF(Config!$C$6=11,SUM(+Ene!AS49+Feb!AS49+Mar!AS49+Abr!AS49+May!AS49+Jun!AS49+Jul!AS49+Ago!AS49+Set!AS49+Oct!AS49+Nov!AS49),IF(Config!$C$6=12,SUM(+Ene!AS49+Feb!AS49+Mar!AS49+Abr!AS49+May!AS49+Jun!AS49+Jul!AS49+Ago!AS49+Set!AS49+Oct!AS49+Nov!AS49+Dic!AS49)))))))))))))</f>
        <v>0</v>
      </c>
      <c r="AT49">
        <f t="shared" si="48"/>
        <v>0</v>
      </c>
      <c r="AU49" s="358">
        <f t="shared" si="27"/>
        <v>0</v>
      </c>
      <c r="AV49" s="358">
        <f t="shared" si="28"/>
        <v>0</v>
      </c>
      <c r="AW49" s="358">
        <f t="shared" si="49"/>
        <v>0</v>
      </c>
      <c r="AX49" s="358">
        <f t="shared" si="50"/>
        <v>0</v>
      </c>
      <c r="AY49" s="358">
        <f t="shared" si="51"/>
        <v>0</v>
      </c>
      <c r="AZ49" s="358">
        <f t="shared" si="52"/>
        <v>0</v>
      </c>
      <c r="BA49" s="37">
        <f t="shared" si="53"/>
        <v>0</v>
      </c>
      <c r="BB49" s="358">
        <f t="shared" si="54"/>
        <v>0</v>
      </c>
      <c r="BC49" s="359">
        <f t="shared" si="55"/>
        <v>0</v>
      </c>
      <c r="BD49" s="358">
        <f t="shared" si="56"/>
        <v>0</v>
      </c>
      <c r="BE49" s="54">
        <f t="shared" si="6"/>
        <v>0</v>
      </c>
      <c r="BF49" t="str">
        <f>IF(BE49=AT49,"OK","ERROR FORMULA")</f>
        <v>OK</v>
      </c>
    </row>
    <row r="50" spans="1:58" x14ac:dyDescent="0.25">
      <c r="A50" s="352">
        <v>55</v>
      </c>
      <c r="B50" s="285" t="str">
        <f>METAS!B49</f>
        <v>PORCENTAJE DE CANES VACUNADOS</v>
      </c>
      <c r="C50" s="286" t="str">
        <f>METAS!D49</f>
        <v>ZOONOSIS</v>
      </c>
      <c r="D50" s="360">
        <f>IF(Config!$C$6=1,SUM(+Ene!D50),IF(Config!$C$6=2,SUM(+Ene!D50+Feb!D50),IF(Config!$C$6=3,SUM(+Ene!D50+Feb!D50+Mar!D50),IF(Config!$C$6=4,SUM(+Ene!D50+Feb!D50+Mar!D50+Abr!D50),IF(Config!$C$6=5,SUM(Ene!D50+Feb!D50+Mar!D50+Abr!D50+May!D50),IF(Config!$C$6=6,SUM(+Ene!D50+Feb!D50+Mar!D50+Abr!D50+May!D50+Jun!D50),IF(Config!$C$6=7,SUM(Ene!D50+Feb!D50+Mar!D50+Abr!D50+May!D50+Jun!D50+Jul!D50),IF(Config!$C$6=8,SUM(+Ene!D50+Feb!D50+Mar!D50+Abr!D50+May!D50+Jun!D50+Jul!D50+Ago!D50),IF(Config!$C$6=9,SUM(+Ene!D50+Feb!D50+Mar!D50+Abr!D50+May!D50+Jun!D50+Jul!D50+Ago!D50+Set!D50),IF(Config!$C$6=10,SUM(+Ene!D50+Feb!D50+Mar!D50+Abr!D50+May!D50+Jun!D50+Jul!D50+Ago!D50+Set!D50+Oct!D50),IF(Config!$C$6=11,SUM(+Ene!D50+Feb!D50+Mar!D50+Abr!D50+May!D50+Jun!D50+Jul!D50+Ago!D50+Set!D50+Oct!D50+Nov!D50),IF(Config!$C$6=12,SUM(+Ene!D50+Feb!D50+Mar!D50+Abr!D50+May!D50+Jun!D50+Jul!D50+Ago!D50+Set!D50+Oct!D50+Nov!D50+Dic!D50)))))))))))))</f>
        <v>0</v>
      </c>
      <c r="E50" s="360">
        <f>IF(Config!$C$6=1,SUM(+Ene!E50),IF(Config!$C$6=2,SUM(+Ene!E50+Feb!E50),IF(Config!$C$6=3,SUM(+Ene!E50+Feb!E50+Mar!E50),IF(Config!$C$6=4,SUM(+Ene!E50+Feb!E50+Mar!E50+Abr!E50),IF(Config!$C$6=5,SUM(Ene!E50+Feb!E50+Mar!E50+Abr!E50+May!E50),IF(Config!$C$6=6,SUM(+Ene!E50+Feb!E50+Mar!E50+Abr!E50+May!E50+Jun!E50),IF(Config!$C$6=7,SUM(Ene!E50+Feb!E50+Mar!E50+Abr!E50+May!E50+Jun!E50+Jul!E50),IF(Config!$C$6=8,SUM(+Ene!E50+Feb!E50+Mar!E50+Abr!E50+May!E50+Jun!E50+Jul!E50+Ago!E50),IF(Config!$C$6=9,SUM(+Ene!E50+Feb!E50+Mar!E50+Abr!E50+May!E50+Jun!E50+Jul!E50+Ago!E50+Set!E50),IF(Config!$C$6=10,SUM(+Ene!E50+Feb!E50+Mar!E50+Abr!E50+May!E50+Jun!E50+Jul!E50+Ago!E50+Set!E50+Oct!E50),IF(Config!$C$6=11,SUM(+Ene!E50+Feb!E50+Mar!E50+Abr!E50+May!E50+Jun!E50+Jul!E50+Ago!E50+Set!E50+Oct!E50+Nov!E50),IF(Config!$C$6=12,SUM(+Ene!E50+Feb!E50+Mar!E50+Abr!E50+May!E50+Jun!E50+Jul!E50+Ago!E50+Set!E50+Oct!E50+Nov!E50+Dic!E50)))))))))))))</f>
        <v>0</v>
      </c>
      <c r="F50" s="360">
        <f>IF(Config!$C$6=1,SUM(+Ene!F50),IF(Config!$C$6=2,SUM(+Ene!F50+Feb!F50),IF(Config!$C$6=3,SUM(+Ene!F50+Feb!F50+Mar!F50),IF(Config!$C$6=4,SUM(+Ene!F50+Feb!F50+Mar!F50+Abr!F50),IF(Config!$C$6=5,SUM(Ene!F50+Feb!F50+Mar!F50+Abr!F50+May!F50),IF(Config!$C$6=6,SUM(+Ene!F50+Feb!F50+Mar!F50+Abr!F50+May!F50+Jun!F50),IF(Config!$C$6=7,SUM(Ene!F50+Feb!F50+Mar!F50+Abr!F50+May!F50+Jun!F50+Jul!F50),IF(Config!$C$6=8,SUM(+Ene!F50+Feb!F50+Mar!F50+Abr!F50+May!F50+Jun!F50+Jul!F50+Ago!F50),IF(Config!$C$6=9,SUM(+Ene!F50+Feb!F50+Mar!F50+Abr!F50+May!F50+Jun!F50+Jul!F50+Ago!F50+Set!F50),IF(Config!$C$6=10,SUM(+Ene!F50+Feb!F50+Mar!F50+Abr!F50+May!F50+Jun!F50+Jul!F50+Ago!F50+Set!F50+Oct!F50),IF(Config!$C$6=11,SUM(+Ene!F50+Feb!F50+Mar!F50+Abr!F50+May!F50+Jun!F50+Jul!F50+Ago!F50+Set!F50+Oct!F50+Nov!F50),IF(Config!$C$6=12,SUM(+Ene!F50+Feb!F50+Mar!F50+Abr!F50+May!F50+Jun!F50+Jul!F50+Ago!F50+Set!F50+Oct!F50+Nov!F50+Dic!F50)))))))))))))</f>
        <v>0</v>
      </c>
      <c r="G50" s="360">
        <f>IF(Config!$C$6=1,SUM(+Ene!G50),IF(Config!$C$6=2,SUM(+Ene!G50+Feb!G50),IF(Config!$C$6=3,SUM(+Ene!G50+Feb!G50+Mar!G50),IF(Config!$C$6=4,SUM(+Ene!G50+Feb!G50+Mar!G50+Abr!G50),IF(Config!$C$6=5,SUM(Ene!G50+Feb!G50+Mar!G50+Abr!G50+May!G50),IF(Config!$C$6=6,SUM(+Ene!G50+Feb!G50+Mar!G50+Abr!G50+May!G50+Jun!G50),IF(Config!$C$6=7,SUM(Ene!G50+Feb!G50+Mar!G50+Abr!G50+May!G50+Jun!G50+Jul!G50),IF(Config!$C$6=8,SUM(+Ene!G50+Feb!G50+Mar!G50+Abr!G50+May!G50+Jun!G50+Jul!G50+Ago!G50),IF(Config!$C$6=9,SUM(+Ene!G50+Feb!G50+Mar!G50+Abr!G50+May!G50+Jun!G50+Jul!G50+Ago!G50+Set!G50),IF(Config!$C$6=10,SUM(+Ene!G50+Feb!G50+Mar!G50+Abr!G50+May!G50+Jun!G50+Jul!G50+Ago!G50+Set!G50+Oct!G50),IF(Config!$C$6=11,SUM(+Ene!G50+Feb!G50+Mar!G50+Abr!G50+May!G50+Jun!G50+Jul!G50+Ago!G50+Set!G50+Oct!G50+Nov!G50),IF(Config!$C$6=12,SUM(+Ene!G50+Feb!G50+Mar!G50+Abr!G50+May!G50+Jun!G50+Jul!G50+Ago!G50+Set!G50+Oct!G50+Nov!G50+Dic!G50)))))))))))))</f>
        <v>0</v>
      </c>
      <c r="H50" s="360">
        <f>IF(Config!$C$6=1,SUM(+Ene!H50),IF(Config!$C$6=2,SUM(+Ene!H50+Feb!H50),IF(Config!$C$6=3,SUM(+Ene!H50+Feb!H50+Mar!H50),IF(Config!$C$6=4,SUM(+Ene!H50+Feb!H50+Mar!H50+Abr!H50),IF(Config!$C$6=5,SUM(Ene!H50+Feb!H50+Mar!H50+Abr!H50+May!H50),IF(Config!$C$6=6,SUM(+Ene!H50+Feb!H50+Mar!H50+Abr!H50+May!H50+Jun!H50),IF(Config!$C$6=7,SUM(Ene!H50+Feb!H50+Mar!H50+Abr!H50+May!H50+Jun!H50+Jul!H50),IF(Config!$C$6=8,SUM(+Ene!H50+Feb!H50+Mar!H50+Abr!H50+May!H50+Jun!H50+Jul!H50+Ago!H50),IF(Config!$C$6=9,SUM(+Ene!H50+Feb!H50+Mar!H50+Abr!H50+May!H50+Jun!H50+Jul!H50+Ago!H50+Set!H50),IF(Config!$C$6=10,SUM(+Ene!H50+Feb!H50+Mar!H50+Abr!H50+May!H50+Jun!H50+Jul!H50+Ago!H50+Set!H50+Oct!H50),IF(Config!$C$6=11,SUM(+Ene!H50+Feb!H50+Mar!H50+Abr!H50+May!H50+Jun!H50+Jul!H50+Ago!H50+Set!H50+Oct!H50+Nov!H50),IF(Config!$C$6=12,SUM(+Ene!H50+Feb!H50+Mar!H50+Abr!H50+May!H50+Jun!H50+Jul!H50+Ago!H50+Set!H50+Oct!H50+Nov!H50+Dic!H50)))))))))))))</f>
        <v>0</v>
      </c>
      <c r="I50" s="360">
        <f>IF(Config!$C$6=1,SUM(+Ene!I50),IF(Config!$C$6=2,SUM(+Ene!I50+Feb!I50),IF(Config!$C$6=3,SUM(+Ene!I50+Feb!I50+Mar!I50),IF(Config!$C$6=4,SUM(+Ene!I50+Feb!I50+Mar!I50+Abr!I50),IF(Config!$C$6=5,SUM(Ene!I50+Feb!I50+Mar!I50+Abr!I50+May!I50),IF(Config!$C$6=6,SUM(+Ene!I50+Feb!I50+Mar!I50+Abr!I50+May!I50+Jun!I50),IF(Config!$C$6=7,SUM(Ene!I50+Feb!I50+Mar!I50+Abr!I50+May!I50+Jun!I50+Jul!I50),IF(Config!$C$6=8,SUM(+Ene!I50+Feb!I50+Mar!I50+Abr!I50+May!I50+Jun!I50+Jul!I50+Ago!I50),IF(Config!$C$6=9,SUM(+Ene!I50+Feb!I50+Mar!I50+Abr!I50+May!I50+Jun!I50+Jul!I50+Ago!I50+Set!I50),IF(Config!$C$6=10,SUM(+Ene!I50+Feb!I50+Mar!I50+Abr!I50+May!I50+Jun!I50+Jul!I50+Ago!I50+Set!I50+Oct!I50),IF(Config!$C$6=11,SUM(+Ene!I50+Feb!I50+Mar!I50+Abr!I50+May!I50+Jun!I50+Jul!I50+Ago!I50+Set!I50+Oct!I50+Nov!I50),IF(Config!$C$6=12,SUM(+Ene!I50+Feb!I50+Mar!I50+Abr!I50+May!I50+Jun!I50+Jul!I50+Ago!I50+Set!I50+Oct!I50+Nov!I50+Dic!I50)))))))))))))</f>
        <v>0</v>
      </c>
      <c r="J50" s="360">
        <f>IF(Config!$C$6=1,SUM(+Ene!J50),IF(Config!$C$6=2,SUM(+Ene!J50+Feb!J50),IF(Config!$C$6=3,SUM(+Ene!J50+Feb!J50+Mar!J50),IF(Config!$C$6=4,SUM(+Ene!J50+Feb!J50+Mar!J50+Abr!J50),IF(Config!$C$6=5,SUM(Ene!J50+Feb!J50+Mar!J50+Abr!J50+May!J50),IF(Config!$C$6=6,SUM(+Ene!J50+Feb!J50+Mar!J50+Abr!J50+May!J50+Jun!J50),IF(Config!$C$6=7,SUM(Ene!J50+Feb!J50+Mar!J50+Abr!J50+May!J50+Jun!J50+Jul!J50),IF(Config!$C$6=8,SUM(+Ene!J50+Feb!J50+Mar!J50+Abr!J50+May!J50+Jun!J50+Jul!J50+Ago!J50),IF(Config!$C$6=9,SUM(+Ene!J50+Feb!J50+Mar!J50+Abr!J50+May!J50+Jun!J50+Jul!J50+Ago!J50+Set!J50),IF(Config!$C$6=10,SUM(+Ene!J50+Feb!J50+Mar!J50+Abr!J50+May!J50+Jun!J50+Jul!J50+Ago!J50+Set!J50+Oct!J50),IF(Config!$C$6=11,SUM(+Ene!J50+Feb!J50+Mar!J50+Abr!J50+May!J50+Jun!J50+Jul!J50+Ago!J50+Set!J50+Oct!J50+Nov!J50),IF(Config!$C$6=12,SUM(+Ene!J50+Feb!J50+Mar!J50+Abr!J50+May!J50+Jun!J50+Jul!J50+Ago!J50+Set!J50+Oct!J50+Nov!J50+Dic!J50)))))))))))))</f>
        <v>0</v>
      </c>
      <c r="K50" s="360">
        <f>IF(Config!$C$6=1,SUM(+Ene!K50),IF(Config!$C$6=2,SUM(+Ene!K50+Feb!K50),IF(Config!$C$6=3,SUM(+Ene!K50+Feb!K50+Mar!K50),IF(Config!$C$6=4,SUM(+Ene!K50+Feb!K50+Mar!K50+Abr!K50),IF(Config!$C$6=5,SUM(Ene!K50+Feb!K50+Mar!K50+Abr!K50+May!K50),IF(Config!$C$6=6,SUM(+Ene!K50+Feb!K50+Mar!K50+Abr!K50+May!K50+Jun!K50),IF(Config!$C$6=7,SUM(Ene!K50+Feb!K50+Mar!K50+Abr!K50+May!K50+Jun!K50+Jul!K50),IF(Config!$C$6=8,SUM(+Ene!K50+Feb!K50+Mar!K50+Abr!K50+May!K50+Jun!K50+Jul!K50+Ago!K50),IF(Config!$C$6=9,SUM(+Ene!K50+Feb!K50+Mar!K50+Abr!K50+May!K50+Jun!K50+Jul!K50+Ago!K50+Set!K50),IF(Config!$C$6=10,SUM(+Ene!K50+Feb!K50+Mar!K50+Abr!K50+May!K50+Jun!K50+Jul!K50+Ago!K50+Set!K50+Oct!K50),IF(Config!$C$6=11,SUM(+Ene!K50+Feb!K50+Mar!K50+Abr!K50+May!K50+Jun!K50+Jul!K50+Ago!K50+Set!K50+Oct!K50+Nov!K50),IF(Config!$C$6=12,SUM(+Ene!K50+Feb!K50+Mar!K50+Abr!K50+May!K50+Jun!K50+Jul!K50+Ago!K50+Set!K50+Oct!K50+Nov!K50+Dic!K50)))))))))))))</f>
        <v>0</v>
      </c>
      <c r="L50" s="360">
        <f>IF(Config!$C$6=1,SUM(+Ene!L50),IF(Config!$C$6=2,SUM(+Ene!L50+Feb!L50),IF(Config!$C$6=3,SUM(+Ene!L50+Feb!L50+Mar!L50),IF(Config!$C$6=4,SUM(+Ene!L50+Feb!L50+Mar!L50+Abr!L50),IF(Config!$C$6=5,SUM(Ene!L50+Feb!L50+Mar!L50+Abr!L50+May!L50),IF(Config!$C$6=6,SUM(+Ene!L50+Feb!L50+Mar!L50+Abr!L50+May!L50+Jun!L50),IF(Config!$C$6=7,SUM(Ene!L50+Feb!L50+Mar!L50+Abr!L50+May!L50+Jun!L50+Jul!L50),IF(Config!$C$6=8,SUM(+Ene!L50+Feb!L50+Mar!L50+Abr!L50+May!L50+Jun!L50+Jul!L50+Ago!L50),IF(Config!$C$6=9,SUM(+Ene!L50+Feb!L50+Mar!L50+Abr!L50+May!L50+Jun!L50+Jul!L50+Ago!L50+Set!L50),IF(Config!$C$6=10,SUM(+Ene!L50+Feb!L50+Mar!L50+Abr!L50+May!L50+Jun!L50+Jul!L50+Ago!L50+Set!L50+Oct!L50),IF(Config!$C$6=11,SUM(+Ene!L50+Feb!L50+Mar!L50+Abr!L50+May!L50+Jun!L50+Jul!L50+Ago!L50+Set!L50+Oct!L50+Nov!L50),IF(Config!$C$6=12,SUM(+Ene!L50+Feb!L50+Mar!L50+Abr!L50+May!L50+Jun!L50+Jul!L50+Ago!L50+Set!L50+Oct!L50+Nov!L50+Dic!L50)))))))))))))</f>
        <v>0</v>
      </c>
      <c r="M50" s="360">
        <f>IF(Config!$C$6=1,SUM(+Ene!M50),IF(Config!$C$6=2,SUM(+Ene!M50+Feb!M50),IF(Config!$C$6=3,SUM(+Ene!M50+Feb!M50+Mar!M50),IF(Config!$C$6=4,SUM(+Ene!M50+Feb!M50+Mar!M50+Abr!M50),IF(Config!$C$6=5,SUM(Ene!M50+Feb!M50+Mar!M50+Abr!M50+May!M50),IF(Config!$C$6=6,SUM(+Ene!M50+Feb!M50+Mar!M50+Abr!M50+May!M50+Jun!M50),IF(Config!$C$6=7,SUM(Ene!M50+Feb!M50+Mar!M50+Abr!M50+May!M50+Jun!M50+Jul!M50),IF(Config!$C$6=8,SUM(+Ene!M50+Feb!M50+Mar!M50+Abr!M50+May!M50+Jun!M50+Jul!M50+Ago!M50),IF(Config!$C$6=9,SUM(+Ene!M50+Feb!M50+Mar!M50+Abr!M50+May!M50+Jun!M50+Jul!M50+Ago!M50+Set!M50),IF(Config!$C$6=10,SUM(+Ene!M50+Feb!M50+Mar!M50+Abr!M50+May!M50+Jun!M50+Jul!M50+Ago!M50+Set!M50+Oct!M50),IF(Config!$C$6=11,SUM(+Ene!M50+Feb!M50+Mar!M50+Abr!M50+May!M50+Jun!M50+Jul!M50+Ago!M50+Set!M50+Oct!M50+Nov!M50),IF(Config!$C$6=12,SUM(+Ene!M50+Feb!M50+Mar!M50+Abr!M50+May!M50+Jun!M50+Jul!M50+Ago!M50+Set!M50+Oct!M50+Nov!M50+Dic!M50)))))))))))))</f>
        <v>0</v>
      </c>
      <c r="N50" s="360">
        <f>IF(Config!$C$6=1,SUM(+Ene!N50),IF(Config!$C$6=2,SUM(+Ene!N50+Feb!N50),IF(Config!$C$6=3,SUM(+Ene!N50+Feb!N50+Mar!N50),IF(Config!$C$6=4,SUM(+Ene!N50+Feb!N50+Mar!N50+Abr!N50),IF(Config!$C$6=5,SUM(Ene!N50+Feb!N50+Mar!N50+Abr!N50+May!N50),IF(Config!$C$6=6,SUM(+Ene!N50+Feb!N50+Mar!N50+Abr!N50+May!N50+Jun!N50),IF(Config!$C$6=7,SUM(Ene!N50+Feb!N50+Mar!N50+Abr!N50+May!N50+Jun!N50+Jul!N50),IF(Config!$C$6=8,SUM(+Ene!N50+Feb!N50+Mar!N50+Abr!N50+May!N50+Jun!N50+Jul!N50+Ago!N50),IF(Config!$C$6=9,SUM(+Ene!N50+Feb!N50+Mar!N50+Abr!N50+May!N50+Jun!N50+Jul!N50+Ago!N50+Set!N50),IF(Config!$C$6=10,SUM(+Ene!N50+Feb!N50+Mar!N50+Abr!N50+May!N50+Jun!N50+Jul!N50+Ago!N50+Set!N50+Oct!N50),IF(Config!$C$6=11,SUM(+Ene!N50+Feb!N50+Mar!N50+Abr!N50+May!N50+Jun!N50+Jul!N50+Ago!N50+Set!N50+Oct!N50+Nov!N50),IF(Config!$C$6=12,SUM(+Ene!N50+Feb!N50+Mar!N50+Abr!N50+May!N50+Jun!N50+Jul!N50+Ago!N50+Set!N50+Oct!N50+Nov!N50+Dic!N50)))))))))))))</f>
        <v>0</v>
      </c>
      <c r="O50" s="360">
        <f>IF(Config!$C$6=1,SUM(+Ene!O50),IF(Config!$C$6=2,SUM(+Ene!O50+Feb!O50),IF(Config!$C$6=3,SUM(+Ene!O50+Feb!O50+Mar!O50),IF(Config!$C$6=4,SUM(+Ene!O50+Feb!O50+Mar!O50+Abr!O50),IF(Config!$C$6=5,SUM(Ene!O50+Feb!O50+Mar!O50+Abr!O50+May!O50),IF(Config!$C$6=6,SUM(+Ene!O50+Feb!O50+Mar!O50+Abr!O50+May!O50+Jun!O50),IF(Config!$C$6=7,SUM(Ene!O50+Feb!O50+Mar!O50+Abr!O50+May!O50+Jun!O50+Jul!O50),IF(Config!$C$6=8,SUM(+Ene!O50+Feb!O50+Mar!O50+Abr!O50+May!O50+Jun!O50+Jul!O50+Ago!O50),IF(Config!$C$6=9,SUM(+Ene!O50+Feb!O50+Mar!O50+Abr!O50+May!O50+Jun!O50+Jul!O50+Ago!O50+Set!O50),IF(Config!$C$6=10,SUM(+Ene!O50+Feb!O50+Mar!O50+Abr!O50+May!O50+Jun!O50+Jul!O50+Ago!O50+Set!O50+Oct!O50),IF(Config!$C$6=11,SUM(+Ene!O50+Feb!O50+Mar!O50+Abr!O50+May!O50+Jun!O50+Jul!O50+Ago!O50+Set!O50+Oct!O50+Nov!O50),IF(Config!$C$6=12,SUM(+Ene!O50+Feb!O50+Mar!O50+Abr!O50+May!O50+Jun!O50+Jul!O50+Ago!O50+Set!O50+Oct!O50+Nov!O50+Dic!O50)))))))))))))</f>
        <v>0</v>
      </c>
      <c r="P50" s="360">
        <f>IF(Config!$C$6=1,SUM(+Ene!P50),IF(Config!$C$6=2,SUM(+Ene!P50+Feb!P50),IF(Config!$C$6=3,SUM(+Ene!P50+Feb!P50+Mar!P50),IF(Config!$C$6=4,SUM(+Ene!P50+Feb!P50+Mar!P50+Abr!P50),IF(Config!$C$6=5,SUM(Ene!P50+Feb!P50+Mar!P50+Abr!P50+May!P50),IF(Config!$C$6=6,SUM(+Ene!P50+Feb!P50+Mar!P50+Abr!P50+May!P50+Jun!P50),IF(Config!$C$6=7,SUM(Ene!P50+Feb!P50+Mar!P50+Abr!P50+May!P50+Jun!P50+Jul!P50),IF(Config!$C$6=8,SUM(+Ene!P50+Feb!P50+Mar!P50+Abr!P50+May!P50+Jun!P50+Jul!P50+Ago!P50),IF(Config!$C$6=9,SUM(+Ene!P50+Feb!P50+Mar!P50+Abr!P50+May!P50+Jun!P50+Jul!P50+Ago!P50+Set!P50),IF(Config!$C$6=10,SUM(+Ene!P50+Feb!P50+Mar!P50+Abr!P50+May!P50+Jun!P50+Jul!P50+Ago!P50+Set!P50+Oct!P50),IF(Config!$C$6=11,SUM(+Ene!P50+Feb!P50+Mar!P50+Abr!P50+May!P50+Jun!P50+Jul!P50+Ago!P50+Set!P50+Oct!P50+Nov!P50),IF(Config!$C$6=12,SUM(+Ene!P50+Feb!P50+Mar!P50+Abr!P50+May!P50+Jun!P50+Jul!P50+Ago!P50+Set!P50+Oct!P50+Nov!P50+Dic!P50)))))))))))))</f>
        <v>0</v>
      </c>
      <c r="Q50" s="360">
        <f>IF(Config!$C$6=1,SUM(+Ene!Q50),IF(Config!$C$6=2,SUM(+Ene!Q50+Feb!Q50),IF(Config!$C$6=3,SUM(+Ene!Q50+Feb!Q50+Mar!Q50),IF(Config!$C$6=4,SUM(+Ene!Q50+Feb!Q50+Mar!Q50+Abr!Q50),IF(Config!$C$6=5,SUM(Ene!Q50+Feb!Q50+Mar!Q50+Abr!Q50+May!Q50),IF(Config!$C$6=6,SUM(+Ene!Q50+Feb!Q50+Mar!Q50+Abr!Q50+May!Q50+Jun!Q50),IF(Config!$C$6=7,SUM(Ene!Q50+Feb!Q50+Mar!Q50+Abr!Q50+May!Q50+Jun!Q50+Jul!Q50),IF(Config!$C$6=8,SUM(+Ene!Q50+Feb!Q50+Mar!Q50+Abr!Q50+May!Q50+Jun!Q50+Jul!Q50+Ago!Q50),IF(Config!$C$6=9,SUM(+Ene!Q50+Feb!Q50+Mar!Q50+Abr!Q50+May!Q50+Jun!Q50+Jul!Q50+Ago!Q50+Set!Q50),IF(Config!$C$6=10,SUM(+Ene!Q50+Feb!Q50+Mar!Q50+Abr!Q50+May!Q50+Jun!Q50+Jul!Q50+Ago!Q50+Set!Q50+Oct!Q50),IF(Config!$C$6=11,SUM(+Ene!Q50+Feb!Q50+Mar!Q50+Abr!Q50+May!Q50+Jun!Q50+Jul!Q50+Ago!Q50+Set!Q50+Oct!Q50+Nov!Q50),IF(Config!$C$6=12,SUM(+Ene!Q50+Feb!Q50+Mar!Q50+Abr!Q50+May!Q50+Jun!Q50+Jul!Q50+Ago!Q50+Set!Q50+Oct!Q50+Nov!Q50+Dic!Q50)))))))))))))</f>
        <v>0</v>
      </c>
      <c r="R50" s="360">
        <f>IF(Config!$C$6=1,SUM(+Ene!R50),IF(Config!$C$6=2,SUM(+Ene!R50+Feb!R50),IF(Config!$C$6=3,SUM(+Ene!R50+Feb!R50+Mar!R50),IF(Config!$C$6=4,SUM(+Ene!R50+Feb!R50+Mar!R50+Abr!R50),IF(Config!$C$6=5,SUM(Ene!R50+Feb!R50+Mar!R50+Abr!R50+May!R50),IF(Config!$C$6=6,SUM(+Ene!R50+Feb!R50+Mar!R50+Abr!R50+May!R50+Jun!R50),IF(Config!$C$6=7,SUM(Ene!R50+Feb!R50+Mar!R50+Abr!R50+May!R50+Jun!R50+Jul!R50),IF(Config!$C$6=8,SUM(+Ene!R50+Feb!R50+Mar!R50+Abr!R50+May!R50+Jun!R50+Jul!R50+Ago!R50),IF(Config!$C$6=9,SUM(+Ene!R50+Feb!R50+Mar!R50+Abr!R50+May!R50+Jun!R50+Jul!R50+Ago!R50+Set!R50),IF(Config!$C$6=10,SUM(+Ene!R50+Feb!R50+Mar!R50+Abr!R50+May!R50+Jun!R50+Jul!R50+Ago!R50+Set!R50+Oct!R50),IF(Config!$C$6=11,SUM(+Ene!R50+Feb!R50+Mar!R50+Abr!R50+May!R50+Jun!R50+Jul!R50+Ago!R50+Set!R50+Oct!R50+Nov!R50),IF(Config!$C$6=12,SUM(+Ene!R50+Feb!R50+Mar!R50+Abr!R50+May!R50+Jun!R50+Jul!R50+Ago!R50+Set!R50+Oct!R50+Nov!R50+Dic!R50)))))))))))))</f>
        <v>0</v>
      </c>
      <c r="S50" s="360">
        <f>IF(Config!$C$6=1,SUM(+Ene!S50),IF(Config!$C$6=2,SUM(+Ene!S50+Feb!S50),IF(Config!$C$6=3,SUM(+Ene!S50+Feb!S50+Mar!S50),IF(Config!$C$6=4,SUM(+Ene!S50+Feb!S50+Mar!S50+Abr!S50),IF(Config!$C$6=5,SUM(Ene!S50+Feb!S50+Mar!S50+Abr!S50+May!S50),IF(Config!$C$6=6,SUM(+Ene!S50+Feb!S50+Mar!S50+Abr!S50+May!S50+Jun!S50),IF(Config!$C$6=7,SUM(Ene!S50+Feb!S50+Mar!S50+Abr!S50+May!S50+Jun!S50+Jul!S50),IF(Config!$C$6=8,SUM(+Ene!S50+Feb!S50+Mar!S50+Abr!S50+May!S50+Jun!S50+Jul!S50+Ago!S50),IF(Config!$C$6=9,SUM(+Ene!S50+Feb!S50+Mar!S50+Abr!S50+May!S50+Jun!S50+Jul!S50+Ago!S50+Set!S50),IF(Config!$C$6=10,SUM(+Ene!S50+Feb!S50+Mar!S50+Abr!S50+May!S50+Jun!S50+Jul!S50+Ago!S50+Set!S50+Oct!S50),IF(Config!$C$6=11,SUM(+Ene!S50+Feb!S50+Mar!S50+Abr!S50+May!S50+Jun!S50+Jul!S50+Ago!S50+Set!S50+Oct!S50+Nov!S50),IF(Config!$C$6=12,SUM(+Ene!S50+Feb!S50+Mar!S50+Abr!S50+May!S50+Jun!S50+Jul!S50+Ago!S50+Set!S50+Oct!S50+Nov!S50+Dic!S50)))))))))))))</f>
        <v>0</v>
      </c>
      <c r="T50" s="360">
        <f>IF(Config!$C$6=1,SUM(+Ene!T50),IF(Config!$C$6=2,SUM(+Ene!T50+Feb!T50),IF(Config!$C$6=3,SUM(+Ene!T50+Feb!T50+Mar!T50),IF(Config!$C$6=4,SUM(+Ene!T50+Feb!T50+Mar!T50+Abr!T50),IF(Config!$C$6=5,SUM(Ene!T50+Feb!T50+Mar!T50+Abr!T50+May!T50),IF(Config!$C$6=6,SUM(+Ene!T50+Feb!T50+Mar!T50+Abr!T50+May!T50+Jun!T50),IF(Config!$C$6=7,SUM(Ene!T50+Feb!T50+Mar!T50+Abr!T50+May!T50+Jun!T50+Jul!T50),IF(Config!$C$6=8,SUM(+Ene!T50+Feb!T50+Mar!T50+Abr!T50+May!T50+Jun!T50+Jul!T50+Ago!T50),IF(Config!$C$6=9,SUM(+Ene!T50+Feb!T50+Mar!T50+Abr!T50+May!T50+Jun!T50+Jul!T50+Ago!T50+Set!T50),IF(Config!$C$6=10,SUM(+Ene!T50+Feb!T50+Mar!T50+Abr!T50+May!T50+Jun!T50+Jul!T50+Ago!T50+Set!T50+Oct!T50),IF(Config!$C$6=11,SUM(+Ene!T50+Feb!T50+Mar!T50+Abr!T50+May!T50+Jun!T50+Jul!T50+Ago!T50+Set!T50+Oct!T50+Nov!T50),IF(Config!$C$6=12,SUM(+Ene!T50+Feb!T50+Mar!T50+Abr!T50+May!T50+Jun!T50+Jul!T50+Ago!T50+Set!T50+Oct!T50+Nov!T50+Dic!T50)))))))))))))</f>
        <v>0</v>
      </c>
      <c r="U50" s="360">
        <f>IF(Config!$C$6=1,SUM(+Ene!U50),IF(Config!$C$6=2,SUM(+Ene!U50+Feb!U50),IF(Config!$C$6=3,SUM(+Ene!U50+Feb!U50+Mar!U50),IF(Config!$C$6=4,SUM(+Ene!U50+Feb!U50+Mar!U50+Abr!U50),IF(Config!$C$6=5,SUM(Ene!U50+Feb!U50+Mar!U50+Abr!U50+May!U50),IF(Config!$C$6=6,SUM(+Ene!U50+Feb!U50+Mar!U50+Abr!U50+May!U50+Jun!U50),IF(Config!$C$6=7,SUM(Ene!U50+Feb!U50+Mar!U50+Abr!U50+May!U50+Jun!U50+Jul!U50),IF(Config!$C$6=8,SUM(+Ene!U50+Feb!U50+Mar!U50+Abr!U50+May!U50+Jun!U50+Jul!U50+Ago!U50),IF(Config!$C$6=9,SUM(+Ene!U50+Feb!U50+Mar!U50+Abr!U50+May!U50+Jun!U50+Jul!U50+Ago!U50+Set!U50),IF(Config!$C$6=10,SUM(+Ene!U50+Feb!U50+Mar!U50+Abr!U50+May!U50+Jun!U50+Jul!U50+Ago!U50+Set!U50+Oct!U50),IF(Config!$C$6=11,SUM(+Ene!U50+Feb!U50+Mar!U50+Abr!U50+May!U50+Jun!U50+Jul!U50+Ago!U50+Set!U50+Oct!U50+Nov!U50),IF(Config!$C$6=12,SUM(+Ene!U50+Feb!U50+Mar!U50+Abr!U50+May!U50+Jun!U50+Jul!U50+Ago!U50+Set!U50+Oct!U50+Nov!U50+Dic!U50)))))))))))))</f>
        <v>0</v>
      </c>
      <c r="V50" s="360">
        <f>IF(Config!$C$6=1,SUM(+Ene!V50),IF(Config!$C$6=2,SUM(+Ene!V50+Feb!V50),IF(Config!$C$6=3,SUM(+Ene!V50+Feb!V50+Mar!V50),IF(Config!$C$6=4,SUM(+Ene!V50+Feb!V50+Mar!V50+Abr!V50),IF(Config!$C$6=5,SUM(Ene!V50+Feb!V50+Mar!V50+Abr!V50+May!V50),IF(Config!$C$6=6,SUM(+Ene!V50+Feb!V50+Mar!V50+Abr!V50+May!V50+Jun!V50),IF(Config!$C$6=7,SUM(Ene!V50+Feb!V50+Mar!V50+Abr!V50+May!V50+Jun!V50+Jul!V50),IF(Config!$C$6=8,SUM(+Ene!V50+Feb!V50+Mar!V50+Abr!V50+May!V50+Jun!V50+Jul!V50+Ago!V50),IF(Config!$C$6=9,SUM(+Ene!V50+Feb!V50+Mar!V50+Abr!V50+May!V50+Jun!V50+Jul!V50+Ago!V50+Set!V50),IF(Config!$C$6=10,SUM(+Ene!V50+Feb!V50+Mar!V50+Abr!V50+May!V50+Jun!V50+Jul!V50+Ago!V50+Set!V50+Oct!V50),IF(Config!$C$6=11,SUM(+Ene!V50+Feb!V50+Mar!V50+Abr!V50+May!V50+Jun!V50+Jul!V50+Ago!V50+Set!V50+Oct!V50+Nov!V50),IF(Config!$C$6=12,SUM(+Ene!V50+Feb!V50+Mar!V50+Abr!V50+May!V50+Jun!V50+Jul!V50+Ago!V50+Set!V50+Oct!V50+Nov!V50+Dic!V50)))))))))))))</f>
        <v>0</v>
      </c>
      <c r="W50" s="360">
        <f>IF(Config!$C$6=1,SUM(+Ene!W50),IF(Config!$C$6=2,SUM(+Ene!W50+Feb!W50),IF(Config!$C$6=3,SUM(+Ene!W50+Feb!W50+Mar!W50),IF(Config!$C$6=4,SUM(+Ene!W50+Feb!W50+Mar!W50+Abr!W50),IF(Config!$C$6=5,SUM(Ene!W50+Feb!W50+Mar!W50+Abr!W50+May!W50),IF(Config!$C$6=6,SUM(+Ene!W50+Feb!W50+Mar!W50+Abr!W50+May!W50+Jun!W50),IF(Config!$C$6=7,SUM(Ene!W50+Feb!W50+Mar!W50+Abr!W50+May!W50+Jun!W50+Jul!W50),IF(Config!$C$6=8,SUM(+Ene!W50+Feb!W50+Mar!W50+Abr!W50+May!W50+Jun!W50+Jul!W50+Ago!W50),IF(Config!$C$6=9,SUM(+Ene!W50+Feb!W50+Mar!W50+Abr!W50+May!W50+Jun!W50+Jul!W50+Ago!W50+Set!W50),IF(Config!$C$6=10,SUM(+Ene!W50+Feb!W50+Mar!W50+Abr!W50+May!W50+Jun!W50+Jul!W50+Ago!W50+Set!W50+Oct!W50),IF(Config!$C$6=11,SUM(+Ene!W50+Feb!W50+Mar!W50+Abr!W50+May!W50+Jun!W50+Jul!W50+Ago!W50+Set!W50+Oct!W50+Nov!W50),IF(Config!$C$6=12,SUM(+Ene!W50+Feb!W50+Mar!W50+Abr!W50+May!W50+Jun!W50+Jul!W50+Ago!W50+Set!W50+Oct!W50+Nov!W50+Dic!W50)))))))))))))</f>
        <v>0</v>
      </c>
      <c r="X50" s="360">
        <f>IF(Config!$C$6=1,SUM(+Ene!X50),IF(Config!$C$6=2,SUM(+Ene!X50+Feb!X50),IF(Config!$C$6=3,SUM(+Ene!X50+Feb!X50+Mar!X50),IF(Config!$C$6=4,SUM(+Ene!X50+Feb!X50+Mar!X50+Abr!X50),IF(Config!$C$6=5,SUM(Ene!X50+Feb!X50+Mar!X50+Abr!X50+May!X50),IF(Config!$C$6=6,SUM(+Ene!X50+Feb!X50+Mar!X50+Abr!X50+May!X50+Jun!X50),IF(Config!$C$6=7,SUM(Ene!X50+Feb!X50+Mar!X50+Abr!X50+May!X50+Jun!X50+Jul!X50),IF(Config!$C$6=8,SUM(+Ene!X50+Feb!X50+Mar!X50+Abr!X50+May!X50+Jun!X50+Jul!X50+Ago!X50),IF(Config!$C$6=9,SUM(+Ene!X50+Feb!X50+Mar!X50+Abr!X50+May!X50+Jun!X50+Jul!X50+Ago!X50+Set!X50),IF(Config!$C$6=10,SUM(+Ene!X50+Feb!X50+Mar!X50+Abr!X50+May!X50+Jun!X50+Jul!X50+Ago!X50+Set!X50+Oct!X50),IF(Config!$C$6=11,SUM(+Ene!X50+Feb!X50+Mar!X50+Abr!X50+May!X50+Jun!X50+Jul!X50+Ago!X50+Set!X50+Oct!X50+Nov!X50),IF(Config!$C$6=12,SUM(+Ene!X50+Feb!X50+Mar!X50+Abr!X50+May!X50+Jun!X50+Jul!X50+Ago!X50+Set!X50+Oct!X50+Nov!X50+Dic!X50)))))))))))))</f>
        <v>0</v>
      </c>
      <c r="Y50" s="360">
        <f>IF(Config!$C$6=1,SUM(+Ene!Y50),IF(Config!$C$6=2,SUM(+Ene!Y50+Feb!Y50),IF(Config!$C$6=3,SUM(+Ene!Y50+Feb!Y50+Mar!Y50),IF(Config!$C$6=4,SUM(+Ene!Y50+Feb!Y50+Mar!Y50+Abr!Y50),IF(Config!$C$6=5,SUM(Ene!Y50+Feb!Y50+Mar!Y50+Abr!Y50+May!Y50),IF(Config!$C$6=6,SUM(+Ene!Y50+Feb!Y50+Mar!Y50+Abr!Y50+May!Y50+Jun!Y50),IF(Config!$C$6=7,SUM(Ene!Y50+Feb!Y50+Mar!Y50+Abr!Y50+May!Y50+Jun!Y50+Jul!Y50),IF(Config!$C$6=8,SUM(+Ene!Y50+Feb!Y50+Mar!Y50+Abr!Y50+May!Y50+Jun!Y50+Jul!Y50+Ago!Y50),IF(Config!$C$6=9,SUM(+Ene!Y50+Feb!Y50+Mar!Y50+Abr!Y50+May!Y50+Jun!Y50+Jul!Y50+Ago!Y50+Set!Y50),IF(Config!$C$6=10,SUM(+Ene!Y50+Feb!Y50+Mar!Y50+Abr!Y50+May!Y50+Jun!Y50+Jul!Y50+Ago!Y50+Set!Y50+Oct!Y50),IF(Config!$C$6=11,SUM(+Ene!Y50+Feb!Y50+Mar!Y50+Abr!Y50+May!Y50+Jun!Y50+Jul!Y50+Ago!Y50+Set!Y50+Oct!Y50+Nov!Y50),IF(Config!$C$6=12,SUM(+Ene!Y50+Feb!Y50+Mar!Y50+Abr!Y50+May!Y50+Jun!Y50+Jul!Y50+Ago!Y50+Set!Y50+Oct!Y50+Nov!Y50+Dic!Y50)))))))))))))</f>
        <v>0</v>
      </c>
      <c r="Z50" s="360">
        <f>IF(Config!$C$6=1,SUM(+Ene!Z50),IF(Config!$C$6=2,SUM(+Ene!Z50+Feb!Z50),IF(Config!$C$6=3,SUM(+Ene!Z50+Feb!Z50+Mar!Z50),IF(Config!$C$6=4,SUM(+Ene!Z50+Feb!Z50+Mar!Z50+Abr!Z50),IF(Config!$C$6=5,SUM(Ene!Z50+Feb!Z50+Mar!Z50+Abr!Z50+May!Z50),IF(Config!$C$6=6,SUM(+Ene!Z50+Feb!Z50+Mar!Z50+Abr!Z50+May!Z50+Jun!Z50),IF(Config!$C$6=7,SUM(Ene!Z50+Feb!Z50+Mar!Z50+Abr!Z50+May!Z50+Jun!Z50+Jul!Z50),IF(Config!$C$6=8,SUM(+Ene!Z50+Feb!Z50+Mar!Z50+Abr!Z50+May!Z50+Jun!Z50+Jul!Z50+Ago!Z50),IF(Config!$C$6=9,SUM(+Ene!Z50+Feb!Z50+Mar!Z50+Abr!Z50+May!Z50+Jun!Z50+Jul!Z50+Ago!Z50+Set!Z50),IF(Config!$C$6=10,SUM(+Ene!Z50+Feb!Z50+Mar!Z50+Abr!Z50+May!Z50+Jun!Z50+Jul!Z50+Ago!Z50+Set!Z50+Oct!Z50),IF(Config!$C$6=11,SUM(+Ene!Z50+Feb!Z50+Mar!Z50+Abr!Z50+May!Z50+Jun!Z50+Jul!Z50+Ago!Z50+Set!Z50+Oct!Z50+Nov!Z50),IF(Config!$C$6=12,SUM(+Ene!Z50+Feb!Z50+Mar!Z50+Abr!Z50+May!Z50+Jun!Z50+Jul!Z50+Ago!Z50+Set!Z50+Oct!Z50+Nov!Z50+Dic!Z50)))))))))))))</f>
        <v>0</v>
      </c>
      <c r="AA50" s="360">
        <f>IF(Config!$C$6=1,SUM(+Ene!AA50),IF(Config!$C$6=2,SUM(+Ene!AA50+Feb!AA50),IF(Config!$C$6=3,SUM(+Ene!AA50+Feb!AA50+Mar!AA50),IF(Config!$C$6=4,SUM(+Ene!AA50+Feb!AA50+Mar!AA50+Abr!AA50),IF(Config!$C$6=5,SUM(Ene!AA50+Feb!AA50+Mar!AA50+Abr!AA50+May!AA50),IF(Config!$C$6=6,SUM(+Ene!AA50+Feb!AA50+Mar!AA50+Abr!AA50+May!AA50+Jun!AA50),IF(Config!$C$6=7,SUM(Ene!AA50+Feb!AA50+Mar!AA50+Abr!AA50+May!AA50+Jun!AA50+Jul!AA50),IF(Config!$C$6=8,SUM(+Ene!AA50+Feb!AA50+Mar!AA50+Abr!AA50+May!AA50+Jun!AA50+Jul!AA50+Ago!AA50),IF(Config!$C$6=9,SUM(+Ene!AA50+Feb!AA50+Mar!AA50+Abr!AA50+May!AA50+Jun!AA50+Jul!AA50+Ago!AA50+Set!AA50),IF(Config!$C$6=10,SUM(+Ene!AA50+Feb!AA50+Mar!AA50+Abr!AA50+May!AA50+Jun!AA50+Jul!AA50+Ago!AA50+Set!AA50+Oct!AA50),IF(Config!$C$6=11,SUM(+Ene!AA50+Feb!AA50+Mar!AA50+Abr!AA50+May!AA50+Jun!AA50+Jul!AA50+Ago!AA50+Set!AA50+Oct!AA50+Nov!AA50),IF(Config!$C$6=12,SUM(+Ene!AA50+Feb!AA50+Mar!AA50+Abr!AA50+May!AA50+Jun!AA50+Jul!AA50+Ago!AA50+Set!AA50+Oct!AA50+Nov!AA50+Dic!AA50)))))))))))))</f>
        <v>0</v>
      </c>
      <c r="AB50" s="360">
        <f>IF(Config!$C$6=1,SUM(+Ene!AB50),IF(Config!$C$6=2,SUM(+Ene!AB50+Feb!AB50),IF(Config!$C$6=3,SUM(+Ene!AB50+Feb!AB50+Mar!AB50),IF(Config!$C$6=4,SUM(+Ene!AB50+Feb!AB50+Mar!AB50+Abr!AB50),IF(Config!$C$6=5,SUM(Ene!AB50+Feb!AB50+Mar!AB50+Abr!AB50+May!AB50),IF(Config!$C$6=6,SUM(+Ene!AB50+Feb!AB50+Mar!AB50+Abr!AB50+May!AB50+Jun!AB50),IF(Config!$C$6=7,SUM(Ene!AB50+Feb!AB50+Mar!AB50+Abr!AB50+May!AB50+Jun!AB50+Jul!AB50),IF(Config!$C$6=8,SUM(+Ene!AB50+Feb!AB50+Mar!AB50+Abr!AB50+May!AB50+Jun!AB50+Jul!AB50+Ago!AB50),IF(Config!$C$6=9,SUM(+Ene!AB50+Feb!AB50+Mar!AB50+Abr!AB50+May!AB50+Jun!AB50+Jul!AB50+Ago!AB50+Set!AB50),IF(Config!$C$6=10,SUM(+Ene!AB50+Feb!AB50+Mar!AB50+Abr!AB50+May!AB50+Jun!AB50+Jul!AB50+Ago!AB50+Set!AB50+Oct!AB50),IF(Config!$C$6=11,SUM(+Ene!AB50+Feb!AB50+Mar!AB50+Abr!AB50+May!AB50+Jun!AB50+Jul!AB50+Ago!AB50+Set!AB50+Oct!AB50+Nov!AB50),IF(Config!$C$6=12,SUM(+Ene!AB50+Feb!AB50+Mar!AB50+Abr!AB50+May!AB50+Jun!AB50+Jul!AB50+Ago!AB50+Set!AB50+Oct!AB50+Nov!AB50+Dic!AB50)))))))))))))</f>
        <v>0</v>
      </c>
      <c r="AC50" s="360">
        <f>IF(Config!$C$6=1,SUM(+Ene!AC50),IF(Config!$C$6=2,SUM(+Ene!AC50+Feb!AC50),IF(Config!$C$6=3,SUM(+Ene!AC50+Feb!AC50+Mar!AC50),IF(Config!$C$6=4,SUM(+Ene!AC50+Feb!AC50+Mar!AC50+Abr!AC50),IF(Config!$C$6=5,SUM(Ene!AC50+Feb!AC50+Mar!AC50+Abr!AC50+May!AC50),IF(Config!$C$6=6,SUM(+Ene!AC50+Feb!AC50+Mar!AC50+Abr!AC50+May!AC50+Jun!AC50),IF(Config!$C$6=7,SUM(Ene!AC50+Feb!AC50+Mar!AC50+Abr!AC50+May!AC50+Jun!AC50+Jul!AC50),IF(Config!$C$6=8,SUM(+Ene!AC50+Feb!AC50+Mar!AC50+Abr!AC50+May!AC50+Jun!AC50+Jul!AC50+Ago!AC50),IF(Config!$C$6=9,SUM(+Ene!AC50+Feb!AC50+Mar!AC50+Abr!AC50+May!AC50+Jun!AC50+Jul!AC50+Ago!AC50+Set!AC50),IF(Config!$C$6=10,SUM(+Ene!AC50+Feb!AC50+Mar!AC50+Abr!AC50+May!AC50+Jun!AC50+Jul!AC50+Ago!AC50+Set!AC50+Oct!AC50),IF(Config!$C$6=11,SUM(+Ene!AC50+Feb!AC50+Mar!AC50+Abr!AC50+May!AC50+Jun!AC50+Jul!AC50+Ago!AC50+Set!AC50+Oct!AC50+Nov!AC50),IF(Config!$C$6=12,SUM(+Ene!AC50+Feb!AC50+Mar!AC50+Abr!AC50+May!AC50+Jun!AC50+Jul!AC50+Ago!AC50+Set!AC50+Oct!AC50+Nov!AC50+Dic!AC50)))))))))))))</f>
        <v>0</v>
      </c>
      <c r="AD50" s="360">
        <f>IF(Config!$C$6=1,SUM(+Ene!AD50),IF(Config!$C$6=2,SUM(+Ene!AD50+Feb!AD50),IF(Config!$C$6=3,SUM(+Ene!AD50+Feb!AD50+Mar!AD50),IF(Config!$C$6=4,SUM(+Ene!AD50+Feb!AD50+Mar!AD50+Abr!AD50),IF(Config!$C$6=5,SUM(Ene!AD50+Feb!AD50+Mar!AD50+Abr!AD50+May!AD50),IF(Config!$C$6=6,SUM(+Ene!AD50+Feb!AD50+Mar!AD50+Abr!AD50+May!AD50+Jun!AD50),IF(Config!$C$6=7,SUM(Ene!AD50+Feb!AD50+Mar!AD50+Abr!AD50+May!AD50+Jun!AD50+Jul!AD50),IF(Config!$C$6=8,SUM(+Ene!AD50+Feb!AD50+Mar!AD50+Abr!AD50+May!AD50+Jun!AD50+Jul!AD50+Ago!AD50),IF(Config!$C$6=9,SUM(+Ene!AD50+Feb!AD50+Mar!AD50+Abr!AD50+May!AD50+Jun!AD50+Jul!AD50+Ago!AD50+Set!AD50),IF(Config!$C$6=10,SUM(+Ene!AD50+Feb!AD50+Mar!AD50+Abr!AD50+May!AD50+Jun!AD50+Jul!AD50+Ago!AD50+Set!AD50+Oct!AD50),IF(Config!$C$6=11,SUM(+Ene!AD50+Feb!AD50+Mar!AD50+Abr!AD50+May!AD50+Jun!AD50+Jul!AD50+Ago!AD50+Set!AD50+Oct!AD50+Nov!AD50),IF(Config!$C$6=12,SUM(+Ene!AD50+Feb!AD50+Mar!AD50+Abr!AD50+May!AD50+Jun!AD50+Jul!AD50+Ago!AD50+Set!AD50+Oct!AD50+Nov!AD50+Dic!AD50)))))))))))))</f>
        <v>0</v>
      </c>
      <c r="AE50" s="360">
        <f>IF(Config!$C$6=1,SUM(+Ene!AE50),IF(Config!$C$6=2,SUM(+Ene!AE50+Feb!AE50),IF(Config!$C$6=3,SUM(+Ene!AE50+Feb!AE50+Mar!AE50),IF(Config!$C$6=4,SUM(+Ene!AE50+Feb!AE50+Mar!AE50+Abr!AE50),IF(Config!$C$6=5,SUM(Ene!AE50+Feb!AE50+Mar!AE50+Abr!AE50+May!AE50),IF(Config!$C$6=6,SUM(+Ene!AE50+Feb!AE50+Mar!AE50+Abr!AE50+May!AE50+Jun!AE50),IF(Config!$C$6=7,SUM(Ene!AE50+Feb!AE50+Mar!AE50+Abr!AE50+May!AE50+Jun!AE50+Jul!AE50),IF(Config!$C$6=8,SUM(+Ene!AE50+Feb!AE50+Mar!AE50+Abr!AE50+May!AE50+Jun!AE50+Jul!AE50+Ago!AE50),IF(Config!$C$6=9,SUM(+Ene!AE50+Feb!AE50+Mar!AE50+Abr!AE50+May!AE50+Jun!AE50+Jul!AE50+Ago!AE50+Set!AE50),IF(Config!$C$6=10,SUM(+Ene!AE50+Feb!AE50+Mar!AE50+Abr!AE50+May!AE50+Jun!AE50+Jul!AE50+Ago!AE50+Set!AE50+Oct!AE50),IF(Config!$C$6=11,SUM(+Ene!AE50+Feb!AE50+Mar!AE50+Abr!AE50+May!AE50+Jun!AE50+Jul!AE50+Ago!AE50+Set!AE50+Oct!AE50+Nov!AE50),IF(Config!$C$6=12,SUM(+Ene!AE50+Feb!AE50+Mar!AE50+Abr!AE50+May!AE50+Jun!AE50+Jul!AE50+Ago!AE50+Set!AE50+Oct!AE50+Nov!AE50+Dic!AE50)))))))))))))</f>
        <v>0</v>
      </c>
      <c r="AF50" s="360">
        <f>IF(Config!$C$6=1,SUM(+Ene!AF50),IF(Config!$C$6=2,SUM(+Ene!AF50+Feb!AF50),IF(Config!$C$6=3,SUM(+Ene!AF50+Feb!AF50+Mar!AF50),IF(Config!$C$6=4,SUM(+Ene!AF50+Feb!AF50+Mar!AF50+Abr!AF50),IF(Config!$C$6=5,SUM(Ene!AF50+Feb!AF50+Mar!AF50+Abr!AF50+May!AF50),IF(Config!$C$6=6,SUM(+Ene!AF50+Feb!AF50+Mar!AF50+Abr!AF50+May!AF50+Jun!AF50),IF(Config!$C$6=7,SUM(Ene!AF50+Feb!AF50+Mar!AF50+Abr!AF50+May!AF50+Jun!AF50+Jul!AF50),IF(Config!$C$6=8,SUM(+Ene!AF50+Feb!AF50+Mar!AF50+Abr!AF50+May!AF50+Jun!AF50+Jul!AF50+Ago!AF50),IF(Config!$C$6=9,SUM(+Ene!AF50+Feb!AF50+Mar!AF50+Abr!AF50+May!AF50+Jun!AF50+Jul!AF50+Ago!AF50+Set!AF50),IF(Config!$C$6=10,SUM(+Ene!AF50+Feb!AF50+Mar!AF50+Abr!AF50+May!AF50+Jun!AF50+Jul!AF50+Ago!AF50+Set!AF50+Oct!AF50),IF(Config!$C$6=11,SUM(+Ene!AF50+Feb!AF50+Mar!AF50+Abr!AF50+May!AF50+Jun!AF50+Jul!AF50+Ago!AF50+Set!AF50+Oct!AF50+Nov!AF50),IF(Config!$C$6=12,SUM(+Ene!AF50+Feb!AF50+Mar!AF50+Abr!AF50+May!AF50+Jun!AF50+Jul!AF50+Ago!AF50+Set!AF50+Oct!AF50+Nov!AF50+Dic!AF50)))))))))))))</f>
        <v>0</v>
      </c>
      <c r="AG50" s="360">
        <f>IF(Config!$C$6=1,SUM(+Ene!AG50),IF(Config!$C$6=2,SUM(+Ene!AG50+Feb!AG50),IF(Config!$C$6=3,SUM(+Ene!AG50+Feb!AG50+Mar!AG50),IF(Config!$C$6=4,SUM(+Ene!AG50+Feb!AG50+Mar!AG50+Abr!AG50),IF(Config!$C$6=5,SUM(Ene!AG50+Feb!AG50+Mar!AG50+Abr!AG50+May!AG50),IF(Config!$C$6=6,SUM(+Ene!AG50+Feb!AG50+Mar!AG50+Abr!AG50+May!AG50+Jun!AG50),IF(Config!$C$6=7,SUM(Ene!AG50+Feb!AG50+Mar!AG50+Abr!AG50+May!AG50+Jun!AG50+Jul!AG50),IF(Config!$C$6=8,SUM(+Ene!AG50+Feb!AG50+Mar!AG50+Abr!AG50+May!AG50+Jun!AG50+Jul!AG50+Ago!AG50),IF(Config!$C$6=9,SUM(+Ene!AG50+Feb!AG50+Mar!AG50+Abr!AG50+May!AG50+Jun!AG50+Jul!AG50+Ago!AG50+Set!AG50),IF(Config!$C$6=10,SUM(+Ene!AG50+Feb!AG50+Mar!AG50+Abr!AG50+May!AG50+Jun!AG50+Jul!AG50+Ago!AG50+Set!AG50+Oct!AG50),IF(Config!$C$6=11,SUM(+Ene!AG50+Feb!AG50+Mar!AG50+Abr!AG50+May!AG50+Jun!AG50+Jul!AG50+Ago!AG50+Set!AG50+Oct!AG50+Nov!AG50),IF(Config!$C$6=12,SUM(+Ene!AG50+Feb!AG50+Mar!AG50+Abr!AG50+May!AG50+Jun!AG50+Jul!AG50+Ago!AG50+Set!AG50+Oct!AG50+Nov!AG50+Dic!AG50)))))))))))))</f>
        <v>0</v>
      </c>
      <c r="AH50" s="360">
        <f>IF(Config!$C$6=1,SUM(+Ene!AH50),IF(Config!$C$6=2,SUM(+Ene!AH50+Feb!AH50),IF(Config!$C$6=3,SUM(+Ene!AH50+Feb!AH50+Mar!AH50),IF(Config!$C$6=4,SUM(+Ene!AH50+Feb!AH50+Mar!AH50+Abr!AH50),IF(Config!$C$6=5,SUM(Ene!AH50+Feb!AH50+Mar!AH50+Abr!AH50+May!AH50),IF(Config!$C$6=6,SUM(+Ene!AH50+Feb!AH50+Mar!AH50+Abr!AH50+May!AH50+Jun!AH50),IF(Config!$C$6=7,SUM(Ene!AH50+Feb!AH50+Mar!AH50+Abr!AH50+May!AH50+Jun!AH50+Jul!AH50),IF(Config!$C$6=8,SUM(+Ene!AH50+Feb!AH50+Mar!AH50+Abr!AH50+May!AH50+Jun!AH50+Jul!AH50+Ago!AH50),IF(Config!$C$6=9,SUM(+Ene!AH50+Feb!AH50+Mar!AH50+Abr!AH50+May!AH50+Jun!AH50+Jul!AH50+Ago!AH50+Set!AH50),IF(Config!$C$6=10,SUM(+Ene!AH50+Feb!AH50+Mar!AH50+Abr!AH50+May!AH50+Jun!AH50+Jul!AH50+Ago!AH50+Set!AH50+Oct!AH50),IF(Config!$C$6=11,SUM(+Ene!AH50+Feb!AH50+Mar!AH50+Abr!AH50+May!AH50+Jun!AH50+Jul!AH50+Ago!AH50+Set!AH50+Oct!AH50+Nov!AH50),IF(Config!$C$6=12,SUM(+Ene!AH50+Feb!AH50+Mar!AH50+Abr!AH50+May!AH50+Jun!AH50+Jul!AH50+Ago!AH50+Set!AH50+Oct!AH50+Nov!AH50+Dic!AH50)))))))))))))</f>
        <v>0</v>
      </c>
      <c r="AI50" s="360">
        <f>IF(Config!$C$6=1,SUM(+Ene!AI50),IF(Config!$C$6=2,SUM(+Ene!AI50+Feb!AI50),IF(Config!$C$6=3,SUM(+Ene!AI50+Feb!AI50+Mar!AI50),IF(Config!$C$6=4,SUM(+Ene!AI50+Feb!AI50+Mar!AI50+Abr!AI50),IF(Config!$C$6=5,SUM(Ene!AI50+Feb!AI50+Mar!AI50+Abr!AI50+May!AI50),IF(Config!$C$6=6,SUM(+Ene!AI50+Feb!AI50+Mar!AI50+Abr!AI50+May!AI50+Jun!AI50),IF(Config!$C$6=7,SUM(Ene!AI50+Feb!AI50+Mar!AI50+Abr!AI50+May!AI50+Jun!AI50+Jul!AI50),IF(Config!$C$6=8,SUM(+Ene!AI50+Feb!AI50+Mar!AI50+Abr!AI50+May!AI50+Jun!AI50+Jul!AI50+Ago!AI50),IF(Config!$C$6=9,SUM(+Ene!AI50+Feb!AI50+Mar!AI50+Abr!AI50+May!AI50+Jun!AI50+Jul!AI50+Ago!AI50+Set!AI50),IF(Config!$C$6=10,SUM(+Ene!AI50+Feb!AI50+Mar!AI50+Abr!AI50+May!AI50+Jun!AI50+Jul!AI50+Ago!AI50+Set!AI50+Oct!AI50),IF(Config!$C$6=11,SUM(+Ene!AI50+Feb!AI50+Mar!AI50+Abr!AI50+May!AI50+Jun!AI50+Jul!AI50+Ago!AI50+Set!AI50+Oct!AI50+Nov!AI50),IF(Config!$C$6=12,SUM(+Ene!AI50+Feb!AI50+Mar!AI50+Abr!AI50+May!AI50+Jun!AI50+Jul!AI50+Ago!AI50+Set!AI50+Oct!AI50+Nov!AI50+Dic!AI50)))))))))))))</f>
        <v>0</v>
      </c>
      <c r="AJ50" s="360">
        <f>IF(Config!$C$6=1,SUM(+Ene!AJ50),IF(Config!$C$6=2,SUM(+Ene!AJ50+Feb!AJ50),IF(Config!$C$6=3,SUM(+Ene!AJ50+Feb!AJ50+Mar!AJ50),IF(Config!$C$6=4,SUM(+Ene!AJ50+Feb!AJ50+Mar!AJ50+Abr!AJ50),IF(Config!$C$6=5,SUM(Ene!AJ50+Feb!AJ50+Mar!AJ50+Abr!AJ50+May!AJ50),IF(Config!$C$6=6,SUM(+Ene!AJ50+Feb!AJ50+Mar!AJ50+Abr!AJ50+May!AJ50+Jun!AJ50),IF(Config!$C$6=7,SUM(Ene!AJ50+Feb!AJ50+Mar!AJ50+Abr!AJ50+May!AJ50+Jun!AJ50+Jul!AJ50),IF(Config!$C$6=8,SUM(+Ene!AJ50+Feb!AJ50+Mar!AJ50+Abr!AJ50+May!AJ50+Jun!AJ50+Jul!AJ50+Ago!AJ50),IF(Config!$C$6=9,SUM(+Ene!AJ50+Feb!AJ50+Mar!AJ50+Abr!AJ50+May!AJ50+Jun!AJ50+Jul!AJ50+Ago!AJ50+Set!AJ50),IF(Config!$C$6=10,SUM(+Ene!AJ50+Feb!AJ50+Mar!AJ50+Abr!AJ50+May!AJ50+Jun!AJ50+Jul!AJ50+Ago!AJ50+Set!AJ50+Oct!AJ50),IF(Config!$C$6=11,SUM(+Ene!AJ50+Feb!AJ50+Mar!AJ50+Abr!AJ50+May!AJ50+Jun!AJ50+Jul!AJ50+Ago!AJ50+Set!AJ50+Oct!AJ50+Nov!AJ50),IF(Config!$C$6=12,SUM(+Ene!AJ50+Feb!AJ50+Mar!AJ50+Abr!AJ50+May!AJ50+Jun!AJ50+Jul!AJ50+Ago!AJ50+Set!AJ50+Oct!AJ50+Nov!AJ50+Dic!AJ50)))))))))))))</f>
        <v>0</v>
      </c>
      <c r="AK50" s="360">
        <f>IF(Config!$C$6=1,SUM(+Ene!AK50),IF(Config!$C$6=2,SUM(+Ene!AK50+Feb!AK50),IF(Config!$C$6=3,SUM(+Ene!AK50+Feb!AK50+Mar!AK50),IF(Config!$C$6=4,SUM(+Ene!AK50+Feb!AK50+Mar!AK50+Abr!AK50),IF(Config!$C$6=5,SUM(Ene!AK50+Feb!AK50+Mar!AK50+Abr!AK50+May!AK50),IF(Config!$C$6=6,SUM(+Ene!AK50+Feb!AK50+Mar!AK50+Abr!AK50+May!AK50+Jun!AK50),IF(Config!$C$6=7,SUM(Ene!AK50+Feb!AK50+Mar!AK50+Abr!AK50+May!AK50+Jun!AK50+Jul!AK50),IF(Config!$C$6=8,SUM(+Ene!AK50+Feb!AK50+Mar!AK50+Abr!AK50+May!AK50+Jun!AK50+Jul!AK50+Ago!AK50),IF(Config!$C$6=9,SUM(+Ene!AK50+Feb!AK50+Mar!AK50+Abr!AK50+May!AK50+Jun!AK50+Jul!AK50+Ago!AK50+Set!AK50),IF(Config!$C$6=10,SUM(+Ene!AK50+Feb!AK50+Mar!AK50+Abr!AK50+May!AK50+Jun!AK50+Jul!AK50+Ago!AK50+Set!AK50+Oct!AK50),IF(Config!$C$6=11,SUM(+Ene!AK50+Feb!AK50+Mar!AK50+Abr!AK50+May!AK50+Jun!AK50+Jul!AK50+Ago!AK50+Set!AK50+Oct!AK50+Nov!AK50),IF(Config!$C$6=12,SUM(+Ene!AK50+Feb!AK50+Mar!AK50+Abr!AK50+May!AK50+Jun!AK50+Jul!AK50+Ago!AK50+Set!AK50+Oct!AK50+Nov!AK50+Dic!AK50)))))))))))))</f>
        <v>0</v>
      </c>
      <c r="AL50" s="360">
        <f>IF(Config!$C$6=1,SUM(+Ene!AL50),IF(Config!$C$6=2,SUM(+Ene!AL50+Feb!AL50),IF(Config!$C$6=3,SUM(+Ene!AL50+Feb!AL50+Mar!AL50),IF(Config!$C$6=4,SUM(+Ene!AL50+Feb!AL50+Mar!AL50+Abr!AL50),IF(Config!$C$6=5,SUM(Ene!AL50+Feb!AL50+Mar!AL50+Abr!AL50+May!AL50),IF(Config!$C$6=6,SUM(+Ene!AL50+Feb!AL50+Mar!AL50+Abr!AL50+May!AL50+Jun!AL50),IF(Config!$C$6=7,SUM(Ene!AL50+Feb!AL50+Mar!AL50+Abr!AL50+May!AL50+Jun!AL50+Jul!AL50),IF(Config!$C$6=8,SUM(+Ene!AL50+Feb!AL50+Mar!AL50+Abr!AL50+May!AL50+Jun!AL50+Jul!AL50+Ago!AL50),IF(Config!$C$6=9,SUM(+Ene!AL50+Feb!AL50+Mar!AL50+Abr!AL50+May!AL50+Jun!AL50+Jul!AL50+Ago!AL50+Set!AL50),IF(Config!$C$6=10,SUM(+Ene!AL50+Feb!AL50+Mar!AL50+Abr!AL50+May!AL50+Jun!AL50+Jul!AL50+Ago!AL50+Set!AL50+Oct!AL50),IF(Config!$C$6=11,SUM(+Ene!AL50+Feb!AL50+Mar!AL50+Abr!AL50+May!AL50+Jun!AL50+Jul!AL50+Ago!AL50+Set!AL50+Oct!AL50+Nov!AL50),IF(Config!$C$6=12,SUM(+Ene!AL50+Feb!AL50+Mar!AL50+Abr!AL50+May!AL50+Jun!AL50+Jul!AL50+Ago!AL50+Set!AL50+Oct!AL50+Nov!AL50+Dic!AL50)))))))))))))</f>
        <v>0</v>
      </c>
      <c r="AM50" s="360">
        <f>IF(Config!$C$6=1,SUM(+Ene!AM50),IF(Config!$C$6=2,SUM(+Ene!AM50+Feb!AM50),IF(Config!$C$6=3,SUM(+Ene!AM50+Feb!AM50+Mar!AM50),IF(Config!$C$6=4,SUM(+Ene!AM50+Feb!AM50+Mar!AM50+Abr!AM50),IF(Config!$C$6=5,SUM(Ene!AM50+Feb!AM50+Mar!AM50+Abr!AM50+May!AM50),IF(Config!$C$6=6,SUM(+Ene!AM50+Feb!AM50+Mar!AM50+Abr!AM50+May!AM50+Jun!AM50),IF(Config!$C$6=7,SUM(Ene!AM50+Feb!AM50+Mar!AM50+Abr!AM50+May!AM50+Jun!AM50+Jul!AM50),IF(Config!$C$6=8,SUM(+Ene!AM50+Feb!AM50+Mar!AM50+Abr!AM50+May!AM50+Jun!AM50+Jul!AM50+Ago!AM50),IF(Config!$C$6=9,SUM(+Ene!AM50+Feb!AM50+Mar!AM50+Abr!AM50+May!AM50+Jun!AM50+Jul!AM50+Ago!AM50+Set!AM50),IF(Config!$C$6=10,SUM(+Ene!AM50+Feb!AM50+Mar!AM50+Abr!AM50+May!AM50+Jun!AM50+Jul!AM50+Ago!AM50+Set!AM50+Oct!AM50),IF(Config!$C$6=11,SUM(+Ene!AM50+Feb!AM50+Mar!AM50+Abr!AM50+May!AM50+Jun!AM50+Jul!AM50+Ago!AM50+Set!AM50+Oct!AM50+Nov!AM50),IF(Config!$C$6=12,SUM(+Ene!AM50+Feb!AM50+Mar!AM50+Abr!AM50+May!AM50+Jun!AM50+Jul!AM50+Ago!AM50+Set!AM50+Oct!AM50+Nov!AM50+Dic!AM50)))))))))))))</f>
        <v>0</v>
      </c>
      <c r="AN50" s="360">
        <f>IF(Config!$C$6=1,SUM(+Ene!AN50),IF(Config!$C$6=2,SUM(+Ene!AN50+Feb!AN50),IF(Config!$C$6=3,SUM(+Ene!AN50+Feb!AN50+Mar!AN50),IF(Config!$C$6=4,SUM(+Ene!AN50+Feb!AN50+Mar!AN50+Abr!AN50),IF(Config!$C$6=5,SUM(Ene!AN50+Feb!AN50+Mar!AN50+Abr!AN50+May!AN50),IF(Config!$C$6=6,SUM(+Ene!AN50+Feb!AN50+Mar!AN50+Abr!AN50+May!AN50+Jun!AN50),IF(Config!$C$6=7,SUM(Ene!AN50+Feb!AN50+Mar!AN50+Abr!AN50+May!AN50+Jun!AN50+Jul!AN50),IF(Config!$C$6=8,SUM(+Ene!AN50+Feb!AN50+Mar!AN50+Abr!AN50+May!AN50+Jun!AN50+Jul!AN50+Ago!AN50),IF(Config!$C$6=9,SUM(+Ene!AN50+Feb!AN50+Mar!AN50+Abr!AN50+May!AN50+Jun!AN50+Jul!AN50+Ago!AN50+Set!AN50),IF(Config!$C$6=10,SUM(+Ene!AN50+Feb!AN50+Mar!AN50+Abr!AN50+May!AN50+Jun!AN50+Jul!AN50+Ago!AN50+Set!AN50+Oct!AN50),IF(Config!$C$6=11,SUM(+Ene!AN50+Feb!AN50+Mar!AN50+Abr!AN50+May!AN50+Jun!AN50+Jul!AN50+Ago!AN50+Set!AN50+Oct!AN50+Nov!AN50),IF(Config!$C$6=12,SUM(+Ene!AN50+Feb!AN50+Mar!AN50+Abr!AN50+May!AN50+Jun!AN50+Jul!AN50+Ago!AN50+Set!AN50+Oct!AN50+Nov!AN50+Dic!AN50)))))))))))))</f>
        <v>0</v>
      </c>
      <c r="AO50" s="360">
        <f>IF(Config!$C$6=1,SUM(+Ene!AO50),IF(Config!$C$6=2,SUM(+Ene!AO50+Feb!AO50),IF(Config!$C$6=3,SUM(+Ene!AO50+Feb!AO50+Mar!AO50),IF(Config!$C$6=4,SUM(+Ene!AO50+Feb!AO50+Mar!AO50+Abr!AO50),IF(Config!$C$6=5,SUM(Ene!AO50+Feb!AO50+Mar!AO50+Abr!AO50+May!AO50),IF(Config!$C$6=6,SUM(+Ene!AO50+Feb!AO50+Mar!AO50+Abr!AO50+May!AO50+Jun!AO50),IF(Config!$C$6=7,SUM(Ene!AO50+Feb!AO50+Mar!AO50+Abr!AO50+May!AO50+Jun!AO50+Jul!AO50),IF(Config!$C$6=8,SUM(+Ene!AO50+Feb!AO50+Mar!AO50+Abr!AO50+May!AO50+Jun!AO50+Jul!AO50+Ago!AO50),IF(Config!$C$6=9,SUM(+Ene!AO50+Feb!AO50+Mar!AO50+Abr!AO50+May!AO50+Jun!AO50+Jul!AO50+Ago!AO50+Set!AO50),IF(Config!$C$6=10,SUM(+Ene!AO50+Feb!AO50+Mar!AO50+Abr!AO50+May!AO50+Jun!AO50+Jul!AO50+Ago!AO50+Set!AO50+Oct!AO50),IF(Config!$C$6=11,SUM(+Ene!AO50+Feb!AO50+Mar!AO50+Abr!AO50+May!AO50+Jun!AO50+Jul!AO50+Ago!AO50+Set!AO50+Oct!AO50+Nov!AO50),IF(Config!$C$6=12,SUM(+Ene!AO50+Feb!AO50+Mar!AO50+Abr!AO50+May!AO50+Jun!AO50+Jul!AO50+Ago!AO50+Set!AO50+Oct!AO50+Nov!AO50+Dic!AO50)))))))))))))</f>
        <v>0</v>
      </c>
      <c r="AP50" s="360">
        <f>IF(Config!$C$6=1,SUM(+Ene!AP50),IF(Config!$C$6=2,SUM(+Ene!AP50+Feb!AP50),IF(Config!$C$6=3,SUM(+Ene!AP50+Feb!AP50+Mar!AP50),IF(Config!$C$6=4,SUM(+Ene!AP50+Feb!AP50+Mar!AP50+Abr!AP50),IF(Config!$C$6=5,SUM(Ene!AP50+Feb!AP50+Mar!AP50+Abr!AP50+May!AP50),IF(Config!$C$6=6,SUM(+Ene!AP50+Feb!AP50+Mar!AP50+Abr!AP50+May!AP50+Jun!AP50),IF(Config!$C$6=7,SUM(Ene!AP50+Feb!AP50+Mar!AP50+Abr!AP50+May!AP50+Jun!AP50+Jul!AP50),IF(Config!$C$6=8,SUM(+Ene!AP50+Feb!AP50+Mar!AP50+Abr!AP50+May!AP50+Jun!AP50+Jul!AP50+Ago!AP50),IF(Config!$C$6=9,SUM(+Ene!AP50+Feb!AP50+Mar!AP50+Abr!AP50+May!AP50+Jun!AP50+Jul!AP50+Ago!AP50+Set!AP50),IF(Config!$C$6=10,SUM(+Ene!AP50+Feb!AP50+Mar!AP50+Abr!AP50+May!AP50+Jun!AP50+Jul!AP50+Ago!AP50+Set!AP50+Oct!AP50),IF(Config!$C$6=11,SUM(+Ene!AP50+Feb!AP50+Mar!AP50+Abr!AP50+May!AP50+Jun!AP50+Jul!AP50+Ago!AP50+Set!AP50+Oct!AP50+Nov!AP50),IF(Config!$C$6=12,SUM(+Ene!AP50+Feb!AP50+Mar!AP50+Abr!AP50+May!AP50+Jun!AP50+Jul!AP50+Ago!AP50+Set!AP50+Oct!AP50+Nov!AP50+Dic!AP50)))))))))))))</f>
        <v>0</v>
      </c>
      <c r="AQ50" s="360">
        <f>IF(Config!$C$6=1,SUM(+Ene!AQ50),IF(Config!$C$6=2,SUM(+Ene!AQ50+Feb!AQ50),IF(Config!$C$6=3,SUM(+Ene!AQ50+Feb!AQ50+Mar!AQ50),IF(Config!$C$6=4,SUM(+Ene!AQ50+Feb!AQ50+Mar!AQ50+Abr!AQ50),IF(Config!$C$6=5,SUM(Ene!AQ50+Feb!AQ50+Mar!AQ50+Abr!AQ50+May!AQ50),IF(Config!$C$6=6,SUM(+Ene!AQ50+Feb!AQ50+Mar!AQ50+Abr!AQ50+May!AQ50+Jun!AQ50),IF(Config!$C$6=7,SUM(Ene!AQ50+Feb!AQ50+Mar!AQ50+Abr!AQ50+May!AQ50+Jun!AQ50+Jul!AQ50),IF(Config!$C$6=8,SUM(+Ene!AQ50+Feb!AQ50+Mar!AQ50+Abr!AQ50+May!AQ50+Jun!AQ50+Jul!AQ50+Ago!AQ50),IF(Config!$C$6=9,SUM(+Ene!AQ50+Feb!AQ50+Mar!AQ50+Abr!AQ50+May!AQ50+Jun!AQ50+Jul!AQ50+Ago!AQ50+Set!AQ50),IF(Config!$C$6=10,SUM(+Ene!AQ50+Feb!AQ50+Mar!AQ50+Abr!AQ50+May!AQ50+Jun!AQ50+Jul!AQ50+Ago!AQ50+Set!AQ50+Oct!AQ50),IF(Config!$C$6=11,SUM(+Ene!AQ50+Feb!AQ50+Mar!AQ50+Abr!AQ50+May!AQ50+Jun!AQ50+Jul!AQ50+Ago!AQ50+Set!AQ50+Oct!AQ50+Nov!AQ50),IF(Config!$C$6=12,SUM(+Ene!AQ50+Feb!AQ50+Mar!AQ50+Abr!AQ50+May!AQ50+Jun!AQ50+Jul!AQ50+Ago!AQ50+Set!AQ50+Oct!AQ50+Nov!AQ50+Dic!AQ50)))))))))))))</f>
        <v>0</v>
      </c>
      <c r="AR50" s="360">
        <f>IF(Config!$C$6=1,SUM(+Ene!AR50),IF(Config!$C$6=2,SUM(+Ene!AR50+Feb!AR50),IF(Config!$C$6=3,SUM(+Ene!AR50+Feb!AR50+Mar!AR50),IF(Config!$C$6=4,SUM(+Ene!AR50+Feb!AR50+Mar!AR50+Abr!AR50),IF(Config!$C$6=5,SUM(Ene!AR50+Feb!AR50+Mar!AR50+Abr!AR50+May!AR50),IF(Config!$C$6=6,SUM(+Ene!AR50+Feb!AR50+Mar!AR50+Abr!AR50+May!AR50+Jun!AR50),IF(Config!$C$6=7,SUM(Ene!AR50+Feb!AR50+Mar!AR50+Abr!AR50+May!AR50+Jun!AR50+Jul!AR50),IF(Config!$C$6=8,SUM(+Ene!AR50+Feb!AR50+Mar!AR50+Abr!AR50+May!AR50+Jun!AR50+Jul!AR50+Ago!AR50),IF(Config!$C$6=9,SUM(+Ene!AR50+Feb!AR50+Mar!AR50+Abr!AR50+May!AR50+Jun!AR50+Jul!AR50+Ago!AR50+Set!AR50),IF(Config!$C$6=10,SUM(+Ene!AR50+Feb!AR50+Mar!AR50+Abr!AR50+May!AR50+Jun!AR50+Jul!AR50+Ago!AR50+Set!AR50+Oct!AR50),IF(Config!$C$6=11,SUM(+Ene!AR50+Feb!AR50+Mar!AR50+Abr!AR50+May!AR50+Jun!AR50+Jul!AR50+Ago!AR50+Set!AR50+Oct!AR50+Nov!AR50),IF(Config!$C$6=12,SUM(+Ene!AR50+Feb!AR50+Mar!AR50+Abr!AR50+May!AR50+Jun!AR50+Jul!AR50+Ago!AR50+Set!AR50+Oct!AR50+Nov!AR50+Dic!AR50)))))))))))))</f>
        <v>0</v>
      </c>
      <c r="AS50" s="360">
        <f>IF(Config!$C$6=1,SUM(+Ene!AS50),IF(Config!$C$6=2,SUM(+Ene!AS50+Feb!AS50),IF(Config!$C$6=3,SUM(+Ene!AS50+Feb!AS50+Mar!AS50),IF(Config!$C$6=4,SUM(+Ene!AS50+Feb!AS50+Mar!AS50+Abr!AS50),IF(Config!$C$6=5,SUM(Ene!AS50+Feb!AS50+Mar!AS50+Abr!AS50+May!AS50),IF(Config!$C$6=6,SUM(+Ene!AS50+Feb!AS50+Mar!AS50+Abr!AS50+May!AS50+Jun!AS50),IF(Config!$C$6=7,SUM(Ene!AS50+Feb!AS50+Mar!AS50+Abr!AS50+May!AS50+Jun!AS50+Jul!AS50),IF(Config!$C$6=8,SUM(+Ene!AS50+Feb!AS50+Mar!AS50+Abr!AS50+May!AS50+Jun!AS50+Jul!AS50+Ago!AS50),IF(Config!$C$6=9,SUM(+Ene!AS50+Feb!AS50+Mar!AS50+Abr!AS50+May!AS50+Jun!AS50+Jul!AS50+Ago!AS50+Set!AS50),IF(Config!$C$6=10,SUM(+Ene!AS50+Feb!AS50+Mar!AS50+Abr!AS50+May!AS50+Jun!AS50+Jul!AS50+Ago!AS50+Set!AS50+Oct!AS50),IF(Config!$C$6=11,SUM(+Ene!AS50+Feb!AS50+Mar!AS50+Abr!AS50+May!AS50+Jun!AS50+Jul!AS50+Ago!AS50+Set!AS50+Oct!AS50+Nov!AS50),IF(Config!$C$6=12,SUM(+Ene!AS50+Feb!AS50+Mar!AS50+Abr!AS50+May!AS50+Jun!AS50+Jul!AS50+Ago!AS50+Set!AS50+Oct!AS50+Nov!AS50+Dic!AS50)))))))))))))</f>
        <v>0</v>
      </c>
      <c r="AT50">
        <f t="shared" si="48"/>
        <v>0</v>
      </c>
      <c r="AU50" s="358">
        <f t="shared" si="27"/>
        <v>0</v>
      </c>
      <c r="AV50" s="358">
        <f t="shared" si="28"/>
        <v>0</v>
      </c>
      <c r="AW50" s="358">
        <f t="shared" si="49"/>
        <v>0</v>
      </c>
      <c r="AX50" s="358">
        <f t="shared" si="50"/>
        <v>0</v>
      </c>
      <c r="AY50" s="358">
        <f t="shared" si="51"/>
        <v>0</v>
      </c>
      <c r="AZ50" s="358">
        <f t="shared" si="52"/>
        <v>0</v>
      </c>
      <c r="BA50" s="37">
        <f t="shared" si="53"/>
        <v>0</v>
      </c>
      <c r="BB50" s="358">
        <f t="shared" si="54"/>
        <v>0</v>
      </c>
      <c r="BC50" s="359">
        <f t="shared" si="55"/>
        <v>0</v>
      </c>
      <c r="BD50" s="358">
        <f t="shared" si="56"/>
        <v>0</v>
      </c>
      <c r="BE50" s="54">
        <f t="shared" si="6"/>
        <v>0</v>
      </c>
      <c r="BF50" t="str">
        <f t="shared" si="57"/>
        <v>OK</v>
      </c>
    </row>
    <row r="51" spans="1:58" x14ac:dyDescent="0.25">
      <c r="A51" s="352">
        <v>56</v>
      </c>
      <c r="B51" s="285" t="str">
        <f>METAS!B50</f>
        <v>PORCENTAJE DE MUESTRAS DE MURCIELAGOS HEMATOFAGOS REMITIDAS AL LABORATORIO</v>
      </c>
      <c r="C51" s="286" t="str">
        <f>METAS!D50</f>
        <v>ZOONOSIS</v>
      </c>
      <c r="D51" s="360">
        <f>IF(Config!$C$6=1,SUM(+Ene!D51),IF(Config!$C$6=2,SUM(+Ene!D51+Feb!D51),IF(Config!$C$6=3,SUM(+Ene!D51+Feb!D51+Mar!D51),IF(Config!$C$6=4,SUM(+Ene!D51+Feb!D51+Mar!D51+Abr!D51),IF(Config!$C$6=5,SUM(Ene!D51+Feb!D51+Mar!D51+Abr!D51+May!D51),IF(Config!$C$6=6,SUM(+Ene!D51+Feb!D51+Mar!D51+Abr!D51+May!D51+Jun!D51),IF(Config!$C$6=7,SUM(Ene!D51+Feb!D51+Mar!D51+Abr!D51+May!D51+Jun!D51+Jul!D51),IF(Config!$C$6=8,SUM(+Ene!D51+Feb!D51+Mar!D51+Abr!D51+May!D51+Jun!D51+Jul!D51+Ago!D51),IF(Config!$C$6=9,SUM(+Ene!D51+Feb!D51+Mar!D51+Abr!D51+May!D51+Jun!D51+Jul!D51+Ago!D51+Set!D51),IF(Config!$C$6=10,SUM(+Ene!D51+Feb!D51+Mar!D51+Abr!D51+May!D51+Jun!D51+Jul!D51+Ago!D51+Set!D51+Oct!D51),IF(Config!$C$6=11,SUM(+Ene!D51+Feb!D51+Mar!D51+Abr!D51+May!D51+Jun!D51+Jul!D51+Ago!D51+Set!D51+Oct!D51+Nov!D51),IF(Config!$C$6=12,SUM(+Ene!D51+Feb!D51+Mar!D51+Abr!D51+May!D51+Jun!D51+Jul!D51+Ago!D51+Set!D51+Oct!D51+Nov!D51+Dic!D51)))))))))))))</f>
        <v>0</v>
      </c>
      <c r="E51" s="360">
        <f>IF(Config!$C$6=1,SUM(+Ene!E51),IF(Config!$C$6=2,SUM(+Ene!E51+Feb!E51),IF(Config!$C$6=3,SUM(+Ene!E51+Feb!E51+Mar!E51),IF(Config!$C$6=4,SUM(+Ene!E51+Feb!E51+Mar!E51+Abr!E51),IF(Config!$C$6=5,SUM(Ene!E51+Feb!E51+Mar!E51+Abr!E51+May!E51),IF(Config!$C$6=6,SUM(+Ene!E51+Feb!E51+Mar!E51+Abr!E51+May!E51+Jun!E51),IF(Config!$C$6=7,SUM(Ene!E51+Feb!E51+Mar!E51+Abr!E51+May!E51+Jun!E51+Jul!E51),IF(Config!$C$6=8,SUM(+Ene!E51+Feb!E51+Mar!E51+Abr!E51+May!E51+Jun!E51+Jul!E51+Ago!E51),IF(Config!$C$6=9,SUM(+Ene!E51+Feb!E51+Mar!E51+Abr!E51+May!E51+Jun!E51+Jul!E51+Ago!E51+Set!E51),IF(Config!$C$6=10,SUM(+Ene!E51+Feb!E51+Mar!E51+Abr!E51+May!E51+Jun!E51+Jul!E51+Ago!E51+Set!E51+Oct!E51),IF(Config!$C$6=11,SUM(+Ene!E51+Feb!E51+Mar!E51+Abr!E51+May!E51+Jun!E51+Jul!E51+Ago!E51+Set!E51+Oct!E51+Nov!E51),IF(Config!$C$6=12,SUM(+Ene!E51+Feb!E51+Mar!E51+Abr!E51+May!E51+Jun!E51+Jul!E51+Ago!E51+Set!E51+Oct!E51+Nov!E51+Dic!E51)))))))))))))</f>
        <v>0</v>
      </c>
      <c r="F51" s="360">
        <f>IF(Config!$C$6=1,SUM(+Ene!F51),IF(Config!$C$6=2,SUM(+Ene!F51+Feb!F51),IF(Config!$C$6=3,SUM(+Ene!F51+Feb!F51+Mar!F51),IF(Config!$C$6=4,SUM(+Ene!F51+Feb!F51+Mar!F51+Abr!F51),IF(Config!$C$6=5,SUM(Ene!F51+Feb!F51+Mar!F51+Abr!F51+May!F51),IF(Config!$C$6=6,SUM(+Ene!F51+Feb!F51+Mar!F51+Abr!F51+May!F51+Jun!F51),IF(Config!$C$6=7,SUM(Ene!F51+Feb!F51+Mar!F51+Abr!F51+May!F51+Jun!F51+Jul!F51),IF(Config!$C$6=8,SUM(+Ene!F51+Feb!F51+Mar!F51+Abr!F51+May!F51+Jun!F51+Jul!F51+Ago!F51),IF(Config!$C$6=9,SUM(+Ene!F51+Feb!F51+Mar!F51+Abr!F51+May!F51+Jun!F51+Jul!F51+Ago!F51+Set!F51),IF(Config!$C$6=10,SUM(+Ene!F51+Feb!F51+Mar!F51+Abr!F51+May!F51+Jun!F51+Jul!F51+Ago!F51+Set!F51+Oct!F51),IF(Config!$C$6=11,SUM(+Ene!F51+Feb!F51+Mar!F51+Abr!F51+May!F51+Jun!F51+Jul!F51+Ago!F51+Set!F51+Oct!F51+Nov!F51),IF(Config!$C$6=12,SUM(+Ene!F51+Feb!F51+Mar!F51+Abr!F51+May!F51+Jun!F51+Jul!F51+Ago!F51+Set!F51+Oct!F51+Nov!F51+Dic!F51)))))))))))))</f>
        <v>0</v>
      </c>
      <c r="G51" s="360">
        <f>IF(Config!$C$6=1,SUM(+Ene!G51),IF(Config!$C$6=2,SUM(+Ene!G51+Feb!G51),IF(Config!$C$6=3,SUM(+Ene!G51+Feb!G51+Mar!G51),IF(Config!$C$6=4,SUM(+Ene!G51+Feb!G51+Mar!G51+Abr!G51),IF(Config!$C$6=5,SUM(Ene!G51+Feb!G51+Mar!G51+Abr!G51+May!G51),IF(Config!$C$6=6,SUM(+Ene!G51+Feb!G51+Mar!G51+Abr!G51+May!G51+Jun!G51),IF(Config!$C$6=7,SUM(Ene!G51+Feb!G51+Mar!G51+Abr!G51+May!G51+Jun!G51+Jul!G51),IF(Config!$C$6=8,SUM(+Ene!G51+Feb!G51+Mar!G51+Abr!G51+May!G51+Jun!G51+Jul!G51+Ago!G51),IF(Config!$C$6=9,SUM(+Ene!G51+Feb!G51+Mar!G51+Abr!G51+May!G51+Jun!G51+Jul!G51+Ago!G51+Set!G51),IF(Config!$C$6=10,SUM(+Ene!G51+Feb!G51+Mar!G51+Abr!G51+May!G51+Jun!G51+Jul!G51+Ago!G51+Set!G51+Oct!G51),IF(Config!$C$6=11,SUM(+Ene!G51+Feb!G51+Mar!G51+Abr!G51+May!G51+Jun!G51+Jul!G51+Ago!G51+Set!G51+Oct!G51+Nov!G51),IF(Config!$C$6=12,SUM(+Ene!G51+Feb!G51+Mar!G51+Abr!G51+May!G51+Jun!G51+Jul!G51+Ago!G51+Set!G51+Oct!G51+Nov!G51+Dic!G51)))))))))))))</f>
        <v>0</v>
      </c>
      <c r="H51" s="360">
        <f>IF(Config!$C$6=1,SUM(+Ene!H51),IF(Config!$C$6=2,SUM(+Ene!H51+Feb!H51),IF(Config!$C$6=3,SUM(+Ene!H51+Feb!H51+Mar!H51),IF(Config!$C$6=4,SUM(+Ene!H51+Feb!H51+Mar!H51+Abr!H51),IF(Config!$C$6=5,SUM(Ene!H51+Feb!H51+Mar!H51+Abr!H51+May!H51),IF(Config!$C$6=6,SUM(+Ene!H51+Feb!H51+Mar!H51+Abr!H51+May!H51+Jun!H51),IF(Config!$C$6=7,SUM(Ene!H51+Feb!H51+Mar!H51+Abr!H51+May!H51+Jun!H51+Jul!H51),IF(Config!$C$6=8,SUM(+Ene!H51+Feb!H51+Mar!H51+Abr!H51+May!H51+Jun!H51+Jul!H51+Ago!H51),IF(Config!$C$6=9,SUM(+Ene!H51+Feb!H51+Mar!H51+Abr!H51+May!H51+Jun!H51+Jul!H51+Ago!H51+Set!H51),IF(Config!$C$6=10,SUM(+Ene!H51+Feb!H51+Mar!H51+Abr!H51+May!H51+Jun!H51+Jul!H51+Ago!H51+Set!H51+Oct!H51),IF(Config!$C$6=11,SUM(+Ene!H51+Feb!H51+Mar!H51+Abr!H51+May!H51+Jun!H51+Jul!H51+Ago!H51+Set!H51+Oct!H51+Nov!H51),IF(Config!$C$6=12,SUM(+Ene!H51+Feb!H51+Mar!H51+Abr!H51+May!H51+Jun!H51+Jul!H51+Ago!H51+Set!H51+Oct!H51+Nov!H51+Dic!H51)))))))))))))</f>
        <v>0</v>
      </c>
      <c r="I51" s="360">
        <f>IF(Config!$C$6=1,SUM(+Ene!I51),IF(Config!$C$6=2,SUM(+Ene!I51+Feb!I51),IF(Config!$C$6=3,SUM(+Ene!I51+Feb!I51+Mar!I51),IF(Config!$C$6=4,SUM(+Ene!I51+Feb!I51+Mar!I51+Abr!I51),IF(Config!$C$6=5,SUM(Ene!I51+Feb!I51+Mar!I51+Abr!I51+May!I51),IF(Config!$C$6=6,SUM(+Ene!I51+Feb!I51+Mar!I51+Abr!I51+May!I51+Jun!I51),IF(Config!$C$6=7,SUM(Ene!I51+Feb!I51+Mar!I51+Abr!I51+May!I51+Jun!I51+Jul!I51),IF(Config!$C$6=8,SUM(+Ene!I51+Feb!I51+Mar!I51+Abr!I51+May!I51+Jun!I51+Jul!I51+Ago!I51),IF(Config!$C$6=9,SUM(+Ene!I51+Feb!I51+Mar!I51+Abr!I51+May!I51+Jun!I51+Jul!I51+Ago!I51+Set!I51),IF(Config!$C$6=10,SUM(+Ene!I51+Feb!I51+Mar!I51+Abr!I51+May!I51+Jun!I51+Jul!I51+Ago!I51+Set!I51+Oct!I51),IF(Config!$C$6=11,SUM(+Ene!I51+Feb!I51+Mar!I51+Abr!I51+May!I51+Jun!I51+Jul!I51+Ago!I51+Set!I51+Oct!I51+Nov!I51),IF(Config!$C$6=12,SUM(+Ene!I51+Feb!I51+Mar!I51+Abr!I51+May!I51+Jun!I51+Jul!I51+Ago!I51+Set!I51+Oct!I51+Nov!I51+Dic!I51)))))))))))))</f>
        <v>0</v>
      </c>
      <c r="J51" s="360">
        <f>IF(Config!$C$6=1,SUM(+Ene!J51),IF(Config!$C$6=2,SUM(+Ene!J51+Feb!J51),IF(Config!$C$6=3,SUM(+Ene!J51+Feb!J51+Mar!J51),IF(Config!$C$6=4,SUM(+Ene!J51+Feb!J51+Mar!J51+Abr!J51),IF(Config!$C$6=5,SUM(Ene!J51+Feb!J51+Mar!J51+Abr!J51+May!J51),IF(Config!$C$6=6,SUM(+Ene!J51+Feb!J51+Mar!J51+Abr!J51+May!J51+Jun!J51),IF(Config!$C$6=7,SUM(Ene!J51+Feb!J51+Mar!J51+Abr!J51+May!J51+Jun!J51+Jul!J51),IF(Config!$C$6=8,SUM(+Ene!J51+Feb!J51+Mar!J51+Abr!J51+May!J51+Jun!J51+Jul!J51+Ago!J51),IF(Config!$C$6=9,SUM(+Ene!J51+Feb!J51+Mar!J51+Abr!J51+May!J51+Jun!J51+Jul!J51+Ago!J51+Set!J51),IF(Config!$C$6=10,SUM(+Ene!J51+Feb!J51+Mar!J51+Abr!J51+May!J51+Jun!J51+Jul!J51+Ago!J51+Set!J51+Oct!J51),IF(Config!$C$6=11,SUM(+Ene!J51+Feb!J51+Mar!J51+Abr!J51+May!J51+Jun!J51+Jul!J51+Ago!J51+Set!J51+Oct!J51+Nov!J51),IF(Config!$C$6=12,SUM(+Ene!J51+Feb!J51+Mar!J51+Abr!J51+May!J51+Jun!J51+Jul!J51+Ago!J51+Set!J51+Oct!J51+Nov!J51+Dic!J51)))))))))))))</f>
        <v>0</v>
      </c>
      <c r="K51" s="360">
        <f>IF(Config!$C$6=1,SUM(+Ene!K51),IF(Config!$C$6=2,SUM(+Ene!K51+Feb!K51),IF(Config!$C$6=3,SUM(+Ene!K51+Feb!K51+Mar!K51),IF(Config!$C$6=4,SUM(+Ene!K51+Feb!K51+Mar!K51+Abr!K51),IF(Config!$C$6=5,SUM(Ene!K51+Feb!K51+Mar!K51+Abr!K51+May!K51),IF(Config!$C$6=6,SUM(+Ene!K51+Feb!K51+Mar!K51+Abr!K51+May!K51+Jun!K51),IF(Config!$C$6=7,SUM(Ene!K51+Feb!K51+Mar!K51+Abr!K51+May!K51+Jun!K51+Jul!K51),IF(Config!$C$6=8,SUM(+Ene!K51+Feb!K51+Mar!K51+Abr!K51+May!K51+Jun!K51+Jul!K51+Ago!K51),IF(Config!$C$6=9,SUM(+Ene!K51+Feb!K51+Mar!K51+Abr!K51+May!K51+Jun!K51+Jul!K51+Ago!K51+Set!K51),IF(Config!$C$6=10,SUM(+Ene!K51+Feb!K51+Mar!K51+Abr!K51+May!K51+Jun!K51+Jul!K51+Ago!K51+Set!K51+Oct!K51),IF(Config!$C$6=11,SUM(+Ene!K51+Feb!K51+Mar!K51+Abr!K51+May!K51+Jun!K51+Jul!K51+Ago!K51+Set!K51+Oct!K51+Nov!K51),IF(Config!$C$6=12,SUM(+Ene!K51+Feb!K51+Mar!K51+Abr!K51+May!K51+Jun!K51+Jul!K51+Ago!K51+Set!K51+Oct!K51+Nov!K51+Dic!K51)))))))))))))</f>
        <v>0</v>
      </c>
      <c r="L51" s="360">
        <f>IF(Config!$C$6=1,SUM(+Ene!L51),IF(Config!$C$6=2,SUM(+Ene!L51+Feb!L51),IF(Config!$C$6=3,SUM(+Ene!L51+Feb!L51+Mar!L51),IF(Config!$C$6=4,SUM(+Ene!L51+Feb!L51+Mar!L51+Abr!L51),IF(Config!$C$6=5,SUM(Ene!L51+Feb!L51+Mar!L51+Abr!L51+May!L51),IF(Config!$C$6=6,SUM(+Ene!L51+Feb!L51+Mar!L51+Abr!L51+May!L51+Jun!L51),IF(Config!$C$6=7,SUM(Ene!L51+Feb!L51+Mar!L51+Abr!L51+May!L51+Jun!L51+Jul!L51),IF(Config!$C$6=8,SUM(+Ene!L51+Feb!L51+Mar!L51+Abr!L51+May!L51+Jun!L51+Jul!L51+Ago!L51),IF(Config!$C$6=9,SUM(+Ene!L51+Feb!L51+Mar!L51+Abr!L51+May!L51+Jun!L51+Jul!L51+Ago!L51+Set!L51),IF(Config!$C$6=10,SUM(+Ene!L51+Feb!L51+Mar!L51+Abr!L51+May!L51+Jun!L51+Jul!L51+Ago!L51+Set!L51+Oct!L51),IF(Config!$C$6=11,SUM(+Ene!L51+Feb!L51+Mar!L51+Abr!L51+May!L51+Jun!L51+Jul!L51+Ago!L51+Set!L51+Oct!L51+Nov!L51),IF(Config!$C$6=12,SUM(+Ene!L51+Feb!L51+Mar!L51+Abr!L51+May!L51+Jun!L51+Jul!L51+Ago!L51+Set!L51+Oct!L51+Nov!L51+Dic!L51)))))))))))))</f>
        <v>0</v>
      </c>
      <c r="M51" s="360">
        <f>IF(Config!$C$6=1,SUM(+Ene!M51),IF(Config!$C$6=2,SUM(+Ene!M51+Feb!M51),IF(Config!$C$6=3,SUM(+Ene!M51+Feb!M51+Mar!M51),IF(Config!$C$6=4,SUM(+Ene!M51+Feb!M51+Mar!M51+Abr!M51),IF(Config!$C$6=5,SUM(Ene!M51+Feb!M51+Mar!M51+Abr!M51+May!M51),IF(Config!$C$6=6,SUM(+Ene!M51+Feb!M51+Mar!M51+Abr!M51+May!M51+Jun!M51),IF(Config!$C$6=7,SUM(Ene!M51+Feb!M51+Mar!M51+Abr!M51+May!M51+Jun!M51+Jul!M51),IF(Config!$C$6=8,SUM(+Ene!M51+Feb!M51+Mar!M51+Abr!M51+May!M51+Jun!M51+Jul!M51+Ago!M51),IF(Config!$C$6=9,SUM(+Ene!M51+Feb!M51+Mar!M51+Abr!M51+May!M51+Jun!M51+Jul!M51+Ago!M51+Set!M51),IF(Config!$C$6=10,SUM(+Ene!M51+Feb!M51+Mar!M51+Abr!M51+May!M51+Jun!M51+Jul!M51+Ago!M51+Set!M51+Oct!M51),IF(Config!$C$6=11,SUM(+Ene!M51+Feb!M51+Mar!M51+Abr!M51+May!M51+Jun!M51+Jul!M51+Ago!M51+Set!M51+Oct!M51+Nov!M51),IF(Config!$C$6=12,SUM(+Ene!M51+Feb!M51+Mar!M51+Abr!M51+May!M51+Jun!M51+Jul!M51+Ago!M51+Set!M51+Oct!M51+Nov!M51+Dic!M51)))))))))))))</f>
        <v>0</v>
      </c>
      <c r="N51" s="360">
        <f>IF(Config!$C$6=1,SUM(+Ene!N51),IF(Config!$C$6=2,SUM(+Ene!N51+Feb!N51),IF(Config!$C$6=3,SUM(+Ene!N51+Feb!N51+Mar!N51),IF(Config!$C$6=4,SUM(+Ene!N51+Feb!N51+Mar!N51+Abr!N51),IF(Config!$C$6=5,SUM(Ene!N51+Feb!N51+Mar!N51+Abr!N51+May!N51),IF(Config!$C$6=6,SUM(+Ene!N51+Feb!N51+Mar!N51+Abr!N51+May!N51+Jun!N51),IF(Config!$C$6=7,SUM(Ene!N51+Feb!N51+Mar!N51+Abr!N51+May!N51+Jun!N51+Jul!N51),IF(Config!$C$6=8,SUM(+Ene!N51+Feb!N51+Mar!N51+Abr!N51+May!N51+Jun!N51+Jul!N51+Ago!N51),IF(Config!$C$6=9,SUM(+Ene!N51+Feb!N51+Mar!N51+Abr!N51+May!N51+Jun!N51+Jul!N51+Ago!N51+Set!N51),IF(Config!$C$6=10,SUM(+Ene!N51+Feb!N51+Mar!N51+Abr!N51+May!N51+Jun!N51+Jul!N51+Ago!N51+Set!N51+Oct!N51),IF(Config!$C$6=11,SUM(+Ene!N51+Feb!N51+Mar!N51+Abr!N51+May!N51+Jun!N51+Jul!N51+Ago!N51+Set!N51+Oct!N51+Nov!N51),IF(Config!$C$6=12,SUM(+Ene!N51+Feb!N51+Mar!N51+Abr!N51+May!N51+Jun!N51+Jul!N51+Ago!N51+Set!N51+Oct!N51+Nov!N51+Dic!N51)))))))))))))</f>
        <v>0</v>
      </c>
      <c r="O51" s="360">
        <f>IF(Config!$C$6=1,SUM(+Ene!O51),IF(Config!$C$6=2,SUM(+Ene!O51+Feb!O51),IF(Config!$C$6=3,SUM(+Ene!O51+Feb!O51+Mar!O51),IF(Config!$C$6=4,SUM(+Ene!O51+Feb!O51+Mar!O51+Abr!O51),IF(Config!$C$6=5,SUM(Ene!O51+Feb!O51+Mar!O51+Abr!O51+May!O51),IF(Config!$C$6=6,SUM(+Ene!O51+Feb!O51+Mar!O51+Abr!O51+May!O51+Jun!O51),IF(Config!$C$6=7,SUM(Ene!O51+Feb!O51+Mar!O51+Abr!O51+May!O51+Jun!O51+Jul!O51),IF(Config!$C$6=8,SUM(+Ene!O51+Feb!O51+Mar!O51+Abr!O51+May!O51+Jun!O51+Jul!O51+Ago!O51),IF(Config!$C$6=9,SUM(+Ene!O51+Feb!O51+Mar!O51+Abr!O51+May!O51+Jun!O51+Jul!O51+Ago!O51+Set!O51),IF(Config!$C$6=10,SUM(+Ene!O51+Feb!O51+Mar!O51+Abr!O51+May!O51+Jun!O51+Jul!O51+Ago!O51+Set!O51+Oct!O51),IF(Config!$C$6=11,SUM(+Ene!O51+Feb!O51+Mar!O51+Abr!O51+May!O51+Jun!O51+Jul!O51+Ago!O51+Set!O51+Oct!O51+Nov!O51),IF(Config!$C$6=12,SUM(+Ene!O51+Feb!O51+Mar!O51+Abr!O51+May!O51+Jun!O51+Jul!O51+Ago!O51+Set!O51+Oct!O51+Nov!O51+Dic!O51)))))))))))))</f>
        <v>0</v>
      </c>
      <c r="P51" s="360">
        <f>IF(Config!$C$6=1,SUM(+Ene!P51),IF(Config!$C$6=2,SUM(+Ene!P51+Feb!P51),IF(Config!$C$6=3,SUM(+Ene!P51+Feb!P51+Mar!P51),IF(Config!$C$6=4,SUM(+Ene!P51+Feb!P51+Mar!P51+Abr!P51),IF(Config!$C$6=5,SUM(Ene!P51+Feb!P51+Mar!P51+Abr!P51+May!P51),IF(Config!$C$6=6,SUM(+Ene!P51+Feb!P51+Mar!P51+Abr!P51+May!P51+Jun!P51),IF(Config!$C$6=7,SUM(Ene!P51+Feb!P51+Mar!P51+Abr!P51+May!P51+Jun!P51+Jul!P51),IF(Config!$C$6=8,SUM(+Ene!P51+Feb!P51+Mar!P51+Abr!P51+May!P51+Jun!P51+Jul!P51+Ago!P51),IF(Config!$C$6=9,SUM(+Ene!P51+Feb!P51+Mar!P51+Abr!P51+May!P51+Jun!P51+Jul!P51+Ago!P51+Set!P51),IF(Config!$C$6=10,SUM(+Ene!P51+Feb!P51+Mar!P51+Abr!P51+May!P51+Jun!P51+Jul!P51+Ago!P51+Set!P51+Oct!P51),IF(Config!$C$6=11,SUM(+Ene!P51+Feb!P51+Mar!P51+Abr!P51+May!P51+Jun!P51+Jul!P51+Ago!P51+Set!P51+Oct!P51+Nov!P51),IF(Config!$C$6=12,SUM(+Ene!P51+Feb!P51+Mar!P51+Abr!P51+May!P51+Jun!P51+Jul!P51+Ago!P51+Set!P51+Oct!P51+Nov!P51+Dic!P51)))))))))))))</f>
        <v>0</v>
      </c>
      <c r="Q51" s="360">
        <f>IF(Config!$C$6=1,SUM(+Ene!Q51),IF(Config!$C$6=2,SUM(+Ene!Q51+Feb!Q51),IF(Config!$C$6=3,SUM(+Ene!Q51+Feb!Q51+Mar!Q51),IF(Config!$C$6=4,SUM(+Ene!Q51+Feb!Q51+Mar!Q51+Abr!Q51),IF(Config!$C$6=5,SUM(Ene!Q51+Feb!Q51+Mar!Q51+Abr!Q51+May!Q51),IF(Config!$C$6=6,SUM(+Ene!Q51+Feb!Q51+Mar!Q51+Abr!Q51+May!Q51+Jun!Q51),IF(Config!$C$6=7,SUM(Ene!Q51+Feb!Q51+Mar!Q51+Abr!Q51+May!Q51+Jun!Q51+Jul!Q51),IF(Config!$C$6=8,SUM(+Ene!Q51+Feb!Q51+Mar!Q51+Abr!Q51+May!Q51+Jun!Q51+Jul!Q51+Ago!Q51),IF(Config!$C$6=9,SUM(+Ene!Q51+Feb!Q51+Mar!Q51+Abr!Q51+May!Q51+Jun!Q51+Jul!Q51+Ago!Q51+Set!Q51),IF(Config!$C$6=10,SUM(+Ene!Q51+Feb!Q51+Mar!Q51+Abr!Q51+May!Q51+Jun!Q51+Jul!Q51+Ago!Q51+Set!Q51+Oct!Q51),IF(Config!$C$6=11,SUM(+Ene!Q51+Feb!Q51+Mar!Q51+Abr!Q51+May!Q51+Jun!Q51+Jul!Q51+Ago!Q51+Set!Q51+Oct!Q51+Nov!Q51),IF(Config!$C$6=12,SUM(+Ene!Q51+Feb!Q51+Mar!Q51+Abr!Q51+May!Q51+Jun!Q51+Jul!Q51+Ago!Q51+Set!Q51+Oct!Q51+Nov!Q51+Dic!Q51)))))))))))))</f>
        <v>0</v>
      </c>
      <c r="R51" s="360">
        <f>IF(Config!$C$6=1,SUM(+Ene!R51),IF(Config!$C$6=2,SUM(+Ene!R51+Feb!R51),IF(Config!$C$6=3,SUM(+Ene!R51+Feb!R51+Mar!R51),IF(Config!$C$6=4,SUM(+Ene!R51+Feb!R51+Mar!R51+Abr!R51),IF(Config!$C$6=5,SUM(Ene!R51+Feb!R51+Mar!R51+Abr!R51+May!R51),IF(Config!$C$6=6,SUM(+Ene!R51+Feb!R51+Mar!R51+Abr!R51+May!R51+Jun!R51),IF(Config!$C$6=7,SUM(Ene!R51+Feb!R51+Mar!R51+Abr!R51+May!R51+Jun!R51+Jul!R51),IF(Config!$C$6=8,SUM(+Ene!R51+Feb!R51+Mar!R51+Abr!R51+May!R51+Jun!R51+Jul!R51+Ago!R51),IF(Config!$C$6=9,SUM(+Ene!R51+Feb!R51+Mar!R51+Abr!R51+May!R51+Jun!R51+Jul!R51+Ago!R51+Set!R51),IF(Config!$C$6=10,SUM(+Ene!R51+Feb!R51+Mar!R51+Abr!R51+May!R51+Jun!R51+Jul!R51+Ago!R51+Set!R51+Oct!R51),IF(Config!$C$6=11,SUM(+Ene!R51+Feb!R51+Mar!R51+Abr!R51+May!R51+Jun!R51+Jul!R51+Ago!R51+Set!R51+Oct!R51+Nov!R51),IF(Config!$C$6=12,SUM(+Ene!R51+Feb!R51+Mar!R51+Abr!R51+May!R51+Jun!R51+Jul!R51+Ago!R51+Set!R51+Oct!R51+Nov!R51+Dic!R51)))))))))))))</f>
        <v>0</v>
      </c>
      <c r="S51" s="360">
        <f>IF(Config!$C$6=1,SUM(+Ene!S51),IF(Config!$C$6=2,SUM(+Ene!S51+Feb!S51),IF(Config!$C$6=3,SUM(+Ene!S51+Feb!S51+Mar!S51),IF(Config!$C$6=4,SUM(+Ene!S51+Feb!S51+Mar!S51+Abr!S51),IF(Config!$C$6=5,SUM(Ene!S51+Feb!S51+Mar!S51+Abr!S51+May!S51),IF(Config!$C$6=6,SUM(+Ene!S51+Feb!S51+Mar!S51+Abr!S51+May!S51+Jun!S51),IF(Config!$C$6=7,SUM(Ene!S51+Feb!S51+Mar!S51+Abr!S51+May!S51+Jun!S51+Jul!S51),IF(Config!$C$6=8,SUM(+Ene!S51+Feb!S51+Mar!S51+Abr!S51+May!S51+Jun!S51+Jul!S51+Ago!S51),IF(Config!$C$6=9,SUM(+Ene!S51+Feb!S51+Mar!S51+Abr!S51+May!S51+Jun!S51+Jul!S51+Ago!S51+Set!S51),IF(Config!$C$6=10,SUM(+Ene!S51+Feb!S51+Mar!S51+Abr!S51+May!S51+Jun!S51+Jul!S51+Ago!S51+Set!S51+Oct!S51),IF(Config!$C$6=11,SUM(+Ene!S51+Feb!S51+Mar!S51+Abr!S51+May!S51+Jun!S51+Jul!S51+Ago!S51+Set!S51+Oct!S51+Nov!S51),IF(Config!$C$6=12,SUM(+Ene!S51+Feb!S51+Mar!S51+Abr!S51+May!S51+Jun!S51+Jul!S51+Ago!S51+Set!S51+Oct!S51+Nov!S51+Dic!S51)))))))))))))</f>
        <v>0</v>
      </c>
      <c r="T51" s="360">
        <f>IF(Config!$C$6=1,SUM(+Ene!T51),IF(Config!$C$6=2,SUM(+Ene!T51+Feb!T51),IF(Config!$C$6=3,SUM(+Ene!T51+Feb!T51+Mar!T51),IF(Config!$C$6=4,SUM(+Ene!T51+Feb!T51+Mar!T51+Abr!T51),IF(Config!$C$6=5,SUM(Ene!T51+Feb!T51+Mar!T51+Abr!T51+May!T51),IF(Config!$C$6=6,SUM(+Ene!T51+Feb!T51+Mar!T51+Abr!T51+May!T51+Jun!T51),IF(Config!$C$6=7,SUM(Ene!T51+Feb!T51+Mar!T51+Abr!T51+May!T51+Jun!T51+Jul!T51),IF(Config!$C$6=8,SUM(+Ene!T51+Feb!T51+Mar!T51+Abr!T51+May!T51+Jun!T51+Jul!T51+Ago!T51),IF(Config!$C$6=9,SUM(+Ene!T51+Feb!T51+Mar!T51+Abr!T51+May!T51+Jun!T51+Jul!T51+Ago!T51+Set!T51),IF(Config!$C$6=10,SUM(+Ene!T51+Feb!T51+Mar!T51+Abr!T51+May!T51+Jun!T51+Jul!T51+Ago!T51+Set!T51+Oct!T51),IF(Config!$C$6=11,SUM(+Ene!T51+Feb!T51+Mar!T51+Abr!T51+May!T51+Jun!T51+Jul!T51+Ago!T51+Set!T51+Oct!T51+Nov!T51),IF(Config!$C$6=12,SUM(+Ene!T51+Feb!T51+Mar!T51+Abr!T51+May!T51+Jun!T51+Jul!T51+Ago!T51+Set!T51+Oct!T51+Nov!T51+Dic!T51)))))))))))))</f>
        <v>0</v>
      </c>
      <c r="U51" s="360">
        <f>IF(Config!$C$6=1,SUM(+Ene!U51),IF(Config!$C$6=2,SUM(+Ene!U51+Feb!U51),IF(Config!$C$6=3,SUM(+Ene!U51+Feb!U51+Mar!U51),IF(Config!$C$6=4,SUM(+Ene!U51+Feb!U51+Mar!U51+Abr!U51),IF(Config!$C$6=5,SUM(Ene!U51+Feb!U51+Mar!U51+Abr!U51+May!U51),IF(Config!$C$6=6,SUM(+Ene!U51+Feb!U51+Mar!U51+Abr!U51+May!U51+Jun!U51),IF(Config!$C$6=7,SUM(Ene!U51+Feb!U51+Mar!U51+Abr!U51+May!U51+Jun!U51+Jul!U51),IF(Config!$C$6=8,SUM(+Ene!U51+Feb!U51+Mar!U51+Abr!U51+May!U51+Jun!U51+Jul!U51+Ago!U51),IF(Config!$C$6=9,SUM(+Ene!U51+Feb!U51+Mar!U51+Abr!U51+May!U51+Jun!U51+Jul!U51+Ago!U51+Set!U51),IF(Config!$C$6=10,SUM(+Ene!U51+Feb!U51+Mar!U51+Abr!U51+May!U51+Jun!U51+Jul!U51+Ago!U51+Set!U51+Oct!U51),IF(Config!$C$6=11,SUM(+Ene!U51+Feb!U51+Mar!U51+Abr!U51+May!U51+Jun!U51+Jul!U51+Ago!U51+Set!U51+Oct!U51+Nov!U51),IF(Config!$C$6=12,SUM(+Ene!U51+Feb!U51+Mar!U51+Abr!U51+May!U51+Jun!U51+Jul!U51+Ago!U51+Set!U51+Oct!U51+Nov!U51+Dic!U51)))))))))))))</f>
        <v>0</v>
      </c>
      <c r="V51" s="360">
        <f>IF(Config!$C$6=1,SUM(+Ene!V51),IF(Config!$C$6=2,SUM(+Ene!V51+Feb!V51),IF(Config!$C$6=3,SUM(+Ene!V51+Feb!V51+Mar!V51),IF(Config!$C$6=4,SUM(+Ene!V51+Feb!V51+Mar!V51+Abr!V51),IF(Config!$C$6=5,SUM(Ene!V51+Feb!V51+Mar!V51+Abr!V51+May!V51),IF(Config!$C$6=6,SUM(+Ene!V51+Feb!V51+Mar!V51+Abr!V51+May!V51+Jun!V51),IF(Config!$C$6=7,SUM(Ene!V51+Feb!V51+Mar!V51+Abr!V51+May!V51+Jun!V51+Jul!V51),IF(Config!$C$6=8,SUM(+Ene!V51+Feb!V51+Mar!V51+Abr!V51+May!V51+Jun!V51+Jul!V51+Ago!V51),IF(Config!$C$6=9,SUM(+Ene!V51+Feb!V51+Mar!V51+Abr!V51+May!V51+Jun!V51+Jul!V51+Ago!V51+Set!V51),IF(Config!$C$6=10,SUM(+Ene!V51+Feb!V51+Mar!V51+Abr!V51+May!V51+Jun!V51+Jul!V51+Ago!V51+Set!V51+Oct!V51),IF(Config!$C$6=11,SUM(+Ene!V51+Feb!V51+Mar!V51+Abr!V51+May!V51+Jun!V51+Jul!V51+Ago!V51+Set!V51+Oct!V51+Nov!V51),IF(Config!$C$6=12,SUM(+Ene!V51+Feb!V51+Mar!V51+Abr!V51+May!V51+Jun!V51+Jul!V51+Ago!V51+Set!V51+Oct!V51+Nov!V51+Dic!V51)))))))))))))</f>
        <v>0</v>
      </c>
      <c r="W51" s="360">
        <f>IF(Config!$C$6=1,SUM(+Ene!W51),IF(Config!$C$6=2,SUM(+Ene!W51+Feb!W51),IF(Config!$C$6=3,SUM(+Ene!W51+Feb!W51+Mar!W51),IF(Config!$C$6=4,SUM(+Ene!W51+Feb!W51+Mar!W51+Abr!W51),IF(Config!$C$6=5,SUM(Ene!W51+Feb!W51+Mar!W51+Abr!W51+May!W51),IF(Config!$C$6=6,SUM(+Ene!W51+Feb!W51+Mar!W51+Abr!W51+May!W51+Jun!W51),IF(Config!$C$6=7,SUM(Ene!W51+Feb!W51+Mar!W51+Abr!W51+May!W51+Jun!W51+Jul!W51),IF(Config!$C$6=8,SUM(+Ene!W51+Feb!W51+Mar!W51+Abr!W51+May!W51+Jun!W51+Jul!W51+Ago!W51),IF(Config!$C$6=9,SUM(+Ene!W51+Feb!W51+Mar!W51+Abr!W51+May!W51+Jun!W51+Jul!W51+Ago!W51+Set!W51),IF(Config!$C$6=10,SUM(+Ene!W51+Feb!W51+Mar!W51+Abr!W51+May!W51+Jun!W51+Jul!W51+Ago!W51+Set!W51+Oct!W51),IF(Config!$C$6=11,SUM(+Ene!W51+Feb!W51+Mar!W51+Abr!W51+May!W51+Jun!W51+Jul!W51+Ago!W51+Set!W51+Oct!W51+Nov!W51),IF(Config!$C$6=12,SUM(+Ene!W51+Feb!W51+Mar!W51+Abr!W51+May!W51+Jun!W51+Jul!W51+Ago!W51+Set!W51+Oct!W51+Nov!W51+Dic!W51)))))))))))))</f>
        <v>0</v>
      </c>
      <c r="X51" s="360">
        <f>IF(Config!$C$6=1,SUM(+Ene!X51),IF(Config!$C$6=2,SUM(+Ene!X51+Feb!X51),IF(Config!$C$6=3,SUM(+Ene!X51+Feb!X51+Mar!X51),IF(Config!$C$6=4,SUM(+Ene!X51+Feb!X51+Mar!X51+Abr!X51),IF(Config!$C$6=5,SUM(Ene!X51+Feb!X51+Mar!X51+Abr!X51+May!X51),IF(Config!$C$6=6,SUM(+Ene!X51+Feb!X51+Mar!X51+Abr!X51+May!X51+Jun!X51),IF(Config!$C$6=7,SUM(Ene!X51+Feb!X51+Mar!X51+Abr!X51+May!X51+Jun!X51+Jul!X51),IF(Config!$C$6=8,SUM(+Ene!X51+Feb!X51+Mar!X51+Abr!X51+May!X51+Jun!X51+Jul!X51+Ago!X51),IF(Config!$C$6=9,SUM(+Ene!X51+Feb!X51+Mar!X51+Abr!X51+May!X51+Jun!X51+Jul!X51+Ago!X51+Set!X51),IF(Config!$C$6=10,SUM(+Ene!X51+Feb!X51+Mar!X51+Abr!X51+May!X51+Jun!X51+Jul!X51+Ago!X51+Set!X51+Oct!X51),IF(Config!$C$6=11,SUM(+Ene!X51+Feb!X51+Mar!X51+Abr!X51+May!X51+Jun!X51+Jul!X51+Ago!X51+Set!X51+Oct!X51+Nov!X51),IF(Config!$C$6=12,SUM(+Ene!X51+Feb!X51+Mar!X51+Abr!X51+May!X51+Jun!X51+Jul!X51+Ago!X51+Set!X51+Oct!X51+Nov!X51+Dic!X51)))))))))))))</f>
        <v>0</v>
      </c>
      <c r="Y51" s="360">
        <f>IF(Config!$C$6=1,SUM(+Ene!Y51),IF(Config!$C$6=2,SUM(+Ene!Y51+Feb!Y51),IF(Config!$C$6=3,SUM(+Ene!Y51+Feb!Y51+Mar!Y51),IF(Config!$C$6=4,SUM(+Ene!Y51+Feb!Y51+Mar!Y51+Abr!Y51),IF(Config!$C$6=5,SUM(Ene!Y51+Feb!Y51+Mar!Y51+Abr!Y51+May!Y51),IF(Config!$C$6=6,SUM(+Ene!Y51+Feb!Y51+Mar!Y51+Abr!Y51+May!Y51+Jun!Y51),IF(Config!$C$6=7,SUM(Ene!Y51+Feb!Y51+Mar!Y51+Abr!Y51+May!Y51+Jun!Y51+Jul!Y51),IF(Config!$C$6=8,SUM(+Ene!Y51+Feb!Y51+Mar!Y51+Abr!Y51+May!Y51+Jun!Y51+Jul!Y51+Ago!Y51),IF(Config!$C$6=9,SUM(+Ene!Y51+Feb!Y51+Mar!Y51+Abr!Y51+May!Y51+Jun!Y51+Jul!Y51+Ago!Y51+Set!Y51),IF(Config!$C$6=10,SUM(+Ene!Y51+Feb!Y51+Mar!Y51+Abr!Y51+May!Y51+Jun!Y51+Jul!Y51+Ago!Y51+Set!Y51+Oct!Y51),IF(Config!$C$6=11,SUM(+Ene!Y51+Feb!Y51+Mar!Y51+Abr!Y51+May!Y51+Jun!Y51+Jul!Y51+Ago!Y51+Set!Y51+Oct!Y51+Nov!Y51),IF(Config!$C$6=12,SUM(+Ene!Y51+Feb!Y51+Mar!Y51+Abr!Y51+May!Y51+Jun!Y51+Jul!Y51+Ago!Y51+Set!Y51+Oct!Y51+Nov!Y51+Dic!Y51)))))))))))))</f>
        <v>0</v>
      </c>
      <c r="Z51" s="360">
        <f>IF(Config!$C$6=1,SUM(+Ene!Z51),IF(Config!$C$6=2,SUM(+Ene!Z51+Feb!Z51),IF(Config!$C$6=3,SUM(+Ene!Z51+Feb!Z51+Mar!Z51),IF(Config!$C$6=4,SUM(+Ene!Z51+Feb!Z51+Mar!Z51+Abr!Z51),IF(Config!$C$6=5,SUM(Ene!Z51+Feb!Z51+Mar!Z51+Abr!Z51+May!Z51),IF(Config!$C$6=6,SUM(+Ene!Z51+Feb!Z51+Mar!Z51+Abr!Z51+May!Z51+Jun!Z51),IF(Config!$C$6=7,SUM(Ene!Z51+Feb!Z51+Mar!Z51+Abr!Z51+May!Z51+Jun!Z51+Jul!Z51),IF(Config!$C$6=8,SUM(+Ene!Z51+Feb!Z51+Mar!Z51+Abr!Z51+May!Z51+Jun!Z51+Jul!Z51+Ago!Z51),IF(Config!$C$6=9,SUM(+Ene!Z51+Feb!Z51+Mar!Z51+Abr!Z51+May!Z51+Jun!Z51+Jul!Z51+Ago!Z51+Set!Z51),IF(Config!$C$6=10,SUM(+Ene!Z51+Feb!Z51+Mar!Z51+Abr!Z51+May!Z51+Jun!Z51+Jul!Z51+Ago!Z51+Set!Z51+Oct!Z51),IF(Config!$C$6=11,SUM(+Ene!Z51+Feb!Z51+Mar!Z51+Abr!Z51+May!Z51+Jun!Z51+Jul!Z51+Ago!Z51+Set!Z51+Oct!Z51+Nov!Z51),IF(Config!$C$6=12,SUM(+Ene!Z51+Feb!Z51+Mar!Z51+Abr!Z51+May!Z51+Jun!Z51+Jul!Z51+Ago!Z51+Set!Z51+Oct!Z51+Nov!Z51+Dic!Z51)))))))))))))</f>
        <v>0</v>
      </c>
      <c r="AA51" s="360">
        <f>IF(Config!$C$6=1,SUM(+Ene!AA51),IF(Config!$C$6=2,SUM(+Ene!AA51+Feb!AA51),IF(Config!$C$6=3,SUM(+Ene!AA51+Feb!AA51+Mar!AA51),IF(Config!$C$6=4,SUM(+Ene!AA51+Feb!AA51+Mar!AA51+Abr!AA51),IF(Config!$C$6=5,SUM(Ene!AA51+Feb!AA51+Mar!AA51+Abr!AA51+May!AA51),IF(Config!$C$6=6,SUM(+Ene!AA51+Feb!AA51+Mar!AA51+Abr!AA51+May!AA51+Jun!AA51),IF(Config!$C$6=7,SUM(Ene!AA51+Feb!AA51+Mar!AA51+Abr!AA51+May!AA51+Jun!AA51+Jul!AA51),IF(Config!$C$6=8,SUM(+Ene!AA51+Feb!AA51+Mar!AA51+Abr!AA51+May!AA51+Jun!AA51+Jul!AA51+Ago!AA51),IF(Config!$C$6=9,SUM(+Ene!AA51+Feb!AA51+Mar!AA51+Abr!AA51+May!AA51+Jun!AA51+Jul!AA51+Ago!AA51+Set!AA51),IF(Config!$C$6=10,SUM(+Ene!AA51+Feb!AA51+Mar!AA51+Abr!AA51+May!AA51+Jun!AA51+Jul!AA51+Ago!AA51+Set!AA51+Oct!AA51),IF(Config!$C$6=11,SUM(+Ene!AA51+Feb!AA51+Mar!AA51+Abr!AA51+May!AA51+Jun!AA51+Jul!AA51+Ago!AA51+Set!AA51+Oct!AA51+Nov!AA51),IF(Config!$C$6=12,SUM(+Ene!AA51+Feb!AA51+Mar!AA51+Abr!AA51+May!AA51+Jun!AA51+Jul!AA51+Ago!AA51+Set!AA51+Oct!AA51+Nov!AA51+Dic!AA51)))))))))))))</f>
        <v>0</v>
      </c>
      <c r="AB51" s="360">
        <f>IF(Config!$C$6=1,SUM(+Ene!AB51),IF(Config!$C$6=2,SUM(+Ene!AB51+Feb!AB51),IF(Config!$C$6=3,SUM(+Ene!AB51+Feb!AB51+Mar!AB51),IF(Config!$C$6=4,SUM(+Ene!AB51+Feb!AB51+Mar!AB51+Abr!AB51),IF(Config!$C$6=5,SUM(Ene!AB51+Feb!AB51+Mar!AB51+Abr!AB51+May!AB51),IF(Config!$C$6=6,SUM(+Ene!AB51+Feb!AB51+Mar!AB51+Abr!AB51+May!AB51+Jun!AB51),IF(Config!$C$6=7,SUM(Ene!AB51+Feb!AB51+Mar!AB51+Abr!AB51+May!AB51+Jun!AB51+Jul!AB51),IF(Config!$C$6=8,SUM(+Ene!AB51+Feb!AB51+Mar!AB51+Abr!AB51+May!AB51+Jun!AB51+Jul!AB51+Ago!AB51),IF(Config!$C$6=9,SUM(+Ene!AB51+Feb!AB51+Mar!AB51+Abr!AB51+May!AB51+Jun!AB51+Jul!AB51+Ago!AB51+Set!AB51),IF(Config!$C$6=10,SUM(+Ene!AB51+Feb!AB51+Mar!AB51+Abr!AB51+May!AB51+Jun!AB51+Jul!AB51+Ago!AB51+Set!AB51+Oct!AB51),IF(Config!$C$6=11,SUM(+Ene!AB51+Feb!AB51+Mar!AB51+Abr!AB51+May!AB51+Jun!AB51+Jul!AB51+Ago!AB51+Set!AB51+Oct!AB51+Nov!AB51),IF(Config!$C$6=12,SUM(+Ene!AB51+Feb!AB51+Mar!AB51+Abr!AB51+May!AB51+Jun!AB51+Jul!AB51+Ago!AB51+Set!AB51+Oct!AB51+Nov!AB51+Dic!AB51)))))))))))))</f>
        <v>0</v>
      </c>
      <c r="AC51" s="360">
        <f>IF(Config!$C$6=1,SUM(+Ene!AC51),IF(Config!$C$6=2,SUM(+Ene!AC51+Feb!AC51),IF(Config!$C$6=3,SUM(+Ene!AC51+Feb!AC51+Mar!AC51),IF(Config!$C$6=4,SUM(+Ene!AC51+Feb!AC51+Mar!AC51+Abr!AC51),IF(Config!$C$6=5,SUM(Ene!AC51+Feb!AC51+Mar!AC51+Abr!AC51+May!AC51),IF(Config!$C$6=6,SUM(+Ene!AC51+Feb!AC51+Mar!AC51+Abr!AC51+May!AC51+Jun!AC51),IF(Config!$C$6=7,SUM(Ene!AC51+Feb!AC51+Mar!AC51+Abr!AC51+May!AC51+Jun!AC51+Jul!AC51),IF(Config!$C$6=8,SUM(+Ene!AC51+Feb!AC51+Mar!AC51+Abr!AC51+May!AC51+Jun!AC51+Jul!AC51+Ago!AC51),IF(Config!$C$6=9,SUM(+Ene!AC51+Feb!AC51+Mar!AC51+Abr!AC51+May!AC51+Jun!AC51+Jul!AC51+Ago!AC51+Set!AC51),IF(Config!$C$6=10,SUM(+Ene!AC51+Feb!AC51+Mar!AC51+Abr!AC51+May!AC51+Jun!AC51+Jul!AC51+Ago!AC51+Set!AC51+Oct!AC51),IF(Config!$C$6=11,SUM(+Ene!AC51+Feb!AC51+Mar!AC51+Abr!AC51+May!AC51+Jun!AC51+Jul!AC51+Ago!AC51+Set!AC51+Oct!AC51+Nov!AC51),IF(Config!$C$6=12,SUM(+Ene!AC51+Feb!AC51+Mar!AC51+Abr!AC51+May!AC51+Jun!AC51+Jul!AC51+Ago!AC51+Set!AC51+Oct!AC51+Nov!AC51+Dic!AC51)))))))))))))</f>
        <v>0</v>
      </c>
      <c r="AD51" s="360">
        <f>IF(Config!$C$6=1,SUM(+Ene!AD51),IF(Config!$C$6=2,SUM(+Ene!AD51+Feb!AD51),IF(Config!$C$6=3,SUM(+Ene!AD51+Feb!AD51+Mar!AD51),IF(Config!$C$6=4,SUM(+Ene!AD51+Feb!AD51+Mar!AD51+Abr!AD51),IF(Config!$C$6=5,SUM(Ene!AD51+Feb!AD51+Mar!AD51+Abr!AD51+May!AD51),IF(Config!$C$6=6,SUM(+Ene!AD51+Feb!AD51+Mar!AD51+Abr!AD51+May!AD51+Jun!AD51),IF(Config!$C$6=7,SUM(Ene!AD51+Feb!AD51+Mar!AD51+Abr!AD51+May!AD51+Jun!AD51+Jul!AD51),IF(Config!$C$6=8,SUM(+Ene!AD51+Feb!AD51+Mar!AD51+Abr!AD51+May!AD51+Jun!AD51+Jul!AD51+Ago!AD51),IF(Config!$C$6=9,SUM(+Ene!AD51+Feb!AD51+Mar!AD51+Abr!AD51+May!AD51+Jun!AD51+Jul!AD51+Ago!AD51+Set!AD51),IF(Config!$C$6=10,SUM(+Ene!AD51+Feb!AD51+Mar!AD51+Abr!AD51+May!AD51+Jun!AD51+Jul!AD51+Ago!AD51+Set!AD51+Oct!AD51),IF(Config!$C$6=11,SUM(+Ene!AD51+Feb!AD51+Mar!AD51+Abr!AD51+May!AD51+Jun!AD51+Jul!AD51+Ago!AD51+Set!AD51+Oct!AD51+Nov!AD51),IF(Config!$C$6=12,SUM(+Ene!AD51+Feb!AD51+Mar!AD51+Abr!AD51+May!AD51+Jun!AD51+Jul!AD51+Ago!AD51+Set!AD51+Oct!AD51+Nov!AD51+Dic!AD51)))))))))))))</f>
        <v>0</v>
      </c>
      <c r="AE51" s="360">
        <f>IF(Config!$C$6=1,SUM(+Ene!AE51),IF(Config!$C$6=2,SUM(+Ene!AE51+Feb!AE51),IF(Config!$C$6=3,SUM(+Ene!AE51+Feb!AE51+Mar!AE51),IF(Config!$C$6=4,SUM(+Ene!AE51+Feb!AE51+Mar!AE51+Abr!AE51),IF(Config!$C$6=5,SUM(Ene!AE51+Feb!AE51+Mar!AE51+Abr!AE51+May!AE51),IF(Config!$C$6=6,SUM(+Ene!AE51+Feb!AE51+Mar!AE51+Abr!AE51+May!AE51+Jun!AE51),IF(Config!$C$6=7,SUM(Ene!AE51+Feb!AE51+Mar!AE51+Abr!AE51+May!AE51+Jun!AE51+Jul!AE51),IF(Config!$C$6=8,SUM(+Ene!AE51+Feb!AE51+Mar!AE51+Abr!AE51+May!AE51+Jun!AE51+Jul!AE51+Ago!AE51),IF(Config!$C$6=9,SUM(+Ene!AE51+Feb!AE51+Mar!AE51+Abr!AE51+May!AE51+Jun!AE51+Jul!AE51+Ago!AE51+Set!AE51),IF(Config!$C$6=10,SUM(+Ene!AE51+Feb!AE51+Mar!AE51+Abr!AE51+May!AE51+Jun!AE51+Jul!AE51+Ago!AE51+Set!AE51+Oct!AE51),IF(Config!$C$6=11,SUM(+Ene!AE51+Feb!AE51+Mar!AE51+Abr!AE51+May!AE51+Jun!AE51+Jul!AE51+Ago!AE51+Set!AE51+Oct!AE51+Nov!AE51),IF(Config!$C$6=12,SUM(+Ene!AE51+Feb!AE51+Mar!AE51+Abr!AE51+May!AE51+Jun!AE51+Jul!AE51+Ago!AE51+Set!AE51+Oct!AE51+Nov!AE51+Dic!AE51)))))))))))))</f>
        <v>0</v>
      </c>
      <c r="AF51" s="360">
        <f>IF(Config!$C$6=1,SUM(+Ene!AF51),IF(Config!$C$6=2,SUM(+Ene!AF51+Feb!AF51),IF(Config!$C$6=3,SUM(+Ene!AF51+Feb!AF51+Mar!AF51),IF(Config!$C$6=4,SUM(+Ene!AF51+Feb!AF51+Mar!AF51+Abr!AF51),IF(Config!$C$6=5,SUM(Ene!AF51+Feb!AF51+Mar!AF51+Abr!AF51+May!AF51),IF(Config!$C$6=6,SUM(+Ene!AF51+Feb!AF51+Mar!AF51+Abr!AF51+May!AF51+Jun!AF51),IF(Config!$C$6=7,SUM(Ene!AF51+Feb!AF51+Mar!AF51+Abr!AF51+May!AF51+Jun!AF51+Jul!AF51),IF(Config!$C$6=8,SUM(+Ene!AF51+Feb!AF51+Mar!AF51+Abr!AF51+May!AF51+Jun!AF51+Jul!AF51+Ago!AF51),IF(Config!$C$6=9,SUM(+Ene!AF51+Feb!AF51+Mar!AF51+Abr!AF51+May!AF51+Jun!AF51+Jul!AF51+Ago!AF51+Set!AF51),IF(Config!$C$6=10,SUM(+Ene!AF51+Feb!AF51+Mar!AF51+Abr!AF51+May!AF51+Jun!AF51+Jul!AF51+Ago!AF51+Set!AF51+Oct!AF51),IF(Config!$C$6=11,SUM(+Ene!AF51+Feb!AF51+Mar!AF51+Abr!AF51+May!AF51+Jun!AF51+Jul!AF51+Ago!AF51+Set!AF51+Oct!AF51+Nov!AF51),IF(Config!$C$6=12,SUM(+Ene!AF51+Feb!AF51+Mar!AF51+Abr!AF51+May!AF51+Jun!AF51+Jul!AF51+Ago!AF51+Set!AF51+Oct!AF51+Nov!AF51+Dic!AF51)))))))))))))</f>
        <v>0</v>
      </c>
      <c r="AG51" s="360">
        <f>IF(Config!$C$6=1,SUM(+Ene!AG51),IF(Config!$C$6=2,SUM(+Ene!AG51+Feb!AG51),IF(Config!$C$6=3,SUM(+Ene!AG51+Feb!AG51+Mar!AG51),IF(Config!$C$6=4,SUM(+Ene!AG51+Feb!AG51+Mar!AG51+Abr!AG51),IF(Config!$C$6=5,SUM(Ene!AG51+Feb!AG51+Mar!AG51+Abr!AG51+May!AG51),IF(Config!$C$6=6,SUM(+Ene!AG51+Feb!AG51+Mar!AG51+Abr!AG51+May!AG51+Jun!AG51),IF(Config!$C$6=7,SUM(Ene!AG51+Feb!AG51+Mar!AG51+Abr!AG51+May!AG51+Jun!AG51+Jul!AG51),IF(Config!$C$6=8,SUM(+Ene!AG51+Feb!AG51+Mar!AG51+Abr!AG51+May!AG51+Jun!AG51+Jul!AG51+Ago!AG51),IF(Config!$C$6=9,SUM(+Ene!AG51+Feb!AG51+Mar!AG51+Abr!AG51+May!AG51+Jun!AG51+Jul!AG51+Ago!AG51+Set!AG51),IF(Config!$C$6=10,SUM(+Ene!AG51+Feb!AG51+Mar!AG51+Abr!AG51+May!AG51+Jun!AG51+Jul!AG51+Ago!AG51+Set!AG51+Oct!AG51),IF(Config!$C$6=11,SUM(+Ene!AG51+Feb!AG51+Mar!AG51+Abr!AG51+May!AG51+Jun!AG51+Jul!AG51+Ago!AG51+Set!AG51+Oct!AG51+Nov!AG51),IF(Config!$C$6=12,SUM(+Ene!AG51+Feb!AG51+Mar!AG51+Abr!AG51+May!AG51+Jun!AG51+Jul!AG51+Ago!AG51+Set!AG51+Oct!AG51+Nov!AG51+Dic!AG51)))))))))))))</f>
        <v>0</v>
      </c>
      <c r="AH51" s="360">
        <f>IF(Config!$C$6=1,SUM(+Ene!AH51),IF(Config!$C$6=2,SUM(+Ene!AH51+Feb!AH51),IF(Config!$C$6=3,SUM(+Ene!AH51+Feb!AH51+Mar!AH51),IF(Config!$C$6=4,SUM(+Ene!AH51+Feb!AH51+Mar!AH51+Abr!AH51),IF(Config!$C$6=5,SUM(Ene!AH51+Feb!AH51+Mar!AH51+Abr!AH51+May!AH51),IF(Config!$C$6=6,SUM(+Ene!AH51+Feb!AH51+Mar!AH51+Abr!AH51+May!AH51+Jun!AH51),IF(Config!$C$6=7,SUM(Ene!AH51+Feb!AH51+Mar!AH51+Abr!AH51+May!AH51+Jun!AH51+Jul!AH51),IF(Config!$C$6=8,SUM(+Ene!AH51+Feb!AH51+Mar!AH51+Abr!AH51+May!AH51+Jun!AH51+Jul!AH51+Ago!AH51),IF(Config!$C$6=9,SUM(+Ene!AH51+Feb!AH51+Mar!AH51+Abr!AH51+May!AH51+Jun!AH51+Jul!AH51+Ago!AH51+Set!AH51),IF(Config!$C$6=10,SUM(+Ene!AH51+Feb!AH51+Mar!AH51+Abr!AH51+May!AH51+Jun!AH51+Jul!AH51+Ago!AH51+Set!AH51+Oct!AH51),IF(Config!$C$6=11,SUM(+Ene!AH51+Feb!AH51+Mar!AH51+Abr!AH51+May!AH51+Jun!AH51+Jul!AH51+Ago!AH51+Set!AH51+Oct!AH51+Nov!AH51),IF(Config!$C$6=12,SUM(+Ene!AH51+Feb!AH51+Mar!AH51+Abr!AH51+May!AH51+Jun!AH51+Jul!AH51+Ago!AH51+Set!AH51+Oct!AH51+Nov!AH51+Dic!AH51)))))))))))))</f>
        <v>0</v>
      </c>
      <c r="AI51" s="360">
        <f>IF(Config!$C$6=1,SUM(+Ene!AI51),IF(Config!$C$6=2,SUM(+Ene!AI51+Feb!AI51),IF(Config!$C$6=3,SUM(+Ene!AI51+Feb!AI51+Mar!AI51),IF(Config!$C$6=4,SUM(+Ene!AI51+Feb!AI51+Mar!AI51+Abr!AI51),IF(Config!$C$6=5,SUM(Ene!AI51+Feb!AI51+Mar!AI51+Abr!AI51+May!AI51),IF(Config!$C$6=6,SUM(+Ene!AI51+Feb!AI51+Mar!AI51+Abr!AI51+May!AI51+Jun!AI51),IF(Config!$C$6=7,SUM(Ene!AI51+Feb!AI51+Mar!AI51+Abr!AI51+May!AI51+Jun!AI51+Jul!AI51),IF(Config!$C$6=8,SUM(+Ene!AI51+Feb!AI51+Mar!AI51+Abr!AI51+May!AI51+Jun!AI51+Jul!AI51+Ago!AI51),IF(Config!$C$6=9,SUM(+Ene!AI51+Feb!AI51+Mar!AI51+Abr!AI51+May!AI51+Jun!AI51+Jul!AI51+Ago!AI51+Set!AI51),IF(Config!$C$6=10,SUM(+Ene!AI51+Feb!AI51+Mar!AI51+Abr!AI51+May!AI51+Jun!AI51+Jul!AI51+Ago!AI51+Set!AI51+Oct!AI51),IF(Config!$C$6=11,SUM(+Ene!AI51+Feb!AI51+Mar!AI51+Abr!AI51+May!AI51+Jun!AI51+Jul!AI51+Ago!AI51+Set!AI51+Oct!AI51+Nov!AI51),IF(Config!$C$6=12,SUM(+Ene!AI51+Feb!AI51+Mar!AI51+Abr!AI51+May!AI51+Jun!AI51+Jul!AI51+Ago!AI51+Set!AI51+Oct!AI51+Nov!AI51+Dic!AI51)))))))))))))</f>
        <v>0</v>
      </c>
      <c r="AJ51" s="360">
        <f>IF(Config!$C$6=1,SUM(+Ene!AJ51),IF(Config!$C$6=2,SUM(+Ene!AJ51+Feb!AJ51),IF(Config!$C$6=3,SUM(+Ene!AJ51+Feb!AJ51+Mar!AJ51),IF(Config!$C$6=4,SUM(+Ene!AJ51+Feb!AJ51+Mar!AJ51+Abr!AJ51),IF(Config!$C$6=5,SUM(Ene!AJ51+Feb!AJ51+Mar!AJ51+Abr!AJ51+May!AJ51),IF(Config!$C$6=6,SUM(+Ene!AJ51+Feb!AJ51+Mar!AJ51+Abr!AJ51+May!AJ51+Jun!AJ51),IF(Config!$C$6=7,SUM(Ene!AJ51+Feb!AJ51+Mar!AJ51+Abr!AJ51+May!AJ51+Jun!AJ51+Jul!AJ51),IF(Config!$C$6=8,SUM(+Ene!AJ51+Feb!AJ51+Mar!AJ51+Abr!AJ51+May!AJ51+Jun!AJ51+Jul!AJ51+Ago!AJ51),IF(Config!$C$6=9,SUM(+Ene!AJ51+Feb!AJ51+Mar!AJ51+Abr!AJ51+May!AJ51+Jun!AJ51+Jul!AJ51+Ago!AJ51+Set!AJ51),IF(Config!$C$6=10,SUM(+Ene!AJ51+Feb!AJ51+Mar!AJ51+Abr!AJ51+May!AJ51+Jun!AJ51+Jul!AJ51+Ago!AJ51+Set!AJ51+Oct!AJ51),IF(Config!$C$6=11,SUM(+Ene!AJ51+Feb!AJ51+Mar!AJ51+Abr!AJ51+May!AJ51+Jun!AJ51+Jul!AJ51+Ago!AJ51+Set!AJ51+Oct!AJ51+Nov!AJ51),IF(Config!$C$6=12,SUM(+Ene!AJ51+Feb!AJ51+Mar!AJ51+Abr!AJ51+May!AJ51+Jun!AJ51+Jul!AJ51+Ago!AJ51+Set!AJ51+Oct!AJ51+Nov!AJ51+Dic!AJ51)))))))))))))</f>
        <v>0</v>
      </c>
      <c r="AK51" s="360">
        <f>IF(Config!$C$6=1,SUM(+Ene!AK51),IF(Config!$C$6=2,SUM(+Ene!AK51+Feb!AK51),IF(Config!$C$6=3,SUM(+Ene!AK51+Feb!AK51+Mar!AK51),IF(Config!$C$6=4,SUM(+Ene!AK51+Feb!AK51+Mar!AK51+Abr!AK51),IF(Config!$C$6=5,SUM(Ene!AK51+Feb!AK51+Mar!AK51+Abr!AK51+May!AK51),IF(Config!$C$6=6,SUM(+Ene!AK51+Feb!AK51+Mar!AK51+Abr!AK51+May!AK51+Jun!AK51),IF(Config!$C$6=7,SUM(Ene!AK51+Feb!AK51+Mar!AK51+Abr!AK51+May!AK51+Jun!AK51+Jul!AK51),IF(Config!$C$6=8,SUM(+Ene!AK51+Feb!AK51+Mar!AK51+Abr!AK51+May!AK51+Jun!AK51+Jul!AK51+Ago!AK51),IF(Config!$C$6=9,SUM(+Ene!AK51+Feb!AK51+Mar!AK51+Abr!AK51+May!AK51+Jun!AK51+Jul!AK51+Ago!AK51+Set!AK51),IF(Config!$C$6=10,SUM(+Ene!AK51+Feb!AK51+Mar!AK51+Abr!AK51+May!AK51+Jun!AK51+Jul!AK51+Ago!AK51+Set!AK51+Oct!AK51),IF(Config!$C$6=11,SUM(+Ene!AK51+Feb!AK51+Mar!AK51+Abr!AK51+May!AK51+Jun!AK51+Jul!AK51+Ago!AK51+Set!AK51+Oct!AK51+Nov!AK51),IF(Config!$C$6=12,SUM(+Ene!AK51+Feb!AK51+Mar!AK51+Abr!AK51+May!AK51+Jun!AK51+Jul!AK51+Ago!AK51+Set!AK51+Oct!AK51+Nov!AK51+Dic!AK51)))))))))))))</f>
        <v>0</v>
      </c>
      <c r="AL51" s="360">
        <f>IF(Config!$C$6=1,SUM(+Ene!AL51),IF(Config!$C$6=2,SUM(+Ene!AL51+Feb!AL51),IF(Config!$C$6=3,SUM(+Ene!AL51+Feb!AL51+Mar!AL51),IF(Config!$C$6=4,SUM(+Ene!AL51+Feb!AL51+Mar!AL51+Abr!AL51),IF(Config!$C$6=5,SUM(Ene!AL51+Feb!AL51+Mar!AL51+Abr!AL51+May!AL51),IF(Config!$C$6=6,SUM(+Ene!AL51+Feb!AL51+Mar!AL51+Abr!AL51+May!AL51+Jun!AL51),IF(Config!$C$6=7,SUM(Ene!AL51+Feb!AL51+Mar!AL51+Abr!AL51+May!AL51+Jun!AL51+Jul!AL51),IF(Config!$C$6=8,SUM(+Ene!AL51+Feb!AL51+Mar!AL51+Abr!AL51+May!AL51+Jun!AL51+Jul!AL51+Ago!AL51),IF(Config!$C$6=9,SUM(+Ene!AL51+Feb!AL51+Mar!AL51+Abr!AL51+May!AL51+Jun!AL51+Jul!AL51+Ago!AL51+Set!AL51),IF(Config!$C$6=10,SUM(+Ene!AL51+Feb!AL51+Mar!AL51+Abr!AL51+May!AL51+Jun!AL51+Jul!AL51+Ago!AL51+Set!AL51+Oct!AL51),IF(Config!$C$6=11,SUM(+Ene!AL51+Feb!AL51+Mar!AL51+Abr!AL51+May!AL51+Jun!AL51+Jul!AL51+Ago!AL51+Set!AL51+Oct!AL51+Nov!AL51),IF(Config!$C$6=12,SUM(+Ene!AL51+Feb!AL51+Mar!AL51+Abr!AL51+May!AL51+Jun!AL51+Jul!AL51+Ago!AL51+Set!AL51+Oct!AL51+Nov!AL51+Dic!AL51)))))))))))))</f>
        <v>0</v>
      </c>
      <c r="AM51" s="360">
        <f>IF(Config!$C$6=1,SUM(+Ene!AM51),IF(Config!$C$6=2,SUM(+Ene!AM51+Feb!AM51),IF(Config!$C$6=3,SUM(+Ene!AM51+Feb!AM51+Mar!AM51),IF(Config!$C$6=4,SUM(+Ene!AM51+Feb!AM51+Mar!AM51+Abr!AM51),IF(Config!$C$6=5,SUM(Ene!AM51+Feb!AM51+Mar!AM51+Abr!AM51+May!AM51),IF(Config!$C$6=6,SUM(+Ene!AM51+Feb!AM51+Mar!AM51+Abr!AM51+May!AM51+Jun!AM51),IF(Config!$C$6=7,SUM(Ene!AM51+Feb!AM51+Mar!AM51+Abr!AM51+May!AM51+Jun!AM51+Jul!AM51),IF(Config!$C$6=8,SUM(+Ene!AM51+Feb!AM51+Mar!AM51+Abr!AM51+May!AM51+Jun!AM51+Jul!AM51+Ago!AM51),IF(Config!$C$6=9,SUM(+Ene!AM51+Feb!AM51+Mar!AM51+Abr!AM51+May!AM51+Jun!AM51+Jul!AM51+Ago!AM51+Set!AM51),IF(Config!$C$6=10,SUM(+Ene!AM51+Feb!AM51+Mar!AM51+Abr!AM51+May!AM51+Jun!AM51+Jul!AM51+Ago!AM51+Set!AM51+Oct!AM51),IF(Config!$C$6=11,SUM(+Ene!AM51+Feb!AM51+Mar!AM51+Abr!AM51+May!AM51+Jun!AM51+Jul!AM51+Ago!AM51+Set!AM51+Oct!AM51+Nov!AM51),IF(Config!$C$6=12,SUM(+Ene!AM51+Feb!AM51+Mar!AM51+Abr!AM51+May!AM51+Jun!AM51+Jul!AM51+Ago!AM51+Set!AM51+Oct!AM51+Nov!AM51+Dic!AM51)))))))))))))</f>
        <v>0</v>
      </c>
      <c r="AN51" s="360">
        <f>IF(Config!$C$6=1,SUM(+Ene!AN51),IF(Config!$C$6=2,SUM(+Ene!AN51+Feb!AN51),IF(Config!$C$6=3,SUM(+Ene!AN51+Feb!AN51+Mar!AN51),IF(Config!$C$6=4,SUM(+Ene!AN51+Feb!AN51+Mar!AN51+Abr!AN51),IF(Config!$C$6=5,SUM(Ene!AN51+Feb!AN51+Mar!AN51+Abr!AN51+May!AN51),IF(Config!$C$6=6,SUM(+Ene!AN51+Feb!AN51+Mar!AN51+Abr!AN51+May!AN51+Jun!AN51),IF(Config!$C$6=7,SUM(Ene!AN51+Feb!AN51+Mar!AN51+Abr!AN51+May!AN51+Jun!AN51+Jul!AN51),IF(Config!$C$6=8,SUM(+Ene!AN51+Feb!AN51+Mar!AN51+Abr!AN51+May!AN51+Jun!AN51+Jul!AN51+Ago!AN51),IF(Config!$C$6=9,SUM(+Ene!AN51+Feb!AN51+Mar!AN51+Abr!AN51+May!AN51+Jun!AN51+Jul!AN51+Ago!AN51+Set!AN51),IF(Config!$C$6=10,SUM(+Ene!AN51+Feb!AN51+Mar!AN51+Abr!AN51+May!AN51+Jun!AN51+Jul!AN51+Ago!AN51+Set!AN51+Oct!AN51),IF(Config!$C$6=11,SUM(+Ene!AN51+Feb!AN51+Mar!AN51+Abr!AN51+May!AN51+Jun!AN51+Jul!AN51+Ago!AN51+Set!AN51+Oct!AN51+Nov!AN51),IF(Config!$C$6=12,SUM(+Ene!AN51+Feb!AN51+Mar!AN51+Abr!AN51+May!AN51+Jun!AN51+Jul!AN51+Ago!AN51+Set!AN51+Oct!AN51+Nov!AN51+Dic!AN51)))))))))))))</f>
        <v>0</v>
      </c>
      <c r="AO51" s="360">
        <f>IF(Config!$C$6=1,SUM(+Ene!AO51),IF(Config!$C$6=2,SUM(+Ene!AO51+Feb!AO51),IF(Config!$C$6=3,SUM(+Ene!AO51+Feb!AO51+Mar!AO51),IF(Config!$C$6=4,SUM(+Ene!AO51+Feb!AO51+Mar!AO51+Abr!AO51),IF(Config!$C$6=5,SUM(Ene!AO51+Feb!AO51+Mar!AO51+Abr!AO51+May!AO51),IF(Config!$C$6=6,SUM(+Ene!AO51+Feb!AO51+Mar!AO51+Abr!AO51+May!AO51+Jun!AO51),IF(Config!$C$6=7,SUM(Ene!AO51+Feb!AO51+Mar!AO51+Abr!AO51+May!AO51+Jun!AO51+Jul!AO51),IF(Config!$C$6=8,SUM(+Ene!AO51+Feb!AO51+Mar!AO51+Abr!AO51+May!AO51+Jun!AO51+Jul!AO51+Ago!AO51),IF(Config!$C$6=9,SUM(+Ene!AO51+Feb!AO51+Mar!AO51+Abr!AO51+May!AO51+Jun!AO51+Jul!AO51+Ago!AO51+Set!AO51),IF(Config!$C$6=10,SUM(+Ene!AO51+Feb!AO51+Mar!AO51+Abr!AO51+May!AO51+Jun!AO51+Jul!AO51+Ago!AO51+Set!AO51+Oct!AO51),IF(Config!$C$6=11,SUM(+Ene!AO51+Feb!AO51+Mar!AO51+Abr!AO51+May!AO51+Jun!AO51+Jul!AO51+Ago!AO51+Set!AO51+Oct!AO51+Nov!AO51),IF(Config!$C$6=12,SUM(+Ene!AO51+Feb!AO51+Mar!AO51+Abr!AO51+May!AO51+Jun!AO51+Jul!AO51+Ago!AO51+Set!AO51+Oct!AO51+Nov!AO51+Dic!AO51)))))))))))))</f>
        <v>0</v>
      </c>
      <c r="AP51" s="360">
        <f>IF(Config!$C$6=1,SUM(+Ene!AP51),IF(Config!$C$6=2,SUM(+Ene!AP51+Feb!AP51),IF(Config!$C$6=3,SUM(+Ene!AP51+Feb!AP51+Mar!AP51),IF(Config!$C$6=4,SUM(+Ene!AP51+Feb!AP51+Mar!AP51+Abr!AP51),IF(Config!$C$6=5,SUM(Ene!AP51+Feb!AP51+Mar!AP51+Abr!AP51+May!AP51),IF(Config!$C$6=6,SUM(+Ene!AP51+Feb!AP51+Mar!AP51+Abr!AP51+May!AP51+Jun!AP51),IF(Config!$C$6=7,SUM(Ene!AP51+Feb!AP51+Mar!AP51+Abr!AP51+May!AP51+Jun!AP51+Jul!AP51),IF(Config!$C$6=8,SUM(+Ene!AP51+Feb!AP51+Mar!AP51+Abr!AP51+May!AP51+Jun!AP51+Jul!AP51+Ago!AP51),IF(Config!$C$6=9,SUM(+Ene!AP51+Feb!AP51+Mar!AP51+Abr!AP51+May!AP51+Jun!AP51+Jul!AP51+Ago!AP51+Set!AP51),IF(Config!$C$6=10,SUM(+Ene!AP51+Feb!AP51+Mar!AP51+Abr!AP51+May!AP51+Jun!AP51+Jul!AP51+Ago!AP51+Set!AP51+Oct!AP51),IF(Config!$C$6=11,SUM(+Ene!AP51+Feb!AP51+Mar!AP51+Abr!AP51+May!AP51+Jun!AP51+Jul!AP51+Ago!AP51+Set!AP51+Oct!AP51+Nov!AP51),IF(Config!$C$6=12,SUM(+Ene!AP51+Feb!AP51+Mar!AP51+Abr!AP51+May!AP51+Jun!AP51+Jul!AP51+Ago!AP51+Set!AP51+Oct!AP51+Nov!AP51+Dic!AP51)))))))))))))</f>
        <v>0</v>
      </c>
      <c r="AQ51" s="360">
        <f>IF(Config!$C$6=1,SUM(+Ene!AQ51),IF(Config!$C$6=2,SUM(+Ene!AQ51+Feb!AQ51),IF(Config!$C$6=3,SUM(+Ene!AQ51+Feb!AQ51+Mar!AQ51),IF(Config!$C$6=4,SUM(+Ene!AQ51+Feb!AQ51+Mar!AQ51+Abr!AQ51),IF(Config!$C$6=5,SUM(Ene!AQ51+Feb!AQ51+Mar!AQ51+Abr!AQ51+May!AQ51),IF(Config!$C$6=6,SUM(+Ene!AQ51+Feb!AQ51+Mar!AQ51+Abr!AQ51+May!AQ51+Jun!AQ51),IF(Config!$C$6=7,SUM(Ene!AQ51+Feb!AQ51+Mar!AQ51+Abr!AQ51+May!AQ51+Jun!AQ51+Jul!AQ51),IF(Config!$C$6=8,SUM(+Ene!AQ51+Feb!AQ51+Mar!AQ51+Abr!AQ51+May!AQ51+Jun!AQ51+Jul!AQ51+Ago!AQ51),IF(Config!$C$6=9,SUM(+Ene!AQ51+Feb!AQ51+Mar!AQ51+Abr!AQ51+May!AQ51+Jun!AQ51+Jul!AQ51+Ago!AQ51+Set!AQ51),IF(Config!$C$6=10,SUM(+Ene!AQ51+Feb!AQ51+Mar!AQ51+Abr!AQ51+May!AQ51+Jun!AQ51+Jul!AQ51+Ago!AQ51+Set!AQ51+Oct!AQ51),IF(Config!$C$6=11,SUM(+Ene!AQ51+Feb!AQ51+Mar!AQ51+Abr!AQ51+May!AQ51+Jun!AQ51+Jul!AQ51+Ago!AQ51+Set!AQ51+Oct!AQ51+Nov!AQ51),IF(Config!$C$6=12,SUM(+Ene!AQ51+Feb!AQ51+Mar!AQ51+Abr!AQ51+May!AQ51+Jun!AQ51+Jul!AQ51+Ago!AQ51+Set!AQ51+Oct!AQ51+Nov!AQ51+Dic!AQ51)))))))))))))</f>
        <v>0</v>
      </c>
      <c r="AR51" s="360">
        <f>IF(Config!$C$6=1,SUM(+Ene!AR51),IF(Config!$C$6=2,SUM(+Ene!AR51+Feb!AR51),IF(Config!$C$6=3,SUM(+Ene!AR51+Feb!AR51+Mar!AR51),IF(Config!$C$6=4,SUM(+Ene!AR51+Feb!AR51+Mar!AR51+Abr!AR51),IF(Config!$C$6=5,SUM(Ene!AR51+Feb!AR51+Mar!AR51+Abr!AR51+May!AR51),IF(Config!$C$6=6,SUM(+Ene!AR51+Feb!AR51+Mar!AR51+Abr!AR51+May!AR51+Jun!AR51),IF(Config!$C$6=7,SUM(Ene!AR51+Feb!AR51+Mar!AR51+Abr!AR51+May!AR51+Jun!AR51+Jul!AR51),IF(Config!$C$6=8,SUM(+Ene!AR51+Feb!AR51+Mar!AR51+Abr!AR51+May!AR51+Jun!AR51+Jul!AR51+Ago!AR51),IF(Config!$C$6=9,SUM(+Ene!AR51+Feb!AR51+Mar!AR51+Abr!AR51+May!AR51+Jun!AR51+Jul!AR51+Ago!AR51+Set!AR51),IF(Config!$C$6=10,SUM(+Ene!AR51+Feb!AR51+Mar!AR51+Abr!AR51+May!AR51+Jun!AR51+Jul!AR51+Ago!AR51+Set!AR51+Oct!AR51),IF(Config!$C$6=11,SUM(+Ene!AR51+Feb!AR51+Mar!AR51+Abr!AR51+May!AR51+Jun!AR51+Jul!AR51+Ago!AR51+Set!AR51+Oct!AR51+Nov!AR51),IF(Config!$C$6=12,SUM(+Ene!AR51+Feb!AR51+Mar!AR51+Abr!AR51+May!AR51+Jun!AR51+Jul!AR51+Ago!AR51+Set!AR51+Oct!AR51+Nov!AR51+Dic!AR51)))))))))))))</f>
        <v>0</v>
      </c>
      <c r="AS51" s="360">
        <f>IF(Config!$C$6=1,SUM(+Ene!AS51),IF(Config!$C$6=2,SUM(+Ene!AS51+Feb!AS51),IF(Config!$C$6=3,SUM(+Ene!AS51+Feb!AS51+Mar!AS51),IF(Config!$C$6=4,SUM(+Ene!AS51+Feb!AS51+Mar!AS51+Abr!AS51),IF(Config!$C$6=5,SUM(Ene!AS51+Feb!AS51+Mar!AS51+Abr!AS51+May!AS51),IF(Config!$C$6=6,SUM(+Ene!AS51+Feb!AS51+Mar!AS51+Abr!AS51+May!AS51+Jun!AS51),IF(Config!$C$6=7,SUM(Ene!AS51+Feb!AS51+Mar!AS51+Abr!AS51+May!AS51+Jun!AS51+Jul!AS51),IF(Config!$C$6=8,SUM(+Ene!AS51+Feb!AS51+Mar!AS51+Abr!AS51+May!AS51+Jun!AS51+Jul!AS51+Ago!AS51),IF(Config!$C$6=9,SUM(+Ene!AS51+Feb!AS51+Mar!AS51+Abr!AS51+May!AS51+Jun!AS51+Jul!AS51+Ago!AS51+Set!AS51),IF(Config!$C$6=10,SUM(+Ene!AS51+Feb!AS51+Mar!AS51+Abr!AS51+May!AS51+Jun!AS51+Jul!AS51+Ago!AS51+Set!AS51+Oct!AS51),IF(Config!$C$6=11,SUM(+Ene!AS51+Feb!AS51+Mar!AS51+Abr!AS51+May!AS51+Jun!AS51+Jul!AS51+Ago!AS51+Set!AS51+Oct!AS51+Nov!AS51),IF(Config!$C$6=12,SUM(+Ene!AS51+Feb!AS51+Mar!AS51+Abr!AS51+May!AS51+Jun!AS51+Jul!AS51+Ago!AS51+Set!AS51+Oct!AS51+Nov!AS51+Dic!AS51)))))))))))))</f>
        <v>0</v>
      </c>
      <c r="AT51">
        <f t="shared" si="48"/>
        <v>0</v>
      </c>
      <c r="AU51" s="358">
        <f t="shared" si="27"/>
        <v>0</v>
      </c>
      <c r="AV51" s="358">
        <f t="shared" si="28"/>
        <v>0</v>
      </c>
      <c r="AW51" s="358">
        <f t="shared" si="49"/>
        <v>0</v>
      </c>
      <c r="AX51" s="358">
        <f t="shared" si="50"/>
        <v>0</v>
      </c>
      <c r="AY51" s="358">
        <f t="shared" si="51"/>
        <v>0</v>
      </c>
      <c r="AZ51" s="358">
        <f t="shared" si="52"/>
        <v>0</v>
      </c>
      <c r="BA51" s="37">
        <f t="shared" si="53"/>
        <v>0</v>
      </c>
      <c r="BB51" s="358">
        <f t="shared" si="54"/>
        <v>0</v>
      </c>
      <c r="BC51" s="359">
        <f t="shared" si="55"/>
        <v>0</v>
      </c>
      <c r="BD51" s="358">
        <f t="shared" si="56"/>
        <v>0</v>
      </c>
      <c r="BE51" s="54">
        <f t="shared" si="6"/>
        <v>0</v>
      </c>
      <c r="BF51" t="str">
        <f t="shared" si="57"/>
        <v>OK</v>
      </c>
    </row>
    <row r="52" spans="1:58" x14ac:dyDescent="0.25">
      <c r="A52" s="352">
        <v>57</v>
      </c>
      <c r="B52" s="285" t="str">
        <f>METAS!B51</f>
        <v>PORCENTAJE DE ANIMAL MORDEDOR CONTROLADO</v>
      </c>
      <c r="C52" s="286" t="str">
        <f>METAS!D51</f>
        <v>ZOONOSIS</v>
      </c>
      <c r="D52" s="360">
        <f>IF(Config!$C$6=1,SUM(+Ene!D52),IF(Config!$C$6=2,SUM(+Ene!D52+Feb!D52),IF(Config!$C$6=3,SUM(+Ene!D52+Feb!D52+Mar!D52),IF(Config!$C$6=4,SUM(+Ene!D52+Feb!D52+Mar!D52+Abr!D52),IF(Config!$C$6=5,SUM(Ene!D52+Feb!D52+Mar!D52+Abr!D52+May!D52),IF(Config!$C$6=6,SUM(+Ene!D52+Feb!D52+Mar!D52+Abr!D52+May!D52+Jun!D52),IF(Config!$C$6=7,SUM(Ene!D52+Feb!D52+Mar!D52+Abr!D52+May!D52+Jun!D52+Jul!D52),IF(Config!$C$6=8,SUM(+Ene!D52+Feb!D52+Mar!D52+Abr!D52+May!D52+Jun!D52+Jul!D52+Ago!D52),IF(Config!$C$6=9,SUM(+Ene!D52+Feb!D52+Mar!D52+Abr!D52+May!D52+Jun!D52+Jul!D52+Ago!D52+Set!D52),IF(Config!$C$6=10,SUM(+Ene!D52+Feb!D52+Mar!D52+Abr!D52+May!D52+Jun!D52+Jul!D52+Ago!D52+Set!D52+Oct!D52),IF(Config!$C$6=11,SUM(+Ene!D52+Feb!D52+Mar!D52+Abr!D52+May!D52+Jun!D52+Jul!D52+Ago!D52+Set!D52+Oct!D52+Nov!D52),IF(Config!$C$6=12,SUM(+Ene!D52+Feb!D52+Mar!D52+Abr!D52+May!D52+Jun!D52+Jul!D52+Ago!D52+Set!D52+Oct!D52+Nov!D52+Dic!D52)))))))))))))</f>
        <v>0</v>
      </c>
      <c r="E52" s="360">
        <f>IF(Config!$C$6=1,SUM(+Ene!E52),IF(Config!$C$6=2,SUM(+Ene!E52+Feb!E52),IF(Config!$C$6=3,SUM(+Ene!E52+Feb!E52+Mar!E52),IF(Config!$C$6=4,SUM(+Ene!E52+Feb!E52+Mar!E52+Abr!E52),IF(Config!$C$6=5,SUM(Ene!E52+Feb!E52+Mar!E52+Abr!E52+May!E52),IF(Config!$C$6=6,SUM(+Ene!E52+Feb!E52+Mar!E52+Abr!E52+May!E52+Jun!E52),IF(Config!$C$6=7,SUM(Ene!E52+Feb!E52+Mar!E52+Abr!E52+May!E52+Jun!E52+Jul!E52),IF(Config!$C$6=8,SUM(+Ene!E52+Feb!E52+Mar!E52+Abr!E52+May!E52+Jun!E52+Jul!E52+Ago!E52),IF(Config!$C$6=9,SUM(+Ene!E52+Feb!E52+Mar!E52+Abr!E52+May!E52+Jun!E52+Jul!E52+Ago!E52+Set!E52),IF(Config!$C$6=10,SUM(+Ene!E52+Feb!E52+Mar!E52+Abr!E52+May!E52+Jun!E52+Jul!E52+Ago!E52+Set!E52+Oct!E52),IF(Config!$C$6=11,SUM(+Ene!E52+Feb!E52+Mar!E52+Abr!E52+May!E52+Jun!E52+Jul!E52+Ago!E52+Set!E52+Oct!E52+Nov!E52),IF(Config!$C$6=12,SUM(+Ene!E52+Feb!E52+Mar!E52+Abr!E52+May!E52+Jun!E52+Jul!E52+Ago!E52+Set!E52+Oct!E52+Nov!E52+Dic!E52)))))))))))))</f>
        <v>0</v>
      </c>
      <c r="F52" s="360">
        <f>IF(Config!$C$6=1,SUM(+Ene!F52),IF(Config!$C$6=2,SUM(+Ene!F52+Feb!F52),IF(Config!$C$6=3,SUM(+Ene!F52+Feb!F52+Mar!F52),IF(Config!$C$6=4,SUM(+Ene!F52+Feb!F52+Mar!F52+Abr!F52),IF(Config!$C$6=5,SUM(Ene!F52+Feb!F52+Mar!F52+Abr!F52+May!F52),IF(Config!$C$6=6,SUM(+Ene!F52+Feb!F52+Mar!F52+Abr!F52+May!F52+Jun!F52),IF(Config!$C$6=7,SUM(Ene!F52+Feb!F52+Mar!F52+Abr!F52+May!F52+Jun!F52+Jul!F52),IF(Config!$C$6=8,SUM(+Ene!F52+Feb!F52+Mar!F52+Abr!F52+May!F52+Jun!F52+Jul!F52+Ago!F52),IF(Config!$C$6=9,SUM(+Ene!F52+Feb!F52+Mar!F52+Abr!F52+May!F52+Jun!F52+Jul!F52+Ago!F52+Set!F52),IF(Config!$C$6=10,SUM(+Ene!F52+Feb!F52+Mar!F52+Abr!F52+May!F52+Jun!F52+Jul!F52+Ago!F52+Set!F52+Oct!F52),IF(Config!$C$6=11,SUM(+Ene!F52+Feb!F52+Mar!F52+Abr!F52+May!F52+Jun!F52+Jul!F52+Ago!F52+Set!F52+Oct!F52+Nov!F52),IF(Config!$C$6=12,SUM(+Ene!F52+Feb!F52+Mar!F52+Abr!F52+May!F52+Jun!F52+Jul!F52+Ago!F52+Set!F52+Oct!F52+Nov!F52+Dic!F52)))))))))))))</f>
        <v>14</v>
      </c>
      <c r="G52" s="360">
        <f>IF(Config!$C$6=1,SUM(+Ene!G52),IF(Config!$C$6=2,SUM(+Ene!G52+Feb!G52),IF(Config!$C$6=3,SUM(+Ene!G52+Feb!G52+Mar!G52),IF(Config!$C$6=4,SUM(+Ene!G52+Feb!G52+Mar!G52+Abr!G52),IF(Config!$C$6=5,SUM(Ene!G52+Feb!G52+Mar!G52+Abr!G52+May!G52),IF(Config!$C$6=6,SUM(+Ene!G52+Feb!G52+Mar!G52+Abr!G52+May!G52+Jun!G52),IF(Config!$C$6=7,SUM(Ene!G52+Feb!G52+Mar!G52+Abr!G52+May!G52+Jun!G52+Jul!G52),IF(Config!$C$6=8,SUM(+Ene!G52+Feb!G52+Mar!G52+Abr!G52+May!G52+Jun!G52+Jul!G52+Ago!G52),IF(Config!$C$6=9,SUM(+Ene!G52+Feb!G52+Mar!G52+Abr!G52+May!G52+Jun!G52+Jul!G52+Ago!G52+Set!G52),IF(Config!$C$6=10,SUM(+Ene!G52+Feb!G52+Mar!G52+Abr!G52+May!G52+Jun!G52+Jul!G52+Ago!G52+Set!G52+Oct!G52),IF(Config!$C$6=11,SUM(+Ene!G52+Feb!G52+Mar!G52+Abr!G52+May!G52+Jun!G52+Jul!G52+Ago!G52+Set!G52+Oct!G52+Nov!G52),IF(Config!$C$6=12,SUM(+Ene!G52+Feb!G52+Mar!G52+Abr!G52+May!G52+Jun!G52+Jul!G52+Ago!G52+Set!G52+Oct!G52+Nov!G52+Dic!G52)))))))))))))</f>
        <v>1</v>
      </c>
      <c r="H52" s="360">
        <f>IF(Config!$C$6=1,SUM(+Ene!H52),IF(Config!$C$6=2,SUM(+Ene!H52+Feb!H52),IF(Config!$C$6=3,SUM(+Ene!H52+Feb!H52+Mar!H52),IF(Config!$C$6=4,SUM(+Ene!H52+Feb!H52+Mar!H52+Abr!H52),IF(Config!$C$6=5,SUM(Ene!H52+Feb!H52+Mar!H52+Abr!H52+May!H52),IF(Config!$C$6=6,SUM(+Ene!H52+Feb!H52+Mar!H52+Abr!H52+May!H52+Jun!H52),IF(Config!$C$6=7,SUM(Ene!H52+Feb!H52+Mar!H52+Abr!H52+May!H52+Jun!H52+Jul!H52),IF(Config!$C$6=8,SUM(+Ene!H52+Feb!H52+Mar!H52+Abr!H52+May!H52+Jun!H52+Jul!H52+Ago!H52),IF(Config!$C$6=9,SUM(+Ene!H52+Feb!H52+Mar!H52+Abr!H52+May!H52+Jun!H52+Jul!H52+Ago!H52+Set!H52),IF(Config!$C$6=10,SUM(+Ene!H52+Feb!H52+Mar!H52+Abr!H52+May!H52+Jun!H52+Jul!H52+Ago!H52+Set!H52+Oct!H52),IF(Config!$C$6=11,SUM(+Ene!H52+Feb!H52+Mar!H52+Abr!H52+May!H52+Jun!H52+Jul!H52+Ago!H52+Set!H52+Oct!H52+Nov!H52),IF(Config!$C$6=12,SUM(+Ene!H52+Feb!H52+Mar!H52+Abr!H52+May!H52+Jun!H52+Jul!H52+Ago!H52+Set!H52+Oct!H52+Nov!H52+Dic!H52)))))))))))))</f>
        <v>0</v>
      </c>
      <c r="I52" s="360">
        <f>IF(Config!$C$6=1,SUM(+Ene!I52),IF(Config!$C$6=2,SUM(+Ene!I52+Feb!I52),IF(Config!$C$6=3,SUM(+Ene!I52+Feb!I52+Mar!I52),IF(Config!$C$6=4,SUM(+Ene!I52+Feb!I52+Mar!I52+Abr!I52),IF(Config!$C$6=5,SUM(Ene!I52+Feb!I52+Mar!I52+Abr!I52+May!I52),IF(Config!$C$6=6,SUM(+Ene!I52+Feb!I52+Mar!I52+Abr!I52+May!I52+Jun!I52),IF(Config!$C$6=7,SUM(Ene!I52+Feb!I52+Mar!I52+Abr!I52+May!I52+Jun!I52+Jul!I52),IF(Config!$C$6=8,SUM(+Ene!I52+Feb!I52+Mar!I52+Abr!I52+May!I52+Jun!I52+Jul!I52+Ago!I52),IF(Config!$C$6=9,SUM(+Ene!I52+Feb!I52+Mar!I52+Abr!I52+May!I52+Jun!I52+Jul!I52+Ago!I52+Set!I52),IF(Config!$C$6=10,SUM(+Ene!I52+Feb!I52+Mar!I52+Abr!I52+May!I52+Jun!I52+Jul!I52+Ago!I52+Set!I52+Oct!I52),IF(Config!$C$6=11,SUM(+Ene!I52+Feb!I52+Mar!I52+Abr!I52+May!I52+Jun!I52+Jul!I52+Ago!I52+Set!I52+Oct!I52+Nov!I52),IF(Config!$C$6=12,SUM(+Ene!I52+Feb!I52+Mar!I52+Abr!I52+May!I52+Jun!I52+Jul!I52+Ago!I52+Set!I52+Oct!I52+Nov!I52+Dic!I52)))))))))))))</f>
        <v>1</v>
      </c>
      <c r="J52" s="360">
        <f>IF(Config!$C$6=1,SUM(+Ene!J52),IF(Config!$C$6=2,SUM(+Ene!J52+Feb!J52),IF(Config!$C$6=3,SUM(+Ene!J52+Feb!J52+Mar!J52),IF(Config!$C$6=4,SUM(+Ene!J52+Feb!J52+Mar!J52+Abr!J52),IF(Config!$C$6=5,SUM(Ene!J52+Feb!J52+Mar!J52+Abr!J52+May!J52),IF(Config!$C$6=6,SUM(+Ene!J52+Feb!J52+Mar!J52+Abr!J52+May!J52+Jun!J52),IF(Config!$C$6=7,SUM(Ene!J52+Feb!J52+Mar!J52+Abr!J52+May!J52+Jun!J52+Jul!J52),IF(Config!$C$6=8,SUM(+Ene!J52+Feb!J52+Mar!J52+Abr!J52+May!J52+Jun!J52+Jul!J52+Ago!J52),IF(Config!$C$6=9,SUM(+Ene!J52+Feb!J52+Mar!J52+Abr!J52+May!J52+Jun!J52+Jul!J52+Ago!J52+Set!J52),IF(Config!$C$6=10,SUM(+Ene!J52+Feb!J52+Mar!J52+Abr!J52+May!J52+Jun!J52+Jul!J52+Ago!J52+Set!J52+Oct!J52),IF(Config!$C$6=11,SUM(+Ene!J52+Feb!J52+Mar!J52+Abr!J52+May!J52+Jun!J52+Jul!J52+Ago!J52+Set!J52+Oct!J52+Nov!J52),IF(Config!$C$6=12,SUM(+Ene!J52+Feb!J52+Mar!J52+Abr!J52+May!J52+Jun!J52+Jul!J52+Ago!J52+Set!J52+Oct!J52+Nov!J52+Dic!J52)))))))))))))</f>
        <v>0</v>
      </c>
      <c r="K52" s="360">
        <f>IF(Config!$C$6=1,SUM(+Ene!K52),IF(Config!$C$6=2,SUM(+Ene!K52+Feb!K52),IF(Config!$C$6=3,SUM(+Ene!K52+Feb!K52+Mar!K52),IF(Config!$C$6=4,SUM(+Ene!K52+Feb!K52+Mar!K52+Abr!K52),IF(Config!$C$6=5,SUM(Ene!K52+Feb!K52+Mar!K52+Abr!K52+May!K52),IF(Config!$C$6=6,SUM(+Ene!K52+Feb!K52+Mar!K52+Abr!K52+May!K52+Jun!K52),IF(Config!$C$6=7,SUM(Ene!K52+Feb!K52+Mar!K52+Abr!K52+May!K52+Jun!K52+Jul!K52),IF(Config!$C$6=8,SUM(+Ene!K52+Feb!K52+Mar!K52+Abr!K52+May!K52+Jun!K52+Jul!K52+Ago!K52),IF(Config!$C$6=9,SUM(+Ene!K52+Feb!K52+Mar!K52+Abr!K52+May!K52+Jun!K52+Jul!K52+Ago!K52+Set!K52),IF(Config!$C$6=10,SUM(+Ene!K52+Feb!K52+Mar!K52+Abr!K52+May!K52+Jun!K52+Jul!K52+Ago!K52+Set!K52+Oct!K52),IF(Config!$C$6=11,SUM(+Ene!K52+Feb!K52+Mar!K52+Abr!K52+May!K52+Jun!K52+Jul!K52+Ago!K52+Set!K52+Oct!K52+Nov!K52),IF(Config!$C$6=12,SUM(+Ene!K52+Feb!K52+Mar!K52+Abr!K52+May!K52+Jun!K52+Jul!K52+Ago!K52+Set!K52+Oct!K52+Nov!K52+Dic!K52)))))))))))))</f>
        <v>0</v>
      </c>
      <c r="L52" s="360">
        <f>IF(Config!$C$6=1,SUM(+Ene!L52),IF(Config!$C$6=2,SUM(+Ene!L52+Feb!L52),IF(Config!$C$6=3,SUM(+Ene!L52+Feb!L52+Mar!L52),IF(Config!$C$6=4,SUM(+Ene!L52+Feb!L52+Mar!L52+Abr!L52),IF(Config!$C$6=5,SUM(Ene!L52+Feb!L52+Mar!L52+Abr!L52+May!L52),IF(Config!$C$6=6,SUM(+Ene!L52+Feb!L52+Mar!L52+Abr!L52+May!L52+Jun!L52),IF(Config!$C$6=7,SUM(Ene!L52+Feb!L52+Mar!L52+Abr!L52+May!L52+Jun!L52+Jul!L52),IF(Config!$C$6=8,SUM(+Ene!L52+Feb!L52+Mar!L52+Abr!L52+May!L52+Jun!L52+Jul!L52+Ago!L52),IF(Config!$C$6=9,SUM(+Ene!L52+Feb!L52+Mar!L52+Abr!L52+May!L52+Jun!L52+Jul!L52+Ago!L52+Set!L52),IF(Config!$C$6=10,SUM(+Ene!L52+Feb!L52+Mar!L52+Abr!L52+May!L52+Jun!L52+Jul!L52+Ago!L52+Set!L52+Oct!L52),IF(Config!$C$6=11,SUM(+Ene!L52+Feb!L52+Mar!L52+Abr!L52+May!L52+Jun!L52+Jul!L52+Ago!L52+Set!L52+Oct!L52+Nov!L52),IF(Config!$C$6=12,SUM(+Ene!L52+Feb!L52+Mar!L52+Abr!L52+May!L52+Jun!L52+Jul!L52+Ago!L52+Set!L52+Oct!L52+Nov!L52+Dic!L52)))))))))))))</f>
        <v>0</v>
      </c>
      <c r="M52" s="360">
        <f>IF(Config!$C$6=1,SUM(+Ene!M52),IF(Config!$C$6=2,SUM(+Ene!M52+Feb!M52),IF(Config!$C$6=3,SUM(+Ene!M52+Feb!M52+Mar!M52),IF(Config!$C$6=4,SUM(+Ene!M52+Feb!M52+Mar!M52+Abr!M52),IF(Config!$C$6=5,SUM(Ene!M52+Feb!M52+Mar!M52+Abr!M52+May!M52),IF(Config!$C$6=6,SUM(+Ene!M52+Feb!M52+Mar!M52+Abr!M52+May!M52+Jun!M52),IF(Config!$C$6=7,SUM(Ene!M52+Feb!M52+Mar!M52+Abr!M52+May!M52+Jun!M52+Jul!M52),IF(Config!$C$6=8,SUM(+Ene!M52+Feb!M52+Mar!M52+Abr!M52+May!M52+Jun!M52+Jul!M52+Ago!M52),IF(Config!$C$6=9,SUM(+Ene!M52+Feb!M52+Mar!M52+Abr!M52+May!M52+Jun!M52+Jul!M52+Ago!M52+Set!M52),IF(Config!$C$6=10,SUM(+Ene!M52+Feb!M52+Mar!M52+Abr!M52+May!M52+Jun!M52+Jul!M52+Ago!M52+Set!M52+Oct!M52),IF(Config!$C$6=11,SUM(+Ene!M52+Feb!M52+Mar!M52+Abr!M52+May!M52+Jun!M52+Jul!M52+Ago!M52+Set!M52+Oct!M52+Nov!M52),IF(Config!$C$6=12,SUM(+Ene!M52+Feb!M52+Mar!M52+Abr!M52+May!M52+Jun!M52+Jul!M52+Ago!M52+Set!M52+Oct!M52+Nov!M52+Dic!M52)))))))))))))</f>
        <v>0</v>
      </c>
      <c r="N52" s="360">
        <f>IF(Config!$C$6=1,SUM(+Ene!N52),IF(Config!$C$6=2,SUM(+Ene!N52+Feb!N52),IF(Config!$C$6=3,SUM(+Ene!N52+Feb!N52+Mar!N52),IF(Config!$C$6=4,SUM(+Ene!N52+Feb!N52+Mar!N52+Abr!N52),IF(Config!$C$6=5,SUM(Ene!N52+Feb!N52+Mar!N52+Abr!N52+May!N52),IF(Config!$C$6=6,SUM(+Ene!N52+Feb!N52+Mar!N52+Abr!N52+May!N52+Jun!N52),IF(Config!$C$6=7,SUM(Ene!N52+Feb!N52+Mar!N52+Abr!N52+May!N52+Jun!N52+Jul!N52),IF(Config!$C$6=8,SUM(+Ene!N52+Feb!N52+Mar!N52+Abr!N52+May!N52+Jun!N52+Jul!N52+Ago!N52),IF(Config!$C$6=9,SUM(+Ene!N52+Feb!N52+Mar!N52+Abr!N52+May!N52+Jun!N52+Jul!N52+Ago!N52+Set!N52),IF(Config!$C$6=10,SUM(+Ene!N52+Feb!N52+Mar!N52+Abr!N52+May!N52+Jun!N52+Jul!N52+Ago!N52+Set!N52+Oct!N52),IF(Config!$C$6=11,SUM(+Ene!N52+Feb!N52+Mar!N52+Abr!N52+May!N52+Jun!N52+Jul!N52+Ago!N52+Set!N52+Oct!N52+Nov!N52),IF(Config!$C$6=12,SUM(+Ene!N52+Feb!N52+Mar!N52+Abr!N52+May!N52+Jun!N52+Jul!N52+Ago!N52+Set!N52+Oct!N52+Nov!N52+Dic!N52)))))))))))))</f>
        <v>0</v>
      </c>
      <c r="O52" s="360">
        <f>IF(Config!$C$6=1,SUM(+Ene!O52),IF(Config!$C$6=2,SUM(+Ene!O52+Feb!O52),IF(Config!$C$6=3,SUM(+Ene!O52+Feb!O52+Mar!O52),IF(Config!$C$6=4,SUM(+Ene!O52+Feb!O52+Mar!O52+Abr!O52),IF(Config!$C$6=5,SUM(Ene!O52+Feb!O52+Mar!O52+Abr!O52+May!O52),IF(Config!$C$6=6,SUM(+Ene!O52+Feb!O52+Mar!O52+Abr!O52+May!O52+Jun!O52),IF(Config!$C$6=7,SUM(Ene!O52+Feb!O52+Mar!O52+Abr!O52+May!O52+Jun!O52+Jul!O52),IF(Config!$C$6=8,SUM(+Ene!O52+Feb!O52+Mar!O52+Abr!O52+May!O52+Jun!O52+Jul!O52+Ago!O52),IF(Config!$C$6=9,SUM(+Ene!O52+Feb!O52+Mar!O52+Abr!O52+May!O52+Jun!O52+Jul!O52+Ago!O52+Set!O52),IF(Config!$C$6=10,SUM(+Ene!O52+Feb!O52+Mar!O52+Abr!O52+May!O52+Jun!O52+Jul!O52+Ago!O52+Set!O52+Oct!O52),IF(Config!$C$6=11,SUM(+Ene!O52+Feb!O52+Mar!O52+Abr!O52+May!O52+Jun!O52+Jul!O52+Ago!O52+Set!O52+Oct!O52+Nov!O52),IF(Config!$C$6=12,SUM(+Ene!O52+Feb!O52+Mar!O52+Abr!O52+May!O52+Jun!O52+Jul!O52+Ago!O52+Set!O52+Oct!O52+Nov!O52+Dic!O52)))))))))))))</f>
        <v>2</v>
      </c>
      <c r="P52" s="360">
        <f>IF(Config!$C$6=1,SUM(+Ene!P52),IF(Config!$C$6=2,SUM(+Ene!P52+Feb!P52),IF(Config!$C$6=3,SUM(+Ene!P52+Feb!P52+Mar!P52),IF(Config!$C$6=4,SUM(+Ene!P52+Feb!P52+Mar!P52+Abr!P52),IF(Config!$C$6=5,SUM(Ene!P52+Feb!P52+Mar!P52+Abr!P52+May!P52),IF(Config!$C$6=6,SUM(+Ene!P52+Feb!P52+Mar!P52+Abr!P52+May!P52+Jun!P52),IF(Config!$C$6=7,SUM(Ene!P52+Feb!P52+Mar!P52+Abr!P52+May!P52+Jun!P52+Jul!P52),IF(Config!$C$6=8,SUM(+Ene!P52+Feb!P52+Mar!P52+Abr!P52+May!P52+Jun!P52+Jul!P52+Ago!P52),IF(Config!$C$6=9,SUM(+Ene!P52+Feb!P52+Mar!P52+Abr!P52+May!P52+Jun!P52+Jul!P52+Ago!P52+Set!P52),IF(Config!$C$6=10,SUM(+Ene!P52+Feb!P52+Mar!P52+Abr!P52+May!P52+Jun!P52+Jul!P52+Ago!P52+Set!P52+Oct!P52),IF(Config!$C$6=11,SUM(+Ene!P52+Feb!P52+Mar!P52+Abr!P52+May!P52+Jun!P52+Jul!P52+Ago!P52+Set!P52+Oct!P52+Nov!P52),IF(Config!$C$6=12,SUM(+Ene!P52+Feb!P52+Mar!P52+Abr!P52+May!P52+Jun!P52+Jul!P52+Ago!P52+Set!P52+Oct!P52+Nov!P52+Dic!P52)))))))))))))</f>
        <v>2</v>
      </c>
      <c r="Q52" s="360">
        <f>IF(Config!$C$6=1,SUM(+Ene!Q52),IF(Config!$C$6=2,SUM(+Ene!Q52+Feb!Q52),IF(Config!$C$6=3,SUM(+Ene!Q52+Feb!Q52+Mar!Q52),IF(Config!$C$6=4,SUM(+Ene!Q52+Feb!Q52+Mar!Q52+Abr!Q52),IF(Config!$C$6=5,SUM(Ene!Q52+Feb!Q52+Mar!Q52+Abr!Q52+May!Q52),IF(Config!$C$6=6,SUM(+Ene!Q52+Feb!Q52+Mar!Q52+Abr!Q52+May!Q52+Jun!Q52),IF(Config!$C$6=7,SUM(Ene!Q52+Feb!Q52+Mar!Q52+Abr!Q52+May!Q52+Jun!Q52+Jul!Q52),IF(Config!$C$6=8,SUM(+Ene!Q52+Feb!Q52+Mar!Q52+Abr!Q52+May!Q52+Jun!Q52+Jul!Q52+Ago!Q52),IF(Config!$C$6=9,SUM(+Ene!Q52+Feb!Q52+Mar!Q52+Abr!Q52+May!Q52+Jun!Q52+Jul!Q52+Ago!Q52+Set!Q52),IF(Config!$C$6=10,SUM(+Ene!Q52+Feb!Q52+Mar!Q52+Abr!Q52+May!Q52+Jun!Q52+Jul!Q52+Ago!Q52+Set!Q52+Oct!Q52),IF(Config!$C$6=11,SUM(+Ene!Q52+Feb!Q52+Mar!Q52+Abr!Q52+May!Q52+Jun!Q52+Jul!Q52+Ago!Q52+Set!Q52+Oct!Q52+Nov!Q52),IF(Config!$C$6=12,SUM(+Ene!Q52+Feb!Q52+Mar!Q52+Abr!Q52+May!Q52+Jun!Q52+Jul!Q52+Ago!Q52+Set!Q52+Oct!Q52+Nov!Q52+Dic!Q52)))))))))))))</f>
        <v>0</v>
      </c>
      <c r="R52" s="360">
        <f>IF(Config!$C$6=1,SUM(+Ene!R52),IF(Config!$C$6=2,SUM(+Ene!R52+Feb!R52),IF(Config!$C$6=3,SUM(+Ene!R52+Feb!R52+Mar!R52),IF(Config!$C$6=4,SUM(+Ene!R52+Feb!R52+Mar!R52+Abr!R52),IF(Config!$C$6=5,SUM(Ene!R52+Feb!R52+Mar!R52+Abr!R52+May!R52),IF(Config!$C$6=6,SUM(+Ene!R52+Feb!R52+Mar!R52+Abr!R52+May!R52+Jun!R52),IF(Config!$C$6=7,SUM(Ene!R52+Feb!R52+Mar!R52+Abr!R52+May!R52+Jun!R52+Jul!R52),IF(Config!$C$6=8,SUM(+Ene!R52+Feb!R52+Mar!R52+Abr!R52+May!R52+Jun!R52+Jul!R52+Ago!R52),IF(Config!$C$6=9,SUM(+Ene!R52+Feb!R52+Mar!R52+Abr!R52+May!R52+Jun!R52+Jul!R52+Ago!R52+Set!R52),IF(Config!$C$6=10,SUM(+Ene!R52+Feb!R52+Mar!R52+Abr!R52+May!R52+Jun!R52+Jul!R52+Ago!R52+Set!R52+Oct!R52),IF(Config!$C$6=11,SUM(+Ene!R52+Feb!R52+Mar!R52+Abr!R52+May!R52+Jun!R52+Jul!R52+Ago!R52+Set!R52+Oct!R52+Nov!R52),IF(Config!$C$6=12,SUM(+Ene!R52+Feb!R52+Mar!R52+Abr!R52+May!R52+Jun!R52+Jul!R52+Ago!R52+Set!R52+Oct!R52+Nov!R52+Dic!R52)))))))))))))</f>
        <v>1</v>
      </c>
      <c r="S52" s="360">
        <f>IF(Config!$C$6=1,SUM(+Ene!S52),IF(Config!$C$6=2,SUM(+Ene!S52+Feb!S52),IF(Config!$C$6=3,SUM(+Ene!S52+Feb!S52+Mar!S52),IF(Config!$C$6=4,SUM(+Ene!S52+Feb!S52+Mar!S52+Abr!S52),IF(Config!$C$6=5,SUM(Ene!S52+Feb!S52+Mar!S52+Abr!S52+May!S52),IF(Config!$C$6=6,SUM(+Ene!S52+Feb!S52+Mar!S52+Abr!S52+May!S52+Jun!S52),IF(Config!$C$6=7,SUM(Ene!S52+Feb!S52+Mar!S52+Abr!S52+May!S52+Jun!S52+Jul!S52),IF(Config!$C$6=8,SUM(+Ene!S52+Feb!S52+Mar!S52+Abr!S52+May!S52+Jun!S52+Jul!S52+Ago!S52),IF(Config!$C$6=9,SUM(+Ene!S52+Feb!S52+Mar!S52+Abr!S52+May!S52+Jun!S52+Jul!S52+Ago!S52+Set!S52),IF(Config!$C$6=10,SUM(+Ene!S52+Feb!S52+Mar!S52+Abr!S52+May!S52+Jun!S52+Jul!S52+Ago!S52+Set!S52+Oct!S52),IF(Config!$C$6=11,SUM(+Ene!S52+Feb!S52+Mar!S52+Abr!S52+May!S52+Jun!S52+Jul!S52+Ago!S52+Set!S52+Oct!S52+Nov!S52),IF(Config!$C$6=12,SUM(+Ene!S52+Feb!S52+Mar!S52+Abr!S52+May!S52+Jun!S52+Jul!S52+Ago!S52+Set!S52+Oct!S52+Nov!S52+Dic!S52)))))))))))))</f>
        <v>5</v>
      </c>
      <c r="T52" s="360">
        <f>IF(Config!$C$6=1,SUM(+Ene!T52),IF(Config!$C$6=2,SUM(+Ene!T52+Feb!T52),IF(Config!$C$6=3,SUM(+Ene!T52+Feb!T52+Mar!T52),IF(Config!$C$6=4,SUM(+Ene!T52+Feb!T52+Mar!T52+Abr!T52),IF(Config!$C$6=5,SUM(Ene!T52+Feb!T52+Mar!T52+Abr!T52+May!T52),IF(Config!$C$6=6,SUM(+Ene!T52+Feb!T52+Mar!T52+Abr!T52+May!T52+Jun!T52),IF(Config!$C$6=7,SUM(Ene!T52+Feb!T52+Mar!T52+Abr!T52+May!T52+Jun!T52+Jul!T52),IF(Config!$C$6=8,SUM(+Ene!T52+Feb!T52+Mar!T52+Abr!T52+May!T52+Jun!T52+Jul!T52+Ago!T52),IF(Config!$C$6=9,SUM(+Ene!T52+Feb!T52+Mar!T52+Abr!T52+May!T52+Jun!T52+Jul!T52+Ago!T52+Set!T52),IF(Config!$C$6=10,SUM(+Ene!T52+Feb!T52+Mar!T52+Abr!T52+May!T52+Jun!T52+Jul!T52+Ago!T52+Set!T52+Oct!T52),IF(Config!$C$6=11,SUM(+Ene!T52+Feb!T52+Mar!T52+Abr!T52+May!T52+Jun!T52+Jul!T52+Ago!T52+Set!T52+Oct!T52+Nov!T52),IF(Config!$C$6=12,SUM(+Ene!T52+Feb!T52+Mar!T52+Abr!T52+May!T52+Jun!T52+Jul!T52+Ago!T52+Set!T52+Oct!T52+Nov!T52+Dic!T52)))))))))))))</f>
        <v>0</v>
      </c>
      <c r="U52" s="360">
        <f>IF(Config!$C$6=1,SUM(+Ene!U52),IF(Config!$C$6=2,SUM(+Ene!U52+Feb!U52),IF(Config!$C$6=3,SUM(+Ene!U52+Feb!U52+Mar!U52),IF(Config!$C$6=4,SUM(+Ene!U52+Feb!U52+Mar!U52+Abr!U52),IF(Config!$C$6=5,SUM(Ene!U52+Feb!U52+Mar!U52+Abr!U52+May!U52),IF(Config!$C$6=6,SUM(+Ene!U52+Feb!U52+Mar!U52+Abr!U52+May!U52+Jun!U52),IF(Config!$C$6=7,SUM(Ene!U52+Feb!U52+Mar!U52+Abr!U52+May!U52+Jun!U52+Jul!U52),IF(Config!$C$6=8,SUM(+Ene!U52+Feb!U52+Mar!U52+Abr!U52+May!U52+Jun!U52+Jul!U52+Ago!U52),IF(Config!$C$6=9,SUM(+Ene!U52+Feb!U52+Mar!U52+Abr!U52+May!U52+Jun!U52+Jul!U52+Ago!U52+Set!U52),IF(Config!$C$6=10,SUM(+Ene!U52+Feb!U52+Mar!U52+Abr!U52+May!U52+Jun!U52+Jul!U52+Ago!U52+Set!U52+Oct!U52),IF(Config!$C$6=11,SUM(+Ene!U52+Feb!U52+Mar!U52+Abr!U52+May!U52+Jun!U52+Jul!U52+Ago!U52+Set!U52+Oct!U52+Nov!U52),IF(Config!$C$6=12,SUM(+Ene!U52+Feb!U52+Mar!U52+Abr!U52+May!U52+Jun!U52+Jul!U52+Ago!U52+Set!U52+Oct!U52+Nov!U52+Dic!U52)))))))))))))</f>
        <v>0</v>
      </c>
      <c r="V52" s="360">
        <f>IF(Config!$C$6=1,SUM(+Ene!V52),IF(Config!$C$6=2,SUM(+Ene!V52+Feb!V52),IF(Config!$C$6=3,SUM(+Ene!V52+Feb!V52+Mar!V52),IF(Config!$C$6=4,SUM(+Ene!V52+Feb!V52+Mar!V52+Abr!V52),IF(Config!$C$6=5,SUM(Ene!V52+Feb!V52+Mar!V52+Abr!V52+May!V52),IF(Config!$C$6=6,SUM(+Ene!V52+Feb!V52+Mar!V52+Abr!V52+May!V52+Jun!V52),IF(Config!$C$6=7,SUM(Ene!V52+Feb!V52+Mar!V52+Abr!V52+May!V52+Jun!V52+Jul!V52),IF(Config!$C$6=8,SUM(+Ene!V52+Feb!V52+Mar!V52+Abr!V52+May!V52+Jun!V52+Jul!V52+Ago!V52),IF(Config!$C$6=9,SUM(+Ene!V52+Feb!V52+Mar!V52+Abr!V52+May!V52+Jun!V52+Jul!V52+Ago!V52+Set!V52),IF(Config!$C$6=10,SUM(+Ene!V52+Feb!V52+Mar!V52+Abr!V52+May!V52+Jun!V52+Jul!V52+Ago!V52+Set!V52+Oct!V52),IF(Config!$C$6=11,SUM(+Ene!V52+Feb!V52+Mar!V52+Abr!V52+May!V52+Jun!V52+Jul!V52+Ago!V52+Set!V52+Oct!V52+Nov!V52),IF(Config!$C$6=12,SUM(+Ene!V52+Feb!V52+Mar!V52+Abr!V52+May!V52+Jun!V52+Jul!V52+Ago!V52+Set!V52+Oct!V52+Nov!V52+Dic!V52)))))))))))))</f>
        <v>0</v>
      </c>
      <c r="W52" s="360">
        <f>IF(Config!$C$6=1,SUM(+Ene!W52),IF(Config!$C$6=2,SUM(+Ene!W52+Feb!W52),IF(Config!$C$6=3,SUM(+Ene!W52+Feb!W52+Mar!W52),IF(Config!$C$6=4,SUM(+Ene!W52+Feb!W52+Mar!W52+Abr!W52),IF(Config!$C$6=5,SUM(Ene!W52+Feb!W52+Mar!W52+Abr!W52+May!W52),IF(Config!$C$6=6,SUM(+Ene!W52+Feb!W52+Mar!W52+Abr!W52+May!W52+Jun!W52),IF(Config!$C$6=7,SUM(Ene!W52+Feb!W52+Mar!W52+Abr!W52+May!W52+Jun!W52+Jul!W52),IF(Config!$C$6=8,SUM(+Ene!W52+Feb!W52+Mar!W52+Abr!W52+May!W52+Jun!W52+Jul!W52+Ago!W52),IF(Config!$C$6=9,SUM(+Ene!W52+Feb!W52+Mar!W52+Abr!W52+May!W52+Jun!W52+Jul!W52+Ago!W52+Set!W52),IF(Config!$C$6=10,SUM(+Ene!W52+Feb!W52+Mar!W52+Abr!W52+May!W52+Jun!W52+Jul!W52+Ago!W52+Set!W52+Oct!W52),IF(Config!$C$6=11,SUM(+Ene!W52+Feb!W52+Mar!W52+Abr!W52+May!W52+Jun!W52+Jul!W52+Ago!W52+Set!W52+Oct!W52+Nov!W52),IF(Config!$C$6=12,SUM(+Ene!W52+Feb!W52+Mar!W52+Abr!W52+May!W52+Jun!W52+Jul!W52+Ago!W52+Set!W52+Oct!W52+Nov!W52+Dic!W52)))))))))))))</f>
        <v>2</v>
      </c>
      <c r="X52" s="360">
        <f>IF(Config!$C$6=1,SUM(+Ene!X52),IF(Config!$C$6=2,SUM(+Ene!X52+Feb!X52),IF(Config!$C$6=3,SUM(+Ene!X52+Feb!X52+Mar!X52),IF(Config!$C$6=4,SUM(+Ene!X52+Feb!X52+Mar!X52+Abr!X52),IF(Config!$C$6=5,SUM(Ene!X52+Feb!X52+Mar!X52+Abr!X52+May!X52),IF(Config!$C$6=6,SUM(+Ene!X52+Feb!X52+Mar!X52+Abr!X52+May!X52+Jun!X52),IF(Config!$C$6=7,SUM(Ene!X52+Feb!X52+Mar!X52+Abr!X52+May!X52+Jun!X52+Jul!X52),IF(Config!$C$6=8,SUM(+Ene!X52+Feb!X52+Mar!X52+Abr!X52+May!X52+Jun!X52+Jul!X52+Ago!X52),IF(Config!$C$6=9,SUM(+Ene!X52+Feb!X52+Mar!X52+Abr!X52+May!X52+Jun!X52+Jul!X52+Ago!X52+Set!X52),IF(Config!$C$6=10,SUM(+Ene!X52+Feb!X52+Mar!X52+Abr!X52+May!X52+Jun!X52+Jul!X52+Ago!X52+Set!X52+Oct!X52),IF(Config!$C$6=11,SUM(+Ene!X52+Feb!X52+Mar!X52+Abr!X52+May!X52+Jun!X52+Jul!X52+Ago!X52+Set!X52+Oct!X52+Nov!X52),IF(Config!$C$6=12,SUM(+Ene!X52+Feb!X52+Mar!X52+Abr!X52+May!X52+Jun!X52+Jul!X52+Ago!X52+Set!X52+Oct!X52+Nov!X52+Dic!X52)))))))))))))</f>
        <v>15</v>
      </c>
      <c r="Y52" s="360">
        <f>IF(Config!$C$6=1,SUM(+Ene!Y52),IF(Config!$C$6=2,SUM(+Ene!Y52+Feb!Y52),IF(Config!$C$6=3,SUM(+Ene!Y52+Feb!Y52+Mar!Y52),IF(Config!$C$6=4,SUM(+Ene!Y52+Feb!Y52+Mar!Y52+Abr!Y52),IF(Config!$C$6=5,SUM(Ene!Y52+Feb!Y52+Mar!Y52+Abr!Y52+May!Y52),IF(Config!$C$6=6,SUM(+Ene!Y52+Feb!Y52+Mar!Y52+Abr!Y52+May!Y52+Jun!Y52),IF(Config!$C$6=7,SUM(Ene!Y52+Feb!Y52+Mar!Y52+Abr!Y52+May!Y52+Jun!Y52+Jul!Y52),IF(Config!$C$6=8,SUM(+Ene!Y52+Feb!Y52+Mar!Y52+Abr!Y52+May!Y52+Jun!Y52+Jul!Y52+Ago!Y52),IF(Config!$C$6=9,SUM(+Ene!Y52+Feb!Y52+Mar!Y52+Abr!Y52+May!Y52+Jun!Y52+Jul!Y52+Ago!Y52+Set!Y52),IF(Config!$C$6=10,SUM(+Ene!Y52+Feb!Y52+Mar!Y52+Abr!Y52+May!Y52+Jun!Y52+Jul!Y52+Ago!Y52+Set!Y52+Oct!Y52),IF(Config!$C$6=11,SUM(+Ene!Y52+Feb!Y52+Mar!Y52+Abr!Y52+May!Y52+Jun!Y52+Jul!Y52+Ago!Y52+Set!Y52+Oct!Y52+Nov!Y52),IF(Config!$C$6=12,SUM(+Ene!Y52+Feb!Y52+Mar!Y52+Abr!Y52+May!Y52+Jun!Y52+Jul!Y52+Ago!Y52+Set!Y52+Oct!Y52+Nov!Y52+Dic!Y52)))))))))))))</f>
        <v>0</v>
      </c>
      <c r="Z52" s="360">
        <f>IF(Config!$C$6=1,SUM(+Ene!Z52),IF(Config!$C$6=2,SUM(+Ene!Z52+Feb!Z52),IF(Config!$C$6=3,SUM(+Ene!Z52+Feb!Z52+Mar!Z52),IF(Config!$C$6=4,SUM(+Ene!Z52+Feb!Z52+Mar!Z52+Abr!Z52),IF(Config!$C$6=5,SUM(Ene!Z52+Feb!Z52+Mar!Z52+Abr!Z52+May!Z52),IF(Config!$C$6=6,SUM(+Ene!Z52+Feb!Z52+Mar!Z52+Abr!Z52+May!Z52+Jun!Z52),IF(Config!$C$6=7,SUM(Ene!Z52+Feb!Z52+Mar!Z52+Abr!Z52+May!Z52+Jun!Z52+Jul!Z52),IF(Config!$C$6=8,SUM(+Ene!Z52+Feb!Z52+Mar!Z52+Abr!Z52+May!Z52+Jun!Z52+Jul!Z52+Ago!Z52),IF(Config!$C$6=9,SUM(+Ene!Z52+Feb!Z52+Mar!Z52+Abr!Z52+May!Z52+Jun!Z52+Jul!Z52+Ago!Z52+Set!Z52),IF(Config!$C$6=10,SUM(+Ene!Z52+Feb!Z52+Mar!Z52+Abr!Z52+May!Z52+Jun!Z52+Jul!Z52+Ago!Z52+Set!Z52+Oct!Z52),IF(Config!$C$6=11,SUM(+Ene!Z52+Feb!Z52+Mar!Z52+Abr!Z52+May!Z52+Jun!Z52+Jul!Z52+Ago!Z52+Set!Z52+Oct!Z52+Nov!Z52),IF(Config!$C$6=12,SUM(+Ene!Z52+Feb!Z52+Mar!Z52+Abr!Z52+May!Z52+Jun!Z52+Jul!Z52+Ago!Z52+Set!Z52+Oct!Z52+Nov!Z52+Dic!Z52)))))))))))))</f>
        <v>0</v>
      </c>
      <c r="AA52" s="360">
        <f>IF(Config!$C$6=1,SUM(+Ene!AA52),IF(Config!$C$6=2,SUM(+Ene!AA52+Feb!AA52),IF(Config!$C$6=3,SUM(+Ene!AA52+Feb!AA52+Mar!AA52),IF(Config!$C$6=4,SUM(+Ene!AA52+Feb!AA52+Mar!AA52+Abr!AA52),IF(Config!$C$6=5,SUM(Ene!AA52+Feb!AA52+Mar!AA52+Abr!AA52+May!AA52),IF(Config!$C$6=6,SUM(+Ene!AA52+Feb!AA52+Mar!AA52+Abr!AA52+May!AA52+Jun!AA52),IF(Config!$C$6=7,SUM(Ene!AA52+Feb!AA52+Mar!AA52+Abr!AA52+May!AA52+Jun!AA52+Jul!AA52),IF(Config!$C$6=8,SUM(+Ene!AA52+Feb!AA52+Mar!AA52+Abr!AA52+May!AA52+Jun!AA52+Jul!AA52+Ago!AA52),IF(Config!$C$6=9,SUM(+Ene!AA52+Feb!AA52+Mar!AA52+Abr!AA52+May!AA52+Jun!AA52+Jul!AA52+Ago!AA52+Set!AA52),IF(Config!$C$6=10,SUM(+Ene!AA52+Feb!AA52+Mar!AA52+Abr!AA52+May!AA52+Jun!AA52+Jul!AA52+Ago!AA52+Set!AA52+Oct!AA52),IF(Config!$C$6=11,SUM(+Ene!AA52+Feb!AA52+Mar!AA52+Abr!AA52+May!AA52+Jun!AA52+Jul!AA52+Ago!AA52+Set!AA52+Oct!AA52+Nov!AA52),IF(Config!$C$6=12,SUM(+Ene!AA52+Feb!AA52+Mar!AA52+Abr!AA52+May!AA52+Jun!AA52+Jul!AA52+Ago!AA52+Set!AA52+Oct!AA52+Nov!AA52+Dic!AA52)))))))))))))</f>
        <v>0</v>
      </c>
      <c r="AB52" s="360">
        <f>IF(Config!$C$6=1,SUM(+Ene!AB52),IF(Config!$C$6=2,SUM(+Ene!AB52+Feb!AB52),IF(Config!$C$6=3,SUM(+Ene!AB52+Feb!AB52+Mar!AB52),IF(Config!$C$6=4,SUM(+Ene!AB52+Feb!AB52+Mar!AB52+Abr!AB52),IF(Config!$C$6=5,SUM(Ene!AB52+Feb!AB52+Mar!AB52+Abr!AB52+May!AB52),IF(Config!$C$6=6,SUM(+Ene!AB52+Feb!AB52+Mar!AB52+Abr!AB52+May!AB52+Jun!AB52),IF(Config!$C$6=7,SUM(Ene!AB52+Feb!AB52+Mar!AB52+Abr!AB52+May!AB52+Jun!AB52+Jul!AB52),IF(Config!$C$6=8,SUM(+Ene!AB52+Feb!AB52+Mar!AB52+Abr!AB52+May!AB52+Jun!AB52+Jul!AB52+Ago!AB52),IF(Config!$C$6=9,SUM(+Ene!AB52+Feb!AB52+Mar!AB52+Abr!AB52+May!AB52+Jun!AB52+Jul!AB52+Ago!AB52+Set!AB52),IF(Config!$C$6=10,SUM(+Ene!AB52+Feb!AB52+Mar!AB52+Abr!AB52+May!AB52+Jun!AB52+Jul!AB52+Ago!AB52+Set!AB52+Oct!AB52),IF(Config!$C$6=11,SUM(+Ene!AB52+Feb!AB52+Mar!AB52+Abr!AB52+May!AB52+Jun!AB52+Jul!AB52+Ago!AB52+Set!AB52+Oct!AB52+Nov!AB52),IF(Config!$C$6=12,SUM(+Ene!AB52+Feb!AB52+Mar!AB52+Abr!AB52+May!AB52+Jun!AB52+Jul!AB52+Ago!AB52+Set!AB52+Oct!AB52+Nov!AB52+Dic!AB52)))))))))))))</f>
        <v>0</v>
      </c>
      <c r="AC52" s="360">
        <f>IF(Config!$C$6=1,SUM(+Ene!AC52),IF(Config!$C$6=2,SUM(+Ene!AC52+Feb!AC52),IF(Config!$C$6=3,SUM(+Ene!AC52+Feb!AC52+Mar!AC52),IF(Config!$C$6=4,SUM(+Ene!AC52+Feb!AC52+Mar!AC52+Abr!AC52),IF(Config!$C$6=5,SUM(Ene!AC52+Feb!AC52+Mar!AC52+Abr!AC52+May!AC52),IF(Config!$C$6=6,SUM(+Ene!AC52+Feb!AC52+Mar!AC52+Abr!AC52+May!AC52+Jun!AC52),IF(Config!$C$6=7,SUM(Ene!AC52+Feb!AC52+Mar!AC52+Abr!AC52+May!AC52+Jun!AC52+Jul!AC52),IF(Config!$C$6=8,SUM(+Ene!AC52+Feb!AC52+Mar!AC52+Abr!AC52+May!AC52+Jun!AC52+Jul!AC52+Ago!AC52),IF(Config!$C$6=9,SUM(+Ene!AC52+Feb!AC52+Mar!AC52+Abr!AC52+May!AC52+Jun!AC52+Jul!AC52+Ago!AC52+Set!AC52),IF(Config!$C$6=10,SUM(+Ene!AC52+Feb!AC52+Mar!AC52+Abr!AC52+May!AC52+Jun!AC52+Jul!AC52+Ago!AC52+Set!AC52+Oct!AC52),IF(Config!$C$6=11,SUM(+Ene!AC52+Feb!AC52+Mar!AC52+Abr!AC52+May!AC52+Jun!AC52+Jul!AC52+Ago!AC52+Set!AC52+Oct!AC52+Nov!AC52),IF(Config!$C$6=12,SUM(+Ene!AC52+Feb!AC52+Mar!AC52+Abr!AC52+May!AC52+Jun!AC52+Jul!AC52+Ago!AC52+Set!AC52+Oct!AC52+Nov!AC52+Dic!AC52)))))))))))))</f>
        <v>1</v>
      </c>
      <c r="AD52" s="360">
        <f>IF(Config!$C$6=1,SUM(+Ene!AD52),IF(Config!$C$6=2,SUM(+Ene!AD52+Feb!AD52),IF(Config!$C$6=3,SUM(+Ene!AD52+Feb!AD52+Mar!AD52),IF(Config!$C$6=4,SUM(+Ene!AD52+Feb!AD52+Mar!AD52+Abr!AD52),IF(Config!$C$6=5,SUM(Ene!AD52+Feb!AD52+Mar!AD52+Abr!AD52+May!AD52),IF(Config!$C$6=6,SUM(+Ene!AD52+Feb!AD52+Mar!AD52+Abr!AD52+May!AD52+Jun!AD52),IF(Config!$C$6=7,SUM(Ene!AD52+Feb!AD52+Mar!AD52+Abr!AD52+May!AD52+Jun!AD52+Jul!AD52),IF(Config!$C$6=8,SUM(+Ene!AD52+Feb!AD52+Mar!AD52+Abr!AD52+May!AD52+Jun!AD52+Jul!AD52+Ago!AD52),IF(Config!$C$6=9,SUM(+Ene!AD52+Feb!AD52+Mar!AD52+Abr!AD52+May!AD52+Jun!AD52+Jul!AD52+Ago!AD52+Set!AD52),IF(Config!$C$6=10,SUM(+Ene!AD52+Feb!AD52+Mar!AD52+Abr!AD52+May!AD52+Jun!AD52+Jul!AD52+Ago!AD52+Set!AD52+Oct!AD52),IF(Config!$C$6=11,SUM(+Ene!AD52+Feb!AD52+Mar!AD52+Abr!AD52+May!AD52+Jun!AD52+Jul!AD52+Ago!AD52+Set!AD52+Oct!AD52+Nov!AD52),IF(Config!$C$6=12,SUM(+Ene!AD52+Feb!AD52+Mar!AD52+Abr!AD52+May!AD52+Jun!AD52+Jul!AD52+Ago!AD52+Set!AD52+Oct!AD52+Nov!AD52+Dic!AD52)))))))))))))</f>
        <v>1</v>
      </c>
      <c r="AE52" s="360">
        <f>IF(Config!$C$6=1,SUM(+Ene!AE52),IF(Config!$C$6=2,SUM(+Ene!AE52+Feb!AE52),IF(Config!$C$6=3,SUM(+Ene!AE52+Feb!AE52+Mar!AE52),IF(Config!$C$6=4,SUM(+Ene!AE52+Feb!AE52+Mar!AE52+Abr!AE52),IF(Config!$C$6=5,SUM(Ene!AE52+Feb!AE52+Mar!AE52+Abr!AE52+May!AE52),IF(Config!$C$6=6,SUM(+Ene!AE52+Feb!AE52+Mar!AE52+Abr!AE52+May!AE52+Jun!AE52),IF(Config!$C$6=7,SUM(Ene!AE52+Feb!AE52+Mar!AE52+Abr!AE52+May!AE52+Jun!AE52+Jul!AE52),IF(Config!$C$6=8,SUM(+Ene!AE52+Feb!AE52+Mar!AE52+Abr!AE52+May!AE52+Jun!AE52+Jul!AE52+Ago!AE52),IF(Config!$C$6=9,SUM(+Ene!AE52+Feb!AE52+Mar!AE52+Abr!AE52+May!AE52+Jun!AE52+Jul!AE52+Ago!AE52+Set!AE52),IF(Config!$C$6=10,SUM(+Ene!AE52+Feb!AE52+Mar!AE52+Abr!AE52+May!AE52+Jun!AE52+Jul!AE52+Ago!AE52+Set!AE52+Oct!AE52),IF(Config!$C$6=11,SUM(+Ene!AE52+Feb!AE52+Mar!AE52+Abr!AE52+May!AE52+Jun!AE52+Jul!AE52+Ago!AE52+Set!AE52+Oct!AE52+Nov!AE52),IF(Config!$C$6=12,SUM(+Ene!AE52+Feb!AE52+Mar!AE52+Abr!AE52+May!AE52+Jun!AE52+Jul!AE52+Ago!AE52+Set!AE52+Oct!AE52+Nov!AE52+Dic!AE52)))))))))))))</f>
        <v>2</v>
      </c>
      <c r="AF52" s="360">
        <f>IF(Config!$C$6=1,SUM(+Ene!AF52),IF(Config!$C$6=2,SUM(+Ene!AF52+Feb!AF52),IF(Config!$C$6=3,SUM(+Ene!AF52+Feb!AF52+Mar!AF52),IF(Config!$C$6=4,SUM(+Ene!AF52+Feb!AF52+Mar!AF52+Abr!AF52),IF(Config!$C$6=5,SUM(Ene!AF52+Feb!AF52+Mar!AF52+Abr!AF52+May!AF52),IF(Config!$C$6=6,SUM(+Ene!AF52+Feb!AF52+Mar!AF52+Abr!AF52+May!AF52+Jun!AF52),IF(Config!$C$6=7,SUM(Ene!AF52+Feb!AF52+Mar!AF52+Abr!AF52+May!AF52+Jun!AF52+Jul!AF52),IF(Config!$C$6=8,SUM(+Ene!AF52+Feb!AF52+Mar!AF52+Abr!AF52+May!AF52+Jun!AF52+Jul!AF52+Ago!AF52),IF(Config!$C$6=9,SUM(+Ene!AF52+Feb!AF52+Mar!AF52+Abr!AF52+May!AF52+Jun!AF52+Jul!AF52+Ago!AF52+Set!AF52),IF(Config!$C$6=10,SUM(+Ene!AF52+Feb!AF52+Mar!AF52+Abr!AF52+May!AF52+Jun!AF52+Jul!AF52+Ago!AF52+Set!AF52+Oct!AF52),IF(Config!$C$6=11,SUM(+Ene!AF52+Feb!AF52+Mar!AF52+Abr!AF52+May!AF52+Jun!AF52+Jul!AF52+Ago!AF52+Set!AF52+Oct!AF52+Nov!AF52),IF(Config!$C$6=12,SUM(+Ene!AF52+Feb!AF52+Mar!AF52+Abr!AF52+May!AF52+Jun!AF52+Jul!AF52+Ago!AF52+Set!AF52+Oct!AF52+Nov!AF52+Dic!AF52)))))))))))))</f>
        <v>0</v>
      </c>
      <c r="AG52" s="360">
        <f>IF(Config!$C$6=1,SUM(+Ene!AG52),IF(Config!$C$6=2,SUM(+Ene!AG52+Feb!AG52),IF(Config!$C$6=3,SUM(+Ene!AG52+Feb!AG52+Mar!AG52),IF(Config!$C$6=4,SUM(+Ene!AG52+Feb!AG52+Mar!AG52+Abr!AG52),IF(Config!$C$6=5,SUM(Ene!AG52+Feb!AG52+Mar!AG52+Abr!AG52+May!AG52),IF(Config!$C$6=6,SUM(+Ene!AG52+Feb!AG52+Mar!AG52+Abr!AG52+May!AG52+Jun!AG52),IF(Config!$C$6=7,SUM(Ene!AG52+Feb!AG52+Mar!AG52+Abr!AG52+May!AG52+Jun!AG52+Jul!AG52),IF(Config!$C$6=8,SUM(+Ene!AG52+Feb!AG52+Mar!AG52+Abr!AG52+May!AG52+Jun!AG52+Jul!AG52+Ago!AG52),IF(Config!$C$6=9,SUM(+Ene!AG52+Feb!AG52+Mar!AG52+Abr!AG52+May!AG52+Jun!AG52+Jul!AG52+Ago!AG52+Set!AG52),IF(Config!$C$6=10,SUM(+Ene!AG52+Feb!AG52+Mar!AG52+Abr!AG52+May!AG52+Jun!AG52+Jul!AG52+Ago!AG52+Set!AG52+Oct!AG52),IF(Config!$C$6=11,SUM(+Ene!AG52+Feb!AG52+Mar!AG52+Abr!AG52+May!AG52+Jun!AG52+Jul!AG52+Ago!AG52+Set!AG52+Oct!AG52+Nov!AG52),IF(Config!$C$6=12,SUM(+Ene!AG52+Feb!AG52+Mar!AG52+Abr!AG52+May!AG52+Jun!AG52+Jul!AG52+Ago!AG52+Set!AG52+Oct!AG52+Nov!AG52+Dic!AG52)))))))))))))</f>
        <v>0</v>
      </c>
      <c r="AH52" s="360">
        <f>IF(Config!$C$6=1,SUM(+Ene!AH52),IF(Config!$C$6=2,SUM(+Ene!AH52+Feb!AH52),IF(Config!$C$6=3,SUM(+Ene!AH52+Feb!AH52+Mar!AH52),IF(Config!$C$6=4,SUM(+Ene!AH52+Feb!AH52+Mar!AH52+Abr!AH52),IF(Config!$C$6=5,SUM(Ene!AH52+Feb!AH52+Mar!AH52+Abr!AH52+May!AH52),IF(Config!$C$6=6,SUM(+Ene!AH52+Feb!AH52+Mar!AH52+Abr!AH52+May!AH52+Jun!AH52),IF(Config!$C$6=7,SUM(Ene!AH52+Feb!AH52+Mar!AH52+Abr!AH52+May!AH52+Jun!AH52+Jul!AH52),IF(Config!$C$6=8,SUM(+Ene!AH52+Feb!AH52+Mar!AH52+Abr!AH52+May!AH52+Jun!AH52+Jul!AH52+Ago!AH52),IF(Config!$C$6=9,SUM(+Ene!AH52+Feb!AH52+Mar!AH52+Abr!AH52+May!AH52+Jun!AH52+Jul!AH52+Ago!AH52+Set!AH52),IF(Config!$C$6=10,SUM(+Ene!AH52+Feb!AH52+Mar!AH52+Abr!AH52+May!AH52+Jun!AH52+Jul!AH52+Ago!AH52+Set!AH52+Oct!AH52),IF(Config!$C$6=11,SUM(+Ene!AH52+Feb!AH52+Mar!AH52+Abr!AH52+May!AH52+Jun!AH52+Jul!AH52+Ago!AH52+Set!AH52+Oct!AH52+Nov!AH52),IF(Config!$C$6=12,SUM(+Ene!AH52+Feb!AH52+Mar!AH52+Abr!AH52+May!AH52+Jun!AH52+Jul!AH52+Ago!AH52+Set!AH52+Oct!AH52+Nov!AH52+Dic!AH52)))))))))))))</f>
        <v>0</v>
      </c>
      <c r="AI52" s="360">
        <f>IF(Config!$C$6=1,SUM(+Ene!AI52),IF(Config!$C$6=2,SUM(+Ene!AI52+Feb!AI52),IF(Config!$C$6=3,SUM(+Ene!AI52+Feb!AI52+Mar!AI52),IF(Config!$C$6=4,SUM(+Ene!AI52+Feb!AI52+Mar!AI52+Abr!AI52),IF(Config!$C$6=5,SUM(Ene!AI52+Feb!AI52+Mar!AI52+Abr!AI52+May!AI52),IF(Config!$C$6=6,SUM(+Ene!AI52+Feb!AI52+Mar!AI52+Abr!AI52+May!AI52+Jun!AI52),IF(Config!$C$6=7,SUM(Ene!AI52+Feb!AI52+Mar!AI52+Abr!AI52+May!AI52+Jun!AI52+Jul!AI52),IF(Config!$C$6=8,SUM(+Ene!AI52+Feb!AI52+Mar!AI52+Abr!AI52+May!AI52+Jun!AI52+Jul!AI52+Ago!AI52),IF(Config!$C$6=9,SUM(+Ene!AI52+Feb!AI52+Mar!AI52+Abr!AI52+May!AI52+Jun!AI52+Jul!AI52+Ago!AI52+Set!AI52),IF(Config!$C$6=10,SUM(+Ene!AI52+Feb!AI52+Mar!AI52+Abr!AI52+May!AI52+Jun!AI52+Jul!AI52+Ago!AI52+Set!AI52+Oct!AI52),IF(Config!$C$6=11,SUM(+Ene!AI52+Feb!AI52+Mar!AI52+Abr!AI52+May!AI52+Jun!AI52+Jul!AI52+Ago!AI52+Set!AI52+Oct!AI52+Nov!AI52),IF(Config!$C$6=12,SUM(+Ene!AI52+Feb!AI52+Mar!AI52+Abr!AI52+May!AI52+Jun!AI52+Jul!AI52+Ago!AI52+Set!AI52+Oct!AI52+Nov!AI52+Dic!AI52)))))))))))))</f>
        <v>0</v>
      </c>
      <c r="AJ52" s="360">
        <f>IF(Config!$C$6=1,SUM(+Ene!AJ52),IF(Config!$C$6=2,SUM(+Ene!AJ52+Feb!AJ52),IF(Config!$C$6=3,SUM(+Ene!AJ52+Feb!AJ52+Mar!AJ52),IF(Config!$C$6=4,SUM(+Ene!AJ52+Feb!AJ52+Mar!AJ52+Abr!AJ52),IF(Config!$C$6=5,SUM(Ene!AJ52+Feb!AJ52+Mar!AJ52+Abr!AJ52+May!AJ52),IF(Config!$C$6=6,SUM(+Ene!AJ52+Feb!AJ52+Mar!AJ52+Abr!AJ52+May!AJ52+Jun!AJ52),IF(Config!$C$6=7,SUM(Ene!AJ52+Feb!AJ52+Mar!AJ52+Abr!AJ52+May!AJ52+Jun!AJ52+Jul!AJ52),IF(Config!$C$6=8,SUM(+Ene!AJ52+Feb!AJ52+Mar!AJ52+Abr!AJ52+May!AJ52+Jun!AJ52+Jul!AJ52+Ago!AJ52),IF(Config!$C$6=9,SUM(+Ene!AJ52+Feb!AJ52+Mar!AJ52+Abr!AJ52+May!AJ52+Jun!AJ52+Jul!AJ52+Ago!AJ52+Set!AJ52),IF(Config!$C$6=10,SUM(+Ene!AJ52+Feb!AJ52+Mar!AJ52+Abr!AJ52+May!AJ52+Jun!AJ52+Jul!AJ52+Ago!AJ52+Set!AJ52+Oct!AJ52),IF(Config!$C$6=11,SUM(+Ene!AJ52+Feb!AJ52+Mar!AJ52+Abr!AJ52+May!AJ52+Jun!AJ52+Jul!AJ52+Ago!AJ52+Set!AJ52+Oct!AJ52+Nov!AJ52),IF(Config!$C$6=12,SUM(+Ene!AJ52+Feb!AJ52+Mar!AJ52+Abr!AJ52+May!AJ52+Jun!AJ52+Jul!AJ52+Ago!AJ52+Set!AJ52+Oct!AJ52+Nov!AJ52+Dic!AJ52)))))))))))))</f>
        <v>0</v>
      </c>
      <c r="AK52" s="360">
        <f>IF(Config!$C$6=1,SUM(+Ene!AK52),IF(Config!$C$6=2,SUM(+Ene!AK52+Feb!AK52),IF(Config!$C$6=3,SUM(+Ene!AK52+Feb!AK52+Mar!AK52),IF(Config!$C$6=4,SUM(+Ene!AK52+Feb!AK52+Mar!AK52+Abr!AK52),IF(Config!$C$6=5,SUM(Ene!AK52+Feb!AK52+Mar!AK52+Abr!AK52+May!AK52),IF(Config!$C$6=6,SUM(+Ene!AK52+Feb!AK52+Mar!AK52+Abr!AK52+May!AK52+Jun!AK52),IF(Config!$C$6=7,SUM(Ene!AK52+Feb!AK52+Mar!AK52+Abr!AK52+May!AK52+Jun!AK52+Jul!AK52),IF(Config!$C$6=8,SUM(+Ene!AK52+Feb!AK52+Mar!AK52+Abr!AK52+May!AK52+Jun!AK52+Jul!AK52+Ago!AK52),IF(Config!$C$6=9,SUM(+Ene!AK52+Feb!AK52+Mar!AK52+Abr!AK52+May!AK52+Jun!AK52+Jul!AK52+Ago!AK52+Set!AK52),IF(Config!$C$6=10,SUM(+Ene!AK52+Feb!AK52+Mar!AK52+Abr!AK52+May!AK52+Jun!AK52+Jul!AK52+Ago!AK52+Set!AK52+Oct!AK52),IF(Config!$C$6=11,SUM(+Ene!AK52+Feb!AK52+Mar!AK52+Abr!AK52+May!AK52+Jun!AK52+Jul!AK52+Ago!AK52+Set!AK52+Oct!AK52+Nov!AK52),IF(Config!$C$6=12,SUM(+Ene!AK52+Feb!AK52+Mar!AK52+Abr!AK52+May!AK52+Jun!AK52+Jul!AK52+Ago!AK52+Set!AK52+Oct!AK52+Nov!AK52+Dic!AK52)))))))))))))</f>
        <v>0</v>
      </c>
      <c r="AL52" s="360">
        <f>IF(Config!$C$6=1,SUM(+Ene!AL52),IF(Config!$C$6=2,SUM(+Ene!AL52+Feb!AL52),IF(Config!$C$6=3,SUM(+Ene!AL52+Feb!AL52+Mar!AL52),IF(Config!$C$6=4,SUM(+Ene!AL52+Feb!AL52+Mar!AL52+Abr!AL52),IF(Config!$C$6=5,SUM(Ene!AL52+Feb!AL52+Mar!AL52+Abr!AL52+May!AL52),IF(Config!$C$6=6,SUM(+Ene!AL52+Feb!AL52+Mar!AL52+Abr!AL52+May!AL52+Jun!AL52),IF(Config!$C$6=7,SUM(Ene!AL52+Feb!AL52+Mar!AL52+Abr!AL52+May!AL52+Jun!AL52+Jul!AL52),IF(Config!$C$6=8,SUM(+Ene!AL52+Feb!AL52+Mar!AL52+Abr!AL52+May!AL52+Jun!AL52+Jul!AL52+Ago!AL52),IF(Config!$C$6=9,SUM(+Ene!AL52+Feb!AL52+Mar!AL52+Abr!AL52+May!AL52+Jun!AL52+Jul!AL52+Ago!AL52+Set!AL52),IF(Config!$C$6=10,SUM(+Ene!AL52+Feb!AL52+Mar!AL52+Abr!AL52+May!AL52+Jun!AL52+Jul!AL52+Ago!AL52+Set!AL52+Oct!AL52),IF(Config!$C$6=11,SUM(+Ene!AL52+Feb!AL52+Mar!AL52+Abr!AL52+May!AL52+Jun!AL52+Jul!AL52+Ago!AL52+Set!AL52+Oct!AL52+Nov!AL52),IF(Config!$C$6=12,SUM(+Ene!AL52+Feb!AL52+Mar!AL52+Abr!AL52+May!AL52+Jun!AL52+Jul!AL52+Ago!AL52+Set!AL52+Oct!AL52+Nov!AL52+Dic!AL52)))))))))))))</f>
        <v>3</v>
      </c>
      <c r="AM52" s="360">
        <f>IF(Config!$C$6=1,SUM(+Ene!AM52),IF(Config!$C$6=2,SUM(+Ene!AM52+Feb!AM52),IF(Config!$C$6=3,SUM(+Ene!AM52+Feb!AM52+Mar!AM52),IF(Config!$C$6=4,SUM(+Ene!AM52+Feb!AM52+Mar!AM52+Abr!AM52),IF(Config!$C$6=5,SUM(Ene!AM52+Feb!AM52+Mar!AM52+Abr!AM52+May!AM52),IF(Config!$C$6=6,SUM(+Ene!AM52+Feb!AM52+Mar!AM52+Abr!AM52+May!AM52+Jun!AM52),IF(Config!$C$6=7,SUM(Ene!AM52+Feb!AM52+Mar!AM52+Abr!AM52+May!AM52+Jun!AM52+Jul!AM52),IF(Config!$C$6=8,SUM(+Ene!AM52+Feb!AM52+Mar!AM52+Abr!AM52+May!AM52+Jun!AM52+Jul!AM52+Ago!AM52),IF(Config!$C$6=9,SUM(+Ene!AM52+Feb!AM52+Mar!AM52+Abr!AM52+May!AM52+Jun!AM52+Jul!AM52+Ago!AM52+Set!AM52),IF(Config!$C$6=10,SUM(+Ene!AM52+Feb!AM52+Mar!AM52+Abr!AM52+May!AM52+Jun!AM52+Jul!AM52+Ago!AM52+Set!AM52+Oct!AM52),IF(Config!$C$6=11,SUM(+Ene!AM52+Feb!AM52+Mar!AM52+Abr!AM52+May!AM52+Jun!AM52+Jul!AM52+Ago!AM52+Set!AM52+Oct!AM52+Nov!AM52),IF(Config!$C$6=12,SUM(+Ene!AM52+Feb!AM52+Mar!AM52+Abr!AM52+May!AM52+Jun!AM52+Jul!AM52+Ago!AM52+Set!AM52+Oct!AM52+Nov!AM52+Dic!AM52)))))))))))))</f>
        <v>0</v>
      </c>
      <c r="AN52" s="360">
        <f>IF(Config!$C$6=1,SUM(+Ene!AN52),IF(Config!$C$6=2,SUM(+Ene!AN52+Feb!AN52),IF(Config!$C$6=3,SUM(+Ene!AN52+Feb!AN52+Mar!AN52),IF(Config!$C$6=4,SUM(+Ene!AN52+Feb!AN52+Mar!AN52+Abr!AN52),IF(Config!$C$6=5,SUM(Ene!AN52+Feb!AN52+Mar!AN52+Abr!AN52+May!AN52),IF(Config!$C$6=6,SUM(+Ene!AN52+Feb!AN52+Mar!AN52+Abr!AN52+May!AN52+Jun!AN52),IF(Config!$C$6=7,SUM(Ene!AN52+Feb!AN52+Mar!AN52+Abr!AN52+May!AN52+Jun!AN52+Jul!AN52),IF(Config!$C$6=8,SUM(+Ene!AN52+Feb!AN52+Mar!AN52+Abr!AN52+May!AN52+Jun!AN52+Jul!AN52+Ago!AN52),IF(Config!$C$6=9,SUM(+Ene!AN52+Feb!AN52+Mar!AN52+Abr!AN52+May!AN52+Jun!AN52+Jul!AN52+Ago!AN52+Set!AN52),IF(Config!$C$6=10,SUM(+Ene!AN52+Feb!AN52+Mar!AN52+Abr!AN52+May!AN52+Jun!AN52+Jul!AN52+Ago!AN52+Set!AN52+Oct!AN52),IF(Config!$C$6=11,SUM(+Ene!AN52+Feb!AN52+Mar!AN52+Abr!AN52+May!AN52+Jun!AN52+Jul!AN52+Ago!AN52+Set!AN52+Oct!AN52+Nov!AN52),IF(Config!$C$6=12,SUM(+Ene!AN52+Feb!AN52+Mar!AN52+Abr!AN52+May!AN52+Jun!AN52+Jul!AN52+Ago!AN52+Set!AN52+Oct!AN52+Nov!AN52+Dic!AN52)))))))))))))</f>
        <v>0</v>
      </c>
      <c r="AO52" s="360">
        <f>IF(Config!$C$6=1,SUM(+Ene!AO52),IF(Config!$C$6=2,SUM(+Ene!AO52+Feb!AO52),IF(Config!$C$6=3,SUM(+Ene!AO52+Feb!AO52+Mar!AO52),IF(Config!$C$6=4,SUM(+Ene!AO52+Feb!AO52+Mar!AO52+Abr!AO52),IF(Config!$C$6=5,SUM(Ene!AO52+Feb!AO52+Mar!AO52+Abr!AO52+May!AO52),IF(Config!$C$6=6,SUM(+Ene!AO52+Feb!AO52+Mar!AO52+Abr!AO52+May!AO52+Jun!AO52),IF(Config!$C$6=7,SUM(Ene!AO52+Feb!AO52+Mar!AO52+Abr!AO52+May!AO52+Jun!AO52+Jul!AO52),IF(Config!$C$6=8,SUM(+Ene!AO52+Feb!AO52+Mar!AO52+Abr!AO52+May!AO52+Jun!AO52+Jul!AO52+Ago!AO52),IF(Config!$C$6=9,SUM(+Ene!AO52+Feb!AO52+Mar!AO52+Abr!AO52+May!AO52+Jun!AO52+Jul!AO52+Ago!AO52+Set!AO52),IF(Config!$C$6=10,SUM(+Ene!AO52+Feb!AO52+Mar!AO52+Abr!AO52+May!AO52+Jun!AO52+Jul!AO52+Ago!AO52+Set!AO52+Oct!AO52),IF(Config!$C$6=11,SUM(+Ene!AO52+Feb!AO52+Mar!AO52+Abr!AO52+May!AO52+Jun!AO52+Jul!AO52+Ago!AO52+Set!AO52+Oct!AO52+Nov!AO52),IF(Config!$C$6=12,SUM(+Ene!AO52+Feb!AO52+Mar!AO52+Abr!AO52+May!AO52+Jun!AO52+Jul!AO52+Ago!AO52+Set!AO52+Oct!AO52+Nov!AO52+Dic!AO52)))))))))))))</f>
        <v>0</v>
      </c>
      <c r="AP52" s="360">
        <f>IF(Config!$C$6=1,SUM(+Ene!AP52),IF(Config!$C$6=2,SUM(+Ene!AP52+Feb!AP52),IF(Config!$C$6=3,SUM(+Ene!AP52+Feb!AP52+Mar!AP52),IF(Config!$C$6=4,SUM(+Ene!AP52+Feb!AP52+Mar!AP52+Abr!AP52),IF(Config!$C$6=5,SUM(Ene!AP52+Feb!AP52+Mar!AP52+Abr!AP52+May!AP52),IF(Config!$C$6=6,SUM(+Ene!AP52+Feb!AP52+Mar!AP52+Abr!AP52+May!AP52+Jun!AP52),IF(Config!$C$6=7,SUM(Ene!AP52+Feb!AP52+Mar!AP52+Abr!AP52+May!AP52+Jun!AP52+Jul!AP52),IF(Config!$C$6=8,SUM(+Ene!AP52+Feb!AP52+Mar!AP52+Abr!AP52+May!AP52+Jun!AP52+Jul!AP52+Ago!AP52),IF(Config!$C$6=9,SUM(+Ene!AP52+Feb!AP52+Mar!AP52+Abr!AP52+May!AP52+Jun!AP52+Jul!AP52+Ago!AP52+Set!AP52),IF(Config!$C$6=10,SUM(+Ene!AP52+Feb!AP52+Mar!AP52+Abr!AP52+May!AP52+Jun!AP52+Jul!AP52+Ago!AP52+Set!AP52+Oct!AP52),IF(Config!$C$6=11,SUM(+Ene!AP52+Feb!AP52+Mar!AP52+Abr!AP52+May!AP52+Jun!AP52+Jul!AP52+Ago!AP52+Set!AP52+Oct!AP52+Nov!AP52),IF(Config!$C$6=12,SUM(+Ene!AP52+Feb!AP52+Mar!AP52+Abr!AP52+May!AP52+Jun!AP52+Jul!AP52+Ago!AP52+Set!AP52+Oct!AP52+Nov!AP52+Dic!AP52)))))))))))))</f>
        <v>0</v>
      </c>
      <c r="AQ52" s="360">
        <f>IF(Config!$C$6=1,SUM(+Ene!AQ52),IF(Config!$C$6=2,SUM(+Ene!AQ52+Feb!AQ52),IF(Config!$C$6=3,SUM(+Ene!AQ52+Feb!AQ52+Mar!AQ52),IF(Config!$C$6=4,SUM(+Ene!AQ52+Feb!AQ52+Mar!AQ52+Abr!AQ52),IF(Config!$C$6=5,SUM(Ene!AQ52+Feb!AQ52+Mar!AQ52+Abr!AQ52+May!AQ52),IF(Config!$C$6=6,SUM(+Ene!AQ52+Feb!AQ52+Mar!AQ52+Abr!AQ52+May!AQ52+Jun!AQ52),IF(Config!$C$6=7,SUM(Ene!AQ52+Feb!AQ52+Mar!AQ52+Abr!AQ52+May!AQ52+Jun!AQ52+Jul!AQ52),IF(Config!$C$6=8,SUM(+Ene!AQ52+Feb!AQ52+Mar!AQ52+Abr!AQ52+May!AQ52+Jun!AQ52+Jul!AQ52+Ago!AQ52),IF(Config!$C$6=9,SUM(+Ene!AQ52+Feb!AQ52+Mar!AQ52+Abr!AQ52+May!AQ52+Jun!AQ52+Jul!AQ52+Ago!AQ52+Set!AQ52),IF(Config!$C$6=10,SUM(+Ene!AQ52+Feb!AQ52+Mar!AQ52+Abr!AQ52+May!AQ52+Jun!AQ52+Jul!AQ52+Ago!AQ52+Set!AQ52+Oct!AQ52),IF(Config!$C$6=11,SUM(+Ene!AQ52+Feb!AQ52+Mar!AQ52+Abr!AQ52+May!AQ52+Jun!AQ52+Jul!AQ52+Ago!AQ52+Set!AQ52+Oct!AQ52+Nov!AQ52),IF(Config!$C$6=12,SUM(+Ene!AQ52+Feb!AQ52+Mar!AQ52+Abr!AQ52+May!AQ52+Jun!AQ52+Jul!AQ52+Ago!AQ52+Set!AQ52+Oct!AQ52+Nov!AQ52+Dic!AQ52)))))))))))))</f>
        <v>0</v>
      </c>
      <c r="AR52" s="360">
        <f>IF(Config!$C$6=1,SUM(+Ene!AR52),IF(Config!$C$6=2,SUM(+Ene!AR52+Feb!AR52),IF(Config!$C$6=3,SUM(+Ene!AR52+Feb!AR52+Mar!AR52),IF(Config!$C$6=4,SUM(+Ene!AR52+Feb!AR52+Mar!AR52+Abr!AR52),IF(Config!$C$6=5,SUM(Ene!AR52+Feb!AR52+Mar!AR52+Abr!AR52+May!AR52),IF(Config!$C$6=6,SUM(+Ene!AR52+Feb!AR52+Mar!AR52+Abr!AR52+May!AR52+Jun!AR52),IF(Config!$C$6=7,SUM(Ene!AR52+Feb!AR52+Mar!AR52+Abr!AR52+May!AR52+Jun!AR52+Jul!AR52),IF(Config!$C$6=8,SUM(+Ene!AR52+Feb!AR52+Mar!AR52+Abr!AR52+May!AR52+Jun!AR52+Jul!AR52+Ago!AR52),IF(Config!$C$6=9,SUM(+Ene!AR52+Feb!AR52+Mar!AR52+Abr!AR52+May!AR52+Jun!AR52+Jul!AR52+Ago!AR52+Set!AR52),IF(Config!$C$6=10,SUM(+Ene!AR52+Feb!AR52+Mar!AR52+Abr!AR52+May!AR52+Jun!AR52+Jul!AR52+Ago!AR52+Set!AR52+Oct!AR52),IF(Config!$C$6=11,SUM(+Ene!AR52+Feb!AR52+Mar!AR52+Abr!AR52+May!AR52+Jun!AR52+Jul!AR52+Ago!AR52+Set!AR52+Oct!AR52+Nov!AR52),IF(Config!$C$6=12,SUM(+Ene!AR52+Feb!AR52+Mar!AR52+Abr!AR52+May!AR52+Jun!AR52+Jul!AR52+Ago!AR52+Set!AR52+Oct!AR52+Nov!AR52+Dic!AR52)))))))))))))</f>
        <v>0</v>
      </c>
      <c r="AS52" s="360">
        <f>IF(Config!$C$6=1,SUM(+Ene!AS52),IF(Config!$C$6=2,SUM(+Ene!AS52+Feb!AS52),IF(Config!$C$6=3,SUM(+Ene!AS52+Feb!AS52+Mar!AS52),IF(Config!$C$6=4,SUM(+Ene!AS52+Feb!AS52+Mar!AS52+Abr!AS52),IF(Config!$C$6=5,SUM(Ene!AS52+Feb!AS52+Mar!AS52+Abr!AS52+May!AS52),IF(Config!$C$6=6,SUM(+Ene!AS52+Feb!AS52+Mar!AS52+Abr!AS52+May!AS52+Jun!AS52),IF(Config!$C$6=7,SUM(Ene!AS52+Feb!AS52+Mar!AS52+Abr!AS52+May!AS52+Jun!AS52+Jul!AS52),IF(Config!$C$6=8,SUM(+Ene!AS52+Feb!AS52+Mar!AS52+Abr!AS52+May!AS52+Jun!AS52+Jul!AS52+Ago!AS52),IF(Config!$C$6=9,SUM(+Ene!AS52+Feb!AS52+Mar!AS52+Abr!AS52+May!AS52+Jun!AS52+Jul!AS52+Ago!AS52+Set!AS52),IF(Config!$C$6=10,SUM(+Ene!AS52+Feb!AS52+Mar!AS52+Abr!AS52+May!AS52+Jun!AS52+Jul!AS52+Ago!AS52+Set!AS52+Oct!AS52),IF(Config!$C$6=11,SUM(+Ene!AS52+Feb!AS52+Mar!AS52+Abr!AS52+May!AS52+Jun!AS52+Jul!AS52+Ago!AS52+Set!AS52+Oct!AS52+Nov!AS52),IF(Config!$C$6=12,SUM(+Ene!AS52+Feb!AS52+Mar!AS52+Abr!AS52+May!AS52+Jun!AS52+Jul!AS52+Ago!AS52+Set!AS52+Oct!AS52+Nov!AS52+Dic!AS52)))))))))))))</f>
        <v>0</v>
      </c>
      <c r="AT52">
        <f t="shared" si="48"/>
        <v>50</v>
      </c>
      <c r="AU52" s="358">
        <f t="shared" si="27"/>
        <v>0</v>
      </c>
      <c r="AV52" s="358">
        <f t="shared" si="28"/>
        <v>0</v>
      </c>
      <c r="AW52" s="358">
        <f t="shared" si="49"/>
        <v>18</v>
      </c>
      <c r="AX52" s="358">
        <f t="shared" si="50"/>
        <v>3</v>
      </c>
      <c r="AY52" s="358">
        <f t="shared" si="51"/>
        <v>5</v>
      </c>
      <c r="AZ52" s="358">
        <f t="shared" si="52"/>
        <v>17</v>
      </c>
      <c r="BA52" s="37">
        <f t="shared" si="53"/>
        <v>4</v>
      </c>
      <c r="BB52" s="358">
        <f t="shared" si="54"/>
        <v>0</v>
      </c>
      <c r="BC52" s="359">
        <f t="shared" si="55"/>
        <v>3</v>
      </c>
      <c r="BD52" s="358">
        <f t="shared" si="56"/>
        <v>0</v>
      </c>
      <c r="BE52" s="54">
        <f t="shared" si="6"/>
        <v>50</v>
      </c>
      <c r="BF52" t="str">
        <f t="shared" si="57"/>
        <v>OK</v>
      </c>
    </row>
    <row r="53" spans="1:58" x14ac:dyDescent="0.25">
      <c r="A53" s="352">
        <v>58</v>
      </c>
      <c r="B53" s="285" t="str">
        <f>METAS!B52</f>
        <v>PORCENTAJE DE CASOS DE RABIA CANINA</v>
      </c>
      <c r="C53" s="286" t="str">
        <f>METAS!D52</f>
        <v>ZOONOSIS</v>
      </c>
      <c r="D53" s="360">
        <f>IF(Config!$C$6=1,SUM(+Ene!D53),IF(Config!$C$6=2,SUM(+Ene!D53+Feb!D53),IF(Config!$C$6=3,SUM(+Ene!D53+Feb!D53+Mar!D53),IF(Config!$C$6=4,SUM(+Ene!D53+Feb!D53+Mar!D53+Abr!D53),IF(Config!$C$6=5,SUM(Ene!D53+Feb!D53+Mar!D53+Abr!D53+May!D53),IF(Config!$C$6=6,SUM(+Ene!D53+Feb!D53+Mar!D53+Abr!D53+May!D53+Jun!D53),IF(Config!$C$6=7,SUM(Ene!D53+Feb!D53+Mar!D53+Abr!D53+May!D53+Jun!D53+Jul!D53),IF(Config!$C$6=8,SUM(+Ene!D53+Feb!D53+Mar!D53+Abr!D53+May!D53+Jun!D53+Jul!D53+Ago!D53),IF(Config!$C$6=9,SUM(+Ene!D53+Feb!D53+Mar!D53+Abr!D53+May!D53+Jun!D53+Jul!D53+Ago!D53+Set!D53),IF(Config!$C$6=10,SUM(+Ene!D53+Feb!D53+Mar!D53+Abr!D53+May!D53+Jun!D53+Jul!D53+Ago!D53+Set!D53+Oct!D53),IF(Config!$C$6=11,SUM(+Ene!D53+Feb!D53+Mar!D53+Abr!D53+May!D53+Jun!D53+Jul!D53+Ago!D53+Set!D53+Oct!D53+Nov!D53),IF(Config!$C$6=12,SUM(+Ene!D53+Feb!D53+Mar!D53+Abr!D53+May!D53+Jun!D53+Jul!D53+Ago!D53+Set!D53+Oct!D53+Nov!D53+Dic!D53)))))))))))))</f>
        <v>0</v>
      </c>
      <c r="E53" s="360">
        <f>IF(Config!$C$6=1,SUM(+Ene!E53),IF(Config!$C$6=2,SUM(+Ene!E53+Feb!E53),IF(Config!$C$6=3,SUM(+Ene!E53+Feb!E53+Mar!E53),IF(Config!$C$6=4,SUM(+Ene!E53+Feb!E53+Mar!E53+Abr!E53),IF(Config!$C$6=5,SUM(Ene!E53+Feb!E53+Mar!E53+Abr!E53+May!E53),IF(Config!$C$6=6,SUM(+Ene!E53+Feb!E53+Mar!E53+Abr!E53+May!E53+Jun!E53),IF(Config!$C$6=7,SUM(Ene!E53+Feb!E53+Mar!E53+Abr!E53+May!E53+Jun!E53+Jul!E53),IF(Config!$C$6=8,SUM(+Ene!E53+Feb!E53+Mar!E53+Abr!E53+May!E53+Jun!E53+Jul!E53+Ago!E53),IF(Config!$C$6=9,SUM(+Ene!E53+Feb!E53+Mar!E53+Abr!E53+May!E53+Jun!E53+Jul!E53+Ago!E53+Set!E53),IF(Config!$C$6=10,SUM(+Ene!E53+Feb!E53+Mar!E53+Abr!E53+May!E53+Jun!E53+Jul!E53+Ago!E53+Set!E53+Oct!E53),IF(Config!$C$6=11,SUM(+Ene!E53+Feb!E53+Mar!E53+Abr!E53+May!E53+Jun!E53+Jul!E53+Ago!E53+Set!E53+Oct!E53+Nov!E53),IF(Config!$C$6=12,SUM(+Ene!E53+Feb!E53+Mar!E53+Abr!E53+May!E53+Jun!E53+Jul!E53+Ago!E53+Set!E53+Oct!E53+Nov!E53+Dic!E53)))))))))))))</f>
        <v>0</v>
      </c>
      <c r="F53" s="360">
        <f>IF(Config!$C$6=1,SUM(+Ene!F53),IF(Config!$C$6=2,SUM(+Ene!F53+Feb!F53),IF(Config!$C$6=3,SUM(+Ene!F53+Feb!F53+Mar!F53),IF(Config!$C$6=4,SUM(+Ene!F53+Feb!F53+Mar!F53+Abr!F53),IF(Config!$C$6=5,SUM(Ene!F53+Feb!F53+Mar!F53+Abr!F53+May!F53),IF(Config!$C$6=6,SUM(+Ene!F53+Feb!F53+Mar!F53+Abr!F53+May!F53+Jun!F53),IF(Config!$C$6=7,SUM(Ene!F53+Feb!F53+Mar!F53+Abr!F53+May!F53+Jun!F53+Jul!F53),IF(Config!$C$6=8,SUM(+Ene!F53+Feb!F53+Mar!F53+Abr!F53+May!F53+Jun!F53+Jul!F53+Ago!F53),IF(Config!$C$6=9,SUM(+Ene!F53+Feb!F53+Mar!F53+Abr!F53+May!F53+Jun!F53+Jul!F53+Ago!F53+Set!F53),IF(Config!$C$6=10,SUM(+Ene!F53+Feb!F53+Mar!F53+Abr!F53+May!F53+Jun!F53+Jul!F53+Ago!F53+Set!F53+Oct!F53),IF(Config!$C$6=11,SUM(+Ene!F53+Feb!F53+Mar!F53+Abr!F53+May!F53+Jun!F53+Jul!F53+Ago!F53+Set!F53+Oct!F53+Nov!F53),IF(Config!$C$6=12,SUM(+Ene!F53+Feb!F53+Mar!F53+Abr!F53+May!F53+Jun!F53+Jul!F53+Ago!F53+Set!F53+Oct!F53+Nov!F53+Dic!F53)))))))))))))</f>
        <v>0</v>
      </c>
      <c r="G53" s="360">
        <f>IF(Config!$C$6=1,SUM(+Ene!G53),IF(Config!$C$6=2,SUM(+Ene!G53+Feb!G53),IF(Config!$C$6=3,SUM(+Ene!G53+Feb!G53+Mar!G53),IF(Config!$C$6=4,SUM(+Ene!G53+Feb!G53+Mar!G53+Abr!G53),IF(Config!$C$6=5,SUM(Ene!G53+Feb!G53+Mar!G53+Abr!G53+May!G53),IF(Config!$C$6=6,SUM(+Ene!G53+Feb!G53+Mar!G53+Abr!G53+May!G53+Jun!G53),IF(Config!$C$6=7,SUM(Ene!G53+Feb!G53+Mar!G53+Abr!G53+May!G53+Jun!G53+Jul!G53),IF(Config!$C$6=8,SUM(+Ene!G53+Feb!G53+Mar!G53+Abr!G53+May!G53+Jun!G53+Jul!G53+Ago!G53),IF(Config!$C$6=9,SUM(+Ene!G53+Feb!G53+Mar!G53+Abr!G53+May!G53+Jun!G53+Jul!G53+Ago!G53+Set!G53),IF(Config!$C$6=10,SUM(+Ene!G53+Feb!G53+Mar!G53+Abr!G53+May!G53+Jun!G53+Jul!G53+Ago!G53+Set!G53+Oct!G53),IF(Config!$C$6=11,SUM(+Ene!G53+Feb!G53+Mar!G53+Abr!G53+May!G53+Jun!G53+Jul!G53+Ago!G53+Set!G53+Oct!G53+Nov!G53),IF(Config!$C$6=12,SUM(+Ene!G53+Feb!G53+Mar!G53+Abr!G53+May!G53+Jun!G53+Jul!G53+Ago!G53+Set!G53+Oct!G53+Nov!G53+Dic!G53)))))))))))))</f>
        <v>0</v>
      </c>
      <c r="H53" s="360">
        <f>IF(Config!$C$6=1,SUM(+Ene!H53),IF(Config!$C$6=2,SUM(+Ene!H53+Feb!H53),IF(Config!$C$6=3,SUM(+Ene!H53+Feb!H53+Mar!H53),IF(Config!$C$6=4,SUM(+Ene!H53+Feb!H53+Mar!H53+Abr!H53),IF(Config!$C$6=5,SUM(Ene!H53+Feb!H53+Mar!H53+Abr!H53+May!H53),IF(Config!$C$6=6,SUM(+Ene!H53+Feb!H53+Mar!H53+Abr!H53+May!H53+Jun!H53),IF(Config!$C$6=7,SUM(Ene!H53+Feb!H53+Mar!H53+Abr!H53+May!H53+Jun!H53+Jul!H53),IF(Config!$C$6=8,SUM(+Ene!H53+Feb!H53+Mar!H53+Abr!H53+May!H53+Jun!H53+Jul!H53+Ago!H53),IF(Config!$C$6=9,SUM(+Ene!H53+Feb!H53+Mar!H53+Abr!H53+May!H53+Jun!H53+Jul!H53+Ago!H53+Set!H53),IF(Config!$C$6=10,SUM(+Ene!H53+Feb!H53+Mar!H53+Abr!H53+May!H53+Jun!H53+Jul!H53+Ago!H53+Set!H53+Oct!H53),IF(Config!$C$6=11,SUM(+Ene!H53+Feb!H53+Mar!H53+Abr!H53+May!H53+Jun!H53+Jul!H53+Ago!H53+Set!H53+Oct!H53+Nov!H53),IF(Config!$C$6=12,SUM(+Ene!H53+Feb!H53+Mar!H53+Abr!H53+May!H53+Jun!H53+Jul!H53+Ago!H53+Set!H53+Oct!H53+Nov!H53+Dic!H53)))))))))))))</f>
        <v>0</v>
      </c>
      <c r="I53" s="360">
        <f>IF(Config!$C$6=1,SUM(+Ene!I53),IF(Config!$C$6=2,SUM(+Ene!I53+Feb!I53),IF(Config!$C$6=3,SUM(+Ene!I53+Feb!I53+Mar!I53),IF(Config!$C$6=4,SUM(+Ene!I53+Feb!I53+Mar!I53+Abr!I53),IF(Config!$C$6=5,SUM(Ene!I53+Feb!I53+Mar!I53+Abr!I53+May!I53),IF(Config!$C$6=6,SUM(+Ene!I53+Feb!I53+Mar!I53+Abr!I53+May!I53+Jun!I53),IF(Config!$C$6=7,SUM(Ene!I53+Feb!I53+Mar!I53+Abr!I53+May!I53+Jun!I53+Jul!I53),IF(Config!$C$6=8,SUM(+Ene!I53+Feb!I53+Mar!I53+Abr!I53+May!I53+Jun!I53+Jul!I53+Ago!I53),IF(Config!$C$6=9,SUM(+Ene!I53+Feb!I53+Mar!I53+Abr!I53+May!I53+Jun!I53+Jul!I53+Ago!I53+Set!I53),IF(Config!$C$6=10,SUM(+Ene!I53+Feb!I53+Mar!I53+Abr!I53+May!I53+Jun!I53+Jul!I53+Ago!I53+Set!I53+Oct!I53),IF(Config!$C$6=11,SUM(+Ene!I53+Feb!I53+Mar!I53+Abr!I53+May!I53+Jun!I53+Jul!I53+Ago!I53+Set!I53+Oct!I53+Nov!I53),IF(Config!$C$6=12,SUM(+Ene!I53+Feb!I53+Mar!I53+Abr!I53+May!I53+Jun!I53+Jul!I53+Ago!I53+Set!I53+Oct!I53+Nov!I53+Dic!I53)))))))))))))</f>
        <v>0</v>
      </c>
      <c r="J53" s="360">
        <f>IF(Config!$C$6=1,SUM(+Ene!J53),IF(Config!$C$6=2,SUM(+Ene!J53+Feb!J53),IF(Config!$C$6=3,SUM(+Ene!J53+Feb!J53+Mar!J53),IF(Config!$C$6=4,SUM(+Ene!J53+Feb!J53+Mar!J53+Abr!J53),IF(Config!$C$6=5,SUM(Ene!J53+Feb!J53+Mar!J53+Abr!J53+May!J53),IF(Config!$C$6=6,SUM(+Ene!J53+Feb!J53+Mar!J53+Abr!J53+May!J53+Jun!J53),IF(Config!$C$6=7,SUM(Ene!J53+Feb!J53+Mar!J53+Abr!J53+May!J53+Jun!J53+Jul!J53),IF(Config!$C$6=8,SUM(+Ene!J53+Feb!J53+Mar!J53+Abr!J53+May!J53+Jun!J53+Jul!J53+Ago!J53),IF(Config!$C$6=9,SUM(+Ene!J53+Feb!J53+Mar!J53+Abr!J53+May!J53+Jun!J53+Jul!J53+Ago!J53+Set!J53),IF(Config!$C$6=10,SUM(+Ene!J53+Feb!J53+Mar!J53+Abr!J53+May!J53+Jun!J53+Jul!J53+Ago!J53+Set!J53+Oct!J53),IF(Config!$C$6=11,SUM(+Ene!J53+Feb!J53+Mar!J53+Abr!J53+May!J53+Jun!J53+Jul!J53+Ago!J53+Set!J53+Oct!J53+Nov!J53),IF(Config!$C$6=12,SUM(+Ene!J53+Feb!J53+Mar!J53+Abr!J53+May!J53+Jun!J53+Jul!J53+Ago!J53+Set!J53+Oct!J53+Nov!J53+Dic!J53)))))))))))))</f>
        <v>0</v>
      </c>
      <c r="K53" s="360">
        <f>IF(Config!$C$6=1,SUM(+Ene!K53),IF(Config!$C$6=2,SUM(+Ene!K53+Feb!K53),IF(Config!$C$6=3,SUM(+Ene!K53+Feb!K53+Mar!K53),IF(Config!$C$6=4,SUM(+Ene!K53+Feb!K53+Mar!K53+Abr!K53),IF(Config!$C$6=5,SUM(Ene!K53+Feb!K53+Mar!K53+Abr!K53+May!K53),IF(Config!$C$6=6,SUM(+Ene!K53+Feb!K53+Mar!K53+Abr!K53+May!K53+Jun!K53),IF(Config!$C$6=7,SUM(Ene!K53+Feb!K53+Mar!K53+Abr!K53+May!K53+Jun!K53+Jul!K53),IF(Config!$C$6=8,SUM(+Ene!K53+Feb!K53+Mar!K53+Abr!K53+May!K53+Jun!K53+Jul!K53+Ago!K53),IF(Config!$C$6=9,SUM(+Ene!K53+Feb!K53+Mar!K53+Abr!K53+May!K53+Jun!K53+Jul!K53+Ago!K53+Set!K53),IF(Config!$C$6=10,SUM(+Ene!K53+Feb!K53+Mar!K53+Abr!K53+May!K53+Jun!K53+Jul!K53+Ago!K53+Set!K53+Oct!K53),IF(Config!$C$6=11,SUM(+Ene!K53+Feb!K53+Mar!K53+Abr!K53+May!K53+Jun!K53+Jul!K53+Ago!K53+Set!K53+Oct!K53+Nov!K53),IF(Config!$C$6=12,SUM(+Ene!K53+Feb!K53+Mar!K53+Abr!K53+May!K53+Jun!K53+Jul!K53+Ago!K53+Set!K53+Oct!K53+Nov!K53+Dic!K53)))))))))))))</f>
        <v>0</v>
      </c>
      <c r="L53" s="360">
        <f>IF(Config!$C$6=1,SUM(+Ene!L53),IF(Config!$C$6=2,SUM(+Ene!L53+Feb!L53),IF(Config!$C$6=3,SUM(+Ene!L53+Feb!L53+Mar!L53),IF(Config!$C$6=4,SUM(+Ene!L53+Feb!L53+Mar!L53+Abr!L53),IF(Config!$C$6=5,SUM(Ene!L53+Feb!L53+Mar!L53+Abr!L53+May!L53),IF(Config!$C$6=6,SUM(+Ene!L53+Feb!L53+Mar!L53+Abr!L53+May!L53+Jun!L53),IF(Config!$C$6=7,SUM(Ene!L53+Feb!L53+Mar!L53+Abr!L53+May!L53+Jun!L53+Jul!L53),IF(Config!$C$6=8,SUM(+Ene!L53+Feb!L53+Mar!L53+Abr!L53+May!L53+Jun!L53+Jul!L53+Ago!L53),IF(Config!$C$6=9,SUM(+Ene!L53+Feb!L53+Mar!L53+Abr!L53+May!L53+Jun!L53+Jul!L53+Ago!L53+Set!L53),IF(Config!$C$6=10,SUM(+Ene!L53+Feb!L53+Mar!L53+Abr!L53+May!L53+Jun!L53+Jul!L53+Ago!L53+Set!L53+Oct!L53),IF(Config!$C$6=11,SUM(+Ene!L53+Feb!L53+Mar!L53+Abr!L53+May!L53+Jun!L53+Jul!L53+Ago!L53+Set!L53+Oct!L53+Nov!L53),IF(Config!$C$6=12,SUM(+Ene!L53+Feb!L53+Mar!L53+Abr!L53+May!L53+Jun!L53+Jul!L53+Ago!L53+Set!L53+Oct!L53+Nov!L53+Dic!L53)))))))))))))</f>
        <v>0</v>
      </c>
      <c r="M53" s="360">
        <f>IF(Config!$C$6=1,SUM(+Ene!M53),IF(Config!$C$6=2,SUM(+Ene!M53+Feb!M53),IF(Config!$C$6=3,SUM(+Ene!M53+Feb!M53+Mar!M53),IF(Config!$C$6=4,SUM(+Ene!M53+Feb!M53+Mar!M53+Abr!M53),IF(Config!$C$6=5,SUM(Ene!M53+Feb!M53+Mar!M53+Abr!M53+May!M53),IF(Config!$C$6=6,SUM(+Ene!M53+Feb!M53+Mar!M53+Abr!M53+May!M53+Jun!M53),IF(Config!$C$6=7,SUM(Ene!M53+Feb!M53+Mar!M53+Abr!M53+May!M53+Jun!M53+Jul!M53),IF(Config!$C$6=8,SUM(+Ene!M53+Feb!M53+Mar!M53+Abr!M53+May!M53+Jun!M53+Jul!M53+Ago!M53),IF(Config!$C$6=9,SUM(+Ene!M53+Feb!M53+Mar!M53+Abr!M53+May!M53+Jun!M53+Jul!M53+Ago!M53+Set!M53),IF(Config!$C$6=10,SUM(+Ene!M53+Feb!M53+Mar!M53+Abr!M53+May!M53+Jun!M53+Jul!M53+Ago!M53+Set!M53+Oct!M53),IF(Config!$C$6=11,SUM(+Ene!M53+Feb!M53+Mar!M53+Abr!M53+May!M53+Jun!M53+Jul!M53+Ago!M53+Set!M53+Oct!M53+Nov!M53),IF(Config!$C$6=12,SUM(+Ene!M53+Feb!M53+Mar!M53+Abr!M53+May!M53+Jun!M53+Jul!M53+Ago!M53+Set!M53+Oct!M53+Nov!M53+Dic!M53)))))))))))))</f>
        <v>0</v>
      </c>
      <c r="N53" s="360">
        <f>IF(Config!$C$6=1,SUM(+Ene!N53),IF(Config!$C$6=2,SUM(+Ene!N53+Feb!N53),IF(Config!$C$6=3,SUM(+Ene!N53+Feb!N53+Mar!N53),IF(Config!$C$6=4,SUM(+Ene!N53+Feb!N53+Mar!N53+Abr!N53),IF(Config!$C$6=5,SUM(Ene!N53+Feb!N53+Mar!N53+Abr!N53+May!N53),IF(Config!$C$6=6,SUM(+Ene!N53+Feb!N53+Mar!N53+Abr!N53+May!N53+Jun!N53),IF(Config!$C$6=7,SUM(Ene!N53+Feb!N53+Mar!N53+Abr!N53+May!N53+Jun!N53+Jul!N53),IF(Config!$C$6=8,SUM(+Ene!N53+Feb!N53+Mar!N53+Abr!N53+May!N53+Jun!N53+Jul!N53+Ago!N53),IF(Config!$C$6=9,SUM(+Ene!N53+Feb!N53+Mar!N53+Abr!N53+May!N53+Jun!N53+Jul!N53+Ago!N53+Set!N53),IF(Config!$C$6=10,SUM(+Ene!N53+Feb!N53+Mar!N53+Abr!N53+May!N53+Jun!N53+Jul!N53+Ago!N53+Set!N53+Oct!N53),IF(Config!$C$6=11,SUM(+Ene!N53+Feb!N53+Mar!N53+Abr!N53+May!N53+Jun!N53+Jul!N53+Ago!N53+Set!N53+Oct!N53+Nov!N53),IF(Config!$C$6=12,SUM(+Ene!N53+Feb!N53+Mar!N53+Abr!N53+May!N53+Jun!N53+Jul!N53+Ago!N53+Set!N53+Oct!N53+Nov!N53+Dic!N53)))))))))))))</f>
        <v>0</v>
      </c>
      <c r="O53" s="360">
        <f>IF(Config!$C$6=1,SUM(+Ene!O53),IF(Config!$C$6=2,SUM(+Ene!O53+Feb!O53),IF(Config!$C$6=3,SUM(+Ene!O53+Feb!O53+Mar!O53),IF(Config!$C$6=4,SUM(+Ene!O53+Feb!O53+Mar!O53+Abr!O53),IF(Config!$C$6=5,SUM(Ene!O53+Feb!O53+Mar!O53+Abr!O53+May!O53),IF(Config!$C$6=6,SUM(+Ene!O53+Feb!O53+Mar!O53+Abr!O53+May!O53+Jun!O53),IF(Config!$C$6=7,SUM(Ene!O53+Feb!O53+Mar!O53+Abr!O53+May!O53+Jun!O53+Jul!O53),IF(Config!$C$6=8,SUM(+Ene!O53+Feb!O53+Mar!O53+Abr!O53+May!O53+Jun!O53+Jul!O53+Ago!O53),IF(Config!$C$6=9,SUM(+Ene!O53+Feb!O53+Mar!O53+Abr!O53+May!O53+Jun!O53+Jul!O53+Ago!O53+Set!O53),IF(Config!$C$6=10,SUM(+Ene!O53+Feb!O53+Mar!O53+Abr!O53+May!O53+Jun!O53+Jul!O53+Ago!O53+Set!O53+Oct!O53),IF(Config!$C$6=11,SUM(+Ene!O53+Feb!O53+Mar!O53+Abr!O53+May!O53+Jun!O53+Jul!O53+Ago!O53+Set!O53+Oct!O53+Nov!O53),IF(Config!$C$6=12,SUM(+Ene!O53+Feb!O53+Mar!O53+Abr!O53+May!O53+Jun!O53+Jul!O53+Ago!O53+Set!O53+Oct!O53+Nov!O53+Dic!O53)))))))))))))</f>
        <v>0</v>
      </c>
      <c r="P53" s="360">
        <f>IF(Config!$C$6=1,SUM(+Ene!P53),IF(Config!$C$6=2,SUM(+Ene!P53+Feb!P53),IF(Config!$C$6=3,SUM(+Ene!P53+Feb!P53+Mar!P53),IF(Config!$C$6=4,SUM(+Ene!P53+Feb!P53+Mar!P53+Abr!P53),IF(Config!$C$6=5,SUM(Ene!P53+Feb!P53+Mar!P53+Abr!P53+May!P53),IF(Config!$C$6=6,SUM(+Ene!P53+Feb!P53+Mar!P53+Abr!P53+May!P53+Jun!P53),IF(Config!$C$6=7,SUM(Ene!P53+Feb!P53+Mar!P53+Abr!P53+May!P53+Jun!P53+Jul!P53),IF(Config!$C$6=8,SUM(+Ene!P53+Feb!P53+Mar!P53+Abr!P53+May!P53+Jun!P53+Jul!P53+Ago!P53),IF(Config!$C$6=9,SUM(+Ene!P53+Feb!P53+Mar!P53+Abr!P53+May!P53+Jun!P53+Jul!P53+Ago!P53+Set!P53),IF(Config!$C$6=10,SUM(+Ene!P53+Feb!P53+Mar!P53+Abr!P53+May!P53+Jun!P53+Jul!P53+Ago!P53+Set!P53+Oct!P53),IF(Config!$C$6=11,SUM(+Ene!P53+Feb!P53+Mar!P53+Abr!P53+May!P53+Jun!P53+Jul!P53+Ago!P53+Set!P53+Oct!P53+Nov!P53),IF(Config!$C$6=12,SUM(+Ene!P53+Feb!P53+Mar!P53+Abr!P53+May!P53+Jun!P53+Jul!P53+Ago!P53+Set!P53+Oct!P53+Nov!P53+Dic!P53)))))))))))))</f>
        <v>0</v>
      </c>
      <c r="Q53" s="360">
        <f>IF(Config!$C$6=1,SUM(+Ene!Q53),IF(Config!$C$6=2,SUM(+Ene!Q53+Feb!Q53),IF(Config!$C$6=3,SUM(+Ene!Q53+Feb!Q53+Mar!Q53),IF(Config!$C$6=4,SUM(+Ene!Q53+Feb!Q53+Mar!Q53+Abr!Q53),IF(Config!$C$6=5,SUM(Ene!Q53+Feb!Q53+Mar!Q53+Abr!Q53+May!Q53),IF(Config!$C$6=6,SUM(+Ene!Q53+Feb!Q53+Mar!Q53+Abr!Q53+May!Q53+Jun!Q53),IF(Config!$C$6=7,SUM(Ene!Q53+Feb!Q53+Mar!Q53+Abr!Q53+May!Q53+Jun!Q53+Jul!Q53),IF(Config!$C$6=8,SUM(+Ene!Q53+Feb!Q53+Mar!Q53+Abr!Q53+May!Q53+Jun!Q53+Jul!Q53+Ago!Q53),IF(Config!$C$6=9,SUM(+Ene!Q53+Feb!Q53+Mar!Q53+Abr!Q53+May!Q53+Jun!Q53+Jul!Q53+Ago!Q53+Set!Q53),IF(Config!$C$6=10,SUM(+Ene!Q53+Feb!Q53+Mar!Q53+Abr!Q53+May!Q53+Jun!Q53+Jul!Q53+Ago!Q53+Set!Q53+Oct!Q53),IF(Config!$C$6=11,SUM(+Ene!Q53+Feb!Q53+Mar!Q53+Abr!Q53+May!Q53+Jun!Q53+Jul!Q53+Ago!Q53+Set!Q53+Oct!Q53+Nov!Q53),IF(Config!$C$6=12,SUM(+Ene!Q53+Feb!Q53+Mar!Q53+Abr!Q53+May!Q53+Jun!Q53+Jul!Q53+Ago!Q53+Set!Q53+Oct!Q53+Nov!Q53+Dic!Q53)))))))))))))</f>
        <v>0</v>
      </c>
      <c r="R53" s="360">
        <f>IF(Config!$C$6=1,SUM(+Ene!R53),IF(Config!$C$6=2,SUM(+Ene!R53+Feb!R53),IF(Config!$C$6=3,SUM(+Ene!R53+Feb!R53+Mar!R53),IF(Config!$C$6=4,SUM(+Ene!R53+Feb!R53+Mar!R53+Abr!R53),IF(Config!$C$6=5,SUM(Ene!R53+Feb!R53+Mar!R53+Abr!R53+May!R53),IF(Config!$C$6=6,SUM(+Ene!R53+Feb!R53+Mar!R53+Abr!R53+May!R53+Jun!R53),IF(Config!$C$6=7,SUM(Ene!R53+Feb!R53+Mar!R53+Abr!R53+May!R53+Jun!R53+Jul!R53),IF(Config!$C$6=8,SUM(+Ene!R53+Feb!R53+Mar!R53+Abr!R53+May!R53+Jun!R53+Jul!R53+Ago!R53),IF(Config!$C$6=9,SUM(+Ene!R53+Feb!R53+Mar!R53+Abr!R53+May!R53+Jun!R53+Jul!R53+Ago!R53+Set!R53),IF(Config!$C$6=10,SUM(+Ene!R53+Feb!R53+Mar!R53+Abr!R53+May!R53+Jun!R53+Jul!R53+Ago!R53+Set!R53+Oct!R53),IF(Config!$C$6=11,SUM(+Ene!R53+Feb!R53+Mar!R53+Abr!R53+May!R53+Jun!R53+Jul!R53+Ago!R53+Set!R53+Oct!R53+Nov!R53),IF(Config!$C$6=12,SUM(+Ene!R53+Feb!R53+Mar!R53+Abr!R53+May!R53+Jun!R53+Jul!R53+Ago!R53+Set!R53+Oct!R53+Nov!R53+Dic!R53)))))))))))))</f>
        <v>0</v>
      </c>
      <c r="S53" s="360">
        <f>IF(Config!$C$6=1,SUM(+Ene!S53),IF(Config!$C$6=2,SUM(+Ene!S53+Feb!S53),IF(Config!$C$6=3,SUM(+Ene!S53+Feb!S53+Mar!S53),IF(Config!$C$6=4,SUM(+Ene!S53+Feb!S53+Mar!S53+Abr!S53),IF(Config!$C$6=5,SUM(Ene!S53+Feb!S53+Mar!S53+Abr!S53+May!S53),IF(Config!$C$6=6,SUM(+Ene!S53+Feb!S53+Mar!S53+Abr!S53+May!S53+Jun!S53),IF(Config!$C$6=7,SUM(Ene!S53+Feb!S53+Mar!S53+Abr!S53+May!S53+Jun!S53+Jul!S53),IF(Config!$C$6=8,SUM(+Ene!S53+Feb!S53+Mar!S53+Abr!S53+May!S53+Jun!S53+Jul!S53+Ago!S53),IF(Config!$C$6=9,SUM(+Ene!S53+Feb!S53+Mar!S53+Abr!S53+May!S53+Jun!S53+Jul!S53+Ago!S53+Set!S53),IF(Config!$C$6=10,SUM(+Ene!S53+Feb!S53+Mar!S53+Abr!S53+May!S53+Jun!S53+Jul!S53+Ago!S53+Set!S53+Oct!S53),IF(Config!$C$6=11,SUM(+Ene!S53+Feb!S53+Mar!S53+Abr!S53+May!S53+Jun!S53+Jul!S53+Ago!S53+Set!S53+Oct!S53+Nov!S53),IF(Config!$C$6=12,SUM(+Ene!S53+Feb!S53+Mar!S53+Abr!S53+May!S53+Jun!S53+Jul!S53+Ago!S53+Set!S53+Oct!S53+Nov!S53+Dic!S53)))))))))))))</f>
        <v>0</v>
      </c>
      <c r="T53" s="360">
        <f>IF(Config!$C$6=1,SUM(+Ene!T53),IF(Config!$C$6=2,SUM(+Ene!T53+Feb!T53),IF(Config!$C$6=3,SUM(+Ene!T53+Feb!T53+Mar!T53),IF(Config!$C$6=4,SUM(+Ene!T53+Feb!T53+Mar!T53+Abr!T53),IF(Config!$C$6=5,SUM(Ene!T53+Feb!T53+Mar!T53+Abr!T53+May!T53),IF(Config!$C$6=6,SUM(+Ene!T53+Feb!T53+Mar!T53+Abr!T53+May!T53+Jun!T53),IF(Config!$C$6=7,SUM(Ene!T53+Feb!T53+Mar!T53+Abr!T53+May!T53+Jun!T53+Jul!T53),IF(Config!$C$6=8,SUM(+Ene!T53+Feb!T53+Mar!T53+Abr!T53+May!T53+Jun!T53+Jul!T53+Ago!T53),IF(Config!$C$6=9,SUM(+Ene!T53+Feb!T53+Mar!T53+Abr!T53+May!T53+Jun!T53+Jul!T53+Ago!T53+Set!T53),IF(Config!$C$6=10,SUM(+Ene!T53+Feb!T53+Mar!T53+Abr!T53+May!T53+Jun!T53+Jul!T53+Ago!T53+Set!T53+Oct!T53),IF(Config!$C$6=11,SUM(+Ene!T53+Feb!T53+Mar!T53+Abr!T53+May!T53+Jun!T53+Jul!T53+Ago!T53+Set!T53+Oct!T53+Nov!T53),IF(Config!$C$6=12,SUM(+Ene!T53+Feb!T53+Mar!T53+Abr!T53+May!T53+Jun!T53+Jul!T53+Ago!T53+Set!T53+Oct!T53+Nov!T53+Dic!T53)))))))))))))</f>
        <v>0</v>
      </c>
      <c r="U53" s="360">
        <f>IF(Config!$C$6=1,SUM(+Ene!U53),IF(Config!$C$6=2,SUM(+Ene!U53+Feb!U53),IF(Config!$C$6=3,SUM(+Ene!U53+Feb!U53+Mar!U53),IF(Config!$C$6=4,SUM(+Ene!U53+Feb!U53+Mar!U53+Abr!U53),IF(Config!$C$6=5,SUM(Ene!U53+Feb!U53+Mar!U53+Abr!U53+May!U53),IF(Config!$C$6=6,SUM(+Ene!U53+Feb!U53+Mar!U53+Abr!U53+May!U53+Jun!U53),IF(Config!$C$6=7,SUM(Ene!U53+Feb!U53+Mar!U53+Abr!U53+May!U53+Jun!U53+Jul!U53),IF(Config!$C$6=8,SUM(+Ene!U53+Feb!U53+Mar!U53+Abr!U53+May!U53+Jun!U53+Jul!U53+Ago!U53),IF(Config!$C$6=9,SUM(+Ene!U53+Feb!U53+Mar!U53+Abr!U53+May!U53+Jun!U53+Jul!U53+Ago!U53+Set!U53),IF(Config!$C$6=10,SUM(+Ene!U53+Feb!U53+Mar!U53+Abr!U53+May!U53+Jun!U53+Jul!U53+Ago!U53+Set!U53+Oct!U53),IF(Config!$C$6=11,SUM(+Ene!U53+Feb!U53+Mar!U53+Abr!U53+May!U53+Jun!U53+Jul!U53+Ago!U53+Set!U53+Oct!U53+Nov!U53),IF(Config!$C$6=12,SUM(+Ene!U53+Feb!U53+Mar!U53+Abr!U53+May!U53+Jun!U53+Jul!U53+Ago!U53+Set!U53+Oct!U53+Nov!U53+Dic!U53)))))))))))))</f>
        <v>0</v>
      </c>
      <c r="V53" s="360">
        <f>IF(Config!$C$6=1,SUM(+Ene!V53),IF(Config!$C$6=2,SUM(+Ene!V53+Feb!V53),IF(Config!$C$6=3,SUM(+Ene!V53+Feb!V53+Mar!V53),IF(Config!$C$6=4,SUM(+Ene!V53+Feb!V53+Mar!V53+Abr!V53),IF(Config!$C$6=5,SUM(Ene!V53+Feb!V53+Mar!V53+Abr!V53+May!V53),IF(Config!$C$6=6,SUM(+Ene!V53+Feb!V53+Mar!V53+Abr!V53+May!V53+Jun!V53),IF(Config!$C$6=7,SUM(Ene!V53+Feb!V53+Mar!V53+Abr!V53+May!V53+Jun!V53+Jul!V53),IF(Config!$C$6=8,SUM(+Ene!V53+Feb!V53+Mar!V53+Abr!V53+May!V53+Jun!V53+Jul!V53+Ago!V53),IF(Config!$C$6=9,SUM(+Ene!V53+Feb!V53+Mar!V53+Abr!V53+May!V53+Jun!V53+Jul!V53+Ago!V53+Set!V53),IF(Config!$C$6=10,SUM(+Ene!V53+Feb!V53+Mar!V53+Abr!V53+May!V53+Jun!V53+Jul!V53+Ago!V53+Set!V53+Oct!V53),IF(Config!$C$6=11,SUM(+Ene!V53+Feb!V53+Mar!V53+Abr!V53+May!V53+Jun!V53+Jul!V53+Ago!V53+Set!V53+Oct!V53+Nov!V53),IF(Config!$C$6=12,SUM(+Ene!V53+Feb!V53+Mar!V53+Abr!V53+May!V53+Jun!V53+Jul!V53+Ago!V53+Set!V53+Oct!V53+Nov!V53+Dic!V53)))))))))))))</f>
        <v>0</v>
      </c>
      <c r="W53" s="360">
        <f>IF(Config!$C$6=1,SUM(+Ene!W53),IF(Config!$C$6=2,SUM(+Ene!W53+Feb!W53),IF(Config!$C$6=3,SUM(+Ene!W53+Feb!W53+Mar!W53),IF(Config!$C$6=4,SUM(+Ene!W53+Feb!W53+Mar!W53+Abr!W53),IF(Config!$C$6=5,SUM(Ene!W53+Feb!W53+Mar!W53+Abr!W53+May!W53),IF(Config!$C$6=6,SUM(+Ene!W53+Feb!W53+Mar!W53+Abr!W53+May!W53+Jun!W53),IF(Config!$C$6=7,SUM(Ene!W53+Feb!W53+Mar!W53+Abr!W53+May!W53+Jun!W53+Jul!W53),IF(Config!$C$6=8,SUM(+Ene!W53+Feb!W53+Mar!W53+Abr!W53+May!W53+Jun!W53+Jul!W53+Ago!W53),IF(Config!$C$6=9,SUM(+Ene!W53+Feb!W53+Mar!W53+Abr!W53+May!W53+Jun!W53+Jul!W53+Ago!W53+Set!W53),IF(Config!$C$6=10,SUM(+Ene!W53+Feb!W53+Mar!W53+Abr!W53+May!W53+Jun!W53+Jul!W53+Ago!W53+Set!W53+Oct!W53),IF(Config!$C$6=11,SUM(+Ene!W53+Feb!W53+Mar!W53+Abr!W53+May!W53+Jun!W53+Jul!W53+Ago!W53+Set!W53+Oct!W53+Nov!W53),IF(Config!$C$6=12,SUM(+Ene!W53+Feb!W53+Mar!W53+Abr!W53+May!W53+Jun!W53+Jul!W53+Ago!W53+Set!W53+Oct!W53+Nov!W53+Dic!W53)))))))))))))</f>
        <v>0</v>
      </c>
      <c r="X53" s="360">
        <f>IF(Config!$C$6=1,SUM(+Ene!X53),IF(Config!$C$6=2,SUM(+Ene!X53+Feb!X53),IF(Config!$C$6=3,SUM(+Ene!X53+Feb!X53+Mar!X53),IF(Config!$C$6=4,SUM(+Ene!X53+Feb!X53+Mar!X53+Abr!X53),IF(Config!$C$6=5,SUM(Ene!X53+Feb!X53+Mar!X53+Abr!X53+May!X53),IF(Config!$C$6=6,SUM(+Ene!X53+Feb!X53+Mar!X53+Abr!X53+May!X53+Jun!X53),IF(Config!$C$6=7,SUM(Ene!X53+Feb!X53+Mar!X53+Abr!X53+May!X53+Jun!X53+Jul!X53),IF(Config!$C$6=8,SUM(+Ene!X53+Feb!X53+Mar!X53+Abr!X53+May!X53+Jun!X53+Jul!X53+Ago!X53),IF(Config!$C$6=9,SUM(+Ene!X53+Feb!X53+Mar!X53+Abr!X53+May!X53+Jun!X53+Jul!X53+Ago!X53+Set!X53),IF(Config!$C$6=10,SUM(+Ene!X53+Feb!X53+Mar!X53+Abr!X53+May!X53+Jun!X53+Jul!X53+Ago!X53+Set!X53+Oct!X53),IF(Config!$C$6=11,SUM(+Ene!X53+Feb!X53+Mar!X53+Abr!X53+May!X53+Jun!X53+Jul!X53+Ago!X53+Set!X53+Oct!X53+Nov!X53),IF(Config!$C$6=12,SUM(+Ene!X53+Feb!X53+Mar!X53+Abr!X53+May!X53+Jun!X53+Jul!X53+Ago!X53+Set!X53+Oct!X53+Nov!X53+Dic!X53)))))))))))))</f>
        <v>0</v>
      </c>
      <c r="Y53" s="360">
        <f>IF(Config!$C$6=1,SUM(+Ene!Y53),IF(Config!$C$6=2,SUM(+Ene!Y53+Feb!Y53),IF(Config!$C$6=3,SUM(+Ene!Y53+Feb!Y53+Mar!Y53),IF(Config!$C$6=4,SUM(+Ene!Y53+Feb!Y53+Mar!Y53+Abr!Y53),IF(Config!$C$6=5,SUM(Ene!Y53+Feb!Y53+Mar!Y53+Abr!Y53+May!Y53),IF(Config!$C$6=6,SUM(+Ene!Y53+Feb!Y53+Mar!Y53+Abr!Y53+May!Y53+Jun!Y53),IF(Config!$C$6=7,SUM(Ene!Y53+Feb!Y53+Mar!Y53+Abr!Y53+May!Y53+Jun!Y53+Jul!Y53),IF(Config!$C$6=8,SUM(+Ene!Y53+Feb!Y53+Mar!Y53+Abr!Y53+May!Y53+Jun!Y53+Jul!Y53+Ago!Y53),IF(Config!$C$6=9,SUM(+Ene!Y53+Feb!Y53+Mar!Y53+Abr!Y53+May!Y53+Jun!Y53+Jul!Y53+Ago!Y53+Set!Y53),IF(Config!$C$6=10,SUM(+Ene!Y53+Feb!Y53+Mar!Y53+Abr!Y53+May!Y53+Jun!Y53+Jul!Y53+Ago!Y53+Set!Y53+Oct!Y53),IF(Config!$C$6=11,SUM(+Ene!Y53+Feb!Y53+Mar!Y53+Abr!Y53+May!Y53+Jun!Y53+Jul!Y53+Ago!Y53+Set!Y53+Oct!Y53+Nov!Y53),IF(Config!$C$6=12,SUM(+Ene!Y53+Feb!Y53+Mar!Y53+Abr!Y53+May!Y53+Jun!Y53+Jul!Y53+Ago!Y53+Set!Y53+Oct!Y53+Nov!Y53+Dic!Y53)))))))))))))</f>
        <v>0</v>
      </c>
      <c r="Z53" s="360">
        <f>IF(Config!$C$6=1,SUM(+Ene!Z53),IF(Config!$C$6=2,SUM(+Ene!Z53+Feb!Z53),IF(Config!$C$6=3,SUM(+Ene!Z53+Feb!Z53+Mar!Z53),IF(Config!$C$6=4,SUM(+Ene!Z53+Feb!Z53+Mar!Z53+Abr!Z53),IF(Config!$C$6=5,SUM(Ene!Z53+Feb!Z53+Mar!Z53+Abr!Z53+May!Z53),IF(Config!$C$6=6,SUM(+Ene!Z53+Feb!Z53+Mar!Z53+Abr!Z53+May!Z53+Jun!Z53),IF(Config!$C$6=7,SUM(Ene!Z53+Feb!Z53+Mar!Z53+Abr!Z53+May!Z53+Jun!Z53+Jul!Z53),IF(Config!$C$6=8,SUM(+Ene!Z53+Feb!Z53+Mar!Z53+Abr!Z53+May!Z53+Jun!Z53+Jul!Z53+Ago!Z53),IF(Config!$C$6=9,SUM(+Ene!Z53+Feb!Z53+Mar!Z53+Abr!Z53+May!Z53+Jun!Z53+Jul!Z53+Ago!Z53+Set!Z53),IF(Config!$C$6=10,SUM(+Ene!Z53+Feb!Z53+Mar!Z53+Abr!Z53+May!Z53+Jun!Z53+Jul!Z53+Ago!Z53+Set!Z53+Oct!Z53),IF(Config!$C$6=11,SUM(+Ene!Z53+Feb!Z53+Mar!Z53+Abr!Z53+May!Z53+Jun!Z53+Jul!Z53+Ago!Z53+Set!Z53+Oct!Z53+Nov!Z53),IF(Config!$C$6=12,SUM(+Ene!Z53+Feb!Z53+Mar!Z53+Abr!Z53+May!Z53+Jun!Z53+Jul!Z53+Ago!Z53+Set!Z53+Oct!Z53+Nov!Z53+Dic!Z53)))))))))))))</f>
        <v>0</v>
      </c>
      <c r="AA53" s="360">
        <f>IF(Config!$C$6=1,SUM(+Ene!AA53),IF(Config!$C$6=2,SUM(+Ene!AA53+Feb!AA53),IF(Config!$C$6=3,SUM(+Ene!AA53+Feb!AA53+Mar!AA53),IF(Config!$C$6=4,SUM(+Ene!AA53+Feb!AA53+Mar!AA53+Abr!AA53),IF(Config!$C$6=5,SUM(Ene!AA53+Feb!AA53+Mar!AA53+Abr!AA53+May!AA53),IF(Config!$C$6=6,SUM(+Ene!AA53+Feb!AA53+Mar!AA53+Abr!AA53+May!AA53+Jun!AA53),IF(Config!$C$6=7,SUM(Ene!AA53+Feb!AA53+Mar!AA53+Abr!AA53+May!AA53+Jun!AA53+Jul!AA53),IF(Config!$C$6=8,SUM(+Ene!AA53+Feb!AA53+Mar!AA53+Abr!AA53+May!AA53+Jun!AA53+Jul!AA53+Ago!AA53),IF(Config!$C$6=9,SUM(+Ene!AA53+Feb!AA53+Mar!AA53+Abr!AA53+May!AA53+Jun!AA53+Jul!AA53+Ago!AA53+Set!AA53),IF(Config!$C$6=10,SUM(+Ene!AA53+Feb!AA53+Mar!AA53+Abr!AA53+May!AA53+Jun!AA53+Jul!AA53+Ago!AA53+Set!AA53+Oct!AA53),IF(Config!$C$6=11,SUM(+Ene!AA53+Feb!AA53+Mar!AA53+Abr!AA53+May!AA53+Jun!AA53+Jul!AA53+Ago!AA53+Set!AA53+Oct!AA53+Nov!AA53),IF(Config!$C$6=12,SUM(+Ene!AA53+Feb!AA53+Mar!AA53+Abr!AA53+May!AA53+Jun!AA53+Jul!AA53+Ago!AA53+Set!AA53+Oct!AA53+Nov!AA53+Dic!AA53)))))))))))))</f>
        <v>0</v>
      </c>
      <c r="AB53" s="360">
        <f>IF(Config!$C$6=1,SUM(+Ene!AB53),IF(Config!$C$6=2,SUM(+Ene!AB53+Feb!AB53),IF(Config!$C$6=3,SUM(+Ene!AB53+Feb!AB53+Mar!AB53),IF(Config!$C$6=4,SUM(+Ene!AB53+Feb!AB53+Mar!AB53+Abr!AB53),IF(Config!$C$6=5,SUM(Ene!AB53+Feb!AB53+Mar!AB53+Abr!AB53+May!AB53),IF(Config!$C$6=6,SUM(+Ene!AB53+Feb!AB53+Mar!AB53+Abr!AB53+May!AB53+Jun!AB53),IF(Config!$C$6=7,SUM(Ene!AB53+Feb!AB53+Mar!AB53+Abr!AB53+May!AB53+Jun!AB53+Jul!AB53),IF(Config!$C$6=8,SUM(+Ene!AB53+Feb!AB53+Mar!AB53+Abr!AB53+May!AB53+Jun!AB53+Jul!AB53+Ago!AB53),IF(Config!$C$6=9,SUM(+Ene!AB53+Feb!AB53+Mar!AB53+Abr!AB53+May!AB53+Jun!AB53+Jul!AB53+Ago!AB53+Set!AB53),IF(Config!$C$6=10,SUM(+Ene!AB53+Feb!AB53+Mar!AB53+Abr!AB53+May!AB53+Jun!AB53+Jul!AB53+Ago!AB53+Set!AB53+Oct!AB53),IF(Config!$C$6=11,SUM(+Ene!AB53+Feb!AB53+Mar!AB53+Abr!AB53+May!AB53+Jun!AB53+Jul!AB53+Ago!AB53+Set!AB53+Oct!AB53+Nov!AB53),IF(Config!$C$6=12,SUM(+Ene!AB53+Feb!AB53+Mar!AB53+Abr!AB53+May!AB53+Jun!AB53+Jul!AB53+Ago!AB53+Set!AB53+Oct!AB53+Nov!AB53+Dic!AB53)))))))))))))</f>
        <v>0</v>
      </c>
      <c r="AC53" s="360">
        <f>IF(Config!$C$6=1,SUM(+Ene!AC53),IF(Config!$C$6=2,SUM(+Ene!AC53+Feb!AC53),IF(Config!$C$6=3,SUM(+Ene!AC53+Feb!AC53+Mar!AC53),IF(Config!$C$6=4,SUM(+Ene!AC53+Feb!AC53+Mar!AC53+Abr!AC53),IF(Config!$C$6=5,SUM(Ene!AC53+Feb!AC53+Mar!AC53+Abr!AC53+May!AC53),IF(Config!$C$6=6,SUM(+Ene!AC53+Feb!AC53+Mar!AC53+Abr!AC53+May!AC53+Jun!AC53),IF(Config!$C$6=7,SUM(Ene!AC53+Feb!AC53+Mar!AC53+Abr!AC53+May!AC53+Jun!AC53+Jul!AC53),IF(Config!$C$6=8,SUM(+Ene!AC53+Feb!AC53+Mar!AC53+Abr!AC53+May!AC53+Jun!AC53+Jul!AC53+Ago!AC53),IF(Config!$C$6=9,SUM(+Ene!AC53+Feb!AC53+Mar!AC53+Abr!AC53+May!AC53+Jun!AC53+Jul!AC53+Ago!AC53+Set!AC53),IF(Config!$C$6=10,SUM(+Ene!AC53+Feb!AC53+Mar!AC53+Abr!AC53+May!AC53+Jun!AC53+Jul!AC53+Ago!AC53+Set!AC53+Oct!AC53),IF(Config!$C$6=11,SUM(+Ene!AC53+Feb!AC53+Mar!AC53+Abr!AC53+May!AC53+Jun!AC53+Jul!AC53+Ago!AC53+Set!AC53+Oct!AC53+Nov!AC53),IF(Config!$C$6=12,SUM(+Ene!AC53+Feb!AC53+Mar!AC53+Abr!AC53+May!AC53+Jun!AC53+Jul!AC53+Ago!AC53+Set!AC53+Oct!AC53+Nov!AC53+Dic!AC53)))))))))))))</f>
        <v>0</v>
      </c>
      <c r="AD53" s="360">
        <f>IF(Config!$C$6=1,SUM(+Ene!AD53),IF(Config!$C$6=2,SUM(+Ene!AD53+Feb!AD53),IF(Config!$C$6=3,SUM(+Ene!AD53+Feb!AD53+Mar!AD53),IF(Config!$C$6=4,SUM(+Ene!AD53+Feb!AD53+Mar!AD53+Abr!AD53),IF(Config!$C$6=5,SUM(Ene!AD53+Feb!AD53+Mar!AD53+Abr!AD53+May!AD53),IF(Config!$C$6=6,SUM(+Ene!AD53+Feb!AD53+Mar!AD53+Abr!AD53+May!AD53+Jun!AD53),IF(Config!$C$6=7,SUM(Ene!AD53+Feb!AD53+Mar!AD53+Abr!AD53+May!AD53+Jun!AD53+Jul!AD53),IF(Config!$C$6=8,SUM(+Ene!AD53+Feb!AD53+Mar!AD53+Abr!AD53+May!AD53+Jun!AD53+Jul!AD53+Ago!AD53),IF(Config!$C$6=9,SUM(+Ene!AD53+Feb!AD53+Mar!AD53+Abr!AD53+May!AD53+Jun!AD53+Jul!AD53+Ago!AD53+Set!AD53),IF(Config!$C$6=10,SUM(+Ene!AD53+Feb!AD53+Mar!AD53+Abr!AD53+May!AD53+Jun!AD53+Jul!AD53+Ago!AD53+Set!AD53+Oct!AD53),IF(Config!$C$6=11,SUM(+Ene!AD53+Feb!AD53+Mar!AD53+Abr!AD53+May!AD53+Jun!AD53+Jul!AD53+Ago!AD53+Set!AD53+Oct!AD53+Nov!AD53),IF(Config!$C$6=12,SUM(+Ene!AD53+Feb!AD53+Mar!AD53+Abr!AD53+May!AD53+Jun!AD53+Jul!AD53+Ago!AD53+Set!AD53+Oct!AD53+Nov!AD53+Dic!AD53)))))))))))))</f>
        <v>0</v>
      </c>
      <c r="AE53" s="360">
        <f>IF(Config!$C$6=1,SUM(+Ene!AE53),IF(Config!$C$6=2,SUM(+Ene!AE53+Feb!AE53),IF(Config!$C$6=3,SUM(+Ene!AE53+Feb!AE53+Mar!AE53),IF(Config!$C$6=4,SUM(+Ene!AE53+Feb!AE53+Mar!AE53+Abr!AE53),IF(Config!$C$6=5,SUM(Ene!AE53+Feb!AE53+Mar!AE53+Abr!AE53+May!AE53),IF(Config!$C$6=6,SUM(+Ene!AE53+Feb!AE53+Mar!AE53+Abr!AE53+May!AE53+Jun!AE53),IF(Config!$C$6=7,SUM(Ene!AE53+Feb!AE53+Mar!AE53+Abr!AE53+May!AE53+Jun!AE53+Jul!AE53),IF(Config!$C$6=8,SUM(+Ene!AE53+Feb!AE53+Mar!AE53+Abr!AE53+May!AE53+Jun!AE53+Jul!AE53+Ago!AE53),IF(Config!$C$6=9,SUM(+Ene!AE53+Feb!AE53+Mar!AE53+Abr!AE53+May!AE53+Jun!AE53+Jul!AE53+Ago!AE53+Set!AE53),IF(Config!$C$6=10,SUM(+Ene!AE53+Feb!AE53+Mar!AE53+Abr!AE53+May!AE53+Jun!AE53+Jul!AE53+Ago!AE53+Set!AE53+Oct!AE53),IF(Config!$C$6=11,SUM(+Ene!AE53+Feb!AE53+Mar!AE53+Abr!AE53+May!AE53+Jun!AE53+Jul!AE53+Ago!AE53+Set!AE53+Oct!AE53+Nov!AE53),IF(Config!$C$6=12,SUM(+Ene!AE53+Feb!AE53+Mar!AE53+Abr!AE53+May!AE53+Jun!AE53+Jul!AE53+Ago!AE53+Set!AE53+Oct!AE53+Nov!AE53+Dic!AE53)))))))))))))</f>
        <v>0</v>
      </c>
      <c r="AF53" s="360">
        <f>IF(Config!$C$6=1,SUM(+Ene!AF53),IF(Config!$C$6=2,SUM(+Ene!AF53+Feb!AF53),IF(Config!$C$6=3,SUM(+Ene!AF53+Feb!AF53+Mar!AF53),IF(Config!$C$6=4,SUM(+Ene!AF53+Feb!AF53+Mar!AF53+Abr!AF53),IF(Config!$C$6=5,SUM(Ene!AF53+Feb!AF53+Mar!AF53+Abr!AF53+May!AF53),IF(Config!$C$6=6,SUM(+Ene!AF53+Feb!AF53+Mar!AF53+Abr!AF53+May!AF53+Jun!AF53),IF(Config!$C$6=7,SUM(Ene!AF53+Feb!AF53+Mar!AF53+Abr!AF53+May!AF53+Jun!AF53+Jul!AF53),IF(Config!$C$6=8,SUM(+Ene!AF53+Feb!AF53+Mar!AF53+Abr!AF53+May!AF53+Jun!AF53+Jul!AF53+Ago!AF53),IF(Config!$C$6=9,SUM(+Ene!AF53+Feb!AF53+Mar!AF53+Abr!AF53+May!AF53+Jun!AF53+Jul!AF53+Ago!AF53+Set!AF53),IF(Config!$C$6=10,SUM(+Ene!AF53+Feb!AF53+Mar!AF53+Abr!AF53+May!AF53+Jun!AF53+Jul!AF53+Ago!AF53+Set!AF53+Oct!AF53),IF(Config!$C$6=11,SUM(+Ene!AF53+Feb!AF53+Mar!AF53+Abr!AF53+May!AF53+Jun!AF53+Jul!AF53+Ago!AF53+Set!AF53+Oct!AF53+Nov!AF53),IF(Config!$C$6=12,SUM(+Ene!AF53+Feb!AF53+Mar!AF53+Abr!AF53+May!AF53+Jun!AF53+Jul!AF53+Ago!AF53+Set!AF53+Oct!AF53+Nov!AF53+Dic!AF53)))))))))))))</f>
        <v>0</v>
      </c>
      <c r="AG53" s="360">
        <f>IF(Config!$C$6=1,SUM(+Ene!AG53),IF(Config!$C$6=2,SUM(+Ene!AG53+Feb!AG53),IF(Config!$C$6=3,SUM(+Ene!AG53+Feb!AG53+Mar!AG53),IF(Config!$C$6=4,SUM(+Ene!AG53+Feb!AG53+Mar!AG53+Abr!AG53),IF(Config!$C$6=5,SUM(Ene!AG53+Feb!AG53+Mar!AG53+Abr!AG53+May!AG53),IF(Config!$C$6=6,SUM(+Ene!AG53+Feb!AG53+Mar!AG53+Abr!AG53+May!AG53+Jun!AG53),IF(Config!$C$6=7,SUM(Ene!AG53+Feb!AG53+Mar!AG53+Abr!AG53+May!AG53+Jun!AG53+Jul!AG53),IF(Config!$C$6=8,SUM(+Ene!AG53+Feb!AG53+Mar!AG53+Abr!AG53+May!AG53+Jun!AG53+Jul!AG53+Ago!AG53),IF(Config!$C$6=9,SUM(+Ene!AG53+Feb!AG53+Mar!AG53+Abr!AG53+May!AG53+Jun!AG53+Jul!AG53+Ago!AG53+Set!AG53),IF(Config!$C$6=10,SUM(+Ene!AG53+Feb!AG53+Mar!AG53+Abr!AG53+May!AG53+Jun!AG53+Jul!AG53+Ago!AG53+Set!AG53+Oct!AG53),IF(Config!$C$6=11,SUM(+Ene!AG53+Feb!AG53+Mar!AG53+Abr!AG53+May!AG53+Jun!AG53+Jul!AG53+Ago!AG53+Set!AG53+Oct!AG53+Nov!AG53),IF(Config!$C$6=12,SUM(+Ene!AG53+Feb!AG53+Mar!AG53+Abr!AG53+May!AG53+Jun!AG53+Jul!AG53+Ago!AG53+Set!AG53+Oct!AG53+Nov!AG53+Dic!AG53)))))))))))))</f>
        <v>0</v>
      </c>
      <c r="AH53" s="360">
        <f>IF(Config!$C$6=1,SUM(+Ene!AH53),IF(Config!$C$6=2,SUM(+Ene!AH53+Feb!AH53),IF(Config!$C$6=3,SUM(+Ene!AH53+Feb!AH53+Mar!AH53),IF(Config!$C$6=4,SUM(+Ene!AH53+Feb!AH53+Mar!AH53+Abr!AH53),IF(Config!$C$6=5,SUM(Ene!AH53+Feb!AH53+Mar!AH53+Abr!AH53+May!AH53),IF(Config!$C$6=6,SUM(+Ene!AH53+Feb!AH53+Mar!AH53+Abr!AH53+May!AH53+Jun!AH53),IF(Config!$C$6=7,SUM(Ene!AH53+Feb!AH53+Mar!AH53+Abr!AH53+May!AH53+Jun!AH53+Jul!AH53),IF(Config!$C$6=8,SUM(+Ene!AH53+Feb!AH53+Mar!AH53+Abr!AH53+May!AH53+Jun!AH53+Jul!AH53+Ago!AH53),IF(Config!$C$6=9,SUM(+Ene!AH53+Feb!AH53+Mar!AH53+Abr!AH53+May!AH53+Jun!AH53+Jul!AH53+Ago!AH53+Set!AH53),IF(Config!$C$6=10,SUM(+Ene!AH53+Feb!AH53+Mar!AH53+Abr!AH53+May!AH53+Jun!AH53+Jul!AH53+Ago!AH53+Set!AH53+Oct!AH53),IF(Config!$C$6=11,SUM(+Ene!AH53+Feb!AH53+Mar!AH53+Abr!AH53+May!AH53+Jun!AH53+Jul!AH53+Ago!AH53+Set!AH53+Oct!AH53+Nov!AH53),IF(Config!$C$6=12,SUM(+Ene!AH53+Feb!AH53+Mar!AH53+Abr!AH53+May!AH53+Jun!AH53+Jul!AH53+Ago!AH53+Set!AH53+Oct!AH53+Nov!AH53+Dic!AH53)))))))))))))</f>
        <v>0</v>
      </c>
      <c r="AI53" s="360">
        <f>IF(Config!$C$6=1,SUM(+Ene!AI53),IF(Config!$C$6=2,SUM(+Ene!AI53+Feb!AI53),IF(Config!$C$6=3,SUM(+Ene!AI53+Feb!AI53+Mar!AI53),IF(Config!$C$6=4,SUM(+Ene!AI53+Feb!AI53+Mar!AI53+Abr!AI53),IF(Config!$C$6=5,SUM(Ene!AI53+Feb!AI53+Mar!AI53+Abr!AI53+May!AI53),IF(Config!$C$6=6,SUM(+Ene!AI53+Feb!AI53+Mar!AI53+Abr!AI53+May!AI53+Jun!AI53),IF(Config!$C$6=7,SUM(Ene!AI53+Feb!AI53+Mar!AI53+Abr!AI53+May!AI53+Jun!AI53+Jul!AI53),IF(Config!$C$6=8,SUM(+Ene!AI53+Feb!AI53+Mar!AI53+Abr!AI53+May!AI53+Jun!AI53+Jul!AI53+Ago!AI53),IF(Config!$C$6=9,SUM(+Ene!AI53+Feb!AI53+Mar!AI53+Abr!AI53+May!AI53+Jun!AI53+Jul!AI53+Ago!AI53+Set!AI53),IF(Config!$C$6=10,SUM(+Ene!AI53+Feb!AI53+Mar!AI53+Abr!AI53+May!AI53+Jun!AI53+Jul!AI53+Ago!AI53+Set!AI53+Oct!AI53),IF(Config!$C$6=11,SUM(+Ene!AI53+Feb!AI53+Mar!AI53+Abr!AI53+May!AI53+Jun!AI53+Jul!AI53+Ago!AI53+Set!AI53+Oct!AI53+Nov!AI53),IF(Config!$C$6=12,SUM(+Ene!AI53+Feb!AI53+Mar!AI53+Abr!AI53+May!AI53+Jun!AI53+Jul!AI53+Ago!AI53+Set!AI53+Oct!AI53+Nov!AI53+Dic!AI53)))))))))))))</f>
        <v>0</v>
      </c>
      <c r="AJ53" s="360">
        <f>IF(Config!$C$6=1,SUM(+Ene!AJ53),IF(Config!$C$6=2,SUM(+Ene!AJ53+Feb!AJ53),IF(Config!$C$6=3,SUM(+Ene!AJ53+Feb!AJ53+Mar!AJ53),IF(Config!$C$6=4,SUM(+Ene!AJ53+Feb!AJ53+Mar!AJ53+Abr!AJ53),IF(Config!$C$6=5,SUM(Ene!AJ53+Feb!AJ53+Mar!AJ53+Abr!AJ53+May!AJ53),IF(Config!$C$6=6,SUM(+Ene!AJ53+Feb!AJ53+Mar!AJ53+Abr!AJ53+May!AJ53+Jun!AJ53),IF(Config!$C$6=7,SUM(Ene!AJ53+Feb!AJ53+Mar!AJ53+Abr!AJ53+May!AJ53+Jun!AJ53+Jul!AJ53),IF(Config!$C$6=8,SUM(+Ene!AJ53+Feb!AJ53+Mar!AJ53+Abr!AJ53+May!AJ53+Jun!AJ53+Jul!AJ53+Ago!AJ53),IF(Config!$C$6=9,SUM(+Ene!AJ53+Feb!AJ53+Mar!AJ53+Abr!AJ53+May!AJ53+Jun!AJ53+Jul!AJ53+Ago!AJ53+Set!AJ53),IF(Config!$C$6=10,SUM(+Ene!AJ53+Feb!AJ53+Mar!AJ53+Abr!AJ53+May!AJ53+Jun!AJ53+Jul!AJ53+Ago!AJ53+Set!AJ53+Oct!AJ53),IF(Config!$C$6=11,SUM(+Ene!AJ53+Feb!AJ53+Mar!AJ53+Abr!AJ53+May!AJ53+Jun!AJ53+Jul!AJ53+Ago!AJ53+Set!AJ53+Oct!AJ53+Nov!AJ53),IF(Config!$C$6=12,SUM(+Ene!AJ53+Feb!AJ53+Mar!AJ53+Abr!AJ53+May!AJ53+Jun!AJ53+Jul!AJ53+Ago!AJ53+Set!AJ53+Oct!AJ53+Nov!AJ53+Dic!AJ53)))))))))))))</f>
        <v>0</v>
      </c>
      <c r="AK53" s="360">
        <f>IF(Config!$C$6=1,SUM(+Ene!AK53),IF(Config!$C$6=2,SUM(+Ene!AK53+Feb!AK53),IF(Config!$C$6=3,SUM(+Ene!AK53+Feb!AK53+Mar!AK53),IF(Config!$C$6=4,SUM(+Ene!AK53+Feb!AK53+Mar!AK53+Abr!AK53),IF(Config!$C$6=5,SUM(Ene!AK53+Feb!AK53+Mar!AK53+Abr!AK53+May!AK53),IF(Config!$C$6=6,SUM(+Ene!AK53+Feb!AK53+Mar!AK53+Abr!AK53+May!AK53+Jun!AK53),IF(Config!$C$6=7,SUM(Ene!AK53+Feb!AK53+Mar!AK53+Abr!AK53+May!AK53+Jun!AK53+Jul!AK53),IF(Config!$C$6=8,SUM(+Ene!AK53+Feb!AK53+Mar!AK53+Abr!AK53+May!AK53+Jun!AK53+Jul!AK53+Ago!AK53),IF(Config!$C$6=9,SUM(+Ene!AK53+Feb!AK53+Mar!AK53+Abr!AK53+May!AK53+Jun!AK53+Jul!AK53+Ago!AK53+Set!AK53),IF(Config!$C$6=10,SUM(+Ene!AK53+Feb!AK53+Mar!AK53+Abr!AK53+May!AK53+Jun!AK53+Jul!AK53+Ago!AK53+Set!AK53+Oct!AK53),IF(Config!$C$6=11,SUM(+Ene!AK53+Feb!AK53+Mar!AK53+Abr!AK53+May!AK53+Jun!AK53+Jul!AK53+Ago!AK53+Set!AK53+Oct!AK53+Nov!AK53),IF(Config!$C$6=12,SUM(+Ene!AK53+Feb!AK53+Mar!AK53+Abr!AK53+May!AK53+Jun!AK53+Jul!AK53+Ago!AK53+Set!AK53+Oct!AK53+Nov!AK53+Dic!AK53)))))))))))))</f>
        <v>0</v>
      </c>
      <c r="AL53" s="360">
        <f>IF(Config!$C$6=1,SUM(+Ene!AL53),IF(Config!$C$6=2,SUM(+Ene!AL53+Feb!AL53),IF(Config!$C$6=3,SUM(+Ene!AL53+Feb!AL53+Mar!AL53),IF(Config!$C$6=4,SUM(+Ene!AL53+Feb!AL53+Mar!AL53+Abr!AL53),IF(Config!$C$6=5,SUM(Ene!AL53+Feb!AL53+Mar!AL53+Abr!AL53+May!AL53),IF(Config!$C$6=6,SUM(+Ene!AL53+Feb!AL53+Mar!AL53+Abr!AL53+May!AL53+Jun!AL53),IF(Config!$C$6=7,SUM(Ene!AL53+Feb!AL53+Mar!AL53+Abr!AL53+May!AL53+Jun!AL53+Jul!AL53),IF(Config!$C$6=8,SUM(+Ene!AL53+Feb!AL53+Mar!AL53+Abr!AL53+May!AL53+Jun!AL53+Jul!AL53+Ago!AL53),IF(Config!$C$6=9,SUM(+Ene!AL53+Feb!AL53+Mar!AL53+Abr!AL53+May!AL53+Jun!AL53+Jul!AL53+Ago!AL53+Set!AL53),IF(Config!$C$6=10,SUM(+Ene!AL53+Feb!AL53+Mar!AL53+Abr!AL53+May!AL53+Jun!AL53+Jul!AL53+Ago!AL53+Set!AL53+Oct!AL53),IF(Config!$C$6=11,SUM(+Ene!AL53+Feb!AL53+Mar!AL53+Abr!AL53+May!AL53+Jun!AL53+Jul!AL53+Ago!AL53+Set!AL53+Oct!AL53+Nov!AL53),IF(Config!$C$6=12,SUM(+Ene!AL53+Feb!AL53+Mar!AL53+Abr!AL53+May!AL53+Jun!AL53+Jul!AL53+Ago!AL53+Set!AL53+Oct!AL53+Nov!AL53+Dic!AL53)))))))))))))</f>
        <v>0</v>
      </c>
      <c r="AM53" s="360">
        <f>IF(Config!$C$6=1,SUM(+Ene!AM53),IF(Config!$C$6=2,SUM(+Ene!AM53+Feb!AM53),IF(Config!$C$6=3,SUM(+Ene!AM53+Feb!AM53+Mar!AM53),IF(Config!$C$6=4,SUM(+Ene!AM53+Feb!AM53+Mar!AM53+Abr!AM53),IF(Config!$C$6=5,SUM(Ene!AM53+Feb!AM53+Mar!AM53+Abr!AM53+May!AM53),IF(Config!$C$6=6,SUM(+Ene!AM53+Feb!AM53+Mar!AM53+Abr!AM53+May!AM53+Jun!AM53),IF(Config!$C$6=7,SUM(Ene!AM53+Feb!AM53+Mar!AM53+Abr!AM53+May!AM53+Jun!AM53+Jul!AM53),IF(Config!$C$6=8,SUM(+Ene!AM53+Feb!AM53+Mar!AM53+Abr!AM53+May!AM53+Jun!AM53+Jul!AM53+Ago!AM53),IF(Config!$C$6=9,SUM(+Ene!AM53+Feb!AM53+Mar!AM53+Abr!AM53+May!AM53+Jun!AM53+Jul!AM53+Ago!AM53+Set!AM53),IF(Config!$C$6=10,SUM(+Ene!AM53+Feb!AM53+Mar!AM53+Abr!AM53+May!AM53+Jun!AM53+Jul!AM53+Ago!AM53+Set!AM53+Oct!AM53),IF(Config!$C$6=11,SUM(+Ene!AM53+Feb!AM53+Mar!AM53+Abr!AM53+May!AM53+Jun!AM53+Jul!AM53+Ago!AM53+Set!AM53+Oct!AM53+Nov!AM53),IF(Config!$C$6=12,SUM(+Ene!AM53+Feb!AM53+Mar!AM53+Abr!AM53+May!AM53+Jun!AM53+Jul!AM53+Ago!AM53+Set!AM53+Oct!AM53+Nov!AM53+Dic!AM53)))))))))))))</f>
        <v>0</v>
      </c>
      <c r="AN53" s="360">
        <f>IF(Config!$C$6=1,SUM(+Ene!AN53),IF(Config!$C$6=2,SUM(+Ene!AN53+Feb!AN53),IF(Config!$C$6=3,SUM(+Ene!AN53+Feb!AN53+Mar!AN53),IF(Config!$C$6=4,SUM(+Ene!AN53+Feb!AN53+Mar!AN53+Abr!AN53),IF(Config!$C$6=5,SUM(Ene!AN53+Feb!AN53+Mar!AN53+Abr!AN53+May!AN53),IF(Config!$C$6=6,SUM(+Ene!AN53+Feb!AN53+Mar!AN53+Abr!AN53+May!AN53+Jun!AN53),IF(Config!$C$6=7,SUM(Ene!AN53+Feb!AN53+Mar!AN53+Abr!AN53+May!AN53+Jun!AN53+Jul!AN53),IF(Config!$C$6=8,SUM(+Ene!AN53+Feb!AN53+Mar!AN53+Abr!AN53+May!AN53+Jun!AN53+Jul!AN53+Ago!AN53),IF(Config!$C$6=9,SUM(+Ene!AN53+Feb!AN53+Mar!AN53+Abr!AN53+May!AN53+Jun!AN53+Jul!AN53+Ago!AN53+Set!AN53),IF(Config!$C$6=10,SUM(+Ene!AN53+Feb!AN53+Mar!AN53+Abr!AN53+May!AN53+Jun!AN53+Jul!AN53+Ago!AN53+Set!AN53+Oct!AN53),IF(Config!$C$6=11,SUM(+Ene!AN53+Feb!AN53+Mar!AN53+Abr!AN53+May!AN53+Jun!AN53+Jul!AN53+Ago!AN53+Set!AN53+Oct!AN53+Nov!AN53),IF(Config!$C$6=12,SUM(+Ene!AN53+Feb!AN53+Mar!AN53+Abr!AN53+May!AN53+Jun!AN53+Jul!AN53+Ago!AN53+Set!AN53+Oct!AN53+Nov!AN53+Dic!AN53)))))))))))))</f>
        <v>0</v>
      </c>
      <c r="AO53" s="360">
        <f>IF(Config!$C$6=1,SUM(+Ene!AO53),IF(Config!$C$6=2,SUM(+Ene!AO53+Feb!AO53),IF(Config!$C$6=3,SUM(+Ene!AO53+Feb!AO53+Mar!AO53),IF(Config!$C$6=4,SUM(+Ene!AO53+Feb!AO53+Mar!AO53+Abr!AO53),IF(Config!$C$6=5,SUM(Ene!AO53+Feb!AO53+Mar!AO53+Abr!AO53+May!AO53),IF(Config!$C$6=6,SUM(+Ene!AO53+Feb!AO53+Mar!AO53+Abr!AO53+May!AO53+Jun!AO53),IF(Config!$C$6=7,SUM(Ene!AO53+Feb!AO53+Mar!AO53+Abr!AO53+May!AO53+Jun!AO53+Jul!AO53),IF(Config!$C$6=8,SUM(+Ene!AO53+Feb!AO53+Mar!AO53+Abr!AO53+May!AO53+Jun!AO53+Jul!AO53+Ago!AO53),IF(Config!$C$6=9,SUM(+Ene!AO53+Feb!AO53+Mar!AO53+Abr!AO53+May!AO53+Jun!AO53+Jul!AO53+Ago!AO53+Set!AO53),IF(Config!$C$6=10,SUM(+Ene!AO53+Feb!AO53+Mar!AO53+Abr!AO53+May!AO53+Jun!AO53+Jul!AO53+Ago!AO53+Set!AO53+Oct!AO53),IF(Config!$C$6=11,SUM(+Ene!AO53+Feb!AO53+Mar!AO53+Abr!AO53+May!AO53+Jun!AO53+Jul!AO53+Ago!AO53+Set!AO53+Oct!AO53+Nov!AO53),IF(Config!$C$6=12,SUM(+Ene!AO53+Feb!AO53+Mar!AO53+Abr!AO53+May!AO53+Jun!AO53+Jul!AO53+Ago!AO53+Set!AO53+Oct!AO53+Nov!AO53+Dic!AO53)))))))))))))</f>
        <v>0</v>
      </c>
      <c r="AP53" s="360">
        <f>IF(Config!$C$6=1,SUM(+Ene!AP53),IF(Config!$C$6=2,SUM(+Ene!AP53+Feb!AP53),IF(Config!$C$6=3,SUM(+Ene!AP53+Feb!AP53+Mar!AP53),IF(Config!$C$6=4,SUM(+Ene!AP53+Feb!AP53+Mar!AP53+Abr!AP53),IF(Config!$C$6=5,SUM(Ene!AP53+Feb!AP53+Mar!AP53+Abr!AP53+May!AP53),IF(Config!$C$6=6,SUM(+Ene!AP53+Feb!AP53+Mar!AP53+Abr!AP53+May!AP53+Jun!AP53),IF(Config!$C$6=7,SUM(Ene!AP53+Feb!AP53+Mar!AP53+Abr!AP53+May!AP53+Jun!AP53+Jul!AP53),IF(Config!$C$6=8,SUM(+Ene!AP53+Feb!AP53+Mar!AP53+Abr!AP53+May!AP53+Jun!AP53+Jul!AP53+Ago!AP53),IF(Config!$C$6=9,SUM(+Ene!AP53+Feb!AP53+Mar!AP53+Abr!AP53+May!AP53+Jun!AP53+Jul!AP53+Ago!AP53+Set!AP53),IF(Config!$C$6=10,SUM(+Ene!AP53+Feb!AP53+Mar!AP53+Abr!AP53+May!AP53+Jun!AP53+Jul!AP53+Ago!AP53+Set!AP53+Oct!AP53),IF(Config!$C$6=11,SUM(+Ene!AP53+Feb!AP53+Mar!AP53+Abr!AP53+May!AP53+Jun!AP53+Jul!AP53+Ago!AP53+Set!AP53+Oct!AP53+Nov!AP53),IF(Config!$C$6=12,SUM(+Ene!AP53+Feb!AP53+Mar!AP53+Abr!AP53+May!AP53+Jun!AP53+Jul!AP53+Ago!AP53+Set!AP53+Oct!AP53+Nov!AP53+Dic!AP53)))))))))))))</f>
        <v>0</v>
      </c>
      <c r="AQ53" s="360">
        <f>IF(Config!$C$6=1,SUM(+Ene!AQ53),IF(Config!$C$6=2,SUM(+Ene!AQ53+Feb!AQ53),IF(Config!$C$6=3,SUM(+Ene!AQ53+Feb!AQ53+Mar!AQ53),IF(Config!$C$6=4,SUM(+Ene!AQ53+Feb!AQ53+Mar!AQ53+Abr!AQ53),IF(Config!$C$6=5,SUM(Ene!AQ53+Feb!AQ53+Mar!AQ53+Abr!AQ53+May!AQ53),IF(Config!$C$6=6,SUM(+Ene!AQ53+Feb!AQ53+Mar!AQ53+Abr!AQ53+May!AQ53+Jun!AQ53),IF(Config!$C$6=7,SUM(Ene!AQ53+Feb!AQ53+Mar!AQ53+Abr!AQ53+May!AQ53+Jun!AQ53+Jul!AQ53),IF(Config!$C$6=8,SUM(+Ene!AQ53+Feb!AQ53+Mar!AQ53+Abr!AQ53+May!AQ53+Jun!AQ53+Jul!AQ53+Ago!AQ53),IF(Config!$C$6=9,SUM(+Ene!AQ53+Feb!AQ53+Mar!AQ53+Abr!AQ53+May!AQ53+Jun!AQ53+Jul!AQ53+Ago!AQ53+Set!AQ53),IF(Config!$C$6=10,SUM(+Ene!AQ53+Feb!AQ53+Mar!AQ53+Abr!AQ53+May!AQ53+Jun!AQ53+Jul!AQ53+Ago!AQ53+Set!AQ53+Oct!AQ53),IF(Config!$C$6=11,SUM(+Ene!AQ53+Feb!AQ53+Mar!AQ53+Abr!AQ53+May!AQ53+Jun!AQ53+Jul!AQ53+Ago!AQ53+Set!AQ53+Oct!AQ53+Nov!AQ53),IF(Config!$C$6=12,SUM(+Ene!AQ53+Feb!AQ53+Mar!AQ53+Abr!AQ53+May!AQ53+Jun!AQ53+Jul!AQ53+Ago!AQ53+Set!AQ53+Oct!AQ53+Nov!AQ53+Dic!AQ53)))))))))))))</f>
        <v>0</v>
      </c>
      <c r="AR53" s="360">
        <f>IF(Config!$C$6=1,SUM(+Ene!AR53),IF(Config!$C$6=2,SUM(+Ene!AR53+Feb!AR53),IF(Config!$C$6=3,SUM(+Ene!AR53+Feb!AR53+Mar!AR53),IF(Config!$C$6=4,SUM(+Ene!AR53+Feb!AR53+Mar!AR53+Abr!AR53),IF(Config!$C$6=5,SUM(Ene!AR53+Feb!AR53+Mar!AR53+Abr!AR53+May!AR53),IF(Config!$C$6=6,SUM(+Ene!AR53+Feb!AR53+Mar!AR53+Abr!AR53+May!AR53+Jun!AR53),IF(Config!$C$6=7,SUM(Ene!AR53+Feb!AR53+Mar!AR53+Abr!AR53+May!AR53+Jun!AR53+Jul!AR53),IF(Config!$C$6=8,SUM(+Ene!AR53+Feb!AR53+Mar!AR53+Abr!AR53+May!AR53+Jun!AR53+Jul!AR53+Ago!AR53),IF(Config!$C$6=9,SUM(+Ene!AR53+Feb!AR53+Mar!AR53+Abr!AR53+May!AR53+Jun!AR53+Jul!AR53+Ago!AR53+Set!AR53),IF(Config!$C$6=10,SUM(+Ene!AR53+Feb!AR53+Mar!AR53+Abr!AR53+May!AR53+Jun!AR53+Jul!AR53+Ago!AR53+Set!AR53+Oct!AR53),IF(Config!$C$6=11,SUM(+Ene!AR53+Feb!AR53+Mar!AR53+Abr!AR53+May!AR53+Jun!AR53+Jul!AR53+Ago!AR53+Set!AR53+Oct!AR53+Nov!AR53),IF(Config!$C$6=12,SUM(+Ene!AR53+Feb!AR53+Mar!AR53+Abr!AR53+May!AR53+Jun!AR53+Jul!AR53+Ago!AR53+Set!AR53+Oct!AR53+Nov!AR53+Dic!AR53)))))))))))))</f>
        <v>0</v>
      </c>
      <c r="AS53" s="360">
        <f>IF(Config!$C$6=1,SUM(+Ene!AS53),IF(Config!$C$6=2,SUM(+Ene!AS53+Feb!AS53),IF(Config!$C$6=3,SUM(+Ene!AS53+Feb!AS53+Mar!AS53),IF(Config!$C$6=4,SUM(+Ene!AS53+Feb!AS53+Mar!AS53+Abr!AS53),IF(Config!$C$6=5,SUM(Ene!AS53+Feb!AS53+Mar!AS53+Abr!AS53+May!AS53),IF(Config!$C$6=6,SUM(+Ene!AS53+Feb!AS53+Mar!AS53+Abr!AS53+May!AS53+Jun!AS53),IF(Config!$C$6=7,SUM(Ene!AS53+Feb!AS53+Mar!AS53+Abr!AS53+May!AS53+Jun!AS53+Jul!AS53),IF(Config!$C$6=8,SUM(+Ene!AS53+Feb!AS53+Mar!AS53+Abr!AS53+May!AS53+Jun!AS53+Jul!AS53+Ago!AS53),IF(Config!$C$6=9,SUM(+Ene!AS53+Feb!AS53+Mar!AS53+Abr!AS53+May!AS53+Jun!AS53+Jul!AS53+Ago!AS53+Set!AS53),IF(Config!$C$6=10,SUM(+Ene!AS53+Feb!AS53+Mar!AS53+Abr!AS53+May!AS53+Jun!AS53+Jul!AS53+Ago!AS53+Set!AS53+Oct!AS53),IF(Config!$C$6=11,SUM(+Ene!AS53+Feb!AS53+Mar!AS53+Abr!AS53+May!AS53+Jun!AS53+Jul!AS53+Ago!AS53+Set!AS53+Oct!AS53+Nov!AS53),IF(Config!$C$6=12,SUM(+Ene!AS53+Feb!AS53+Mar!AS53+Abr!AS53+May!AS53+Jun!AS53+Jul!AS53+Ago!AS53+Set!AS53+Oct!AS53+Nov!AS53+Dic!AS53)))))))))))))</f>
        <v>0</v>
      </c>
      <c r="AT53">
        <f t="shared" si="48"/>
        <v>0</v>
      </c>
      <c r="AU53" s="358">
        <f t="shared" si="27"/>
        <v>0</v>
      </c>
      <c r="AV53" s="358">
        <f t="shared" si="28"/>
        <v>0</v>
      </c>
      <c r="AW53" s="358">
        <f t="shared" ref="AW53" si="58">+SUM(F53:O53)</f>
        <v>0</v>
      </c>
      <c r="AX53" s="358">
        <f t="shared" ref="AX53" si="59">+SUM(P53:R53)</f>
        <v>0</v>
      </c>
      <c r="AY53" s="358">
        <f t="shared" ref="AY53" si="60">+SUM(S53:V53)</f>
        <v>0</v>
      </c>
      <c r="AZ53" s="358">
        <f t="shared" ref="AZ53" si="61">+SUM(W53:AB53)</f>
        <v>0</v>
      </c>
      <c r="BA53" s="37">
        <f t="shared" ref="BA53" si="62">+SUM(AC53:AH53)</f>
        <v>0</v>
      </c>
      <c r="BB53" s="358">
        <f t="shared" ref="BB53" si="63">+SUM(AI53:AK53)</f>
        <v>0</v>
      </c>
      <c r="BC53" s="359">
        <f t="shared" ref="BC53" si="64">+SUM(AL53:AO53)</f>
        <v>0</v>
      </c>
      <c r="BD53" s="358">
        <f t="shared" ref="BD53" si="65">+SUM(AP53:AS53)</f>
        <v>0</v>
      </c>
      <c r="BE53" s="54">
        <f t="shared" ref="BE53" si="66">SUM(AU53:BD53)</f>
        <v>0</v>
      </c>
      <c r="BF53" t="str">
        <f t="shared" ref="BF53" si="67">IF(BE53=AT53,"OK","ERROR FORMULA")</f>
        <v>OK</v>
      </c>
    </row>
    <row r="58" spans="1:58" x14ac:dyDescent="0.25">
      <c r="AN58" t="s">
        <v>559</v>
      </c>
    </row>
  </sheetData>
  <autoFilter ref="A3:BR52" xr:uid="{00000000-0009-0000-0000-00000E000000}"/>
  <conditionalFormatting sqref="A3:AS3">
    <cfRule type="expression" dxfId="5" priority="2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60"/>
  <sheetViews>
    <sheetView showGridLines="0" zoomScale="80" zoomScaleNormal="80" workbookViewId="0">
      <pane xSplit="4" ySplit="19" topLeftCell="AY29" activePane="bottomRight" state="frozen"/>
      <selection activeCell="B30" sqref="B30"/>
      <selection pane="topRight" activeCell="B30" sqref="B30"/>
      <selection pane="bottomLeft" activeCell="B30" sqref="B30"/>
      <selection pane="bottomRight" activeCell="G26" sqref="G26:AT26"/>
    </sheetView>
  </sheetViews>
  <sheetFormatPr baseColWidth="10" defaultColWidth="11.42578125" defaultRowHeight="15" x14ac:dyDescent="0.25"/>
  <cols>
    <col min="1" max="1" width="6.42578125" customWidth="1"/>
    <col min="2" max="2" width="95" style="2" customWidth="1"/>
    <col min="3" max="3" width="17.85546875" style="2" customWidth="1"/>
    <col min="4" max="4" width="16.28515625" style="5" customWidth="1"/>
    <col min="5" max="5" width="13.42578125" style="5" customWidth="1"/>
    <col min="6" max="6" width="13.85546875" style="5" customWidth="1"/>
    <col min="7" max="7" width="15.140625" style="5" customWidth="1"/>
    <col min="8" max="8" width="10.85546875" style="5" customWidth="1"/>
    <col min="9" max="9" width="13.140625" style="5" customWidth="1"/>
    <col min="10" max="10" width="15.140625" style="5" customWidth="1"/>
    <col min="11" max="11" width="12.42578125" style="5" customWidth="1"/>
    <col min="12" max="12" width="11.42578125" style="5" bestFit="1" customWidth="1"/>
    <col min="13" max="13" width="11.7109375" style="5" customWidth="1"/>
    <col min="14" max="16" width="12.85546875" style="5" customWidth="1"/>
    <col min="17" max="21" width="10.7109375" style="5" customWidth="1"/>
    <col min="22" max="22" width="12.5703125" style="5" customWidth="1"/>
    <col min="23" max="32" width="10.7109375" style="5" customWidth="1"/>
    <col min="33" max="33" width="12.7109375" style="5" customWidth="1"/>
    <col min="34" max="34" width="10.7109375" style="5" customWidth="1"/>
    <col min="35" max="35" width="12.7109375" style="5" customWidth="1"/>
    <col min="36" max="36" width="12.85546875" style="5" customWidth="1"/>
    <col min="37" max="37" width="10.7109375" style="5" customWidth="1"/>
    <col min="38" max="38" width="12.28515625" style="5" customWidth="1"/>
    <col min="39" max="40" width="10.7109375" style="5" customWidth="1"/>
    <col min="41" max="41" width="13" style="5" customWidth="1"/>
    <col min="42" max="42" width="12.140625" style="5" customWidth="1"/>
    <col min="43" max="43" width="10.7109375" style="5" customWidth="1"/>
    <col min="44" max="44" width="14.28515625" style="5" customWidth="1"/>
    <col min="45" max="45" width="13.42578125" style="5" customWidth="1"/>
    <col min="46" max="46" width="12.7109375" style="5" customWidth="1"/>
    <col min="47" max="47" width="2.85546875" style="5" customWidth="1"/>
    <col min="48" max="49" width="15.5703125" style="5" customWidth="1"/>
    <col min="50" max="55" width="10.7109375" style="5" customWidth="1"/>
    <col min="56" max="56" width="13" style="5" customWidth="1"/>
    <col min="57" max="57" width="15.85546875" style="5" customWidth="1"/>
    <col min="58" max="58" width="13.85546875" style="5" customWidth="1"/>
    <col min="59" max="66" width="10.7109375" customWidth="1"/>
    <col min="67" max="70" width="11.42578125" customWidth="1"/>
  </cols>
  <sheetData>
    <row r="1" spans="1:71" ht="9.75" customHeight="1" x14ac:dyDescent="0.25"/>
    <row r="2" spans="1:71" ht="27.75" customHeight="1" thickBot="1" x14ac:dyDescent="0.3">
      <c r="B2" s="423" t="str">
        <f>"METAS  " &amp; Config!B15&amp; "  "&amp;Config!E12</f>
        <v>METAS  RED  2025</v>
      </c>
      <c r="C2" s="423"/>
      <c r="D2" s="42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44"/>
      <c r="AR2" s="44"/>
      <c r="AS2" s="44"/>
      <c r="AT2" s="44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45.75" customHeight="1" x14ac:dyDescent="0.25">
      <c r="A3" s="56" t="s">
        <v>6</v>
      </c>
      <c r="B3" s="56" t="s">
        <v>58</v>
      </c>
      <c r="C3" s="56" t="s">
        <v>560</v>
      </c>
      <c r="D3" s="56" t="s">
        <v>0</v>
      </c>
      <c r="E3" s="56" t="s">
        <v>18</v>
      </c>
      <c r="F3" s="41" t="s">
        <v>90</v>
      </c>
      <c r="G3" s="56" t="s">
        <v>19</v>
      </c>
      <c r="H3" s="56" t="s">
        <v>20</v>
      </c>
      <c r="I3" s="56" t="s">
        <v>21</v>
      </c>
      <c r="J3" s="56" t="s">
        <v>22</v>
      </c>
      <c r="K3" s="56" t="s">
        <v>23</v>
      </c>
      <c r="L3" s="56" t="s">
        <v>24</v>
      </c>
      <c r="M3" s="56" t="s">
        <v>25</v>
      </c>
      <c r="N3" s="56" t="s">
        <v>26</v>
      </c>
      <c r="O3" s="56" t="s">
        <v>72</v>
      </c>
      <c r="P3" s="56" t="s">
        <v>91</v>
      </c>
      <c r="Q3" s="56" t="s">
        <v>31</v>
      </c>
      <c r="R3" s="56" t="s">
        <v>32</v>
      </c>
      <c r="S3" s="56" t="s">
        <v>33</v>
      </c>
      <c r="T3" s="56" t="s">
        <v>37</v>
      </c>
      <c r="U3" s="56" t="s">
        <v>38</v>
      </c>
      <c r="V3" s="56" t="s">
        <v>39</v>
      </c>
      <c r="W3" s="56" t="s">
        <v>40</v>
      </c>
      <c r="X3" s="56" t="s">
        <v>41</v>
      </c>
      <c r="Y3" s="56" t="s">
        <v>42</v>
      </c>
      <c r="Z3" s="56" t="s">
        <v>43</v>
      </c>
      <c r="AA3" s="56" t="s">
        <v>73</v>
      </c>
      <c r="AB3" s="56" t="s">
        <v>45</v>
      </c>
      <c r="AC3" s="56" t="s">
        <v>46</v>
      </c>
      <c r="AD3" s="56" t="s">
        <v>47</v>
      </c>
      <c r="AE3" s="56" t="s">
        <v>48</v>
      </c>
      <c r="AF3" s="56" t="s">
        <v>49</v>
      </c>
      <c r="AG3" s="56" t="s">
        <v>74</v>
      </c>
      <c r="AH3" s="56" t="s">
        <v>51</v>
      </c>
      <c r="AI3" s="56" t="s">
        <v>625</v>
      </c>
      <c r="AJ3" s="56" t="s">
        <v>68</v>
      </c>
      <c r="AK3" s="56" t="s">
        <v>75</v>
      </c>
      <c r="AL3" s="56" t="s">
        <v>76</v>
      </c>
      <c r="AM3" s="56" t="s">
        <v>27</v>
      </c>
      <c r="AN3" s="56" t="s">
        <v>28</v>
      </c>
      <c r="AO3" s="56" t="s">
        <v>77</v>
      </c>
      <c r="AP3" s="56" t="s">
        <v>78</v>
      </c>
      <c r="AQ3" s="56" t="s">
        <v>79</v>
      </c>
      <c r="AR3" s="56" t="s">
        <v>4</v>
      </c>
      <c r="AS3" s="56" t="s">
        <v>5</v>
      </c>
      <c r="AT3" s="56" t="s">
        <v>80</v>
      </c>
      <c r="AU3" s="7"/>
      <c r="AV3" s="103" t="s">
        <v>81</v>
      </c>
      <c r="AW3" s="103" t="s">
        <v>536</v>
      </c>
      <c r="AX3" s="103" t="s">
        <v>82</v>
      </c>
      <c r="AY3" s="103" t="s">
        <v>67</v>
      </c>
      <c r="AZ3" s="103" t="s">
        <v>62</v>
      </c>
      <c r="BA3" s="103" t="s">
        <v>63</v>
      </c>
      <c r="BB3" s="103" t="s">
        <v>61</v>
      </c>
      <c r="BC3" s="103" t="s">
        <v>65</v>
      </c>
      <c r="BD3" s="103" t="s">
        <v>60</v>
      </c>
      <c r="BE3" s="103" t="s">
        <v>71</v>
      </c>
      <c r="BF3" s="103" t="str">
        <f>Config!B15</f>
        <v>RED</v>
      </c>
      <c r="BH3"/>
      <c r="BI3"/>
      <c r="BJ3"/>
      <c r="BK3"/>
      <c r="BL3"/>
      <c r="BM3"/>
      <c r="BN3"/>
      <c r="BO3"/>
      <c r="BP3"/>
      <c r="BQ3"/>
      <c r="BR3"/>
      <c r="BS3"/>
    </row>
    <row r="4" spans="1:71" ht="18.75" customHeight="1" x14ac:dyDescent="0.25">
      <c r="A4" s="281">
        <v>1</v>
      </c>
      <c r="B4" s="275" t="s">
        <v>501</v>
      </c>
      <c r="C4" s="275" t="s">
        <v>561</v>
      </c>
      <c r="D4" s="276" t="s">
        <v>146</v>
      </c>
      <c r="E4" s="282">
        <v>0</v>
      </c>
      <c r="F4" s="282">
        <v>0</v>
      </c>
      <c r="G4" s="282">
        <v>0</v>
      </c>
      <c r="H4" s="282">
        <v>0</v>
      </c>
      <c r="I4" s="282">
        <v>0</v>
      </c>
      <c r="J4" s="282">
        <v>0</v>
      </c>
      <c r="K4" s="282">
        <v>0</v>
      </c>
      <c r="L4" s="282">
        <v>0</v>
      </c>
      <c r="M4" s="282">
        <v>0</v>
      </c>
      <c r="N4" s="282">
        <v>0</v>
      </c>
      <c r="O4" s="282">
        <v>0</v>
      </c>
      <c r="P4" s="282">
        <v>0</v>
      </c>
      <c r="Q4" s="282">
        <v>0</v>
      </c>
      <c r="R4" s="282">
        <v>0</v>
      </c>
      <c r="S4" s="282">
        <v>0</v>
      </c>
      <c r="T4" s="282">
        <v>0</v>
      </c>
      <c r="U4" s="282">
        <v>0</v>
      </c>
      <c r="V4" s="282">
        <v>0</v>
      </c>
      <c r="W4" s="282">
        <v>0</v>
      </c>
      <c r="X4" s="282">
        <v>0</v>
      </c>
      <c r="Y4" s="282">
        <v>0</v>
      </c>
      <c r="Z4" s="282">
        <v>0</v>
      </c>
      <c r="AA4" s="282">
        <v>0</v>
      </c>
      <c r="AB4" s="282">
        <v>0</v>
      </c>
      <c r="AC4" s="282">
        <v>0</v>
      </c>
      <c r="AD4" s="282">
        <v>0</v>
      </c>
      <c r="AE4" s="282">
        <v>0</v>
      </c>
      <c r="AF4" s="282">
        <v>0</v>
      </c>
      <c r="AG4" s="282">
        <v>0</v>
      </c>
      <c r="AH4" s="282">
        <v>0</v>
      </c>
      <c r="AI4" s="282">
        <v>0</v>
      </c>
      <c r="AJ4" s="282">
        <v>0</v>
      </c>
      <c r="AK4" s="282">
        <v>0</v>
      </c>
      <c r="AL4" s="282">
        <v>0</v>
      </c>
      <c r="AM4" s="282">
        <v>0</v>
      </c>
      <c r="AN4" s="282">
        <v>0</v>
      </c>
      <c r="AO4" s="282">
        <v>0</v>
      </c>
      <c r="AP4" s="282">
        <v>0</v>
      </c>
      <c r="AQ4" s="282">
        <v>0</v>
      </c>
      <c r="AR4" s="282">
        <v>0</v>
      </c>
      <c r="AS4" s="282">
        <v>0</v>
      </c>
      <c r="AT4" s="282">
        <v>0</v>
      </c>
      <c r="AV4" s="104">
        <f>SUM(E4)</f>
        <v>0</v>
      </c>
      <c r="AW4" s="104">
        <f>F4</f>
        <v>0</v>
      </c>
      <c r="AX4" s="104">
        <f>+SUM(G4:P4)</f>
        <v>0</v>
      </c>
      <c r="AY4" s="104">
        <f>+SUM(Q4:S4)</f>
        <v>0</v>
      </c>
      <c r="AZ4" s="104">
        <f>+SUM(T4:W4)</f>
        <v>0</v>
      </c>
      <c r="BA4" s="104">
        <f>+SUM(X4:AC4)</f>
        <v>0</v>
      </c>
      <c r="BB4" s="104">
        <f>+SUM(AD4:AI4)</f>
        <v>0</v>
      </c>
      <c r="BC4" s="104">
        <f>+SUM(AJ4:AL4)</f>
        <v>0</v>
      </c>
      <c r="BD4" s="104">
        <f>+SUM(AM4:AP4)</f>
        <v>0</v>
      </c>
      <c r="BE4" s="104">
        <f>+SUM(AQ4:AT4)</f>
        <v>0</v>
      </c>
      <c r="BF4" s="105">
        <f>SUM(AV4:BE4)</f>
        <v>0</v>
      </c>
    </row>
    <row r="5" spans="1:71" ht="18.75" customHeight="1" x14ac:dyDescent="0.25">
      <c r="A5" s="281">
        <v>2</v>
      </c>
      <c r="B5" s="275" t="s">
        <v>629</v>
      </c>
      <c r="C5" s="275"/>
      <c r="D5" s="276" t="s">
        <v>146</v>
      </c>
      <c r="E5" s="282">
        <v>0</v>
      </c>
      <c r="F5" s="282">
        <v>0</v>
      </c>
      <c r="G5" s="282">
        <v>0</v>
      </c>
      <c r="H5" s="282">
        <v>0</v>
      </c>
      <c r="I5" s="282">
        <v>0</v>
      </c>
      <c r="J5" s="282">
        <v>0</v>
      </c>
      <c r="K5" s="282">
        <v>0</v>
      </c>
      <c r="L5" s="282">
        <v>0</v>
      </c>
      <c r="M5" s="282">
        <v>0</v>
      </c>
      <c r="N5" s="282">
        <v>0</v>
      </c>
      <c r="O5" s="282">
        <v>0</v>
      </c>
      <c r="P5" s="282">
        <v>0</v>
      </c>
      <c r="Q5" s="282">
        <v>0</v>
      </c>
      <c r="R5" s="282">
        <v>0</v>
      </c>
      <c r="S5" s="282">
        <v>0</v>
      </c>
      <c r="T5" s="282">
        <v>0</v>
      </c>
      <c r="U5" s="282">
        <v>0</v>
      </c>
      <c r="V5" s="282">
        <v>0</v>
      </c>
      <c r="W5" s="282">
        <v>0</v>
      </c>
      <c r="X5" s="282">
        <v>0</v>
      </c>
      <c r="Y5" s="282">
        <v>0</v>
      </c>
      <c r="Z5" s="282">
        <v>0</v>
      </c>
      <c r="AA5" s="282">
        <v>0</v>
      </c>
      <c r="AB5" s="282">
        <v>0</v>
      </c>
      <c r="AC5" s="282">
        <v>0</v>
      </c>
      <c r="AD5" s="282">
        <v>0</v>
      </c>
      <c r="AE5" s="282">
        <v>0</v>
      </c>
      <c r="AF5" s="282">
        <v>0</v>
      </c>
      <c r="AG5" s="282">
        <v>0</v>
      </c>
      <c r="AH5" s="282">
        <v>0</v>
      </c>
      <c r="AI5" s="282">
        <v>0</v>
      </c>
      <c r="AJ5" s="282">
        <v>0</v>
      </c>
      <c r="AK5" s="282">
        <v>0</v>
      </c>
      <c r="AL5" s="282">
        <v>0</v>
      </c>
      <c r="AM5" s="282">
        <v>0</v>
      </c>
      <c r="AN5" s="282">
        <v>0</v>
      </c>
      <c r="AO5" s="282">
        <v>0</v>
      </c>
      <c r="AP5" s="282">
        <v>0</v>
      </c>
      <c r="AQ5" s="282">
        <v>0</v>
      </c>
      <c r="AR5" s="282">
        <v>0</v>
      </c>
      <c r="AS5" s="282">
        <v>0</v>
      </c>
      <c r="AT5" s="282">
        <v>0</v>
      </c>
      <c r="AV5" s="104">
        <f t="shared" ref="AV5:AV19" si="0">SUM(E5)</f>
        <v>0</v>
      </c>
      <c r="AW5" s="104">
        <f t="shared" ref="AW5:AW19" si="1">F5</f>
        <v>0</v>
      </c>
      <c r="AX5" s="104">
        <f t="shared" ref="AX5:AX19" si="2">+SUM(G5:P5)</f>
        <v>0</v>
      </c>
      <c r="AY5" s="104">
        <f t="shared" ref="AY5:AY19" si="3">+SUM(Q5:S5)</f>
        <v>0</v>
      </c>
      <c r="AZ5" s="104">
        <f t="shared" ref="AZ5:AZ19" si="4">+SUM(T5:W5)</f>
        <v>0</v>
      </c>
      <c r="BA5" s="104">
        <f t="shared" ref="BA5:BA19" si="5">+SUM(X5:AC5)</f>
        <v>0</v>
      </c>
      <c r="BB5" s="104">
        <f t="shared" ref="BB5:BB19" si="6">+SUM(AD5:AI5)</f>
        <v>0</v>
      </c>
      <c r="BC5" s="104">
        <f t="shared" ref="BC5:BC19" si="7">+SUM(AJ5:AL5)</f>
        <v>0</v>
      </c>
      <c r="BD5" s="104">
        <f t="shared" ref="BD5:BD19" si="8">+SUM(AM5:AP5)</f>
        <v>0</v>
      </c>
      <c r="BE5" s="104">
        <f t="shared" ref="BE5:BE19" si="9">+SUM(AQ5:AT5)</f>
        <v>0</v>
      </c>
      <c r="BF5" s="105"/>
    </row>
    <row r="6" spans="1:71" ht="18.75" customHeight="1" x14ac:dyDescent="0.25">
      <c r="A6" s="281">
        <v>3</v>
      </c>
      <c r="B6" s="275" t="s">
        <v>703</v>
      </c>
      <c r="C6" s="362" t="s">
        <v>562</v>
      </c>
      <c r="D6" s="276" t="s">
        <v>146</v>
      </c>
      <c r="E6" s="282">
        <v>0</v>
      </c>
      <c r="F6" s="282">
        <v>0</v>
      </c>
      <c r="G6" s="282">
        <v>2262</v>
      </c>
      <c r="H6" s="282">
        <v>1104</v>
      </c>
      <c r="I6" s="282">
        <v>0</v>
      </c>
      <c r="J6" s="282">
        <v>0</v>
      </c>
      <c r="K6" s="282">
        <v>0</v>
      </c>
      <c r="L6" s="282">
        <v>0</v>
      </c>
      <c r="M6" s="282">
        <v>0</v>
      </c>
      <c r="N6" s="282">
        <v>0</v>
      </c>
      <c r="O6" s="282">
        <v>0</v>
      </c>
      <c r="P6" s="282">
        <v>0</v>
      </c>
      <c r="Q6" s="282">
        <v>804</v>
      </c>
      <c r="R6" s="282">
        <v>552</v>
      </c>
      <c r="S6" s="282">
        <v>692</v>
      </c>
      <c r="T6" s="282">
        <v>1506</v>
      </c>
      <c r="U6" s="282">
        <v>0</v>
      </c>
      <c r="V6" s="282">
        <v>0</v>
      </c>
      <c r="W6" s="282">
        <v>0</v>
      </c>
      <c r="X6" s="282">
        <v>1842</v>
      </c>
      <c r="Y6" s="282">
        <v>2190</v>
      </c>
      <c r="Z6" s="282">
        <v>0</v>
      </c>
      <c r="AA6" s="282">
        <v>0</v>
      </c>
      <c r="AB6" s="282">
        <v>0</v>
      </c>
      <c r="AC6" s="282">
        <v>896</v>
      </c>
      <c r="AD6" s="282">
        <v>1188</v>
      </c>
      <c r="AE6" s="282">
        <v>0</v>
      </c>
      <c r="AF6" s="282">
        <v>1072</v>
      </c>
      <c r="AG6" s="282">
        <v>0</v>
      </c>
      <c r="AH6" s="282">
        <v>0</v>
      </c>
      <c r="AI6" s="282">
        <v>0</v>
      </c>
      <c r="AJ6" s="282">
        <v>1200</v>
      </c>
      <c r="AK6" s="282">
        <v>0</v>
      </c>
      <c r="AL6" s="282">
        <v>0</v>
      </c>
      <c r="AM6" s="282">
        <v>1920</v>
      </c>
      <c r="AN6" s="282">
        <v>0</v>
      </c>
      <c r="AO6" s="282">
        <v>0</v>
      </c>
      <c r="AP6" s="282">
        <v>0</v>
      </c>
      <c r="AQ6" s="282">
        <v>1770</v>
      </c>
      <c r="AR6" s="282">
        <v>0</v>
      </c>
      <c r="AS6" s="282">
        <v>0</v>
      </c>
      <c r="AT6" s="282">
        <v>0</v>
      </c>
      <c r="AV6" s="104">
        <f t="shared" si="0"/>
        <v>0</v>
      </c>
      <c r="AW6" s="104">
        <f t="shared" si="1"/>
        <v>0</v>
      </c>
      <c r="AX6" s="104">
        <f t="shared" si="2"/>
        <v>3366</v>
      </c>
      <c r="AY6" s="104">
        <f t="shared" si="3"/>
        <v>2048</v>
      </c>
      <c r="AZ6" s="104">
        <f t="shared" si="4"/>
        <v>1506</v>
      </c>
      <c r="BA6" s="104">
        <f t="shared" si="5"/>
        <v>4928</v>
      </c>
      <c r="BB6" s="104">
        <f t="shared" si="6"/>
        <v>2260</v>
      </c>
      <c r="BC6" s="104">
        <f t="shared" si="7"/>
        <v>1200</v>
      </c>
      <c r="BD6" s="104">
        <f t="shared" si="8"/>
        <v>1920</v>
      </c>
      <c r="BE6" s="104">
        <f t="shared" si="9"/>
        <v>1770</v>
      </c>
      <c r="BF6" s="105">
        <f t="shared" ref="BF6:BF17" si="10">SUM(AV6:BE6)</f>
        <v>18998</v>
      </c>
    </row>
    <row r="7" spans="1:71" ht="18.75" customHeight="1" x14ac:dyDescent="0.25">
      <c r="A7" s="281">
        <v>4</v>
      </c>
      <c r="B7" s="275" t="s">
        <v>716</v>
      </c>
      <c r="C7" s="275" t="s">
        <v>563</v>
      </c>
      <c r="D7" s="276" t="s">
        <v>146</v>
      </c>
      <c r="E7" s="282">
        <v>0</v>
      </c>
      <c r="F7" s="282">
        <v>0</v>
      </c>
      <c r="G7" s="282">
        <v>116562</v>
      </c>
      <c r="H7" s="282">
        <v>2118</v>
      </c>
      <c r="I7" s="282">
        <v>0</v>
      </c>
      <c r="J7" s="282">
        <v>0</v>
      </c>
      <c r="K7" s="282">
        <v>0</v>
      </c>
      <c r="L7" s="282">
        <v>0</v>
      </c>
      <c r="M7" s="282">
        <v>0</v>
      </c>
      <c r="N7" s="282">
        <v>0</v>
      </c>
      <c r="O7" s="282">
        <v>0</v>
      </c>
      <c r="P7" s="282">
        <v>0</v>
      </c>
      <c r="Q7" s="282">
        <v>0</v>
      </c>
      <c r="R7" s="282">
        <v>0</v>
      </c>
      <c r="S7" s="282">
        <v>0</v>
      </c>
      <c r="T7" s="282">
        <v>4320</v>
      </c>
      <c r="U7" s="282">
        <v>0</v>
      </c>
      <c r="V7" s="282">
        <v>0</v>
      </c>
      <c r="W7" s="282">
        <v>0</v>
      </c>
      <c r="X7" s="282">
        <v>9198</v>
      </c>
      <c r="Y7" s="282">
        <v>44568</v>
      </c>
      <c r="Z7" s="282">
        <v>0</v>
      </c>
      <c r="AA7" s="282">
        <v>0</v>
      </c>
      <c r="AB7" s="282">
        <v>0</v>
      </c>
      <c r="AC7" s="282">
        <v>0</v>
      </c>
      <c r="AD7" s="282">
        <v>0</v>
      </c>
      <c r="AE7" s="282">
        <v>0</v>
      </c>
      <c r="AF7" s="282">
        <v>0</v>
      </c>
      <c r="AG7" s="282">
        <v>0</v>
      </c>
      <c r="AH7" s="282">
        <v>0</v>
      </c>
      <c r="AI7" s="282">
        <v>0</v>
      </c>
      <c r="AJ7" s="282">
        <v>0</v>
      </c>
      <c r="AK7" s="282">
        <v>0</v>
      </c>
      <c r="AL7" s="282">
        <v>0</v>
      </c>
      <c r="AM7" s="282">
        <v>11496</v>
      </c>
      <c r="AN7" s="282">
        <v>0</v>
      </c>
      <c r="AO7" s="282">
        <v>0</v>
      </c>
      <c r="AP7" s="282">
        <v>0</v>
      </c>
      <c r="AQ7" s="282">
        <v>7560</v>
      </c>
      <c r="AR7" s="282">
        <v>0</v>
      </c>
      <c r="AS7" s="282">
        <v>0</v>
      </c>
      <c r="AT7" s="282">
        <v>0</v>
      </c>
      <c r="AV7" s="104">
        <f t="shared" si="0"/>
        <v>0</v>
      </c>
      <c r="AW7" s="104">
        <f t="shared" si="1"/>
        <v>0</v>
      </c>
      <c r="AX7" s="104">
        <f t="shared" si="2"/>
        <v>118680</v>
      </c>
      <c r="AY7" s="104">
        <f t="shared" si="3"/>
        <v>0</v>
      </c>
      <c r="AZ7" s="104">
        <f t="shared" si="4"/>
        <v>4320</v>
      </c>
      <c r="BA7" s="104">
        <f t="shared" si="5"/>
        <v>53766</v>
      </c>
      <c r="BB7" s="104">
        <f t="shared" si="6"/>
        <v>0</v>
      </c>
      <c r="BC7" s="104">
        <f t="shared" si="7"/>
        <v>0</v>
      </c>
      <c r="BD7" s="104">
        <f t="shared" si="8"/>
        <v>11496</v>
      </c>
      <c r="BE7" s="104">
        <f t="shared" si="9"/>
        <v>7560</v>
      </c>
      <c r="BF7" s="105">
        <f t="shared" si="10"/>
        <v>195822</v>
      </c>
    </row>
    <row r="8" spans="1:71" ht="18.75" customHeight="1" x14ac:dyDescent="0.25">
      <c r="A8" s="281"/>
      <c r="B8" s="275" t="s">
        <v>717</v>
      </c>
      <c r="C8" s="275"/>
      <c r="D8" s="276" t="s">
        <v>146</v>
      </c>
      <c r="E8" s="282">
        <v>0</v>
      </c>
      <c r="F8" s="282">
        <v>0</v>
      </c>
      <c r="G8" s="282">
        <v>34969</v>
      </c>
      <c r="H8" s="282">
        <v>635</v>
      </c>
      <c r="I8" s="282">
        <v>0</v>
      </c>
      <c r="J8" s="282">
        <v>0</v>
      </c>
      <c r="K8" s="282">
        <v>0</v>
      </c>
      <c r="L8" s="282">
        <v>0</v>
      </c>
      <c r="M8" s="282">
        <v>0</v>
      </c>
      <c r="N8" s="282">
        <v>0</v>
      </c>
      <c r="O8" s="282">
        <v>0</v>
      </c>
      <c r="P8" s="282">
        <v>0</v>
      </c>
      <c r="Q8" s="282">
        <v>0</v>
      </c>
      <c r="R8" s="282">
        <v>0</v>
      </c>
      <c r="S8" s="282">
        <v>0</v>
      </c>
      <c r="T8" s="282">
        <v>1296</v>
      </c>
      <c r="U8" s="282">
        <v>0</v>
      </c>
      <c r="V8" s="282">
        <v>0</v>
      </c>
      <c r="W8" s="282">
        <v>0</v>
      </c>
      <c r="X8" s="282">
        <v>2759</v>
      </c>
      <c r="Y8" s="282">
        <v>13370</v>
      </c>
      <c r="Z8" s="282">
        <v>0</v>
      </c>
      <c r="AA8" s="282">
        <v>0</v>
      </c>
      <c r="AB8" s="282">
        <v>0</v>
      </c>
      <c r="AC8" s="282">
        <v>0</v>
      </c>
      <c r="AD8" s="282">
        <v>0</v>
      </c>
      <c r="AE8" s="282">
        <v>0</v>
      </c>
      <c r="AF8" s="282">
        <v>0</v>
      </c>
      <c r="AG8" s="282">
        <v>0</v>
      </c>
      <c r="AH8" s="282">
        <v>0</v>
      </c>
      <c r="AI8" s="282">
        <v>0</v>
      </c>
      <c r="AJ8" s="282">
        <v>0</v>
      </c>
      <c r="AK8" s="282">
        <v>0</v>
      </c>
      <c r="AL8" s="282">
        <v>0</v>
      </c>
      <c r="AM8" s="282">
        <v>3449</v>
      </c>
      <c r="AN8" s="282">
        <v>0</v>
      </c>
      <c r="AO8" s="282">
        <v>0</v>
      </c>
      <c r="AP8" s="282">
        <v>0</v>
      </c>
      <c r="AQ8" s="282">
        <v>2268</v>
      </c>
      <c r="AR8" s="282">
        <v>0</v>
      </c>
      <c r="AS8" s="282">
        <v>0</v>
      </c>
      <c r="AT8" s="282">
        <v>0</v>
      </c>
      <c r="AV8" s="104">
        <f t="shared" si="0"/>
        <v>0</v>
      </c>
      <c r="AW8" s="104">
        <f t="shared" si="1"/>
        <v>0</v>
      </c>
      <c r="AX8" s="104">
        <f t="shared" si="2"/>
        <v>35604</v>
      </c>
      <c r="AY8" s="104">
        <f t="shared" si="3"/>
        <v>0</v>
      </c>
      <c r="AZ8" s="104">
        <f t="shared" si="4"/>
        <v>1296</v>
      </c>
      <c r="BA8" s="104">
        <f t="shared" si="5"/>
        <v>16129</v>
      </c>
      <c r="BB8" s="104">
        <f t="shared" si="6"/>
        <v>0</v>
      </c>
      <c r="BC8" s="104">
        <f t="shared" si="7"/>
        <v>0</v>
      </c>
      <c r="BD8" s="104">
        <f t="shared" si="8"/>
        <v>3449</v>
      </c>
      <c r="BE8" s="104">
        <f t="shared" si="9"/>
        <v>2268</v>
      </c>
      <c r="BF8" s="105">
        <f t="shared" si="10"/>
        <v>58746</v>
      </c>
    </row>
    <row r="9" spans="1:71" ht="18.75" customHeight="1" x14ac:dyDescent="0.25">
      <c r="A9" s="281">
        <v>5</v>
      </c>
      <c r="B9" s="275" t="s">
        <v>627</v>
      </c>
      <c r="C9" s="275"/>
      <c r="D9" s="276" t="s">
        <v>146</v>
      </c>
      <c r="E9" s="282">
        <v>0</v>
      </c>
      <c r="F9" s="282">
        <v>0</v>
      </c>
      <c r="G9" s="282">
        <v>12</v>
      </c>
      <c r="H9" s="282">
        <v>12</v>
      </c>
      <c r="I9" s="282">
        <v>12</v>
      </c>
      <c r="J9" s="282">
        <v>12</v>
      </c>
      <c r="K9" s="282">
        <v>12</v>
      </c>
      <c r="L9" s="282">
        <v>12</v>
      </c>
      <c r="M9" s="282">
        <v>12</v>
      </c>
      <c r="N9" s="282">
        <v>12</v>
      </c>
      <c r="O9" s="282">
        <v>12</v>
      </c>
      <c r="P9" s="282">
        <v>12</v>
      </c>
      <c r="Q9" s="282">
        <v>12</v>
      </c>
      <c r="R9" s="282">
        <v>12</v>
      </c>
      <c r="S9" s="282">
        <v>12</v>
      </c>
      <c r="T9" s="282">
        <v>12</v>
      </c>
      <c r="U9" s="282">
        <v>12</v>
      </c>
      <c r="V9" s="282">
        <v>12</v>
      </c>
      <c r="W9" s="282">
        <v>12</v>
      </c>
      <c r="X9" s="282">
        <v>12</v>
      </c>
      <c r="Y9" s="282">
        <v>12</v>
      </c>
      <c r="Z9" s="282">
        <v>12</v>
      </c>
      <c r="AA9" s="282">
        <v>12</v>
      </c>
      <c r="AB9" s="282">
        <v>12</v>
      </c>
      <c r="AC9" s="282">
        <v>12</v>
      </c>
      <c r="AD9" s="282">
        <v>12</v>
      </c>
      <c r="AE9" s="282">
        <v>12</v>
      </c>
      <c r="AF9" s="282">
        <v>12</v>
      </c>
      <c r="AG9" s="282">
        <v>12</v>
      </c>
      <c r="AH9" s="282">
        <v>12</v>
      </c>
      <c r="AI9" s="282"/>
      <c r="AJ9" s="282">
        <v>12</v>
      </c>
      <c r="AK9" s="282">
        <v>12</v>
      </c>
      <c r="AL9" s="282">
        <v>12</v>
      </c>
      <c r="AM9" s="282">
        <v>12</v>
      </c>
      <c r="AN9" s="282">
        <v>12</v>
      </c>
      <c r="AO9" s="282">
        <v>12</v>
      </c>
      <c r="AP9" s="282">
        <v>12</v>
      </c>
      <c r="AQ9" s="282">
        <v>12</v>
      </c>
      <c r="AR9" s="282">
        <v>12</v>
      </c>
      <c r="AS9" s="282">
        <v>12</v>
      </c>
      <c r="AT9" s="282">
        <v>12</v>
      </c>
      <c r="AV9" s="104">
        <f t="shared" si="0"/>
        <v>0</v>
      </c>
      <c r="AW9" s="104">
        <f t="shared" si="1"/>
        <v>0</v>
      </c>
      <c r="AX9" s="104">
        <f t="shared" si="2"/>
        <v>120</v>
      </c>
      <c r="AY9" s="104">
        <f t="shared" si="3"/>
        <v>36</v>
      </c>
      <c r="AZ9" s="104">
        <f t="shared" si="4"/>
        <v>48</v>
      </c>
      <c r="BA9" s="104">
        <f t="shared" si="5"/>
        <v>72</v>
      </c>
      <c r="BB9" s="104">
        <f t="shared" si="6"/>
        <v>60</v>
      </c>
      <c r="BC9" s="104">
        <f t="shared" si="7"/>
        <v>36</v>
      </c>
      <c r="BD9" s="104">
        <f t="shared" si="8"/>
        <v>48</v>
      </c>
      <c r="BE9" s="104">
        <f t="shared" si="9"/>
        <v>48</v>
      </c>
      <c r="BF9" s="105">
        <f t="shared" si="10"/>
        <v>468</v>
      </c>
    </row>
    <row r="10" spans="1:71" ht="18.75" customHeight="1" x14ac:dyDescent="0.25">
      <c r="A10" s="281">
        <v>6</v>
      </c>
      <c r="B10" s="277" t="s">
        <v>126</v>
      </c>
      <c r="C10" s="277" t="s">
        <v>564</v>
      </c>
      <c r="D10" s="278" t="s">
        <v>505</v>
      </c>
      <c r="E10" s="283">
        <v>2234</v>
      </c>
      <c r="F10" s="283">
        <v>0</v>
      </c>
      <c r="G10" s="283">
        <v>3244</v>
      </c>
      <c r="H10" s="283">
        <v>125</v>
      </c>
      <c r="I10" s="283">
        <v>66</v>
      </c>
      <c r="J10" s="283">
        <v>154</v>
      </c>
      <c r="K10" s="283">
        <v>205</v>
      </c>
      <c r="L10" s="283">
        <v>31</v>
      </c>
      <c r="M10" s="283">
        <v>78</v>
      </c>
      <c r="N10" s="283">
        <v>64</v>
      </c>
      <c r="O10" s="283">
        <v>70</v>
      </c>
      <c r="P10" s="283">
        <v>423</v>
      </c>
      <c r="Q10" s="283">
        <v>501</v>
      </c>
      <c r="R10" s="283">
        <v>124</v>
      </c>
      <c r="S10" s="283">
        <v>185</v>
      </c>
      <c r="T10" s="283">
        <v>381</v>
      </c>
      <c r="U10" s="283">
        <v>79</v>
      </c>
      <c r="V10" s="283">
        <v>68</v>
      </c>
      <c r="W10" s="283">
        <v>134</v>
      </c>
      <c r="X10" s="283">
        <v>273</v>
      </c>
      <c r="Y10" s="283">
        <v>1313</v>
      </c>
      <c r="Z10" s="283">
        <v>102</v>
      </c>
      <c r="AA10" s="283">
        <v>290</v>
      </c>
      <c r="AB10" s="283">
        <v>128</v>
      </c>
      <c r="AC10" s="283">
        <v>235</v>
      </c>
      <c r="AD10" s="283">
        <v>525</v>
      </c>
      <c r="AE10" s="283">
        <v>75</v>
      </c>
      <c r="AF10" s="283">
        <v>182</v>
      </c>
      <c r="AG10" s="283">
        <v>107</v>
      </c>
      <c r="AH10" s="283">
        <v>128</v>
      </c>
      <c r="AI10" s="283"/>
      <c r="AJ10" s="283">
        <v>430</v>
      </c>
      <c r="AK10" s="283">
        <v>56</v>
      </c>
      <c r="AL10" s="283">
        <v>61</v>
      </c>
      <c r="AM10" s="283">
        <v>662</v>
      </c>
      <c r="AN10" s="283">
        <v>85</v>
      </c>
      <c r="AO10" s="283">
        <v>116</v>
      </c>
      <c r="AP10" s="283">
        <v>56</v>
      </c>
      <c r="AQ10" s="283">
        <v>318</v>
      </c>
      <c r="AR10" s="283">
        <v>25</v>
      </c>
      <c r="AS10" s="283">
        <v>54</v>
      </c>
      <c r="AT10" s="283">
        <v>58</v>
      </c>
      <c r="AV10" s="104">
        <f t="shared" si="0"/>
        <v>2234</v>
      </c>
      <c r="AW10" s="104">
        <f t="shared" si="1"/>
        <v>0</v>
      </c>
      <c r="AX10" s="104">
        <f t="shared" si="2"/>
        <v>4460</v>
      </c>
      <c r="AY10" s="104">
        <f t="shared" si="3"/>
        <v>810</v>
      </c>
      <c r="AZ10" s="104">
        <f t="shared" si="4"/>
        <v>662</v>
      </c>
      <c r="BA10" s="104">
        <f t="shared" si="5"/>
        <v>2341</v>
      </c>
      <c r="BB10" s="104">
        <f t="shared" si="6"/>
        <v>1017</v>
      </c>
      <c r="BC10" s="104">
        <f t="shared" si="7"/>
        <v>547</v>
      </c>
      <c r="BD10" s="104">
        <f t="shared" si="8"/>
        <v>919</v>
      </c>
      <c r="BE10" s="104">
        <f t="shared" si="9"/>
        <v>455</v>
      </c>
      <c r="BF10" s="105">
        <f t="shared" si="10"/>
        <v>13445</v>
      </c>
    </row>
    <row r="11" spans="1:71" ht="18.75" customHeight="1" x14ac:dyDescent="0.25">
      <c r="A11" s="281">
        <v>7</v>
      </c>
      <c r="B11" s="277" t="s">
        <v>722</v>
      </c>
      <c r="C11" s="277" t="s">
        <v>565</v>
      </c>
      <c r="D11" s="278" t="s">
        <v>505</v>
      </c>
      <c r="E11" s="283">
        <v>52</v>
      </c>
      <c r="F11" s="283">
        <v>0</v>
      </c>
      <c r="G11" s="283">
        <v>44</v>
      </c>
      <c r="H11" s="283">
        <v>0</v>
      </c>
      <c r="I11" s="283">
        <v>0</v>
      </c>
      <c r="J11" s="283">
        <v>0</v>
      </c>
      <c r="K11" s="283">
        <v>0</v>
      </c>
      <c r="L11" s="283">
        <v>4</v>
      </c>
      <c r="M11" s="283">
        <v>0</v>
      </c>
      <c r="N11" s="283">
        <v>0</v>
      </c>
      <c r="O11" s="283">
        <v>0</v>
      </c>
      <c r="P11" s="283">
        <v>0</v>
      </c>
      <c r="Q11" s="283">
        <v>8</v>
      </c>
      <c r="R11" s="283">
        <v>0</v>
      </c>
      <c r="S11" s="283">
        <v>0</v>
      </c>
      <c r="T11" s="283">
        <v>16</v>
      </c>
      <c r="U11" s="283">
        <v>4</v>
      </c>
      <c r="V11" s="283">
        <v>0</v>
      </c>
      <c r="W11" s="283">
        <v>0</v>
      </c>
      <c r="X11" s="283">
        <v>4</v>
      </c>
      <c r="Y11" s="283">
        <v>12</v>
      </c>
      <c r="Z11" s="283">
        <v>4</v>
      </c>
      <c r="AA11" s="283">
        <v>4</v>
      </c>
      <c r="AB11" s="283">
        <v>0</v>
      </c>
      <c r="AC11" s="283">
        <v>0</v>
      </c>
      <c r="AD11" s="283">
        <v>8</v>
      </c>
      <c r="AE11" s="283">
        <v>0</v>
      </c>
      <c r="AF11" s="283">
        <v>0</v>
      </c>
      <c r="AG11" s="283">
        <v>0</v>
      </c>
      <c r="AH11" s="283">
        <v>0</v>
      </c>
      <c r="AI11" s="283"/>
      <c r="AJ11" s="283">
        <v>0</v>
      </c>
      <c r="AK11" s="283">
        <v>0</v>
      </c>
      <c r="AL11" s="283">
        <v>0</v>
      </c>
      <c r="AM11" s="283">
        <v>8</v>
      </c>
      <c r="AN11" s="283">
        <v>0</v>
      </c>
      <c r="AO11" s="283">
        <v>0</v>
      </c>
      <c r="AP11" s="283">
        <v>0</v>
      </c>
      <c r="AQ11" s="283">
        <v>4</v>
      </c>
      <c r="AR11" s="283">
        <v>0</v>
      </c>
      <c r="AS11" s="283">
        <v>0</v>
      </c>
      <c r="AT11" s="283">
        <v>0</v>
      </c>
      <c r="AV11" s="104">
        <f t="shared" si="0"/>
        <v>52</v>
      </c>
      <c r="AW11" s="104">
        <f t="shared" si="1"/>
        <v>0</v>
      </c>
      <c r="AX11" s="104">
        <f t="shared" si="2"/>
        <v>48</v>
      </c>
      <c r="AY11" s="104">
        <f t="shared" si="3"/>
        <v>8</v>
      </c>
      <c r="AZ11" s="104">
        <f t="shared" si="4"/>
        <v>20</v>
      </c>
      <c r="BA11" s="104">
        <f t="shared" si="5"/>
        <v>24</v>
      </c>
      <c r="BB11" s="104">
        <f t="shared" si="6"/>
        <v>8</v>
      </c>
      <c r="BC11" s="104">
        <f t="shared" si="7"/>
        <v>0</v>
      </c>
      <c r="BD11" s="104">
        <f t="shared" si="8"/>
        <v>8</v>
      </c>
      <c r="BE11" s="104">
        <f t="shared" si="9"/>
        <v>4</v>
      </c>
      <c r="BF11" s="105">
        <f t="shared" si="10"/>
        <v>172</v>
      </c>
    </row>
    <row r="12" spans="1:71" ht="18.75" customHeight="1" x14ac:dyDescent="0.25">
      <c r="A12" s="281"/>
      <c r="B12" s="277" t="s">
        <v>724</v>
      </c>
      <c r="C12" s="277"/>
      <c r="D12" s="278"/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417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5"/>
    </row>
    <row r="13" spans="1:71" ht="18.75" customHeight="1" x14ac:dyDescent="0.25">
      <c r="A13" s="281">
        <v>8</v>
      </c>
      <c r="B13" s="277" t="s">
        <v>128</v>
      </c>
      <c r="C13" s="277" t="s">
        <v>566</v>
      </c>
      <c r="D13" s="278" t="s">
        <v>505</v>
      </c>
      <c r="E13" s="283">
        <v>17</v>
      </c>
      <c r="F13" s="283">
        <v>0</v>
      </c>
      <c r="G13" s="283">
        <v>11</v>
      </c>
      <c r="H13" s="283">
        <v>0</v>
      </c>
      <c r="I13" s="283">
        <v>0</v>
      </c>
      <c r="J13" s="283">
        <v>0</v>
      </c>
      <c r="K13" s="283">
        <v>0</v>
      </c>
      <c r="L13" s="283">
        <v>1</v>
      </c>
      <c r="M13" s="283">
        <v>0</v>
      </c>
      <c r="N13" s="283">
        <v>0</v>
      </c>
      <c r="O13" s="283">
        <v>0</v>
      </c>
      <c r="P13" s="283">
        <v>0</v>
      </c>
      <c r="Q13" s="283">
        <v>2</v>
      </c>
      <c r="R13" s="283">
        <v>0</v>
      </c>
      <c r="S13" s="283">
        <v>0</v>
      </c>
      <c r="T13" s="283">
        <v>4</v>
      </c>
      <c r="U13" s="283">
        <v>1</v>
      </c>
      <c r="V13" s="283">
        <v>0</v>
      </c>
      <c r="W13" s="283">
        <v>0</v>
      </c>
      <c r="X13" s="283">
        <v>1</v>
      </c>
      <c r="Y13" s="283">
        <v>3</v>
      </c>
      <c r="Z13" s="283">
        <v>1</v>
      </c>
      <c r="AA13" s="283">
        <v>1</v>
      </c>
      <c r="AB13" s="283">
        <v>0</v>
      </c>
      <c r="AC13" s="283">
        <v>0</v>
      </c>
      <c r="AD13" s="283">
        <v>2</v>
      </c>
      <c r="AE13" s="283">
        <v>0</v>
      </c>
      <c r="AF13" s="283">
        <v>0</v>
      </c>
      <c r="AG13" s="283">
        <v>0</v>
      </c>
      <c r="AH13" s="283">
        <v>0</v>
      </c>
      <c r="AI13" s="283"/>
      <c r="AJ13" s="283">
        <v>0</v>
      </c>
      <c r="AK13" s="283">
        <v>0</v>
      </c>
      <c r="AL13" s="283">
        <v>0</v>
      </c>
      <c r="AM13" s="283">
        <v>2</v>
      </c>
      <c r="AN13" s="283">
        <v>0</v>
      </c>
      <c r="AO13" s="283">
        <v>0</v>
      </c>
      <c r="AP13" s="283">
        <v>0</v>
      </c>
      <c r="AQ13" s="283">
        <v>1</v>
      </c>
      <c r="AR13" s="283">
        <v>0</v>
      </c>
      <c r="AS13" s="283">
        <v>0</v>
      </c>
      <c r="AT13" s="283">
        <v>0</v>
      </c>
      <c r="AV13" s="104">
        <f t="shared" si="0"/>
        <v>17</v>
      </c>
      <c r="AW13" s="104">
        <f t="shared" si="1"/>
        <v>0</v>
      </c>
      <c r="AX13" s="104">
        <f t="shared" si="2"/>
        <v>12</v>
      </c>
      <c r="AY13" s="104">
        <f t="shared" si="3"/>
        <v>2</v>
      </c>
      <c r="AZ13" s="104">
        <f t="shared" si="4"/>
        <v>5</v>
      </c>
      <c r="BA13" s="104">
        <f t="shared" si="5"/>
        <v>6</v>
      </c>
      <c r="BB13" s="104">
        <f t="shared" si="6"/>
        <v>2</v>
      </c>
      <c r="BC13" s="104">
        <f t="shared" si="7"/>
        <v>0</v>
      </c>
      <c r="BD13" s="104">
        <f t="shared" si="8"/>
        <v>2</v>
      </c>
      <c r="BE13" s="104">
        <f t="shared" si="9"/>
        <v>1</v>
      </c>
      <c r="BF13" s="105">
        <f t="shared" si="10"/>
        <v>47</v>
      </c>
    </row>
    <row r="14" spans="1:71" ht="18.75" customHeight="1" x14ac:dyDescent="0.25">
      <c r="A14" s="281">
        <v>9</v>
      </c>
      <c r="B14" s="277" t="s">
        <v>624</v>
      </c>
      <c r="C14" s="363" t="s">
        <v>567</v>
      </c>
      <c r="D14" s="278" t="s">
        <v>505</v>
      </c>
      <c r="E14" s="283">
        <v>13</v>
      </c>
      <c r="F14" s="283">
        <v>0</v>
      </c>
      <c r="G14" s="283">
        <v>11</v>
      </c>
      <c r="H14" s="283">
        <v>0</v>
      </c>
      <c r="I14" s="283">
        <v>0</v>
      </c>
      <c r="J14" s="283">
        <v>0</v>
      </c>
      <c r="K14" s="283">
        <v>0</v>
      </c>
      <c r="L14" s="283">
        <v>1</v>
      </c>
      <c r="M14" s="283">
        <v>0</v>
      </c>
      <c r="N14" s="283">
        <v>0</v>
      </c>
      <c r="O14" s="283">
        <v>0</v>
      </c>
      <c r="P14" s="283">
        <v>0</v>
      </c>
      <c r="Q14" s="283">
        <v>2</v>
      </c>
      <c r="R14" s="283">
        <v>0</v>
      </c>
      <c r="S14" s="283">
        <v>0</v>
      </c>
      <c r="T14" s="283">
        <v>4</v>
      </c>
      <c r="U14" s="283">
        <v>1</v>
      </c>
      <c r="V14" s="283">
        <v>0</v>
      </c>
      <c r="W14" s="283">
        <v>0</v>
      </c>
      <c r="X14" s="283">
        <v>1</v>
      </c>
      <c r="Y14" s="283">
        <v>3</v>
      </c>
      <c r="Z14" s="283">
        <v>1</v>
      </c>
      <c r="AA14" s="283">
        <v>1</v>
      </c>
      <c r="AB14" s="283">
        <v>0</v>
      </c>
      <c r="AC14" s="283">
        <v>0</v>
      </c>
      <c r="AD14" s="283">
        <v>2</v>
      </c>
      <c r="AE14" s="283">
        <v>0</v>
      </c>
      <c r="AF14" s="283">
        <v>0</v>
      </c>
      <c r="AG14" s="283">
        <v>0</v>
      </c>
      <c r="AH14" s="283">
        <v>0</v>
      </c>
      <c r="AI14" s="283"/>
      <c r="AJ14" s="283">
        <v>0</v>
      </c>
      <c r="AK14" s="283">
        <v>0</v>
      </c>
      <c r="AL14" s="283">
        <v>0</v>
      </c>
      <c r="AM14" s="283">
        <v>2</v>
      </c>
      <c r="AN14" s="283">
        <v>0</v>
      </c>
      <c r="AO14" s="283">
        <v>0</v>
      </c>
      <c r="AP14" s="283">
        <v>0</v>
      </c>
      <c r="AQ14" s="283">
        <v>1</v>
      </c>
      <c r="AR14" s="283">
        <v>0</v>
      </c>
      <c r="AS14" s="283">
        <v>0</v>
      </c>
      <c r="AT14" s="283">
        <v>0</v>
      </c>
      <c r="AV14" s="104">
        <f t="shared" si="0"/>
        <v>13</v>
      </c>
      <c r="AW14" s="104">
        <f t="shared" si="1"/>
        <v>0</v>
      </c>
      <c r="AX14" s="104">
        <f t="shared" si="2"/>
        <v>12</v>
      </c>
      <c r="AY14" s="104">
        <f t="shared" si="3"/>
        <v>2</v>
      </c>
      <c r="AZ14" s="104">
        <f t="shared" si="4"/>
        <v>5</v>
      </c>
      <c r="BA14" s="104">
        <f t="shared" si="5"/>
        <v>6</v>
      </c>
      <c r="BB14" s="104">
        <f t="shared" si="6"/>
        <v>2</v>
      </c>
      <c r="BC14" s="104">
        <f t="shared" si="7"/>
        <v>0</v>
      </c>
      <c r="BD14" s="104">
        <f t="shared" si="8"/>
        <v>2</v>
      </c>
      <c r="BE14" s="104">
        <f t="shared" si="9"/>
        <v>1</v>
      </c>
      <c r="BF14" s="105">
        <f t="shared" si="10"/>
        <v>43</v>
      </c>
    </row>
    <row r="15" spans="1:71" ht="18.75" customHeight="1" x14ac:dyDescent="0.25">
      <c r="A15" s="281">
        <v>10</v>
      </c>
      <c r="B15" s="279" t="s">
        <v>130</v>
      </c>
      <c r="C15" s="279" t="s">
        <v>568</v>
      </c>
      <c r="D15" s="280" t="s">
        <v>144</v>
      </c>
      <c r="E15" s="284">
        <v>0</v>
      </c>
      <c r="F15" s="284">
        <v>0</v>
      </c>
      <c r="G15" s="284">
        <v>1712</v>
      </c>
      <c r="H15" s="284">
        <v>24</v>
      </c>
      <c r="I15" s="284">
        <v>52</v>
      </c>
      <c r="J15" s="284">
        <v>51</v>
      </c>
      <c r="K15" s="284">
        <v>205</v>
      </c>
      <c r="L15" s="284">
        <v>19</v>
      </c>
      <c r="M15" s="284">
        <v>39</v>
      </c>
      <c r="N15" s="284">
        <v>44</v>
      </c>
      <c r="O15" s="284">
        <v>79</v>
      </c>
      <c r="P15" s="284">
        <v>339</v>
      </c>
      <c r="Q15" s="284">
        <v>264</v>
      </c>
      <c r="R15" s="284">
        <v>51</v>
      </c>
      <c r="S15" s="284">
        <v>83</v>
      </c>
      <c r="T15" s="284">
        <v>119</v>
      </c>
      <c r="U15" s="284">
        <v>44</v>
      </c>
      <c r="V15" s="284">
        <v>57</v>
      </c>
      <c r="W15" s="284">
        <v>107</v>
      </c>
      <c r="X15" s="284">
        <v>64</v>
      </c>
      <c r="Y15" s="284">
        <v>286</v>
      </c>
      <c r="Z15" s="284">
        <v>34</v>
      </c>
      <c r="AA15" s="284">
        <v>73</v>
      </c>
      <c r="AB15" s="284">
        <v>47</v>
      </c>
      <c r="AC15" s="284">
        <v>180</v>
      </c>
      <c r="AD15" s="284">
        <v>207</v>
      </c>
      <c r="AE15" s="284">
        <v>58</v>
      </c>
      <c r="AF15" s="284">
        <v>167</v>
      </c>
      <c r="AG15" s="284">
        <v>99</v>
      </c>
      <c r="AH15" s="284">
        <v>114</v>
      </c>
      <c r="AI15" s="284">
        <v>0</v>
      </c>
      <c r="AJ15" s="284">
        <v>191</v>
      </c>
      <c r="AK15" s="284">
        <v>13</v>
      </c>
      <c r="AL15" s="284">
        <v>36</v>
      </c>
      <c r="AM15" s="284">
        <v>272</v>
      </c>
      <c r="AN15" s="284">
        <v>28</v>
      </c>
      <c r="AO15" s="284">
        <v>44</v>
      </c>
      <c r="AP15" s="284">
        <v>45</v>
      </c>
      <c r="AQ15" s="284">
        <v>87</v>
      </c>
      <c r="AR15" s="284">
        <v>7</v>
      </c>
      <c r="AS15" s="284">
        <v>22</v>
      </c>
      <c r="AT15" s="284">
        <v>3</v>
      </c>
      <c r="AV15" s="104">
        <f t="shared" si="0"/>
        <v>0</v>
      </c>
      <c r="AW15" s="104">
        <f t="shared" si="1"/>
        <v>0</v>
      </c>
      <c r="AX15" s="104">
        <f t="shared" si="2"/>
        <v>2564</v>
      </c>
      <c r="AY15" s="104">
        <f t="shared" si="3"/>
        <v>398</v>
      </c>
      <c r="AZ15" s="104">
        <f t="shared" si="4"/>
        <v>327</v>
      </c>
      <c r="BA15" s="104">
        <f t="shared" si="5"/>
        <v>684</v>
      </c>
      <c r="BB15" s="104">
        <f t="shared" si="6"/>
        <v>645</v>
      </c>
      <c r="BC15" s="104">
        <f t="shared" si="7"/>
        <v>240</v>
      </c>
      <c r="BD15" s="104">
        <f t="shared" si="8"/>
        <v>389</v>
      </c>
      <c r="BE15" s="104">
        <f t="shared" si="9"/>
        <v>119</v>
      </c>
      <c r="BF15" s="105">
        <f t="shared" si="10"/>
        <v>5366</v>
      </c>
    </row>
    <row r="16" spans="1:71" ht="18.75" customHeight="1" x14ac:dyDescent="0.25">
      <c r="A16" s="281">
        <v>11</v>
      </c>
      <c r="B16" s="279" t="s">
        <v>525</v>
      </c>
      <c r="C16" s="279" t="s">
        <v>569</v>
      </c>
      <c r="D16" s="280" t="s">
        <v>144</v>
      </c>
      <c r="E16" s="284">
        <v>0</v>
      </c>
      <c r="F16" s="284">
        <v>0</v>
      </c>
      <c r="G16" s="284">
        <v>1703</v>
      </c>
      <c r="H16" s="284">
        <v>24</v>
      </c>
      <c r="I16" s="284">
        <v>52</v>
      </c>
      <c r="J16" s="284">
        <v>51</v>
      </c>
      <c r="K16" s="284">
        <v>186</v>
      </c>
      <c r="L16" s="284">
        <v>19</v>
      </c>
      <c r="M16" s="284">
        <v>39</v>
      </c>
      <c r="N16" s="284">
        <v>44</v>
      </c>
      <c r="O16" s="284">
        <v>79</v>
      </c>
      <c r="P16" s="284">
        <v>339</v>
      </c>
      <c r="Q16" s="284">
        <v>264</v>
      </c>
      <c r="R16" s="284">
        <v>51</v>
      </c>
      <c r="S16" s="284">
        <v>83</v>
      </c>
      <c r="T16" s="284">
        <v>119</v>
      </c>
      <c r="U16" s="284">
        <v>44</v>
      </c>
      <c r="V16" s="284">
        <v>57</v>
      </c>
      <c r="W16" s="284">
        <v>107</v>
      </c>
      <c r="X16" s="284">
        <v>64</v>
      </c>
      <c r="Y16" s="284">
        <v>282</v>
      </c>
      <c r="Z16" s="284">
        <v>33</v>
      </c>
      <c r="AA16" s="284">
        <v>73</v>
      </c>
      <c r="AB16" s="284">
        <v>47</v>
      </c>
      <c r="AC16" s="284">
        <v>180</v>
      </c>
      <c r="AD16" s="284">
        <v>212</v>
      </c>
      <c r="AE16" s="284">
        <v>58</v>
      </c>
      <c r="AF16" s="284">
        <v>167</v>
      </c>
      <c r="AG16" s="284">
        <v>99</v>
      </c>
      <c r="AH16" s="284">
        <v>114</v>
      </c>
      <c r="AI16" s="284">
        <v>0</v>
      </c>
      <c r="AJ16" s="284">
        <v>190</v>
      </c>
      <c r="AK16" s="284">
        <v>13</v>
      </c>
      <c r="AL16" s="284">
        <v>36</v>
      </c>
      <c r="AM16" s="284">
        <v>273</v>
      </c>
      <c r="AN16" s="284">
        <v>28</v>
      </c>
      <c r="AO16" s="284">
        <v>44</v>
      </c>
      <c r="AP16" s="284">
        <v>45</v>
      </c>
      <c r="AQ16" s="284">
        <v>80</v>
      </c>
      <c r="AR16" s="284">
        <v>7</v>
      </c>
      <c r="AS16" s="284">
        <v>23</v>
      </c>
      <c r="AT16" s="284">
        <v>3</v>
      </c>
      <c r="AV16" s="104">
        <f t="shared" si="0"/>
        <v>0</v>
      </c>
      <c r="AW16" s="104">
        <f t="shared" si="1"/>
        <v>0</v>
      </c>
      <c r="AX16" s="104">
        <f t="shared" si="2"/>
        <v>2536</v>
      </c>
      <c r="AY16" s="104">
        <f t="shared" si="3"/>
        <v>398</v>
      </c>
      <c r="AZ16" s="104">
        <f t="shared" si="4"/>
        <v>327</v>
      </c>
      <c r="BA16" s="104">
        <f t="shared" si="5"/>
        <v>679</v>
      </c>
      <c r="BB16" s="104">
        <f t="shared" si="6"/>
        <v>650</v>
      </c>
      <c r="BC16" s="104">
        <f t="shared" si="7"/>
        <v>239</v>
      </c>
      <c r="BD16" s="104">
        <f t="shared" si="8"/>
        <v>390</v>
      </c>
      <c r="BE16" s="104">
        <f t="shared" si="9"/>
        <v>113</v>
      </c>
      <c r="BF16" s="105">
        <f t="shared" si="10"/>
        <v>5332</v>
      </c>
    </row>
    <row r="17" spans="1:58" ht="18.75" customHeight="1" x14ac:dyDescent="0.25">
      <c r="A17" s="281">
        <v>12</v>
      </c>
      <c r="B17" s="279" t="s">
        <v>509</v>
      </c>
      <c r="C17" s="279" t="s">
        <v>570</v>
      </c>
      <c r="D17" s="280" t="s">
        <v>144</v>
      </c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V17" s="104">
        <f t="shared" si="0"/>
        <v>0</v>
      </c>
      <c r="AW17" s="104">
        <f t="shared" si="1"/>
        <v>0</v>
      </c>
      <c r="AX17" s="104">
        <f t="shared" si="2"/>
        <v>0</v>
      </c>
      <c r="AY17" s="104">
        <f t="shared" si="3"/>
        <v>0</v>
      </c>
      <c r="AZ17" s="104">
        <f t="shared" si="4"/>
        <v>0</v>
      </c>
      <c r="BA17" s="104">
        <f t="shared" si="5"/>
        <v>0</v>
      </c>
      <c r="BB17" s="104">
        <f t="shared" si="6"/>
        <v>0</v>
      </c>
      <c r="BC17" s="104">
        <f t="shared" si="7"/>
        <v>0</v>
      </c>
      <c r="BD17" s="104">
        <f t="shared" si="8"/>
        <v>0</v>
      </c>
      <c r="BE17" s="104">
        <f t="shared" si="9"/>
        <v>0</v>
      </c>
      <c r="BF17" s="105">
        <f t="shared" si="10"/>
        <v>0</v>
      </c>
    </row>
    <row r="18" spans="1:58" ht="18.75" customHeight="1" x14ac:dyDescent="0.25">
      <c r="A18" s="281"/>
      <c r="B18" s="279" t="s">
        <v>704</v>
      </c>
      <c r="C18" s="279"/>
      <c r="D18" s="280" t="s">
        <v>144</v>
      </c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V18" s="104">
        <f t="shared" si="0"/>
        <v>0</v>
      </c>
      <c r="AW18" s="104">
        <f t="shared" si="1"/>
        <v>0</v>
      </c>
      <c r="AX18" s="104">
        <f t="shared" si="2"/>
        <v>0</v>
      </c>
      <c r="AY18" s="104">
        <f t="shared" si="3"/>
        <v>0</v>
      </c>
      <c r="AZ18" s="104">
        <f t="shared" si="4"/>
        <v>0</v>
      </c>
      <c r="BA18" s="104">
        <f t="shared" si="5"/>
        <v>0</v>
      </c>
      <c r="BB18" s="104">
        <f t="shared" si="6"/>
        <v>0</v>
      </c>
      <c r="BC18" s="104">
        <f t="shared" si="7"/>
        <v>0</v>
      </c>
      <c r="BD18" s="104">
        <f t="shared" si="8"/>
        <v>0</v>
      </c>
      <c r="BE18" s="104">
        <f t="shared" si="9"/>
        <v>0</v>
      </c>
      <c r="BF18" s="105"/>
    </row>
    <row r="19" spans="1:58" ht="18.75" customHeight="1" x14ac:dyDescent="0.25">
      <c r="A19" s="281">
        <v>13</v>
      </c>
      <c r="B19" s="279" t="s">
        <v>705</v>
      </c>
      <c r="C19" s="279" t="s">
        <v>571</v>
      </c>
      <c r="D19" s="280" t="s">
        <v>144</v>
      </c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V19" s="104">
        <f t="shared" si="0"/>
        <v>0</v>
      </c>
      <c r="AW19" s="104">
        <f t="shared" si="1"/>
        <v>0</v>
      </c>
      <c r="AX19" s="104">
        <f t="shared" si="2"/>
        <v>0</v>
      </c>
      <c r="AY19" s="104">
        <f t="shared" si="3"/>
        <v>0</v>
      </c>
      <c r="AZ19" s="104">
        <f t="shared" si="4"/>
        <v>0</v>
      </c>
      <c r="BA19" s="104">
        <f t="shared" si="5"/>
        <v>0</v>
      </c>
      <c r="BB19" s="104">
        <f t="shared" si="6"/>
        <v>0</v>
      </c>
      <c r="BC19" s="104">
        <f t="shared" si="7"/>
        <v>0</v>
      </c>
      <c r="BD19" s="104">
        <f t="shared" si="8"/>
        <v>0</v>
      </c>
      <c r="BE19" s="104">
        <f t="shared" si="9"/>
        <v>0</v>
      </c>
      <c r="BF19" s="105">
        <f t="shared" ref="BF19:BF51" si="11">SUM(AV19:BE19)</f>
        <v>0</v>
      </c>
    </row>
    <row r="20" spans="1:58" ht="18.75" customHeight="1" x14ac:dyDescent="0.25">
      <c r="A20" s="281">
        <v>14</v>
      </c>
      <c r="B20" s="292" t="s">
        <v>720</v>
      </c>
      <c r="C20" s="292">
        <v>1</v>
      </c>
      <c r="D20" s="293" t="s">
        <v>145</v>
      </c>
      <c r="E20" s="294">
        <v>0</v>
      </c>
      <c r="F20" s="294">
        <v>0</v>
      </c>
      <c r="G20" s="294">
        <v>80</v>
      </c>
      <c r="H20" s="294">
        <v>4</v>
      </c>
      <c r="I20" s="294">
        <v>4</v>
      </c>
      <c r="J20" s="294">
        <v>4</v>
      </c>
      <c r="K20" s="294">
        <v>11</v>
      </c>
      <c r="L20" s="294">
        <v>1</v>
      </c>
      <c r="M20" s="294">
        <v>6</v>
      </c>
      <c r="N20" s="294">
        <v>3</v>
      </c>
      <c r="O20" s="294">
        <v>6</v>
      </c>
      <c r="P20" s="294">
        <v>46</v>
      </c>
      <c r="Q20" s="294">
        <v>5</v>
      </c>
      <c r="R20" s="294">
        <v>5</v>
      </c>
      <c r="S20" s="294">
        <v>7</v>
      </c>
      <c r="T20" s="294">
        <v>8</v>
      </c>
      <c r="U20" s="294">
        <v>2</v>
      </c>
      <c r="V20" s="294">
        <v>4</v>
      </c>
      <c r="W20" s="294">
        <v>7</v>
      </c>
      <c r="X20" s="294">
        <v>8</v>
      </c>
      <c r="Y20" s="294">
        <v>52</v>
      </c>
      <c r="Z20" s="294">
        <v>6</v>
      </c>
      <c r="AA20" s="294">
        <v>10</v>
      </c>
      <c r="AB20" s="294">
        <v>3</v>
      </c>
      <c r="AC20" s="294">
        <v>10</v>
      </c>
      <c r="AD20" s="294">
        <v>13</v>
      </c>
      <c r="AE20" s="294">
        <v>3</v>
      </c>
      <c r="AF20" s="294">
        <v>5</v>
      </c>
      <c r="AG20" s="294">
        <v>3</v>
      </c>
      <c r="AH20" s="294">
        <v>5</v>
      </c>
      <c r="AI20" s="294">
        <v>5</v>
      </c>
      <c r="AJ20" s="294">
        <v>20</v>
      </c>
      <c r="AK20" s="294">
        <v>3</v>
      </c>
      <c r="AL20" s="294">
        <v>4</v>
      </c>
      <c r="AM20" s="294">
        <v>10</v>
      </c>
      <c r="AN20" s="294">
        <v>1</v>
      </c>
      <c r="AO20" s="294">
        <v>2</v>
      </c>
      <c r="AP20" s="294">
        <v>3</v>
      </c>
      <c r="AQ20" s="294">
        <v>20</v>
      </c>
      <c r="AR20" s="294">
        <v>3</v>
      </c>
      <c r="AS20" s="294">
        <v>5</v>
      </c>
      <c r="AT20" s="294">
        <v>7</v>
      </c>
      <c r="AV20" s="104">
        <f t="shared" ref="AV20:AV52" si="12">SUM(E20)</f>
        <v>0</v>
      </c>
      <c r="AW20" s="104">
        <f t="shared" ref="AW20:AW52" si="13">F20</f>
        <v>0</v>
      </c>
      <c r="AX20" s="104">
        <f t="shared" ref="AX20:AX52" si="14">+SUM(G20:P20)</f>
        <v>165</v>
      </c>
      <c r="AY20" s="104">
        <f t="shared" ref="AY20:AY52" si="15">+SUM(Q20:S20)</f>
        <v>17</v>
      </c>
      <c r="AZ20" s="104">
        <f t="shared" ref="AZ20:AZ52" si="16">+SUM(T20:W20)</f>
        <v>21</v>
      </c>
      <c r="BA20" s="104">
        <f t="shared" ref="BA20:BA52" si="17">+SUM(X20:AC20)</f>
        <v>89</v>
      </c>
      <c r="BB20" s="104">
        <f t="shared" ref="BB20:BB52" si="18">+SUM(AD20:AI20)</f>
        <v>34</v>
      </c>
      <c r="BC20" s="104">
        <f t="shared" ref="BC20:BC52" si="19">+SUM(AJ20:AL20)</f>
        <v>27</v>
      </c>
      <c r="BD20" s="104">
        <f t="shared" ref="BD20:BD52" si="20">+SUM(AM20:AP20)</f>
        <v>16</v>
      </c>
      <c r="BE20" s="104">
        <f t="shared" ref="BE20:BE52" si="21">+SUM(AQ20:AT20)</f>
        <v>35</v>
      </c>
      <c r="BF20" s="105">
        <f t="shared" si="11"/>
        <v>404</v>
      </c>
    </row>
    <row r="21" spans="1:58" ht="18.75" customHeight="1" x14ac:dyDescent="0.25">
      <c r="A21" s="281">
        <v>15</v>
      </c>
      <c r="B21" s="292" t="s">
        <v>611</v>
      </c>
      <c r="C21" s="292">
        <v>2</v>
      </c>
      <c r="D21" s="293" t="s">
        <v>145</v>
      </c>
      <c r="E21" s="294">
        <v>0</v>
      </c>
      <c r="F21" s="294">
        <v>0</v>
      </c>
      <c r="G21" s="294">
        <v>80</v>
      </c>
      <c r="H21" s="294">
        <v>4</v>
      </c>
      <c r="I21" s="294">
        <v>4</v>
      </c>
      <c r="J21" s="294">
        <v>4</v>
      </c>
      <c r="K21" s="294">
        <v>11</v>
      </c>
      <c r="L21" s="294">
        <v>1</v>
      </c>
      <c r="M21" s="294">
        <v>6</v>
      </c>
      <c r="N21" s="294">
        <v>3</v>
      </c>
      <c r="O21" s="294">
        <v>6</v>
      </c>
      <c r="P21" s="294">
        <v>46</v>
      </c>
      <c r="Q21" s="294">
        <v>5</v>
      </c>
      <c r="R21" s="294">
        <v>5</v>
      </c>
      <c r="S21" s="294">
        <v>7</v>
      </c>
      <c r="T21" s="294">
        <v>8</v>
      </c>
      <c r="U21" s="294">
        <v>2</v>
      </c>
      <c r="V21" s="294">
        <v>4</v>
      </c>
      <c r="W21" s="294">
        <v>7</v>
      </c>
      <c r="X21" s="294">
        <v>8</v>
      </c>
      <c r="Y21" s="294">
        <v>52</v>
      </c>
      <c r="Z21" s="294">
        <v>6</v>
      </c>
      <c r="AA21" s="294">
        <v>10</v>
      </c>
      <c r="AB21" s="294">
        <v>3</v>
      </c>
      <c r="AC21" s="294">
        <v>10</v>
      </c>
      <c r="AD21" s="294">
        <v>13</v>
      </c>
      <c r="AE21" s="294">
        <v>3</v>
      </c>
      <c r="AF21" s="294">
        <v>5</v>
      </c>
      <c r="AG21" s="294">
        <v>3</v>
      </c>
      <c r="AH21" s="294">
        <v>5</v>
      </c>
      <c r="AI21" s="294">
        <v>5</v>
      </c>
      <c r="AJ21" s="294">
        <v>20</v>
      </c>
      <c r="AK21" s="294">
        <v>3</v>
      </c>
      <c r="AL21" s="294">
        <v>4</v>
      </c>
      <c r="AM21" s="294">
        <v>10</v>
      </c>
      <c r="AN21" s="294">
        <v>1</v>
      </c>
      <c r="AO21" s="294">
        <v>2</v>
      </c>
      <c r="AP21" s="294">
        <v>3</v>
      </c>
      <c r="AQ21" s="294">
        <v>20</v>
      </c>
      <c r="AR21" s="294">
        <v>3</v>
      </c>
      <c r="AS21" s="294">
        <v>5</v>
      </c>
      <c r="AT21" s="294">
        <v>7</v>
      </c>
      <c r="AV21" s="104">
        <f t="shared" si="12"/>
        <v>0</v>
      </c>
      <c r="AW21" s="104">
        <f t="shared" si="13"/>
        <v>0</v>
      </c>
      <c r="AX21" s="104">
        <f t="shared" si="14"/>
        <v>165</v>
      </c>
      <c r="AY21" s="104">
        <f t="shared" si="15"/>
        <v>17</v>
      </c>
      <c r="AZ21" s="104">
        <f t="shared" si="16"/>
        <v>21</v>
      </c>
      <c r="BA21" s="104">
        <f t="shared" si="17"/>
        <v>89</v>
      </c>
      <c r="BB21" s="104">
        <f t="shared" si="18"/>
        <v>34</v>
      </c>
      <c r="BC21" s="104">
        <f t="shared" si="19"/>
        <v>27</v>
      </c>
      <c r="BD21" s="104">
        <f t="shared" si="20"/>
        <v>16</v>
      </c>
      <c r="BE21" s="104">
        <f t="shared" si="21"/>
        <v>35</v>
      </c>
      <c r="BF21" s="105">
        <f t="shared" si="11"/>
        <v>404</v>
      </c>
    </row>
    <row r="22" spans="1:58" ht="18.75" customHeight="1" x14ac:dyDescent="0.25">
      <c r="A22" s="281">
        <v>16</v>
      </c>
      <c r="B22" s="295" t="s">
        <v>610</v>
      </c>
      <c r="C22" s="295">
        <v>3</v>
      </c>
      <c r="D22" s="293" t="s">
        <v>145</v>
      </c>
      <c r="E22" s="294">
        <v>0</v>
      </c>
      <c r="F22" s="294">
        <v>0</v>
      </c>
      <c r="G22" s="294">
        <v>347</v>
      </c>
      <c r="H22" s="294">
        <v>16</v>
      </c>
      <c r="I22" s="294">
        <v>13</v>
      </c>
      <c r="J22" s="294">
        <v>18</v>
      </c>
      <c r="K22" s="294">
        <v>36</v>
      </c>
      <c r="L22" s="294">
        <v>2</v>
      </c>
      <c r="M22" s="294">
        <v>21</v>
      </c>
      <c r="N22" s="294">
        <v>13</v>
      </c>
      <c r="O22" s="294">
        <v>23</v>
      </c>
      <c r="P22" s="294">
        <v>142</v>
      </c>
      <c r="Q22" s="294">
        <v>29</v>
      </c>
      <c r="R22" s="294">
        <v>12</v>
      </c>
      <c r="S22" s="294">
        <v>20</v>
      </c>
      <c r="T22" s="294">
        <v>37</v>
      </c>
      <c r="U22" s="294">
        <v>12</v>
      </c>
      <c r="V22" s="294">
        <v>11</v>
      </c>
      <c r="W22" s="294">
        <v>28</v>
      </c>
      <c r="X22" s="294">
        <v>16</v>
      </c>
      <c r="Y22" s="294">
        <v>189</v>
      </c>
      <c r="Z22" s="294">
        <v>24</v>
      </c>
      <c r="AA22" s="294">
        <v>24</v>
      </c>
      <c r="AB22" s="294">
        <v>20</v>
      </c>
      <c r="AC22" s="294">
        <v>44</v>
      </c>
      <c r="AD22" s="294">
        <v>44</v>
      </c>
      <c r="AE22" s="294">
        <v>16</v>
      </c>
      <c r="AF22" s="294">
        <v>27</v>
      </c>
      <c r="AG22" s="294">
        <v>20</v>
      </c>
      <c r="AH22" s="294">
        <v>23</v>
      </c>
      <c r="AI22" s="294">
        <v>16</v>
      </c>
      <c r="AJ22" s="294">
        <v>66</v>
      </c>
      <c r="AK22" s="294">
        <v>13</v>
      </c>
      <c r="AL22" s="294">
        <v>11</v>
      </c>
      <c r="AM22" s="294">
        <v>41</v>
      </c>
      <c r="AN22" s="294">
        <v>4</v>
      </c>
      <c r="AO22" s="294">
        <v>10</v>
      </c>
      <c r="AP22" s="294">
        <v>3</v>
      </c>
      <c r="AQ22" s="294">
        <v>347</v>
      </c>
      <c r="AR22" s="294">
        <v>11</v>
      </c>
      <c r="AS22" s="294">
        <v>25</v>
      </c>
      <c r="AT22" s="294">
        <v>24</v>
      </c>
      <c r="AV22" s="104">
        <f t="shared" si="12"/>
        <v>0</v>
      </c>
      <c r="AW22" s="104">
        <f t="shared" si="13"/>
        <v>0</v>
      </c>
      <c r="AX22" s="104">
        <f t="shared" si="14"/>
        <v>631</v>
      </c>
      <c r="AY22" s="104">
        <f t="shared" si="15"/>
        <v>61</v>
      </c>
      <c r="AZ22" s="104">
        <f t="shared" si="16"/>
        <v>88</v>
      </c>
      <c r="BA22" s="104">
        <f t="shared" si="17"/>
        <v>317</v>
      </c>
      <c r="BB22" s="104">
        <f t="shared" si="18"/>
        <v>146</v>
      </c>
      <c r="BC22" s="104">
        <f t="shared" si="19"/>
        <v>90</v>
      </c>
      <c r="BD22" s="104">
        <f t="shared" si="20"/>
        <v>58</v>
      </c>
      <c r="BE22" s="104">
        <f t="shared" si="21"/>
        <v>407</v>
      </c>
      <c r="BF22" s="105">
        <f t="shared" si="11"/>
        <v>1798</v>
      </c>
    </row>
    <row r="23" spans="1:58" ht="18.75" customHeight="1" x14ac:dyDescent="0.25">
      <c r="A23" s="281">
        <v>19</v>
      </c>
      <c r="B23" s="295" t="s">
        <v>708</v>
      </c>
      <c r="C23" s="295">
        <v>4</v>
      </c>
      <c r="D23" s="293" t="s">
        <v>145</v>
      </c>
      <c r="E23" s="294">
        <v>0</v>
      </c>
      <c r="F23" s="294">
        <v>0</v>
      </c>
      <c r="G23" s="294">
        <v>186</v>
      </c>
      <c r="H23" s="294">
        <v>11</v>
      </c>
      <c r="I23" s="294">
        <v>9</v>
      </c>
      <c r="J23" s="294">
        <v>13</v>
      </c>
      <c r="K23" s="294">
        <v>27</v>
      </c>
      <c r="L23" s="294">
        <v>5</v>
      </c>
      <c r="M23" s="294">
        <v>15</v>
      </c>
      <c r="N23" s="294">
        <v>9</v>
      </c>
      <c r="O23" s="294">
        <v>17</v>
      </c>
      <c r="P23" s="294">
        <v>107</v>
      </c>
      <c r="Q23" s="294">
        <v>28</v>
      </c>
      <c r="R23" s="294">
        <v>11</v>
      </c>
      <c r="S23" s="294">
        <v>19</v>
      </c>
      <c r="T23" s="294">
        <v>25</v>
      </c>
      <c r="U23" s="294">
        <v>8</v>
      </c>
      <c r="V23" s="294">
        <v>7</v>
      </c>
      <c r="W23" s="294">
        <v>19</v>
      </c>
      <c r="X23" s="294">
        <v>26</v>
      </c>
      <c r="Y23" s="294">
        <v>125</v>
      </c>
      <c r="Z23" s="294">
        <v>15</v>
      </c>
      <c r="AA23" s="294">
        <v>33</v>
      </c>
      <c r="AB23" s="294">
        <v>13</v>
      </c>
      <c r="AC23" s="294">
        <v>28</v>
      </c>
      <c r="AD23" s="294">
        <v>42</v>
      </c>
      <c r="AE23" s="294">
        <v>15</v>
      </c>
      <c r="AF23" s="294">
        <v>26</v>
      </c>
      <c r="AG23" s="294">
        <v>19</v>
      </c>
      <c r="AH23" s="294">
        <v>22</v>
      </c>
      <c r="AI23" s="294">
        <v>15</v>
      </c>
      <c r="AJ23" s="294">
        <v>80</v>
      </c>
      <c r="AK23" s="294">
        <v>5</v>
      </c>
      <c r="AL23" s="294">
        <v>8</v>
      </c>
      <c r="AM23" s="294">
        <v>34</v>
      </c>
      <c r="AN23" s="294">
        <v>7</v>
      </c>
      <c r="AO23" s="294">
        <v>7</v>
      </c>
      <c r="AP23" s="294">
        <v>4</v>
      </c>
      <c r="AQ23" s="294">
        <v>51</v>
      </c>
      <c r="AR23" s="294">
        <v>13</v>
      </c>
      <c r="AS23" s="294">
        <v>18</v>
      </c>
      <c r="AT23" s="294">
        <v>17</v>
      </c>
      <c r="AV23" s="104">
        <f t="shared" si="12"/>
        <v>0</v>
      </c>
      <c r="AW23" s="104">
        <f t="shared" si="13"/>
        <v>0</v>
      </c>
      <c r="AX23" s="104">
        <f t="shared" si="14"/>
        <v>399</v>
      </c>
      <c r="AY23" s="104">
        <f t="shared" si="15"/>
        <v>58</v>
      </c>
      <c r="AZ23" s="104">
        <f t="shared" si="16"/>
        <v>59</v>
      </c>
      <c r="BA23" s="104">
        <f t="shared" si="17"/>
        <v>240</v>
      </c>
      <c r="BB23" s="104">
        <f t="shared" si="18"/>
        <v>139</v>
      </c>
      <c r="BC23" s="104">
        <f t="shared" si="19"/>
        <v>93</v>
      </c>
      <c r="BD23" s="104">
        <f t="shared" si="20"/>
        <v>52</v>
      </c>
      <c r="BE23" s="104">
        <f t="shared" si="21"/>
        <v>99</v>
      </c>
      <c r="BF23" s="105">
        <f t="shared" si="11"/>
        <v>1139</v>
      </c>
    </row>
    <row r="24" spans="1:58" ht="18.75" customHeight="1" x14ac:dyDescent="0.25">
      <c r="A24" s="281">
        <v>20</v>
      </c>
      <c r="B24" s="296" t="s">
        <v>613</v>
      </c>
      <c r="C24" s="292">
        <v>5</v>
      </c>
      <c r="D24" s="293" t="s">
        <v>145</v>
      </c>
      <c r="E24" s="294">
        <v>0</v>
      </c>
      <c r="F24" s="294">
        <v>0</v>
      </c>
      <c r="G24" s="294">
        <v>186</v>
      </c>
      <c r="H24" s="294">
        <v>11</v>
      </c>
      <c r="I24" s="294">
        <v>9</v>
      </c>
      <c r="J24" s="294">
        <v>13</v>
      </c>
      <c r="K24" s="294">
        <v>27</v>
      </c>
      <c r="L24" s="294">
        <v>5</v>
      </c>
      <c r="M24" s="294">
        <v>15</v>
      </c>
      <c r="N24" s="294">
        <v>9</v>
      </c>
      <c r="O24" s="294">
        <v>17</v>
      </c>
      <c r="P24" s="294">
        <v>107</v>
      </c>
      <c r="Q24" s="294">
        <v>28</v>
      </c>
      <c r="R24" s="294">
        <v>11</v>
      </c>
      <c r="S24" s="294">
        <v>19</v>
      </c>
      <c r="T24" s="294">
        <v>25</v>
      </c>
      <c r="U24" s="294">
        <v>8</v>
      </c>
      <c r="V24" s="294">
        <v>7</v>
      </c>
      <c r="W24" s="294">
        <v>19</v>
      </c>
      <c r="X24" s="294">
        <v>26</v>
      </c>
      <c r="Y24" s="294">
        <v>125</v>
      </c>
      <c r="Z24" s="294">
        <v>15</v>
      </c>
      <c r="AA24" s="294">
        <v>33</v>
      </c>
      <c r="AB24" s="294">
        <v>13</v>
      </c>
      <c r="AC24" s="294">
        <v>28</v>
      </c>
      <c r="AD24" s="294">
        <v>42</v>
      </c>
      <c r="AE24" s="294">
        <v>15</v>
      </c>
      <c r="AF24" s="294">
        <v>26</v>
      </c>
      <c r="AG24" s="294">
        <v>19</v>
      </c>
      <c r="AH24" s="294">
        <v>22</v>
      </c>
      <c r="AI24" s="294">
        <v>15</v>
      </c>
      <c r="AJ24" s="294">
        <v>80</v>
      </c>
      <c r="AK24" s="294">
        <v>5</v>
      </c>
      <c r="AL24" s="294">
        <v>10</v>
      </c>
      <c r="AM24" s="294">
        <v>34</v>
      </c>
      <c r="AN24" s="294">
        <v>7</v>
      </c>
      <c r="AO24" s="294">
        <v>11</v>
      </c>
      <c r="AP24" s="294">
        <v>5</v>
      </c>
      <c r="AQ24" s="294">
        <v>51</v>
      </c>
      <c r="AR24" s="294">
        <v>13</v>
      </c>
      <c r="AS24" s="294">
        <v>18</v>
      </c>
      <c r="AT24" s="294">
        <v>17</v>
      </c>
      <c r="AV24" s="104">
        <f t="shared" si="12"/>
        <v>0</v>
      </c>
      <c r="AW24" s="104">
        <f t="shared" si="13"/>
        <v>0</v>
      </c>
      <c r="AX24" s="104">
        <f t="shared" si="14"/>
        <v>399</v>
      </c>
      <c r="AY24" s="104">
        <f t="shared" si="15"/>
        <v>58</v>
      </c>
      <c r="AZ24" s="104">
        <f t="shared" si="16"/>
        <v>59</v>
      </c>
      <c r="BA24" s="104">
        <f t="shared" si="17"/>
        <v>240</v>
      </c>
      <c r="BB24" s="104">
        <f t="shared" si="18"/>
        <v>139</v>
      </c>
      <c r="BC24" s="104">
        <f t="shared" si="19"/>
        <v>95</v>
      </c>
      <c r="BD24" s="104">
        <f t="shared" si="20"/>
        <v>57</v>
      </c>
      <c r="BE24" s="104">
        <f t="shared" si="21"/>
        <v>99</v>
      </c>
      <c r="BF24" s="105">
        <f t="shared" si="11"/>
        <v>1146</v>
      </c>
    </row>
    <row r="25" spans="1:58" ht="18.75" customHeight="1" x14ac:dyDescent="0.25">
      <c r="A25" s="281">
        <v>23</v>
      </c>
      <c r="B25" s="296" t="s">
        <v>709</v>
      </c>
      <c r="C25" s="292">
        <v>6</v>
      </c>
      <c r="D25" s="293" t="s">
        <v>145</v>
      </c>
      <c r="E25" s="294">
        <v>0</v>
      </c>
      <c r="F25" s="294">
        <v>0</v>
      </c>
      <c r="G25" s="294">
        <v>6</v>
      </c>
      <c r="H25" s="294">
        <v>2</v>
      </c>
      <c r="I25" s="294">
        <v>2</v>
      </c>
      <c r="J25" s="294">
        <v>2</v>
      </c>
      <c r="K25" s="294">
        <v>5</v>
      </c>
      <c r="L25" s="294">
        <v>1</v>
      </c>
      <c r="M25" s="294">
        <v>1</v>
      </c>
      <c r="N25" s="294">
        <v>1</v>
      </c>
      <c r="O25" s="294">
        <v>1</v>
      </c>
      <c r="P25" s="294">
        <v>4</v>
      </c>
      <c r="Q25" s="294">
        <v>2</v>
      </c>
      <c r="R25" s="294">
        <v>10</v>
      </c>
      <c r="S25" s="294">
        <v>2</v>
      </c>
      <c r="T25" s="294">
        <v>6</v>
      </c>
      <c r="U25" s="294">
        <v>6</v>
      </c>
      <c r="V25" s="294">
        <v>2</v>
      </c>
      <c r="W25" s="294">
        <v>1</v>
      </c>
      <c r="X25" s="294">
        <v>3</v>
      </c>
      <c r="Y25" s="294">
        <v>4</v>
      </c>
      <c r="Z25" s="294">
        <v>1</v>
      </c>
      <c r="AA25" s="294">
        <v>1</v>
      </c>
      <c r="AB25" s="294">
        <v>6</v>
      </c>
      <c r="AC25" s="294">
        <v>1</v>
      </c>
      <c r="AD25" s="294">
        <v>5</v>
      </c>
      <c r="AE25" s="294">
        <v>1</v>
      </c>
      <c r="AF25" s="294">
        <v>3</v>
      </c>
      <c r="AG25" s="294">
        <v>3</v>
      </c>
      <c r="AH25" s="294">
        <v>7</v>
      </c>
      <c r="AI25" s="294">
        <v>3</v>
      </c>
      <c r="AJ25" s="294">
        <v>10</v>
      </c>
      <c r="AK25" s="294">
        <v>3</v>
      </c>
      <c r="AL25" s="294">
        <v>5</v>
      </c>
      <c r="AM25" s="294">
        <v>6</v>
      </c>
      <c r="AN25" s="294">
        <v>3</v>
      </c>
      <c r="AO25" s="294">
        <v>3</v>
      </c>
      <c r="AP25" s="294">
        <v>1</v>
      </c>
      <c r="AQ25" s="294">
        <v>4</v>
      </c>
      <c r="AR25" s="294">
        <v>6</v>
      </c>
      <c r="AS25" s="294">
        <v>5</v>
      </c>
      <c r="AT25" s="294">
        <v>14</v>
      </c>
      <c r="AV25" s="104">
        <f t="shared" si="12"/>
        <v>0</v>
      </c>
      <c r="AW25" s="104">
        <f t="shared" si="13"/>
        <v>0</v>
      </c>
      <c r="AX25" s="104">
        <f t="shared" si="14"/>
        <v>25</v>
      </c>
      <c r="AY25" s="104">
        <f t="shared" si="15"/>
        <v>14</v>
      </c>
      <c r="AZ25" s="104">
        <f t="shared" si="16"/>
        <v>15</v>
      </c>
      <c r="BA25" s="104">
        <f t="shared" si="17"/>
        <v>16</v>
      </c>
      <c r="BB25" s="104">
        <f t="shared" si="18"/>
        <v>22</v>
      </c>
      <c r="BC25" s="104">
        <f t="shared" si="19"/>
        <v>18</v>
      </c>
      <c r="BD25" s="104">
        <f t="shared" si="20"/>
        <v>13</v>
      </c>
      <c r="BE25" s="104">
        <f t="shared" si="21"/>
        <v>29</v>
      </c>
      <c r="BF25" s="105">
        <f t="shared" si="11"/>
        <v>152</v>
      </c>
    </row>
    <row r="26" spans="1:58" ht="18.75" customHeight="1" x14ac:dyDescent="0.25">
      <c r="A26" s="281">
        <v>25</v>
      </c>
      <c r="B26" s="296" t="s">
        <v>614</v>
      </c>
      <c r="C26" s="295">
        <v>7</v>
      </c>
      <c r="D26" s="293" t="s">
        <v>145</v>
      </c>
      <c r="E26" s="294">
        <v>0</v>
      </c>
      <c r="F26" s="294">
        <v>0</v>
      </c>
      <c r="G26" s="294">
        <v>748</v>
      </c>
      <c r="H26" s="294">
        <v>34</v>
      </c>
      <c r="I26" s="294">
        <v>28</v>
      </c>
      <c r="J26" s="294">
        <v>39</v>
      </c>
      <c r="K26" s="294">
        <v>77</v>
      </c>
      <c r="L26" s="294">
        <v>4</v>
      </c>
      <c r="M26" s="294">
        <v>46</v>
      </c>
      <c r="N26" s="294">
        <v>28</v>
      </c>
      <c r="O26" s="294">
        <v>51</v>
      </c>
      <c r="P26" s="294">
        <v>307</v>
      </c>
      <c r="Q26" s="294">
        <v>56</v>
      </c>
      <c r="R26" s="294">
        <v>23</v>
      </c>
      <c r="S26" s="294">
        <v>39</v>
      </c>
      <c r="T26" s="294">
        <v>79</v>
      </c>
      <c r="U26" s="294">
        <v>26</v>
      </c>
      <c r="V26" s="294">
        <v>23</v>
      </c>
      <c r="W26" s="294">
        <v>61</v>
      </c>
      <c r="X26" s="294">
        <v>50</v>
      </c>
      <c r="Y26" s="294">
        <v>377</v>
      </c>
      <c r="Z26" s="294">
        <v>48</v>
      </c>
      <c r="AA26" s="294">
        <v>48</v>
      </c>
      <c r="AB26" s="294">
        <v>40</v>
      </c>
      <c r="AC26" s="294">
        <v>89</v>
      </c>
      <c r="AD26" s="294">
        <v>85</v>
      </c>
      <c r="AE26" s="294">
        <v>31</v>
      </c>
      <c r="AF26" s="294">
        <v>53</v>
      </c>
      <c r="AG26" s="294">
        <v>39</v>
      </c>
      <c r="AH26" s="294">
        <v>44</v>
      </c>
      <c r="AI26" s="294">
        <v>31</v>
      </c>
      <c r="AJ26" s="294">
        <v>122</v>
      </c>
      <c r="AK26" s="294">
        <v>24</v>
      </c>
      <c r="AL26" s="294">
        <v>20</v>
      </c>
      <c r="AM26" s="294">
        <v>109</v>
      </c>
      <c r="AN26" s="294">
        <v>8</v>
      </c>
      <c r="AO26" s="294">
        <v>21</v>
      </c>
      <c r="AP26" s="294">
        <v>9</v>
      </c>
      <c r="AQ26" s="294">
        <v>159</v>
      </c>
      <c r="AR26" s="294">
        <v>23</v>
      </c>
      <c r="AS26" s="294">
        <v>55</v>
      </c>
      <c r="AT26" s="294">
        <v>53</v>
      </c>
      <c r="AV26" s="104">
        <f t="shared" si="12"/>
        <v>0</v>
      </c>
      <c r="AW26" s="104">
        <f t="shared" si="13"/>
        <v>0</v>
      </c>
      <c r="AX26" s="104">
        <f t="shared" si="14"/>
        <v>1362</v>
      </c>
      <c r="AY26" s="104">
        <f t="shared" si="15"/>
        <v>118</v>
      </c>
      <c r="AZ26" s="104">
        <f t="shared" si="16"/>
        <v>189</v>
      </c>
      <c r="BA26" s="104">
        <f t="shared" si="17"/>
        <v>652</v>
      </c>
      <c r="BB26" s="104">
        <f t="shared" si="18"/>
        <v>283</v>
      </c>
      <c r="BC26" s="104">
        <f t="shared" si="19"/>
        <v>166</v>
      </c>
      <c r="BD26" s="104">
        <f t="shared" si="20"/>
        <v>147</v>
      </c>
      <c r="BE26" s="104">
        <f t="shared" si="21"/>
        <v>290</v>
      </c>
      <c r="BF26" s="105">
        <f t="shared" si="11"/>
        <v>3207</v>
      </c>
    </row>
    <row r="27" spans="1:58" ht="18.75" customHeight="1" x14ac:dyDescent="0.25">
      <c r="A27" s="281">
        <v>26</v>
      </c>
      <c r="B27" s="296" t="s">
        <v>615</v>
      </c>
      <c r="C27" s="292">
        <v>8</v>
      </c>
      <c r="D27" s="293" t="s">
        <v>145</v>
      </c>
      <c r="E27" s="294">
        <v>0</v>
      </c>
      <c r="F27" s="294">
        <v>0</v>
      </c>
      <c r="G27" s="294">
        <v>748</v>
      </c>
      <c r="H27" s="294">
        <v>34</v>
      </c>
      <c r="I27" s="294">
        <v>28</v>
      </c>
      <c r="J27" s="294">
        <v>39</v>
      </c>
      <c r="K27" s="294">
        <v>77</v>
      </c>
      <c r="L27" s="294">
        <v>4</v>
      </c>
      <c r="M27" s="294">
        <v>46</v>
      </c>
      <c r="N27" s="294">
        <v>28</v>
      </c>
      <c r="O27" s="294">
        <v>51</v>
      </c>
      <c r="P27" s="294">
        <v>307</v>
      </c>
      <c r="Q27" s="294">
        <v>56</v>
      </c>
      <c r="R27" s="294">
        <v>23</v>
      </c>
      <c r="S27" s="294">
        <v>39</v>
      </c>
      <c r="T27" s="294">
        <v>79</v>
      </c>
      <c r="U27" s="294">
        <v>26</v>
      </c>
      <c r="V27" s="294">
        <v>23</v>
      </c>
      <c r="W27" s="294">
        <v>61</v>
      </c>
      <c r="X27" s="294">
        <v>50</v>
      </c>
      <c r="Y27" s="294">
        <v>377</v>
      </c>
      <c r="Z27" s="294">
        <v>48</v>
      </c>
      <c r="AA27" s="294">
        <v>48</v>
      </c>
      <c r="AB27" s="294">
        <v>40</v>
      </c>
      <c r="AC27" s="294">
        <v>89</v>
      </c>
      <c r="AD27" s="294">
        <v>85</v>
      </c>
      <c r="AE27" s="294">
        <v>31</v>
      </c>
      <c r="AF27" s="294">
        <v>53</v>
      </c>
      <c r="AG27" s="294">
        <v>39</v>
      </c>
      <c r="AH27" s="294">
        <v>44</v>
      </c>
      <c r="AI27" s="294">
        <v>31</v>
      </c>
      <c r="AJ27" s="294">
        <v>122</v>
      </c>
      <c r="AK27" s="294">
        <v>24</v>
      </c>
      <c r="AL27" s="294">
        <v>20</v>
      </c>
      <c r="AM27" s="294">
        <v>109</v>
      </c>
      <c r="AN27" s="294">
        <v>8</v>
      </c>
      <c r="AO27" s="294">
        <v>21</v>
      </c>
      <c r="AP27" s="294">
        <v>9</v>
      </c>
      <c r="AQ27" s="294">
        <v>159</v>
      </c>
      <c r="AR27" s="294">
        <v>23</v>
      </c>
      <c r="AS27" s="294">
        <v>55</v>
      </c>
      <c r="AT27" s="294">
        <v>53</v>
      </c>
      <c r="AV27" s="104">
        <f t="shared" si="12"/>
        <v>0</v>
      </c>
      <c r="AW27" s="104">
        <f t="shared" si="13"/>
        <v>0</v>
      </c>
      <c r="AX27" s="104">
        <f t="shared" si="14"/>
        <v>1362</v>
      </c>
      <c r="AY27" s="104">
        <f t="shared" si="15"/>
        <v>118</v>
      </c>
      <c r="AZ27" s="104">
        <f t="shared" si="16"/>
        <v>189</v>
      </c>
      <c r="BA27" s="104">
        <f t="shared" si="17"/>
        <v>652</v>
      </c>
      <c r="BB27" s="104">
        <f t="shared" si="18"/>
        <v>283</v>
      </c>
      <c r="BC27" s="104">
        <f t="shared" si="19"/>
        <v>166</v>
      </c>
      <c r="BD27" s="104">
        <f t="shared" si="20"/>
        <v>147</v>
      </c>
      <c r="BE27" s="104">
        <f t="shared" si="21"/>
        <v>290</v>
      </c>
      <c r="BF27" s="105">
        <f t="shared" si="11"/>
        <v>3207</v>
      </c>
    </row>
    <row r="28" spans="1:58" ht="18.75" customHeight="1" x14ac:dyDescent="0.25">
      <c r="A28" s="281">
        <v>30</v>
      </c>
      <c r="B28" s="296" t="s">
        <v>616</v>
      </c>
      <c r="C28" s="292">
        <v>9</v>
      </c>
      <c r="D28" s="293" t="s">
        <v>145</v>
      </c>
      <c r="E28" s="294">
        <v>0</v>
      </c>
      <c r="F28" s="294">
        <v>0</v>
      </c>
      <c r="G28" s="294">
        <v>748</v>
      </c>
      <c r="H28" s="294">
        <v>34</v>
      </c>
      <c r="I28" s="294">
        <v>28</v>
      </c>
      <c r="J28" s="294">
        <v>39</v>
      </c>
      <c r="K28" s="294">
        <v>77</v>
      </c>
      <c r="L28" s="294">
        <v>4</v>
      </c>
      <c r="M28" s="294">
        <v>46</v>
      </c>
      <c r="N28" s="294">
        <v>28</v>
      </c>
      <c r="O28" s="294">
        <v>51</v>
      </c>
      <c r="P28" s="294">
        <v>307</v>
      </c>
      <c r="Q28" s="294">
        <v>56</v>
      </c>
      <c r="R28" s="294">
        <v>23</v>
      </c>
      <c r="S28" s="294">
        <v>39</v>
      </c>
      <c r="T28" s="294">
        <v>79</v>
      </c>
      <c r="U28" s="294">
        <v>26</v>
      </c>
      <c r="V28" s="294">
        <v>23</v>
      </c>
      <c r="W28" s="294">
        <v>61</v>
      </c>
      <c r="X28" s="294">
        <v>50</v>
      </c>
      <c r="Y28" s="294">
        <v>377</v>
      </c>
      <c r="Z28" s="294">
        <v>48</v>
      </c>
      <c r="AA28" s="294">
        <v>48</v>
      </c>
      <c r="AB28" s="294">
        <v>40</v>
      </c>
      <c r="AC28" s="294">
        <v>89</v>
      </c>
      <c r="AD28" s="294">
        <v>85</v>
      </c>
      <c r="AE28" s="294">
        <v>31</v>
      </c>
      <c r="AF28" s="294">
        <v>53</v>
      </c>
      <c r="AG28" s="294">
        <v>39</v>
      </c>
      <c r="AH28" s="294">
        <v>44</v>
      </c>
      <c r="AI28" s="294">
        <v>31</v>
      </c>
      <c r="AJ28" s="294">
        <v>122</v>
      </c>
      <c r="AK28" s="294">
        <v>24</v>
      </c>
      <c r="AL28" s="294">
        <v>20</v>
      </c>
      <c r="AM28" s="294">
        <v>109</v>
      </c>
      <c r="AN28" s="294">
        <v>8</v>
      </c>
      <c r="AO28" s="294">
        <v>21</v>
      </c>
      <c r="AP28" s="294">
        <v>9</v>
      </c>
      <c r="AQ28" s="294">
        <v>159</v>
      </c>
      <c r="AR28" s="294">
        <v>23</v>
      </c>
      <c r="AS28" s="294">
        <v>55</v>
      </c>
      <c r="AT28" s="294">
        <v>53</v>
      </c>
      <c r="AV28" s="104">
        <f t="shared" si="12"/>
        <v>0</v>
      </c>
      <c r="AW28" s="104">
        <f t="shared" si="13"/>
        <v>0</v>
      </c>
      <c r="AX28" s="104">
        <f t="shared" si="14"/>
        <v>1362</v>
      </c>
      <c r="AY28" s="104">
        <f t="shared" si="15"/>
        <v>118</v>
      </c>
      <c r="AZ28" s="104">
        <f t="shared" si="16"/>
        <v>189</v>
      </c>
      <c r="BA28" s="104">
        <f t="shared" si="17"/>
        <v>652</v>
      </c>
      <c r="BB28" s="104">
        <f t="shared" si="18"/>
        <v>283</v>
      </c>
      <c r="BC28" s="104">
        <f t="shared" si="19"/>
        <v>166</v>
      </c>
      <c r="BD28" s="104">
        <f t="shared" si="20"/>
        <v>147</v>
      </c>
      <c r="BE28" s="104">
        <f t="shared" si="21"/>
        <v>290</v>
      </c>
      <c r="BF28" s="105">
        <f t="shared" si="11"/>
        <v>3207</v>
      </c>
    </row>
    <row r="29" spans="1:58" ht="18.75" customHeight="1" x14ac:dyDescent="0.25">
      <c r="A29" s="281">
        <v>31</v>
      </c>
      <c r="B29" s="296" t="s">
        <v>617</v>
      </c>
      <c r="C29" s="295">
        <v>10</v>
      </c>
      <c r="D29" s="293" t="s">
        <v>145</v>
      </c>
      <c r="E29" s="294">
        <v>0</v>
      </c>
      <c r="F29" s="294">
        <v>0</v>
      </c>
      <c r="G29" s="294">
        <v>748</v>
      </c>
      <c r="H29" s="294">
        <v>34</v>
      </c>
      <c r="I29" s="294">
        <v>28</v>
      </c>
      <c r="J29" s="294">
        <v>39</v>
      </c>
      <c r="K29" s="294">
        <v>77</v>
      </c>
      <c r="L29" s="294">
        <v>4</v>
      </c>
      <c r="M29" s="294">
        <v>46</v>
      </c>
      <c r="N29" s="294">
        <v>28</v>
      </c>
      <c r="O29" s="294">
        <v>51</v>
      </c>
      <c r="P29" s="294">
        <v>307</v>
      </c>
      <c r="Q29" s="294">
        <v>56</v>
      </c>
      <c r="R29" s="294">
        <v>23</v>
      </c>
      <c r="S29" s="294">
        <v>39</v>
      </c>
      <c r="T29" s="294">
        <v>79</v>
      </c>
      <c r="U29" s="294">
        <v>26</v>
      </c>
      <c r="V29" s="294">
        <v>23</v>
      </c>
      <c r="W29" s="294">
        <v>61</v>
      </c>
      <c r="X29" s="294">
        <v>50</v>
      </c>
      <c r="Y29" s="294">
        <v>377</v>
      </c>
      <c r="Z29" s="294">
        <v>48</v>
      </c>
      <c r="AA29" s="294">
        <v>48</v>
      </c>
      <c r="AB29" s="294">
        <v>40</v>
      </c>
      <c r="AC29" s="294">
        <v>89</v>
      </c>
      <c r="AD29" s="294">
        <v>85</v>
      </c>
      <c r="AE29" s="294">
        <v>31</v>
      </c>
      <c r="AF29" s="294">
        <v>53</v>
      </c>
      <c r="AG29" s="294">
        <v>39</v>
      </c>
      <c r="AH29" s="294">
        <v>44</v>
      </c>
      <c r="AI29" s="294">
        <v>31</v>
      </c>
      <c r="AJ29" s="294">
        <v>122</v>
      </c>
      <c r="AK29" s="294">
        <v>24</v>
      </c>
      <c r="AL29" s="294">
        <v>20</v>
      </c>
      <c r="AM29" s="294">
        <v>109</v>
      </c>
      <c r="AN29" s="294">
        <v>8</v>
      </c>
      <c r="AO29" s="294">
        <v>21</v>
      </c>
      <c r="AP29" s="294">
        <v>9</v>
      </c>
      <c r="AQ29" s="294">
        <v>159</v>
      </c>
      <c r="AR29" s="294">
        <v>23</v>
      </c>
      <c r="AS29" s="294">
        <v>55</v>
      </c>
      <c r="AT29" s="294">
        <v>53</v>
      </c>
      <c r="AV29" s="104">
        <f t="shared" si="12"/>
        <v>0</v>
      </c>
      <c r="AW29" s="104">
        <f t="shared" si="13"/>
        <v>0</v>
      </c>
      <c r="AX29" s="104">
        <f t="shared" si="14"/>
        <v>1362</v>
      </c>
      <c r="AY29" s="104">
        <f t="shared" si="15"/>
        <v>118</v>
      </c>
      <c r="AZ29" s="104">
        <f t="shared" si="16"/>
        <v>189</v>
      </c>
      <c r="BA29" s="104">
        <f t="shared" si="17"/>
        <v>652</v>
      </c>
      <c r="BB29" s="104">
        <f t="shared" si="18"/>
        <v>283</v>
      </c>
      <c r="BC29" s="104">
        <f t="shared" si="19"/>
        <v>166</v>
      </c>
      <c r="BD29" s="104">
        <f t="shared" si="20"/>
        <v>147</v>
      </c>
      <c r="BE29" s="104">
        <f t="shared" si="21"/>
        <v>290</v>
      </c>
      <c r="BF29" s="105">
        <f t="shared" si="11"/>
        <v>3207</v>
      </c>
    </row>
    <row r="30" spans="1:58" ht="18.75" customHeight="1" x14ac:dyDescent="0.25">
      <c r="A30" s="281">
        <v>35</v>
      </c>
      <c r="B30" s="296" t="s">
        <v>618</v>
      </c>
      <c r="C30" s="292">
        <v>11</v>
      </c>
      <c r="D30" s="293" t="s">
        <v>145</v>
      </c>
      <c r="E30" s="294">
        <v>0</v>
      </c>
      <c r="F30" s="294">
        <v>0</v>
      </c>
      <c r="G30" s="294">
        <v>100</v>
      </c>
      <c r="H30" s="294">
        <v>25</v>
      </c>
      <c r="I30" s="294">
        <v>25</v>
      </c>
      <c r="J30" s="294">
        <v>50</v>
      </c>
      <c r="K30" s="294">
        <v>25</v>
      </c>
      <c r="L30" s="294">
        <v>25</v>
      </c>
      <c r="M30" s="294">
        <v>25</v>
      </c>
      <c r="N30" s="294">
        <v>25</v>
      </c>
      <c r="O30" s="294">
        <v>25</v>
      </c>
      <c r="P30" s="294">
        <v>25</v>
      </c>
      <c r="Q30" s="294">
        <v>100</v>
      </c>
      <c r="R30" s="294">
        <v>25</v>
      </c>
      <c r="S30" s="294">
        <v>100</v>
      </c>
      <c r="T30" s="294">
        <v>100</v>
      </c>
      <c r="U30" s="294">
        <v>25</v>
      </c>
      <c r="V30" s="294">
        <v>25</v>
      </c>
      <c r="W30" s="294">
        <v>25</v>
      </c>
      <c r="X30" s="294">
        <v>100</v>
      </c>
      <c r="Y30" s="294">
        <v>150</v>
      </c>
      <c r="Z30" s="294">
        <v>25</v>
      </c>
      <c r="AA30" s="294">
        <v>25</v>
      </c>
      <c r="AB30" s="294">
        <v>25</v>
      </c>
      <c r="AC30" s="294">
        <v>50</v>
      </c>
      <c r="AD30" s="294">
        <v>150</v>
      </c>
      <c r="AE30" s="294">
        <v>25</v>
      </c>
      <c r="AF30" s="294">
        <v>50</v>
      </c>
      <c r="AG30" s="294">
        <v>50</v>
      </c>
      <c r="AH30" s="294">
        <v>50</v>
      </c>
      <c r="AI30" s="294">
        <v>25</v>
      </c>
      <c r="AJ30" s="294">
        <v>100</v>
      </c>
      <c r="AK30" s="294">
        <v>25</v>
      </c>
      <c r="AL30" s="294">
        <v>25</v>
      </c>
      <c r="AM30" s="294">
        <v>100</v>
      </c>
      <c r="AN30" s="294">
        <v>25</v>
      </c>
      <c r="AO30" s="294">
        <v>25</v>
      </c>
      <c r="AP30" s="294">
        <v>25</v>
      </c>
      <c r="AQ30" s="294">
        <v>100</v>
      </c>
      <c r="AR30" s="294">
        <v>25</v>
      </c>
      <c r="AS30" s="294">
        <v>25</v>
      </c>
      <c r="AT30" s="294">
        <v>25</v>
      </c>
      <c r="AV30" s="104">
        <f t="shared" si="12"/>
        <v>0</v>
      </c>
      <c r="AW30" s="104">
        <f t="shared" si="13"/>
        <v>0</v>
      </c>
      <c r="AX30" s="104">
        <f t="shared" si="14"/>
        <v>350</v>
      </c>
      <c r="AY30" s="104">
        <f t="shared" si="15"/>
        <v>225</v>
      </c>
      <c r="AZ30" s="104">
        <f t="shared" si="16"/>
        <v>175</v>
      </c>
      <c r="BA30" s="104">
        <f t="shared" si="17"/>
        <v>375</v>
      </c>
      <c r="BB30" s="104">
        <f t="shared" si="18"/>
        <v>350</v>
      </c>
      <c r="BC30" s="104">
        <f t="shared" si="19"/>
        <v>150</v>
      </c>
      <c r="BD30" s="104">
        <f t="shared" si="20"/>
        <v>175</v>
      </c>
      <c r="BE30" s="104">
        <f t="shared" si="21"/>
        <v>175</v>
      </c>
      <c r="BF30" s="105">
        <f t="shared" si="11"/>
        <v>1975</v>
      </c>
    </row>
    <row r="31" spans="1:58" ht="18.75" customHeight="1" x14ac:dyDescent="0.25">
      <c r="A31" s="281">
        <v>41</v>
      </c>
      <c r="B31" s="296" t="s">
        <v>619</v>
      </c>
      <c r="C31" s="292">
        <v>12</v>
      </c>
      <c r="D31" s="293" t="s">
        <v>145</v>
      </c>
      <c r="E31" s="294">
        <v>0</v>
      </c>
      <c r="F31" s="294">
        <v>0</v>
      </c>
      <c r="G31" s="294">
        <v>374</v>
      </c>
      <c r="H31" s="294">
        <v>17</v>
      </c>
      <c r="I31" s="294">
        <v>14</v>
      </c>
      <c r="J31" s="294">
        <v>20</v>
      </c>
      <c r="K31" s="294">
        <v>39</v>
      </c>
      <c r="L31" s="294">
        <v>2</v>
      </c>
      <c r="M31" s="294">
        <v>23</v>
      </c>
      <c r="N31" s="294">
        <v>14</v>
      </c>
      <c r="O31" s="294">
        <v>25</v>
      </c>
      <c r="P31" s="294">
        <v>154</v>
      </c>
      <c r="Q31" s="294">
        <v>28</v>
      </c>
      <c r="R31" s="294">
        <v>11</v>
      </c>
      <c r="S31" s="294">
        <v>19</v>
      </c>
      <c r="T31" s="294">
        <v>39</v>
      </c>
      <c r="U31" s="294">
        <v>13</v>
      </c>
      <c r="V31" s="294">
        <v>12</v>
      </c>
      <c r="W31" s="294">
        <v>30</v>
      </c>
      <c r="X31" s="294">
        <v>25</v>
      </c>
      <c r="Y31" s="294">
        <v>188</v>
      </c>
      <c r="Z31" s="294">
        <v>24</v>
      </c>
      <c r="AA31" s="294">
        <v>24</v>
      </c>
      <c r="AB31" s="294">
        <v>20</v>
      </c>
      <c r="AC31" s="294">
        <v>44</v>
      </c>
      <c r="AD31" s="294">
        <v>42</v>
      </c>
      <c r="AE31" s="294">
        <v>16</v>
      </c>
      <c r="AF31" s="294">
        <v>26</v>
      </c>
      <c r="AG31" s="294">
        <v>19</v>
      </c>
      <c r="AH31" s="294">
        <v>22</v>
      </c>
      <c r="AI31" s="294">
        <v>16</v>
      </c>
      <c r="AJ31" s="294">
        <v>61</v>
      </c>
      <c r="AK31" s="294">
        <v>12</v>
      </c>
      <c r="AL31" s="294">
        <v>10</v>
      </c>
      <c r="AM31" s="294">
        <v>55</v>
      </c>
      <c r="AN31" s="294">
        <v>4</v>
      </c>
      <c r="AO31" s="294">
        <v>10</v>
      </c>
      <c r="AP31" s="294">
        <v>4</v>
      </c>
      <c r="AQ31" s="294">
        <v>80</v>
      </c>
      <c r="AR31" s="294">
        <v>11</v>
      </c>
      <c r="AS31" s="294">
        <v>28</v>
      </c>
      <c r="AT31" s="294">
        <v>26</v>
      </c>
      <c r="AV31" s="104">
        <f t="shared" si="12"/>
        <v>0</v>
      </c>
      <c r="AW31" s="104">
        <f t="shared" si="13"/>
        <v>0</v>
      </c>
      <c r="AX31" s="104">
        <f t="shared" si="14"/>
        <v>682</v>
      </c>
      <c r="AY31" s="104">
        <f t="shared" si="15"/>
        <v>58</v>
      </c>
      <c r="AZ31" s="104">
        <f t="shared" si="16"/>
        <v>94</v>
      </c>
      <c r="BA31" s="104">
        <f t="shared" si="17"/>
        <v>325</v>
      </c>
      <c r="BB31" s="104">
        <f t="shared" si="18"/>
        <v>141</v>
      </c>
      <c r="BC31" s="104">
        <f t="shared" si="19"/>
        <v>83</v>
      </c>
      <c r="BD31" s="104">
        <f t="shared" si="20"/>
        <v>73</v>
      </c>
      <c r="BE31" s="104">
        <f t="shared" si="21"/>
        <v>145</v>
      </c>
      <c r="BF31" s="105">
        <f t="shared" si="11"/>
        <v>1601</v>
      </c>
    </row>
    <row r="32" spans="1:58" ht="18.75" customHeight="1" x14ac:dyDescent="0.25">
      <c r="A32" s="281">
        <v>42</v>
      </c>
      <c r="B32" s="410" t="s">
        <v>620</v>
      </c>
      <c r="C32" s="292">
        <v>13</v>
      </c>
      <c r="D32" s="293" t="s">
        <v>145</v>
      </c>
      <c r="E32" s="294">
        <v>0</v>
      </c>
      <c r="F32" s="294">
        <v>0</v>
      </c>
      <c r="G32" s="294">
        <v>0</v>
      </c>
      <c r="H32" s="294">
        <v>0</v>
      </c>
      <c r="I32" s="294">
        <v>0</v>
      </c>
      <c r="J32" s="294">
        <v>0</v>
      </c>
      <c r="K32" s="294">
        <v>0</v>
      </c>
      <c r="L32" s="294">
        <v>0</v>
      </c>
      <c r="M32" s="294">
        <v>0</v>
      </c>
      <c r="N32" s="294">
        <v>0</v>
      </c>
      <c r="O32" s="294">
        <v>0</v>
      </c>
      <c r="P32" s="294">
        <v>0</v>
      </c>
      <c r="Q32" s="294">
        <v>0</v>
      </c>
      <c r="R32" s="294">
        <v>0</v>
      </c>
      <c r="S32" s="294">
        <v>0</v>
      </c>
      <c r="T32" s="294">
        <v>0</v>
      </c>
      <c r="U32" s="294">
        <v>0</v>
      </c>
      <c r="V32" s="294">
        <v>0</v>
      </c>
      <c r="W32" s="294">
        <v>0</v>
      </c>
      <c r="X32" s="294">
        <v>0</v>
      </c>
      <c r="Y32" s="294">
        <v>0</v>
      </c>
      <c r="Z32" s="294">
        <v>0</v>
      </c>
      <c r="AA32" s="294">
        <v>0</v>
      </c>
      <c r="AB32" s="294">
        <v>0</v>
      </c>
      <c r="AC32" s="294">
        <v>0</v>
      </c>
      <c r="AD32" s="294">
        <v>0</v>
      </c>
      <c r="AE32" s="294">
        <v>0</v>
      </c>
      <c r="AF32" s="294">
        <v>0</v>
      </c>
      <c r="AG32" s="294">
        <v>0</v>
      </c>
      <c r="AH32" s="294">
        <v>0</v>
      </c>
      <c r="AI32" s="294">
        <v>0</v>
      </c>
      <c r="AJ32" s="294">
        <v>0</v>
      </c>
      <c r="AK32" s="294">
        <v>0</v>
      </c>
      <c r="AL32" s="294">
        <v>0</v>
      </c>
      <c r="AM32" s="294">
        <v>0</v>
      </c>
      <c r="AN32" s="294">
        <v>0</v>
      </c>
      <c r="AO32" s="294">
        <v>0</v>
      </c>
      <c r="AP32" s="294">
        <v>0</v>
      </c>
      <c r="AQ32" s="294">
        <v>0</v>
      </c>
      <c r="AR32" s="294">
        <v>0</v>
      </c>
      <c r="AS32" s="294">
        <v>0</v>
      </c>
      <c r="AT32" s="294">
        <v>0</v>
      </c>
      <c r="AV32" s="104">
        <f t="shared" si="12"/>
        <v>0</v>
      </c>
      <c r="AW32" s="104">
        <f t="shared" si="13"/>
        <v>0</v>
      </c>
      <c r="AX32" s="104">
        <f t="shared" si="14"/>
        <v>0</v>
      </c>
      <c r="AY32" s="104">
        <f t="shared" si="15"/>
        <v>0</v>
      </c>
      <c r="AZ32" s="104">
        <f t="shared" si="16"/>
        <v>0</v>
      </c>
      <c r="BA32" s="104">
        <f t="shared" si="17"/>
        <v>0</v>
      </c>
      <c r="BB32" s="104">
        <f t="shared" si="18"/>
        <v>0</v>
      </c>
      <c r="BC32" s="104">
        <f t="shared" si="19"/>
        <v>0</v>
      </c>
      <c r="BD32" s="104">
        <f t="shared" si="20"/>
        <v>0</v>
      </c>
      <c r="BE32" s="104">
        <f t="shared" si="21"/>
        <v>0</v>
      </c>
      <c r="BF32" s="105">
        <f t="shared" si="11"/>
        <v>0</v>
      </c>
    </row>
    <row r="33" spans="1:58" ht="18.75" customHeight="1" x14ac:dyDescent="0.25">
      <c r="A33" s="281">
        <v>43</v>
      </c>
      <c r="B33" s="410" t="s">
        <v>621</v>
      </c>
      <c r="C33" s="295">
        <v>14</v>
      </c>
      <c r="D33" s="293" t="s">
        <v>145</v>
      </c>
      <c r="E33" s="294">
        <v>0</v>
      </c>
      <c r="F33" s="294">
        <v>0</v>
      </c>
      <c r="G33" s="294">
        <v>0</v>
      </c>
      <c r="H33" s="294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4">
        <v>0</v>
      </c>
      <c r="Z33" s="294">
        <v>0</v>
      </c>
      <c r="AA33" s="294">
        <v>0</v>
      </c>
      <c r="AB33" s="294">
        <v>0</v>
      </c>
      <c r="AC33" s="294">
        <v>0</v>
      </c>
      <c r="AD33" s="294">
        <v>0</v>
      </c>
      <c r="AE33" s="294">
        <v>0</v>
      </c>
      <c r="AF33" s="294">
        <v>0</v>
      </c>
      <c r="AG33" s="294">
        <v>0</v>
      </c>
      <c r="AH33" s="294">
        <v>0</v>
      </c>
      <c r="AI33" s="294">
        <v>0</v>
      </c>
      <c r="AJ33" s="294">
        <v>0</v>
      </c>
      <c r="AK33" s="294">
        <v>0</v>
      </c>
      <c r="AL33" s="294">
        <v>0</v>
      </c>
      <c r="AM33" s="294">
        <v>0</v>
      </c>
      <c r="AN33" s="294">
        <v>0</v>
      </c>
      <c r="AO33" s="294">
        <v>0</v>
      </c>
      <c r="AP33" s="294">
        <v>0</v>
      </c>
      <c r="AQ33" s="294">
        <v>0</v>
      </c>
      <c r="AR33" s="294">
        <v>0</v>
      </c>
      <c r="AS33" s="294">
        <v>0</v>
      </c>
      <c r="AT33" s="294">
        <v>0</v>
      </c>
      <c r="AV33" s="104">
        <f t="shared" si="12"/>
        <v>0</v>
      </c>
      <c r="AW33" s="104">
        <f t="shared" si="13"/>
        <v>0</v>
      </c>
      <c r="AX33" s="104">
        <f t="shared" si="14"/>
        <v>0</v>
      </c>
      <c r="AY33" s="104">
        <f t="shared" si="15"/>
        <v>0</v>
      </c>
      <c r="AZ33" s="104">
        <f t="shared" si="16"/>
        <v>0</v>
      </c>
      <c r="BA33" s="104">
        <f t="shared" si="17"/>
        <v>0</v>
      </c>
      <c r="BB33" s="104">
        <f t="shared" si="18"/>
        <v>0</v>
      </c>
      <c r="BC33" s="104">
        <f t="shared" si="19"/>
        <v>0</v>
      </c>
      <c r="BD33" s="104">
        <f t="shared" si="20"/>
        <v>0</v>
      </c>
      <c r="BE33" s="104">
        <f t="shared" si="21"/>
        <v>0</v>
      </c>
      <c r="BF33" s="105">
        <f t="shared" si="11"/>
        <v>0</v>
      </c>
    </row>
    <row r="34" spans="1:58" ht="18.75" customHeight="1" x14ac:dyDescent="0.25">
      <c r="A34" s="281">
        <v>44</v>
      </c>
      <c r="B34" s="410" t="s">
        <v>622</v>
      </c>
      <c r="C34" s="292">
        <v>15</v>
      </c>
      <c r="D34" s="293" t="s">
        <v>145</v>
      </c>
      <c r="E34" s="294">
        <v>0</v>
      </c>
      <c r="F34" s="294">
        <v>0</v>
      </c>
      <c r="G34" s="294">
        <v>0</v>
      </c>
      <c r="H34" s="294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4">
        <v>0</v>
      </c>
      <c r="Z34" s="294">
        <v>0</v>
      </c>
      <c r="AA34" s="294">
        <v>0</v>
      </c>
      <c r="AB34" s="294">
        <v>0</v>
      </c>
      <c r="AC34" s="294">
        <v>0</v>
      </c>
      <c r="AD34" s="294">
        <v>0</v>
      </c>
      <c r="AE34" s="294">
        <v>0</v>
      </c>
      <c r="AF34" s="294">
        <v>0</v>
      </c>
      <c r="AG34" s="294">
        <v>0</v>
      </c>
      <c r="AH34" s="294">
        <v>0</v>
      </c>
      <c r="AI34" s="294">
        <v>0</v>
      </c>
      <c r="AJ34" s="294">
        <v>0</v>
      </c>
      <c r="AK34" s="294">
        <v>0</v>
      </c>
      <c r="AL34" s="294">
        <v>0</v>
      </c>
      <c r="AM34" s="294">
        <v>0</v>
      </c>
      <c r="AN34" s="294">
        <v>0</v>
      </c>
      <c r="AO34" s="294">
        <v>0</v>
      </c>
      <c r="AP34" s="294">
        <v>0</v>
      </c>
      <c r="AQ34" s="294">
        <v>0</v>
      </c>
      <c r="AR34" s="294">
        <v>0</v>
      </c>
      <c r="AS34" s="294">
        <v>0</v>
      </c>
      <c r="AT34" s="294">
        <v>0</v>
      </c>
      <c r="AV34" s="104">
        <f t="shared" si="12"/>
        <v>0</v>
      </c>
      <c r="AW34" s="104">
        <f t="shared" si="13"/>
        <v>0</v>
      </c>
      <c r="AX34" s="104">
        <f t="shared" si="14"/>
        <v>0</v>
      </c>
      <c r="AY34" s="104">
        <f t="shared" si="15"/>
        <v>0</v>
      </c>
      <c r="AZ34" s="104">
        <f t="shared" si="16"/>
        <v>0</v>
      </c>
      <c r="BA34" s="104">
        <f t="shared" si="17"/>
        <v>0</v>
      </c>
      <c r="BB34" s="104">
        <f t="shared" si="18"/>
        <v>0</v>
      </c>
      <c r="BC34" s="104">
        <f t="shared" si="19"/>
        <v>0</v>
      </c>
      <c r="BD34" s="104">
        <f t="shared" si="20"/>
        <v>0</v>
      </c>
      <c r="BE34" s="104">
        <f t="shared" si="21"/>
        <v>0</v>
      </c>
      <c r="BF34" s="105">
        <f t="shared" si="11"/>
        <v>0</v>
      </c>
    </row>
    <row r="35" spans="1:58" ht="18.75" customHeight="1" x14ac:dyDescent="0.25">
      <c r="A35" s="281">
        <v>45</v>
      </c>
      <c r="B35" s="410" t="s">
        <v>623</v>
      </c>
      <c r="C35" s="292">
        <v>16</v>
      </c>
      <c r="D35" s="293" t="s">
        <v>145</v>
      </c>
      <c r="E35" s="294">
        <v>0</v>
      </c>
      <c r="F35" s="294">
        <v>0</v>
      </c>
      <c r="G35" s="294">
        <v>6</v>
      </c>
      <c r="H35" s="294">
        <v>2</v>
      </c>
      <c r="I35" s="294">
        <v>2</v>
      </c>
      <c r="J35" s="294">
        <v>2</v>
      </c>
      <c r="K35" s="294">
        <v>5</v>
      </c>
      <c r="L35" s="294">
        <v>1</v>
      </c>
      <c r="M35" s="294">
        <v>1</v>
      </c>
      <c r="N35" s="294">
        <v>1</v>
      </c>
      <c r="O35" s="294">
        <v>1</v>
      </c>
      <c r="P35" s="294">
        <v>4</v>
      </c>
      <c r="Q35" s="294">
        <v>3</v>
      </c>
      <c r="R35" s="294">
        <v>3</v>
      </c>
      <c r="S35" s="294">
        <v>2</v>
      </c>
      <c r="T35" s="294">
        <v>6</v>
      </c>
      <c r="U35" s="294">
        <v>6</v>
      </c>
      <c r="V35" s="294">
        <v>2</v>
      </c>
      <c r="W35" s="294">
        <v>1</v>
      </c>
      <c r="X35" s="294">
        <v>3</v>
      </c>
      <c r="Y35" s="294">
        <v>4</v>
      </c>
      <c r="Z35" s="294">
        <v>1</v>
      </c>
      <c r="AA35" s="294">
        <v>1</v>
      </c>
      <c r="AB35" s="294">
        <v>6</v>
      </c>
      <c r="AC35" s="294">
        <v>1</v>
      </c>
      <c r="AD35" s="294">
        <v>5</v>
      </c>
      <c r="AE35" s="294">
        <v>1</v>
      </c>
      <c r="AF35" s="294">
        <v>3</v>
      </c>
      <c r="AG35" s="294">
        <v>3</v>
      </c>
      <c r="AH35" s="294">
        <v>7</v>
      </c>
      <c r="AI35" s="294">
        <v>3</v>
      </c>
      <c r="AJ35" s="294">
        <v>10</v>
      </c>
      <c r="AK35" s="294">
        <v>3</v>
      </c>
      <c r="AL35" s="294">
        <v>5</v>
      </c>
      <c r="AM35" s="294">
        <v>6</v>
      </c>
      <c r="AN35" s="294">
        <v>3</v>
      </c>
      <c r="AO35" s="294">
        <v>3</v>
      </c>
      <c r="AP35" s="294">
        <v>1</v>
      </c>
      <c r="AQ35" s="294">
        <v>4</v>
      </c>
      <c r="AR35" s="294">
        <v>6</v>
      </c>
      <c r="AS35" s="294">
        <v>5</v>
      </c>
      <c r="AT35" s="294">
        <v>14</v>
      </c>
      <c r="AV35" s="104">
        <f t="shared" si="12"/>
        <v>0</v>
      </c>
      <c r="AW35" s="104">
        <f t="shared" si="13"/>
        <v>0</v>
      </c>
      <c r="AX35" s="104">
        <f t="shared" si="14"/>
        <v>25</v>
      </c>
      <c r="AY35" s="104">
        <f t="shared" si="15"/>
        <v>8</v>
      </c>
      <c r="AZ35" s="104">
        <f t="shared" si="16"/>
        <v>15</v>
      </c>
      <c r="BA35" s="104">
        <f t="shared" si="17"/>
        <v>16</v>
      </c>
      <c r="BB35" s="104">
        <f t="shared" si="18"/>
        <v>22</v>
      </c>
      <c r="BC35" s="104">
        <f t="shared" si="19"/>
        <v>18</v>
      </c>
      <c r="BD35" s="104">
        <f t="shared" si="20"/>
        <v>13</v>
      </c>
      <c r="BE35" s="104">
        <f t="shared" si="21"/>
        <v>29</v>
      </c>
      <c r="BF35" s="105">
        <f t="shared" si="11"/>
        <v>146</v>
      </c>
    </row>
    <row r="36" spans="1:58" ht="18.75" customHeight="1" x14ac:dyDescent="0.25">
      <c r="A36" s="281">
        <v>17</v>
      </c>
      <c r="B36" s="411" t="s">
        <v>612</v>
      </c>
      <c r="C36" s="292">
        <v>1</v>
      </c>
      <c r="D36" s="293" t="s">
        <v>145</v>
      </c>
      <c r="E36" s="294">
        <v>0</v>
      </c>
      <c r="F36" s="294">
        <v>0</v>
      </c>
      <c r="G36" s="294">
        <v>402</v>
      </c>
      <c r="H36" s="294">
        <v>8</v>
      </c>
      <c r="I36" s="294">
        <v>9</v>
      </c>
      <c r="J36" s="294">
        <v>17</v>
      </c>
      <c r="K36" s="294">
        <v>18</v>
      </c>
      <c r="L36" s="294">
        <v>1</v>
      </c>
      <c r="M36" s="294">
        <v>14</v>
      </c>
      <c r="N36" s="294">
        <v>9</v>
      </c>
      <c r="O36" s="294">
        <v>12</v>
      </c>
      <c r="P36" s="294">
        <v>38</v>
      </c>
      <c r="Q36" s="294">
        <v>16</v>
      </c>
      <c r="R36" s="294">
        <v>9</v>
      </c>
      <c r="S36" s="294">
        <v>13</v>
      </c>
      <c r="T36" s="294">
        <v>20</v>
      </c>
      <c r="U36" s="294">
        <v>15</v>
      </c>
      <c r="V36" s="294">
        <v>1</v>
      </c>
      <c r="W36" s="294">
        <v>24</v>
      </c>
      <c r="X36" s="294">
        <v>11</v>
      </c>
      <c r="Y36" s="294">
        <v>118</v>
      </c>
      <c r="Z36" s="294">
        <v>10</v>
      </c>
      <c r="AA36" s="294">
        <v>18</v>
      </c>
      <c r="AB36" s="294">
        <v>16</v>
      </c>
      <c r="AC36" s="294">
        <v>15</v>
      </c>
      <c r="AD36" s="294">
        <v>31</v>
      </c>
      <c r="AE36" s="294">
        <v>9</v>
      </c>
      <c r="AF36" s="294">
        <v>23</v>
      </c>
      <c r="AG36" s="294">
        <v>8</v>
      </c>
      <c r="AH36" s="294">
        <v>24</v>
      </c>
      <c r="AI36" s="294">
        <v>8</v>
      </c>
      <c r="AJ36" s="294">
        <v>45</v>
      </c>
      <c r="AK36" s="294">
        <v>11</v>
      </c>
      <c r="AL36" s="294">
        <v>6</v>
      </c>
      <c r="AM36" s="294">
        <v>37</v>
      </c>
      <c r="AN36" s="294">
        <v>6</v>
      </c>
      <c r="AO36" s="294">
        <v>4</v>
      </c>
      <c r="AP36" s="294">
        <v>1</v>
      </c>
      <c r="AQ36" s="294">
        <v>27</v>
      </c>
      <c r="AR36" s="294">
        <v>1</v>
      </c>
      <c r="AS36" s="294">
        <v>1</v>
      </c>
      <c r="AT36" s="294">
        <v>10</v>
      </c>
      <c r="AV36" s="104">
        <f t="shared" si="12"/>
        <v>0</v>
      </c>
      <c r="AW36" s="104">
        <f t="shared" si="13"/>
        <v>0</v>
      </c>
      <c r="AX36" s="104">
        <f t="shared" si="14"/>
        <v>528</v>
      </c>
      <c r="AY36" s="104">
        <f t="shared" si="15"/>
        <v>38</v>
      </c>
      <c r="AZ36" s="104">
        <f t="shared" si="16"/>
        <v>60</v>
      </c>
      <c r="BA36" s="104">
        <f t="shared" si="17"/>
        <v>188</v>
      </c>
      <c r="BB36" s="104">
        <f t="shared" si="18"/>
        <v>103</v>
      </c>
      <c r="BC36" s="104">
        <f t="shared" si="19"/>
        <v>62</v>
      </c>
      <c r="BD36" s="104">
        <f t="shared" si="20"/>
        <v>48</v>
      </c>
      <c r="BE36" s="104">
        <f t="shared" si="21"/>
        <v>39</v>
      </c>
      <c r="BF36" s="105">
        <f t="shared" si="11"/>
        <v>1066</v>
      </c>
    </row>
    <row r="37" spans="1:58" ht="18.75" customHeight="1" x14ac:dyDescent="0.25">
      <c r="A37" s="281">
        <v>18</v>
      </c>
      <c r="B37" s="412" t="s">
        <v>710</v>
      </c>
      <c r="C37" s="292">
        <v>2</v>
      </c>
      <c r="D37" s="293" t="s">
        <v>145</v>
      </c>
      <c r="E37" s="294">
        <v>0</v>
      </c>
      <c r="F37" s="294">
        <v>0</v>
      </c>
      <c r="G37" s="294">
        <v>674</v>
      </c>
      <c r="H37" s="294">
        <v>16</v>
      </c>
      <c r="I37" s="294">
        <v>18</v>
      </c>
      <c r="J37" s="294">
        <v>28</v>
      </c>
      <c r="K37" s="294">
        <v>43</v>
      </c>
      <c r="L37" s="294">
        <v>4</v>
      </c>
      <c r="M37" s="294">
        <v>32</v>
      </c>
      <c r="N37" s="294">
        <v>21</v>
      </c>
      <c r="O37" s="294">
        <v>28</v>
      </c>
      <c r="P37" s="294">
        <v>93</v>
      </c>
      <c r="Q37" s="294">
        <v>31</v>
      </c>
      <c r="R37" s="294">
        <v>18</v>
      </c>
      <c r="S37" s="294">
        <v>26</v>
      </c>
      <c r="T37" s="294">
        <v>52</v>
      </c>
      <c r="U37" s="294">
        <v>28</v>
      </c>
      <c r="V37" s="294">
        <v>9</v>
      </c>
      <c r="W37" s="294">
        <v>42</v>
      </c>
      <c r="X37" s="294">
        <v>30</v>
      </c>
      <c r="Y37" s="294">
        <v>254</v>
      </c>
      <c r="Z37" s="294">
        <v>28</v>
      </c>
      <c r="AA37" s="294">
        <v>46</v>
      </c>
      <c r="AB37" s="294">
        <v>38</v>
      </c>
      <c r="AC37" s="294">
        <v>43</v>
      </c>
      <c r="AD37" s="294">
        <v>64</v>
      </c>
      <c r="AE37" s="294">
        <v>28</v>
      </c>
      <c r="AF37" s="294">
        <v>43</v>
      </c>
      <c r="AG37" s="294">
        <v>20</v>
      </c>
      <c r="AH37" s="294">
        <v>41</v>
      </c>
      <c r="AI37" s="294">
        <v>13</v>
      </c>
      <c r="AJ37" s="294">
        <v>119</v>
      </c>
      <c r="AK37" s="294">
        <v>24</v>
      </c>
      <c r="AL37" s="294">
        <v>13</v>
      </c>
      <c r="AM37" s="294">
        <v>82</v>
      </c>
      <c r="AN37" s="294">
        <v>9</v>
      </c>
      <c r="AO37" s="294">
        <v>12</v>
      </c>
      <c r="AP37" s="294">
        <v>2</v>
      </c>
      <c r="AQ37" s="294">
        <v>68</v>
      </c>
      <c r="AR37" s="294">
        <v>10</v>
      </c>
      <c r="AS37" s="294">
        <v>17</v>
      </c>
      <c r="AT37" s="294">
        <v>25</v>
      </c>
      <c r="AV37" s="104">
        <f t="shared" si="12"/>
        <v>0</v>
      </c>
      <c r="AW37" s="104">
        <f t="shared" si="13"/>
        <v>0</v>
      </c>
      <c r="AX37" s="104">
        <f t="shared" si="14"/>
        <v>957</v>
      </c>
      <c r="AY37" s="104">
        <f t="shared" si="15"/>
        <v>75</v>
      </c>
      <c r="AZ37" s="104">
        <f t="shared" si="16"/>
        <v>131</v>
      </c>
      <c r="BA37" s="104">
        <f t="shared" si="17"/>
        <v>439</v>
      </c>
      <c r="BB37" s="104">
        <f t="shared" si="18"/>
        <v>209</v>
      </c>
      <c r="BC37" s="104">
        <f t="shared" si="19"/>
        <v>156</v>
      </c>
      <c r="BD37" s="104">
        <f t="shared" si="20"/>
        <v>105</v>
      </c>
      <c r="BE37" s="104">
        <f t="shared" si="21"/>
        <v>120</v>
      </c>
      <c r="BF37" s="105">
        <f t="shared" si="11"/>
        <v>2192</v>
      </c>
    </row>
    <row r="38" spans="1:58" ht="18.75" customHeight="1" x14ac:dyDescent="0.25">
      <c r="A38" s="281">
        <v>27</v>
      </c>
      <c r="B38" s="412" t="s">
        <v>711</v>
      </c>
      <c r="C38" s="292">
        <v>3</v>
      </c>
      <c r="D38" s="293" t="s">
        <v>145</v>
      </c>
      <c r="E38" s="294">
        <v>0</v>
      </c>
      <c r="F38" s="294">
        <v>0</v>
      </c>
      <c r="G38" s="294">
        <v>674</v>
      </c>
      <c r="H38" s="294">
        <v>16</v>
      </c>
      <c r="I38" s="294">
        <v>18</v>
      </c>
      <c r="J38" s="294">
        <v>28</v>
      </c>
      <c r="K38" s="294">
        <v>43</v>
      </c>
      <c r="L38" s="294">
        <v>4</v>
      </c>
      <c r="M38" s="294">
        <v>32</v>
      </c>
      <c r="N38" s="294">
        <v>21</v>
      </c>
      <c r="O38" s="294">
        <v>28</v>
      </c>
      <c r="P38" s="294">
        <v>93</v>
      </c>
      <c r="Q38" s="294">
        <v>31</v>
      </c>
      <c r="R38" s="294">
        <v>18</v>
      </c>
      <c r="S38" s="294">
        <v>26</v>
      </c>
      <c r="T38" s="294">
        <v>52</v>
      </c>
      <c r="U38" s="294">
        <v>28</v>
      </c>
      <c r="V38" s="294">
        <v>9</v>
      </c>
      <c r="W38" s="294">
        <v>42</v>
      </c>
      <c r="X38" s="294">
        <v>30</v>
      </c>
      <c r="Y38" s="294">
        <v>254</v>
      </c>
      <c r="Z38" s="294">
        <v>28</v>
      </c>
      <c r="AA38" s="294">
        <v>46</v>
      </c>
      <c r="AB38" s="294">
        <v>38</v>
      </c>
      <c r="AC38" s="294">
        <v>43</v>
      </c>
      <c r="AD38" s="294">
        <v>64</v>
      </c>
      <c r="AE38" s="294">
        <v>28</v>
      </c>
      <c r="AF38" s="294">
        <v>43</v>
      </c>
      <c r="AG38" s="294">
        <v>20</v>
      </c>
      <c r="AH38" s="294">
        <v>41</v>
      </c>
      <c r="AI38" s="294">
        <v>13</v>
      </c>
      <c r="AJ38" s="294">
        <v>119</v>
      </c>
      <c r="AK38" s="294">
        <v>24</v>
      </c>
      <c r="AL38" s="294">
        <v>13</v>
      </c>
      <c r="AM38" s="294">
        <v>82</v>
      </c>
      <c r="AN38" s="294">
        <v>9</v>
      </c>
      <c r="AO38" s="294">
        <v>12</v>
      </c>
      <c r="AP38" s="294">
        <v>2</v>
      </c>
      <c r="AQ38" s="294">
        <v>68</v>
      </c>
      <c r="AR38" s="294">
        <v>10</v>
      </c>
      <c r="AS38" s="294">
        <v>17</v>
      </c>
      <c r="AT38" s="294">
        <v>25</v>
      </c>
      <c r="AV38" s="104">
        <f t="shared" si="12"/>
        <v>0</v>
      </c>
      <c r="AW38" s="104">
        <f t="shared" si="13"/>
        <v>0</v>
      </c>
      <c r="AX38" s="104">
        <f t="shared" si="14"/>
        <v>957</v>
      </c>
      <c r="AY38" s="104">
        <f t="shared" si="15"/>
        <v>75</v>
      </c>
      <c r="AZ38" s="104">
        <f t="shared" si="16"/>
        <v>131</v>
      </c>
      <c r="BA38" s="104">
        <f t="shared" si="17"/>
        <v>439</v>
      </c>
      <c r="BB38" s="104">
        <f t="shared" si="18"/>
        <v>209</v>
      </c>
      <c r="BC38" s="104">
        <f t="shared" si="19"/>
        <v>156</v>
      </c>
      <c r="BD38" s="104">
        <f t="shared" si="20"/>
        <v>105</v>
      </c>
      <c r="BE38" s="104">
        <f t="shared" si="21"/>
        <v>120</v>
      </c>
      <c r="BF38" s="105">
        <f t="shared" si="11"/>
        <v>2192</v>
      </c>
    </row>
    <row r="39" spans="1:58" ht="18.75" customHeight="1" x14ac:dyDescent="0.25">
      <c r="A39" s="281">
        <v>28</v>
      </c>
      <c r="B39" s="412" t="s">
        <v>712</v>
      </c>
      <c r="C39" s="295">
        <v>4</v>
      </c>
      <c r="D39" s="293" t="s">
        <v>145</v>
      </c>
      <c r="E39" s="294">
        <v>0</v>
      </c>
      <c r="F39" s="294">
        <v>0</v>
      </c>
      <c r="G39" s="294">
        <v>674</v>
      </c>
      <c r="H39" s="294">
        <v>16</v>
      </c>
      <c r="I39" s="294">
        <v>18</v>
      </c>
      <c r="J39" s="294">
        <v>28</v>
      </c>
      <c r="K39" s="294">
        <v>43</v>
      </c>
      <c r="L39" s="294">
        <v>4</v>
      </c>
      <c r="M39" s="294">
        <v>32</v>
      </c>
      <c r="N39" s="294">
        <v>21</v>
      </c>
      <c r="O39" s="294">
        <v>28</v>
      </c>
      <c r="P39" s="294">
        <v>93</v>
      </c>
      <c r="Q39" s="294">
        <v>31</v>
      </c>
      <c r="R39" s="294">
        <v>18</v>
      </c>
      <c r="S39" s="294">
        <v>26</v>
      </c>
      <c r="T39" s="294">
        <v>52</v>
      </c>
      <c r="U39" s="294">
        <v>28</v>
      </c>
      <c r="V39" s="294">
        <v>9</v>
      </c>
      <c r="W39" s="294">
        <v>42</v>
      </c>
      <c r="X39" s="294">
        <v>30</v>
      </c>
      <c r="Y39" s="294">
        <v>254</v>
      </c>
      <c r="Z39" s="294">
        <v>28</v>
      </c>
      <c r="AA39" s="294">
        <v>46</v>
      </c>
      <c r="AB39" s="294">
        <v>38</v>
      </c>
      <c r="AC39" s="294">
        <v>43</v>
      </c>
      <c r="AD39" s="294">
        <v>64</v>
      </c>
      <c r="AE39" s="294">
        <v>28</v>
      </c>
      <c r="AF39" s="294">
        <v>43</v>
      </c>
      <c r="AG39" s="294">
        <v>20</v>
      </c>
      <c r="AH39" s="294">
        <v>41</v>
      </c>
      <c r="AI39" s="294">
        <v>13</v>
      </c>
      <c r="AJ39" s="294">
        <v>119</v>
      </c>
      <c r="AK39" s="294">
        <v>24</v>
      </c>
      <c r="AL39" s="294">
        <v>13</v>
      </c>
      <c r="AM39" s="294">
        <v>82</v>
      </c>
      <c r="AN39" s="294">
        <v>9</v>
      </c>
      <c r="AO39" s="294">
        <v>12</v>
      </c>
      <c r="AP39" s="294">
        <v>2</v>
      </c>
      <c r="AQ39" s="294">
        <v>68</v>
      </c>
      <c r="AR39" s="294">
        <v>10</v>
      </c>
      <c r="AS39" s="294">
        <v>17</v>
      </c>
      <c r="AT39" s="294">
        <v>25</v>
      </c>
      <c r="AV39" s="104">
        <f t="shared" si="12"/>
        <v>0</v>
      </c>
      <c r="AW39" s="104">
        <f t="shared" si="13"/>
        <v>0</v>
      </c>
      <c r="AX39" s="104">
        <f t="shared" si="14"/>
        <v>957</v>
      </c>
      <c r="AY39" s="104">
        <f t="shared" si="15"/>
        <v>75</v>
      </c>
      <c r="AZ39" s="104">
        <f t="shared" si="16"/>
        <v>131</v>
      </c>
      <c r="BA39" s="104">
        <f t="shared" si="17"/>
        <v>439</v>
      </c>
      <c r="BB39" s="104">
        <f t="shared" si="18"/>
        <v>209</v>
      </c>
      <c r="BC39" s="104">
        <f t="shared" si="19"/>
        <v>156</v>
      </c>
      <c r="BD39" s="104">
        <f t="shared" si="20"/>
        <v>105</v>
      </c>
      <c r="BE39" s="104">
        <f t="shared" si="21"/>
        <v>120</v>
      </c>
      <c r="BF39" s="105">
        <f t="shared" si="11"/>
        <v>2192</v>
      </c>
    </row>
    <row r="40" spans="1:58" ht="18.75" customHeight="1" x14ac:dyDescent="0.25">
      <c r="A40" s="281">
        <v>37</v>
      </c>
      <c r="B40" s="412" t="s">
        <v>713</v>
      </c>
      <c r="C40" s="295">
        <v>5</v>
      </c>
      <c r="D40" s="293" t="s">
        <v>145</v>
      </c>
      <c r="E40" s="294">
        <v>0</v>
      </c>
      <c r="F40" s="294">
        <v>0</v>
      </c>
      <c r="G40" s="294">
        <v>674</v>
      </c>
      <c r="H40" s="294">
        <v>16</v>
      </c>
      <c r="I40" s="294">
        <v>18</v>
      </c>
      <c r="J40" s="294">
        <v>28</v>
      </c>
      <c r="K40" s="294">
        <v>43</v>
      </c>
      <c r="L40" s="294">
        <v>4</v>
      </c>
      <c r="M40" s="294">
        <v>32</v>
      </c>
      <c r="N40" s="294">
        <v>21</v>
      </c>
      <c r="O40" s="294">
        <v>28</v>
      </c>
      <c r="P40" s="294">
        <v>93</v>
      </c>
      <c r="Q40" s="294">
        <v>31</v>
      </c>
      <c r="R40" s="294">
        <v>18</v>
      </c>
      <c r="S40" s="294">
        <v>26</v>
      </c>
      <c r="T40" s="294">
        <v>52</v>
      </c>
      <c r="U40" s="294">
        <v>28</v>
      </c>
      <c r="V40" s="294">
        <v>9</v>
      </c>
      <c r="W40" s="294">
        <v>42</v>
      </c>
      <c r="X40" s="294">
        <v>30</v>
      </c>
      <c r="Y40" s="294">
        <v>254</v>
      </c>
      <c r="Z40" s="294">
        <v>28</v>
      </c>
      <c r="AA40" s="294">
        <v>46</v>
      </c>
      <c r="AB40" s="294">
        <v>38</v>
      </c>
      <c r="AC40" s="294">
        <v>43</v>
      </c>
      <c r="AD40" s="294">
        <v>64</v>
      </c>
      <c r="AE40" s="294">
        <v>28</v>
      </c>
      <c r="AF40" s="294">
        <v>43</v>
      </c>
      <c r="AG40" s="294">
        <v>20</v>
      </c>
      <c r="AH40" s="294">
        <v>41</v>
      </c>
      <c r="AI40" s="294">
        <v>13</v>
      </c>
      <c r="AJ40" s="294">
        <v>119</v>
      </c>
      <c r="AK40" s="294">
        <v>24</v>
      </c>
      <c r="AL40" s="294">
        <v>13</v>
      </c>
      <c r="AM40" s="294">
        <v>82</v>
      </c>
      <c r="AN40" s="294">
        <v>9</v>
      </c>
      <c r="AO40" s="294">
        <v>12</v>
      </c>
      <c r="AP40" s="294">
        <v>2</v>
      </c>
      <c r="AQ40" s="294">
        <v>68</v>
      </c>
      <c r="AR40" s="294">
        <v>10</v>
      </c>
      <c r="AS40" s="294">
        <v>17</v>
      </c>
      <c r="AT40" s="294">
        <v>25</v>
      </c>
      <c r="AV40" s="104">
        <f t="shared" si="12"/>
        <v>0</v>
      </c>
      <c r="AW40" s="104">
        <f t="shared" si="13"/>
        <v>0</v>
      </c>
      <c r="AX40" s="104">
        <f t="shared" si="14"/>
        <v>957</v>
      </c>
      <c r="AY40" s="104">
        <f t="shared" si="15"/>
        <v>75</v>
      </c>
      <c r="AZ40" s="104">
        <f t="shared" si="16"/>
        <v>131</v>
      </c>
      <c r="BA40" s="104">
        <f t="shared" si="17"/>
        <v>439</v>
      </c>
      <c r="BB40" s="104">
        <f t="shared" si="18"/>
        <v>209</v>
      </c>
      <c r="BC40" s="104">
        <f t="shared" si="19"/>
        <v>156</v>
      </c>
      <c r="BD40" s="104">
        <f t="shared" si="20"/>
        <v>105</v>
      </c>
      <c r="BE40" s="104">
        <f t="shared" si="21"/>
        <v>120</v>
      </c>
      <c r="BF40" s="105">
        <f t="shared" si="11"/>
        <v>2192</v>
      </c>
    </row>
    <row r="41" spans="1:58" ht="18.75" customHeight="1" x14ac:dyDescent="0.25">
      <c r="A41" s="281">
        <v>40</v>
      </c>
      <c r="B41" s="412" t="s">
        <v>715</v>
      </c>
      <c r="C41" s="295">
        <v>6</v>
      </c>
      <c r="D41" s="293" t="s">
        <v>145</v>
      </c>
      <c r="E41" s="294">
        <v>0</v>
      </c>
      <c r="F41" s="294">
        <v>0</v>
      </c>
      <c r="G41" s="294">
        <v>674</v>
      </c>
      <c r="H41" s="294">
        <v>16</v>
      </c>
      <c r="I41" s="294">
        <v>18</v>
      </c>
      <c r="J41" s="294">
        <v>28</v>
      </c>
      <c r="K41" s="294">
        <v>43</v>
      </c>
      <c r="L41" s="294">
        <v>4</v>
      </c>
      <c r="M41" s="294">
        <v>32</v>
      </c>
      <c r="N41" s="294">
        <v>21</v>
      </c>
      <c r="O41" s="294">
        <v>28</v>
      </c>
      <c r="P41" s="294">
        <v>93</v>
      </c>
      <c r="Q41" s="294">
        <v>31</v>
      </c>
      <c r="R41" s="294">
        <v>18</v>
      </c>
      <c r="S41" s="294">
        <v>26</v>
      </c>
      <c r="T41" s="294">
        <v>52</v>
      </c>
      <c r="U41" s="294">
        <v>28</v>
      </c>
      <c r="V41" s="294">
        <v>9</v>
      </c>
      <c r="W41" s="294">
        <v>42</v>
      </c>
      <c r="X41" s="294">
        <v>30</v>
      </c>
      <c r="Y41" s="294">
        <v>254</v>
      </c>
      <c r="Z41" s="294">
        <v>28</v>
      </c>
      <c r="AA41" s="294">
        <v>46</v>
      </c>
      <c r="AB41" s="294">
        <v>38</v>
      </c>
      <c r="AC41" s="294">
        <v>43</v>
      </c>
      <c r="AD41" s="294">
        <v>64</v>
      </c>
      <c r="AE41" s="294">
        <v>28</v>
      </c>
      <c r="AF41" s="294">
        <v>43</v>
      </c>
      <c r="AG41" s="294">
        <v>20</v>
      </c>
      <c r="AH41" s="294">
        <v>41</v>
      </c>
      <c r="AI41" s="294">
        <v>13</v>
      </c>
      <c r="AJ41" s="294">
        <v>119</v>
      </c>
      <c r="AK41" s="294">
        <v>24</v>
      </c>
      <c r="AL41" s="294">
        <v>13</v>
      </c>
      <c r="AM41" s="294">
        <v>82</v>
      </c>
      <c r="AN41" s="294">
        <v>9</v>
      </c>
      <c r="AO41" s="294">
        <v>12</v>
      </c>
      <c r="AP41" s="294">
        <v>2</v>
      </c>
      <c r="AQ41" s="294">
        <v>68</v>
      </c>
      <c r="AR41" s="294">
        <v>10</v>
      </c>
      <c r="AS41" s="294">
        <v>17</v>
      </c>
      <c r="AT41" s="294">
        <v>25</v>
      </c>
      <c r="AV41" s="104">
        <f t="shared" si="12"/>
        <v>0</v>
      </c>
      <c r="AW41" s="104">
        <f t="shared" si="13"/>
        <v>0</v>
      </c>
      <c r="AX41" s="104">
        <f t="shared" si="14"/>
        <v>957</v>
      </c>
      <c r="AY41" s="104">
        <f t="shared" si="15"/>
        <v>75</v>
      </c>
      <c r="AZ41" s="104">
        <f t="shared" si="16"/>
        <v>131</v>
      </c>
      <c r="BA41" s="104">
        <f t="shared" si="17"/>
        <v>439</v>
      </c>
      <c r="BB41" s="104">
        <f t="shared" si="18"/>
        <v>209</v>
      </c>
      <c r="BC41" s="104">
        <f t="shared" si="19"/>
        <v>156</v>
      </c>
      <c r="BD41" s="104">
        <f t="shared" si="20"/>
        <v>105</v>
      </c>
      <c r="BE41" s="104">
        <f t="shared" si="21"/>
        <v>120</v>
      </c>
      <c r="BF41" s="105">
        <f t="shared" si="11"/>
        <v>2192</v>
      </c>
    </row>
    <row r="42" spans="1:58" ht="18.75" customHeight="1" x14ac:dyDescent="0.25">
      <c r="A42" s="281">
        <v>34</v>
      </c>
      <c r="B42" s="412" t="s">
        <v>714</v>
      </c>
      <c r="C42" s="295">
        <v>7</v>
      </c>
      <c r="D42" s="293" t="s">
        <v>145</v>
      </c>
      <c r="E42" s="294">
        <v>0</v>
      </c>
      <c r="F42" s="294">
        <v>0</v>
      </c>
      <c r="G42" s="294">
        <v>300</v>
      </c>
      <c r="H42" s="294">
        <v>11</v>
      </c>
      <c r="I42" s="294">
        <v>11</v>
      </c>
      <c r="J42" s="294">
        <v>20</v>
      </c>
      <c r="K42" s="294">
        <v>23</v>
      </c>
      <c r="L42" s="294">
        <v>2</v>
      </c>
      <c r="M42" s="294">
        <v>16</v>
      </c>
      <c r="N42" s="294">
        <v>12</v>
      </c>
      <c r="O42" s="294">
        <v>16</v>
      </c>
      <c r="P42" s="294">
        <v>43</v>
      </c>
      <c r="Q42" s="294">
        <v>19</v>
      </c>
      <c r="R42" s="294">
        <v>11</v>
      </c>
      <c r="S42" s="294">
        <v>16</v>
      </c>
      <c r="T42" s="294">
        <v>23</v>
      </c>
      <c r="U42" s="294">
        <v>17</v>
      </c>
      <c r="V42" s="294">
        <v>2</v>
      </c>
      <c r="W42" s="294">
        <v>27</v>
      </c>
      <c r="X42" s="294">
        <v>14</v>
      </c>
      <c r="Y42" s="294">
        <v>123</v>
      </c>
      <c r="Z42" s="294">
        <v>13</v>
      </c>
      <c r="AA42" s="294">
        <v>21</v>
      </c>
      <c r="AB42" s="294">
        <v>19</v>
      </c>
      <c r="AC42" s="294">
        <v>18</v>
      </c>
      <c r="AD42" s="294">
        <v>34</v>
      </c>
      <c r="AE42" s="294">
        <v>12</v>
      </c>
      <c r="AF42" s="294">
        <v>26</v>
      </c>
      <c r="AG42" s="294">
        <v>10</v>
      </c>
      <c r="AH42" s="294">
        <v>27</v>
      </c>
      <c r="AI42" s="294">
        <v>9</v>
      </c>
      <c r="AJ42" s="294">
        <v>50</v>
      </c>
      <c r="AK42" s="294">
        <v>14</v>
      </c>
      <c r="AL42" s="294">
        <v>8</v>
      </c>
      <c r="AM42" s="294">
        <v>42</v>
      </c>
      <c r="AN42" s="294">
        <v>7</v>
      </c>
      <c r="AO42" s="294">
        <v>5</v>
      </c>
      <c r="AP42" s="294">
        <v>1</v>
      </c>
      <c r="AQ42" s="294">
        <v>30</v>
      </c>
      <c r="AR42" s="294">
        <v>2</v>
      </c>
      <c r="AS42" s="294">
        <v>3</v>
      </c>
      <c r="AT42" s="294">
        <v>13</v>
      </c>
      <c r="AV42" s="104">
        <f t="shared" si="12"/>
        <v>0</v>
      </c>
      <c r="AW42" s="104">
        <f t="shared" si="13"/>
        <v>0</v>
      </c>
      <c r="AX42" s="104">
        <f t="shared" si="14"/>
        <v>454</v>
      </c>
      <c r="AY42" s="104">
        <f t="shared" si="15"/>
        <v>46</v>
      </c>
      <c r="AZ42" s="104">
        <f t="shared" si="16"/>
        <v>69</v>
      </c>
      <c r="BA42" s="104">
        <f t="shared" si="17"/>
        <v>208</v>
      </c>
      <c r="BB42" s="104">
        <f t="shared" si="18"/>
        <v>118</v>
      </c>
      <c r="BC42" s="104">
        <f t="shared" si="19"/>
        <v>72</v>
      </c>
      <c r="BD42" s="104">
        <f t="shared" si="20"/>
        <v>55</v>
      </c>
      <c r="BE42" s="104">
        <f t="shared" si="21"/>
        <v>48</v>
      </c>
      <c r="BF42" s="105">
        <f t="shared" si="11"/>
        <v>1070</v>
      </c>
    </row>
    <row r="43" spans="1:58" ht="18.75" customHeight="1" x14ac:dyDescent="0.25">
      <c r="A43" s="281">
        <v>46</v>
      </c>
      <c r="B43" s="290" t="s">
        <v>514</v>
      </c>
      <c r="C43" s="365"/>
      <c r="D43" s="291" t="s">
        <v>529</v>
      </c>
      <c r="E43" s="286">
        <v>0</v>
      </c>
      <c r="F43" s="286"/>
      <c r="G43" s="286">
        <v>29917</v>
      </c>
      <c r="H43" s="286">
        <v>1340</v>
      </c>
      <c r="I43" s="286">
        <v>1138</v>
      </c>
      <c r="J43" s="286">
        <v>1577</v>
      </c>
      <c r="K43" s="286">
        <v>3090</v>
      </c>
      <c r="L43" s="286">
        <v>153</v>
      </c>
      <c r="M43" s="286">
        <v>1844</v>
      </c>
      <c r="N43" s="286">
        <v>1126</v>
      </c>
      <c r="O43" s="286">
        <v>2030</v>
      </c>
      <c r="P43" s="286">
        <v>13459</v>
      </c>
      <c r="Q43" s="286">
        <v>2253</v>
      </c>
      <c r="R43" s="286">
        <v>918</v>
      </c>
      <c r="S43" s="286">
        <v>1540</v>
      </c>
      <c r="T43" s="286">
        <v>3157</v>
      </c>
      <c r="U43" s="286">
        <v>1034</v>
      </c>
      <c r="V43" s="286">
        <v>929</v>
      </c>
      <c r="W43" s="286">
        <v>2426</v>
      </c>
      <c r="X43" s="286">
        <v>1982</v>
      </c>
      <c r="Y43" s="286">
        <v>15061</v>
      </c>
      <c r="Z43" s="286">
        <v>1914</v>
      </c>
      <c r="AA43" s="286">
        <v>1925</v>
      </c>
      <c r="AB43" s="286">
        <v>1587</v>
      </c>
      <c r="AC43" s="286">
        <v>3542</v>
      </c>
      <c r="AD43" s="286">
        <v>3401</v>
      </c>
      <c r="AE43" s="286">
        <v>1242</v>
      </c>
      <c r="AF43" s="286">
        <v>2108</v>
      </c>
      <c r="AG43" s="286">
        <v>1540</v>
      </c>
      <c r="AH43" s="286">
        <v>1740</v>
      </c>
      <c r="AI43" s="286">
        <v>1242</v>
      </c>
      <c r="AJ43" s="286">
        <v>4892</v>
      </c>
      <c r="AK43" s="286">
        <v>964</v>
      </c>
      <c r="AL43" s="286">
        <v>806</v>
      </c>
      <c r="AM43" s="286">
        <v>4372</v>
      </c>
      <c r="AN43" s="286">
        <v>338</v>
      </c>
      <c r="AO43" s="286">
        <v>833</v>
      </c>
      <c r="AP43" s="286">
        <v>345</v>
      </c>
      <c r="AQ43" s="286">
        <v>6379</v>
      </c>
      <c r="AR43" s="286">
        <v>915</v>
      </c>
      <c r="AS43" s="286">
        <v>2200</v>
      </c>
      <c r="AT43" s="286">
        <v>2108</v>
      </c>
      <c r="AV43" s="104">
        <f t="shared" si="12"/>
        <v>0</v>
      </c>
      <c r="AW43" s="104">
        <f t="shared" si="13"/>
        <v>0</v>
      </c>
      <c r="AX43" s="104">
        <f t="shared" si="14"/>
        <v>55674</v>
      </c>
      <c r="AY43" s="104">
        <f t="shared" si="15"/>
        <v>4711</v>
      </c>
      <c r="AZ43" s="104">
        <f t="shared" si="16"/>
        <v>7546</v>
      </c>
      <c r="BA43" s="104">
        <f t="shared" si="17"/>
        <v>26011</v>
      </c>
      <c r="BB43" s="104">
        <f t="shared" si="18"/>
        <v>11273</v>
      </c>
      <c r="BC43" s="104">
        <f t="shared" si="19"/>
        <v>6662</v>
      </c>
      <c r="BD43" s="104">
        <f t="shared" si="20"/>
        <v>5888</v>
      </c>
      <c r="BE43" s="104">
        <f t="shared" si="21"/>
        <v>11602</v>
      </c>
      <c r="BF43" s="105">
        <f t="shared" si="11"/>
        <v>129367</v>
      </c>
    </row>
    <row r="44" spans="1:58" ht="25.5" x14ac:dyDescent="0.25">
      <c r="A44" s="281">
        <v>47</v>
      </c>
      <c r="B44" s="357" t="s">
        <v>221</v>
      </c>
      <c r="C44" s="361" t="s">
        <v>572</v>
      </c>
      <c r="D44" s="383" t="s">
        <v>225</v>
      </c>
      <c r="E44" s="286">
        <v>0</v>
      </c>
      <c r="F44" s="286">
        <v>0</v>
      </c>
      <c r="G44" s="286">
        <v>185</v>
      </c>
      <c r="H44" s="286">
        <v>2</v>
      </c>
      <c r="I44" s="286">
        <v>2</v>
      </c>
      <c r="J44" s="286">
        <v>4</v>
      </c>
      <c r="K44" s="286">
        <v>2</v>
      </c>
      <c r="L44" s="286">
        <v>0</v>
      </c>
      <c r="M44" s="286">
        <v>1</v>
      </c>
      <c r="N44" s="286">
        <v>1</v>
      </c>
      <c r="O44" s="286">
        <v>0</v>
      </c>
      <c r="P44" s="286">
        <v>22</v>
      </c>
      <c r="Q44" s="286">
        <v>14</v>
      </c>
      <c r="R44" s="286">
        <v>0</v>
      </c>
      <c r="S44" s="286">
        <v>4</v>
      </c>
      <c r="T44" s="286">
        <v>7</v>
      </c>
      <c r="U44" s="286">
        <v>3</v>
      </c>
      <c r="V44" s="286">
        <v>1</v>
      </c>
      <c r="W44" s="286">
        <v>3</v>
      </c>
      <c r="X44" s="286">
        <v>21</v>
      </c>
      <c r="Y44" s="286">
        <v>77</v>
      </c>
      <c r="Z44" s="286">
        <v>2</v>
      </c>
      <c r="AA44" s="286">
        <v>3</v>
      </c>
      <c r="AB44" s="286">
        <v>0</v>
      </c>
      <c r="AC44" s="286">
        <v>0</v>
      </c>
      <c r="AD44" s="286">
        <v>18</v>
      </c>
      <c r="AE44" s="286">
        <v>1</v>
      </c>
      <c r="AF44" s="286">
        <v>1</v>
      </c>
      <c r="AG44" s="286">
        <v>2</v>
      </c>
      <c r="AH44" s="286">
        <v>1</v>
      </c>
      <c r="AI44" s="286">
        <v>0</v>
      </c>
      <c r="AJ44" s="286">
        <v>4</v>
      </c>
      <c r="AK44" s="286">
        <v>1</v>
      </c>
      <c r="AL44" s="286">
        <v>1</v>
      </c>
      <c r="AM44" s="286">
        <v>28</v>
      </c>
      <c r="AN44" s="286">
        <v>1</v>
      </c>
      <c r="AO44" s="286">
        <v>2</v>
      </c>
      <c r="AP44" s="286">
        <v>0</v>
      </c>
      <c r="AQ44" s="286">
        <v>0</v>
      </c>
      <c r="AR44" s="286">
        <v>0</v>
      </c>
      <c r="AS44" s="286">
        <v>0</v>
      </c>
      <c r="AT44" s="286">
        <v>0</v>
      </c>
      <c r="AV44" s="104">
        <f t="shared" si="12"/>
        <v>0</v>
      </c>
      <c r="AW44" s="104">
        <f t="shared" si="13"/>
        <v>0</v>
      </c>
      <c r="AX44" s="104">
        <f t="shared" si="14"/>
        <v>219</v>
      </c>
      <c r="AY44" s="104">
        <f t="shared" si="15"/>
        <v>18</v>
      </c>
      <c r="AZ44" s="104">
        <f t="shared" si="16"/>
        <v>14</v>
      </c>
      <c r="BA44" s="104">
        <f t="shared" si="17"/>
        <v>103</v>
      </c>
      <c r="BB44" s="104">
        <f t="shared" si="18"/>
        <v>23</v>
      </c>
      <c r="BC44" s="104">
        <f t="shared" si="19"/>
        <v>6</v>
      </c>
      <c r="BD44" s="104">
        <f t="shared" si="20"/>
        <v>31</v>
      </c>
      <c r="BE44" s="104">
        <f t="shared" si="21"/>
        <v>0</v>
      </c>
      <c r="BF44" s="105">
        <f t="shared" si="11"/>
        <v>414</v>
      </c>
    </row>
    <row r="45" spans="1:58" x14ac:dyDescent="0.25">
      <c r="A45" s="281">
        <v>48</v>
      </c>
      <c r="B45" s="357" t="s">
        <v>549</v>
      </c>
      <c r="C45" s="364" t="s">
        <v>578</v>
      </c>
      <c r="D45" s="383" t="s">
        <v>225</v>
      </c>
      <c r="E45" s="286">
        <v>0</v>
      </c>
      <c r="F45" s="286">
        <v>0</v>
      </c>
      <c r="G45" s="286">
        <v>103</v>
      </c>
      <c r="H45" s="286">
        <v>0</v>
      </c>
      <c r="I45" s="286">
        <v>2</v>
      </c>
      <c r="J45" s="286">
        <v>0</v>
      </c>
      <c r="K45" s="286">
        <v>0</v>
      </c>
      <c r="L45" s="286">
        <v>0</v>
      </c>
      <c r="M45" s="286">
        <v>0</v>
      </c>
      <c r="N45" s="286">
        <v>1</v>
      </c>
      <c r="O45" s="286">
        <v>0</v>
      </c>
      <c r="P45" s="286">
        <v>4</v>
      </c>
      <c r="Q45" s="286">
        <v>2</v>
      </c>
      <c r="R45" s="286">
        <v>0</v>
      </c>
      <c r="S45" s="286">
        <v>0</v>
      </c>
      <c r="T45" s="286">
        <v>4</v>
      </c>
      <c r="U45" s="286">
        <v>0</v>
      </c>
      <c r="V45" s="286">
        <v>0</v>
      </c>
      <c r="W45" s="286">
        <v>0</v>
      </c>
      <c r="X45" s="286">
        <v>1</v>
      </c>
      <c r="Y45" s="286">
        <v>9</v>
      </c>
      <c r="Z45" s="286">
        <v>0</v>
      </c>
      <c r="AA45" s="286">
        <v>0</v>
      </c>
      <c r="AB45" s="286">
        <v>0</v>
      </c>
      <c r="AC45" s="286">
        <v>0</v>
      </c>
      <c r="AD45" s="286">
        <v>6</v>
      </c>
      <c r="AE45" s="286">
        <v>0</v>
      </c>
      <c r="AF45" s="286">
        <v>0</v>
      </c>
      <c r="AG45" s="286">
        <v>1</v>
      </c>
      <c r="AH45" s="286">
        <v>0</v>
      </c>
      <c r="AI45" s="286">
        <v>0</v>
      </c>
      <c r="AJ45" s="286">
        <v>0</v>
      </c>
      <c r="AK45" s="286">
        <v>0</v>
      </c>
      <c r="AL45" s="286">
        <v>0</v>
      </c>
      <c r="AM45" s="286">
        <v>6</v>
      </c>
      <c r="AN45" s="286">
        <v>0</v>
      </c>
      <c r="AO45" s="286">
        <v>0</v>
      </c>
      <c r="AP45" s="286">
        <v>0</v>
      </c>
      <c r="AQ45" s="286">
        <v>0</v>
      </c>
      <c r="AR45" s="286">
        <v>0</v>
      </c>
      <c r="AS45" s="286">
        <v>0</v>
      </c>
      <c r="AT45" s="286">
        <v>0</v>
      </c>
      <c r="AV45" s="104">
        <f t="shared" si="12"/>
        <v>0</v>
      </c>
      <c r="AW45" s="104">
        <f t="shared" si="13"/>
        <v>0</v>
      </c>
      <c r="AX45" s="104">
        <f t="shared" si="14"/>
        <v>110</v>
      </c>
      <c r="AY45" s="104">
        <f t="shared" si="15"/>
        <v>2</v>
      </c>
      <c r="AZ45" s="104">
        <f t="shared" si="16"/>
        <v>4</v>
      </c>
      <c r="BA45" s="104">
        <f t="shared" si="17"/>
        <v>10</v>
      </c>
      <c r="BB45" s="104">
        <f t="shared" si="18"/>
        <v>7</v>
      </c>
      <c r="BC45" s="104">
        <f t="shared" si="19"/>
        <v>0</v>
      </c>
      <c r="BD45" s="104">
        <f t="shared" si="20"/>
        <v>6</v>
      </c>
      <c r="BE45" s="104">
        <f t="shared" si="21"/>
        <v>0</v>
      </c>
      <c r="BF45" s="105">
        <f t="shared" si="11"/>
        <v>139</v>
      </c>
    </row>
    <row r="46" spans="1:58" x14ac:dyDescent="0.25">
      <c r="A46" s="281">
        <v>49</v>
      </c>
      <c r="B46" s="357" t="s">
        <v>630</v>
      </c>
      <c r="C46" s="364" t="s">
        <v>577</v>
      </c>
      <c r="D46" s="383" t="s">
        <v>225</v>
      </c>
      <c r="E46" s="286">
        <v>0</v>
      </c>
      <c r="F46" s="286">
        <v>0</v>
      </c>
      <c r="G46" s="286">
        <v>30</v>
      </c>
      <c r="H46" s="286">
        <v>0</v>
      </c>
      <c r="I46" s="286">
        <v>0</v>
      </c>
      <c r="J46" s="286">
        <v>0</v>
      </c>
      <c r="K46" s="286">
        <v>0</v>
      </c>
      <c r="L46" s="286">
        <v>0</v>
      </c>
      <c r="M46" s="286">
        <v>0</v>
      </c>
      <c r="N46" s="286">
        <v>0</v>
      </c>
      <c r="O46" s="286">
        <v>0</v>
      </c>
      <c r="P46" s="286">
        <v>0</v>
      </c>
      <c r="Q46" s="286">
        <v>4</v>
      </c>
      <c r="R46" s="286">
        <v>0</v>
      </c>
      <c r="S46" s="286">
        <v>0</v>
      </c>
      <c r="T46" s="286">
        <v>1</v>
      </c>
      <c r="U46" s="286">
        <v>0</v>
      </c>
      <c r="V46" s="286">
        <v>0</v>
      </c>
      <c r="W46" s="286">
        <v>0</v>
      </c>
      <c r="X46" s="286">
        <v>0</v>
      </c>
      <c r="Y46" s="286">
        <v>4</v>
      </c>
      <c r="Z46" s="286">
        <v>0</v>
      </c>
      <c r="AA46" s="286">
        <v>0</v>
      </c>
      <c r="AB46" s="286">
        <v>0</v>
      </c>
      <c r="AC46" s="286">
        <v>0</v>
      </c>
      <c r="AD46" s="286">
        <v>1</v>
      </c>
      <c r="AE46" s="286">
        <v>0</v>
      </c>
      <c r="AF46" s="286">
        <v>0</v>
      </c>
      <c r="AG46" s="286">
        <v>0</v>
      </c>
      <c r="AH46" s="286">
        <v>1</v>
      </c>
      <c r="AI46" s="286">
        <v>0</v>
      </c>
      <c r="AJ46" s="286">
        <v>0</v>
      </c>
      <c r="AK46" s="286">
        <v>0</v>
      </c>
      <c r="AL46" s="286">
        <v>0</v>
      </c>
      <c r="AM46" s="286">
        <v>2</v>
      </c>
      <c r="AN46" s="286">
        <v>0</v>
      </c>
      <c r="AO46" s="286">
        <v>0</v>
      </c>
      <c r="AP46" s="286">
        <v>0</v>
      </c>
      <c r="AQ46" s="286">
        <v>0</v>
      </c>
      <c r="AR46" s="286">
        <v>0</v>
      </c>
      <c r="AS46" s="286">
        <v>0</v>
      </c>
      <c r="AT46" s="286">
        <v>0</v>
      </c>
      <c r="AV46" s="104">
        <f t="shared" si="12"/>
        <v>0</v>
      </c>
      <c r="AW46" s="104">
        <f t="shared" si="13"/>
        <v>0</v>
      </c>
      <c r="AX46" s="104">
        <f t="shared" si="14"/>
        <v>30</v>
      </c>
      <c r="AY46" s="104">
        <f t="shared" si="15"/>
        <v>4</v>
      </c>
      <c r="AZ46" s="104">
        <f t="shared" si="16"/>
        <v>1</v>
      </c>
      <c r="BA46" s="104">
        <f t="shared" si="17"/>
        <v>4</v>
      </c>
      <c r="BB46" s="104">
        <f t="shared" si="18"/>
        <v>2</v>
      </c>
      <c r="BC46" s="104">
        <f t="shared" si="19"/>
        <v>0</v>
      </c>
      <c r="BD46" s="104">
        <f t="shared" si="20"/>
        <v>2</v>
      </c>
      <c r="BE46" s="104">
        <f t="shared" si="21"/>
        <v>0</v>
      </c>
      <c r="BF46" s="105">
        <f t="shared" si="11"/>
        <v>43</v>
      </c>
    </row>
    <row r="47" spans="1:58" x14ac:dyDescent="0.25">
      <c r="A47" s="281">
        <v>50</v>
      </c>
      <c r="B47" s="357" t="s">
        <v>631</v>
      </c>
      <c r="C47" s="364" t="s">
        <v>632</v>
      </c>
      <c r="D47" s="383" t="s">
        <v>225</v>
      </c>
      <c r="E47" s="286">
        <v>0</v>
      </c>
      <c r="F47" s="286">
        <v>0</v>
      </c>
      <c r="G47" s="286">
        <v>79</v>
      </c>
      <c r="H47" s="286">
        <v>0</v>
      </c>
      <c r="I47" s="286">
        <v>1</v>
      </c>
      <c r="J47" s="286">
        <v>0</v>
      </c>
      <c r="K47" s="286">
        <v>0</v>
      </c>
      <c r="L47" s="286">
        <v>0</v>
      </c>
      <c r="M47" s="286">
        <v>0</v>
      </c>
      <c r="N47" s="286">
        <v>0</v>
      </c>
      <c r="O47" s="286">
        <v>0</v>
      </c>
      <c r="P47" s="286">
        <v>2</v>
      </c>
      <c r="Q47" s="286">
        <v>0</v>
      </c>
      <c r="R47" s="286">
        <v>0</v>
      </c>
      <c r="S47" s="286">
        <v>0</v>
      </c>
      <c r="T47" s="286">
        <v>0</v>
      </c>
      <c r="U47" s="286">
        <v>0</v>
      </c>
      <c r="V47" s="286">
        <v>0</v>
      </c>
      <c r="W47" s="286">
        <v>0</v>
      </c>
      <c r="X47" s="286">
        <v>0</v>
      </c>
      <c r="Y47" s="286">
        <v>4</v>
      </c>
      <c r="Z47" s="286">
        <v>0</v>
      </c>
      <c r="AA47" s="286">
        <v>0</v>
      </c>
      <c r="AB47" s="286">
        <v>0</v>
      </c>
      <c r="AC47" s="286">
        <v>0</v>
      </c>
      <c r="AD47" s="286">
        <v>0</v>
      </c>
      <c r="AE47" s="286">
        <v>0</v>
      </c>
      <c r="AF47" s="286">
        <v>0</v>
      </c>
      <c r="AG47" s="286">
        <v>0</v>
      </c>
      <c r="AH47" s="286">
        <v>0</v>
      </c>
      <c r="AI47" s="286">
        <v>0</v>
      </c>
      <c r="AJ47" s="286">
        <v>0</v>
      </c>
      <c r="AK47" s="286">
        <v>0</v>
      </c>
      <c r="AL47" s="286">
        <v>0</v>
      </c>
      <c r="AM47" s="286">
        <v>3</v>
      </c>
      <c r="AN47" s="286">
        <v>0</v>
      </c>
      <c r="AO47" s="286">
        <v>0</v>
      </c>
      <c r="AP47" s="286">
        <v>0</v>
      </c>
      <c r="AQ47" s="286">
        <v>0</v>
      </c>
      <c r="AR47" s="286">
        <v>0</v>
      </c>
      <c r="AS47" s="286">
        <v>0</v>
      </c>
      <c r="AT47" s="286">
        <v>0</v>
      </c>
      <c r="AV47" s="104">
        <f t="shared" si="12"/>
        <v>0</v>
      </c>
      <c r="AW47" s="104">
        <f t="shared" si="13"/>
        <v>0</v>
      </c>
      <c r="AX47" s="104">
        <f t="shared" si="14"/>
        <v>82</v>
      </c>
      <c r="AY47" s="104">
        <f t="shared" si="15"/>
        <v>0</v>
      </c>
      <c r="AZ47" s="104">
        <f t="shared" si="16"/>
        <v>0</v>
      </c>
      <c r="BA47" s="104">
        <f t="shared" si="17"/>
        <v>4</v>
      </c>
      <c r="BB47" s="104">
        <f t="shared" si="18"/>
        <v>0</v>
      </c>
      <c r="BC47" s="104">
        <f t="shared" si="19"/>
        <v>0</v>
      </c>
      <c r="BD47" s="104">
        <f t="shared" si="20"/>
        <v>3</v>
      </c>
      <c r="BE47" s="104">
        <f t="shared" si="21"/>
        <v>0</v>
      </c>
      <c r="BF47" s="105">
        <f t="shared" si="11"/>
        <v>89</v>
      </c>
    </row>
    <row r="48" spans="1:58" x14ac:dyDescent="0.25">
      <c r="A48" s="281">
        <v>51</v>
      </c>
      <c r="B48" s="357" t="s">
        <v>234</v>
      </c>
      <c r="C48" s="364" t="s">
        <v>574</v>
      </c>
      <c r="D48" s="383" t="s">
        <v>225</v>
      </c>
      <c r="E48" s="286">
        <v>0</v>
      </c>
      <c r="F48" s="286">
        <v>0</v>
      </c>
      <c r="G48" s="286">
        <v>0</v>
      </c>
      <c r="H48" s="286">
        <v>0</v>
      </c>
      <c r="I48" s="286">
        <v>0</v>
      </c>
      <c r="J48" s="286">
        <v>0</v>
      </c>
      <c r="K48" s="286">
        <v>0</v>
      </c>
      <c r="L48" s="286">
        <v>0</v>
      </c>
      <c r="M48" s="286">
        <v>0</v>
      </c>
      <c r="N48" s="286">
        <v>0</v>
      </c>
      <c r="O48" s="286">
        <v>0</v>
      </c>
      <c r="P48" s="286">
        <v>0</v>
      </c>
      <c r="Q48" s="286">
        <v>0</v>
      </c>
      <c r="R48" s="286">
        <v>0</v>
      </c>
      <c r="S48" s="286">
        <v>0</v>
      </c>
      <c r="T48" s="286">
        <v>0</v>
      </c>
      <c r="U48" s="286">
        <v>0</v>
      </c>
      <c r="V48" s="286">
        <v>0</v>
      </c>
      <c r="W48" s="286">
        <v>0</v>
      </c>
      <c r="X48" s="286">
        <v>0</v>
      </c>
      <c r="Y48" s="286">
        <v>0</v>
      </c>
      <c r="Z48" s="286">
        <v>0</v>
      </c>
      <c r="AA48" s="286">
        <v>0</v>
      </c>
      <c r="AB48" s="286">
        <v>0</v>
      </c>
      <c r="AC48" s="286">
        <v>0</v>
      </c>
      <c r="AD48" s="286">
        <v>0</v>
      </c>
      <c r="AE48" s="286">
        <v>0</v>
      </c>
      <c r="AF48" s="286">
        <v>0</v>
      </c>
      <c r="AG48" s="286">
        <v>0</v>
      </c>
      <c r="AH48" s="286">
        <v>0</v>
      </c>
      <c r="AI48" s="286">
        <v>0</v>
      </c>
      <c r="AJ48" s="286">
        <v>0</v>
      </c>
      <c r="AK48" s="286">
        <v>0</v>
      </c>
      <c r="AL48" s="286">
        <v>0</v>
      </c>
      <c r="AM48" s="286">
        <v>0</v>
      </c>
      <c r="AN48" s="286">
        <v>0</v>
      </c>
      <c r="AO48" s="286">
        <v>0</v>
      </c>
      <c r="AP48" s="286">
        <v>0</v>
      </c>
      <c r="AQ48" s="286">
        <v>0</v>
      </c>
      <c r="AR48" s="286">
        <v>0</v>
      </c>
      <c r="AS48" s="286">
        <v>0</v>
      </c>
      <c r="AT48" s="286">
        <v>0</v>
      </c>
      <c r="AV48" s="104">
        <f t="shared" si="12"/>
        <v>0</v>
      </c>
      <c r="AW48" s="104">
        <f t="shared" si="13"/>
        <v>0</v>
      </c>
      <c r="AX48" s="104">
        <f t="shared" si="14"/>
        <v>0</v>
      </c>
      <c r="AY48" s="104">
        <f t="shared" si="15"/>
        <v>0</v>
      </c>
      <c r="AZ48" s="104">
        <f t="shared" si="16"/>
        <v>0</v>
      </c>
      <c r="BA48" s="104">
        <f t="shared" si="17"/>
        <v>0</v>
      </c>
      <c r="BB48" s="104">
        <f t="shared" si="18"/>
        <v>0</v>
      </c>
      <c r="BC48" s="104">
        <f t="shared" si="19"/>
        <v>0</v>
      </c>
      <c r="BD48" s="104">
        <f t="shared" si="20"/>
        <v>0</v>
      </c>
      <c r="BE48" s="104">
        <f t="shared" si="21"/>
        <v>0</v>
      </c>
      <c r="BF48" s="105">
        <f t="shared" si="11"/>
        <v>0</v>
      </c>
    </row>
    <row r="49" spans="1:58" ht="25.5" x14ac:dyDescent="0.25">
      <c r="A49" s="281">
        <v>52</v>
      </c>
      <c r="B49" s="357" t="s">
        <v>238</v>
      </c>
      <c r="C49" s="361" t="s">
        <v>573</v>
      </c>
      <c r="D49" s="383" t="s">
        <v>225</v>
      </c>
      <c r="E49" s="286">
        <v>0</v>
      </c>
      <c r="F49" s="286">
        <v>0</v>
      </c>
      <c r="G49" s="286">
        <v>2991</v>
      </c>
      <c r="H49" s="286">
        <v>134</v>
      </c>
      <c r="I49" s="286">
        <v>114</v>
      </c>
      <c r="J49" s="286">
        <v>156</v>
      </c>
      <c r="K49" s="286">
        <v>309</v>
      </c>
      <c r="L49" s="286">
        <v>16</v>
      </c>
      <c r="M49" s="286">
        <v>185</v>
      </c>
      <c r="N49" s="286">
        <v>113</v>
      </c>
      <c r="O49" s="286">
        <v>203</v>
      </c>
      <c r="P49" s="286">
        <v>1346</v>
      </c>
      <c r="Q49" s="286">
        <v>225</v>
      </c>
      <c r="R49" s="286">
        <v>92</v>
      </c>
      <c r="S49" s="286">
        <v>154</v>
      </c>
      <c r="T49" s="286">
        <v>315</v>
      </c>
      <c r="U49" s="286">
        <v>104</v>
      </c>
      <c r="V49" s="286">
        <v>93</v>
      </c>
      <c r="W49" s="286">
        <v>243</v>
      </c>
      <c r="X49" s="286">
        <v>199</v>
      </c>
      <c r="Y49" s="286">
        <v>1506</v>
      </c>
      <c r="Z49" s="286">
        <v>191</v>
      </c>
      <c r="AA49" s="286">
        <v>192</v>
      </c>
      <c r="AB49" s="286">
        <v>159</v>
      </c>
      <c r="AC49" s="286">
        <v>354</v>
      </c>
      <c r="AD49" s="286">
        <v>340</v>
      </c>
      <c r="AE49" s="286">
        <v>124</v>
      </c>
      <c r="AF49" s="286">
        <v>211</v>
      </c>
      <c r="AG49" s="286">
        <v>154</v>
      </c>
      <c r="AH49" s="286">
        <v>174</v>
      </c>
      <c r="AI49" s="286">
        <v>124</v>
      </c>
      <c r="AJ49" s="286">
        <v>490</v>
      </c>
      <c r="AK49" s="286">
        <v>96</v>
      </c>
      <c r="AL49" s="286">
        <v>80</v>
      </c>
      <c r="AM49" s="286">
        <v>438</v>
      </c>
      <c r="AN49" s="286">
        <v>33</v>
      </c>
      <c r="AO49" s="286">
        <v>83</v>
      </c>
      <c r="AP49" s="286">
        <v>34</v>
      </c>
      <c r="AQ49" s="286">
        <v>638</v>
      </c>
      <c r="AR49" s="286">
        <v>92</v>
      </c>
      <c r="AS49" s="286">
        <v>220</v>
      </c>
      <c r="AT49" s="286">
        <v>211</v>
      </c>
      <c r="AV49" s="104">
        <f t="shared" si="12"/>
        <v>0</v>
      </c>
      <c r="AW49" s="104">
        <f t="shared" si="13"/>
        <v>0</v>
      </c>
      <c r="AX49" s="104">
        <f t="shared" si="14"/>
        <v>5567</v>
      </c>
      <c r="AY49" s="104">
        <f t="shared" si="15"/>
        <v>471</v>
      </c>
      <c r="AZ49" s="104">
        <f t="shared" si="16"/>
        <v>755</v>
      </c>
      <c r="BA49" s="104">
        <f t="shared" si="17"/>
        <v>2601</v>
      </c>
      <c r="BB49" s="104">
        <f t="shared" si="18"/>
        <v>1127</v>
      </c>
      <c r="BC49" s="104">
        <f t="shared" si="19"/>
        <v>666</v>
      </c>
      <c r="BD49" s="104">
        <f t="shared" si="20"/>
        <v>588</v>
      </c>
      <c r="BE49" s="104">
        <f t="shared" si="21"/>
        <v>1161</v>
      </c>
      <c r="BF49" s="105">
        <f t="shared" si="11"/>
        <v>12936</v>
      </c>
    </row>
    <row r="50" spans="1:58" x14ac:dyDescent="0.25">
      <c r="A50" s="281">
        <v>53</v>
      </c>
      <c r="B50" s="357" t="s">
        <v>633</v>
      </c>
      <c r="C50" s="364" t="s">
        <v>575</v>
      </c>
      <c r="D50" s="383" t="s">
        <v>225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6">
        <v>0</v>
      </c>
      <c r="Q50" s="286">
        <v>0</v>
      </c>
      <c r="R50" s="286">
        <v>0</v>
      </c>
      <c r="S50" s="286">
        <v>0</v>
      </c>
      <c r="T50" s="286">
        <v>0</v>
      </c>
      <c r="U50" s="286">
        <v>0</v>
      </c>
      <c r="V50" s="286">
        <v>0</v>
      </c>
      <c r="W50" s="286">
        <v>0</v>
      </c>
      <c r="X50" s="286">
        <v>0</v>
      </c>
      <c r="Y50" s="286">
        <v>0</v>
      </c>
      <c r="Z50" s="286">
        <v>0</v>
      </c>
      <c r="AA50" s="286">
        <v>0</v>
      </c>
      <c r="AB50" s="286">
        <v>0</v>
      </c>
      <c r="AC50" s="286">
        <v>0</v>
      </c>
      <c r="AD50" s="286">
        <v>0</v>
      </c>
      <c r="AE50" s="286">
        <v>0</v>
      </c>
      <c r="AF50" s="286">
        <v>0</v>
      </c>
      <c r="AG50" s="286">
        <v>0</v>
      </c>
      <c r="AH50" s="286">
        <v>0</v>
      </c>
      <c r="AI50" s="286">
        <v>0</v>
      </c>
      <c r="AJ50" s="286">
        <v>0</v>
      </c>
      <c r="AK50" s="286">
        <v>0</v>
      </c>
      <c r="AL50" s="286">
        <v>0</v>
      </c>
      <c r="AM50" s="286">
        <v>0</v>
      </c>
      <c r="AN50" s="286">
        <v>0</v>
      </c>
      <c r="AO50" s="286">
        <v>0</v>
      </c>
      <c r="AP50" s="286">
        <v>0</v>
      </c>
      <c r="AQ50" s="286">
        <v>0</v>
      </c>
      <c r="AR50" s="286">
        <v>0</v>
      </c>
      <c r="AS50" s="286">
        <v>0</v>
      </c>
      <c r="AT50" s="286">
        <v>0</v>
      </c>
      <c r="AV50" s="104">
        <f t="shared" si="12"/>
        <v>0</v>
      </c>
      <c r="AW50" s="104">
        <f t="shared" si="13"/>
        <v>0</v>
      </c>
      <c r="AX50" s="104">
        <f t="shared" si="14"/>
        <v>0</v>
      </c>
      <c r="AY50" s="104">
        <f t="shared" si="15"/>
        <v>0</v>
      </c>
      <c r="AZ50" s="104">
        <f t="shared" si="16"/>
        <v>0</v>
      </c>
      <c r="BA50" s="104">
        <f t="shared" si="17"/>
        <v>0</v>
      </c>
      <c r="BB50" s="104">
        <f t="shared" si="18"/>
        <v>0</v>
      </c>
      <c r="BC50" s="104">
        <f t="shared" si="19"/>
        <v>0</v>
      </c>
      <c r="BD50" s="104">
        <f t="shared" si="20"/>
        <v>0</v>
      </c>
      <c r="BE50" s="104">
        <f t="shared" si="21"/>
        <v>0</v>
      </c>
      <c r="BF50" s="105">
        <f t="shared" si="11"/>
        <v>0</v>
      </c>
    </row>
    <row r="51" spans="1:58" x14ac:dyDescent="0.25">
      <c r="A51" s="281">
        <v>54</v>
      </c>
      <c r="B51" s="357" t="s">
        <v>245</v>
      </c>
      <c r="C51" s="364" t="s">
        <v>576</v>
      </c>
      <c r="D51" s="383" t="s">
        <v>225</v>
      </c>
      <c r="E51" s="286">
        <v>0</v>
      </c>
      <c r="F51" s="286">
        <v>0</v>
      </c>
      <c r="G51" s="286">
        <v>130</v>
      </c>
      <c r="H51" s="286">
        <v>2</v>
      </c>
      <c r="I51" s="286">
        <v>2</v>
      </c>
      <c r="J51" s="286">
        <v>2</v>
      </c>
      <c r="K51" s="286">
        <v>2</v>
      </c>
      <c r="L51" s="286">
        <v>0</v>
      </c>
      <c r="M51" s="286">
        <v>1</v>
      </c>
      <c r="N51" s="286">
        <v>1</v>
      </c>
      <c r="O51" s="286">
        <v>0</v>
      </c>
      <c r="P51" s="286">
        <v>14</v>
      </c>
      <c r="Q51" s="286">
        <v>12</v>
      </c>
      <c r="R51" s="286">
        <v>0</v>
      </c>
      <c r="S51" s="286">
        <v>4</v>
      </c>
      <c r="T51" s="286">
        <v>4</v>
      </c>
      <c r="U51" s="286">
        <v>1</v>
      </c>
      <c r="V51" s="286">
        <v>0</v>
      </c>
      <c r="W51" s="286">
        <v>0</v>
      </c>
      <c r="X51" s="286">
        <v>21</v>
      </c>
      <c r="Y51" s="286">
        <v>68</v>
      </c>
      <c r="Z51" s="286">
        <v>2</v>
      </c>
      <c r="AA51" s="286">
        <v>3</v>
      </c>
      <c r="AB51" s="286">
        <v>0</v>
      </c>
      <c r="AC51" s="286">
        <v>0</v>
      </c>
      <c r="AD51" s="286">
        <v>4</v>
      </c>
      <c r="AE51" s="286">
        <v>1</v>
      </c>
      <c r="AF51" s="286">
        <v>1</v>
      </c>
      <c r="AG51" s="286">
        <v>0</v>
      </c>
      <c r="AH51" s="286">
        <v>1</v>
      </c>
      <c r="AI51" s="286">
        <v>0</v>
      </c>
      <c r="AJ51" s="286">
        <v>0</v>
      </c>
      <c r="AK51" s="286">
        <v>0</v>
      </c>
      <c r="AL51" s="286">
        <v>0</v>
      </c>
      <c r="AM51" s="286">
        <v>21</v>
      </c>
      <c r="AN51" s="286">
        <v>1</v>
      </c>
      <c r="AO51" s="286">
        <v>3</v>
      </c>
      <c r="AP51" s="286">
        <v>0</v>
      </c>
      <c r="AQ51" s="286">
        <v>0</v>
      </c>
      <c r="AR51" s="286">
        <v>0</v>
      </c>
      <c r="AS51" s="286">
        <v>0</v>
      </c>
      <c r="AT51" s="286">
        <v>0</v>
      </c>
      <c r="AV51" s="104">
        <f t="shared" si="12"/>
        <v>0</v>
      </c>
      <c r="AW51" s="104">
        <f t="shared" si="13"/>
        <v>0</v>
      </c>
      <c r="AX51" s="104">
        <f t="shared" si="14"/>
        <v>154</v>
      </c>
      <c r="AY51" s="104">
        <f t="shared" si="15"/>
        <v>16</v>
      </c>
      <c r="AZ51" s="104">
        <f t="shared" si="16"/>
        <v>5</v>
      </c>
      <c r="BA51" s="104">
        <f t="shared" si="17"/>
        <v>94</v>
      </c>
      <c r="BB51" s="104">
        <f t="shared" si="18"/>
        <v>7</v>
      </c>
      <c r="BC51" s="104">
        <f t="shared" si="19"/>
        <v>0</v>
      </c>
      <c r="BD51" s="104">
        <f t="shared" si="20"/>
        <v>25</v>
      </c>
      <c r="BE51" s="104">
        <f t="shared" si="21"/>
        <v>0</v>
      </c>
      <c r="BF51" s="105">
        <f t="shared" si="11"/>
        <v>301</v>
      </c>
    </row>
    <row r="52" spans="1:58" x14ac:dyDescent="0.25">
      <c r="A52" s="281">
        <v>55</v>
      </c>
      <c r="B52" s="357" t="s">
        <v>249</v>
      </c>
      <c r="C52" s="364" t="s">
        <v>574</v>
      </c>
      <c r="D52" s="383" t="s">
        <v>225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  <c r="Z52" s="286">
        <v>0</v>
      </c>
      <c r="AA52" s="286">
        <v>0</v>
      </c>
      <c r="AB52" s="286">
        <v>0</v>
      </c>
      <c r="AC52" s="286">
        <v>0</v>
      </c>
      <c r="AD52" s="286">
        <v>0</v>
      </c>
      <c r="AE52" s="286">
        <v>0</v>
      </c>
      <c r="AF52" s="286">
        <v>0</v>
      </c>
      <c r="AG52" s="286">
        <v>0</v>
      </c>
      <c r="AH52" s="286">
        <v>0</v>
      </c>
      <c r="AI52" s="286"/>
      <c r="AJ52" s="286">
        <v>0</v>
      </c>
      <c r="AK52" s="286">
        <v>0</v>
      </c>
      <c r="AL52" s="286">
        <v>0</v>
      </c>
      <c r="AM52" s="286">
        <v>0</v>
      </c>
      <c r="AN52" s="286">
        <v>0</v>
      </c>
      <c r="AO52" s="286">
        <v>0</v>
      </c>
      <c r="AP52" s="286">
        <v>0</v>
      </c>
      <c r="AQ52" s="286">
        <v>0</v>
      </c>
      <c r="AR52" s="286">
        <v>0</v>
      </c>
      <c r="AS52" s="286">
        <v>0</v>
      </c>
      <c r="AT52" s="286">
        <v>0</v>
      </c>
      <c r="AV52" s="104">
        <f t="shared" si="12"/>
        <v>0</v>
      </c>
      <c r="AW52" s="104">
        <f t="shared" si="13"/>
        <v>0</v>
      </c>
      <c r="AX52" s="104">
        <f t="shared" si="14"/>
        <v>0</v>
      </c>
      <c r="AY52" s="104">
        <f t="shared" si="15"/>
        <v>0</v>
      </c>
      <c r="AZ52" s="104">
        <f t="shared" si="16"/>
        <v>0</v>
      </c>
      <c r="BA52" s="104">
        <f t="shared" si="17"/>
        <v>0</v>
      </c>
      <c r="BB52" s="104">
        <f t="shared" si="18"/>
        <v>0</v>
      </c>
      <c r="BC52" s="104">
        <f t="shared" si="19"/>
        <v>0</v>
      </c>
      <c r="BD52" s="104">
        <f t="shared" si="20"/>
        <v>0</v>
      </c>
      <c r="BE52" s="104">
        <f t="shared" si="21"/>
        <v>0</v>
      </c>
      <c r="BF52" s="105">
        <f t="shared" ref="BF52" si="22">SUM(AV52:BE52)</f>
        <v>0</v>
      </c>
    </row>
    <row r="53" spans="1:58" x14ac:dyDescent="0.25">
      <c r="A53" s="281">
        <v>56</v>
      </c>
      <c r="B53" s="285"/>
      <c r="C53" s="285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</row>
    <row r="54" spans="1:58" x14ac:dyDescent="0.25">
      <c r="A54" s="281">
        <v>57</v>
      </c>
      <c r="B54" s="285"/>
      <c r="C54" s="285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</row>
    <row r="55" spans="1:58" x14ac:dyDescent="0.25">
      <c r="A55" s="281">
        <v>58</v>
      </c>
      <c r="B55" s="285"/>
      <c r="C55" s="285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</row>
    <row r="56" spans="1:58" x14ac:dyDescent="0.25">
      <c r="A56" s="281">
        <v>59</v>
      </c>
      <c r="B56" s="285"/>
      <c r="C56" s="285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</row>
    <row r="57" spans="1:58" x14ac:dyDescent="0.25">
      <c r="A57" s="281">
        <v>60</v>
      </c>
      <c r="B57" s="285"/>
      <c r="C57" s="285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  <c r="AL57" s="286"/>
      <c r="AM57" s="286"/>
      <c r="AN57" s="286"/>
      <c r="AO57" s="286"/>
      <c r="AP57" s="286"/>
      <c r="AQ57" s="286"/>
      <c r="AR57" s="286"/>
      <c r="AS57" s="286"/>
      <c r="AT57" s="286"/>
    </row>
    <row r="58" spans="1:58" x14ac:dyDescent="0.25">
      <c r="A58" s="281">
        <v>61</v>
      </c>
      <c r="B58" s="285"/>
      <c r="C58" s="285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</row>
    <row r="59" spans="1:58" x14ac:dyDescent="0.25">
      <c r="A59" s="281">
        <v>62</v>
      </c>
      <c r="B59" s="285"/>
      <c r="C59" s="285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</row>
    <row r="60" spans="1:58" x14ac:dyDescent="0.25">
      <c r="A60" s="281">
        <v>63</v>
      </c>
      <c r="B60" s="285"/>
      <c r="C60" s="285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</row>
  </sheetData>
  <sheetProtection selectLockedCells="1"/>
  <autoFilter ref="A3:BS60" xr:uid="{00000000-0001-0000-0100-000000000000}"/>
  <mergeCells count="1">
    <mergeCell ref="B2:D2"/>
  </mergeCells>
  <conditionalFormatting sqref="G3:AT3 A3:E3">
    <cfRule type="expression" dxfId="4" priority="2">
      <formula>_xludf.MOD(_xludf.ROW(),2)=0</formula>
    </cfRule>
  </conditionalFormatting>
  <conditionalFormatting sqref="F3">
    <cfRule type="expression" dxfId="3" priority="1">
      <formula>_xludf.MOD(_xludf.ROW(),2)=0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8A3E"/>
  </sheetPr>
  <dimension ref="A1:TG473"/>
  <sheetViews>
    <sheetView showGridLines="0" tabSelected="1" zoomScale="80" zoomScaleNormal="80" zoomScaleSheetLayoutView="85" workbookViewId="0">
      <selection activeCell="G20" sqref="G20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5.5703125" style="78" customWidth="1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2025</v>
      </c>
      <c r="W2" s="60"/>
    </row>
    <row r="3" spans="1:23" ht="18" customHeight="1" x14ac:dyDescent="0.25">
      <c r="B3" s="62">
        <v>40</v>
      </c>
      <c r="C3" s="62">
        <v>50</v>
      </c>
      <c r="E3" s="62">
        <f>Config!$G$3</f>
        <v>13.3</v>
      </c>
      <c r="F3" s="62">
        <f>Config!$I$3</f>
        <v>15</v>
      </c>
      <c r="H3" s="62">
        <f>Config!$K$3</f>
        <v>80</v>
      </c>
      <c r="I3" s="62">
        <f>Config!$M$3</f>
        <v>90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METAS!B20</f>
        <v>FAMILIA DE LA GESTANTE Y PUERPERA QUE RECIBEN CONSEJERÍA EN EL HOGAR A TRAVÉS DE LA VISITA DOMICILIARIA PARA PROMOVER PRÁCTICAS SALUDABLES EN SALUD SEXUAL Y REPRODUCTIVA</v>
      </c>
      <c r="G5"/>
      <c r="H5"/>
      <c r="I5"/>
      <c r="J5"/>
      <c r="K5" s="9" t="s">
        <v>506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626</v>
      </c>
      <c r="E6" s="69" t="s">
        <v>1</v>
      </c>
      <c r="F6" s="71"/>
      <c r="G6" s="72" t="s">
        <v>9</v>
      </c>
      <c r="H6" s="73" t="str">
        <f>"DEFICIENTE &lt; "&amp;$E$3</f>
        <v>DEFICIENTE &lt; 13,3</v>
      </c>
      <c r="I6" s="73" t="str">
        <f>"PROCESO &gt; "&amp;$E$3&amp;"  -  &lt; "&amp;$F$3</f>
        <v>PROCESO &gt; 13,3  -  &lt; 15</v>
      </c>
      <c r="J6" s="73" t="str">
        <f>"OPTIMO &gt;= "&amp;$F$3</f>
        <v>OPTIMO &gt;= 15</v>
      </c>
      <c r="T6" s="8"/>
      <c r="V6" s="59" t="str">
        <f>A5</f>
        <v>FAMILIA DE LA GESTANTE Y PUERPERA QUE RECIBEN CONSEJERÍA EN EL HOGAR A TRAVÉS DE LA VISITA DOMICILIARIA PARA PROMOVER PRÁCTICAS SALUDABLES EN SALUD SEXUAL Y REPRODUCTIVA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404</v>
      </c>
      <c r="C7" s="75">
        <f>SUM(C8:C16)</f>
        <v>70</v>
      </c>
      <c r="D7" s="75">
        <f>SUM(D8:D16)</f>
        <v>90</v>
      </c>
      <c r="E7" s="75">
        <f>Config!$C$9</f>
        <v>16.666666666666668</v>
      </c>
      <c r="F7" s="76"/>
      <c r="G7" s="75">
        <f t="shared" ref="G7:G16" si="0">IFERROR(ROUND(D7*100/B7,2),0)</f>
        <v>22.28</v>
      </c>
      <c r="H7" s="77" t="str">
        <f>IF(G7&lt;$E$3,G7,"")</f>
        <v/>
      </c>
      <c r="I7" s="77" t="str">
        <f>IF(G7&gt;=$E$3,IF(G7&lt;$F$3,G7,""),"")</f>
        <v/>
      </c>
      <c r="J7" s="75">
        <f>IF(G7&gt;=$F$3,G7,"")</f>
        <v>22.28</v>
      </c>
      <c r="T7" s="8"/>
      <c r="V7" s="78" t="str">
        <f>$V$1&amp;"  "&amp;V6&amp;"  "&amp;$V$3&amp;"  "&amp;$V$2</f>
        <v>RED. MOYOBAMBA:  FAMILIA DE LA GESTANTE Y PUERPERA QUE RECIBEN CONSEJERÍA EN EL HOGAR A TRAVÉS DE LA VISITA DOMICILIARIA PARA PROMOVER PRÁCTICAS SALUDABLES EN SALUD SEXUAL Y REPRODUCTIVA  - POR MICROREDES :   ENERO - FEBRERO 2025</v>
      </c>
      <c r="W7" s="60"/>
    </row>
    <row r="8" spans="1:23" x14ac:dyDescent="0.25">
      <c r="A8" s="79" t="str">
        <f>Config!$B$16</f>
        <v>HOSP</v>
      </c>
      <c r="B8" s="80">
        <f>METAS!$AV$20</f>
        <v>0</v>
      </c>
      <c r="C8" s="80">
        <f>ROUNDUP((B8/12)*Config!$C$6,0)</f>
        <v>0</v>
      </c>
      <c r="D8" s="80">
        <f>ACUMULADO!$AU$22</f>
        <v>14</v>
      </c>
      <c r="E8" s="81">
        <f>E7</f>
        <v>16.666666666666668</v>
      </c>
      <c r="F8" s="81"/>
      <c r="G8" s="82">
        <f t="shared" si="0"/>
        <v>0</v>
      </c>
      <c r="H8" s="83">
        <f>IF(G8&lt;$E$3,G8,"")</f>
        <v>0</v>
      </c>
      <c r="I8" s="83" t="str">
        <f>IF(G8&gt;=$E$3,IF(G8&lt;$F$3,G8,""),"")</f>
        <v/>
      </c>
      <c r="J8" s="84" t="str">
        <f>IF(G8&gt;=$F$3,G8,"")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METAS!$AX$20</f>
        <v>165</v>
      </c>
      <c r="C9" s="61">
        <f>ROUNDUP((B9/12)*Config!$C$6,0)</f>
        <v>28</v>
      </c>
      <c r="D9" s="80">
        <f>ACUMULADO!$AW$22</f>
        <v>37</v>
      </c>
      <c r="E9" s="81">
        <f t="shared" ref="E9:E16" si="1">E8</f>
        <v>16.666666666666668</v>
      </c>
      <c r="F9" s="81"/>
      <c r="G9" s="82">
        <f t="shared" si="0"/>
        <v>22.42</v>
      </c>
      <c r="H9" s="83" t="str">
        <f t="shared" ref="H9:H16" si="2">IF(G9&lt;$E$3,G9,"")</f>
        <v/>
      </c>
      <c r="I9" s="83" t="str">
        <f t="shared" ref="I9:I16" si="3">IF(G9&gt;=$E$3,IF(G9&lt;$F$3,G9,""),"")</f>
        <v/>
      </c>
      <c r="J9" s="84">
        <f t="shared" ref="J9:J16" si="4">IF(G9&gt;=$F$3,G9,"")</f>
        <v>22.42</v>
      </c>
      <c r="T9" s="8"/>
      <c r="V9" s="59" t="str">
        <f>IF(G7&lt;=$E$3,"DEFICIENTE",IF(G7&gt;$E$3,IF(G7&lt;$F$3,"en PROCESO",IF(G7&gt;=$F$3,"OPTIMO",""))))</f>
        <v>OPTIMO</v>
      </c>
      <c r="W9" s="60"/>
    </row>
    <row r="10" spans="1:23" ht="18" customHeight="1" x14ac:dyDescent="0.25">
      <c r="A10" s="85" t="str">
        <f>Config!$B$18</f>
        <v>JERI</v>
      </c>
      <c r="B10" s="80">
        <f>METAS!$AY$20</f>
        <v>17</v>
      </c>
      <c r="C10" s="61">
        <f>ROUNDUP((B10/12)*Config!$C$6,0)</f>
        <v>3</v>
      </c>
      <c r="D10" s="80">
        <f>ACUMULADO!$AX$22</f>
        <v>5</v>
      </c>
      <c r="E10" s="81">
        <f t="shared" si="1"/>
        <v>16.666666666666668</v>
      </c>
      <c r="F10" s="81"/>
      <c r="G10" s="82">
        <f t="shared" si="0"/>
        <v>29.41</v>
      </c>
      <c r="H10" s="83" t="str">
        <f t="shared" si="2"/>
        <v/>
      </c>
      <c r="I10" s="83" t="str">
        <f t="shared" si="3"/>
        <v/>
      </c>
      <c r="J10" s="84">
        <f t="shared" si="4"/>
        <v>29.41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METAS!$AZ$20</f>
        <v>21</v>
      </c>
      <c r="C11" s="61">
        <f>ROUNDUP((B11/12)*Config!$C$6,0)</f>
        <v>4</v>
      </c>
      <c r="D11" s="80">
        <f>ACUMULADO!$AY$22</f>
        <v>7</v>
      </c>
      <c r="E11" s="81">
        <f t="shared" si="1"/>
        <v>16.666666666666668</v>
      </c>
      <c r="F11" s="81"/>
      <c r="G11" s="82">
        <f t="shared" si="0"/>
        <v>33.33</v>
      </c>
      <c r="H11" s="83" t="str">
        <f t="shared" si="2"/>
        <v/>
      </c>
      <c r="I11" s="83" t="str">
        <f t="shared" si="3"/>
        <v/>
      </c>
      <c r="J11" s="84">
        <f t="shared" si="4"/>
        <v>33.33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METAS!$BA$20</f>
        <v>89</v>
      </c>
      <c r="C12" s="61">
        <f>ROUNDUP((B12/12)*Config!$C$6,0)</f>
        <v>15</v>
      </c>
      <c r="D12" s="80">
        <f>ACUMULADO!$AZ$22</f>
        <v>6</v>
      </c>
      <c r="E12" s="81">
        <f t="shared" si="1"/>
        <v>16.666666666666668</v>
      </c>
      <c r="F12" s="81"/>
      <c r="G12" s="82">
        <f t="shared" si="0"/>
        <v>6.74</v>
      </c>
      <c r="H12" s="83">
        <f t="shared" si="2"/>
        <v>6.74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METAS!$BB$20</f>
        <v>34</v>
      </c>
      <c r="C13" s="61">
        <f>ROUNDUP((B13/12)*Config!$C$6,0)</f>
        <v>6</v>
      </c>
      <c r="D13" s="80">
        <f>ACUMULADO!$BA$22</f>
        <v>7</v>
      </c>
      <c r="E13" s="81">
        <f t="shared" si="1"/>
        <v>16.666666666666668</v>
      </c>
      <c r="F13" s="81"/>
      <c r="G13" s="82">
        <f t="shared" si="0"/>
        <v>20.59</v>
      </c>
      <c r="H13" s="83" t="str">
        <f t="shared" si="2"/>
        <v/>
      </c>
      <c r="I13" s="83" t="str">
        <f t="shared" si="3"/>
        <v/>
      </c>
      <c r="J13" s="84">
        <f t="shared" si="4"/>
        <v>20.59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METAS!$BC$20</f>
        <v>27</v>
      </c>
      <c r="C14" s="61">
        <f>ROUNDUP((B14/12)*Config!$C$6,0)</f>
        <v>5</v>
      </c>
      <c r="D14" s="80">
        <f>ACUMULADO!$BB$22</f>
        <v>6</v>
      </c>
      <c r="E14" s="81">
        <f t="shared" si="1"/>
        <v>16.666666666666668</v>
      </c>
      <c r="F14" s="81"/>
      <c r="G14" s="82">
        <f t="shared" si="0"/>
        <v>22.22</v>
      </c>
      <c r="H14" s="83" t="str">
        <f t="shared" si="2"/>
        <v/>
      </c>
      <c r="I14" s="83" t="str">
        <f t="shared" si="3"/>
        <v/>
      </c>
      <c r="J14" s="84">
        <f t="shared" si="4"/>
        <v>22.22</v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METAS!$BD$20</f>
        <v>16</v>
      </c>
      <c r="C15" s="61">
        <f>ROUNDUP((B15/12)*Config!$C$6,0)</f>
        <v>3</v>
      </c>
      <c r="D15" s="80">
        <f>ACUMULADO!$BC$22</f>
        <v>2</v>
      </c>
      <c r="E15" s="81">
        <f t="shared" si="1"/>
        <v>16.666666666666668</v>
      </c>
      <c r="F15" s="81"/>
      <c r="G15" s="82">
        <f t="shared" si="0"/>
        <v>12.5</v>
      </c>
      <c r="H15" s="83">
        <f t="shared" si="2"/>
        <v>12.5</v>
      </c>
      <c r="I15" s="83" t="str">
        <f t="shared" si="3"/>
        <v/>
      </c>
      <c r="J15" s="84" t="str">
        <f t="shared" si="4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METAS!$BE$20</f>
        <v>35</v>
      </c>
      <c r="C16" s="61">
        <f>ROUNDUP((B16/12)*Config!$C$6,0)</f>
        <v>6</v>
      </c>
      <c r="D16" s="80">
        <f>ACUMULADO!$BD$22</f>
        <v>6</v>
      </c>
      <c r="E16" s="81">
        <f t="shared" si="1"/>
        <v>16.666666666666668</v>
      </c>
      <c r="F16" s="81"/>
      <c r="G16" s="82">
        <f t="shared" si="0"/>
        <v>17.14</v>
      </c>
      <c r="H16" s="83" t="str">
        <f t="shared" si="2"/>
        <v/>
      </c>
      <c r="I16" s="83" t="str">
        <f t="shared" si="3"/>
        <v/>
      </c>
      <c r="J16" s="84">
        <f t="shared" si="4"/>
        <v>17.14</v>
      </c>
      <c r="T16" s="8"/>
      <c r="V16" s="52"/>
      <c r="W16" s="60"/>
    </row>
    <row r="17" spans="1:527" ht="18" customHeight="1" x14ac:dyDescent="0.25">
      <c r="A17" s="299"/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/>
      <c r="I22"/>
      <c r="J22"/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/>
      <c r="I23"/>
      <c r="J23"/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METAS!B21</f>
        <v xml:space="preserve">AGENTES COMUNITARIOS DE SALUD CAPACITADOS REALIZAN ORIENTACIÓN A FAMILIAS DE GESTANTES Y PUERPERAS EN PRÁCTICAS SALUDABLES EN SALUD SEXUAL Y REPRODUCTIVA. </v>
      </c>
      <c r="B24" s="65"/>
      <c r="C24" s="63"/>
      <c r="D24" s="65"/>
      <c r="E24" s="65"/>
      <c r="F24" s="65"/>
      <c r="G24" s="65"/>
      <c r="H24" s="65"/>
      <c r="I24" s="65"/>
      <c r="J24" s="65"/>
      <c r="K24" t="s">
        <v>530</v>
      </c>
      <c r="L24"/>
      <c r="M24"/>
      <c r="N24"/>
      <c r="O24"/>
      <c r="P24"/>
      <c r="Q24"/>
      <c r="R24"/>
      <c r="S24"/>
      <c r="U24" s="58"/>
      <c r="V24" s="59" t="str">
        <f>A24</f>
        <v xml:space="preserve">AGENTES COMUNITARIOS DE SALUD CAPACITADOS REALIZAN ORIENTACIÓN A FAMILIAS DE GESTANTES Y PUERPERAS EN PRÁCTICAS SALUDABLES EN SALUD SEXUAL Y REPRODUCTIVA. 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626</v>
      </c>
      <c r="E25" s="69" t="s">
        <v>1</v>
      </c>
      <c r="F25" s="71"/>
      <c r="G25" s="72" t="s">
        <v>9</v>
      </c>
      <c r="H25" s="73" t="str">
        <f>"DEFICIENTE &lt; "&amp;$E$3</f>
        <v>DEFICIENTE &lt; 13,3</v>
      </c>
      <c r="I25" s="73" t="str">
        <f>"PROCESO &gt; "&amp;$E$3&amp;"  -  &lt; "&amp;$F$3</f>
        <v>PROCESO &gt; 13,3  -  &lt; 15</v>
      </c>
      <c r="J25" s="73" t="str">
        <f>"OPTIMO &gt;= "&amp;$F$3</f>
        <v>OPTIMO &gt;= 15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AGENTES COMUNITARIOS DE SALUD CAPACITADOS REALIZAN ORIENTACIÓN A FAMILIAS DE GESTANTES Y PUERPERAS EN PRÁCTICAS SALUDABLES EN SALUD SEXUAL Y REPRODUCTIVA.   - POR MICROREDES :   ENERO - FEBRERO 2025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404</v>
      </c>
      <c r="C26" s="75">
        <f>SUM(C27:C35)</f>
        <v>70</v>
      </c>
      <c r="D26" s="75">
        <f>SUM(D27:D35)</f>
        <v>65</v>
      </c>
      <c r="E26" s="75">
        <f>Config!$C$9</f>
        <v>16.666666666666668</v>
      </c>
      <c r="F26" s="76"/>
      <c r="G26" s="75">
        <f t="shared" ref="G26:G35" si="5">IFERROR(ROUND(D26*100/B26,2),0)</f>
        <v>16.09</v>
      </c>
      <c r="H26" s="77" t="str">
        <f>IF(G26&lt;$E$3,G26,"")</f>
        <v/>
      </c>
      <c r="I26" s="77" t="str">
        <f>IF(G26&gt;=$E$3,IF(G26&lt;$F$3,G26,""),"")</f>
        <v/>
      </c>
      <c r="J26" s="75">
        <f>IF(G26&gt;=$F$3,G26,"")</f>
        <v>16.09</v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METAS!$AV$21</f>
        <v>0</v>
      </c>
      <c r="C27" s="80">
        <f>ROUNDUP((B27/12)*Config!$C$6,0)</f>
        <v>0</v>
      </c>
      <c r="D27" s="80">
        <f>ACUMULADO!$AU$23</f>
        <v>0</v>
      </c>
      <c r="E27" s="81">
        <f>E26</f>
        <v>16.666666666666668</v>
      </c>
      <c r="F27" s="81"/>
      <c r="G27" s="82">
        <f t="shared" si="5"/>
        <v>0</v>
      </c>
      <c r="H27" s="83">
        <f>IF(G27&lt;$E$3,G27,"")</f>
        <v>0</v>
      </c>
      <c r="I27" s="83" t="str">
        <f>IF(G27&gt;=$E$3,IF(G27&lt;$F$3,G27,""),"")</f>
        <v/>
      </c>
      <c r="J27" s="84" t="str">
        <f>IF(G27&gt;=$F$3,G27,"")</f>
        <v/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METAS!$AX$21</f>
        <v>165</v>
      </c>
      <c r="C28" s="61">
        <f>ROUNDUP((B28/12)*Config!$C$6,0)</f>
        <v>28</v>
      </c>
      <c r="D28" s="80">
        <f>ACUMULADO!$AW$23</f>
        <v>6</v>
      </c>
      <c r="E28" s="81">
        <f t="shared" ref="E28:E35" si="6">E27</f>
        <v>16.666666666666668</v>
      </c>
      <c r="F28" s="81"/>
      <c r="G28" s="82">
        <f>IFERROR(ROUND(D28*100/B28,2),0)</f>
        <v>3.64</v>
      </c>
      <c r="H28" s="83">
        <f t="shared" ref="H28:H35" si="7">IF(G28&lt;$E$3,G28,"")</f>
        <v>3.64</v>
      </c>
      <c r="I28" s="83" t="str">
        <f t="shared" ref="I28:I35" si="8">IF(G28&gt;=$E$3,IF(G28&lt;$F$3,G28,""),"")</f>
        <v/>
      </c>
      <c r="J28" s="84" t="str">
        <f t="shared" ref="J28:J35" si="9">IF(G28&gt;=$F$3,G28,"")</f>
        <v/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METAS!$AY$21</f>
        <v>17</v>
      </c>
      <c r="C29" s="61">
        <f>ROUNDUP((B29/12)*Config!$C$6,0)</f>
        <v>3</v>
      </c>
      <c r="D29" s="80">
        <f>ACUMULADO!$AX$23</f>
        <v>0</v>
      </c>
      <c r="E29" s="81">
        <f t="shared" si="6"/>
        <v>16.666666666666668</v>
      </c>
      <c r="F29" s="81"/>
      <c r="G29" s="82">
        <f t="shared" si="5"/>
        <v>0</v>
      </c>
      <c r="H29" s="83">
        <f t="shared" si="7"/>
        <v>0</v>
      </c>
      <c r="I29" s="83" t="str">
        <f t="shared" si="8"/>
        <v/>
      </c>
      <c r="J29" s="84" t="str">
        <f t="shared" si="9"/>
        <v/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METAS!$AZ$21</f>
        <v>21</v>
      </c>
      <c r="C30" s="61">
        <f>ROUNDUP((B30/12)*Config!$C$6,0)</f>
        <v>4</v>
      </c>
      <c r="D30" s="80">
        <f>ACUMULADO!$AY$23</f>
        <v>4</v>
      </c>
      <c r="E30" s="81">
        <f t="shared" si="6"/>
        <v>16.666666666666668</v>
      </c>
      <c r="F30" s="81"/>
      <c r="G30" s="82">
        <f t="shared" si="5"/>
        <v>19.05</v>
      </c>
      <c r="H30" s="83" t="str">
        <f t="shared" si="7"/>
        <v/>
      </c>
      <c r="I30" s="83" t="str">
        <f t="shared" si="8"/>
        <v/>
      </c>
      <c r="J30" s="84">
        <f t="shared" si="9"/>
        <v>19.05</v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METAS!$BA$21</f>
        <v>89</v>
      </c>
      <c r="C31" s="61">
        <f>ROUNDUP((B31/12)*Config!$C$6,0)</f>
        <v>15</v>
      </c>
      <c r="D31" s="80">
        <f>ACUMULADO!$AZ$23</f>
        <v>21</v>
      </c>
      <c r="E31" s="81">
        <f t="shared" si="6"/>
        <v>16.666666666666668</v>
      </c>
      <c r="F31" s="81"/>
      <c r="G31" s="82">
        <f t="shared" si="5"/>
        <v>23.6</v>
      </c>
      <c r="H31" s="83" t="str">
        <f t="shared" si="7"/>
        <v/>
      </c>
      <c r="I31" s="83" t="str">
        <f t="shared" si="8"/>
        <v/>
      </c>
      <c r="J31" s="84">
        <f t="shared" si="9"/>
        <v>23.6</v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METAS!$BB$21</f>
        <v>34</v>
      </c>
      <c r="C32" s="61">
        <f>ROUNDUP((B32/12)*Config!$C$6,0)</f>
        <v>6</v>
      </c>
      <c r="D32" s="80">
        <f>ACUMULADO!$BA$23</f>
        <v>9</v>
      </c>
      <c r="E32" s="81">
        <f t="shared" si="6"/>
        <v>16.666666666666668</v>
      </c>
      <c r="F32" s="81"/>
      <c r="G32" s="82">
        <f t="shared" si="5"/>
        <v>26.47</v>
      </c>
      <c r="H32" s="83" t="str">
        <f t="shared" si="7"/>
        <v/>
      </c>
      <c r="I32" s="83" t="str">
        <f t="shared" si="8"/>
        <v/>
      </c>
      <c r="J32" s="84">
        <f t="shared" si="9"/>
        <v>26.47</v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METAS!$BC$21</f>
        <v>27</v>
      </c>
      <c r="C33" s="61">
        <f>ROUNDUP((B33/12)*Config!$C$6,0)</f>
        <v>5</v>
      </c>
      <c r="D33" s="80">
        <f>ACUMULADO!$BB$23</f>
        <v>0</v>
      </c>
      <c r="E33" s="81">
        <f t="shared" si="6"/>
        <v>16.666666666666668</v>
      </c>
      <c r="F33" s="81"/>
      <c r="G33" s="82">
        <f t="shared" si="5"/>
        <v>0</v>
      </c>
      <c r="H33" s="83">
        <f t="shared" si="7"/>
        <v>0</v>
      </c>
      <c r="I33" s="83" t="str">
        <f t="shared" si="8"/>
        <v/>
      </c>
      <c r="J33" s="84" t="str">
        <f t="shared" si="9"/>
        <v/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METAS!$BD$21</f>
        <v>16</v>
      </c>
      <c r="C34" s="61">
        <f>ROUNDUP((B34/12)*Config!$C$6,0)</f>
        <v>3</v>
      </c>
      <c r="D34" s="80">
        <f>ACUMULADO!$BC$23</f>
        <v>8</v>
      </c>
      <c r="E34" s="81">
        <f t="shared" si="6"/>
        <v>16.666666666666668</v>
      </c>
      <c r="F34" s="81"/>
      <c r="G34" s="82">
        <f t="shared" si="5"/>
        <v>50</v>
      </c>
      <c r="H34" s="83" t="str">
        <f t="shared" si="7"/>
        <v/>
      </c>
      <c r="I34" s="83" t="str">
        <f t="shared" si="8"/>
        <v/>
      </c>
      <c r="J34" s="84">
        <f t="shared" si="9"/>
        <v>50</v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METAS!$BE$21</f>
        <v>35</v>
      </c>
      <c r="C35" s="61">
        <f>ROUNDUP((B35/12)*Config!$C$6,0)</f>
        <v>6</v>
      </c>
      <c r="D35" s="80">
        <f>ACUMULADO!$BD$23</f>
        <v>17</v>
      </c>
      <c r="E35" s="81">
        <f t="shared" si="6"/>
        <v>16.666666666666668</v>
      </c>
      <c r="F35" s="81"/>
      <c r="G35" s="82">
        <f t="shared" si="5"/>
        <v>48.57</v>
      </c>
      <c r="H35" s="83" t="str">
        <f t="shared" si="7"/>
        <v/>
      </c>
      <c r="I35" s="83" t="str">
        <f t="shared" si="8"/>
        <v/>
      </c>
      <c r="J35" s="84">
        <f t="shared" si="9"/>
        <v>48.57</v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65"/>
      <c r="I43" s="65"/>
      <c r="J43" s="65"/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65"/>
      <c r="I44" s="65"/>
      <c r="J44" s="65"/>
      <c r="K44"/>
      <c r="L44"/>
      <c r="M44"/>
      <c r="N44"/>
      <c r="O44"/>
      <c r="P44"/>
      <c r="Q44"/>
      <c r="R44"/>
      <c r="S44"/>
      <c r="U44" s="58"/>
      <c r="V44" s="59" t="str">
        <f>A45</f>
        <v xml:space="preserve">FAMILIAS DE ADOLESCENTES QUE RECIBEN SESIONES EDUCATIVAS Y DEMOSTRATIVAS PARA PROMOVER PRÁCTICAS SALUDABLES EN SALUD SEXUAL INTEGRAL 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METAS!B22</f>
        <v xml:space="preserve">FAMILIAS DE ADOLESCENTES QUE RECIBEN SESIONES EDUCATIVAS Y DEMOSTRATIVAS PARA PROMOVER PRÁCTICAS SALUDABLES EN SALUD SEXUAL INTEGRAL </v>
      </c>
      <c r="B45"/>
      <c r="C45" s="63"/>
      <c r="D45" s="64"/>
      <c r="E45" s="64"/>
      <c r="F45" s="65"/>
      <c r="G45" s="65"/>
      <c r="H45" s="65"/>
      <c r="I45" s="65"/>
      <c r="J45" s="65"/>
      <c r="K45" t="s">
        <v>530</v>
      </c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FAMILIAS DE ADOLESCENTES QUE RECIBEN SESIONES EDUCATIVAS Y DEMOSTRATIVAS PARA PROMOVER PRÁCTICAS SALUDABLES EN SALUD SEXUAL INTEGRAL   - POR MICROREDES :   ENERO - FEBRERO 2025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87</v>
      </c>
      <c r="C46" s="70" t="s">
        <v>69</v>
      </c>
      <c r="D46" s="69" t="s">
        <v>626</v>
      </c>
      <c r="E46" s="69" t="s">
        <v>1</v>
      </c>
      <c r="F46" s="71"/>
      <c r="G46" s="72" t="s">
        <v>9</v>
      </c>
      <c r="H46" s="73" t="str">
        <f>"DEFICIENTE &lt; "&amp;$E$3</f>
        <v>DEFICIENTE &lt; 13,3</v>
      </c>
      <c r="I46" s="73" t="str">
        <f>"PROCESO &gt; "&amp;$E$3&amp;"  -  &lt; "&amp;$F$3</f>
        <v>PROCESO &gt; 13,3  -  &lt; 15</v>
      </c>
      <c r="J46" s="73" t="str">
        <f>"OPTIMO &gt;= "&amp;$F$3</f>
        <v>OPTIMO &gt;= 15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1798</v>
      </c>
      <c r="C47" s="75">
        <f>SUM(C48:C56)</f>
        <v>303</v>
      </c>
      <c r="D47" s="75">
        <f>SUM(D48:D56)</f>
        <v>106</v>
      </c>
      <c r="E47" s="75">
        <f>Config!$C$9</f>
        <v>16.666666666666668</v>
      </c>
      <c r="F47" s="76"/>
      <c r="G47" s="75">
        <f t="shared" ref="G47:G56" si="10">IFERROR(ROUND(D47*100/B47,2),0)</f>
        <v>5.9</v>
      </c>
      <c r="H47" s="77">
        <f>IF(G47&lt;$E$3,G47,"")</f>
        <v>5.9</v>
      </c>
      <c r="I47" s="77" t="str">
        <f>IF(G47&gt;=$E$3,IF(G47&lt;$F$3,G47,""),"")</f>
        <v/>
      </c>
      <c r="J47" s="75" t="str">
        <f>IF(G47&gt;=$F$3,G47,"")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METAS!$AV$22</f>
        <v>0</v>
      </c>
      <c r="C48" s="80">
        <f>ROUNDUP((B48/12)*Config!$C$6,0)</f>
        <v>0</v>
      </c>
      <c r="D48" s="80">
        <f>ACUMULADO!$AU$24</f>
        <v>0</v>
      </c>
      <c r="E48" s="81">
        <f>E47</f>
        <v>16.666666666666668</v>
      </c>
      <c r="F48" s="81"/>
      <c r="G48" s="82">
        <f t="shared" si="10"/>
        <v>0</v>
      </c>
      <c r="H48" s="83">
        <f>IF(G48&lt;$E$3,G48,"")</f>
        <v>0</v>
      </c>
      <c r="I48" s="83" t="str">
        <f>IF(G48&gt;=$E$3,IF(G48&lt;$F$3,G48,""),"")</f>
        <v/>
      </c>
      <c r="J48" s="84" t="str">
        <f>IF(G48&gt;=$F$3,G48,"")</f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METAS!$AX$22</f>
        <v>631</v>
      </c>
      <c r="C49" s="61">
        <f>ROUNDUP((B49/12)*Config!$C$6,0)</f>
        <v>106</v>
      </c>
      <c r="D49" s="80">
        <f>ACUMULADO!$AW$24</f>
        <v>0</v>
      </c>
      <c r="E49" s="81">
        <f t="shared" ref="E49:E56" si="11">E48</f>
        <v>16.666666666666668</v>
      </c>
      <c r="F49" s="90"/>
      <c r="G49" s="82">
        <f t="shared" si="10"/>
        <v>0</v>
      </c>
      <c r="H49" s="83">
        <f t="shared" ref="H49:H56" si="12">IF(G49&lt;$E$3,G49,"")</f>
        <v>0</v>
      </c>
      <c r="I49" s="83" t="str">
        <f t="shared" ref="I49:I56" si="13">IF(G49&gt;=$E$3,IF(G49&lt;$F$3,G49,""),"")</f>
        <v/>
      </c>
      <c r="J49" s="84" t="str">
        <f t="shared" ref="J49:J56" si="14">IF(G49&gt;=$F$3,G49,"")</f>
        <v/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METAS!$AY$22</f>
        <v>61</v>
      </c>
      <c r="C50" s="61">
        <f>ROUNDUP((B50/12)*Config!$C$6,0)</f>
        <v>11</v>
      </c>
      <c r="D50" s="80">
        <f>ACUMULADO!$AX$24</f>
        <v>0</v>
      </c>
      <c r="E50" s="81">
        <f t="shared" si="11"/>
        <v>16.666666666666668</v>
      </c>
      <c r="F50" s="90"/>
      <c r="G50" s="82">
        <f t="shared" si="10"/>
        <v>0</v>
      </c>
      <c r="H50" s="83">
        <f t="shared" si="12"/>
        <v>0</v>
      </c>
      <c r="I50" s="83" t="str">
        <f t="shared" si="13"/>
        <v/>
      </c>
      <c r="J50" s="84" t="str">
        <f t="shared" si="14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METAS!$AZ$22</f>
        <v>88</v>
      </c>
      <c r="C51" s="61">
        <f>ROUNDUP((B51/12)*Config!$C$6,0)</f>
        <v>15</v>
      </c>
      <c r="D51" s="80">
        <f>ACUMULADO!$AY$24</f>
        <v>44</v>
      </c>
      <c r="E51" s="81">
        <f t="shared" si="11"/>
        <v>16.666666666666668</v>
      </c>
      <c r="F51" s="90"/>
      <c r="G51" s="82">
        <f t="shared" si="10"/>
        <v>50</v>
      </c>
      <c r="H51" s="83" t="str">
        <f t="shared" si="12"/>
        <v/>
      </c>
      <c r="I51" s="83" t="str">
        <f t="shared" si="13"/>
        <v/>
      </c>
      <c r="J51" s="84">
        <f t="shared" si="14"/>
        <v>50</v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METAS!$BA$22</f>
        <v>317</v>
      </c>
      <c r="C52" s="61">
        <f>ROUNDUP((B52/12)*Config!$C$6,0)</f>
        <v>53</v>
      </c>
      <c r="D52" s="80">
        <f>ACUMULADO!$AZ$24</f>
        <v>0</v>
      </c>
      <c r="E52" s="81">
        <f t="shared" si="11"/>
        <v>16.666666666666668</v>
      </c>
      <c r="F52" s="90"/>
      <c r="G52" s="82">
        <f t="shared" si="10"/>
        <v>0</v>
      </c>
      <c r="H52" s="83">
        <f t="shared" si="12"/>
        <v>0</v>
      </c>
      <c r="I52" s="83" t="str">
        <f t="shared" si="13"/>
        <v/>
      </c>
      <c r="J52" s="84" t="str">
        <f t="shared" si="14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METAS!$BB$22</f>
        <v>146</v>
      </c>
      <c r="C53" s="61">
        <f>ROUNDUP((B53/12)*Config!$C$6,0)</f>
        <v>25</v>
      </c>
      <c r="D53" s="80">
        <f>ACUMULADO!$BA$24</f>
        <v>14</v>
      </c>
      <c r="E53" s="81">
        <f t="shared" si="11"/>
        <v>16.666666666666668</v>
      </c>
      <c r="F53" s="90"/>
      <c r="G53" s="82">
        <f t="shared" si="10"/>
        <v>9.59</v>
      </c>
      <c r="H53" s="83">
        <f t="shared" si="12"/>
        <v>9.59</v>
      </c>
      <c r="I53" s="83" t="str">
        <f t="shared" si="13"/>
        <v/>
      </c>
      <c r="J53" s="84" t="str">
        <f t="shared" si="14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METAS!$BC$22</f>
        <v>90</v>
      </c>
      <c r="C54" s="61">
        <f>ROUNDUP((B54/12)*Config!$C$6,0)</f>
        <v>15</v>
      </c>
      <c r="D54" s="80">
        <f>ACUMULADO!$BB$24</f>
        <v>0</v>
      </c>
      <c r="E54" s="81">
        <f t="shared" si="11"/>
        <v>16.666666666666668</v>
      </c>
      <c r="F54" s="90"/>
      <c r="G54" s="82">
        <f t="shared" si="10"/>
        <v>0</v>
      </c>
      <c r="H54" s="83">
        <f t="shared" si="12"/>
        <v>0</v>
      </c>
      <c r="I54" s="83" t="str">
        <f t="shared" si="13"/>
        <v/>
      </c>
      <c r="J54" s="84" t="str">
        <f t="shared" si="14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METAS!$BD$22</f>
        <v>58</v>
      </c>
      <c r="C55" s="61">
        <f>ROUNDUP((B55/12)*Config!$C$6,0)</f>
        <v>10</v>
      </c>
      <c r="D55" s="80">
        <f>ACUMULADO!$BC$24</f>
        <v>8</v>
      </c>
      <c r="E55" s="81">
        <f t="shared" si="11"/>
        <v>16.666666666666668</v>
      </c>
      <c r="F55" s="90"/>
      <c r="G55" s="82">
        <f t="shared" si="10"/>
        <v>13.79</v>
      </c>
      <c r="H55" s="83" t="str">
        <f t="shared" si="12"/>
        <v/>
      </c>
      <c r="I55" s="83">
        <f t="shared" si="13"/>
        <v>13.79</v>
      </c>
      <c r="J55" s="84" t="str">
        <f t="shared" si="14"/>
        <v/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METAS!$BE$22</f>
        <v>407</v>
      </c>
      <c r="C56" s="61">
        <f>ROUNDUP((B56/12)*Config!$C$6,0)</f>
        <v>68</v>
      </c>
      <c r="D56" s="80">
        <f>ACUMULADO!$BD$24</f>
        <v>40</v>
      </c>
      <c r="E56" s="81">
        <f t="shared" si="11"/>
        <v>16.666666666666668</v>
      </c>
      <c r="F56" s="90"/>
      <c r="G56" s="82">
        <f t="shared" si="10"/>
        <v>9.83</v>
      </c>
      <c r="H56" s="83">
        <f t="shared" si="12"/>
        <v>9.83</v>
      </c>
      <c r="I56" s="83" t="str">
        <f t="shared" si="13"/>
        <v/>
      </c>
      <c r="J56" s="84" t="str">
        <f t="shared" si="14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3" spans="1:527" ht="18" customHeight="1" x14ac:dyDescent="0.25">
      <c r="A63" s="94"/>
      <c r="B63" s="65"/>
      <c r="D63" s="65"/>
      <c r="E63" s="65"/>
      <c r="I63" s="65"/>
      <c r="J63" s="65"/>
      <c r="T63" s="8"/>
      <c r="W63" s="60"/>
    </row>
    <row r="64" spans="1:527" ht="18" customHeight="1" x14ac:dyDescent="0.25">
      <c r="A64" s="92"/>
      <c r="B64" s="65"/>
      <c r="D64" s="65"/>
      <c r="E64" s="65"/>
      <c r="I64" s="65"/>
      <c r="J64" s="65"/>
      <c r="T64" s="8"/>
      <c r="W64" s="60"/>
    </row>
    <row r="65" spans="1:527" ht="18" customHeight="1" x14ac:dyDescent="0.25">
      <c r="A65" s="93" t="str">
        <f>METAS!B23</f>
        <v>FAMILIAS CON NIÑO(AS) DE 06 A 11 MESES  RECIBEN ACOMPAÑAMIENTO A TRAVÉS DE SESIONES DEMOSTRATIVAS EN PREPARACIÓN DE ALIMENTOS</v>
      </c>
      <c r="B65" s="65"/>
      <c r="D65" s="65"/>
      <c r="E65" s="65"/>
      <c r="I65" s="65"/>
      <c r="J65" s="65"/>
      <c r="K65" t="s">
        <v>89</v>
      </c>
      <c r="T65" s="8"/>
      <c r="V65" s="59" t="str">
        <f>A65</f>
        <v>FAMILIAS CON NIÑO(AS) DE 06 A 11 MESES  RECIBEN ACOMPAÑAMIENTO A TRAVÉS DE SESIONES DEMOSTRATIVAS EN PREPARACIÓN DE ALIMENTOS</v>
      </c>
      <c r="W65" s="60"/>
    </row>
    <row r="66" spans="1:527" ht="48" customHeight="1" x14ac:dyDescent="0.25">
      <c r="A66" s="68" t="s">
        <v>2</v>
      </c>
      <c r="B66" s="69" t="s">
        <v>87</v>
      </c>
      <c r="C66" s="70" t="s">
        <v>69</v>
      </c>
      <c r="D66" s="69" t="s">
        <v>626</v>
      </c>
      <c r="E66" s="69" t="s">
        <v>1</v>
      </c>
      <c r="F66" s="71"/>
      <c r="G66" s="72" t="s">
        <v>9</v>
      </c>
      <c r="H66" s="73" t="str">
        <f>"DEFICIENTE &lt; "&amp;$E$3</f>
        <v>DEFICIENTE &lt; 13,3</v>
      </c>
      <c r="I66" s="73" t="str">
        <f>"PROCESO &gt; "&amp;$E$3&amp;"  -  &lt; "&amp;$F$3</f>
        <v>PROCESO &gt; 13,3  -  &lt; 15</v>
      </c>
      <c r="J66" s="73" t="str">
        <f>"OPTIMO &gt;= "&amp;$F$3</f>
        <v>OPTIMO &gt;= 15</v>
      </c>
      <c r="T66" s="8"/>
      <c r="V66" s="89" t="str">
        <f>V$1&amp;"  "&amp;V65&amp;"  "&amp;$V$3&amp;"  "&amp;$V$2</f>
        <v>RED. MOYOBAMBA:  FAMILIAS CON NIÑO(AS) DE 06 A 11 MESES  RECIBEN ACOMPAÑAMIENTO A TRAVÉS DE SESIONES DEMOSTRATIVAS EN PREPARACIÓN DE ALIMENTOS  - POR MICROREDES :   ENERO - FEBRERO 2025</v>
      </c>
      <c r="W66" s="60"/>
    </row>
    <row r="67" spans="1:527" ht="18" customHeight="1" thickBot="1" x14ac:dyDescent="0.3">
      <c r="A67" s="74" t="str">
        <f>Config!$B$15</f>
        <v>RED</v>
      </c>
      <c r="B67" s="75">
        <f>SUM(B68:B76)</f>
        <v>1139</v>
      </c>
      <c r="C67" s="75">
        <f>SUM(C68:C76)</f>
        <v>193</v>
      </c>
      <c r="D67" s="75">
        <f>SUM(D68:D76)</f>
        <v>276</v>
      </c>
      <c r="E67" s="75">
        <f>Config!$C$9</f>
        <v>16.666666666666668</v>
      </c>
      <c r="F67" s="76"/>
      <c r="G67" s="75">
        <f t="shared" ref="G67:G76" si="15">IFERROR(ROUND(D67*100/B67,2),0)</f>
        <v>24.23</v>
      </c>
      <c r="H67" s="77" t="str">
        <f>IF(G67&lt;$E$3,G67,"")</f>
        <v/>
      </c>
      <c r="I67" s="77" t="str">
        <f>IF(G67&gt;=$E$3,IF(G67&lt;$F$3,G67,""),"")</f>
        <v/>
      </c>
      <c r="J67" s="75">
        <f>IF(G67&gt;=$F$3,G67,"")</f>
        <v>24.23</v>
      </c>
      <c r="T67" s="8"/>
      <c r="V67" s="59"/>
      <c r="W67" s="60"/>
    </row>
    <row r="68" spans="1:527" ht="18" customHeight="1" x14ac:dyDescent="0.25">
      <c r="A68" s="79" t="str">
        <f>Config!$B$16</f>
        <v>HOSP</v>
      </c>
      <c r="B68" s="80">
        <f>METAS!$AV$23</f>
        <v>0</v>
      </c>
      <c r="C68" s="80">
        <f>ROUNDUP((B68/12)*Config!$C$6,0)</f>
        <v>0</v>
      </c>
      <c r="D68" s="80">
        <f>ACUMULADO!$AU$25</f>
        <v>0</v>
      </c>
      <c r="E68" s="81">
        <f>E67</f>
        <v>16.666666666666668</v>
      </c>
      <c r="F68" s="81"/>
      <c r="G68" s="82">
        <f t="shared" si="15"/>
        <v>0</v>
      </c>
      <c r="H68" s="83">
        <f>IF(G68&lt;$E$3,G68,"")</f>
        <v>0</v>
      </c>
      <c r="I68" s="83" t="str">
        <f>IF(G68&gt;=$E$3,IF(G68&lt;$F$3,G68,""),"")</f>
        <v/>
      </c>
      <c r="J68" s="84" t="str">
        <f>IF(G68&gt;=$F$3,G68,"")</f>
        <v/>
      </c>
      <c r="T68" s="8"/>
      <c r="V68" s="59"/>
      <c r="W68" s="60"/>
    </row>
    <row r="69" spans="1:527" ht="18" customHeight="1" x14ac:dyDescent="0.25">
      <c r="A69" s="85" t="str">
        <f>Config!$B$17</f>
        <v>LLUI</v>
      </c>
      <c r="B69" s="80">
        <f>METAS!$AX$23</f>
        <v>399</v>
      </c>
      <c r="C69" s="61">
        <f>ROUNDUP((B69/12)*Config!$C$6,0)</f>
        <v>67</v>
      </c>
      <c r="D69" s="80">
        <f>ACUMULADO!$AW$25</f>
        <v>88</v>
      </c>
      <c r="E69" s="81">
        <f t="shared" ref="E69:E76" si="16">E68</f>
        <v>16.666666666666668</v>
      </c>
      <c r="F69" s="90"/>
      <c r="G69" s="82">
        <f t="shared" si="15"/>
        <v>22.06</v>
      </c>
      <c r="H69" s="83" t="str">
        <f t="shared" ref="H69:H76" si="17">IF(G69&lt;$E$3,G69,"")</f>
        <v/>
      </c>
      <c r="I69" s="83" t="str">
        <f t="shared" ref="I69:I76" si="18">IF(G69&gt;=$E$3,IF(G69&lt;$F$3,G69,""),"")</f>
        <v/>
      </c>
      <c r="J69" s="84">
        <f t="shared" ref="J69:J76" si="19">IF(G69&gt;=$F$3,G69,"")</f>
        <v>22.06</v>
      </c>
      <c r="T69" s="8"/>
      <c r="V69" s="59"/>
      <c r="W69" s="60"/>
    </row>
    <row r="70" spans="1:527" ht="18" customHeight="1" x14ac:dyDescent="0.25">
      <c r="A70" s="85" t="str">
        <f>Config!$B$18</f>
        <v>JERI</v>
      </c>
      <c r="B70" s="80">
        <f>METAS!$AY$23</f>
        <v>58</v>
      </c>
      <c r="C70" s="61">
        <f>ROUNDUP((B70/12)*Config!$C$6,0)</f>
        <v>10</v>
      </c>
      <c r="D70" s="80">
        <f>ACUMULADO!$AX$25</f>
        <v>12</v>
      </c>
      <c r="E70" s="81">
        <f t="shared" si="16"/>
        <v>16.666666666666668</v>
      </c>
      <c r="F70" s="90"/>
      <c r="G70" s="82">
        <f t="shared" si="15"/>
        <v>20.69</v>
      </c>
      <c r="H70" s="83" t="str">
        <f t="shared" si="17"/>
        <v/>
      </c>
      <c r="I70" s="83" t="str">
        <f t="shared" si="18"/>
        <v/>
      </c>
      <c r="J70" s="84">
        <f t="shared" si="19"/>
        <v>20.69</v>
      </c>
      <c r="T70" s="8"/>
      <c r="V70" s="9"/>
      <c r="W70" s="60"/>
    </row>
    <row r="71" spans="1:527" ht="18" customHeight="1" x14ac:dyDescent="0.25">
      <c r="A71" s="85" t="str">
        <f>Config!$B$19</f>
        <v>YANT</v>
      </c>
      <c r="B71" s="80">
        <f>METAS!$AZ$23</f>
        <v>59</v>
      </c>
      <c r="C71" s="61">
        <f>ROUNDUP((B71/12)*Config!$C$6,0)</f>
        <v>10</v>
      </c>
      <c r="D71" s="80">
        <f>ACUMULADO!$AY$25</f>
        <v>27</v>
      </c>
      <c r="E71" s="81">
        <f t="shared" si="16"/>
        <v>16.666666666666668</v>
      </c>
      <c r="F71" s="90"/>
      <c r="G71" s="82">
        <f t="shared" si="15"/>
        <v>45.76</v>
      </c>
      <c r="H71" s="83" t="str">
        <f t="shared" si="17"/>
        <v/>
      </c>
      <c r="I71" s="83" t="str">
        <f t="shared" si="18"/>
        <v/>
      </c>
      <c r="J71" s="84">
        <f t="shared" si="19"/>
        <v>45.76</v>
      </c>
      <c r="T71" s="8"/>
      <c r="V71" s="9"/>
      <c r="W71" s="60"/>
    </row>
    <row r="72" spans="1:527" ht="18" customHeight="1" x14ac:dyDescent="0.25">
      <c r="A72" s="85" t="str">
        <f>Config!$B$20</f>
        <v>SORI</v>
      </c>
      <c r="B72" s="80">
        <f>METAS!$BA$23</f>
        <v>240</v>
      </c>
      <c r="C72" s="61">
        <f>ROUNDUP((B72/12)*Config!$C$6,0)</f>
        <v>40</v>
      </c>
      <c r="D72" s="80">
        <f>ACUMULADO!$AZ$25</f>
        <v>62</v>
      </c>
      <c r="E72" s="81">
        <f t="shared" si="16"/>
        <v>16.666666666666668</v>
      </c>
      <c r="F72" s="90"/>
      <c r="G72" s="82">
        <f t="shared" si="15"/>
        <v>25.83</v>
      </c>
      <c r="H72" s="83" t="str">
        <f t="shared" si="17"/>
        <v/>
      </c>
      <c r="I72" s="83" t="str">
        <f t="shared" si="18"/>
        <v/>
      </c>
      <c r="J72" s="84">
        <f t="shared" si="19"/>
        <v>25.83</v>
      </c>
      <c r="T72" s="8"/>
      <c r="V72" s="9"/>
      <c r="W72" s="60"/>
    </row>
    <row r="73" spans="1:527" s="8" customFormat="1" ht="18" customHeight="1" x14ac:dyDescent="0.25">
      <c r="A73" s="85" t="str">
        <f>Config!$B$21</f>
        <v>JEPE</v>
      </c>
      <c r="B73" s="80">
        <f>METAS!$BB$23</f>
        <v>139</v>
      </c>
      <c r="C73" s="61">
        <f>ROUNDUP((B73/12)*Config!$C$6,0)</f>
        <v>24</v>
      </c>
      <c r="D73" s="80">
        <f>ACUMULADO!$BA$25</f>
        <v>29</v>
      </c>
      <c r="E73" s="81">
        <f t="shared" si="16"/>
        <v>16.666666666666668</v>
      </c>
      <c r="F73" s="90"/>
      <c r="G73" s="82">
        <f t="shared" si="15"/>
        <v>20.86</v>
      </c>
      <c r="H73" s="83" t="str">
        <f t="shared" si="17"/>
        <v/>
      </c>
      <c r="I73" s="83" t="str">
        <f t="shared" si="18"/>
        <v/>
      </c>
      <c r="J73" s="84">
        <f t="shared" si="19"/>
        <v>20.86</v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METAS!$BC$23</f>
        <v>93</v>
      </c>
      <c r="C74" s="61">
        <f>ROUNDUP((B74/12)*Config!$C$6,0)</f>
        <v>16</v>
      </c>
      <c r="D74" s="80">
        <f>ACUMULADO!$BB$25</f>
        <v>32</v>
      </c>
      <c r="E74" s="81">
        <f t="shared" si="16"/>
        <v>16.666666666666668</v>
      </c>
      <c r="F74" s="90"/>
      <c r="G74" s="82">
        <f t="shared" si="15"/>
        <v>34.409999999999997</v>
      </c>
      <c r="H74" s="83" t="str">
        <f t="shared" si="17"/>
        <v/>
      </c>
      <c r="I74" s="83" t="str">
        <f t="shared" si="18"/>
        <v/>
      </c>
      <c r="J74" s="84">
        <f t="shared" si="19"/>
        <v>34.409999999999997</v>
      </c>
      <c r="K74"/>
      <c r="L74"/>
      <c r="M74"/>
      <c r="N74"/>
      <c r="O74"/>
      <c r="P74"/>
      <c r="Q74"/>
      <c r="R74"/>
      <c r="S74"/>
      <c r="U74" s="58"/>
      <c r="V74" s="78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METAS!$BD$23</f>
        <v>52</v>
      </c>
      <c r="C75" s="61">
        <f>ROUNDUP((B75/12)*Config!$C$6,0)</f>
        <v>9</v>
      </c>
      <c r="D75" s="80">
        <f>ACUMULADO!$BC$25</f>
        <v>11</v>
      </c>
      <c r="E75" s="81">
        <f t="shared" si="16"/>
        <v>16.666666666666668</v>
      </c>
      <c r="F75" s="90"/>
      <c r="G75" s="82">
        <f t="shared" si="15"/>
        <v>21.15</v>
      </c>
      <c r="H75" s="83" t="str">
        <f t="shared" si="17"/>
        <v/>
      </c>
      <c r="I75" s="83" t="str">
        <f t="shared" si="18"/>
        <v/>
      </c>
      <c r="J75" s="84">
        <f t="shared" si="19"/>
        <v>21.15</v>
      </c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METAS!$BE$23</f>
        <v>99</v>
      </c>
      <c r="C76" s="61">
        <f>ROUNDUP((B76/12)*Config!$C$6,0)</f>
        <v>17</v>
      </c>
      <c r="D76" s="80">
        <f>ACUMULADO!$BD$25</f>
        <v>15</v>
      </c>
      <c r="E76" s="81">
        <f t="shared" si="16"/>
        <v>16.666666666666668</v>
      </c>
      <c r="F76" s="90"/>
      <c r="G76" s="82">
        <f t="shared" si="15"/>
        <v>15.15</v>
      </c>
      <c r="H76" s="83" t="str">
        <f t="shared" si="17"/>
        <v/>
      </c>
      <c r="I76" s="83" t="str">
        <f t="shared" si="18"/>
        <v/>
      </c>
      <c r="J76" s="84">
        <f t="shared" si="19"/>
        <v>15.15</v>
      </c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  <row r="84" spans="1:527" s="8" customFormat="1" ht="18" customHeight="1" x14ac:dyDescent="0.25">
      <c r="A84" s="92"/>
      <c r="B84" s="65"/>
      <c r="C84" s="63"/>
      <c r="D84" s="65"/>
      <c r="E84" s="65"/>
      <c r="F84" s="65"/>
      <c r="G84" s="65"/>
      <c r="H84" s="65"/>
      <c r="I84" s="65"/>
      <c r="J84" s="65"/>
      <c r="K84"/>
      <c r="L84"/>
      <c r="M84"/>
      <c r="N84"/>
      <c r="O84"/>
      <c r="P84"/>
      <c r="Q84"/>
      <c r="R84"/>
      <c r="S84"/>
      <c r="U84" s="58"/>
      <c r="V84" s="78"/>
      <c r="W84" s="60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</row>
    <row r="85" spans="1:527" s="8" customFormat="1" ht="18" customHeight="1" x14ac:dyDescent="0.25">
      <c r="A85" s="93" t="str">
        <f>METAS!B24</f>
        <v xml:space="preserve">FAMILIAS CON NIÑOS MENORES DE 12 MESES RECIBEN ACOMPAÑAMIENTO A  TRAVÉS DE LA CONSEJERIA </v>
      </c>
      <c r="B85" s="65"/>
      <c r="C85" s="63"/>
      <c r="D85" s="65"/>
      <c r="E85" s="65"/>
      <c r="F85" s="65"/>
      <c r="G85" s="65"/>
      <c r="H85" s="65"/>
      <c r="I85" s="65"/>
      <c r="J85" s="65"/>
      <c r="K85" t="s">
        <v>530</v>
      </c>
      <c r="L85"/>
      <c r="M85"/>
      <c r="N85"/>
      <c r="O85"/>
      <c r="P85"/>
      <c r="Q85"/>
      <c r="R85"/>
      <c r="S85"/>
      <c r="U85" s="58"/>
      <c r="V85" s="59" t="str">
        <f>A85</f>
        <v xml:space="preserve">FAMILIAS CON NIÑOS MENORES DE 12 MESES RECIBEN ACOMPAÑAMIENTO A  TRAVÉS DE LA CONSEJERIA </v>
      </c>
      <c r="W85" s="60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</row>
    <row r="86" spans="1:527" s="8" customFormat="1" ht="48" customHeight="1" x14ac:dyDescent="0.25">
      <c r="A86" s="68" t="s">
        <v>2</v>
      </c>
      <c r="B86" s="69" t="s">
        <v>87</v>
      </c>
      <c r="C86" s="70" t="s">
        <v>69</v>
      </c>
      <c r="D86" s="69" t="s">
        <v>626</v>
      </c>
      <c r="E86" s="69" t="s">
        <v>1</v>
      </c>
      <c r="F86" s="71"/>
      <c r="G86" s="72" t="s">
        <v>9</v>
      </c>
      <c r="H86" s="73" t="str">
        <f>"DEFICIENTE &lt; "&amp;$E$3</f>
        <v>DEFICIENTE &lt; 13,3</v>
      </c>
      <c r="I86" s="73" t="str">
        <f>"PROCESO &gt; "&amp;$E$3&amp;"  -  &lt; "&amp;$F$3</f>
        <v>PROCESO &gt; 13,3  -  &lt; 15</v>
      </c>
      <c r="J86" s="73" t="str">
        <f>"OPTIMO &gt;= "&amp;$F$3</f>
        <v>OPTIMO &gt;= 15</v>
      </c>
      <c r="K86"/>
      <c r="L86"/>
      <c r="M86"/>
      <c r="N86"/>
      <c r="O86"/>
      <c r="P86"/>
      <c r="Q86"/>
      <c r="R86"/>
      <c r="S86"/>
      <c r="U86" s="58"/>
      <c r="V86" s="78" t="str">
        <f>V$1&amp;"  "&amp;V85&amp;"  "&amp;$V$3&amp;"  "&amp;$V$2</f>
        <v>RED. MOYOBAMBA:  FAMILIAS CON NIÑOS MENORES DE 12 MESES RECIBEN ACOMPAÑAMIENTO A  TRAVÉS DE LA CONSEJERIA   - POR MICROREDES :   ENERO - FEBRERO 2025</v>
      </c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18" customHeight="1" thickBot="1" x14ac:dyDescent="0.3">
      <c r="A87" s="74" t="str">
        <f>Config!$B$15</f>
        <v>RED</v>
      </c>
      <c r="B87" s="75">
        <f>SUM(B88:B96)</f>
        <v>1146</v>
      </c>
      <c r="C87" s="75">
        <f>SUM(C88:C96)</f>
        <v>194</v>
      </c>
      <c r="D87" s="75">
        <f>SUM(D88:D96)</f>
        <v>134</v>
      </c>
      <c r="E87" s="75">
        <f>Config!$C$9</f>
        <v>16.666666666666668</v>
      </c>
      <c r="F87" s="76"/>
      <c r="G87" s="75">
        <f t="shared" ref="G87:G92" si="20">IFERROR(ROUND(D87*100/B87,2),0)</f>
        <v>11.69</v>
      </c>
      <c r="H87" s="77">
        <f>IF(G87&lt;$E$3,G87,"")</f>
        <v>11.69</v>
      </c>
      <c r="I87" s="77" t="str">
        <f>IF(G87&gt;=$E$3,IF(G87&lt;$F$3,G87,""),"")</f>
        <v/>
      </c>
      <c r="J87" s="75" t="str">
        <f t="shared" ref="J87:J96" si="21">IF(G87&gt;=$F$3,G87,"")</f>
        <v/>
      </c>
      <c r="K87"/>
      <c r="L87"/>
      <c r="M87"/>
      <c r="N87"/>
      <c r="O87"/>
      <c r="P87"/>
      <c r="Q87"/>
      <c r="R87"/>
      <c r="S87"/>
      <c r="U87" s="58"/>
      <c r="V87" s="59"/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ht="18" customHeight="1" x14ac:dyDescent="0.25">
      <c r="A88" s="79" t="str">
        <f>Config!$B$16</f>
        <v>HOSP</v>
      </c>
      <c r="B88" s="80">
        <f>METAS!$AV$24</f>
        <v>0</v>
      </c>
      <c r="C88" s="80">
        <f>ROUNDUP((B88/12)*Config!$C$6,0)</f>
        <v>0</v>
      </c>
      <c r="D88" s="80">
        <f>ACUMULADO!$AU$26</f>
        <v>0</v>
      </c>
      <c r="E88" s="81">
        <f>E87</f>
        <v>16.666666666666668</v>
      </c>
      <c r="F88" s="81"/>
      <c r="G88" s="82">
        <f t="shared" si="20"/>
        <v>0</v>
      </c>
      <c r="H88" s="83">
        <f>IF(G88&lt;$E$3,G88,"")</f>
        <v>0</v>
      </c>
      <c r="I88" s="83" t="str">
        <f>IF(G88&gt;=$E$3,IF(G88&lt;$F$3,G88,""),"")</f>
        <v/>
      </c>
      <c r="J88" s="84" t="str">
        <f t="shared" si="21"/>
        <v/>
      </c>
      <c r="K88"/>
      <c r="L88"/>
      <c r="M88"/>
      <c r="N88"/>
      <c r="O88"/>
      <c r="P88"/>
      <c r="Q88"/>
      <c r="R88"/>
      <c r="S88"/>
      <c r="U88" s="58"/>
      <c r="V88" s="59"/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x14ac:dyDescent="0.25">
      <c r="A89" s="85" t="str">
        <f>Config!$B$17</f>
        <v>LLUI</v>
      </c>
      <c r="B89" s="80">
        <f>METAS!$AX$24</f>
        <v>399</v>
      </c>
      <c r="C89" s="61">
        <f>ROUNDUP((B89/12)*Config!$C$6,0)</f>
        <v>67</v>
      </c>
      <c r="D89" s="80">
        <f>ACUMULADO!$AW$26</f>
        <v>81</v>
      </c>
      <c r="E89" s="81">
        <f t="shared" ref="E89:E96" si="22">E88</f>
        <v>16.666666666666668</v>
      </c>
      <c r="F89" s="90"/>
      <c r="G89" s="86">
        <f t="shared" si="20"/>
        <v>20.3</v>
      </c>
      <c r="H89" s="83" t="str">
        <f t="shared" ref="H89:H96" si="23">IF(G89&lt;$E$3,G89,"")</f>
        <v/>
      </c>
      <c r="I89" s="83" t="str">
        <f t="shared" ref="I89:I96" si="24">IF(G89&gt;=$E$3,IF(G89&lt;$F$3,G89,""),"")</f>
        <v/>
      </c>
      <c r="J89" s="88">
        <f t="shared" si="21"/>
        <v>20.3</v>
      </c>
      <c r="K89"/>
      <c r="L89"/>
      <c r="M89"/>
      <c r="N89"/>
      <c r="O89"/>
      <c r="P89"/>
      <c r="Q89"/>
      <c r="R89"/>
      <c r="S89"/>
      <c r="U89" s="58"/>
      <c r="V89" s="5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ht="18" customHeight="1" x14ac:dyDescent="0.25">
      <c r="A90" s="85" t="str">
        <f>Config!$B$18</f>
        <v>JERI</v>
      </c>
      <c r="B90" s="80">
        <f>METAS!$AY$24</f>
        <v>58</v>
      </c>
      <c r="C90" s="61">
        <f>ROUNDUP((B90/12)*Config!$C$6,0)</f>
        <v>10</v>
      </c>
      <c r="D90" s="80">
        <f>ACUMULADO!$AX$26</f>
        <v>8</v>
      </c>
      <c r="E90" s="81">
        <f t="shared" si="22"/>
        <v>16.666666666666668</v>
      </c>
      <c r="F90" s="90"/>
      <c r="G90" s="86">
        <f t="shared" si="20"/>
        <v>13.79</v>
      </c>
      <c r="H90" s="83" t="str">
        <f t="shared" si="23"/>
        <v/>
      </c>
      <c r="I90" s="83">
        <f t="shared" si="24"/>
        <v>13.79</v>
      </c>
      <c r="J90" s="88" t="str">
        <f t="shared" si="21"/>
        <v/>
      </c>
      <c r="K90"/>
      <c r="L90"/>
      <c r="M90"/>
      <c r="N90"/>
      <c r="O90"/>
      <c r="P90"/>
      <c r="Q90"/>
      <c r="R90"/>
      <c r="S90"/>
      <c r="U90" s="58"/>
      <c r="V90" s="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Config!$B$19</f>
        <v>YANT</v>
      </c>
      <c r="B91" s="80">
        <f>METAS!$AZ$24</f>
        <v>59</v>
      </c>
      <c r="C91" s="61">
        <f>ROUNDUP((B91/12)*Config!$C$6,0)</f>
        <v>10</v>
      </c>
      <c r="D91" s="80">
        <f>ACUMULADO!$AY$26</f>
        <v>5</v>
      </c>
      <c r="E91" s="81">
        <f t="shared" si="22"/>
        <v>16.666666666666668</v>
      </c>
      <c r="F91" s="90"/>
      <c r="G91" s="86">
        <f t="shared" si="20"/>
        <v>8.4700000000000006</v>
      </c>
      <c r="H91" s="83">
        <f t="shared" si="23"/>
        <v>8.4700000000000006</v>
      </c>
      <c r="I91" s="83" t="str">
        <f t="shared" si="24"/>
        <v/>
      </c>
      <c r="J91" s="88" t="str">
        <f t="shared" si="21"/>
        <v/>
      </c>
      <c r="K91"/>
      <c r="L91"/>
      <c r="M91"/>
      <c r="N91"/>
      <c r="O91"/>
      <c r="P91"/>
      <c r="Q91"/>
      <c r="R91"/>
      <c r="S91"/>
      <c r="U91" s="58"/>
      <c r="V91" s="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Config!$B$20</f>
        <v>SORI</v>
      </c>
      <c r="B92" s="80">
        <f>METAS!$BA$24</f>
        <v>240</v>
      </c>
      <c r="C92" s="61">
        <f>ROUNDUP((B92/12)*Config!$C$6,0)</f>
        <v>40</v>
      </c>
      <c r="D92" s="80">
        <f>ACUMULADO!$AZ$26</f>
        <v>10</v>
      </c>
      <c r="E92" s="81">
        <f t="shared" si="22"/>
        <v>16.666666666666668</v>
      </c>
      <c r="F92" s="90"/>
      <c r="G92" s="86">
        <f t="shared" si="20"/>
        <v>4.17</v>
      </c>
      <c r="H92" s="83">
        <f t="shared" si="23"/>
        <v>4.17</v>
      </c>
      <c r="I92" s="83" t="str">
        <f t="shared" si="24"/>
        <v/>
      </c>
      <c r="J92" s="88" t="str">
        <f t="shared" si="21"/>
        <v/>
      </c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Config!$B$21</f>
        <v>JEPE</v>
      </c>
      <c r="B93" s="80">
        <f>METAS!$BB$24</f>
        <v>139</v>
      </c>
      <c r="C93" s="61">
        <f>ROUNDUP((B93/12)*Config!$C$6,0)</f>
        <v>24</v>
      </c>
      <c r="D93" s="80">
        <f>ACUMULADO!$BA$26</f>
        <v>7</v>
      </c>
      <c r="E93" s="81">
        <f t="shared" si="22"/>
        <v>16.666666666666668</v>
      </c>
      <c r="F93" s="90"/>
      <c r="G93" s="86">
        <f>IFERROR(ROUND(D93*100/B93,2),0)</f>
        <v>5.04</v>
      </c>
      <c r="H93" s="83">
        <f t="shared" si="23"/>
        <v>5.04</v>
      </c>
      <c r="I93" s="83" t="str">
        <f t="shared" si="24"/>
        <v/>
      </c>
      <c r="J93" s="88" t="str">
        <f t="shared" si="21"/>
        <v/>
      </c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Config!$B$22</f>
        <v>ROQU</v>
      </c>
      <c r="B94" s="80">
        <f>METAS!$BC$24</f>
        <v>95</v>
      </c>
      <c r="C94" s="61">
        <f>ROUNDUP((B94/12)*Config!$C$6,0)</f>
        <v>16</v>
      </c>
      <c r="D94" s="80">
        <f>ACUMULADO!$BB$26</f>
        <v>0</v>
      </c>
      <c r="E94" s="81">
        <f t="shared" si="22"/>
        <v>16.666666666666668</v>
      </c>
      <c r="F94" s="90"/>
      <c r="G94" s="86">
        <f>IFERROR(ROUND(D94*100/B94,2),0)</f>
        <v>0</v>
      </c>
      <c r="H94" s="83">
        <f t="shared" si="23"/>
        <v>0</v>
      </c>
      <c r="I94" s="83" t="str">
        <f t="shared" si="24"/>
        <v/>
      </c>
      <c r="J94" s="88" t="str">
        <f t="shared" si="21"/>
        <v/>
      </c>
      <c r="K94"/>
      <c r="L94"/>
      <c r="M94"/>
      <c r="N94"/>
      <c r="O94"/>
      <c r="P94"/>
      <c r="Q94"/>
      <c r="R94"/>
      <c r="S94"/>
      <c r="U94" s="58"/>
      <c r="V94" s="9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Config!$B$23</f>
        <v>CALZ</v>
      </c>
      <c r="B95" s="80">
        <f>METAS!$BD$24</f>
        <v>57</v>
      </c>
      <c r="C95" s="61">
        <f>ROUNDUP((B95/12)*Config!$C$6,0)</f>
        <v>10</v>
      </c>
      <c r="D95" s="80">
        <f>ACUMULADO!$BC$26</f>
        <v>10</v>
      </c>
      <c r="E95" s="81">
        <f t="shared" si="22"/>
        <v>16.666666666666668</v>
      </c>
      <c r="F95" s="90"/>
      <c r="G95" s="86">
        <f t="shared" ref="G95:G96" si="25">IFERROR(ROUND(D95*100/B95,2),0)</f>
        <v>17.54</v>
      </c>
      <c r="H95" s="83" t="str">
        <f t="shared" si="23"/>
        <v/>
      </c>
      <c r="I95" s="83" t="str">
        <f t="shared" si="24"/>
        <v/>
      </c>
      <c r="J95" s="88">
        <f t="shared" si="21"/>
        <v>17.54</v>
      </c>
      <c r="K95"/>
      <c r="L95"/>
      <c r="M95"/>
      <c r="N95"/>
      <c r="O95"/>
      <c r="P95"/>
      <c r="Q95"/>
      <c r="R95"/>
      <c r="S95"/>
      <c r="U95" s="58"/>
      <c r="V95" s="78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Config!$B$24</f>
        <v>PUEB</v>
      </c>
      <c r="B96" s="80">
        <f>METAS!$BE$24</f>
        <v>99</v>
      </c>
      <c r="C96" s="61">
        <f>ROUNDUP((B96/12)*Config!$C$6,0)</f>
        <v>17</v>
      </c>
      <c r="D96" s="80">
        <f>ACUMULADO!$BD$26</f>
        <v>13</v>
      </c>
      <c r="E96" s="81">
        <f t="shared" si="22"/>
        <v>16.666666666666668</v>
      </c>
      <c r="F96" s="90"/>
      <c r="G96" s="86">
        <f t="shared" si="25"/>
        <v>13.13</v>
      </c>
      <c r="H96" s="83">
        <f t="shared" si="23"/>
        <v>13.13</v>
      </c>
      <c r="I96" s="83" t="str">
        <f t="shared" si="24"/>
        <v/>
      </c>
      <c r="J96" s="88" t="str">
        <f t="shared" si="21"/>
        <v/>
      </c>
      <c r="K96"/>
      <c r="L96"/>
      <c r="M96"/>
      <c r="N96"/>
      <c r="O96"/>
      <c r="P96"/>
      <c r="Q96"/>
      <c r="R96"/>
      <c r="S96"/>
      <c r="U96" s="58"/>
      <c r="V96" s="78"/>
      <c r="W96" s="60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4"/>
      <c r="B97"/>
      <c r="C97" s="63"/>
      <c r="D97" s="63"/>
      <c r="E97" s="64"/>
      <c r="F97" s="65"/>
      <c r="G97" s="65"/>
      <c r="H97" s="65"/>
      <c r="I97"/>
      <c r="J97"/>
      <c r="K97"/>
      <c r="L97"/>
      <c r="M97"/>
      <c r="N97"/>
      <c r="O97"/>
      <c r="P97"/>
      <c r="Q97"/>
      <c r="R97"/>
      <c r="S97"/>
      <c r="U97" s="58"/>
      <c r="V97" s="78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4"/>
      <c r="B98"/>
      <c r="C98" s="63"/>
      <c r="D98" s="64"/>
      <c r="E98" s="64"/>
      <c r="F98" s="65"/>
      <c r="G98" s="65"/>
      <c r="H98" s="65"/>
      <c r="I98"/>
      <c r="J98"/>
      <c r="K98"/>
      <c r="L98"/>
      <c r="M98"/>
      <c r="N98"/>
      <c r="O98"/>
      <c r="P98"/>
      <c r="Q98"/>
      <c r="R98"/>
      <c r="S98"/>
      <c r="U98" s="58"/>
      <c r="V98" s="78"/>
      <c r="W98" s="60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 s="4"/>
      <c r="B99"/>
      <c r="C99" s="63"/>
      <c r="D99" s="64"/>
      <c r="E99" s="64"/>
      <c r="F99" s="65"/>
      <c r="G99" s="65"/>
      <c r="H99" s="65"/>
      <c r="I99"/>
      <c r="J99"/>
      <c r="K99"/>
      <c r="L99"/>
      <c r="M99"/>
      <c r="N99"/>
      <c r="O99"/>
      <c r="P99"/>
      <c r="Q99"/>
      <c r="R99"/>
      <c r="S99"/>
      <c r="U99" s="58"/>
      <c r="V99" s="78"/>
      <c r="W99" s="60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 s="91"/>
      <c r="B100" s="65"/>
      <c r="C100" s="63"/>
      <c r="D100" s="65"/>
      <c r="E100" s="65"/>
      <c r="F100" s="65"/>
      <c r="G100" s="65"/>
      <c r="H100" s="65"/>
      <c r="I100" s="65"/>
      <c r="J100" s="65"/>
      <c r="K100"/>
      <c r="L100"/>
      <c r="M100"/>
      <c r="N100"/>
      <c r="O100"/>
      <c r="P100"/>
      <c r="Q100"/>
      <c r="R100"/>
      <c r="S100"/>
      <c r="U100" s="58"/>
      <c r="V100" s="78"/>
      <c r="W100" s="6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 s="91"/>
      <c r="B101" s="65"/>
      <c r="C101" s="63"/>
      <c r="D101" s="65"/>
      <c r="E101" s="65"/>
      <c r="F101" s="65"/>
      <c r="G101" s="65"/>
      <c r="H101" s="65"/>
      <c r="I101" s="65"/>
      <c r="J101" s="65"/>
      <c r="K101"/>
      <c r="L101"/>
      <c r="M101"/>
      <c r="N101"/>
      <c r="O101"/>
      <c r="P101"/>
      <c r="Q101"/>
      <c r="R101"/>
      <c r="S101"/>
      <c r="U101" s="58"/>
      <c r="V101" s="78"/>
      <c r="W101" s="60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 s="91"/>
      <c r="B102" s="65"/>
      <c r="C102" s="63"/>
      <c r="D102" s="65"/>
      <c r="E102" s="65"/>
      <c r="F102" s="65"/>
      <c r="G102" s="65"/>
      <c r="H102" s="65"/>
      <c r="I102" s="65"/>
      <c r="J102" s="65"/>
      <c r="K102"/>
      <c r="L102"/>
      <c r="M102"/>
      <c r="N102"/>
      <c r="O102"/>
      <c r="P102"/>
      <c r="Q102"/>
      <c r="R102"/>
      <c r="S102"/>
      <c r="U102" s="58"/>
      <c r="V102" s="78"/>
      <c r="W102" s="60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 s="91"/>
      <c r="B103" s="65"/>
      <c r="C103" s="63"/>
      <c r="D103" s="65"/>
      <c r="E103" s="65"/>
      <c r="F103" s="65"/>
      <c r="G103" s="65"/>
      <c r="H103" s="65"/>
      <c r="I103" s="65"/>
      <c r="J103" s="65"/>
      <c r="K103"/>
      <c r="L103"/>
      <c r="M103"/>
      <c r="N103"/>
      <c r="O103"/>
      <c r="P103"/>
      <c r="Q103"/>
      <c r="R103"/>
      <c r="S103"/>
      <c r="U103" s="58"/>
      <c r="V103" s="78"/>
      <c r="W103" s="60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  <row r="104" spans="1:527" s="8" customFormat="1" ht="18" customHeight="1" x14ac:dyDescent="0.25">
      <c r="A104" s="91"/>
      <c r="B104" s="65"/>
      <c r="C104" s="63"/>
      <c r="D104" s="65"/>
      <c r="E104" s="65"/>
      <c r="F104" s="65"/>
      <c r="G104" s="65"/>
      <c r="H104" s="65"/>
      <c r="I104" s="65"/>
      <c r="J104" s="65"/>
      <c r="K104"/>
      <c r="L104"/>
      <c r="M104"/>
      <c r="N104"/>
      <c r="O104"/>
      <c r="P104"/>
      <c r="Q104"/>
      <c r="R104"/>
      <c r="S104"/>
      <c r="U104" s="58"/>
      <c r="V104" s="78"/>
      <c r="W104" s="60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</row>
    <row r="105" spans="1:527" s="8" customFormat="1" ht="18" customHeight="1" x14ac:dyDescent="0.25">
      <c r="A105" s="4"/>
      <c r="B105"/>
      <c r="C105" s="63"/>
      <c r="D105" s="64"/>
      <c r="E105" s="64"/>
      <c r="F105" s="65"/>
      <c r="G105" s="65"/>
      <c r="H105" s="65"/>
      <c r="I105" s="65"/>
      <c r="J105" s="65"/>
      <c r="K105"/>
      <c r="L105"/>
      <c r="M105"/>
      <c r="N105"/>
      <c r="O105"/>
      <c r="P105"/>
      <c r="Q105"/>
      <c r="R105"/>
      <c r="S105"/>
      <c r="U105" s="58"/>
      <c r="V105" s="59" t="str">
        <f>A106</f>
        <v>AGENTES COMUNITARIOS DE SALUD CAPACITADOS EN LA PROMOCIÓN DE PRACTICAS SALUDABLES PARA EL DESARROLLO INFANTIL TEMPRANO EN SUS COMUNIDADES</v>
      </c>
      <c r="W105" s="60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</row>
    <row r="106" spans="1:527" s="8" customFormat="1" ht="18" customHeight="1" x14ac:dyDescent="0.25">
      <c r="A106" s="66" t="str">
        <f>METAS!B25</f>
        <v>AGENTES COMUNITARIOS DE SALUD CAPACITADOS EN LA PROMOCIÓN DE PRACTICAS SALUDABLES PARA EL DESARROLLO INFANTIL TEMPRANO EN SUS COMUNIDADES</v>
      </c>
      <c r="B106"/>
      <c r="C106" s="63"/>
      <c r="D106" s="64"/>
      <c r="E106" s="64"/>
      <c r="F106" s="65"/>
      <c r="G106" s="65"/>
      <c r="H106" s="65"/>
      <c r="I106" s="65"/>
      <c r="J106" s="65"/>
      <c r="K106" t="s">
        <v>506</v>
      </c>
      <c r="L106"/>
      <c r="M106"/>
      <c r="N106"/>
      <c r="O106"/>
      <c r="P106"/>
      <c r="Q106"/>
      <c r="R106"/>
      <c r="S106"/>
      <c r="U106" s="58"/>
      <c r="V106" s="89" t="str">
        <f>$V$1&amp;"  "&amp;V105&amp;"  "&amp;$V$3&amp;"  "&amp;$V$2</f>
        <v>RED. MOYOBAMBA:  AGENTES COMUNITARIOS DE SALUD CAPACITADOS EN LA PROMOCIÓN DE PRACTICAS SALUDABLES PARA EL DESARROLLO INFANTIL TEMPRANO EN SUS COMUNIDADES  - POR MICROREDES :   ENERO - FEBRERO 2025</v>
      </c>
      <c r="W106" s="60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</row>
    <row r="107" spans="1:527" s="8" customFormat="1" ht="48" customHeight="1" x14ac:dyDescent="0.25">
      <c r="A107" s="68" t="s">
        <v>2</v>
      </c>
      <c r="B107" s="69" t="s">
        <v>87</v>
      </c>
      <c r="C107" s="70" t="s">
        <v>69</v>
      </c>
      <c r="D107" s="69" t="s">
        <v>626</v>
      </c>
      <c r="E107" s="69" t="s">
        <v>1</v>
      </c>
      <c r="F107" s="71"/>
      <c r="G107" s="72" t="s">
        <v>9</v>
      </c>
      <c r="H107" s="73" t="str">
        <f>"DEFICIENTE &lt; "&amp;$E$3</f>
        <v>DEFICIENTE &lt; 13,3</v>
      </c>
      <c r="I107" s="73" t="str">
        <f>"PROCESO &gt; "&amp;$E$3&amp;"  -  &lt; "&amp;$F$3</f>
        <v>PROCESO &gt; 13,3  -  &lt; 15</v>
      </c>
      <c r="J107" s="73" t="str">
        <f>"OPTIMO &gt;= "&amp;$F$3</f>
        <v>OPTIMO &gt;= 15</v>
      </c>
      <c r="K107"/>
      <c r="L107"/>
      <c r="M107"/>
      <c r="N107"/>
      <c r="O107"/>
      <c r="P107"/>
      <c r="Q107"/>
      <c r="R107"/>
      <c r="S107"/>
      <c r="U107" s="58"/>
      <c r="V107" s="59"/>
      <c r="W107" s="60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</row>
    <row r="108" spans="1:527" s="8" customFormat="1" ht="18" customHeight="1" thickBot="1" x14ac:dyDescent="0.3">
      <c r="A108" s="74" t="str">
        <f>Config!$B$15</f>
        <v>RED</v>
      </c>
      <c r="B108" s="75">
        <f>SUM(B109:B117)</f>
        <v>152</v>
      </c>
      <c r="C108" s="75">
        <f>SUM(C109:C117)</f>
        <v>29</v>
      </c>
      <c r="D108" s="75">
        <f>SUM(D109:D117)</f>
        <v>39</v>
      </c>
      <c r="E108" s="75">
        <f>Config!$C$9</f>
        <v>16.666666666666668</v>
      </c>
      <c r="F108" s="76"/>
      <c r="G108" s="75">
        <f t="shared" ref="G108:G113" si="26">IFERROR(ROUND(D108*100/B108,2),0)</f>
        <v>25.66</v>
      </c>
      <c r="H108" s="77" t="str">
        <f>IF(G108&lt;$E$3,G108,"")</f>
        <v/>
      </c>
      <c r="I108" s="77" t="str">
        <f>IF(G108&gt;=$E$3,IF(G108&lt;$F$3,G108,""),"")</f>
        <v/>
      </c>
      <c r="J108" s="75">
        <f t="shared" ref="J108:J117" si="27">IF(G108&gt;=$F$3,G108,"")</f>
        <v>25.66</v>
      </c>
      <c r="K108"/>
      <c r="L108"/>
      <c r="M108"/>
      <c r="N108"/>
      <c r="O108"/>
      <c r="P108"/>
      <c r="Q108"/>
      <c r="R108"/>
      <c r="S108"/>
      <c r="U108" s="58"/>
      <c r="V108" s="59"/>
      <c r="W108" s="60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</row>
    <row r="109" spans="1:527" s="8" customFormat="1" ht="18" customHeight="1" x14ac:dyDescent="0.25">
      <c r="A109" s="79" t="str">
        <f>Config!$B$16</f>
        <v>HOSP</v>
      </c>
      <c r="B109" s="80">
        <f>METAS!$AV$25</f>
        <v>0</v>
      </c>
      <c r="C109" s="80">
        <f>ROUNDUP((B109/12)*Config!$C$6,0)</f>
        <v>0</v>
      </c>
      <c r="D109" s="80">
        <f>ACUMULADO!$AU$27</f>
        <v>0</v>
      </c>
      <c r="E109" s="81">
        <f>E108</f>
        <v>16.666666666666668</v>
      </c>
      <c r="F109" s="81"/>
      <c r="G109" s="82">
        <f t="shared" si="26"/>
        <v>0</v>
      </c>
      <c r="H109" s="83">
        <f>IF(G109&lt;$E$3,G109,"")</f>
        <v>0</v>
      </c>
      <c r="I109" s="83" t="str">
        <f>IF(G109&gt;=$E$3,IF(G109&lt;$F$3,G109,""),"")</f>
        <v/>
      </c>
      <c r="J109" s="84" t="str">
        <f t="shared" si="27"/>
        <v/>
      </c>
      <c r="K109"/>
      <c r="L109"/>
      <c r="M109"/>
      <c r="N109"/>
      <c r="O109"/>
      <c r="P109"/>
      <c r="Q109"/>
      <c r="R109"/>
      <c r="S109"/>
      <c r="U109" s="58"/>
      <c r="V109" s="59"/>
      <c r="W109" s="60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</row>
    <row r="110" spans="1:527" s="8" customFormat="1" ht="18" customHeight="1" x14ac:dyDescent="0.25">
      <c r="A110" s="85" t="str">
        <f>Config!$B$17</f>
        <v>LLUI</v>
      </c>
      <c r="B110" s="80">
        <f>METAS!$AX$25</f>
        <v>25</v>
      </c>
      <c r="C110" s="61">
        <f>ROUNDUP((B110/12)*Config!$C$6,0)</f>
        <v>5</v>
      </c>
      <c r="D110" s="80">
        <f>ACUMULADO!$AW$27</f>
        <v>0</v>
      </c>
      <c r="E110" s="81">
        <f t="shared" ref="E110:E117" si="28">E109</f>
        <v>16.666666666666668</v>
      </c>
      <c r="F110" s="90"/>
      <c r="G110" s="86">
        <f t="shared" si="26"/>
        <v>0</v>
      </c>
      <c r="H110" s="83">
        <f t="shared" ref="H110:H117" si="29">IF(G110&lt;$E$3,G110,"")</f>
        <v>0</v>
      </c>
      <c r="I110" s="83" t="str">
        <f t="shared" ref="I110:I117" si="30">IF(G110&gt;=$E$3,IF(G110&lt;$F$3,G110,""),"")</f>
        <v/>
      </c>
      <c r="J110" s="88" t="str">
        <f t="shared" si="27"/>
        <v/>
      </c>
      <c r="K110"/>
      <c r="L110"/>
      <c r="M110"/>
      <c r="N110"/>
      <c r="O110"/>
      <c r="P110"/>
      <c r="Q110"/>
      <c r="R110"/>
      <c r="S110"/>
      <c r="U110" s="58"/>
      <c r="V110" s="59"/>
      <c r="W110" s="6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</row>
    <row r="111" spans="1:527" s="8" customFormat="1" ht="18" customHeight="1" x14ac:dyDescent="0.25">
      <c r="A111" s="85" t="str">
        <f>Config!$B$18</f>
        <v>JERI</v>
      </c>
      <c r="B111" s="80">
        <f>METAS!$AY$25</f>
        <v>14</v>
      </c>
      <c r="C111" s="61">
        <f>ROUNDUP((B111/12)*Config!$C$6,0)</f>
        <v>3</v>
      </c>
      <c r="D111" s="80">
        <f>ACUMULADO!$AX$27</f>
        <v>0</v>
      </c>
      <c r="E111" s="81">
        <f t="shared" si="28"/>
        <v>16.666666666666668</v>
      </c>
      <c r="F111" s="90"/>
      <c r="G111" s="86">
        <f t="shared" si="26"/>
        <v>0</v>
      </c>
      <c r="H111" s="83">
        <f t="shared" si="29"/>
        <v>0</v>
      </c>
      <c r="I111" s="83" t="str">
        <f t="shared" si="30"/>
        <v/>
      </c>
      <c r="J111" s="88" t="str">
        <f t="shared" si="27"/>
        <v/>
      </c>
      <c r="K111"/>
      <c r="L111"/>
      <c r="M111"/>
      <c r="N111"/>
      <c r="O111"/>
      <c r="P111"/>
      <c r="Q111"/>
      <c r="R111"/>
      <c r="S111"/>
      <c r="U111" s="58"/>
      <c r="V111" s="9"/>
      <c r="W111" s="60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</row>
    <row r="112" spans="1:527" s="8" customFormat="1" ht="18" customHeight="1" x14ac:dyDescent="0.25">
      <c r="A112" s="85" t="str">
        <f>Config!$B$19</f>
        <v>YANT</v>
      </c>
      <c r="B112" s="80">
        <f>METAS!$AZ$25</f>
        <v>15</v>
      </c>
      <c r="C112" s="61">
        <f>ROUNDUP((B112/12)*Config!$C$6,0)</f>
        <v>3</v>
      </c>
      <c r="D112" s="80">
        <f>ACUMULADO!$AY$27</f>
        <v>2</v>
      </c>
      <c r="E112" s="81">
        <f t="shared" si="28"/>
        <v>16.666666666666668</v>
      </c>
      <c r="F112" s="90"/>
      <c r="G112" s="86">
        <f t="shared" si="26"/>
        <v>13.33</v>
      </c>
      <c r="H112" s="83" t="str">
        <f t="shared" si="29"/>
        <v/>
      </c>
      <c r="I112" s="83">
        <f t="shared" si="30"/>
        <v>13.33</v>
      </c>
      <c r="J112" s="88" t="str">
        <f t="shared" si="27"/>
        <v/>
      </c>
      <c r="K112"/>
      <c r="L112"/>
      <c r="M112"/>
      <c r="N112"/>
      <c r="O112"/>
      <c r="P112"/>
      <c r="Q112"/>
      <c r="R112"/>
      <c r="S112"/>
      <c r="U112" s="58"/>
      <c r="V112" s="9"/>
      <c r="W112" s="60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</row>
    <row r="113" spans="1:527" s="8" customFormat="1" ht="18" customHeight="1" x14ac:dyDescent="0.25">
      <c r="A113" s="85" t="str">
        <f>Config!$B$20</f>
        <v>SORI</v>
      </c>
      <c r="B113" s="80">
        <f>METAS!$BA$25</f>
        <v>16</v>
      </c>
      <c r="C113" s="61">
        <f>ROUNDUP((B113/12)*Config!$C$6,0)</f>
        <v>3</v>
      </c>
      <c r="D113" s="80">
        <f>ACUMULADO!$AZ$27</f>
        <v>13</v>
      </c>
      <c r="E113" s="81">
        <f t="shared" si="28"/>
        <v>16.666666666666668</v>
      </c>
      <c r="F113" s="90"/>
      <c r="G113" s="86">
        <f t="shared" si="26"/>
        <v>81.25</v>
      </c>
      <c r="H113" s="83" t="str">
        <f t="shared" si="29"/>
        <v/>
      </c>
      <c r="I113" s="83" t="str">
        <f t="shared" si="30"/>
        <v/>
      </c>
      <c r="J113" s="88">
        <f t="shared" si="27"/>
        <v>81.25</v>
      </c>
      <c r="K113"/>
      <c r="L113"/>
      <c r="M113"/>
      <c r="N113"/>
      <c r="O113"/>
      <c r="P113"/>
      <c r="Q113"/>
      <c r="R113"/>
      <c r="S113"/>
      <c r="U113" s="58"/>
      <c r="V113" s="9"/>
      <c r="W113" s="60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</row>
    <row r="114" spans="1:527" s="8" customFormat="1" ht="18" customHeight="1" x14ac:dyDescent="0.25">
      <c r="A114" s="85" t="str">
        <f>Config!$B$21</f>
        <v>JEPE</v>
      </c>
      <c r="B114" s="80">
        <f>METAS!$BB$25</f>
        <v>22</v>
      </c>
      <c r="C114" s="61">
        <f>ROUNDUP((B114/12)*Config!$C$6,0)</f>
        <v>4</v>
      </c>
      <c r="D114" s="80">
        <f>ACUMULADO!$BA$27</f>
        <v>16</v>
      </c>
      <c r="E114" s="81">
        <f t="shared" si="28"/>
        <v>16.666666666666668</v>
      </c>
      <c r="F114" s="90"/>
      <c r="G114" s="86">
        <f>IFERROR(ROUND(D114*100/B114,2),0)</f>
        <v>72.73</v>
      </c>
      <c r="H114" s="83" t="str">
        <f t="shared" si="29"/>
        <v/>
      </c>
      <c r="I114" s="83" t="str">
        <f t="shared" si="30"/>
        <v/>
      </c>
      <c r="J114" s="88">
        <f t="shared" si="27"/>
        <v>72.73</v>
      </c>
      <c r="K114"/>
      <c r="L114"/>
      <c r="M114"/>
      <c r="N114"/>
      <c r="O114"/>
      <c r="P114"/>
      <c r="Q114"/>
      <c r="R114"/>
      <c r="S114"/>
      <c r="U114" s="58"/>
      <c r="V114" s="78"/>
      <c r="W114" s="60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</row>
    <row r="115" spans="1:527" s="8" customFormat="1" ht="18" customHeight="1" x14ac:dyDescent="0.25">
      <c r="A115" s="85" t="str">
        <f>Config!$B$22</f>
        <v>ROQU</v>
      </c>
      <c r="B115" s="80">
        <f>METAS!$BC$25</f>
        <v>18</v>
      </c>
      <c r="C115" s="61">
        <f>ROUNDUP((B115/12)*Config!$C$6,0)</f>
        <v>3</v>
      </c>
      <c r="D115" s="80">
        <f>ACUMULADO!$BB$27</f>
        <v>0</v>
      </c>
      <c r="E115" s="81">
        <f t="shared" si="28"/>
        <v>16.666666666666668</v>
      </c>
      <c r="F115" s="90"/>
      <c r="G115" s="86">
        <f>IFERROR(ROUND(D115*100/B115,2),0)</f>
        <v>0</v>
      </c>
      <c r="H115" s="83">
        <f t="shared" si="29"/>
        <v>0</v>
      </c>
      <c r="I115" s="83" t="str">
        <f t="shared" si="30"/>
        <v/>
      </c>
      <c r="J115" s="88" t="str">
        <f t="shared" si="27"/>
        <v/>
      </c>
      <c r="K115"/>
      <c r="L115"/>
      <c r="M115"/>
      <c r="N115"/>
      <c r="O115"/>
      <c r="P115"/>
      <c r="Q115"/>
      <c r="R115"/>
      <c r="S115"/>
      <c r="U115" s="58"/>
      <c r="V115" s="78"/>
      <c r="W115" s="60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</row>
    <row r="116" spans="1:527" s="8" customFormat="1" ht="18" customHeight="1" x14ac:dyDescent="0.25">
      <c r="A116" s="85" t="str">
        <f>Config!$B$23</f>
        <v>CALZ</v>
      </c>
      <c r="B116" s="80">
        <f>METAS!$BD$25</f>
        <v>13</v>
      </c>
      <c r="C116" s="61">
        <f>ROUNDUP((B116/12)*Config!$C$6,0)</f>
        <v>3</v>
      </c>
      <c r="D116" s="80">
        <f>ACUMULADO!$BC$27</f>
        <v>8</v>
      </c>
      <c r="E116" s="81">
        <f t="shared" si="28"/>
        <v>16.666666666666668</v>
      </c>
      <c r="F116" s="90"/>
      <c r="G116" s="86">
        <f t="shared" ref="G116:G117" si="31">IFERROR(ROUND(D116*100/B116,2),0)</f>
        <v>61.54</v>
      </c>
      <c r="H116" s="83" t="str">
        <f t="shared" si="29"/>
        <v/>
      </c>
      <c r="I116" s="83" t="str">
        <f t="shared" si="30"/>
        <v/>
      </c>
      <c r="J116" s="88">
        <f t="shared" si="27"/>
        <v>61.54</v>
      </c>
      <c r="K116"/>
      <c r="L116"/>
      <c r="M116"/>
      <c r="N116"/>
      <c r="O116"/>
      <c r="P116"/>
      <c r="Q116"/>
      <c r="R116"/>
      <c r="S116"/>
      <c r="U116" s="58"/>
      <c r="V116" s="78"/>
      <c r="W116" s="60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</row>
    <row r="117" spans="1:527" s="8" customFormat="1" ht="18" customHeight="1" x14ac:dyDescent="0.25">
      <c r="A117" s="85" t="str">
        <f>Config!$B$24</f>
        <v>PUEB</v>
      </c>
      <c r="B117" s="80">
        <f>METAS!$BE$25</f>
        <v>29</v>
      </c>
      <c r="C117" s="61">
        <f>ROUNDUP((B117/12)*Config!$C$6,0)</f>
        <v>5</v>
      </c>
      <c r="D117" s="80">
        <f>ACUMULADO!$BD$27</f>
        <v>0</v>
      </c>
      <c r="E117" s="81">
        <f t="shared" si="28"/>
        <v>16.666666666666668</v>
      </c>
      <c r="F117" s="90"/>
      <c r="G117" s="86">
        <f t="shared" si="31"/>
        <v>0</v>
      </c>
      <c r="H117" s="83">
        <f t="shared" si="29"/>
        <v>0</v>
      </c>
      <c r="I117" s="83" t="str">
        <f t="shared" si="30"/>
        <v/>
      </c>
      <c r="J117" s="88" t="str">
        <f t="shared" si="27"/>
        <v/>
      </c>
      <c r="K117"/>
      <c r="L117"/>
      <c r="M117"/>
      <c r="N117"/>
      <c r="O117"/>
      <c r="P117"/>
      <c r="Q117"/>
      <c r="R117"/>
      <c r="S117"/>
      <c r="U117" s="58"/>
      <c r="V117" s="78"/>
      <c r="W117" s="60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</row>
    <row r="118" spans="1:527" s="8" customFormat="1" ht="18" customHeight="1" x14ac:dyDescent="0.25">
      <c r="A118" s="91"/>
      <c r="B118" s="65"/>
      <c r="C118" s="63"/>
      <c r="D118" s="63"/>
      <c r="E118" s="65"/>
      <c r="F118" s="65"/>
      <c r="G118" s="65"/>
      <c r="H118" s="65"/>
      <c r="I118" s="65"/>
      <c r="J118" s="65"/>
      <c r="K118"/>
      <c r="L118"/>
      <c r="M118"/>
      <c r="N118"/>
      <c r="O118"/>
      <c r="P118"/>
      <c r="Q118"/>
      <c r="R118"/>
      <c r="S118"/>
      <c r="U118" s="58"/>
      <c r="V118" s="78"/>
      <c r="W118" s="60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</row>
    <row r="119" spans="1:527" s="8" customFormat="1" ht="18" customHeight="1" x14ac:dyDescent="0.25">
      <c r="A119" s="91"/>
      <c r="B119" s="65"/>
      <c r="C119" s="63"/>
      <c r="D119" s="65"/>
      <c r="E119" s="65"/>
      <c r="F119" s="65"/>
      <c r="G119" s="65"/>
      <c r="H119" s="65"/>
      <c r="I119" s="65"/>
      <c r="J119" s="65"/>
      <c r="K119"/>
      <c r="L119"/>
      <c r="M119"/>
      <c r="N119"/>
      <c r="O119"/>
      <c r="P119"/>
      <c r="Q119"/>
      <c r="R119"/>
      <c r="S119"/>
      <c r="U119" s="58"/>
      <c r="V119" s="78"/>
      <c r="W119" s="60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</row>
    <row r="120" spans="1:527" s="8" customFormat="1" ht="18" customHeight="1" x14ac:dyDescent="0.25">
      <c r="A120" s="91"/>
      <c r="B120" s="65"/>
      <c r="C120" s="63"/>
      <c r="D120" s="65"/>
      <c r="E120" s="65"/>
      <c r="F120" s="65"/>
      <c r="G120" s="65"/>
      <c r="H120" s="65"/>
      <c r="I120" s="65"/>
      <c r="J120" s="65"/>
      <c r="K120"/>
      <c r="L120"/>
      <c r="M120"/>
      <c r="N120"/>
      <c r="O120"/>
      <c r="P120"/>
      <c r="Q120"/>
      <c r="R120"/>
      <c r="S120"/>
      <c r="U120" s="58"/>
      <c r="V120" s="78"/>
      <c r="W120" s="6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</row>
    <row r="121" spans="1:527" ht="18" customHeight="1" x14ac:dyDescent="0.25">
      <c r="A121" s="91"/>
      <c r="B121" s="65"/>
      <c r="D121" s="65"/>
      <c r="E121" s="65"/>
      <c r="I121" s="65"/>
      <c r="J121" s="65"/>
      <c r="T121" s="8"/>
      <c r="W121" s="60"/>
    </row>
    <row r="122" spans="1:527" ht="18" customHeight="1" x14ac:dyDescent="0.25">
      <c r="A122" s="91"/>
      <c r="B122" s="65"/>
      <c r="D122" s="65"/>
      <c r="E122" s="65"/>
      <c r="I122" s="65"/>
      <c r="J122" s="65"/>
      <c r="T122" s="8"/>
      <c r="W122" s="60"/>
    </row>
    <row r="123" spans="1:527" ht="18" customHeight="1" x14ac:dyDescent="0.25">
      <c r="A123" s="94"/>
      <c r="B123" s="65"/>
      <c r="D123" s="65"/>
      <c r="E123" s="65"/>
      <c r="I123" s="65"/>
      <c r="J123" s="65"/>
      <c r="T123" s="8"/>
      <c r="W123" s="60"/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>
        <v>0</v>
      </c>
      <c r="RB123">
        <v>0</v>
      </c>
      <c r="RC123">
        <v>0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0</v>
      </c>
      <c r="RM123">
        <v>0</v>
      </c>
      <c r="RN123">
        <v>0</v>
      </c>
      <c r="RO123">
        <v>0</v>
      </c>
      <c r="RP123">
        <v>0</v>
      </c>
      <c r="RQ123">
        <v>0</v>
      </c>
      <c r="RR123">
        <v>0</v>
      </c>
      <c r="RS123">
        <v>0</v>
      </c>
      <c r="RT123">
        <v>0</v>
      </c>
      <c r="RU123">
        <v>0</v>
      </c>
      <c r="RV123">
        <v>0</v>
      </c>
      <c r="RW123">
        <v>0</v>
      </c>
      <c r="RX123">
        <v>0</v>
      </c>
      <c r="RY123">
        <v>0</v>
      </c>
      <c r="RZ123">
        <v>0</v>
      </c>
      <c r="SA123">
        <v>0</v>
      </c>
      <c r="SB123">
        <v>0</v>
      </c>
      <c r="SC123">
        <v>0</v>
      </c>
      <c r="SD123">
        <v>0</v>
      </c>
      <c r="SE123">
        <v>0</v>
      </c>
      <c r="SF123">
        <v>0</v>
      </c>
      <c r="SG123">
        <v>0</v>
      </c>
      <c r="SH123">
        <v>0</v>
      </c>
      <c r="SI123">
        <v>0</v>
      </c>
      <c r="SJ123">
        <v>0</v>
      </c>
      <c r="SK123">
        <v>0</v>
      </c>
      <c r="SL123">
        <v>0</v>
      </c>
      <c r="SM123">
        <v>0</v>
      </c>
      <c r="SN123">
        <v>0</v>
      </c>
      <c r="SO123">
        <v>0</v>
      </c>
      <c r="SP123">
        <v>0</v>
      </c>
      <c r="SQ123">
        <v>0</v>
      </c>
      <c r="SR123">
        <v>0</v>
      </c>
      <c r="SS123">
        <v>0</v>
      </c>
      <c r="ST123">
        <v>0</v>
      </c>
      <c r="SU123">
        <v>0</v>
      </c>
      <c r="SV123">
        <v>0</v>
      </c>
      <c r="SW123">
        <v>0</v>
      </c>
      <c r="SX123">
        <v>0</v>
      </c>
      <c r="SY123">
        <v>0</v>
      </c>
      <c r="SZ123">
        <v>0</v>
      </c>
      <c r="TA123">
        <v>0</v>
      </c>
      <c r="TB123">
        <v>0</v>
      </c>
      <c r="TC123">
        <v>0</v>
      </c>
      <c r="TD123">
        <v>0</v>
      </c>
      <c r="TE123">
        <v>0</v>
      </c>
      <c r="TF123">
        <v>0</v>
      </c>
      <c r="TG123">
        <v>0</v>
      </c>
    </row>
    <row r="124" spans="1:527" ht="18" customHeight="1" x14ac:dyDescent="0.25">
      <c r="A124" s="91"/>
      <c r="B124" s="65"/>
      <c r="D124" s="65"/>
      <c r="E124" s="65"/>
      <c r="I124" s="65"/>
      <c r="J124" s="65"/>
      <c r="T124" s="8"/>
      <c r="W124" s="60"/>
    </row>
    <row r="125" spans="1:527" ht="18" customHeight="1" x14ac:dyDescent="0.25">
      <c r="B125" s="65"/>
      <c r="D125" s="65"/>
      <c r="E125" s="65"/>
      <c r="I125" s="65"/>
      <c r="J125" s="65"/>
      <c r="T125" s="8"/>
      <c r="W125" s="60"/>
    </row>
    <row r="126" spans="1:527" ht="18" customHeight="1" x14ac:dyDescent="0.25">
      <c r="I126" s="65"/>
      <c r="J126" s="65"/>
      <c r="T126" s="8"/>
      <c r="V126" s="59" t="str">
        <f>A127</f>
        <v>FAMILIAS QUE RECIBEN CONSEJERÍA A TRAVÉS DE LA VISITA DOMICILIARIA PARA PROMOVER PRÁCTICAS Y ENTORNOS SALUDABLES PARA CONTRIBUIR A LA DISMINUCIÓN DE LA TUBERCULOSIS, VIH/SIDA</v>
      </c>
      <c r="W126" s="60"/>
    </row>
    <row r="127" spans="1:527" ht="18" customHeight="1" x14ac:dyDescent="0.25">
      <c r="A127" s="66" t="str">
        <f>METAS!B26</f>
        <v>FAMILIAS QUE RECIBEN CONSEJERÍA A TRAVÉS DE LA VISITA DOMICILIARIA PARA PROMOVER PRÁCTICAS Y ENTORNOS SALUDABLES PARA CONTRIBUIR A LA DISMINUCIÓN DE LA TUBERCULOSIS, VIH/SIDA</v>
      </c>
      <c r="I127" s="65"/>
      <c r="J127" s="65"/>
      <c r="K127" t="s">
        <v>506</v>
      </c>
      <c r="T127" s="8"/>
      <c r="V127" s="89" t="str">
        <f>$V$1&amp;"  "&amp;V126&amp;"  "&amp;$V$3&amp;"  "&amp;$V$2</f>
        <v>RED. MOYOBAMBA:  FAMILIAS QUE RECIBEN CONSEJERÍA A TRAVÉS DE LA VISITA DOMICILIARIA PARA PROMOVER PRÁCTICAS Y ENTORNOS SALUDABLES PARA CONTRIBUIR A LA DISMINUCIÓN DE LA TUBERCULOSIS, VIH/SIDA  - POR MICROREDES :   ENERO - FEBRERO 2025</v>
      </c>
      <c r="W127" s="60"/>
    </row>
    <row r="128" spans="1:527" ht="48" customHeight="1" x14ac:dyDescent="0.25">
      <c r="A128" s="68" t="s">
        <v>2</v>
      </c>
      <c r="B128" s="69" t="s">
        <v>87</v>
      </c>
      <c r="C128" s="70" t="s">
        <v>69</v>
      </c>
      <c r="D128" s="69" t="s">
        <v>626</v>
      </c>
      <c r="E128" s="69" t="s">
        <v>1</v>
      </c>
      <c r="F128" s="71"/>
      <c r="G128" s="72" t="s">
        <v>9</v>
      </c>
      <c r="H128" s="73" t="str">
        <f>"DEFICIENTE &lt; "&amp;$E$3</f>
        <v>DEFICIENTE &lt; 13,3</v>
      </c>
      <c r="I128" s="73" t="str">
        <f>"PROCESO &gt; "&amp;$E$3&amp;"  -  &lt; "&amp;$F$3</f>
        <v>PROCESO &gt; 13,3  -  &lt; 15</v>
      </c>
      <c r="J128" s="73" t="str">
        <f>"OPTIMO &gt;= "&amp;$F$3</f>
        <v>OPTIMO &gt;= 15</v>
      </c>
      <c r="T128" s="8"/>
      <c r="V128" s="59"/>
      <c r="W128" s="60"/>
    </row>
    <row r="129" spans="1:527" ht="18" customHeight="1" thickBot="1" x14ac:dyDescent="0.3">
      <c r="A129" s="74" t="str">
        <f>Config!$B$15</f>
        <v>RED</v>
      </c>
      <c r="B129" s="75">
        <f>SUM(B130:B138)</f>
        <v>3207</v>
      </c>
      <c r="C129" s="75">
        <f>SUM(C130:C138)</f>
        <v>538</v>
      </c>
      <c r="D129" s="75">
        <f>SUM(D130:D138)</f>
        <v>931</v>
      </c>
      <c r="E129" s="75">
        <f>Config!$C$9</f>
        <v>16.666666666666668</v>
      </c>
      <c r="F129" s="76"/>
      <c r="G129" s="75">
        <f t="shared" ref="G129:G134" si="32">IFERROR(ROUND(D129*100/B129,2),0)</f>
        <v>29.03</v>
      </c>
      <c r="H129" s="77" t="str">
        <f>IF(G129&lt;$E$3,G129,"")</f>
        <v/>
      </c>
      <c r="I129" s="77" t="str">
        <f>IF(G129&gt;=$E$3,IF(G129&lt;$F$3,G129,""),"")</f>
        <v/>
      </c>
      <c r="J129" s="75">
        <f t="shared" ref="J129:J138" si="33">IF(G129&gt;=$F$3,G129,"")</f>
        <v>29.03</v>
      </c>
      <c r="T129" s="8"/>
      <c r="V129" s="59"/>
      <c r="W129" s="60"/>
    </row>
    <row r="130" spans="1:527" ht="18" customHeight="1" x14ac:dyDescent="0.25">
      <c r="A130" s="79" t="str">
        <f>Config!$B$16</f>
        <v>HOSP</v>
      </c>
      <c r="B130" s="80">
        <f>METAS!$AV$26</f>
        <v>0</v>
      </c>
      <c r="C130" s="80">
        <f>ROUNDUP((B130/12)*Config!$C$6,0)</f>
        <v>0</v>
      </c>
      <c r="D130" s="80">
        <f>ACUMULADO!$AU$28</f>
        <v>0</v>
      </c>
      <c r="E130" s="81">
        <f>E129</f>
        <v>16.666666666666668</v>
      </c>
      <c r="F130" s="81"/>
      <c r="G130" s="82">
        <f t="shared" si="32"/>
        <v>0</v>
      </c>
      <c r="H130" s="83">
        <f>IF(G130&lt;$E$3,G130,"")</f>
        <v>0</v>
      </c>
      <c r="I130" s="83" t="str">
        <f>IF(G130&gt;=$E$3,IF(G130&lt;$F$3,G130,""),"")</f>
        <v/>
      </c>
      <c r="J130" s="84" t="str">
        <f t="shared" si="33"/>
        <v/>
      </c>
      <c r="T130" s="8"/>
      <c r="V130" s="59"/>
      <c r="W130" s="60"/>
    </row>
    <row r="131" spans="1:527" ht="18" customHeight="1" x14ac:dyDescent="0.25">
      <c r="A131" s="85" t="str">
        <f>Config!$B$17</f>
        <v>LLUI</v>
      </c>
      <c r="B131" s="80">
        <f>METAS!$AX$26</f>
        <v>1362</v>
      </c>
      <c r="C131" s="61">
        <f>ROUNDUP((B131/12)*Config!$C$6,0)</f>
        <v>227</v>
      </c>
      <c r="D131" s="80">
        <f>ACUMULADO!$AW$28</f>
        <v>363</v>
      </c>
      <c r="E131" s="81">
        <f t="shared" ref="E131:E138" si="34">E130</f>
        <v>16.666666666666668</v>
      </c>
      <c r="F131" s="90"/>
      <c r="G131" s="86">
        <f t="shared" si="32"/>
        <v>26.65</v>
      </c>
      <c r="H131" s="83" t="str">
        <f t="shared" ref="H131:H138" si="35">IF(G131&lt;$E$3,G131,"")</f>
        <v/>
      </c>
      <c r="I131" s="83" t="str">
        <f t="shared" ref="I131:I138" si="36">IF(G131&gt;=$E$3,IF(G131&lt;$F$3,G131,""),"")</f>
        <v/>
      </c>
      <c r="J131" s="88">
        <f t="shared" si="33"/>
        <v>26.65</v>
      </c>
      <c r="T131" s="8"/>
      <c r="V131" s="59"/>
      <c r="W131" s="60"/>
    </row>
    <row r="132" spans="1:527" ht="18" customHeight="1" x14ac:dyDescent="0.25">
      <c r="A132" s="85" t="str">
        <f>Config!$B$18</f>
        <v>JERI</v>
      </c>
      <c r="B132" s="80">
        <f>METAS!$AY$26</f>
        <v>118</v>
      </c>
      <c r="C132" s="61">
        <f>ROUNDUP((B132/12)*Config!$C$6,0)</f>
        <v>20</v>
      </c>
      <c r="D132" s="80">
        <f>ACUMULADO!$AX$28</f>
        <v>10</v>
      </c>
      <c r="E132" s="81">
        <f t="shared" si="34"/>
        <v>16.666666666666668</v>
      </c>
      <c r="F132" s="90"/>
      <c r="G132" s="86">
        <f t="shared" si="32"/>
        <v>8.4700000000000006</v>
      </c>
      <c r="H132" s="83">
        <f t="shared" si="35"/>
        <v>8.4700000000000006</v>
      </c>
      <c r="I132" s="83" t="str">
        <f t="shared" si="36"/>
        <v/>
      </c>
      <c r="J132" s="88" t="str">
        <f t="shared" si="33"/>
        <v/>
      </c>
      <c r="T132" s="8"/>
      <c r="V132" s="9"/>
      <c r="W132" s="60"/>
    </row>
    <row r="133" spans="1:527" ht="18" customHeight="1" x14ac:dyDescent="0.25">
      <c r="A133" s="85" t="str">
        <f>Config!$B$19</f>
        <v>YANT</v>
      </c>
      <c r="B133" s="80">
        <f>METAS!$AZ$26</f>
        <v>189</v>
      </c>
      <c r="C133" s="61">
        <f>ROUNDUP((B133/12)*Config!$C$6,0)</f>
        <v>32</v>
      </c>
      <c r="D133" s="80">
        <f>ACUMULADO!$AY$28</f>
        <v>169</v>
      </c>
      <c r="E133" s="81">
        <f t="shared" si="34"/>
        <v>16.666666666666668</v>
      </c>
      <c r="F133" s="90"/>
      <c r="G133" s="86">
        <f t="shared" si="32"/>
        <v>89.42</v>
      </c>
      <c r="H133" s="83" t="str">
        <f t="shared" si="35"/>
        <v/>
      </c>
      <c r="I133" s="83" t="str">
        <f t="shared" si="36"/>
        <v/>
      </c>
      <c r="J133" s="88">
        <f t="shared" si="33"/>
        <v>89.42</v>
      </c>
      <c r="T133" s="8"/>
      <c r="V133" s="9"/>
      <c r="W133" s="60"/>
    </row>
    <row r="134" spans="1:527" ht="18" customHeight="1" x14ac:dyDescent="0.25">
      <c r="A134" s="85" t="str">
        <f>Config!$B$20</f>
        <v>SORI</v>
      </c>
      <c r="B134" s="80">
        <f>METAS!$BA$26</f>
        <v>652</v>
      </c>
      <c r="C134" s="61">
        <f>ROUNDUP((B134/12)*Config!$C$6,0)</f>
        <v>109</v>
      </c>
      <c r="D134" s="80">
        <f>ACUMULADO!$AZ$28</f>
        <v>202</v>
      </c>
      <c r="E134" s="81">
        <f t="shared" si="34"/>
        <v>16.666666666666668</v>
      </c>
      <c r="F134" s="90"/>
      <c r="G134" s="86">
        <f t="shared" si="32"/>
        <v>30.98</v>
      </c>
      <c r="H134" s="83" t="str">
        <f t="shared" si="35"/>
        <v/>
      </c>
      <c r="I134" s="83" t="str">
        <f t="shared" si="36"/>
        <v/>
      </c>
      <c r="J134" s="88">
        <f t="shared" si="33"/>
        <v>30.98</v>
      </c>
      <c r="T134" s="8"/>
      <c r="V134" s="9"/>
      <c r="W134" s="60"/>
    </row>
    <row r="135" spans="1:527" ht="18" customHeight="1" x14ac:dyDescent="0.25">
      <c r="A135" s="85" t="str">
        <f>Config!$B$21</f>
        <v>JEPE</v>
      </c>
      <c r="B135" s="80">
        <f>METAS!$BB$26</f>
        <v>283</v>
      </c>
      <c r="C135" s="61">
        <f>ROUNDUP((B135/12)*Config!$C$6,0)</f>
        <v>48</v>
      </c>
      <c r="D135" s="80">
        <f>ACUMULADO!$BA$28</f>
        <v>80</v>
      </c>
      <c r="E135" s="81">
        <f t="shared" si="34"/>
        <v>16.666666666666668</v>
      </c>
      <c r="F135" s="90"/>
      <c r="G135" s="86">
        <f>IFERROR(ROUND(D135*100/B135,2),0)</f>
        <v>28.27</v>
      </c>
      <c r="H135" s="83" t="str">
        <f t="shared" si="35"/>
        <v/>
      </c>
      <c r="I135" s="83" t="str">
        <f t="shared" si="36"/>
        <v/>
      </c>
      <c r="J135" s="88">
        <f t="shared" si="33"/>
        <v>28.27</v>
      </c>
      <c r="T135" s="8"/>
      <c r="V135" s="9"/>
      <c r="W135" s="60"/>
    </row>
    <row r="136" spans="1:527" ht="18" customHeight="1" x14ac:dyDescent="0.25">
      <c r="A136" s="85" t="str">
        <f>Config!$B$22</f>
        <v>ROQU</v>
      </c>
      <c r="B136" s="80">
        <f>METAS!$BC$26</f>
        <v>166</v>
      </c>
      <c r="C136" s="61">
        <f>ROUNDUP((B136/12)*Config!$C$6,0)</f>
        <v>28</v>
      </c>
      <c r="D136" s="80">
        <f>ACUMULADO!$BB$28</f>
        <v>0</v>
      </c>
      <c r="E136" s="81">
        <f t="shared" si="34"/>
        <v>16.666666666666668</v>
      </c>
      <c r="F136" s="90"/>
      <c r="G136" s="86">
        <f>IFERROR(ROUND(D136*100/B136,2),0)</f>
        <v>0</v>
      </c>
      <c r="H136" s="83">
        <f t="shared" si="35"/>
        <v>0</v>
      </c>
      <c r="I136" s="83" t="str">
        <f t="shared" si="36"/>
        <v/>
      </c>
      <c r="J136" s="88" t="str">
        <f t="shared" si="33"/>
        <v/>
      </c>
      <c r="T136" s="8"/>
      <c r="V136" s="9"/>
      <c r="W136" s="60"/>
    </row>
    <row r="137" spans="1:527" ht="18" customHeight="1" x14ac:dyDescent="0.25">
      <c r="A137" s="85" t="str">
        <f>Config!$B$23</f>
        <v>CALZ</v>
      </c>
      <c r="B137" s="80">
        <f>METAS!$BD$26</f>
        <v>147</v>
      </c>
      <c r="C137" s="61">
        <f>ROUNDUP((B137/12)*Config!$C$6,0)</f>
        <v>25</v>
      </c>
      <c r="D137" s="80">
        <f>ACUMULADO!$BC$28</f>
        <v>70</v>
      </c>
      <c r="E137" s="81">
        <f t="shared" si="34"/>
        <v>16.666666666666668</v>
      </c>
      <c r="F137" s="90"/>
      <c r="G137" s="86">
        <f t="shared" ref="G137:G138" si="37">IFERROR(ROUND(D137*100/B137,2),0)</f>
        <v>47.62</v>
      </c>
      <c r="H137" s="83" t="str">
        <f t="shared" si="35"/>
        <v/>
      </c>
      <c r="I137" s="83" t="str">
        <f t="shared" si="36"/>
        <v/>
      </c>
      <c r="J137" s="88">
        <f t="shared" si="33"/>
        <v>47.62</v>
      </c>
      <c r="T137" s="8"/>
      <c r="W137" s="60"/>
    </row>
    <row r="138" spans="1:527" ht="18" customHeight="1" x14ac:dyDescent="0.25">
      <c r="A138" s="85" t="str">
        <f>Config!$B$24</f>
        <v>PUEB</v>
      </c>
      <c r="B138" s="80">
        <f>METAS!$BE$26</f>
        <v>290</v>
      </c>
      <c r="C138" s="61">
        <f>ROUNDUP((B138/12)*Config!$C$6,0)</f>
        <v>49</v>
      </c>
      <c r="D138" s="80">
        <f>ACUMULADO!$BD$28</f>
        <v>37</v>
      </c>
      <c r="E138" s="81">
        <f t="shared" si="34"/>
        <v>16.666666666666668</v>
      </c>
      <c r="F138" s="90"/>
      <c r="G138" s="86">
        <f t="shared" si="37"/>
        <v>12.76</v>
      </c>
      <c r="H138" s="83">
        <f t="shared" si="35"/>
        <v>12.76</v>
      </c>
      <c r="I138" s="83" t="str">
        <f t="shared" si="36"/>
        <v/>
      </c>
      <c r="J138" s="88" t="str">
        <f t="shared" si="33"/>
        <v/>
      </c>
      <c r="T138" s="8"/>
      <c r="W138" s="60"/>
    </row>
    <row r="139" spans="1:527" ht="18" customHeight="1" x14ac:dyDescent="0.25">
      <c r="A139" s="91"/>
      <c r="B139" s="65"/>
      <c r="D139" s="63"/>
      <c r="E139" s="65"/>
      <c r="I139" s="65"/>
      <c r="J139" s="65"/>
      <c r="T139" s="8"/>
      <c r="W139" s="60"/>
    </row>
    <row r="140" spans="1:527" ht="18" customHeight="1" x14ac:dyDescent="0.25">
      <c r="A140" s="91"/>
      <c r="B140" s="65"/>
      <c r="D140" s="65"/>
      <c r="E140" s="65"/>
      <c r="I140" s="65"/>
      <c r="J140" s="65"/>
      <c r="T140" s="8"/>
      <c r="W140" s="60"/>
    </row>
    <row r="141" spans="1:527" ht="18" customHeight="1" x14ac:dyDescent="0.25">
      <c r="A141" s="91"/>
      <c r="B141" s="65"/>
      <c r="D141" s="65"/>
      <c r="E141" s="65"/>
      <c r="I141" s="65"/>
      <c r="J141" s="65"/>
      <c r="T141" s="8"/>
      <c r="W141" s="60"/>
    </row>
    <row r="142" spans="1:527" ht="18" customHeight="1" x14ac:dyDescent="0.25">
      <c r="A142" s="91"/>
      <c r="B142" s="65"/>
      <c r="D142" s="65"/>
      <c r="E142" s="65"/>
      <c r="I142" s="65"/>
      <c r="J142" s="65"/>
      <c r="T142" s="8"/>
      <c r="W142" s="60"/>
    </row>
    <row r="143" spans="1:527" ht="18" customHeight="1" x14ac:dyDescent="0.25">
      <c r="A143" s="91"/>
      <c r="B143" s="65"/>
      <c r="D143" s="65"/>
      <c r="E143" s="65"/>
      <c r="I143" s="65"/>
      <c r="J143" s="65"/>
      <c r="T143" s="8"/>
      <c r="W143" s="60"/>
    </row>
    <row r="144" spans="1:527" ht="18" customHeight="1" x14ac:dyDescent="0.25">
      <c r="A144" s="94"/>
      <c r="B144" s="65"/>
      <c r="D144" s="65"/>
      <c r="E144" s="65"/>
      <c r="I144" s="65"/>
      <c r="J144" s="65"/>
      <c r="T144" s="8"/>
      <c r="W144" s="60"/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</v>
      </c>
      <c r="RK144">
        <v>0</v>
      </c>
      <c r="RL144">
        <v>0</v>
      </c>
      <c r="RM144">
        <v>0</v>
      </c>
      <c r="RN144">
        <v>0</v>
      </c>
      <c r="RO144">
        <v>0</v>
      </c>
      <c r="RP144">
        <v>0</v>
      </c>
      <c r="RQ144">
        <v>0</v>
      </c>
      <c r="RR144">
        <v>0</v>
      </c>
      <c r="RS144">
        <v>0</v>
      </c>
      <c r="RT144">
        <v>0</v>
      </c>
      <c r="RU144">
        <v>0</v>
      </c>
      <c r="RV144">
        <v>0</v>
      </c>
      <c r="RW144">
        <v>0</v>
      </c>
      <c r="RX144">
        <v>0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v>0</v>
      </c>
      <c r="SI144">
        <v>0</v>
      </c>
      <c r="SJ144">
        <v>0</v>
      </c>
      <c r="SK144">
        <v>0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</v>
      </c>
      <c r="SS144">
        <v>0</v>
      </c>
      <c r="ST144">
        <v>0</v>
      </c>
      <c r="SU144">
        <v>0</v>
      </c>
      <c r="SV144">
        <v>0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</v>
      </c>
      <c r="TD144">
        <v>0</v>
      </c>
      <c r="TE144">
        <v>0</v>
      </c>
      <c r="TF144">
        <v>0</v>
      </c>
      <c r="TG144">
        <v>0</v>
      </c>
    </row>
    <row r="145" spans="1:527" ht="18" customHeight="1" x14ac:dyDescent="0.25">
      <c r="A145" s="94"/>
      <c r="B145" s="65"/>
      <c r="D145" s="65"/>
      <c r="E145" s="65"/>
      <c r="I145" s="65"/>
      <c r="J145" s="65"/>
      <c r="T145" s="8"/>
      <c r="W145" s="60"/>
    </row>
    <row r="146" spans="1:527" ht="18" customHeight="1" x14ac:dyDescent="0.25">
      <c r="A146" s="94"/>
      <c r="B146" s="65"/>
      <c r="D146" s="65"/>
      <c r="E146" s="65"/>
      <c r="I146" s="65"/>
      <c r="J146" s="65"/>
      <c r="T146" s="8"/>
      <c r="W146" s="60"/>
    </row>
    <row r="147" spans="1:527" ht="18" customHeight="1" x14ac:dyDescent="0.25">
      <c r="A147" s="66" t="str">
        <f>METAS!B27</f>
        <v>FAMILIAS QUE RECIBEN SESIÓN EDUCATIVA Y DEMOSTRATIVA PARA PROMOVER PRÁCTICAS Y GENERAR ENTORNOS SALUDABLES PARA CONTRIBUIR A LA DISMINUCIÓN DE LA TUBERCULOSIS , VIH/SIDA</v>
      </c>
      <c r="I147" s="65"/>
      <c r="J147" s="65"/>
      <c r="K147" t="s">
        <v>530</v>
      </c>
      <c r="T147" s="8"/>
      <c r="V147" s="59" t="str">
        <f>A147</f>
        <v>FAMILIAS QUE RECIBEN SESIÓN EDUCATIVA Y DEMOSTRATIVA PARA PROMOVER PRÁCTICAS Y GENERAR ENTORNOS SALUDABLES PARA CONTRIBUIR A LA DISMINUCIÓN DE LA TUBERCULOSIS , VIH/SIDA</v>
      </c>
      <c r="W147" s="60"/>
    </row>
    <row r="148" spans="1:527" ht="48" customHeight="1" x14ac:dyDescent="0.25">
      <c r="A148" s="68" t="s">
        <v>2</v>
      </c>
      <c r="B148" s="69" t="s">
        <v>87</v>
      </c>
      <c r="C148" s="70" t="s">
        <v>69</v>
      </c>
      <c r="D148" s="69" t="s">
        <v>626</v>
      </c>
      <c r="E148" s="69" t="s">
        <v>1</v>
      </c>
      <c r="F148" s="71"/>
      <c r="G148" s="72" t="s">
        <v>9</v>
      </c>
      <c r="H148" s="73" t="str">
        <f>"DEFICIENTE &lt; "&amp;$E$3</f>
        <v>DEFICIENTE &lt; 13,3</v>
      </c>
      <c r="I148" s="73" t="str">
        <f>"PROCESO &gt; "&amp;$E$3&amp;"  -  &lt; "&amp;$F$3</f>
        <v>PROCESO &gt; 13,3  -  &lt; 15</v>
      </c>
      <c r="J148" s="73" t="str">
        <f>"OPTIMO &gt;= "&amp;$F$3</f>
        <v>OPTIMO &gt;= 15</v>
      </c>
      <c r="T148" s="8"/>
      <c r="V148" s="89" t="str">
        <f>$V$1&amp;"  "&amp;V147&amp;"  "&amp;$V$3&amp;"  "&amp;$V$2</f>
        <v>RED. MOYOBAMBA:  FAMILIAS QUE RECIBEN SESIÓN EDUCATIVA Y DEMOSTRATIVA PARA PROMOVER PRÁCTICAS Y GENERAR ENTORNOS SALUDABLES PARA CONTRIBUIR A LA DISMINUCIÓN DE LA TUBERCULOSIS , VIH/SIDA  - POR MICROREDES :   ENERO - FEBRERO 2025</v>
      </c>
      <c r="W148" s="60"/>
    </row>
    <row r="149" spans="1:527" ht="18" customHeight="1" thickBot="1" x14ac:dyDescent="0.3">
      <c r="A149" s="74" t="str">
        <f>Config!$B$15</f>
        <v>RED</v>
      </c>
      <c r="B149" s="75">
        <f>SUM(B150:B158)</f>
        <v>3207</v>
      </c>
      <c r="C149" s="75">
        <f>SUM(C150:C158)</f>
        <v>538</v>
      </c>
      <c r="D149" s="75">
        <f>SUM(D150:D158)</f>
        <v>222</v>
      </c>
      <c r="E149" s="75">
        <f>Config!$C$9</f>
        <v>16.666666666666668</v>
      </c>
      <c r="F149" s="76"/>
      <c r="G149" s="75">
        <f t="shared" ref="G149:G158" si="38">IFERROR(ROUND(D149*100/B149,2),0)</f>
        <v>6.92</v>
      </c>
      <c r="H149" s="77">
        <f>IF(G149&lt;$E$3,G149,"")</f>
        <v>6.92</v>
      </c>
      <c r="I149" s="77" t="str">
        <f>IF(G149&gt;=$E$3,IF(G149&lt;$F$3,G149,""),"")</f>
        <v/>
      </c>
      <c r="J149" s="75" t="str">
        <f t="shared" ref="J149:J158" si="39">IF(G149&gt;=$F$3,G149,"")</f>
        <v/>
      </c>
      <c r="T149" s="8"/>
      <c r="V149" s="59"/>
      <c r="W149" s="60"/>
    </row>
    <row r="150" spans="1:527" ht="18" customHeight="1" x14ac:dyDescent="0.25">
      <c r="A150" s="79" t="str">
        <f>Config!$B$16</f>
        <v>HOSP</v>
      </c>
      <c r="B150" s="80">
        <f>METAS!$AV$27</f>
        <v>0</v>
      </c>
      <c r="C150" s="80">
        <f>ROUNDUP((B150/12)*Config!$C$6,0)</f>
        <v>0</v>
      </c>
      <c r="D150" s="80">
        <f>ACUMULADO!$AU$29</f>
        <v>0</v>
      </c>
      <c r="E150" s="81">
        <f>E149</f>
        <v>16.666666666666668</v>
      </c>
      <c r="F150" s="81"/>
      <c r="G150" s="82">
        <f t="shared" si="38"/>
        <v>0</v>
      </c>
      <c r="H150" s="83">
        <f>IF(G150&lt;$E$3,G150,"")</f>
        <v>0</v>
      </c>
      <c r="I150" s="83" t="str">
        <f>IF(G150&gt;=$E$3,IF(G150&lt;$F$3,G150,""),"")</f>
        <v/>
      </c>
      <c r="J150" s="84" t="str">
        <f t="shared" si="39"/>
        <v/>
      </c>
      <c r="T150" s="8"/>
      <c r="V150" s="59"/>
      <c r="W150" s="60"/>
    </row>
    <row r="151" spans="1:527" ht="18" customHeight="1" x14ac:dyDescent="0.25">
      <c r="A151" s="85" t="str">
        <f>Config!$B$17</f>
        <v>LLUI</v>
      </c>
      <c r="B151" s="80">
        <f>METAS!$AX$27</f>
        <v>1362</v>
      </c>
      <c r="C151" s="61">
        <f>ROUNDUP((B151/12)*Config!$C$6,0)</f>
        <v>227</v>
      </c>
      <c r="D151" s="80">
        <f>ACUMULADO!$AW$29</f>
        <v>73</v>
      </c>
      <c r="E151" s="81">
        <f t="shared" ref="E151:E158" si="40">E150</f>
        <v>16.666666666666668</v>
      </c>
      <c r="F151" s="90"/>
      <c r="G151" s="86">
        <f t="shared" si="38"/>
        <v>5.36</v>
      </c>
      <c r="H151" s="83">
        <f t="shared" ref="H151:H158" si="41">IF(G151&lt;$E$3,G151,"")</f>
        <v>5.36</v>
      </c>
      <c r="I151" s="83" t="str">
        <f t="shared" ref="I151:I158" si="42">IF(G151&gt;=$E$3,IF(G151&lt;$F$3,G151,""),"")</f>
        <v/>
      </c>
      <c r="J151" s="88" t="str">
        <f t="shared" si="39"/>
        <v/>
      </c>
      <c r="T151" s="8"/>
      <c r="V151" s="59"/>
      <c r="W151" s="60"/>
    </row>
    <row r="152" spans="1:527" ht="18" customHeight="1" x14ac:dyDescent="0.25">
      <c r="A152" s="85" t="str">
        <f>Config!$B$18</f>
        <v>JERI</v>
      </c>
      <c r="B152" s="80">
        <f>METAS!$AY$27</f>
        <v>118</v>
      </c>
      <c r="C152" s="61">
        <f>ROUNDUP((B152/12)*Config!$C$6,0)</f>
        <v>20</v>
      </c>
      <c r="D152" s="80">
        <f>ACUMULADO!$AX$29</f>
        <v>0</v>
      </c>
      <c r="E152" s="81">
        <f t="shared" si="40"/>
        <v>16.666666666666668</v>
      </c>
      <c r="F152" s="90"/>
      <c r="G152" s="86">
        <f t="shared" si="38"/>
        <v>0</v>
      </c>
      <c r="H152" s="83">
        <f t="shared" si="41"/>
        <v>0</v>
      </c>
      <c r="I152" s="83" t="str">
        <f t="shared" si="42"/>
        <v/>
      </c>
      <c r="J152" s="88" t="str">
        <f t="shared" si="39"/>
        <v/>
      </c>
      <c r="T152" s="8"/>
      <c r="U152" s="8"/>
      <c r="V152" s="59"/>
    </row>
    <row r="153" spans="1:527" s="8" customFormat="1" ht="18" customHeight="1" x14ac:dyDescent="0.25">
      <c r="A153" s="85" t="str">
        <f>Config!$B$19</f>
        <v>YANT</v>
      </c>
      <c r="B153" s="80">
        <f>METAS!$AZ$27</f>
        <v>189</v>
      </c>
      <c r="C153" s="61">
        <f>ROUNDUP((B153/12)*Config!$C$6,0)</f>
        <v>32</v>
      </c>
      <c r="D153" s="80">
        <f>ACUMULADO!$AY$29</f>
        <v>88</v>
      </c>
      <c r="E153" s="81">
        <f t="shared" si="40"/>
        <v>16.666666666666668</v>
      </c>
      <c r="F153" s="90"/>
      <c r="G153" s="86">
        <f>IFERROR(ROUND(D153*100/B153,2),0)</f>
        <v>46.56</v>
      </c>
      <c r="H153" s="83" t="str">
        <f t="shared" si="41"/>
        <v/>
      </c>
      <c r="I153" s="83" t="str">
        <f t="shared" si="42"/>
        <v/>
      </c>
      <c r="J153" s="88">
        <f t="shared" si="39"/>
        <v>46.56</v>
      </c>
      <c r="K153"/>
      <c r="L153"/>
      <c r="M153"/>
      <c r="N153"/>
      <c r="O153"/>
      <c r="P153"/>
      <c r="Q153"/>
      <c r="R153"/>
      <c r="S153"/>
      <c r="V153" s="59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</row>
    <row r="154" spans="1:527" s="8" customFormat="1" ht="18" customHeight="1" x14ac:dyDescent="0.25">
      <c r="A154" s="85" t="str">
        <f>Config!$B$20</f>
        <v>SORI</v>
      </c>
      <c r="B154" s="80">
        <f>METAS!$BA$27</f>
        <v>652</v>
      </c>
      <c r="C154" s="61">
        <f>ROUNDUP((B154/12)*Config!$C$6,0)</f>
        <v>109</v>
      </c>
      <c r="D154" s="80">
        <f>ACUMULADO!$AZ$29</f>
        <v>18</v>
      </c>
      <c r="E154" s="81">
        <f t="shared" si="40"/>
        <v>16.666666666666668</v>
      </c>
      <c r="F154" s="90"/>
      <c r="G154" s="86">
        <f t="shared" si="38"/>
        <v>2.76</v>
      </c>
      <c r="H154" s="83">
        <f t="shared" si="41"/>
        <v>2.76</v>
      </c>
      <c r="I154" s="83" t="str">
        <f t="shared" si="42"/>
        <v/>
      </c>
      <c r="J154" s="88" t="str">
        <f t="shared" si="39"/>
        <v/>
      </c>
      <c r="K154"/>
      <c r="L154"/>
      <c r="M154"/>
      <c r="N154"/>
      <c r="O154"/>
      <c r="P154"/>
      <c r="Q154"/>
      <c r="R154"/>
      <c r="S154"/>
      <c r="V154" s="59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</row>
    <row r="155" spans="1:527" s="8" customFormat="1" ht="18" customHeight="1" x14ac:dyDescent="0.25">
      <c r="A155" s="85" t="str">
        <f>Config!$B$21</f>
        <v>JEPE</v>
      </c>
      <c r="B155" s="80">
        <f>METAS!$BB$27</f>
        <v>283</v>
      </c>
      <c r="C155" s="61">
        <f>ROUNDUP((B155/12)*Config!$C$6,0)</f>
        <v>48</v>
      </c>
      <c r="D155" s="80">
        <f>ACUMULADO!$BA$29</f>
        <v>15</v>
      </c>
      <c r="E155" s="81">
        <f t="shared" si="40"/>
        <v>16.666666666666668</v>
      </c>
      <c r="F155" s="90"/>
      <c r="G155" s="86">
        <f>IFERROR(ROUND(D155*100/B155,2),0)</f>
        <v>5.3</v>
      </c>
      <c r="H155" s="83">
        <f t="shared" si="41"/>
        <v>5.3</v>
      </c>
      <c r="I155" s="83" t="str">
        <f t="shared" si="42"/>
        <v/>
      </c>
      <c r="J155" s="88" t="str">
        <f t="shared" si="39"/>
        <v/>
      </c>
      <c r="K155"/>
      <c r="L155"/>
      <c r="M155"/>
      <c r="N155"/>
      <c r="O155"/>
      <c r="P155"/>
      <c r="Q155"/>
      <c r="R155"/>
      <c r="S155"/>
      <c r="U155" s="58"/>
      <c r="V155" s="59"/>
      <c r="W155" s="60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</row>
    <row r="156" spans="1:527" s="8" customFormat="1" ht="18" customHeight="1" x14ac:dyDescent="0.25">
      <c r="A156" s="85" t="str">
        <f>Config!$B$22</f>
        <v>ROQU</v>
      </c>
      <c r="B156" s="80">
        <f>METAS!$BC$27</f>
        <v>166</v>
      </c>
      <c r="C156" s="61">
        <f>ROUNDUP((B156/12)*Config!$C$6,0)</f>
        <v>28</v>
      </c>
      <c r="D156" s="80">
        <f>ACUMULADO!$BB$29</f>
        <v>0</v>
      </c>
      <c r="E156" s="81">
        <f t="shared" si="40"/>
        <v>16.666666666666668</v>
      </c>
      <c r="F156" s="90"/>
      <c r="G156" s="86">
        <f>IFERROR(ROUND(D156*100/B156,2),0)</f>
        <v>0</v>
      </c>
      <c r="H156" s="83">
        <f t="shared" si="41"/>
        <v>0</v>
      </c>
      <c r="I156" s="83" t="str">
        <f t="shared" si="42"/>
        <v/>
      </c>
      <c r="J156" s="88" t="str">
        <f t="shared" si="39"/>
        <v/>
      </c>
      <c r="K156"/>
      <c r="L156"/>
      <c r="M156"/>
      <c r="N156"/>
      <c r="O156"/>
      <c r="P156"/>
      <c r="Q156"/>
      <c r="R156"/>
      <c r="S156"/>
      <c r="U156" s="58"/>
      <c r="V156" s="9"/>
      <c r="W156" s="60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</row>
    <row r="157" spans="1:527" s="8" customFormat="1" ht="18" customHeight="1" x14ac:dyDescent="0.25">
      <c r="A157" s="85" t="str">
        <f>Config!$B$23</f>
        <v>CALZ</v>
      </c>
      <c r="B157" s="80">
        <f>METAS!$BD$27</f>
        <v>147</v>
      </c>
      <c r="C157" s="61">
        <f>ROUNDUP((B157/12)*Config!$C$6,0)</f>
        <v>25</v>
      </c>
      <c r="D157" s="80">
        <f>ACUMULADO!$BC$29</f>
        <v>7</v>
      </c>
      <c r="E157" s="81">
        <f t="shared" si="40"/>
        <v>16.666666666666668</v>
      </c>
      <c r="F157" s="90"/>
      <c r="G157" s="86">
        <f t="shared" si="38"/>
        <v>4.76</v>
      </c>
      <c r="H157" s="83">
        <f t="shared" si="41"/>
        <v>4.76</v>
      </c>
      <c r="I157" s="83" t="str">
        <f t="shared" si="42"/>
        <v/>
      </c>
      <c r="J157" s="88" t="str">
        <f t="shared" si="39"/>
        <v/>
      </c>
      <c r="K157"/>
      <c r="L157"/>
      <c r="M157"/>
      <c r="N157"/>
      <c r="O157"/>
      <c r="P157"/>
      <c r="Q157"/>
      <c r="R157"/>
      <c r="S157"/>
      <c r="V157" s="9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</row>
    <row r="158" spans="1:527" s="8" customFormat="1" ht="18" customHeight="1" x14ac:dyDescent="0.25">
      <c r="A158" s="85" t="str">
        <f>Config!$B$24</f>
        <v>PUEB</v>
      </c>
      <c r="B158" s="80">
        <f>METAS!$BE$27</f>
        <v>290</v>
      </c>
      <c r="C158" s="61">
        <f>ROUNDUP((B158/12)*Config!$C$6,0)</f>
        <v>49</v>
      </c>
      <c r="D158" s="80">
        <f>ACUMULADO!$BD$29</f>
        <v>21</v>
      </c>
      <c r="E158" s="81">
        <f t="shared" si="40"/>
        <v>16.666666666666668</v>
      </c>
      <c r="F158" s="90"/>
      <c r="G158" s="86">
        <f t="shared" si="38"/>
        <v>7.24</v>
      </c>
      <c r="H158" s="83">
        <f t="shared" si="41"/>
        <v>7.24</v>
      </c>
      <c r="I158" s="83" t="str">
        <f t="shared" si="42"/>
        <v/>
      </c>
      <c r="J158" s="88" t="str">
        <f t="shared" si="39"/>
        <v/>
      </c>
      <c r="K158"/>
      <c r="L158"/>
      <c r="M158"/>
      <c r="N158"/>
      <c r="O158"/>
      <c r="P158"/>
      <c r="Q158"/>
      <c r="R158"/>
      <c r="S158"/>
      <c r="U158" s="58"/>
      <c r="V158" s="9"/>
      <c r="W158" s="60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</row>
    <row r="159" spans="1:527" s="8" customFormat="1" ht="18" customHeight="1" x14ac:dyDescent="0.25">
      <c r="A159" s="4"/>
      <c r="B159"/>
      <c r="C159"/>
      <c r="D159" s="63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V159" s="78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</row>
    <row r="160" spans="1:527" s="8" customFormat="1" ht="18" customHeight="1" x14ac:dyDescent="0.25">
      <c r="A160" s="4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V160" s="78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</row>
    <row r="161" spans="1:527" s="8" customFormat="1" ht="18" customHeight="1" x14ac:dyDescent="0.25">
      <c r="A161" s="4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V161" s="78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</row>
    <row r="162" spans="1:527" s="8" customFormat="1" ht="18" customHeight="1" x14ac:dyDescent="0.25">
      <c r="A162" s="4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V162" s="78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</row>
    <row r="163" spans="1:527" s="8" customFormat="1" ht="18" customHeight="1" x14ac:dyDescent="0.25">
      <c r="A163" s="91"/>
      <c r="B163" s="65"/>
      <c r="C163" s="63"/>
      <c r="D163" s="65"/>
      <c r="E163" s="65"/>
      <c r="F163" s="65"/>
      <c r="G163" s="65"/>
      <c r="H163" s="65"/>
      <c r="I163" s="65"/>
      <c r="J163" s="65"/>
      <c r="K163"/>
      <c r="L163"/>
      <c r="M163"/>
      <c r="N163"/>
      <c r="O163"/>
      <c r="P163"/>
      <c r="Q163"/>
      <c r="R163"/>
      <c r="S163"/>
      <c r="U163" s="58"/>
      <c r="V163" s="78"/>
      <c r="W163" s="60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</row>
    <row r="164" spans="1:527" s="8" customFormat="1" ht="18" customHeight="1" x14ac:dyDescent="0.25">
      <c r="A164" s="91"/>
      <c r="B164" s="65"/>
      <c r="C164" s="63"/>
      <c r="D164" s="65"/>
      <c r="E164" s="65"/>
      <c r="F164" s="65"/>
      <c r="G164" s="65"/>
      <c r="H164" s="369"/>
      <c r="I164" s="369"/>
      <c r="J164" s="369"/>
      <c r="K164"/>
      <c r="L164"/>
      <c r="M164"/>
      <c r="N164"/>
      <c r="O164"/>
      <c r="P164"/>
      <c r="Q164"/>
      <c r="R164"/>
      <c r="S164"/>
      <c r="U164" s="58"/>
      <c r="V164" s="9"/>
      <c r="W164" s="60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</row>
    <row r="165" spans="1:527" s="8" customFormat="1" ht="18" customHeight="1" x14ac:dyDescent="0.25">
      <c r="A165" s="91"/>
      <c r="B165" s="65"/>
      <c r="C165" s="63"/>
      <c r="D165" s="65"/>
      <c r="E165" s="65"/>
      <c r="F165" s="65"/>
      <c r="G165" s="65"/>
      <c r="H165" s="370"/>
      <c r="I165" s="370"/>
      <c r="J165" s="370"/>
      <c r="K165"/>
      <c r="L165"/>
      <c r="M165"/>
      <c r="N165"/>
      <c r="O165"/>
      <c r="P165"/>
      <c r="Q165"/>
      <c r="R165"/>
      <c r="S165"/>
      <c r="U165" s="58"/>
      <c r="V165" s="9"/>
      <c r="W165" s="60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</row>
    <row r="166" spans="1:527" s="8" customFormat="1" ht="18" customHeight="1" x14ac:dyDescent="0.25">
      <c r="A166" s="4"/>
      <c r="B166" s="96"/>
      <c r="C166" s="95"/>
      <c r="D166" s="96"/>
      <c r="E166" s="96"/>
      <c r="F166" s="97"/>
      <c r="G166" s="65"/>
      <c r="H166" s="370"/>
      <c r="I166" s="370"/>
      <c r="J166" s="370"/>
      <c r="K166"/>
      <c r="L166"/>
      <c r="M166"/>
      <c r="N166"/>
      <c r="O166"/>
      <c r="P166"/>
      <c r="Q166"/>
      <c r="R166"/>
      <c r="S166"/>
      <c r="U166" s="58"/>
      <c r="V166" s="78"/>
      <c r="W166" s="60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</row>
    <row r="167" spans="1:527" s="8" customFormat="1" ht="18" customHeight="1" x14ac:dyDescent="0.25">
      <c r="A167" s="66" t="str">
        <f>METAS!B28</f>
        <v xml:space="preserve">FAMILIAS QUE RECIBEN SESIONES DEMOSTRATIVAS PARA LA PREVENCION Y CONTROL DE ENFERMEDADES METAXENICAS </v>
      </c>
      <c r="B167" s="96"/>
      <c r="C167" s="95"/>
      <c r="D167" s="96"/>
      <c r="E167" s="96"/>
      <c r="F167" s="97"/>
      <c r="G167" s="65"/>
      <c r="H167" s="65"/>
      <c r="I167" s="65"/>
      <c r="J167" s="65"/>
      <c r="K167" t="s">
        <v>530</v>
      </c>
      <c r="L167"/>
      <c r="M167"/>
      <c r="N167"/>
      <c r="O167"/>
      <c r="P167"/>
      <c r="Q167"/>
      <c r="R167"/>
      <c r="S167"/>
      <c r="U167" s="58"/>
      <c r="V167" s="59" t="str">
        <f>A167</f>
        <v xml:space="preserve">FAMILIAS QUE RECIBEN SESIONES DEMOSTRATIVAS PARA LA PREVENCION Y CONTROL DE ENFERMEDADES METAXENICAS </v>
      </c>
      <c r="W167" s="60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</row>
    <row r="168" spans="1:527" s="8" customFormat="1" ht="48" customHeight="1" x14ac:dyDescent="0.25">
      <c r="A168" s="68" t="s">
        <v>2</v>
      </c>
      <c r="B168" s="69" t="s">
        <v>87</v>
      </c>
      <c r="C168" s="70" t="s">
        <v>69</v>
      </c>
      <c r="D168" s="69" t="s">
        <v>626</v>
      </c>
      <c r="E168" s="69" t="s">
        <v>1</v>
      </c>
      <c r="F168" s="71"/>
      <c r="G168" s="72" t="s">
        <v>9</v>
      </c>
      <c r="H168" s="73" t="str">
        <f>"DEFICIENTE &lt; "&amp;$E$3</f>
        <v>DEFICIENTE &lt; 13,3</v>
      </c>
      <c r="I168" s="73" t="str">
        <f>"PROCESO &gt; "&amp;$E$3&amp;"  -  &lt; "&amp;$F$3</f>
        <v>PROCESO &gt; 13,3  -  &lt; 15</v>
      </c>
      <c r="J168" s="73" t="str">
        <f>"OPTIMO &gt;= "&amp;$F$3</f>
        <v>OPTIMO &gt;= 15</v>
      </c>
      <c r="K168"/>
      <c r="L168"/>
      <c r="M168"/>
      <c r="N168"/>
      <c r="O168"/>
      <c r="P168"/>
      <c r="Q168"/>
      <c r="R168"/>
      <c r="S168"/>
      <c r="U168" s="58"/>
      <c r="V168" s="89" t="str">
        <f>$V$1&amp;"  "&amp;V167&amp;"  "&amp;$V$3&amp;"  "&amp;$V$2</f>
        <v>RED. MOYOBAMBA:  FAMILIAS QUE RECIBEN SESIONES DEMOSTRATIVAS PARA LA PREVENCION Y CONTROL DE ENFERMEDADES METAXENICAS   - POR MICROREDES :   ENERO - FEBRERO 2025</v>
      </c>
      <c r="W168" s="60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</row>
    <row r="169" spans="1:527" s="8" customFormat="1" ht="18" customHeight="1" thickBot="1" x14ac:dyDescent="0.3">
      <c r="A169" s="74" t="str">
        <f>Config!$B$15</f>
        <v>RED</v>
      </c>
      <c r="B169" s="75">
        <f>SUM(B170:B178)</f>
        <v>3207</v>
      </c>
      <c r="C169" s="75">
        <f>SUM(C170:C178)</f>
        <v>538</v>
      </c>
      <c r="D169" s="75">
        <f>SUM(D170:D178)</f>
        <v>1815</v>
      </c>
      <c r="E169" s="75">
        <f>Config!$C$9</f>
        <v>16.666666666666668</v>
      </c>
      <c r="F169" s="76"/>
      <c r="G169" s="75">
        <f t="shared" ref="G169:G172" si="43">IFERROR(ROUND(D169*100/B169,2),0)</f>
        <v>56.59</v>
      </c>
      <c r="H169" s="77" t="str">
        <f>IF(G169&lt;$E$3,G169,"")</f>
        <v/>
      </c>
      <c r="I169" s="77" t="str">
        <f>IF(G169&gt;=$E$3,IF(G169&lt;$F$3,G169,""),"")</f>
        <v/>
      </c>
      <c r="J169" s="75">
        <f t="shared" ref="J169:J178" si="44">IF(G169&gt;=$F$3,G169,"")</f>
        <v>56.59</v>
      </c>
      <c r="K169"/>
      <c r="L169"/>
      <c r="M169"/>
      <c r="N169"/>
      <c r="O169"/>
      <c r="P169"/>
      <c r="Q169"/>
      <c r="R169"/>
      <c r="S169"/>
      <c r="U169" s="58"/>
      <c r="V169" s="59"/>
      <c r="W169" s="60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</row>
    <row r="170" spans="1:527" s="8" customFormat="1" ht="18" customHeight="1" x14ac:dyDescent="0.25">
      <c r="A170" s="79" t="str">
        <f>Config!$B$16</f>
        <v>HOSP</v>
      </c>
      <c r="B170" s="80">
        <f>METAS!$AV$28</f>
        <v>0</v>
      </c>
      <c r="C170" s="80">
        <f>ROUNDUP((B170/12)*Config!$C$6,0)</f>
        <v>0</v>
      </c>
      <c r="D170" s="80">
        <f>ACUMULADO!$AU$30</f>
        <v>0</v>
      </c>
      <c r="E170" s="81">
        <f>E169</f>
        <v>16.666666666666668</v>
      </c>
      <c r="F170" s="81"/>
      <c r="G170" s="82">
        <f t="shared" si="43"/>
        <v>0</v>
      </c>
      <c r="H170" s="83">
        <f>IF(G170&lt;$E$3,G170,"")</f>
        <v>0</v>
      </c>
      <c r="I170" s="83" t="str">
        <f>IF(G170&gt;=$E$3,IF(G170&lt;$F$3,G170,""),"")</f>
        <v/>
      </c>
      <c r="J170" s="84" t="str">
        <f t="shared" si="44"/>
        <v/>
      </c>
      <c r="K170"/>
      <c r="L170"/>
      <c r="M170"/>
      <c r="N170"/>
      <c r="O170"/>
      <c r="P170"/>
      <c r="Q170"/>
      <c r="R170"/>
      <c r="S170"/>
      <c r="U170" s="58"/>
      <c r="V170" s="59"/>
      <c r="W170" s="6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</row>
    <row r="171" spans="1:527" s="8" customFormat="1" ht="18" customHeight="1" x14ac:dyDescent="0.25">
      <c r="A171" s="85" t="str">
        <f>Config!$B$17</f>
        <v>LLUI</v>
      </c>
      <c r="B171" s="80">
        <f>METAS!$AX$28</f>
        <v>1362</v>
      </c>
      <c r="C171" s="61">
        <f>ROUNDUP((B171/12)*Config!$C$6,0)</f>
        <v>227</v>
      </c>
      <c r="D171" s="80">
        <f>ACUMULADO!$AW$30</f>
        <v>912</v>
      </c>
      <c r="E171" s="81">
        <f t="shared" ref="E171:E178" si="45">E170</f>
        <v>16.666666666666668</v>
      </c>
      <c r="F171" s="90"/>
      <c r="G171" s="86">
        <f t="shared" si="43"/>
        <v>66.959999999999994</v>
      </c>
      <c r="H171" s="83" t="str">
        <f t="shared" ref="H171:H178" si="46">IF(G171&lt;$E$3,G171,"")</f>
        <v/>
      </c>
      <c r="I171" s="83" t="str">
        <f t="shared" ref="I171:I178" si="47">IF(G171&gt;=$E$3,IF(G171&lt;$F$3,G171,""),"")</f>
        <v/>
      </c>
      <c r="J171" s="88">
        <f t="shared" si="44"/>
        <v>66.959999999999994</v>
      </c>
      <c r="K171"/>
      <c r="L171"/>
      <c r="M171"/>
      <c r="N171"/>
      <c r="O171"/>
      <c r="P171"/>
      <c r="Q171"/>
      <c r="R171"/>
      <c r="S171"/>
      <c r="U171" s="58"/>
      <c r="V171" s="59"/>
      <c r="W171" s="60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</row>
    <row r="172" spans="1:527" s="8" customFormat="1" ht="18" customHeight="1" x14ac:dyDescent="0.25">
      <c r="A172" s="85" t="str">
        <f>Config!$B$18</f>
        <v>JERI</v>
      </c>
      <c r="B172" s="80">
        <f>METAS!$AY$28</f>
        <v>118</v>
      </c>
      <c r="C172" s="61">
        <f>ROUNDUP((B172/12)*Config!$C$6,0)</f>
        <v>20</v>
      </c>
      <c r="D172" s="80">
        <f>ACUMULADO!$AX$30</f>
        <v>170</v>
      </c>
      <c r="E172" s="81">
        <f t="shared" si="45"/>
        <v>16.666666666666668</v>
      </c>
      <c r="F172" s="90"/>
      <c r="G172" s="86">
        <f t="shared" si="43"/>
        <v>144.07</v>
      </c>
      <c r="H172" s="83" t="str">
        <f t="shared" si="46"/>
        <v/>
      </c>
      <c r="I172" s="83" t="str">
        <f t="shared" si="47"/>
        <v/>
      </c>
      <c r="J172" s="88">
        <f t="shared" si="44"/>
        <v>144.07</v>
      </c>
      <c r="K172"/>
      <c r="L172"/>
      <c r="M172"/>
      <c r="N172"/>
      <c r="O172"/>
      <c r="P172"/>
      <c r="Q172"/>
      <c r="R172"/>
      <c r="S172"/>
      <c r="U172" s="58"/>
      <c r="V172" s="59"/>
      <c r="W172" s="60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</row>
    <row r="173" spans="1:527" s="8" customFormat="1" ht="18" customHeight="1" x14ac:dyDescent="0.25">
      <c r="A173" s="85" t="str">
        <f>Config!$B$19</f>
        <v>YANT</v>
      </c>
      <c r="B173" s="80">
        <f>METAS!$AZ$28</f>
        <v>189</v>
      </c>
      <c r="C173" s="61">
        <f>ROUNDUP((B173/12)*Config!$C$6,0)</f>
        <v>32</v>
      </c>
      <c r="D173" s="80">
        <f>ACUMULADO!$AY$30</f>
        <v>306</v>
      </c>
      <c r="E173" s="81">
        <f t="shared" si="45"/>
        <v>16.666666666666668</v>
      </c>
      <c r="F173" s="90"/>
      <c r="G173" s="86">
        <f>IFERROR(ROUND(D173*100/B173,2),0)</f>
        <v>161.9</v>
      </c>
      <c r="H173" s="83" t="str">
        <f t="shared" si="46"/>
        <v/>
      </c>
      <c r="I173" s="83" t="str">
        <f t="shared" si="47"/>
        <v/>
      </c>
      <c r="J173" s="88">
        <f t="shared" si="44"/>
        <v>161.9</v>
      </c>
      <c r="K173"/>
      <c r="L173"/>
      <c r="M173"/>
      <c r="N173"/>
      <c r="O173"/>
      <c r="P173"/>
      <c r="Q173"/>
      <c r="R173"/>
      <c r="S173"/>
      <c r="U173" s="58"/>
      <c r="V173" s="59"/>
      <c r="W173" s="60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</row>
    <row r="174" spans="1:527" s="8" customFormat="1" ht="18" customHeight="1" x14ac:dyDescent="0.25">
      <c r="A174" s="85" t="str">
        <f>Config!$B$20</f>
        <v>SORI</v>
      </c>
      <c r="B174" s="80">
        <f>METAS!$BA$28</f>
        <v>652</v>
      </c>
      <c r="C174" s="61">
        <f>ROUNDUP((B174/12)*Config!$C$6,0)</f>
        <v>109</v>
      </c>
      <c r="D174" s="80">
        <f>ACUMULADO!$AZ$30</f>
        <v>60</v>
      </c>
      <c r="E174" s="81">
        <f t="shared" si="45"/>
        <v>16.666666666666668</v>
      </c>
      <c r="F174" s="90"/>
      <c r="G174" s="86">
        <f t="shared" ref="G174" si="48">IFERROR(ROUND(D174*100/B174,2),0)</f>
        <v>9.1999999999999993</v>
      </c>
      <c r="H174" s="83">
        <f t="shared" si="46"/>
        <v>9.1999999999999993</v>
      </c>
      <c r="I174" s="83" t="str">
        <f t="shared" si="47"/>
        <v/>
      </c>
      <c r="J174" s="88" t="str">
        <f t="shared" si="44"/>
        <v/>
      </c>
      <c r="K174"/>
      <c r="L174"/>
      <c r="M174"/>
      <c r="N174"/>
      <c r="O174"/>
      <c r="P174"/>
      <c r="Q174"/>
      <c r="R174"/>
      <c r="S174"/>
      <c r="U174" s="58"/>
      <c r="V174" s="59"/>
      <c r="W174" s="60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</row>
    <row r="175" spans="1:527" s="8" customFormat="1" ht="18" customHeight="1" x14ac:dyDescent="0.25">
      <c r="A175" s="85" t="str">
        <f>Config!$B$21</f>
        <v>JEPE</v>
      </c>
      <c r="B175" s="80">
        <f>METAS!$BB$28</f>
        <v>283</v>
      </c>
      <c r="C175" s="61">
        <f>ROUNDUP((B175/12)*Config!$C$6,0)</f>
        <v>48</v>
      </c>
      <c r="D175" s="80">
        <f>ACUMULADO!$BA$30</f>
        <v>67</v>
      </c>
      <c r="E175" s="81">
        <f t="shared" si="45"/>
        <v>16.666666666666668</v>
      </c>
      <c r="F175" s="90"/>
      <c r="G175" s="86">
        <f>IFERROR(ROUND(D175*100/B175,2),0)</f>
        <v>23.67</v>
      </c>
      <c r="H175" s="83" t="str">
        <f t="shared" si="46"/>
        <v/>
      </c>
      <c r="I175" s="83" t="str">
        <f t="shared" si="47"/>
        <v/>
      </c>
      <c r="J175" s="88">
        <f t="shared" si="44"/>
        <v>23.67</v>
      </c>
      <c r="K175"/>
      <c r="L175"/>
      <c r="M175"/>
      <c r="N175"/>
      <c r="O175"/>
      <c r="P175"/>
      <c r="Q175"/>
      <c r="R175"/>
      <c r="S175"/>
      <c r="U175" s="58"/>
      <c r="V175" s="59"/>
      <c r="W175" s="60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</row>
    <row r="176" spans="1:527" s="8" customFormat="1" ht="18" customHeight="1" x14ac:dyDescent="0.25">
      <c r="A176" s="85" t="str">
        <f>Config!$B$22</f>
        <v>ROQU</v>
      </c>
      <c r="B176" s="80">
        <f>METAS!$BC$28</f>
        <v>166</v>
      </c>
      <c r="C176" s="61">
        <f>ROUNDUP((B176/12)*Config!$C$6,0)</f>
        <v>28</v>
      </c>
      <c r="D176" s="80">
        <f>ACUMULADO!$BB$30</f>
        <v>0</v>
      </c>
      <c r="E176" s="81">
        <f t="shared" si="45"/>
        <v>16.666666666666668</v>
      </c>
      <c r="F176" s="90"/>
      <c r="G176" s="86">
        <f>IFERROR(ROUND(D176*100/B176,2),0)</f>
        <v>0</v>
      </c>
      <c r="H176" s="83">
        <f t="shared" si="46"/>
        <v>0</v>
      </c>
      <c r="I176" s="83" t="str">
        <f t="shared" si="47"/>
        <v/>
      </c>
      <c r="J176" s="88" t="str">
        <f t="shared" si="44"/>
        <v/>
      </c>
      <c r="K176"/>
      <c r="L176"/>
      <c r="M176"/>
      <c r="N176"/>
      <c r="O176"/>
      <c r="P176"/>
      <c r="Q176"/>
      <c r="R176"/>
      <c r="S176"/>
      <c r="U176" s="58"/>
      <c r="V176" s="9"/>
      <c r="W176" s="60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</row>
    <row r="177" spans="1:527" s="8" customFormat="1" ht="18" customHeight="1" x14ac:dyDescent="0.25">
      <c r="A177" s="85" t="str">
        <f>Config!$B$23</f>
        <v>CALZ</v>
      </c>
      <c r="B177" s="80">
        <f>METAS!$BD$28</f>
        <v>147</v>
      </c>
      <c r="C177" s="61">
        <f>ROUNDUP((B177/12)*Config!$C$6,0)</f>
        <v>25</v>
      </c>
      <c r="D177" s="80">
        <f>ACUMULADO!$BC$30</f>
        <v>204</v>
      </c>
      <c r="E177" s="81">
        <f t="shared" si="45"/>
        <v>16.666666666666668</v>
      </c>
      <c r="F177" s="90"/>
      <c r="G177" s="86">
        <f t="shared" ref="G177:G178" si="49">IFERROR(ROUND(D177*100/B177,2),0)</f>
        <v>138.78</v>
      </c>
      <c r="H177" s="83" t="str">
        <f t="shared" si="46"/>
        <v/>
      </c>
      <c r="I177" s="83" t="str">
        <f t="shared" si="47"/>
        <v/>
      </c>
      <c r="J177" s="88">
        <f t="shared" si="44"/>
        <v>138.78</v>
      </c>
      <c r="K177"/>
      <c r="L177"/>
      <c r="M177"/>
      <c r="N177"/>
      <c r="O177"/>
      <c r="P177"/>
      <c r="Q177"/>
      <c r="R177"/>
      <c r="S177"/>
      <c r="U177" s="58"/>
      <c r="V177" s="9"/>
      <c r="W177" s="60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</row>
    <row r="178" spans="1:527" s="8" customFormat="1" ht="18" customHeight="1" x14ac:dyDescent="0.25">
      <c r="A178" s="85" t="str">
        <f>Config!$B$24</f>
        <v>PUEB</v>
      </c>
      <c r="B178" s="80">
        <f>METAS!$BE$28</f>
        <v>290</v>
      </c>
      <c r="C178" s="61">
        <f>ROUNDUP((B178/12)*Config!$C$6,0)</f>
        <v>49</v>
      </c>
      <c r="D178" s="80">
        <f>ACUMULADO!$BD$30</f>
        <v>96</v>
      </c>
      <c r="E178" s="81">
        <f t="shared" si="45"/>
        <v>16.666666666666668</v>
      </c>
      <c r="F178" s="90"/>
      <c r="G178" s="86">
        <f t="shared" si="49"/>
        <v>33.1</v>
      </c>
      <c r="H178" s="83" t="str">
        <f t="shared" si="46"/>
        <v/>
      </c>
      <c r="I178" s="83" t="str">
        <f t="shared" si="47"/>
        <v/>
      </c>
      <c r="J178" s="88">
        <f t="shared" si="44"/>
        <v>33.1</v>
      </c>
      <c r="K178"/>
      <c r="L178"/>
      <c r="M178"/>
      <c r="N178"/>
      <c r="O178"/>
      <c r="P178"/>
      <c r="Q178"/>
      <c r="R178"/>
      <c r="S178"/>
      <c r="U178" s="58"/>
      <c r="V178" s="78"/>
      <c r="W178" s="60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</row>
    <row r="179" spans="1:527" s="8" customFormat="1" ht="18" customHeight="1" x14ac:dyDescent="0.25">
      <c r="A179" s="91"/>
      <c r="B179" s="65"/>
      <c r="C179" s="63"/>
      <c r="D179" s="63"/>
      <c r="E179" s="65"/>
      <c r="F179" s="65"/>
      <c r="G179" s="65"/>
      <c r="H179" s="65"/>
      <c r="I179" s="65"/>
      <c r="J179" s="65"/>
      <c r="K179"/>
      <c r="L179"/>
      <c r="M179"/>
      <c r="N179"/>
      <c r="O179"/>
      <c r="P179"/>
      <c r="Q179"/>
      <c r="R179"/>
      <c r="S179"/>
      <c r="U179" s="58"/>
      <c r="V179" s="78"/>
      <c r="W179" s="60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</row>
    <row r="180" spans="1:527" s="8" customFormat="1" ht="18" customHeight="1" x14ac:dyDescent="0.25">
      <c r="A180" s="91"/>
      <c r="B180" s="65"/>
      <c r="C180" s="63"/>
      <c r="D180" s="63"/>
      <c r="E180" s="65"/>
      <c r="F180" s="65"/>
      <c r="G180" s="65"/>
      <c r="H180" s="65"/>
      <c r="I180" s="65"/>
      <c r="J180" s="65"/>
      <c r="K180"/>
      <c r="L180"/>
      <c r="M180"/>
      <c r="N180"/>
      <c r="O180"/>
      <c r="P180"/>
      <c r="Q180"/>
      <c r="R180"/>
      <c r="S180"/>
      <c r="U180" s="58"/>
      <c r="V180" s="78"/>
      <c r="W180" s="6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</row>
    <row r="181" spans="1:527" s="8" customFormat="1" ht="18" customHeight="1" x14ac:dyDescent="0.25">
      <c r="A181" s="91"/>
      <c r="B181" s="65"/>
      <c r="C181" s="63"/>
      <c r="D181" s="63"/>
      <c r="E181" s="65"/>
      <c r="F181" s="65"/>
      <c r="G181" s="65"/>
      <c r="H181" s="65"/>
      <c r="I181" s="65"/>
      <c r="J181" s="65"/>
      <c r="K181"/>
      <c r="L181"/>
      <c r="M181"/>
      <c r="N181"/>
      <c r="O181"/>
      <c r="P181"/>
      <c r="Q181"/>
      <c r="R181"/>
      <c r="S181"/>
      <c r="U181" s="58"/>
      <c r="V181" s="78"/>
      <c r="W181" s="60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</row>
    <row r="182" spans="1:527" s="8" customFormat="1" ht="18" customHeight="1" x14ac:dyDescent="0.25">
      <c r="A182" s="91"/>
      <c r="B182" s="65"/>
      <c r="C182" s="63"/>
      <c r="D182" s="63"/>
      <c r="E182" s="65"/>
      <c r="F182" s="65"/>
      <c r="G182" s="65"/>
      <c r="H182" s="65"/>
      <c r="I182" s="65"/>
      <c r="J182" s="65"/>
      <c r="K182"/>
      <c r="L182"/>
      <c r="M182"/>
      <c r="N182"/>
      <c r="O182"/>
      <c r="P182"/>
      <c r="Q182"/>
      <c r="R182"/>
      <c r="S182"/>
      <c r="U182" s="58"/>
      <c r="V182" s="78"/>
      <c r="W182" s="60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</row>
    <row r="183" spans="1:527" s="8" customFormat="1" ht="18" customHeight="1" x14ac:dyDescent="0.25">
      <c r="A183" s="91"/>
      <c r="B183" s="65"/>
      <c r="C183" s="63"/>
      <c r="D183" s="65"/>
      <c r="E183" s="65"/>
      <c r="F183" s="65"/>
      <c r="G183" s="65"/>
      <c r="H183" s="65"/>
      <c r="I183" s="65"/>
      <c r="J183" s="65"/>
      <c r="K183"/>
      <c r="L183"/>
      <c r="M183"/>
      <c r="N183"/>
      <c r="O183"/>
      <c r="P183"/>
      <c r="Q183"/>
      <c r="R183"/>
      <c r="S183"/>
      <c r="U183" s="58"/>
      <c r="V183" s="78"/>
      <c r="W183" s="60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</row>
    <row r="184" spans="1:527" s="8" customFormat="1" ht="18" customHeight="1" x14ac:dyDescent="0.25">
      <c r="A184" s="91"/>
      <c r="B184" s="65"/>
      <c r="C184" s="63"/>
      <c r="D184" s="65"/>
      <c r="E184" s="65"/>
      <c r="F184" s="65"/>
      <c r="G184" s="65"/>
      <c r="H184" s="65"/>
      <c r="I184" s="65"/>
      <c r="J184" s="65"/>
      <c r="K184"/>
      <c r="L184"/>
      <c r="M184"/>
      <c r="N184"/>
      <c r="O184"/>
      <c r="P184"/>
      <c r="Q184"/>
      <c r="R184"/>
      <c r="S184"/>
      <c r="U184" s="58"/>
      <c r="V184" s="78"/>
      <c r="W184" s="60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</row>
    <row r="185" spans="1:527" s="8" customFormat="1" ht="18" customHeight="1" x14ac:dyDescent="0.25">
      <c r="A185" s="91"/>
      <c r="B185" s="65"/>
      <c r="C185" s="63"/>
      <c r="D185" s="65"/>
      <c r="E185" s="65"/>
      <c r="F185" s="65"/>
      <c r="G185" s="65"/>
      <c r="H185" s="65"/>
      <c r="I185" s="65"/>
      <c r="J185" s="65"/>
      <c r="K185"/>
      <c r="L185"/>
      <c r="M185"/>
      <c r="N185"/>
      <c r="O185"/>
      <c r="P185"/>
      <c r="Q185"/>
      <c r="R185"/>
      <c r="S185"/>
      <c r="U185" s="58"/>
      <c r="V185" s="78"/>
      <c r="W185" s="60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</row>
    <row r="186" spans="1:527" x14ac:dyDescent="0.25">
      <c r="H186" s="369"/>
      <c r="I186" s="369"/>
      <c r="J186" s="369"/>
    </row>
    <row r="187" spans="1:527" x14ac:dyDescent="0.25">
      <c r="B187" s="65"/>
      <c r="H187" s="370"/>
      <c r="I187" s="370"/>
      <c r="J187" s="370"/>
    </row>
    <row r="188" spans="1:527" s="8" customFormat="1" ht="18" customHeight="1" x14ac:dyDescent="0.25">
      <c r="A188" s="4"/>
      <c r="B188" s="96"/>
      <c r="C188" s="95"/>
      <c r="D188" s="96"/>
      <c r="E188" s="96"/>
      <c r="F188" s="97"/>
      <c r="G188" s="65"/>
      <c r="H188" s="370"/>
      <c r="I188" s="370"/>
      <c r="J188" s="370"/>
      <c r="K188"/>
      <c r="L188"/>
      <c r="M188"/>
      <c r="N188"/>
      <c r="O188"/>
      <c r="P188"/>
      <c r="Q188"/>
      <c r="R188"/>
      <c r="S188"/>
      <c r="U188" s="58"/>
      <c r="V188" s="78"/>
      <c r="W188" s="60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</row>
    <row r="189" spans="1:527" s="8" customFormat="1" ht="18" customHeight="1" x14ac:dyDescent="0.25">
      <c r="A189" s="66" t="str">
        <f>METAS!B29</f>
        <v>FAMILIAS QUE RECIBEN SESIONES EDUCATIVAS  PARA LA PREVENCION Y CONTROL DE ENFERMEDADES  ZOONOTICAS.</v>
      </c>
      <c r="B189" s="96"/>
      <c r="C189" s="95"/>
      <c r="D189" s="96"/>
      <c r="E189" s="96"/>
      <c r="F189" s="97"/>
      <c r="G189" s="65"/>
      <c r="H189" s="65"/>
      <c r="I189" s="65"/>
      <c r="J189" s="65"/>
      <c r="K189" t="s">
        <v>530</v>
      </c>
      <c r="L189"/>
      <c r="M189"/>
      <c r="N189"/>
      <c r="O189"/>
      <c r="P189"/>
      <c r="Q189"/>
      <c r="R189"/>
      <c r="S189"/>
      <c r="U189" s="58"/>
      <c r="V189" s="59" t="str">
        <f>A189</f>
        <v>FAMILIAS QUE RECIBEN SESIONES EDUCATIVAS  PARA LA PREVENCION Y CONTROL DE ENFERMEDADES  ZOONOTICAS.</v>
      </c>
      <c r="W189" s="60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</row>
    <row r="190" spans="1:527" s="8" customFormat="1" ht="48" customHeight="1" x14ac:dyDescent="0.25">
      <c r="A190" s="68" t="s">
        <v>2</v>
      </c>
      <c r="B190" s="69" t="s">
        <v>87</v>
      </c>
      <c r="C190" s="70" t="s">
        <v>69</v>
      </c>
      <c r="D190" s="69" t="s">
        <v>626</v>
      </c>
      <c r="E190" s="69" t="s">
        <v>1</v>
      </c>
      <c r="F190" s="71"/>
      <c r="G190" s="72" t="s">
        <v>9</v>
      </c>
      <c r="H190" s="73" t="str">
        <f>"DEFICIENTE &lt; "&amp;$E$3</f>
        <v>DEFICIENTE &lt; 13,3</v>
      </c>
      <c r="I190" s="73" t="str">
        <f>"PROCESO &gt; "&amp;$E$3&amp;"  -  &lt; "&amp;$F$3</f>
        <v>PROCESO &gt; 13,3  -  &lt; 15</v>
      </c>
      <c r="J190" s="73" t="str">
        <f>"OPTIMO &gt;= "&amp;$F$3</f>
        <v>OPTIMO &gt;= 15</v>
      </c>
      <c r="K190"/>
      <c r="L190"/>
      <c r="M190"/>
      <c r="N190"/>
      <c r="O190"/>
      <c r="P190"/>
      <c r="Q190"/>
      <c r="R190"/>
      <c r="S190"/>
      <c r="U190" s="58"/>
      <c r="V190" s="89" t="str">
        <f>$V$1&amp;"  "&amp;V189&amp;"  "&amp;$V$3&amp;"  "&amp;$V$2</f>
        <v>RED. MOYOBAMBA:  FAMILIAS QUE RECIBEN SESIONES EDUCATIVAS  PARA LA PREVENCION Y CONTROL DE ENFERMEDADES  ZOONOTICAS.  - POR MICROREDES :   ENERO - FEBRERO 2025</v>
      </c>
      <c r="W190" s="6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</row>
    <row r="191" spans="1:527" s="8" customFormat="1" ht="18" customHeight="1" thickBot="1" x14ac:dyDescent="0.3">
      <c r="A191" s="74" t="str">
        <f>Config!$B$15</f>
        <v>RED</v>
      </c>
      <c r="B191" s="75">
        <f>SUM(B192:B200)</f>
        <v>3207</v>
      </c>
      <c r="C191" s="75">
        <f>SUM(C192:C200)</f>
        <v>538</v>
      </c>
      <c r="D191" s="75">
        <f>SUM(D192:D200)</f>
        <v>1273</v>
      </c>
      <c r="E191" s="75">
        <f>Config!$C$9</f>
        <v>16.666666666666668</v>
      </c>
      <c r="F191" s="76"/>
      <c r="G191" s="75">
        <f t="shared" ref="G191:G194" si="50">IFERROR(ROUND(D191*100/B191,2),0)</f>
        <v>39.69</v>
      </c>
      <c r="H191" s="77" t="str">
        <f>IF(G191&lt;$E$3,G191,"")</f>
        <v/>
      </c>
      <c r="I191" s="77" t="str">
        <f>IF(G191&gt;=$E$3,IF(G191&lt;$F$3,G191,""),"")</f>
        <v/>
      </c>
      <c r="J191" s="75">
        <f t="shared" ref="J191:J200" si="51">IF(G191&gt;=$F$3,G191,"")</f>
        <v>39.69</v>
      </c>
      <c r="K191"/>
      <c r="L191"/>
      <c r="M191"/>
      <c r="N191"/>
      <c r="O191"/>
      <c r="P191"/>
      <c r="Q191"/>
      <c r="R191"/>
      <c r="S191"/>
      <c r="U191" s="58"/>
      <c r="V191" s="59"/>
      <c r="W191" s="60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</row>
    <row r="192" spans="1:527" s="8" customFormat="1" ht="18" customHeight="1" x14ac:dyDescent="0.25">
      <c r="A192" s="79" t="str">
        <f>Config!$B$16</f>
        <v>HOSP</v>
      </c>
      <c r="B192" s="80">
        <f>METAS!$AV$29</f>
        <v>0</v>
      </c>
      <c r="C192" s="80">
        <f>ROUNDUP((B192/12)*Config!$C$6,0)</f>
        <v>0</v>
      </c>
      <c r="D192" s="80">
        <f>ACUMULADO!$AU$31</f>
        <v>0</v>
      </c>
      <c r="E192" s="81">
        <f>E191</f>
        <v>16.666666666666668</v>
      </c>
      <c r="F192" s="81"/>
      <c r="G192" s="82">
        <f t="shared" si="50"/>
        <v>0</v>
      </c>
      <c r="H192" s="83">
        <f>IF(G192&lt;$E$3,G192,"")</f>
        <v>0</v>
      </c>
      <c r="I192" s="83" t="str">
        <f>IF(G192&gt;=$E$3,IF(G192&lt;$F$3,G192,""),"")</f>
        <v/>
      </c>
      <c r="J192" s="84" t="str">
        <f t="shared" si="51"/>
        <v/>
      </c>
      <c r="K192"/>
      <c r="L192"/>
      <c r="M192"/>
      <c r="N192"/>
      <c r="O192"/>
      <c r="P192"/>
      <c r="Q192"/>
      <c r="R192"/>
      <c r="S192"/>
      <c r="U192" s="58"/>
      <c r="V192" s="59"/>
      <c r="W192" s="60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</row>
    <row r="193" spans="1:527" s="8" customFormat="1" ht="18" customHeight="1" x14ac:dyDescent="0.25">
      <c r="A193" s="85" t="str">
        <f>Config!$B$17</f>
        <v>LLUI</v>
      </c>
      <c r="B193" s="80">
        <f>METAS!$AX$29</f>
        <v>1362</v>
      </c>
      <c r="C193" s="61">
        <f>ROUNDUP((B193/12)*Config!$C$6,0)</f>
        <v>227</v>
      </c>
      <c r="D193" s="80">
        <f>ACUMULADO!$AW$31</f>
        <v>573</v>
      </c>
      <c r="E193" s="81">
        <f t="shared" ref="E193:E200" si="52">E192</f>
        <v>16.666666666666668</v>
      </c>
      <c r="F193" s="90"/>
      <c r="G193" s="86">
        <f t="shared" si="50"/>
        <v>42.07</v>
      </c>
      <c r="H193" s="83" t="str">
        <f t="shared" ref="H193:H200" si="53">IF(G193&lt;$E$3,G193,"")</f>
        <v/>
      </c>
      <c r="I193" s="83" t="str">
        <f t="shared" ref="I193:I200" si="54">IF(G193&gt;=$E$3,IF(G193&lt;$F$3,G193,""),"")</f>
        <v/>
      </c>
      <c r="J193" s="88">
        <f t="shared" si="51"/>
        <v>42.07</v>
      </c>
      <c r="K193"/>
      <c r="L193"/>
      <c r="M193"/>
      <c r="N193"/>
      <c r="O193"/>
      <c r="P193"/>
      <c r="Q193"/>
      <c r="R193"/>
      <c r="S193"/>
      <c r="U193" s="58"/>
      <c r="V193" s="59"/>
      <c r="W193" s="60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</row>
    <row r="194" spans="1:527" s="8" customFormat="1" ht="18" customHeight="1" x14ac:dyDescent="0.25">
      <c r="A194" s="85" t="str">
        <f>Config!$B$18</f>
        <v>JERI</v>
      </c>
      <c r="B194" s="80">
        <f>METAS!$AY$29</f>
        <v>118</v>
      </c>
      <c r="C194" s="61">
        <f>ROUNDUP((B194/12)*Config!$C$6,0)</f>
        <v>20</v>
      </c>
      <c r="D194" s="80">
        <f>ACUMULADO!$AX$31</f>
        <v>152</v>
      </c>
      <c r="E194" s="81">
        <f t="shared" si="52"/>
        <v>16.666666666666668</v>
      </c>
      <c r="F194" s="90"/>
      <c r="G194" s="86">
        <f t="shared" si="50"/>
        <v>128.81</v>
      </c>
      <c r="H194" s="83" t="str">
        <f t="shared" si="53"/>
        <v/>
      </c>
      <c r="I194" s="83" t="str">
        <f t="shared" si="54"/>
        <v/>
      </c>
      <c r="J194" s="88">
        <f t="shared" si="51"/>
        <v>128.81</v>
      </c>
      <c r="K194"/>
      <c r="L194"/>
      <c r="M194"/>
      <c r="N194"/>
      <c r="O194"/>
      <c r="P194"/>
      <c r="Q194"/>
      <c r="R194"/>
      <c r="S194"/>
      <c r="U194" s="58"/>
      <c r="V194" s="59"/>
      <c r="W194" s="60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</row>
    <row r="195" spans="1:527" s="8" customFormat="1" ht="18" customHeight="1" x14ac:dyDescent="0.25">
      <c r="A195" s="85" t="str">
        <f>Config!$B$19</f>
        <v>YANT</v>
      </c>
      <c r="B195" s="80">
        <f>METAS!$AZ$29</f>
        <v>189</v>
      </c>
      <c r="C195" s="61">
        <f>ROUNDUP((B195/12)*Config!$C$6,0)</f>
        <v>32</v>
      </c>
      <c r="D195" s="80">
        <f>ACUMULADO!$AY$31</f>
        <v>223</v>
      </c>
      <c r="E195" s="81">
        <f t="shared" si="52"/>
        <v>16.666666666666668</v>
      </c>
      <c r="F195" s="90"/>
      <c r="G195" s="86">
        <f>IFERROR(ROUND(D195*100/B195,2),0)</f>
        <v>117.99</v>
      </c>
      <c r="H195" s="83" t="str">
        <f t="shared" si="53"/>
        <v/>
      </c>
      <c r="I195" s="83" t="str">
        <f t="shared" si="54"/>
        <v/>
      </c>
      <c r="J195" s="88">
        <f t="shared" si="51"/>
        <v>117.99</v>
      </c>
      <c r="K195"/>
      <c r="L195"/>
      <c r="M195"/>
      <c r="N195"/>
      <c r="O195"/>
      <c r="P195"/>
      <c r="Q195"/>
      <c r="R195"/>
      <c r="S195"/>
      <c r="U195" s="58"/>
      <c r="V195" s="59"/>
      <c r="W195" s="60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</row>
    <row r="196" spans="1:527" s="8" customFormat="1" ht="18" customHeight="1" x14ac:dyDescent="0.25">
      <c r="A196" s="85" t="str">
        <f>Config!$B$20</f>
        <v>SORI</v>
      </c>
      <c r="B196" s="80">
        <f>METAS!$BA$29</f>
        <v>652</v>
      </c>
      <c r="C196" s="61">
        <f>ROUNDUP((B196/12)*Config!$C$6,0)</f>
        <v>109</v>
      </c>
      <c r="D196" s="80">
        <f>ACUMULADO!$AZ$31</f>
        <v>93</v>
      </c>
      <c r="E196" s="81">
        <f t="shared" si="52"/>
        <v>16.666666666666668</v>
      </c>
      <c r="F196" s="90"/>
      <c r="G196" s="86">
        <f t="shared" ref="G196" si="55">IFERROR(ROUND(D196*100/B196,2),0)</f>
        <v>14.26</v>
      </c>
      <c r="H196" s="83" t="str">
        <f t="shared" si="53"/>
        <v/>
      </c>
      <c r="I196" s="83">
        <f t="shared" si="54"/>
        <v>14.26</v>
      </c>
      <c r="J196" s="88" t="str">
        <f t="shared" si="51"/>
        <v/>
      </c>
      <c r="K196"/>
      <c r="L196"/>
      <c r="M196"/>
      <c r="N196"/>
      <c r="O196"/>
      <c r="P196"/>
      <c r="Q196"/>
      <c r="R196"/>
      <c r="S196"/>
      <c r="U196" s="58"/>
      <c r="V196" s="59"/>
      <c r="W196" s="60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</row>
    <row r="197" spans="1:527" s="8" customFormat="1" ht="18" customHeight="1" x14ac:dyDescent="0.25">
      <c r="A197" s="85" t="str">
        <f>Config!$B$21</f>
        <v>JEPE</v>
      </c>
      <c r="B197" s="80">
        <f>METAS!$BB$29</f>
        <v>283</v>
      </c>
      <c r="C197" s="61">
        <f>ROUNDUP((B197/12)*Config!$C$6,0)</f>
        <v>48</v>
      </c>
      <c r="D197" s="80">
        <f>ACUMULADO!$BA$31</f>
        <v>55</v>
      </c>
      <c r="E197" s="81">
        <f t="shared" si="52"/>
        <v>16.666666666666668</v>
      </c>
      <c r="F197" s="90"/>
      <c r="G197" s="86">
        <f>IFERROR(ROUND(D197*100/B197,2),0)</f>
        <v>19.43</v>
      </c>
      <c r="H197" s="83" t="str">
        <f t="shared" si="53"/>
        <v/>
      </c>
      <c r="I197" s="83" t="str">
        <f t="shared" si="54"/>
        <v/>
      </c>
      <c r="J197" s="88">
        <f t="shared" si="51"/>
        <v>19.43</v>
      </c>
      <c r="K197"/>
      <c r="L197"/>
      <c r="M197"/>
      <c r="N197"/>
      <c r="O197"/>
      <c r="P197"/>
      <c r="Q197"/>
      <c r="R197"/>
      <c r="S197"/>
      <c r="U197" s="58"/>
      <c r="V197" s="59"/>
      <c r="W197" s="60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</row>
    <row r="198" spans="1:527" s="8" customFormat="1" ht="18" customHeight="1" x14ac:dyDescent="0.25">
      <c r="A198" s="85" t="str">
        <f>Config!$B$22</f>
        <v>ROQU</v>
      </c>
      <c r="B198" s="80">
        <f>METAS!$BC$29</f>
        <v>166</v>
      </c>
      <c r="C198" s="61">
        <f>ROUNDUP((B198/12)*Config!$C$6,0)</f>
        <v>28</v>
      </c>
      <c r="D198" s="80">
        <f>ACUMULADO!$BB$31</f>
        <v>0</v>
      </c>
      <c r="E198" s="81">
        <f t="shared" si="52"/>
        <v>16.666666666666668</v>
      </c>
      <c r="F198" s="90"/>
      <c r="G198" s="86">
        <f>IFERROR(ROUND(D198*100/B198,2),0)</f>
        <v>0</v>
      </c>
      <c r="H198" s="83">
        <f t="shared" si="53"/>
        <v>0</v>
      </c>
      <c r="I198" s="83" t="str">
        <f t="shared" si="54"/>
        <v/>
      </c>
      <c r="J198" s="88" t="str">
        <f t="shared" si="51"/>
        <v/>
      </c>
      <c r="K198"/>
      <c r="L198"/>
      <c r="M198"/>
      <c r="N198"/>
      <c r="O198"/>
      <c r="P198"/>
      <c r="Q198"/>
      <c r="R198"/>
      <c r="S198"/>
      <c r="U198" s="58"/>
      <c r="V198" s="9"/>
      <c r="W198" s="60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</row>
    <row r="199" spans="1:527" s="8" customFormat="1" ht="18" customHeight="1" x14ac:dyDescent="0.25">
      <c r="A199" s="85" t="str">
        <f>Config!$B$23</f>
        <v>CALZ</v>
      </c>
      <c r="B199" s="80">
        <f>METAS!$BD$29</f>
        <v>147</v>
      </c>
      <c r="C199" s="61">
        <f>ROUNDUP((B199/12)*Config!$C$6,0)</f>
        <v>25</v>
      </c>
      <c r="D199" s="80">
        <f>ACUMULADO!$BC$31</f>
        <v>166</v>
      </c>
      <c r="E199" s="81">
        <f t="shared" si="52"/>
        <v>16.666666666666668</v>
      </c>
      <c r="F199" s="90"/>
      <c r="G199" s="86">
        <f t="shared" ref="G199:G200" si="56">IFERROR(ROUND(D199*100/B199,2),0)</f>
        <v>112.93</v>
      </c>
      <c r="H199" s="83" t="str">
        <f t="shared" si="53"/>
        <v/>
      </c>
      <c r="I199" s="83" t="str">
        <f t="shared" si="54"/>
        <v/>
      </c>
      <c r="J199" s="88">
        <f t="shared" si="51"/>
        <v>112.93</v>
      </c>
      <c r="K199"/>
      <c r="L199"/>
      <c r="M199"/>
      <c r="N199"/>
      <c r="O199"/>
      <c r="P199"/>
      <c r="Q199"/>
      <c r="R199"/>
      <c r="S199"/>
      <c r="U199" s="58"/>
      <c r="V199" s="9"/>
      <c r="W199" s="60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</row>
    <row r="200" spans="1:527" s="8" customFormat="1" ht="18" customHeight="1" x14ac:dyDescent="0.25">
      <c r="A200" s="85" t="str">
        <f>Config!$B$24</f>
        <v>PUEB</v>
      </c>
      <c r="B200" s="80">
        <f>METAS!$BE$29</f>
        <v>290</v>
      </c>
      <c r="C200" s="61">
        <f>ROUNDUP((B200/12)*Config!$C$6,0)</f>
        <v>49</v>
      </c>
      <c r="D200" s="80">
        <f>ACUMULADO!$BD$31</f>
        <v>11</v>
      </c>
      <c r="E200" s="81">
        <f t="shared" si="52"/>
        <v>16.666666666666668</v>
      </c>
      <c r="F200" s="90"/>
      <c r="G200" s="86">
        <f t="shared" si="56"/>
        <v>3.79</v>
      </c>
      <c r="H200" s="83">
        <f t="shared" si="53"/>
        <v>3.79</v>
      </c>
      <c r="I200" s="83" t="str">
        <f t="shared" si="54"/>
        <v/>
      </c>
      <c r="J200" s="88" t="str">
        <f t="shared" si="51"/>
        <v/>
      </c>
      <c r="K200"/>
      <c r="L200"/>
      <c r="M200"/>
      <c r="N200"/>
      <c r="O200"/>
      <c r="P200"/>
      <c r="Q200"/>
      <c r="R200"/>
      <c r="S200"/>
      <c r="U200" s="58"/>
      <c r="V200" s="78"/>
      <c r="W200" s="6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</row>
    <row r="201" spans="1:527" s="8" customFormat="1" ht="18" customHeight="1" x14ac:dyDescent="0.25">
      <c r="A201" s="91"/>
      <c r="B201" s="65"/>
      <c r="C201" s="63"/>
      <c r="D201" s="63"/>
      <c r="E201" s="65"/>
      <c r="F201" s="65"/>
      <c r="G201" s="65"/>
      <c r="H201" s="65"/>
      <c r="I201" s="65"/>
      <c r="J201" s="65"/>
      <c r="K201"/>
      <c r="L201"/>
      <c r="M201"/>
      <c r="N201"/>
      <c r="O201"/>
      <c r="P201"/>
      <c r="Q201"/>
      <c r="R201"/>
      <c r="S201"/>
      <c r="U201" s="58"/>
      <c r="V201" s="78"/>
      <c r="W201" s="60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</row>
    <row r="202" spans="1:527" s="8" customFormat="1" ht="18" customHeight="1" x14ac:dyDescent="0.25">
      <c r="A202" s="91"/>
      <c r="B202" s="65"/>
      <c r="C202" s="63"/>
      <c r="D202" s="63"/>
      <c r="E202" s="65"/>
      <c r="F202" s="65"/>
      <c r="G202" s="65"/>
      <c r="H202" s="65"/>
      <c r="I202" s="65"/>
      <c r="J202" s="65"/>
      <c r="K202"/>
      <c r="L202"/>
      <c r="M202"/>
      <c r="N202"/>
      <c r="O202"/>
      <c r="P202"/>
      <c r="Q202"/>
      <c r="R202"/>
      <c r="S202"/>
      <c r="U202" s="58"/>
      <c r="V202" s="78"/>
      <c r="W202" s="60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</row>
    <row r="203" spans="1:527" s="8" customFormat="1" ht="18" customHeight="1" x14ac:dyDescent="0.25">
      <c r="A203" s="91"/>
      <c r="B203" s="65"/>
      <c r="C203" s="63"/>
      <c r="D203" s="63"/>
      <c r="E203" s="65"/>
      <c r="F203" s="65"/>
      <c r="G203" s="65"/>
      <c r="H203" s="65"/>
      <c r="I203" s="65"/>
      <c r="J203" s="65"/>
      <c r="K203"/>
      <c r="L203"/>
      <c r="M203"/>
      <c r="N203"/>
      <c r="O203"/>
      <c r="P203"/>
      <c r="Q203"/>
      <c r="R203"/>
      <c r="S203"/>
      <c r="U203" s="58"/>
      <c r="V203" s="78"/>
      <c r="W203" s="60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</row>
    <row r="204" spans="1:527" s="8" customFormat="1" ht="18" customHeight="1" x14ac:dyDescent="0.25">
      <c r="A204" s="91"/>
      <c r="B204" s="65"/>
      <c r="C204" s="63"/>
      <c r="D204" s="63"/>
      <c r="E204" s="65"/>
      <c r="F204" s="65"/>
      <c r="G204" s="65"/>
      <c r="H204" s="65"/>
      <c r="I204" s="65"/>
      <c r="J204" s="65"/>
      <c r="K204"/>
      <c r="L204"/>
      <c r="M204"/>
      <c r="N204"/>
      <c r="O204"/>
      <c r="P204"/>
      <c r="Q204"/>
      <c r="R204"/>
      <c r="S204"/>
      <c r="U204" s="58"/>
      <c r="V204" s="78"/>
      <c r="W204" s="60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</row>
    <row r="205" spans="1:527" s="8" customFormat="1" x14ac:dyDescent="0.25">
      <c r="A205" s="91"/>
      <c r="B205" s="65"/>
      <c r="C205" s="63"/>
      <c r="D205" s="65"/>
      <c r="E205" s="65"/>
      <c r="F205" s="65"/>
      <c r="G205" s="65"/>
      <c r="H205" s="65"/>
      <c r="I205" s="65"/>
      <c r="J205" s="65"/>
      <c r="K205"/>
      <c r="L205"/>
      <c r="M205"/>
      <c r="N205"/>
      <c r="O205"/>
      <c r="P205"/>
      <c r="Q205"/>
      <c r="R205"/>
      <c r="S205"/>
      <c r="U205" s="58"/>
      <c r="V205" s="78"/>
      <c r="W205" s="60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</row>
    <row r="206" spans="1:527" s="8" customFormat="1" ht="18" customHeight="1" x14ac:dyDescent="0.25">
      <c r="A206" s="91"/>
      <c r="B206" s="65"/>
      <c r="C206" s="63"/>
      <c r="D206" s="65"/>
      <c r="E206" s="65"/>
      <c r="F206" s="65"/>
      <c r="G206" s="65"/>
      <c r="H206" s="65"/>
      <c r="I206" s="65"/>
      <c r="J206" s="65"/>
      <c r="K206"/>
      <c r="L206"/>
      <c r="M206"/>
      <c r="N206"/>
      <c r="O206"/>
      <c r="P206"/>
      <c r="Q206"/>
      <c r="R206"/>
      <c r="S206"/>
      <c r="U206" s="58"/>
      <c r="V206" s="78"/>
      <c r="W206" s="60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</row>
    <row r="207" spans="1:527" s="8" customFormat="1" ht="18" customHeight="1" x14ac:dyDescent="0.25">
      <c r="A207" s="4"/>
      <c r="B207" s="65"/>
      <c r="C207" s="63"/>
      <c r="D207" s="65"/>
      <c r="E207" s="65"/>
      <c r="F207" s="65"/>
      <c r="G207" s="65"/>
      <c r="H207" s="65"/>
      <c r="I207" s="65"/>
      <c r="J207" s="65"/>
      <c r="K207"/>
      <c r="L207"/>
      <c r="M207"/>
      <c r="N207"/>
      <c r="O207"/>
      <c r="P207"/>
      <c r="Q207"/>
      <c r="R207"/>
      <c r="S207"/>
      <c r="U207" s="58"/>
      <c r="V207" s="78"/>
      <c r="W207" s="60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</row>
    <row r="208" spans="1:527" s="8" customFormat="1" ht="18" customHeight="1" x14ac:dyDescent="0.25">
      <c r="A208" s="4"/>
      <c r="B208"/>
      <c r="C208" s="63"/>
      <c r="D208" s="64"/>
      <c r="E208" s="64"/>
      <c r="F208" s="65"/>
      <c r="G208" s="65"/>
      <c r="H208" s="65"/>
      <c r="I208" s="65"/>
      <c r="J208" s="65"/>
      <c r="K208"/>
      <c r="L208"/>
      <c r="M208"/>
      <c r="N208"/>
      <c r="O208"/>
      <c r="P208"/>
      <c r="Q208"/>
      <c r="R208"/>
      <c r="S208"/>
      <c r="U208" s="58"/>
      <c r="V208" s="59" t="str">
        <f>A209</f>
        <v>FAMILIAS QUE RECIBEN SESIONES EDUCATIVAS Y DEMOSTRATIVAS EN PRÁCTICAS SALUDABLES FRENTE A LAS ENFERMEDADES NO TRASMISIBLES</v>
      </c>
      <c r="W208" s="60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</row>
    <row r="209" spans="1:527" s="8" customFormat="1" ht="18" customHeight="1" x14ac:dyDescent="0.25">
      <c r="A209" s="66" t="str">
        <f>METAS!B30</f>
        <v>FAMILIAS QUE RECIBEN SESIONES EDUCATIVAS Y DEMOSTRATIVAS EN PRÁCTICAS SALUDABLES FRENTE A LAS ENFERMEDADES NO TRASMISIBLES</v>
      </c>
      <c r="B209"/>
      <c r="C209" s="63"/>
      <c r="D209" s="64"/>
      <c r="E209" s="64"/>
      <c r="F209" s="65"/>
      <c r="G209" s="65"/>
      <c r="H209" s="65"/>
      <c r="I209" s="65"/>
      <c r="J209" s="65"/>
      <c r="K209" t="s">
        <v>530</v>
      </c>
      <c r="L209"/>
      <c r="M209"/>
      <c r="N209"/>
      <c r="O209"/>
      <c r="P209"/>
      <c r="Q209"/>
      <c r="R209"/>
      <c r="S209"/>
      <c r="U209" s="58"/>
      <c r="V209" s="89" t="str">
        <f>$V$1&amp;"  "&amp;V208&amp;"  "&amp;$V$3&amp;"  "&amp;$V$2</f>
        <v>RED. MOYOBAMBA:  FAMILIAS QUE RECIBEN SESIONES EDUCATIVAS Y DEMOSTRATIVAS EN PRÁCTICAS SALUDABLES FRENTE A LAS ENFERMEDADES NO TRASMISIBLES  - POR MICROREDES :   ENERO - FEBRERO 2025</v>
      </c>
      <c r="W209" s="60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</row>
    <row r="210" spans="1:527" s="8" customFormat="1" ht="48" customHeight="1" x14ac:dyDescent="0.25">
      <c r="A210" s="68" t="s">
        <v>2</v>
      </c>
      <c r="B210" s="69" t="s">
        <v>87</v>
      </c>
      <c r="C210" s="70" t="s">
        <v>69</v>
      </c>
      <c r="D210" s="69" t="s">
        <v>626</v>
      </c>
      <c r="E210" s="69" t="s">
        <v>1</v>
      </c>
      <c r="F210" s="71"/>
      <c r="G210" s="72" t="s">
        <v>9</v>
      </c>
      <c r="H210" s="73" t="str">
        <f>"DEFICIENTE &lt; "&amp;$E$3</f>
        <v>DEFICIENTE &lt; 13,3</v>
      </c>
      <c r="I210" s="73" t="str">
        <f>"PROCESO &gt; "&amp;$E$3&amp;"  -  &lt; "&amp;$F$3</f>
        <v>PROCESO &gt; 13,3  -  &lt; 15</v>
      </c>
      <c r="J210" s="73" t="str">
        <f>"OPTIMO &gt;= "&amp;$F$3</f>
        <v>OPTIMO &gt;= 15</v>
      </c>
      <c r="K210"/>
      <c r="L210"/>
      <c r="M210"/>
      <c r="N210"/>
      <c r="O210"/>
      <c r="P210"/>
      <c r="Q210"/>
      <c r="R210"/>
      <c r="S210"/>
      <c r="U210" s="58"/>
      <c r="V210" s="59"/>
      <c r="W210" s="6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</row>
    <row r="211" spans="1:527" s="8" customFormat="1" ht="18" customHeight="1" thickBot="1" x14ac:dyDescent="0.3">
      <c r="A211" s="74" t="str">
        <f>Config!$B$15</f>
        <v>RED</v>
      </c>
      <c r="B211" s="75">
        <f>SUM(B212:B220)</f>
        <v>1975</v>
      </c>
      <c r="C211" s="75">
        <f>SUM(C212:C220)</f>
        <v>334</v>
      </c>
      <c r="D211" s="75">
        <f>SUM(D212:D220)</f>
        <v>1271</v>
      </c>
      <c r="E211" s="75">
        <f>Config!$C$9</f>
        <v>16.666666666666668</v>
      </c>
      <c r="F211" s="76"/>
      <c r="G211" s="75">
        <f t="shared" ref="G211:G214" si="57">IFERROR(ROUND(D211*100/B211,2),0)</f>
        <v>64.349999999999994</v>
      </c>
      <c r="H211" s="77" t="str">
        <f>IF(G211&lt;$E$3,G211,"")</f>
        <v/>
      </c>
      <c r="I211" s="77" t="str">
        <f>IF(G211&gt;=$E$3,IF(G211&lt;$F$3,G211,""),"")</f>
        <v/>
      </c>
      <c r="J211" s="75">
        <f t="shared" ref="J211:J220" si="58">IF(G211&gt;=$F$3,G211,"")</f>
        <v>64.349999999999994</v>
      </c>
      <c r="K211"/>
      <c r="L211"/>
      <c r="M211"/>
      <c r="N211"/>
      <c r="O211"/>
      <c r="P211"/>
      <c r="Q211"/>
      <c r="R211"/>
      <c r="S211"/>
      <c r="U211" s="58"/>
      <c r="V211" s="59"/>
      <c r="W211" s="60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</row>
    <row r="212" spans="1:527" s="8" customFormat="1" ht="18" customHeight="1" x14ac:dyDescent="0.25">
      <c r="A212" s="79" t="str">
        <f>Config!$B$16</f>
        <v>HOSP</v>
      </c>
      <c r="B212" s="80">
        <f>METAS!$AV$30</f>
        <v>0</v>
      </c>
      <c r="C212" s="80">
        <f>ROUNDUP((B212/12)*Config!$C$6,0)</f>
        <v>0</v>
      </c>
      <c r="D212" s="80">
        <f>ACUMULADO!$AU$32</f>
        <v>0</v>
      </c>
      <c r="E212" s="81">
        <f>E211</f>
        <v>16.666666666666668</v>
      </c>
      <c r="F212" s="81"/>
      <c r="G212" s="82">
        <f t="shared" si="57"/>
        <v>0</v>
      </c>
      <c r="H212" s="83">
        <f>IF(G212&lt;$E$3,G212,"")</f>
        <v>0</v>
      </c>
      <c r="I212" s="83" t="str">
        <f>IF(G212&gt;=$E$3,IF(G212&lt;$F$3,G212,""),"")</f>
        <v/>
      </c>
      <c r="J212" s="84" t="str">
        <f t="shared" si="58"/>
        <v/>
      </c>
      <c r="K212"/>
      <c r="L212"/>
      <c r="M212"/>
      <c r="N212"/>
      <c r="O212"/>
      <c r="P212"/>
      <c r="Q212"/>
      <c r="R212"/>
      <c r="S212"/>
      <c r="U212" s="58"/>
      <c r="V212" s="59"/>
      <c r="W212" s="60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</row>
    <row r="213" spans="1:527" s="8" customFormat="1" ht="18" customHeight="1" x14ac:dyDescent="0.25">
      <c r="A213" s="85" t="str">
        <f>Config!$B$17</f>
        <v>LLUI</v>
      </c>
      <c r="B213" s="80">
        <f>METAS!$AX$30</f>
        <v>350</v>
      </c>
      <c r="C213" s="61">
        <f>ROUNDUP((B213/12)*Config!$C$6,0)</f>
        <v>59</v>
      </c>
      <c r="D213" s="80">
        <f>ACUMULADO!$AW$32</f>
        <v>658</v>
      </c>
      <c r="E213" s="81">
        <f t="shared" ref="E213:E220" si="59">E212</f>
        <v>16.666666666666668</v>
      </c>
      <c r="F213" s="90"/>
      <c r="G213" s="86">
        <f t="shared" si="57"/>
        <v>188</v>
      </c>
      <c r="H213" s="83" t="str">
        <f t="shared" ref="H213:H220" si="60">IF(G213&lt;$E$3,G213,"")</f>
        <v/>
      </c>
      <c r="I213" s="83" t="str">
        <f t="shared" ref="I213:I220" si="61">IF(G213&gt;=$E$3,IF(G213&lt;$F$3,G213,""),"")</f>
        <v/>
      </c>
      <c r="J213" s="88">
        <f t="shared" si="58"/>
        <v>188</v>
      </c>
      <c r="K213"/>
      <c r="L213"/>
      <c r="M213"/>
      <c r="N213"/>
      <c r="O213"/>
      <c r="P213"/>
      <c r="Q213"/>
      <c r="R213"/>
      <c r="S213"/>
      <c r="U213" s="58"/>
      <c r="V213" s="59"/>
      <c r="W213" s="60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</row>
    <row r="214" spans="1:527" s="8" customFormat="1" ht="18" customHeight="1" x14ac:dyDescent="0.25">
      <c r="A214" s="85" t="str">
        <f>Config!$B$18</f>
        <v>JERI</v>
      </c>
      <c r="B214" s="80">
        <f>METAS!$AY$30</f>
        <v>225</v>
      </c>
      <c r="C214" s="61">
        <f>ROUNDUP((B214/12)*Config!$C$6,0)</f>
        <v>38</v>
      </c>
      <c r="D214" s="80">
        <f>ACUMULADO!$AX$32</f>
        <v>13</v>
      </c>
      <c r="E214" s="81">
        <f t="shared" si="59"/>
        <v>16.666666666666668</v>
      </c>
      <c r="F214" s="90"/>
      <c r="G214" s="86">
        <f t="shared" si="57"/>
        <v>5.78</v>
      </c>
      <c r="H214" s="83">
        <f t="shared" si="60"/>
        <v>5.78</v>
      </c>
      <c r="I214" s="83" t="str">
        <f t="shared" si="61"/>
        <v/>
      </c>
      <c r="J214" s="88" t="str">
        <f t="shared" si="58"/>
        <v/>
      </c>
      <c r="K214"/>
      <c r="L214"/>
      <c r="M214"/>
      <c r="N214"/>
      <c r="O214"/>
      <c r="P214"/>
      <c r="Q214"/>
      <c r="R214"/>
      <c r="S214"/>
      <c r="U214" s="58"/>
      <c r="V214" s="9"/>
      <c r="W214" s="60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</row>
    <row r="215" spans="1:527" s="8" customFormat="1" ht="18" customHeight="1" x14ac:dyDescent="0.25">
      <c r="A215" s="85" t="str">
        <f>Config!$B$19</f>
        <v>YANT</v>
      </c>
      <c r="B215" s="80">
        <f>METAS!$AZ$30</f>
        <v>175</v>
      </c>
      <c r="C215" s="61">
        <f>ROUNDUP((B215/12)*Config!$C$6,0)</f>
        <v>30</v>
      </c>
      <c r="D215" s="80">
        <f>ACUMULADO!$AY$32</f>
        <v>43</v>
      </c>
      <c r="E215" s="81">
        <f t="shared" si="59"/>
        <v>16.666666666666668</v>
      </c>
      <c r="F215" s="90"/>
      <c r="G215" s="86">
        <f>IFERROR(ROUND(D215*100/B215,2),0)</f>
        <v>24.57</v>
      </c>
      <c r="H215" s="83" t="str">
        <f t="shared" si="60"/>
        <v/>
      </c>
      <c r="I215" s="83" t="str">
        <f t="shared" si="61"/>
        <v/>
      </c>
      <c r="J215" s="88">
        <f t="shared" si="58"/>
        <v>24.57</v>
      </c>
      <c r="K215"/>
      <c r="L215"/>
      <c r="M215"/>
      <c r="N215"/>
      <c r="O215"/>
      <c r="P215"/>
      <c r="Q215"/>
      <c r="R215"/>
      <c r="S215"/>
      <c r="U215" s="58"/>
      <c r="V215" s="9"/>
      <c r="W215" s="60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</row>
    <row r="216" spans="1:527" s="8" customFormat="1" ht="18" customHeight="1" x14ac:dyDescent="0.25">
      <c r="A216" s="85" t="str">
        <f>Config!$B$20</f>
        <v>SORI</v>
      </c>
      <c r="B216" s="80">
        <f>METAS!$BA$30</f>
        <v>375</v>
      </c>
      <c r="C216" s="61">
        <f>ROUNDUP((B216/12)*Config!$C$6,0)</f>
        <v>63</v>
      </c>
      <c r="D216" s="80">
        <f>ACUMULADO!$AZ$32</f>
        <v>151</v>
      </c>
      <c r="E216" s="81">
        <f t="shared" si="59"/>
        <v>16.666666666666668</v>
      </c>
      <c r="F216" s="90"/>
      <c r="G216" s="86">
        <f t="shared" ref="G216" si="62">IFERROR(ROUND(D216*100/B216,2),0)</f>
        <v>40.270000000000003</v>
      </c>
      <c r="H216" s="83" t="str">
        <f t="shared" si="60"/>
        <v/>
      </c>
      <c r="I216" s="83" t="str">
        <f t="shared" si="61"/>
        <v/>
      </c>
      <c r="J216" s="88">
        <f t="shared" si="58"/>
        <v>40.270000000000003</v>
      </c>
      <c r="K216"/>
      <c r="L216"/>
      <c r="M216"/>
      <c r="N216"/>
      <c r="O216"/>
      <c r="P216"/>
      <c r="Q216"/>
      <c r="R216"/>
      <c r="S216"/>
      <c r="U216" s="58"/>
      <c r="V216" s="9"/>
      <c r="W216" s="60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</row>
    <row r="217" spans="1:527" s="8" customFormat="1" ht="18" customHeight="1" x14ac:dyDescent="0.25">
      <c r="A217" s="85" t="str">
        <f>Config!$B$21</f>
        <v>JEPE</v>
      </c>
      <c r="B217" s="80">
        <f>METAS!$BB$30</f>
        <v>350</v>
      </c>
      <c r="C217" s="61">
        <f>ROUNDUP((B217/12)*Config!$C$6,0)</f>
        <v>59</v>
      </c>
      <c r="D217" s="80">
        <f>ACUMULADO!$BA$32</f>
        <v>0</v>
      </c>
      <c r="E217" s="81">
        <f t="shared" si="59"/>
        <v>16.666666666666668</v>
      </c>
      <c r="F217" s="90"/>
      <c r="G217" s="86">
        <f>IFERROR(ROUND(D217*100/B217,2),0)</f>
        <v>0</v>
      </c>
      <c r="H217" s="83">
        <f t="shared" si="60"/>
        <v>0</v>
      </c>
      <c r="I217" s="83" t="str">
        <f t="shared" si="61"/>
        <v/>
      </c>
      <c r="J217" s="88" t="str">
        <f t="shared" si="58"/>
        <v/>
      </c>
      <c r="K217"/>
      <c r="L217"/>
      <c r="M217"/>
      <c r="N217"/>
      <c r="O217"/>
      <c r="P217"/>
      <c r="Q217"/>
      <c r="R217"/>
      <c r="S217"/>
      <c r="U217" s="58"/>
      <c r="V217" s="9"/>
      <c r="W217" s="60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</row>
    <row r="218" spans="1:527" s="8" customFormat="1" ht="18" customHeight="1" x14ac:dyDescent="0.25">
      <c r="A218" s="85" t="str">
        <f>Config!$B$22</f>
        <v>ROQU</v>
      </c>
      <c r="B218" s="80">
        <f>METAS!$BC$30</f>
        <v>150</v>
      </c>
      <c r="C218" s="61">
        <f>ROUNDUP((B218/12)*Config!$C$6,0)</f>
        <v>25</v>
      </c>
      <c r="D218" s="80">
        <f>ACUMULADO!$BB$32</f>
        <v>93</v>
      </c>
      <c r="E218" s="81">
        <f t="shared" si="59"/>
        <v>16.666666666666668</v>
      </c>
      <c r="F218" s="90"/>
      <c r="G218" s="86">
        <f>IFERROR(ROUND(D218*100/B218,2),0)</f>
        <v>62</v>
      </c>
      <c r="H218" s="83" t="str">
        <f t="shared" si="60"/>
        <v/>
      </c>
      <c r="I218" s="83" t="str">
        <f t="shared" si="61"/>
        <v/>
      </c>
      <c r="J218" s="88">
        <f t="shared" si="58"/>
        <v>62</v>
      </c>
      <c r="K218"/>
      <c r="L218"/>
      <c r="M218"/>
      <c r="N218"/>
      <c r="O218"/>
      <c r="P218"/>
      <c r="Q218"/>
      <c r="R218"/>
      <c r="S218"/>
      <c r="U218" s="58"/>
      <c r="V218" s="78"/>
      <c r="W218" s="60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</row>
    <row r="219" spans="1:527" s="8" customFormat="1" ht="18" customHeight="1" x14ac:dyDescent="0.25">
      <c r="A219" s="85" t="str">
        <f>Config!$B$23</f>
        <v>CALZ</v>
      </c>
      <c r="B219" s="80">
        <f>METAS!$BD$30</f>
        <v>175</v>
      </c>
      <c r="C219" s="61">
        <f>ROUNDUP((B219/12)*Config!$C$6,0)</f>
        <v>30</v>
      </c>
      <c r="D219" s="80">
        <f>ACUMULADO!$BC$32</f>
        <v>144</v>
      </c>
      <c r="E219" s="81">
        <f t="shared" si="59"/>
        <v>16.666666666666668</v>
      </c>
      <c r="F219" s="90"/>
      <c r="G219" s="86">
        <f t="shared" ref="G219:G220" si="63">IFERROR(ROUND(D219*100/B219,2),0)</f>
        <v>82.29</v>
      </c>
      <c r="H219" s="83" t="str">
        <f t="shared" si="60"/>
        <v/>
      </c>
      <c r="I219" s="83" t="str">
        <f t="shared" si="61"/>
        <v/>
      </c>
      <c r="J219" s="88">
        <f t="shared" si="58"/>
        <v>82.29</v>
      </c>
      <c r="K219"/>
      <c r="L219"/>
      <c r="M219"/>
      <c r="N219"/>
      <c r="O219"/>
      <c r="P219"/>
      <c r="Q219"/>
      <c r="R219"/>
      <c r="S219"/>
      <c r="U219" s="58"/>
      <c r="V219" s="78"/>
      <c r="W219" s="60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</row>
    <row r="220" spans="1:527" s="8" customFormat="1" ht="18" customHeight="1" x14ac:dyDescent="0.25">
      <c r="A220" s="85" t="str">
        <f>Config!$B$24</f>
        <v>PUEB</v>
      </c>
      <c r="B220" s="80">
        <f>METAS!$BE$30</f>
        <v>175</v>
      </c>
      <c r="C220" s="61">
        <f>ROUNDUP((B220/12)*Config!$C$6,0)</f>
        <v>30</v>
      </c>
      <c r="D220" s="80">
        <f>ACUMULADO!$BD$32</f>
        <v>169</v>
      </c>
      <c r="E220" s="81">
        <f t="shared" si="59"/>
        <v>16.666666666666668</v>
      </c>
      <c r="F220" s="90"/>
      <c r="G220" s="86">
        <f t="shared" si="63"/>
        <v>96.57</v>
      </c>
      <c r="H220" s="83" t="str">
        <f t="shared" si="60"/>
        <v/>
      </c>
      <c r="I220" s="83" t="str">
        <f t="shared" si="61"/>
        <v/>
      </c>
      <c r="J220" s="88">
        <f t="shared" si="58"/>
        <v>96.57</v>
      </c>
      <c r="K220"/>
      <c r="L220"/>
      <c r="M220"/>
      <c r="N220"/>
      <c r="O220"/>
      <c r="P220"/>
      <c r="Q220"/>
      <c r="R220"/>
      <c r="S220"/>
      <c r="U220" s="58"/>
      <c r="V220" s="78"/>
      <c r="W220" s="6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</row>
    <row r="221" spans="1:527" ht="18" customHeight="1" x14ac:dyDescent="0.25">
      <c r="A221" s="91"/>
      <c r="B221" s="65"/>
      <c r="D221" s="63"/>
      <c r="E221" s="65"/>
      <c r="I221" s="65"/>
      <c r="J221" s="65"/>
      <c r="T221" s="8"/>
      <c r="W221" s="60"/>
    </row>
    <row r="222" spans="1:527" ht="18" customHeight="1" x14ac:dyDescent="0.25">
      <c r="A222" s="91"/>
      <c r="B222" s="65"/>
      <c r="D222" s="65"/>
      <c r="E222" s="65"/>
      <c r="I222" s="65"/>
      <c r="J222" s="65"/>
      <c r="T222" s="8"/>
      <c r="W222" s="60"/>
    </row>
    <row r="223" spans="1:527" ht="18" customHeight="1" x14ac:dyDescent="0.25">
      <c r="A223" s="91"/>
      <c r="B223" s="65"/>
      <c r="D223" s="65"/>
      <c r="E223" s="65"/>
      <c r="I223" s="65"/>
      <c r="J223" s="65"/>
      <c r="T223" s="8"/>
      <c r="W223" s="60"/>
    </row>
    <row r="224" spans="1:527" ht="18" customHeight="1" x14ac:dyDescent="0.25">
      <c r="A224" s="91"/>
      <c r="B224" s="65"/>
      <c r="D224" s="65"/>
      <c r="E224" s="65"/>
      <c r="I224" s="65"/>
      <c r="J224" s="65"/>
      <c r="T224" s="8"/>
      <c r="W224" s="60"/>
    </row>
    <row r="225" spans="1:527" ht="18" customHeight="1" x14ac:dyDescent="0.25">
      <c r="A225" s="91"/>
      <c r="B225" s="65"/>
      <c r="D225" s="65"/>
      <c r="E225" s="65"/>
      <c r="I225" s="65"/>
      <c r="J225" s="65"/>
      <c r="T225" s="8"/>
      <c r="W225" s="60"/>
    </row>
    <row r="226" spans="1:527" ht="18" customHeight="1" x14ac:dyDescent="0.25">
      <c r="A226" s="94"/>
      <c r="B226" s="65"/>
      <c r="D226" s="65"/>
      <c r="E226" s="65"/>
      <c r="I226" s="65"/>
      <c r="J226" s="65"/>
      <c r="T226" s="8"/>
      <c r="W226" s="60"/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0</v>
      </c>
      <c r="SO226">
        <v>0</v>
      </c>
      <c r="SP226">
        <v>0</v>
      </c>
      <c r="SQ226">
        <v>0</v>
      </c>
      <c r="SR226">
        <v>0</v>
      </c>
      <c r="SS226">
        <v>0</v>
      </c>
      <c r="ST226">
        <v>0</v>
      </c>
      <c r="SU226">
        <v>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</v>
      </c>
    </row>
    <row r="227" spans="1:527" ht="18" customHeight="1" x14ac:dyDescent="0.25">
      <c r="A227" s="94"/>
      <c r="B227" s="65"/>
      <c r="D227" s="65"/>
      <c r="E227" s="65"/>
      <c r="I227" s="65"/>
      <c r="J227" s="65"/>
      <c r="T227" s="8"/>
      <c r="W227" s="60"/>
    </row>
    <row r="228" spans="1:527" ht="18" customHeight="1" x14ac:dyDescent="0.25">
      <c r="A228" s="92"/>
      <c r="B228" s="65"/>
      <c r="D228" s="65"/>
      <c r="E228" s="65"/>
      <c r="I228" s="65"/>
      <c r="J228" s="65"/>
      <c r="T228" s="8"/>
      <c r="W228" s="60"/>
    </row>
    <row r="229" spans="1:527" ht="18" customHeight="1" x14ac:dyDescent="0.25">
      <c r="A229" s="93" t="str">
        <f>METAS!B31</f>
        <v>FAMILIAS SENSIBILIZADAS PARA LA PROMOCIÓN DE PRÁCTICAS Y ENTORNOS SALUDABLES PARA LA PREVENCIÓN DEL CÁNCER</v>
      </c>
      <c r="B229" s="65"/>
      <c r="D229" s="65"/>
      <c r="E229" s="65"/>
      <c r="I229" s="65"/>
      <c r="J229" s="65"/>
      <c r="K229" t="s">
        <v>89</v>
      </c>
      <c r="T229" s="8"/>
      <c r="V229" s="59" t="str">
        <f>A229</f>
        <v>FAMILIAS SENSIBILIZADAS PARA LA PROMOCIÓN DE PRÁCTICAS Y ENTORNOS SALUDABLES PARA LA PREVENCIÓN DEL CÁNCER</v>
      </c>
      <c r="W229" s="60"/>
    </row>
    <row r="230" spans="1:527" ht="48" customHeight="1" x14ac:dyDescent="0.25">
      <c r="A230" s="68" t="s">
        <v>2</v>
      </c>
      <c r="B230" s="69" t="s">
        <v>87</v>
      </c>
      <c r="C230" s="70" t="s">
        <v>69</v>
      </c>
      <c r="D230" s="69" t="s">
        <v>626</v>
      </c>
      <c r="E230" s="69" t="s">
        <v>1</v>
      </c>
      <c r="F230" s="71"/>
      <c r="G230" s="72" t="s">
        <v>9</v>
      </c>
      <c r="H230" s="73" t="str">
        <f>"DEFICIENTE &lt; "&amp;$E$3</f>
        <v>DEFICIENTE &lt; 13,3</v>
      </c>
      <c r="I230" s="73" t="str">
        <f>"PROCESO &gt; "&amp;$E$3&amp;"  -  &lt; "&amp;$F$3</f>
        <v>PROCESO &gt; 13,3  -  &lt; 15</v>
      </c>
      <c r="J230" s="73" t="str">
        <f>"OPTIMO &gt;= "&amp;$F$3</f>
        <v>OPTIMO &gt;= 15</v>
      </c>
      <c r="T230" s="8"/>
      <c r="V230" s="89" t="str">
        <f>V$1&amp;"  "&amp;V229&amp;"  "&amp;$V$3&amp;"  "&amp;$V$2</f>
        <v>RED. MOYOBAMBA:  FAMILIAS SENSIBILIZADAS PARA LA PROMOCIÓN DE PRÁCTICAS Y ENTORNOS SALUDABLES PARA LA PREVENCIÓN DEL CÁNCER  - POR MICROREDES :   ENERO - FEBRERO 2025</v>
      </c>
      <c r="W230" s="60"/>
    </row>
    <row r="231" spans="1:527" ht="18" customHeight="1" thickBot="1" x14ac:dyDescent="0.3">
      <c r="A231" s="74" t="str">
        <f>Config!$B$15</f>
        <v>RED</v>
      </c>
      <c r="B231" s="75">
        <f>SUM(B232:B240)</f>
        <v>1601</v>
      </c>
      <c r="C231" s="75">
        <f>SUM(C232:C240)</f>
        <v>271</v>
      </c>
      <c r="D231" s="75">
        <f>SUM(D232:D240)</f>
        <v>1797</v>
      </c>
      <c r="E231" s="75">
        <f>Config!$C$9</f>
        <v>16.666666666666668</v>
      </c>
      <c r="F231" s="76"/>
      <c r="G231" s="75">
        <f t="shared" ref="G231:G234" si="64">IFERROR(ROUND(D231*100/B231,2),0)</f>
        <v>112.24</v>
      </c>
      <c r="H231" s="77" t="str">
        <f>IF(G231&lt;$E$3,G231,"")</f>
        <v/>
      </c>
      <c r="I231" s="77" t="str">
        <f>IF(G231&gt;=$E$3,IF(G231&lt;$F$3,G231,""),"")</f>
        <v/>
      </c>
      <c r="J231" s="75">
        <f t="shared" ref="J231:J240" si="65">IF(G231&gt;=$F$3,G231,"")</f>
        <v>112.24</v>
      </c>
      <c r="T231" s="8"/>
      <c r="V231" s="59"/>
      <c r="W231" s="60"/>
    </row>
    <row r="232" spans="1:527" ht="18" customHeight="1" x14ac:dyDescent="0.25">
      <c r="A232" s="79" t="str">
        <f>Config!$B$16</f>
        <v>HOSP</v>
      </c>
      <c r="B232" s="80">
        <f>METAS!$AV$31</f>
        <v>0</v>
      </c>
      <c r="C232" s="80">
        <f>ROUNDUP((B232/12)*Config!$C$6,0)</f>
        <v>0</v>
      </c>
      <c r="D232" s="80">
        <f>ACUMULADO!$AU$33</f>
        <v>0</v>
      </c>
      <c r="E232" s="81">
        <f>E231</f>
        <v>16.666666666666668</v>
      </c>
      <c r="F232" s="81"/>
      <c r="G232" s="82">
        <f t="shared" si="64"/>
        <v>0</v>
      </c>
      <c r="H232" s="83">
        <f>IF(G232&lt;$E$3,G232,"")</f>
        <v>0</v>
      </c>
      <c r="I232" s="83" t="str">
        <f>IF(G232&gt;=$E$3,IF(G232&lt;$F$3,G232,""),"")</f>
        <v/>
      </c>
      <c r="J232" s="84" t="str">
        <f t="shared" si="65"/>
        <v/>
      </c>
      <c r="T232" s="8"/>
      <c r="V232" s="59"/>
      <c r="W232" s="60"/>
    </row>
    <row r="233" spans="1:527" ht="18" customHeight="1" x14ac:dyDescent="0.25">
      <c r="A233" s="85" t="str">
        <f>Config!$B$17</f>
        <v>LLUI</v>
      </c>
      <c r="B233" s="80">
        <f>METAS!$AX$31</f>
        <v>682</v>
      </c>
      <c r="C233" s="61">
        <f>ROUNDUP((B233/12)*Config!$C$6,0)</f>
        <v>114</v>
      </c>
      <c r="D233" s="80">
        <f>ACUMULADO!$AW$33</f>
        <v>1139</v>
      </c>
      <c r="E233" s="81">
        <f t="shared" ref="E233:E240" si="66">E232</f>
        <v>16.666666666666668</v>
      </c>
      <c r="F233" s="90"/>
      <c r="G233" s="86">
        <f t="shared" si="64"/>
        <v>167.01</v>
      </c>
      <c r="H233" s="83" t="str">
        <f t="shared" ref="H233:H240" si="67">IF(G233&lt;$E$3,G233,"")</f>
        <v/>
      </c>
      <c r="I233" s="83" t="str">
        <f t="shared" ref="I233:I240" si="68">IF(G233&gt;=$E$3,IF(G233&lt;$F$3,G233,""),"")</f>
        <v/>
      </c>
      <c r="J233" s="88">
        <f t="shared" si="65"/>
        <v>167.01</v>
      </c>
      <c r="T233" s="8"/>
      <c r="V233" s="59"/>
      <c r="W233" s="60"/>
    </row>
    <row r="234" spans="1:527" ht="18" customHeight="1" x14ac:dyDescent="0.25">
      <c r="A234" s="85" t="str">
        <f>Config!$B$18</f>
        <v>JERI</v>
      </c>
      <c r="B234" s="80">
        <f>METAS!$AY$31</f>
        <v>58</v>
      </c>
      <c r="C234" s="61">
        <f>ROUNDUP((B234/12)*Config!$C$6,0)</f>
        <v>10</v>
      </c>
      <c r="D234" s="80">
        <f>ACUMULADO!$AX$33</f>
        <v>84</v>
      </c>
      <c r="E234" s="81">
        <f t="shared" si="66"/>
        <v>16.666666666666668</v>
      </c>
      <c r="F234" s="90"/>
      <c r="G234" s="86">
        <f t="shared" si="64"/>
        <v>144.83000000000001</v>
      </c>
      <c r="H234" s="83" t="str">
        <f t="shared" si="67"/>
        <v/>
      </c>
      <c r="I234" s="83" t="str">
        <f t="shared" si="68"/>
        <v/>
      </c>
      <c r="J234" s="88">
        <f t="shared" si="65"/>
        <v>144.83000000000001</v>
      </c>
      <c r="T234" s="8"/>
      <c r="V234" s="9"/>
      <c r="W234" s="60"/>
    </row>
    <row r="235" spans="1:527" ht="18" customHeight="1" x14ac:dyDescent="0.25">
      <c r="A235" s="85" t="str">
        <f>Config!$B$19</f>
        <v>YANT</v>
      </c>
      <c r="B235" s="80">
        <f>METAS!$AZ$31</f>
        <v>94</v>
      </c>
      <c r="C235" s="61">
        <f>ROUNDUP((B235/12)*Config!$C$6,0)</f>
        <v>16</v>
      </c>
      <c r="D235" s="80">
        <f>ACUMULADO!$AY$33</f>
        <v>192</v>
      </c>
      <c r="E235" s="81">
        <f t="shared" si="66"/>
        <v>16.666666666666668</v>
      </c>
      <c r="F235" s="90"/>
      <c r="G235" s="86">
        <f>IFERROR(ROUND(D235*100/B235,2),0)</f>
        <v>204.26</v>
      </c>
      <c r="H235" s="83" t="str">
        <f t="shared" si="67"/>
        <v/>
      </c>
      <c r="I235" s="83" t="str">
        <f t="shared" si="68"/>
        <v/>
      </c>
      <c r="J235" s="88">
        <f t="shared" si="65"/>
        <v>204.26</v>
      </c>
      <c r="T235" s="8"/>
      <c r="V235" s="9"/>
      <c r="W235" s="60"/>
    </row>
    <row r="236" spans="1:527" ht="18" customHeight="1" x14ac:dyDescent="0.25">
      <c r="A236" s="85" t="str">
        <f>Config!$B$20</f>
        <v>SORI</v>
      </c>
      <c r="B236" s="80">
        <f>METAS!$BA$31</f>
        <v>325</v>
      </c>
      <c r="C236" s="61">
        <f>ROUNDUP((B236/12)*Config!$C$6,0)</f>
        <v>55</v>
      </c>
      <c r="D236" s="80">
        <f>ACUMULADO!$AZ$33</f>
        <v>117</v>
      </c>
      <c r="E236" s="81">
        <f t="shared" si="66"/>
        <v>16.666666666666668</v>
      </c>
      <c r="F236" s="90"/>
      <c r="G236" s="86">
        <f t="shared" ref="G236" si="69">IFERROR(ROUND(D236*100/B236,2),0)</f>
        <v>36</v>
      </c>
      <c r="H236" s="83" t="str">
        <f t="shared" si="67"/>
        <v/>
      </c>
      <c r="I236" s="83" t="str">
        <f t="shared" si="68"/>
        <v/>
      </c>
      <c r="J236" s="88">
        <f t="shared" si="65"/>
        <v>36</v>
      </c>
      <c r="T236" s="8"/>
      <c r="V236" s="9"/>
      <c r="W236" s="60"/>
    </row>
    <row r="237" spans="1:527" s="8" customFormat="1" ht="18" customHeight="1" x14ac:dyDescent="0.25">
      <c r="A237" s="85" t="str">
        <f>Config!$B$21</f>
        <v>JEPE</v>
      </c>
      <c r="B237" s="80">
        <f>METAS!$BB$31</f>
        <v>141</v>
      </c>
      <c r="C237" s="61">
        <f>ROUNDUP((B237/12)*Config!$C$6,0)</f>
        <v>24</v>
      </c>
      <c r="D237" s="80">
        <f>ACUMULADO!$BA$33</f>
        <v>24</v>
      </c>
      <c r="E237" s="81">
        <f t="shared" si="66"/>
        <v>16.666666666666668</v>
      </c>
      <c r="F237" s="90"/>
      <c r="G237" s="86">
        <f>IFERROR(ROUND(D237*100/B237,2),0)</f>
        <v>17.02</v>
      </c>
      <c r="H237" s="83" t="str">
        <f t="shared" si="67"/>
        <v/>
      </c>
      <c r="I237" s="83" t="str">
        <f t="shared" si="68"/>
        <v/>
      </c>
      <c r="J237" s="88">
        <f t="shared" si="65"/>
        <v>17.02</v>
      </c>
      <c r="K237"/>
      <c r="L237"/>
      <c r="M237"/>
      <c r="N237"/>
      <c r="O237"/>
      <c r="P237"/>
      <c r="Q237"/>
      <c r="R237"/>
      <c r="S237"/>
      <c r="U237" s="58"/>
      <c r="V237" s="9"/>
      <c r="W237" s="60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</row>
    <row r="238" spans="1:527" s="8" customFormat="1" ht="18" customHeight="1" x14ac:dyDescent="0.25">
      <c r="A238" s="85" t="str">
        <f>Config!$B$22</f>
        <v>ROQU</v>
      </c>
      <c r="B238" s="80">
        <f>METAS!$BC$31</f>
        <v>83</v>
      </c>
      <c r="C238" s="61">
        <f>ROUNDUP((B238/12)*Config!$C$6,0)</f>
        <v>14</v>
      </c>
      <c r="D238" s="80">
        <f>ACUMULADO!$BB$33</f>
        <v>159</v>
      </c>
      <c r="E238" s="81">
        <f t="shared" si="66"/>
        <v>16.666666666666668</v>
      </c>
      <c r="F238" s="90"/>
      <c r="G238" s="86">
        <f>IFERROR(ROUND(D238*100/B238,2),0)</f>
        <v>191.57</v>
      </c>
      <c r="H238" s="83" t="str">
        <f t="shared" si="67"/>
        <v/>
      </c>
      <c r="I238" s="83" t="str">
        <f t="shared" si="68"/>
        <v/>
      </c>
      <c r="J238" s="88">
        <f t="shared" si="65"/>
        <v>191.57</v>
      </c>
      <c r="K238"/>
      <c r="L238"/>
      <c r="M238"/>
      <c r="N238"/>
      <c r="O238"/>
      <c r="P238"/>
      <c r="Q238"/>
      <c r="R238"/>
      <c r="S238"/>
      <c r="U238" s="58"/>
      <c r="V238" s="78"/>
      <c r="W238" s="60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</row>
    <row r="239" spans="1:527" s="8" customFormat="1" ht="18" customHeight="1" x14ac:dyDescent="0.25">
      <c r="A239" s="85" t="str">
        <f>Config!$B$23</f>
        <v>CALZ</v>
      </c>
      <c r="B239" s="80">
        <f>METAS!$BD$31</f>
        <v>73</v>
      </c>
      <c r="C239" s="61">
        <f>ROUNDUP((B239/12)*Config!$C$6,0)</f>
        <v>13</v>
      </c>
      <c r="D239" s="80">
        <f>ACUMULADO!$BC$33</f>
        <v>12</v>
      </c>
      <c r="E239" s="81">
        <f t="shared" si="66"/>
        <v>16.666666666666668</v>
      </c>
      <c r="F239" s="90"/>
      <c r="G239" s="86">
        <f t="shared" ref="G239:G240" si="70">IFERROR(ROUND(D239*100/B239,2),0)</f>
        <v>16.440000000000001</v>
      </c>
      <c r="H239" s="83" t="str">
        <f t="shared" si="67"/>
        <v/>
      </c>
      <c r="I239" s="83" t="str">
        <f t="shared" si="68"/>
        <v/>
      </c>
      <c r="J239" s="88">
        <f t="shared" si="65"/>
        <v>16.440000000000001</v>
      </c>
      <c r="K239"/>
      <c r="L239"/>
      <c r="M239"/>
      <c r="N239"/>
      <c r="O239"/>
      <c r="P239"/>
      <c r="Q239"/>
      <c r="R239"/>
      <c r="S239"/>
      <c r="U239" s="58"/>
      <c r="V239" s="78"/>
      <c r="W239" s="60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</row>
    <row r="240" spans="1:527" s="8" customFormat="1" ht="18" customHeight="1" x14ac:dyDescent="0.25">
      <c r="A240" s="85" t="str">
        <f>Config!$B$24</f>
        <v>PUEB</v>
      </c>
      <c r="B240" s="80">
        <f>METAS!$BE$31</f>
        <v>145</v>
      </c>
      <c r="C240" s="61">
        <f>ROUNDUP((B240/12)*Config!$C$6,0)</f>
        <v>25</v>
      </c>
      <c r="D240" s="80">
        <f>ACUMULADO!$BD$33</f>
        <v>70</v>
      </c>
      <c r="E240" s="81">
        <f t="shared" si="66"/>
        <v>16.666666666666668</v>
      </c>
      <c r="F240" s="90"/>
      <c r="G240" s="86">
        <f t="shared" si="70"/>
        <v>48.28</v>
      </c>
      <c r="H240" s="83" t="str">
        <f t="shared" si="67"/>
        <v/>
      </c>
      <c r="I240" s="83" t="str">
        <f t="shared" si="68"/>
        <v/>
      </c>
      <c r="J240" s="88">
        <f t="shared" si="65"/>
        <v>48.28</v>
      </c>
      <c r="K240"/>
      <c r="L240"/>
      <c r="M240"/>
      <c r="N240"/>
      <c r="O240"/>
      <c r="P240"/>
      <c r="Q240"/>
      <c r="R240"/>
      <c r="S240"/>
      <c r="U240" s="58"/>
      <c r="V240" s="78"/>
      <c r="W240" s="6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</row>
    <row r="241" spans="1:527" s="8" customFormat="1" ht="18" customHeight="1" x14ac:dyDescent="0.25">
      <c r="A241" s="4"/>
      <c r="B241"/>
      <c r="C241" s="63"/>
      <c r="D241" s="63"/>
      <c r="E241" s="64"/>
      <c r="F241" s="65"/>
      <c r="G241" s="65"/>
      <c r="H241" s="65"/>
      <c r="I241"/>
      <c r="J241"/>
      <c r="K241"/>
      <c r="L241"/>
      <c r="M241"/>
      <c r="N241"/>
      <c r="O241"/>
      <c r="P241"/>
      <c r="Q241"/>
      <c r="R241"/>
      <c r="S241"/>
      <c r="U241" s="58"/>
      <c r="V241" s="78"/>
      <c r="W241" s="60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</row>
    <row r="242" spans="1:527" s="8" customFormat="1" ht="18" customHeight="1" x14ac:dyDescent="0.25">
      <c r="A242" s="4"/>
      <c r="B242"/>
      <c r="C242" s="63"/>
      <c r="D242" s="64"/>
      <c r="E242" s="64"/>
      <c r="F242" s="65"/>
      <c r="G242" s="65"/>
      <c r="H242" s="65"/>
      <c r="I242"/>
      <c r="J242"/>
      <c r="K242"/>
      <c r="L242"/>
      <c r="M242"/>
      <c r="N242"/>
      <c r="O242"/>
      <c r="P242"/>
      <c r="Q242"/>
      <c r="R242"/>
      <c r="S242"/>
      <c r="U242" s="58"/>
      <c r="V242" s="78"/>
      <c r="W242" s="60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</row>
    <row r="243" spans="1:527" s="8" customFormat="1" ht="18" customHeight="1" x14ac:dyDescent="0.25">
      <c r="A243" s="4"/>
      <c r="B243"/>
      <c r="C243" s="63"/>
      <c r="D243" s="64"/>
      <c r="E243" s="64"/>
      <c r="F243" s="65"/>
      <c r="G243" s="65"/>
      <c r="H243" s="65"/>
      <c r="I243"/>
      <c r="J243"/>
      <c r="K243"/>
      <c r="L243"/>
      <c r="M243"/>
      <c r="N243"/>
      <c r="O243"/>
      <c r="P243"/>
      <c r="Q243"/>
      <c r="R243"/>
      <c r="S243"/>
      <c r="U243" s="58"/>
      <c r="V243" s="78"/>
      <c r="W243" s="60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</row>
    <row r="244" spans="1:527" s="8" customFormat="1" ht="18" customHeight="1" x14ac:dyDescent="0.25">
      <c r="A244" s="91"/>
      <c r="B244" s="65"/>
      <c r="C244" s="63"/>
      <c r="D244" s="65"/>
      <c r="E244" s="65"/>
      <c r="F244" s="65"/>
      <c r="G244" s="65"/>
      <c r="H244" s="65"/>
      <c r="I244" s="65"/>
      <c r="J244" s="65"/>
      <c r="K244"/>
      <c r="L244"/>
      <c r="M244"/>
      <c r="N244"/>
      <c r="O244"/>
      <c r="P244"/>
      <c r="Q244"/>
      <c r="R244"/>
      <c r="S244"/>
      <c r="U244" s="58"/>
      <c r="V244" s="78"/>
      <c r="W244" s="60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</row>
    <row r="245" spans="1:527" s="8" customFormat="1" ht="18" customHeight="1" x14ac:dyDescent="0.25">
      <c r="A245" s="91"/>
      <c r="B245" s="65"/>
      <c r="C245" s="63"/>
      <c r="D245" s="65"/>
      <c r="E245" s="65"/>
      <c r="F245" s="65"/>
      <c r="G245" s="65"/>
      <c r="H245" s="65"/>
      <c r="I245" s="65"/>
      <c r="J245" s="65"/>
      <c r="K245"/>
      <c r="L245"/>
      <c r="M245"/>
      <c r="N245"/>
      <c r="O245"/>
      <c r="P245"/>
      <c r="Q245"/>
      <c r="R245"/>
      <c r="S245"/>
      <c r="U245" s="58"/>
      <c r="V245" s="78"/>
      <c r="W245" s="60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</row>
    <row r="246" spans="1:527" s="8" customFormat="1" ht="18" customHeight="1" x14ac:dyDescent="0.25">
      <c r="A246" s="91"/>
      <c r="B246" s="65"/>
      <c r="C246" s="63"/>
      <c r="D246" s="65"/>
      <c r="E246" s="65"/>
      <c r="F246" s="65"/>
      <c r="G246" s="65"/>
      <c r="H246" s="65"/>
      <c r="I246" s="65"/>
      <c r="J246" s="65"/>
      <c r="K246"/>
      <c r="L246"/>
      <c r="M246"/>
      <c r="N246"/>
      <c r="O246"/>
      <c r="P246"/>
      <c r="Q246"/>
      <c r="R246"/>
      <c r="S246"/>
      <c r="U246" s="58"/>
      <c r="V246" s="78"/>
      <c r="W246" s="60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</row>
    <row r="247" spans="1:527" s="8" customFormat="1" ht="18" customHeight="1" x14ac:dyDescent="0.25">
      <c r="A247" s="91" t="s">
        <v>718</v>
      </c>
      <c r="B247" s="65"/>
      <c r="C247" s="63"/>
      <c r="D247" s="65"/>
      <c r="E247" s="65"/>
      <c r="F247" s="65"/>
      <c r="G247" s="65"/>
      <c r="H247" s="65"/>
      <c r="I247" s="65"/>
      <c r="J247" s="65"/>
      <c r="K247"/>
      <c r="L247"/>
      <c r="M247"/>
      <c r="N247"/>
      <c r="O247"/>
      <c r="P247"/>
      <c r="Q247"/>
      <c r="R247"/>
      <c r="S247"/>
      <c r="U247" s="58"/>
      <c r="V247" s="78"/>
      <c r="W247" s="60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</row>
    <row r="248" spans="1:527" s="8" customFormat="1" ht="18" customHeight="1" x14ac:dyDescent="0.25">
      <c r="A248" s="92"/>
      <c r="B248" s="65"/>
      <c r="C248" s="63"/>
      <c r="D248" s="65"/>
      <c r="E248" s="65"/>
      <c r="F248" s="65"/>
      <c r="G248" s="65"/>
      <c r="H248" s="65"/>
      <c r="I248" s="65"/>
      <c r="J248" s="65"/>
      <c r="K248"/>
      <c r="L248"/>
      <c r="M248"/>
      <c r="N248"/>
      <c r="O248"/>
      <c r="P248"/>
      <c r="Q248"/>
      <c r="R248"/>
      <c r="S248"/>
      <c r="U248" s="58"/>
      <c r="V248" s="78"/>
      <c r="W248" s="60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</row>
    <row r="249" spans="1:527" s="8" customFormat="1" ht="18" customHeight="1" x14ac:dyDescent="0.25">
      <c r="A249" s="93" t="str">
        <f>METAS!B32</f>
        <v>MADRES, PADRES Y CUIDADORES/AS CON APOYO EN ESTRATEGIAS DE CRIANZA Y CONOCIMIENTOS SOBRE EL DESARROLLO INFANTIL</v>
      </c>
      <c r="B249" s="65"/>
      <c r="C249" s="63"/>
      <c r="D249" s="65"/>
      <c r="E249" s="65"/>
      <c r="F249" s="65"/>
      <c r="G249" s="65"/>
      <c r="H249" s="65"/>
      <c r="I249" s="65"/>
      <c r="J249" s="65"/>
      <c r="K249" t="s">
        <v>530</v>
      </c>
      <c r="L249"/>
      <c r="M249"/>
      <c r="N249"/>
      <c r="O249"/>
      <c r="P249"/>
      <c r="Q249"/>
      <c r="R249"/>
      <c r="S249"/>
      <c r="U249" s="58"/>
      <c r="V249" s="59" t="str">
        <f>A249</f>
        <v>MADRES, PADRES Y CUIDADORES/AS CON APOYO EN ESTRATEGIAS DE CRIANZA Y CONOCIMIENTOS SOBRE EL DESARROLLO INFANTIL</v>
      </c>
      <c r="W249" s="60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</row>
    <row r="250" spans="1:527" s="8" customFormat="1" ht="48" customHeight="1" x14ac:dyDescent="0.25">
      <c r="A250" s="68" t="s">
        <v>2</v>
      </c>
      <c r="B250" s="69" t="s">
        <v>87</v>
      </c>
      <c r="C250" s="70" t="s">
        <v>69</v>
      </c>
      <c r="D250" s="69" t="s">
        <v>626</v>
      </c>
      <c r="E250" s="69" t="s">
        <v>1</v>
      </c>
      <c r="F250" s="71"/>
      <c r="G250" s="72" t="s">
        <v>9</v>
      </c>
      <c r="H250" s="73" t="str">
        <f>"DEFICIENTE &lt; "&amp;$E$3</f>
        <v>DEFICIENTE &lt; 13,3</v>
      </c>
      <c r="I250" s="73" t="str">
        <f>"PROCESO &gt; "&amp;$E$3&amp;"  -  &lt; "&amp;$F$3</f>
        <v>PROCESO &gt; 13,3  -  &lt; 15</v>
      </c>
      <c r="J250" s="73" t="str">
        <f>"OPTIMO &gt;= "&amp;$F$3</f>
        <v>OPTIMO &gt;= 15</v>
      </c>
      <c r="K250"/>
      <c r="L250"/>
      <c r="M250"/>
      <c r="N250"/>
      <c r="O250"/>
      <c r="P250"/>
      <c r="Q250"/>
      <c r="R250"/>
      <c r="S250"/>
      <c r="U250" s="58"/>
      <c r="V250" s="78" t="str">
        <f>V$1&amp;"  "&amp;V249&amp;"  "&amp;$V$3&amp;"  "&amp;$V$2</f>
        <v>RED. MOYOBAMBA:  MADRES, PADRES Y CUIDADORES/AS CON APOYO EN ESTRATEGIAS DE CRIANZA Y CONOCIMIENTOS SOBRE EL DESARROLLO INFANTIL  - POR MICROREDES :   ENERO - FEBRERO 2025</v>
      </c>
      <c r="W250" s="6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</row>
    <row r="251" spans="1:527" s="8" customFormat="1" ht="18" customHeight="1" thickBot="1" x14ac:dyDescent="0.3">
      <c r="A251" s="74" t="str">
        <f>Config!$B$15</f>
        <v>RED</v>
      </c>
      <c r="B251" s="75">
        <f>SUM(B252:B260)</f>
        <v>0</v>
      </c>
      <c r="C251" s="75">
        <f>SUM(C252:C260)</f>
        <v>0</v>
      </c>
      <c r="D251" s="75">
        <f>SUM(D252:D260)</f>
        <v>57</v>
      </c>
      <c r="E251" s="75">
        <f>Config!$C$9</f>
        <v>16.666666666666668</v>
      </c>
      <c r="F251" s="76"/>
      <c r="G251" s="75">
        <f t="shared" ref="G251:G256" si="71">IFERROR(ROUND(D251*100/B251,2),0)</f>
        <v>0</v>
      </c>
      <c r="H251" s="77">
        <f>IF(G251&lt;$E$3,G251,"")</f>
        <v>0</v>
      </c>
      <c r="I251" s="77" t="str">
        <f>IF(G251&gt;=$E$3,IF(G251&lt;$F$3,G251,""),"")</f>
        <v/>
      </c>
      <c r="J251" s="75" t="str">
        <f t="shared" ref="J251:J260" si="72">IF(G251&gt;=$F$3,G251,"")</f>
        <v/>
      </c>
      <c r="K251"/>
      <c r="L251"/>
      <c r="M251"/>
      <c r="N251"/>
      <c r="O251"/>
      <c r="P251"/>
      <c r="Q251"/>
      <c r="R251"/>
      <c r="S251"/>
      <c r="U251" s="58"/>
      <c r="V251" s="59"/>
      <c r="W251" s="60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</row>
    <row r="252" spans="1:527" s="8" customFormat="1" ht="18" customHeight="1" x14ac:dyDescent="0.25">
      <c r="A252" s="79" t="str">
        <f>Config!$B$16</f>
        <v>HOSP</v>
      </c>
      <c r="B252" s="80">
        <f>METAS!$AV$32</f>
        <v>0</v>
      </c>
      <c r="C252" s="80">
        <f>ROUNDUP((B252/12)*Config!$C$6,0)</f>
        <v>0</v>
      </c>
      <c r="D252" s="80">
        <f>ACUMULADO!$AU$34</f>
        <v>0</v>
      </c>
      <c r="E252" s="81">
        <f>E251</f>
        <v>16.666666666666668</v>
      </c>
      <c r="F252" s="81"/>
      <c r="G252" s="82">
        <f t="shared" si="71"/>
        <v>0</v>
      </c>
      <c r="H252" s="83">
        <f>IF(G252&lt;$E$3,G252,"")</f>
        <v>0</v>
      </c>
      <c r="I252" s="83" t="str">
        <f>IF(G252&gt;=$E$3,IF(G252&lt;$F$3,G252,""),"")</f>
        <v/>
      </c>
      <c r="J252" s="84" t="str">
        <f t="shared" si="72"/>
        <v/>
      </c>
      <c r="K252"/>
      <c r="L252"/>
      <c r="M252"/>
      <c r="N252"/>
      <c r="O252"/>
      <c r="P252"/>
      <c r="Q252"/>
      <c r="R252"/>
      <c r="S252"/>
      <c r="U252" s="58"/>
      <c r="V252" s="59"/>
      <c r="W252" s="60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</row>
    <row r="253" spans="1:527" s="8" customFormat="1" ht="18" customHeight="1" x14ac:dyDescent="0.25">
      <c r="A253" s="85" t="str">
        <f>Config!$B$17</f>
        <v>LLUI</v>
      </c>
      <c r="B253" s="80">
        <f>METAS!$AX$32</f>
        <v>0</v>
      </c>
      <c r="C253" s="61">
        <f>ROUNDUP((B253/12)*Config!$C$6,0)</f>
        <v>0</v>
      </c>
      <c r="D253" s="80">
        <f>ACUMULADO!$AW$34</f>
        <v>56</v>
      </c>
      <c r="E253" s="81">
        <f t="shared" ref="E253:E260" si="73">E252</f>
        <v>16.666666666666668</v>
      </c>
      <c r="F253" s="90"/>
      <c r="G253" s="86">
        <f t="shared" si="71"/>
        <v>0</v>
      </c>
      <c r="H253" s="83">
        <f t="shared" ref="H253:H260" si="74">IF(G253&lt;$E$3,G253,"")</f>
        <v>0</v>
      </c>
      <c r="I253" s="83" t="str">
        <f t="shared" ref="I253:I260" si="75">IF(G253&gt;=$E$3,IF(G253&lt;$F$3,G253,""),"")</f>
        <v/>
      </c>
      <c r="J253" s="88" t="str">
        <f t="shared" si="72"/>
        <v/>
      </c>
      <c r="K253"/>
      <c r="L253"/>
      <c r="M253"/>
      <c r="N253"/>
      <c r="O253"/>
      <c r="P253"/>
      <c r="Q253"/>
      <c r="R253"/>
      <c r="S253"/>
      <c r="U253" s="58"/>
      <c r="V253" s="59"/>
      <c r="W253" s="60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</row>
    <row r="254" spans="1:527" s="8" customFormat="1" ht="18" customHeight="1" x14ac:dyDescent="0.25">
      <c r="A254" s="85" t="str">
        <f>Config!$B$18</f>
        <v>JERI</v>
      </c>
      <c r="B254" s="80">
        <f>METAS!$AY$32</f>
        <v>0</v>
      </c>
      <c r="C254" s="61">
        <f>ROUNDUP((B254/12)*Config!$C$6,0)</f>
        <v>0</v>
      </c>
      <c r="D254" s="80">
        <f>ACUMULADO!$AX$34</f>
        <v>0</v>
      </c>
      <c r="E254" s="81">
        <f t="shared" si="73"/>
        <v>16.666666666666668</v>
      </c>
      <c r="F254" s="90"/>
      <c r="G254" s="86">
        <f t="shared" si="71"/>
        <v>0</v>
      </c>
      <c r="H254" s="83">
        <f t="shared" si="74"/>
        <v>0</v>
      </c>
      <c r="I254" s="83" t="str">
        <f t="shared" si="75"/>
        <v/>
      </c>
      <c r="J254" s="88" t="str">
        <f t="shared" si="72"/>
        <v/>
      </c>
      <c r="K254"/>
      <c r="L254"/>
      <c r="M254"/>
      <c r="N254"/>
      <c r="O254"/>
      <c r="P254"/>
      <c r="Q254"/>
      <c r="R254"/>
      <c r="S254"/>
      <c r="U254" s="58"/>
      <c r="V254" s="9"/>
      <c r="W254" s="60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</row>
    <row r="255" spans="1:527" s="8" customFormat="1" ht="18" customHeight="1" x14ac:dyDescent="0.25">
      <c r="A255" s="85" t="str">
        <f>Config!$B$19</f>
        <v>YANT</v>
      </c>
      <c r="B255" s="80">
        <f>METAS!$AZ$32</f>
        <v>0</v>
      </c>
      <c r="C255" s="61">
        <f>ROUNDUP((B255/12)*Config!$C$6,0)</f>
        <v>0</v>
      </c>
      <c r="D255" s="80">
        <f>ACUMULADO!$AY$34</f>
        <v>0</v>
      </c>
      <c r="E255" s="81">
        <f t="shared" si="73"/>
        <v>16.666666666666668</v>
      </c>
      <c r="F255" s="90"/>
      <c r="G255" s="86">
        <f t="shared" si="71"/>
        <v>0</v>
      </c>
      <c r="H255" s="83">
        <f t="shared" si="74"/>
        <v>0</v>
      </c>
      <c r="I255" s="83" t="str">
        <f t="shared" si="75"/>
        <v/>
      </c>
      <c r="J255" s="88" t="str">
        <f t="shared" si="72"/>
        <v/>
      </c>
      <c r="K255"/>
      <c r="L255"/>
      <c r="M255"/>
      <c r="N255"/>
      <c r="O255"/>
      <c r="P255"/>
      <c r="Q255"/>
      <c r="R255"/>
      <c r="S255"/>
      <c r="U255" s="58"/>
      <c r="V255" s="9"/>
      <c r="W255" s="60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</row>
    <row r="256" spans="1:527" s="8" customFormat="1" ht="18" customHeight="1" x14ac:dyDescent="0.25">
      <c r="A256" s="85" t="str">
        <f>Config!$B$20</f>
        <v>SORI</v>
      </c>
      <c r="B256" s="80">
        <f>METAS!$BA$32</f>
        <v>0</v>
      </c>
      <c r="C256" s="61">
        <f>ROUNDUP((B256/12)*Config!$C$6,0)</f>
        <v>0</v>
      </c>
      <c r="D256" s="80">
        <f>ACUMULADO!$AZ$34</f>
        <v>0</v>
      </c>
      <c r="E256" s="81">
        <f t="shared" si="73"/>
        <v>16.666666666666668</v>
      </c>
      <c r="F256" s="90"/>
      <c r="G256" s="86">
        <f t="shared" si="71"/>
        <v>0</v>
      </c>
      <c r="H256" s="83">
        <f t="shared" si="74"/>
        <v>0</v>
      </c>
      <c r="I256" s="83" t="str">
        <f t="shared" si="75"/>
        <v/>
      </c>
      <c r="J256" s="88" t="str">
        <f t="shared" si="72"/>
        <v/>
      </c>
      <c r="K256"/>
      <c r="L256"/>
      <c r="M256"/>
      <c r="N256"/>
      <c r="O256"/>
      <c r="P256"/>
      <c r="Q256"/>
      <c r="R256"/>
      <c r="S256"/>
      <c r="U256" s="58"/>
      <c r="V256" s="9"/>
      <c r="W256" s="60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</row>
    <row r="257" spans="1:527" s="8" customFormat="1" ht="18" customHeight="1" x14ac:dyDescent="0.25">
      <c r="A257" s="85" t="str">
        <f>Config!$B$21</f>
        <v>JEPE</v>
      </c>
      <c r="B257" s="80">
        <f>METAS!$BB$32</f>
        <v>0</v>
      </c>
      <c r="C257" s="61">
        <f>ROUNDUP((B257/12)*Config!$C$6,0)</f>
        <v>0</v>
      </c>
      <c r="D257" s="80">
        <f>ACUMULADO!$BA$34</f>
        <v>0</v>
      </c>
      <c r="E257" s="81">
        <f t="shared" si="73"/>
        <v>16.666666666666668</v>
      </c>
      <c r="F257" s="90"/>
      <c r="G257" s="86">
        <f>IFERROR(ROUND(D257*100/B257,2),0)</f>
        <v>0</v>
      </c>
      <c r="H257" s="83">
        <f t="shared" si="74"/>
        <v>0</v>
      </c>
      <c r="I257" s="83" t="str">
        <f t="shared" si="75"/>
        <v/>
      </c>
      <c r="J257" s="88" t="str">
        <f t="shared" si="72"/>
        <v/>
      </c>
      <c r="K257"/>
      <c r="L257"/>
      <c r="M257"/>
      <c r="N257"/>
      <c r="O257"/>
      <c r="P257"/>
      <c r="Q257"/>
      <c r="R257"/>
      <c r="S257"/>
      <c r="U257" s="58"/>
      <c r="V257" s="9"/>
      <c r="W257" s="60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</row>
    <row r="258" spans="1:527" s="8" customFormat="1" ht="18" customHeight="1" x14ac:dyDescent="0.25">
      <c r="A258" s="85" t="str">
        <f>Config!$B$22</f>
        <v>ROQU</v>
      </c>
      <c r="B258" s="80">
        <f>METAS!$BC$32</f>
        <v>0</v>
      </c>
      <c r="C258" s="61">
        <f>ROUNDUP((B258/12)*Config!$C$6,0)</f>
        <v>0</v>
      </c>
      <c r="D258" s="80">
        <f>ACUMULADO!$BB$34</f>
        <v>1</v>
      </c>
      <c r="E258" s="81">
        <f t="shared" si="73"/>
        <v>16.666666666666668</v>
      </c>
      <c r="F258" s="90"/>
      <c r="G258" s="86">
        <f>IFERROR(ROUND(D258*100/B258,2),0)</f>
        <v>0</v>
      </c>
      <c r="H258" s="83">
        <f t="shared" si="74"/>
        <v>0</v>
      </c>
      <c r="I258" s="83" t="str">
        <f t="shared" si="75"/>
        <v/>
      </c>
      <c r="J258" s="88" t="str">
        <f t="shared" si="72"/>
        <v/>
      </c>
      <c r="K258"/>
      <c r="L258"/>
      <c r="M258"/>
      <c r="N258"/>
      <c r="O258"/>
      <c r="P258"/>
      <c r="Q258"/>
      <c r="R258"/>
      <c r="S258"/>
      <c r="U258" s="58"/>
      <c r="V258" s="9"/>
      <c r="W258" s="60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</row>
    <row r="259" spans="1:527" s="8" customFormat="1" ht="18" customHeight="1" x14ac:dyDescent="0.25">
      <c r="A259" s="85" t="str">
        <f>Config!$B$23</f>
        <v>CALZ</v>
      </c>
      <c r="B259" s="80">
        <f>METAS!$BD$32</f>
        <v>0</v>
      </c>
      <c r="C259" s="61">
        <f>ROUNDUP((B259/12)*Config!$C$6,0)</f>
        <v>0</v>
      </c>
      <c r="D259" s="80">
        <f>ACUMULADO!$BC$34</f>
        <v>0</v>
      </c>
      <c r="E259" s="81">
        <f t="shared" si="73"/>
        <v>16.666666666666668</v>
      </c>
      <c r="F259" s="90"/>
      <c r="G259" s="86">
        <f t="shared" ref="G259:G260" si="76">IFERROR(ROUND(D259*100/B259,2),0)</f>
        <v>0</v>
      </c>
      <c r="H259" s="83">
        <f t="shared" si="74"/>
        <v>0</v>
      </c>
      <c r="I259" s="83" t="str">
        <f t="shared" si="75"/>
        <v/>
      </c>
      <c r="J259" s="88" t="str">
        <f t="shared" si="72"/>
        <v/>
      </c>
      <c r="K259"/>
      <c r="L259"/>
      <c r="M259"/>
      <c r="N259"/>
      <c r="O259"/>
      <c r="P259"/>
      <c r="Q259"/>
      <c r="R259"/>
      <c r="S259"/>
      <c r="U259" s="58"/>
      <c r="V259" s="78"/>
      <c r="W259" s="60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</row>
    <row r="260" spans="1:527" s="8" customFormat="1" ht="18" customHeight="1" x14ac:dyDescent="0.25">
      <c r="A260" s="85" t="str">
        <f>Config!$B$24</f>
        <v>PUEB</v>
      </c>
      <c r="B260" s="80">
        <f>METAS!$BE$32</f>
        <v>0</v>
      </c>
      <c r="C260" s="61">
        <f>ROUNDUP((B260/12)*Config!$C$6,0)</f>
        <v>0</v>
      </c>
      <c r="D260" s="80">
        <f>ACUMULADO!$BD$34</f>
        <v>0</v>
      </c>
      <c r="E260" s="81">
        <f t="shared" si="73"/>
        <v>16.666666666666668</v>
      </c>
      <c r="F260" s="90"/>
      <c r="G260" s="86">
        <f t="shared" si="76"/>
        <v>0</v>
      </c>
      <c r="H260" s="83">
        <f t="shared" si="74"/>
        <v>0</v>
      </c>
      <c r="I260" s="83" t="str">
        <f t="shared" si="75"/>
        <v/>
      </c>
      <c r="J260" s="88" t="str">
        <f t="shared" si="72"/>
        <v/>
      </c>
      <c r="K260"/>
      <c r="L260"/>
      <c r="M260"/>
      <c r="N260"/>
      <c r="O260"/>
      <c r="P260"/>
      <c r="Q260"/>
      <c r="R260"/>
      <c r="S260"/>
      <c r="U260" s="58"/>
      <c r="V260" s="78"/>
      <c r="W260" s="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</row>
    <row r="261" spans="1:527" s="8" customFormat="1" ht="18" customHeight="1" x14ac:dyDescent="0.25">
      <c r="A261" s="4"/>
      <c r="B261"/>
      <c r="C261" s="63"/>
      <c r="D261" s="63"/>
      <c r="E261" s="64"/>
      <c r="F261" s="65"/>
      <c r="G261" s="65"/>
      <c r="H261" s="65"/>
      <c r="I261"/>
      <c r="J261"/>
      <c r="K261"/>
      <c r="L261"/>
      <c r="M261"/>
      <c r="N261"/>
      <c r="O261"/>
      <c r="P261"/>
      <c r="Q261"/>
      <c r="R261"/>
      <c r="S261"/>
      <c r="U261" s="58"/>
      <c r="V261" s="78"/>
      <c r="W261" s="60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</row>
    <row r="262" spans="1:527" s="8" customFormat="1" ht="18" customHeight="1" x14ac:dyDescent="0.25">
      <c r="A262" s="4"/>
      <c r="B262"/>
      <c r="C262" s="63"/>
      <c r="D262" s="64"/>
      <c r="E262" s="64"/>
      <c r="F262" s="65"/>
      <c r="G262" s="65"/>
      <c r="H262" s="65"/>
      <c r="I262"/>
      <c r="J262"/>
      <c r="K262"/>
      <c r="L262"/>
      <c r="M262"/>
      <c r="N262"/>
      <c r="O262"/>
      <c r="P262"/>
      <c r="Q262"/>
      <c r="R262"/>
      <c r="S262"/>
      <c r="U262" s="58"/>
      <c r="V262" s="78"/>
      <c r="W262" s="60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</row>
    <row r="263" spans="1:527" s="8" customFormat="1" ht="18" customHeight="1" x14ac:dyDescent="0.25">
      <c r="A263" s="4"/>
      <c r="B263"/>
      <c r="C263" s="63"/>
      <c r="D263" s="64"/>
      <c r="E263" s="64"/>
      <c r="F263" s="65"/>
      <c r="G263" s="65"/>
      <c r="H263" s="65"/>
      <c r="I263"/>
      <c r="J263"/>
      <c r="K263"/>
      <c r="L263"/>
      <c r="M263"/>
      <c r="N263"/>
      <c r="O263"/>
      <c r="P263"/>
      <c r="Q263"/>
      <c r="R263"/>
      <c r="S263"/>
      <c r="U263" s="58"/>
      <c r="V263" s="78"/>
      <c r="W263" s="60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</row>
    <row r="264" spans="1:527" s="8" customFormat="1" ht="18" customHeight="1" x14ac:dyDescent="0.25">
      <c r="A264" s="91"/>
      <c r="B264" s="65"/>
      <c r="C264" s="63"/>
      <c r="D264" s="65"/>
      <c r="E264" s="65"/>
      <c r="F264" s="65"/>
      <c r="G264" s="65"/>
      <c r="H264" s="65"/>
      <c r="I264" s="65"/>
      <c r="J264" s="65"/>
      <c r="K264"/>
      <c r="L264"/>
      <c r="M264"/>
      <c r="N264"/>
      <c r="O264"/>
      <c r="P264"/>
      <c r="Q264"/>
      <c r="R264"/>
      <c r="S264"/>
      <c r="U264" s="58"/>
      <c r="V264" s="78"/>
      <c r="W264" s="60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</row>
    <row r="265" spans="1:527" s="8" customFormat="1" ht="18" customHeight="1" x14ac:dyDescent="0.25">
      <c r="A265" s="91"/>
      <c r="B265" s="65"/>
      <c r="C265" s="63"/>
      <c r="D265" s="65"/>
      <c r="E265" s="65"/>
      <c r="F265" s="65"/>
      <c r="G265" s="65"/>
      <c r="H265" s="65"/>
      <c r="I265" s="65"/>
      <c r="J265" s="65"/>
      <c r="K265"/>
      <c r="L265"/>
      <c r="M265"/>
      <c r="N265"/>
      <c r="O265"/>
      <c r="P265"/>
      <c r="Q265"/>
      <c r="R265"/>
      <c r="S265"/>
      <c r="U265" s="58"/>
      <c r="V265" s="78"/>
      <c r="W265" s="60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</row>
    <row r="266" spans="1:527" s="8" customFormat="1" ht="18" customHeight="1" x14ac:dyDescent="0.25">
      <c r="A266" s="91"/>
      <c r="B266" s="65"/>
      <c r="C266" s="63"/>
      <c r="D266" s="65"/>
      <c r="E266" s="65"/>
      <c r="F266" s="65"/>
      <c r="G266" s="65"/>
      <c r="H266" s="65"/>
      <c r="I266" s="65"/>
      <c r="J266" s="65"/>
      <c r="K266"/>
      <c r="L266"/>
      <c r="M266"/>
      <c r="N266"/>
      <c r="O266"/>
      <c r="P266"/>
      <c r="Q266"/>
      <c r="R266"/>
      <c r="S266"/>
      <c r="U266" s="58"/>
      <c r="V266" s="78"/>
      <c r="W266" s="60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</row>
    <row r="267" spans="1:527" s="8" customFormat="1" ht="18" customHeight="1" x14ac:dyDescent="0.25">
      <c r="A267" s="91"/>
      <c r="B267" s="65"/>
      <c r="C267" s="63"/>
      <c r="D267" s="65"/>
      <c r="E267" s="65"/>
      <c r="F267" s="65"/>
      <c r="G267" s="65"/>
      <c r="H267" s="65"/>
      <c r="I267" s="65"/>
      <c r="J267" s="65"/>
      <c r="K267"/>
      <c r="L267"/>
      <c r="M267"/>
      <c r="N267"/>
      <c r="O267"/>
      <c r="P267"/>
      <c r="Q267"/>
      <c r="R267"/>
      <c r="S267"/>
      <c r="U267" s="58"/>
      <c r="V267" s="78"/>
      <c r="W267" s="60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</row>
    <row r="268" spans="1:527" s="8" customFormat="1" ht="18" customHeight="1" x14ac:dyDescent="0.25">
      <c r="A268" s="91" t="s">
        <v>718</v>
      </c>
      <c r="B268" s="65"/>
      <c r="C268" s="63"/>
      <c r="D268" s="65"/>
      <c r="E268" s="65"/>
      <c r="F268" s="65"/>
      <c r="G268" s="65"/>
      <c r="H268" s="65"/>
      <c r="I268" s="65"/>
      <c r="J268" s="65"/>
      <c r="K268"/>
      <c r="L268"/>
      <c r="M268"/>
      <c r="N268"/>
      <c r="O268"/>
      <c r="P268"/>
      <c r="Q268"/>
      <c r="R268"/>
      <c r="S268"/>
      <c r="U268" s="58"/>
      <c r="V268" s="78"/>
      <c r="W268" s="60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</row>
    <row r="269" spans="1:527" s="8" customFormat="1" ht="18" customHeight="1" x14ac:dyDescent="0.25">
      <c r="A269" s="4"/>
      <c r="B269"/>
      <c r="C269" s="63"/>
      <c r="D269" s="64"/>
      <c r="E269" s="64"/>
      <c r="F269" s="65"/>
      <c r="G269" s="65"/>
      <c r="H269" s="65"/>
      <c r="I269" s="65"/>
      <c r="J269" s="65"/>
      <c r="K269"/>
      <c r="L269"/>
      <c r="M269"/>
      <c r="N269"/>
      <c r="O269"/>
      <c r="P269"/>
      <c r="Q269"/>
      <c r="R269"/>
      <c r="S269"/>
      <c r="U269" s="58"/>
      <c r="V269" s="59" t="str">
        <f>A270</f>
        <v>PAREJAS CON CONSEJERÍA EN LA PROMOCIÓN DE UNA CONVIVENCIA SALUDABLE</v>
      </c>
      <c r="W269" s="60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</row>
    <row r="270" spans="1:527" s="8" customFormat="1" ht="18" customHeight="1" x14ac:dyDescent="0.25">
      <c r="A270" s="66" t="str">
        <f>METAS!B33</f>
        <v>PAREJAS CON CONSEJERÍA EN LA PROMOCIÓN DE UNA CONVIVENCIA SALUDABLE</v>
      </c>
      <c r="B270"/>
      <c r="C270" s="63"/>
      <c r="D270" s="64"/>
      <c r="E270" s="64"/>
      <c r="F270" s="65"/>
      <c r="G270" s="65"/>
      <c r="H270" s="65"/>
      <c r="I270" s="65"/>
      <c r="J270" s="65"/>
      <c r="K270" t="s">
        <v>506</v>
      </c>
      <c r="L270"/>
      <c r="M270"/>
      <c r="N270"/>
      <c r="O270"/>
      <c r="P270"/>
      <c r="Q270"/>
      <c r="R270"/>
      <c r="S270"/>
      <c r="U270" s="58"/>
      <c r="V270" s="89" t="str">
        <f>$V$1&amp;"  "&amp;V269&amp;"  "&amp;$V$3&amp;"  "&amp;$V$2</f>
        <v>RED. MOYOBAMBA:  PAREJAS CON CONSEJERÍA EN LA PROMOCIÓN DE UNA CONVIVENCIA SALUDABLE  - POR MICROREDES :   ENERO - FEBRERO 2025</v>
      </c>
      <c r="W270" s="6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</row>
    <row r="271" spans="1:527" s="8" customFormat="1" ht="48" customHeight="1" x14ac:dyDescent="0.25">
      <c r="A271" s="68" t="s">
        <v>2</v>
      </c>
      <c r="B271" s="69" t="s">
        <v>87</v>
      </c>
      <c r="C271" s="70" t="s">
        <v>69</v>
      </c>
      <c r="D271" s="69" t="s">
        <v>626</v>
      </c>
      <c r="E271" s="69" t="s">
        <v>1</v>
      </c>
      <c r="F271" s="71"/>
      <c r="G271" s="72" t="s">
        <v>9</v>
      </c>
      <c r="H271" s="73" t="str">
        <f>"DEFICIENTE &lt; "&amp;$E$3</f>
        <v>DEFICIENTE &lt; 13,3</v>
      </c>
      <c r="I271" s="73" t="str">
        <f>"PROCESO &gt; "&amp;$E$3&amp;"  -  &lt; "&amp;$F$3</f>
        <v>PROCESO &gt; 13,3  -  &lt; 15</v>
      </c>
      <c r="J271" s="73" t="str">
        <f>"OPTIMO &gt;= "&amp;$F$3</f>
        <v>OPTIMO &gt;= 15</v>
      </c>
      <c r="K271"/>
      <c r="L271"/>
      <c r="M271"/>
      <c r="N271"/>
      <c r="O271"/>
      <c r="P271"/>
      <c r="Q271"/>
      <c r="R271"/>
      <c r="S271"/>
      <c r="U271" s="58"/>
      <c r="V271" s="59"/>
      <c r="W271" s="60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</row>
    <row r="272" spans="1:527" s="8" customFormat="1" ht="18" customHeight="1" thickBot="1" x14ac:dyDescent="0.3">
      <c r="A272" s="74" t="str">
        <f>Config!$B$15</f>
        <v>RED</v>
      </c>
      <c r="B272" s="75">
        <f>SUM(B273:B281)</f>
        <v>0</v>
      </c>
      <c r="C272" s="75">
        <f>SUM(C273:C281)</f>
        <v>0</v>
      </c>
      <c r="D272" s="75">
        <f>SUM(D273:D281)</f>
        <v>34</v>
      </c>
      <c r="E272" s="75">
        <f>Config!$C$9</f>
        <v>16.666666666666668</v>
      </c>
      <c r="F272" s="76"/>
      <c r="G272" s="75">
        <f t="shared" ref="G272:G277" si="77">IFERROR(ROUND(D272*100/B272,2),0)</f>
        <v>0</v>
      </c>
      <c r="H272" s="77">
        <f>IF(G272&lt;$E$3,G272,"")</f>
        <v>0</v>
      </c>
      <c r="I272" s="77" t="str">
        <f>IF(G272&gt;=$E$3,IF(G272&lt;$F$3,G272,""),"")</f>
        <v/>
      </c>
      <c r="J272" s="75" t="str">
        <f t="shared" ref="J272:J281" si="78">IF(G272&gt;=$F$3,G272,"")</f>
        <v/>
      </c>
      <c r="K272"/>
      <c r="L272"/>
      <c r="M272"/>
      <c r="N272"/>
      <c r="O272"/>
      <c r="P272"/>
      <c r="Q272"/>
      <c r="R272"/>
      <c r="S272"/>
      <c r="U272" s="58"/>
      <c r="V272" s="59"/>
      <c r="W272" s="60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</row>
    <row r="273" spans="1:527" s="8" customFormat="1" ht="18" customHeight="1" x14ac:dyDescent="0.25">
      <c r="A273" s="79" t="str">
        <f>Config!$B$16</f>
        <v>HOSP</v>
      </c>
      <c r="B273" s="80">
        <f>METAS!$AV$33</f>
        <v>0</v>
      </c>
      <c r="C273" s="80">
        <f>ROUNDUP((B273/12)*Config!$C$6,0)</f>
        <v>0</v>
      </c>
      <c r="D273" s="80">
        <f>ACUMULADO!$AU$35</f>
        <v>0</v>
      </c>
      <c r="E273" s="81">
        <f>E272</f>
        <v>16.666666666666668</v>
      </c>
      <c r="F273" s="81"/>
      <c r="G273" s="82">
        <f t="shared" si="77"/>
        <v>0</v>
      </c>
      <c r="H273" s="83">
        <f>IF(G273&lt;$E$3,G273,"")</f>
        <v>0</v>
      </c>
      <c r="I273" s="83" t="str">
        <f>IF(G273&gt;=$E$3,IF(G273&lt;$F$3,G273,""),"")</f>
        <v/>
      </c>
      <c r="J273" s="84" t="str">
        <f t="shared" si="78"/>
        <v/>
      </c>
      <c r="K273"/>
      <c r="L273"/>
      <c r="M273"/>
      <c r="N273"/>
      <c r="O273"/>
      <c r="P273"/>
      <c r="Q273"/>
      <c r="R273"/>
      <c r="S273"/>
      <c r="U273" s="58"/>
      <c r="V273" s="59"/>
      <c r="W273" s="60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</row>
    <row r="274" spans="1:527" s="8" customFormat="1" ht="18" customHeight="1" x14ac:dyDescent="0.25">
      <c r="A274" s="85" t="str">
        <f>Config!$B$17</f>
        <v>LLUI</v>
      </c>
      <c r="B274" s="80">
        <f>METAS!$AX$33</f>
        <v>0</v>
      </c>
      <c r="C274" s="61">
        <f>ROUNDUP((B274/12)*Config!$C$6,0)</f>
        <v>0</v>
      </c>
      <c r="D274" s="80">
        <f>ACUMULADO!$AW$35</f>
        <v>0</v>
      </c>
      <c r="E274" s="81">
        <f t="shared" ref="E274:E281" si="79">E273</f>
        <v>16.666666666666668</v>
      </c>
      <c r="F274" s="90"/>
      <c r="G274" s="86">
        <f t="shared" si="77"/>
        <v>0</v>
      </c>
      <c r="H274" s="83">
        <f t="shared" ref="H274:H281" si="80">IF(G274&lt;$E$3,G274,"")</f>
        <v>0</v>
      </c>
      <c r="I274" s="83" t="str">
        <f t="shared" ref="I274:I281" si="81">IF(G274&gt;=$E$3,IF(G274&lt;$F$3,G274,""),"")</f>
        <v/>
      </c>
      <c r="J274" s="88" t="str">
        <f t="shared" si="78"/>
        <v/>
      </c>
      <c r="K274"/>
      <c r="L274"/>
      <c r="M274"/>
      <c r="N274"/>
      <c r="O274"/>
      <c r="P274"/>
      <c r="Q274"/>
      <c r="R274"/>
      <c r="S274"/>
      <c r="U274" s="58"/>
      <c r="V274" s="59"/>
      <c r="W274" s="60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</row>
    <row r="275" spans="1:527" s="8" customFormat="1" ht="18" customHeight="1" x14ac:dyDescent="0.25">
      <c r="A275" s="85" t="str">
        <f>Config!$B$18</f>
        <v>JERI</v>
      </c>
      <c r="B275" s="80">
        <f>METAS!$AY$33</f>
        <v>0</v>
      </c>
      <c r="C275" s="61">
        <f>ROUNDUP((B275/12)*Config!$C$6,0)</f>
        <v>0</v>
      </c>
      <c r="D275" s="80">
        <f>ACUMULADO!$AX$35</f>
        <v>0</v>
      </c>
      <c r="E275" s="81">
        <f t="shared" si="79"/>
        <v>16.666666666666668</v>
      </c>
      <c r="F275" s="90"/>
      <c r="G275" s="86">
        <f t="shared" si="77"/>
        <v>0</v>
      </c>
      <c r="H275" s="83">
        <f t="shared" si="80"/>
        <v>0</v>
      </c>
      <c r="I275" s="83" t="str">
        <f t="shared" si="81"/>
        <v/>
      </c>
      <c r="J275" s="88" t="str">
        <f t="shared" si="78"/>
        <v/>
      </c>
      <c r="K275"/>
      <c r="L275"/>
      <c r="M275"/>
      <c r="N275"/>
      <c r="O275"/>
      <c r="P275"/>
      <c r="Q275"/>
      <c r="R275"/>
      <c r="S275"/>
      <c r="U275" s="58"/>
      <c r="V275" s="9"/>
      <c r="W275" s="60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</row>
    <row r="276" spans="1:527" s="8" customFormat="1" ht="18" customHeight="1" x14ac:dyDescent="0.25">
      <c r="A276" s="85" t="str">
        <f>Config!$B$19</f>
        <v>YANT</v>
      </c>
      <c r="B276" s="80">
        <f>METAS!$AZ$33</f>
        <v>0</v>
      </c>
      <c r="C276" s="61">
        <f>ROUNDUP((B276/12)*Config!$C$6,0)</f>
        <v>0</v>
      </c>
      <c r="D276" s="80">
        <f>ACUMULADO!$AY$35</f>
        <v>0</v>
      </c>
      <c r="E276" s="81">
        <f t="shared" si="79"/>
        <v>16.666666666666668</v>
      </c>
      <c r="F276" s="90"/>
      <c r="G276" s="86">
        <f t="shared" si="77"/>
        <v>0</v>
      </c>
      <c r="H276" s="83">
        <f t="shared" si="80"/>
        <v>0</v>
      </c>
      <c r="I276" s="83" t="str">
        <f t="shared" si="81"/>
        <v/>
      </c>
      <c r="J276" s="88" t="str">
        <f t="shared" si="78"/>
        <v/>
      </c>
      <c r="K276"/>
      <c r="L276"/>
      <c r="M276"/>
      <c r="N276"/>
      <c r="O276"/>
      <c r="P276"/>
      <c r="Q276"/>
      <c r="R276"/>
      <c r="S276"/>
      <c r="U276" s="58"/>
      <c r="V276" s="9"/>
      <c r="W276" s="60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</row>
    <row r="277" spans="1:527" s="8" customFormat="1" ht="18" customHeight="1" x14ac:dyDescent="0.25">
      <c r="A277" s="85" t="str">
        <f>Config!$B$20</f>
        <v>SORI</v>
      </c>
      <c r="B277" s="80">
        <f>METAS!$BA$33</f>
        <v>0</v>
      </c>
      <c r="C277" s="61">
        <f>ROUNDUP((B277/12)*Config!$C$6,0)</f>
        <v>0</v>
      </c>
      <c r="D277" s="80">
        <f>ACUMULADO!$AZ$35</f>
        <v>0</v>
      </c>
      <c r="E277" s="81">
        <f t="shared" si="79"/>
        <v>16.666666666666668</v>
      </c>
      <c r="F277" s="90"/>
      <c r="G277" s="86">
        <f t="shared" si="77"/>
        <v>0</v>
      </c>
      <c r="H277" s="83">
        <f t="shared" si="80"/>
        <v>0</v>
      </c>
      <c r="I277" s="83" t="str">
        <f t="shared" si="81"/>
        <v/>
      </c>
      <c r="J277" s="88" t="str">
        <f t="shared" si="78"/>
        <v/>
      </c>
      <c r="K277"/>
      <c r="L277"/>
      <c r="M277"/>
      <c r="N277"/>
      <c r="O277"/>
      <c r="P277"/>
      <c r="Q277"/>
      <c r="R277"/>
      <c r="S277"/>
      <c r="U277" s="58"/>
      <c r="V277" s="9"/>
      <c r="W277" s="60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</row>
    <row r="278" spans="1:527" s="8" customFormat="1" ht="18" customHeight="1" x14ac:dyDescent="0.25">
      <c r="A278" s="85" t="str">
        <f>Config!$B$21</f>
        <v>JEPE</v>
      </c>
      <c r="B278" s="80">
        <f>METAS!$BB$33</f>
        <v>0</v>
      </c>
      <c r="C278" s="61">
        <f>ROUNDUP((B278/12)*Config!$C$6,0)</f>
        <v>0</v>
      </c>
      <c r="D278" s="80">
        <f>ACUMULADO!$BA$35</f>
        <v>0</v>
      </c>
      <c r="E278" s="81">
        <f t="shared" si="79"/>
        <v>16.666666666666668</v>
      </c>
      <c r="F278" s="90"/>
      <c r="G278" s="86">
        <f>IFERROR(ROUND(D278*100/B278,2),0)</f>
        <v>0</v>
      </c>
      <c r="H278" s="83">
        <f t="shared" si="80"/>
        <v>0</v>
      </c>
      <c r="I278" s="83" t="str">
        <f t="shared" si="81"/>
        <v/>
      </c>
      <c r="J278" s="88" t="str">
        <f t="shared" si="78"/>
        <v/>
      </c>
      <c r="K278"/>
      <c r="L278"/>
      <c r="M278"/>
      <c r="N278"/>
      <c r="O278"/>
      <c r="P278"/>
      <c r="Q278"/>
      <c r="R278"/>
      <c r="S278"/>
      <c r="U278" s="58"/>
      <c r="V278" s="78"/>
      <c r="W278" s="60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</row>
    <row r="279" spans="1:527" s="8" customFormat="1" ht="18" customHeight="1" x14ac:dyDescent="0.25">
      <c r="A279" s="85" t="str">
        <f>Config!$B$22</f>
        <v>ROQU</v>
      </c>
      <c r="B279" s="80">
        <f>METAS!$BC$33</f>
        <v>0</v>
      </c>
      <c r="C279" s="61">
        <f>ROUNDUP((B279/12)*Config!$C$6,0)</f>
        <v>0</v>
      </c>
      <c r="D279" s="80">
        <f>ACUMULADO!$BB$35</f>
        <v>34</v>
      </c>
      <c r="E279" s="81">
        <f t="shared" si="79"/>
        <v>16.666666666666668</v>
      </c>
      <c r="F279" s="90"/>
      <c r="G279" s="86">
        <f>IFERROR(ROUND(D279*100/B279,2),0)</f>
        <v>0</v>
      </c>
      <c r="H279" s="83">
        <f t="shared" si="80"/>
        <v>0</v>
      </c>
      <c r="I279" s="83" t="str">
        <f t="shared" si="81"/>
        <v/>
      </c>
      <c r="J279" s="88" t="str">
        <f t="shared" si="78"/>
        <v/>
      </c>
      <c r="K279"/>
      <c r="L279"/>
      <c r="M279"/>
      <c r="N279"/>
      <c r="O279"/>
      <c r="P279"/>
      <c r="Q279"/>
      <c r="R279"/>
      <c r="S279"/>
      <c r="U279" s="58"/>
      <c r="V279" s="78"/>
      <c r="W279" s="60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</row>
    <row r="280" spans="1:527" s="8" customFormat="1" ht="18" customHeight="1" x14ac:dyDescent="0.25">
      <c r="A280" s="85" t="str">
        <f>Config!$B$23</f>
        <v>CALZ</v>
      </c>
      <c r="B280" s="80">
        <f>METAS!$BD$33</f>
        <v>0</v>
      </c>
      <c r="C280" s="61">
        <f>ROUNDUP((B280/12)*Config!$C$6,0)</f>
        <v>0</v>
      </c>
      <c r="D280" s="80">
        <f>ACUMULADO!$BC$35</f>
        <v>0</v>
      </c>
      <c r="E280" s="81">
        <f t="shared" si="79"/>
        <v>16.666666666666668</v>
      </c>
      <c r="F280" s="90"/>
      <c r="G280" s="86">
        <f t="shared" ref="G280:G281" si="82">IFERROR(ROUND(D280*100/B280,2),0)</f>
        <v>0</v>
      </c>
      <c r="H280" s="83">
        <f t="shared" si="80"/>
        <v>0</v>
      </c>
      <c r="I280" s="83" t="str">
        <f t="shared" si="81"/>
        <v/>
      </c>
      <c r="J280" s="88" t="str">
        <f t="shared" si="78"/>
        <v/>
      </c>
      <c r="K280"/>
      <c r="L280"/>
      <c r="M280"/>
      <c r="N280"/>
      <c r="O280"/>
      <c r="P280"/>
      <c r="Q280"/>
      <c r="R280"/>
      <c r="S280"/>
      <c r="U280" s="58"/>
      <c r="V280" s="78"/>
      <c r="W280" s="6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</row>
    <row r="281" spans="1:527" s="8" customFormat="1" ht="18" customHeight="1" x14ac:dyDescent="0.25">
      <c r="A281" s="85" t="str">
        <f>Config!$B$24</f>
        <v>PUEB</v>
      </c>
      <c r="B281" s="80">
        <f>METAS!$BE$33</f>
        <v>0</v>
      </c>
      <c r="C281" s="61">
        <f>ROUNDUP((B281/12)*Config!$C$6,0)</f>
        <v>0</v>
      </c>
      <c r="D281" s="80">
        <f>ACUMULADO!$BD$35</f>
        <v>0</v>
      </c>
      <c r="E281" s="81">
        <f t="shared" si="79"/>
        <v>16.666666666666668</v>
      </c>
      <c r="F281" s="90"/>
      <c r="G281" s="86">
        <f t="shared" si="82"/>
        <v>0</v>
      </c>
      <c r="H281" s="83">
        <f t="shared" si="80"/>
        <v>0</v>
      </c>
      <c r="I281" s="83" t="str">
        <f t="shared" si="81"/>
        <v/>
      </c>
      <c r="J281" s="88" t="str">
        <f t="shared" si="78"/>
        <v/>
      </c>
      <c r="K281"/>
      <c r="L281"/>
      <c r="M281"/>
      <c r="N281"/>
      <c r="O281"/>
      <c r="P281"/>
      <c r="Q281"/>
      <c r="R281"/>
      <c r="S281"/>
      <c r="U281" s="58"/>
      <c r="V281" s="78"/>
      <c r="W281" s="60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</row>
    <row r="282" spans="1:527" s="8" customFormat="1" ht="18" customHeight="1" x14ac:dyDescent="0.25">
      <c r="A282" s="91"/>
      <c r="B282" s="65"/>
      <c r="C282" s="63"/>
      <c r="D282" s="63"/>
      <c r="E282" s="65"/>
      <c r="F282" s="65"/>
      <c r="G282" s="65"/>
      <c r="H282" s="65"/>
      <c r="I282" s="65"/>
      <c r="J282" s="65"/>
      <c r="K282"/>
      <c r="L282"/>
      <c r="M282"/>
      <c r="N282"/>
      <c r="O282"/>
      <c r="P282"/>
      <c r="Q282"/>
      <c r="R282"/>
      <c r="S282"/>
      <c r="U282" s="58"/>
      <c r="V282" s="78"/>
      <c r="W282" s="60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</row>
    <row r="283" spans="1:527" s="8" customFormat="1" ht="18" customHeight="1" x14ac:dyDescent="0.25">
      <c r="A283" s="91"/>
      <c r="B283" s="65"/>
      <c r="C283" s="63"/>
      <c r="D283" s="65"/>
      <c r="E283" s="65"/>
      <c r="F283" s="65"/>
      <c r="G283" s="65"/>
      <c r="H283" s="65"/>
      <c r="I283" s="65"/>
      <c r="J283" s="65"/>
      <c r="K283"/>
      <c r="L283"/>
      <c r="M283"/>
      <c r="N283"/>
      <c r="O283"/>
      <c r="P283"/>
      <c r="Q283"/>
      <c r="R283"/>
      <c r="S283"/>
      <c r="U283" s="58"/>
      <c r="V283" s="78"/>
      <c r="W283" s="60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</row>
    <row r="284" spans="1:527" s="8" customFormat="1" ht="18" customHeight="1" x14ac:dyDescent="0.25">
      <c r="A284" s="91"/>
      <c r="B284" s="65"/>
      <c r="C284" s="63"/>
      <c r="D284" s="65"/>
      <c r="E284" s="65"/>
      <c r="F284" s="65"/>
      <c r="G284" s="65"/>
      <c r="H284" s="65"/>
      <c r="I284" s="65"/>
      <c r="J284" s="65"/>
      <c r="K284"/>
      <c r="L284"/>
      <c r="M284"/>
      <c r="N284"/>
      <c r="O284"/>
      <c r="P284"/>
      <c r="Q284"/>
      <c r="R284"/>
      <c r="S284"/>
      <c r="U284" s="58"/>
      <c r="V284" s="78"/>
      <c r="W284" s="60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</row>
    <row r="285" spans="1:527" ht="18" customHeight="1" x14ac:dyDescent="0.25">
      <c r="A285" s="91"/>
      <c r="B285" s="65"/>
      <c r="D285" s="65"/>
      <c r="E285" s="65"/>
      <c r="I285" s="65"/>
      <c r="J285" s="65"/>
      <c r="T285" s="8"/>
      <c r="W285" s="60"/>
    </row>
    <row r="286" spans="1:527" ht="18" customHeight="1" x14ac:dyDescent="0.25">
      <c r="A286" s="91"/>
      <c r="B286" s="65"/>
      <c r="D286" s="65"/>
      <c r="E286" s="65"/>
      <c r="I286" s="65"/>
      <c r="J286" s="65"/>
      <c r="T286" s="8"/>
      <c r="W286" s="60"/>
    </row>
    <row r="287" spans="1:527" ht="18" customHeight="1" x14ac:dyDescent="0.25">
      <c r="A287" s="94"/>
      <c r="B287" s="65"/>
      <c r="D287" s="65"/>
      <c r="E287" s="65"/>
      <c r="I287" s="65"/>
      <c r="J287" s="65"/>
      <c r="T287" s="8"/>
      <c r="W287" s="60"/>
      <c r="PN287">
        <v>0</v>
      </c>
      <c r="PO287">
        <v>0</v>
      </c>
      <c r="PP287">
        <v>0</v>
      </c>
      <c r="PQ287">
        <v>0</v>
      </c>
      <c r="PR287">
        <v>0</v>
      </c>
      <c r="PS287">
        <v>0</v>
      </c>
      <c r="PT287">
        <v>0</v>
      </c>
      <c r="PU287">
        <v>0</v>
      </c>
      <c r="PV287">
        <v>0</v>
      </c>
      <c r="PW287">
        <v>0</v>
      </c>
      <c r="PX287">
        <v>0</v>
      </c>
      <c r="PY287">
        <v>0</v>
      </c>
      <c r="PZ287">
        <v>0</v>
      </c>
      <c r="QA287">
        <v>0</v>
      </c>
      <c r="QB287">
        <v>0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0</v>
      </c>
      <c r="QJ287">
        <v>0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0</v>
      </c>
      <c r="QQ287">
        <v>0</v>
      </c>
      <c r="QR287">
        <v>0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  <c r="QZ287">
        <v>0</v>
      </c>
      <c r="RA287">
        <v>0</v>
      </c>
      <c r="RB287">
        <v>0</v>
      </c>
      <c r="RC287">
        <v>0</v>
      </c>
      <c r="RD287">
        <v>0</v>
      </c>
      <c r="RE287">
        <v>0</v>
      </c>
      <c r="RF287">
        <v>0</v>
      </c>
      <c r="RG287">
        <v>0</v>
      </c>
      <c r="RH287">
        <v>0</v>
      </c>
      <c r="RI287">
        <v>0</v>
      </c>
      <c r="RJ287">
        <v>0</v>
      </c>
      <c r="RK287">
        <v>0</v>
      </c>
      <c r="RL287">
        <v>0</v>
      </c>
      <c r="RM287">
        <v>0</v>
      </c>
      <c r="RN287">
        <v>0</v>
      </c>
      <c r="RO287">
        <v>0</v>
      </c>
      <c r="RP287">
        <v>0</v>
      </c>
      <c r="RQ287">
        <v>0</v>
      </c>
      <c r="RR287">
        <v>0</v>
      </c>
      <c r="RS287">
        <v>0</v>
      </c>
      <c r="RT287">
        <v>0</v>
      </c>
      <c r="RU287">
        <v>0</v>
      </c>
      <c r="RV287">
        <v>0</v>
      </c>
      <c r="RW287">
        <v>0</v>
      </c>
      <c r="RX287">
        <v>0</v>
      </c>
      <c r="RY287">
        <v>0</v>
      </c>
      <c r="RZ287">
        <v>0</v>
      </c>
      <c r="SA287">
        <v>0</v>
      </c>
      <c r="SB287">
        <v>0</v>
      </c>
      <c r="SC287">
        <v>0</v>
      </c>
      <c r="SD287">
        <v>0</v>
      </c>
      <c r="SE287">
        <v>0</v>
      </c>
      <c r="SF287">
        <v>0</v>
      </c>
      <c r="SG287">
        <v>0</v>
      </c>
      <c r="SH287">
        <v>0</v>
      </c>
      <c r="SI287">
        <v>0</v>
      </c>
      <c r="SJ287">
        <v>0</v>
      </c>
      <c r="SK287">
        <v>0</v>
      </c>
      <c r="SL287">
        <v>0</v>
      </c>
      <c r="SM287">
        <v>0</v>
      </c>
      <c r="SN287">
        <v>0</v>
      </c>
      <c r="SO287">
        <v>0</v>
      </c>
      <c r="SP287">
        <v>0</v>
      </c>
      <c r="SQ287">
        <v>0</v>
      </c>
      <c r="SR287">
        <v>0</v>
      </c>
      <c r="SS287">
        <v>0</v>
      </c>
      <c r="ST287">
        <v>0</v>
      </c>
      <c r="SU287">
        <v>0</v>
      </c>
      <c r="SV287">
        <v>0</v>
      </c>
      <c r="SW287">
        <v>0</v>
      </c>
      <c r="SX287">
        <v>0</v>
      </c>
      <c r="SY287">
        <v>0</v>
      </c>
      <c r="SZ287">
        <v>0</v>
      </c>
      <c r="TA287">
        <v>0</v>
      </c>
      <c r="TB287">
        <v>0</v>
      </c>
      <c r="TC287">
        <v>0</v>
      </c>
      <c r="TD287">
        <v>0</v>
      </c>
      <c r="TE287">
        <v>0</v>
      </c>
      <c r="TF287">
        <v>0</v>
      </c>
      <c r="TG287">
        <v>0</v>
      </c>
    </row>
    <row r="288" spans="1:527" ht="18" customHeight="1" x14ac:dyDescent="0.25">
      <c r="A288" s="91"/>
      <c r="B288" s="65"/>
      <c r="D288" s="65"/>
      <c r="E288" s="65"/>
      <c r="I288" s="65"/>
      <c r="J288" s="65"/>
      <c r="T288" s="8"/>
      <c r="W288" s="60"/>
    </row>
    <row r="289" spans="1:23" ht="18" customHeight="1" x14ac:dyDescent="0.25">
      <c r="B289" s="65"/>
      <c r="D289" s="65"/>
      <c r="E289" s="65"/>
      <c r="I289" s="65"/>
      <c r="J289" s="65"/>
      <c r="T289" s="8"/>
      <c r="W289" s="60"/>
    </row>
    <row r="290" spans="1:23" ht="18" customHeight="1" x14ac:dyDescent="0.25">
      <c r="I290" s="65"/>
      <c r="J290" s="65"/>
      <c r="T290" s="8"/>
      <c r="V290" s="59" t="str">
        <f>A291</f>
        <v>LÍDERES ADOLESCENTES PROMUEVEN LA SALUD MENTAL EN SU COMUNIDAD</v>
      </c>
      <c r="W290" s="60"/>
    </row>
    <row r="291" spans="1:23" ht="18" customHeight="1" x14ac:dyDescent="0.25">
      <c r="A291" s="66" t="str">
        <f>METAS!B34</f>
        <v>LÍDERES ADOLESCENTES PROMUEVEN LA SALUD MENTAL EN SU COMUNIDAD</v>
      </c>
      <c r="I291" s="65"/>
      <c r="J291" s="65"/>
      <c r="K291" t="s">
        <v>506</v>
      </c>
      <c r="T291" s="8"/>
      <c r="V291" s="89" t="str">
        <f>$V$1&amp;"  "&amp;V290&amp;"  "&amp;$V$3&amp;"  "&amp;$V$2</f>
        <v>RED. MOYOBAMBA:  LÍDERES ADOLESCENTES PROMUEVEN LA SALUD MENTAL EN SU COMUNIDAD  - POR MICROREDES :   ENERO - FEBRERO 2025</v>
      </c>
      <c r="W291" s="60"/>
    </row>
    <row r="292" spans="1:23" ht="48" customHeight="1" x14ac:dyDescent="0.25">
      <c r="A292" s="68" t="s">
        <v>2</v>
      </c>
      <c r="B292" s="69" t="s">
        <v>87</v>
      </c>
      <c r="C292" s="70" t="s">
        <v>69</v>
      </c>
      <c r="D292" s="69" t="s">
        <v>626</v>
      </c>
      <c r="E292" s="69" t="s">
        <v>1</v>
      </c>
      <c r="F292" s="71"/>
      <c r="G292" s="72" t="s">
        <v>9</v>
      </c>
      <c r="H292" s="73" t="str">
        <f>"DEFICIENTE &lt; "&amp;$E$3</f>
        <v>DEFICIENTE &lt; 13,3</v>
      </c>
      <c r="I292" s="73" t="str">
        <f>"PROCESO &gt; "&amp;$E$3&amp;"  -  &lt; "&amp;$F$3</f>
        <v>PROCESO &gt; 13,3  -  &lt; 15</v>
      </c>
      <c r="J292" s="73" t="str">
        <f>"OPTIMO &gt;= "&amp;$F$3</f>
        <v>OPTIMO &gt;= 15</v>
      </c>
      <c r="T292" s="8"/>
      <c r="V292" s="59"/>
      <c r="W292" s="60"/>
    </row>
    <row r="293" spans="1:23" ht="18" customHeight="1" thickBot="1" x14ac:dyDescent="0.3">
      <c r="A293" s="74" t="str">
        <f>Config!$B$15</f>
        <v>RED</v>
      </c>
      <c r="B293" s="75">
        <f>SUM(B294:B302)</f>
        <v>0</v>
      </c>
      <c r="C293" s="75">
        <f>SUM(C294:C302)</f>
        <v>0</v>
      </c>
      <c r="D293" s="75">
        <f>SUM(D294:D302)</f>
        <v>0</v>
      </c>
      <c r="E293" s="75">
        <f>Config!$C$9</f>
        <v>16.666666666666668</v>
      </c>
      <c r="F293" s="76"/>
      <c r="G293" s="75">
        <f t="shared" ref="G293:G298" si="83">IFERROR(ROUND(D293*100/B293,2),0)</f>
        <v>0</v>
      </c>
      <c r="H293" s="77">
        <f>IF(G293&lt;$E$3,G293,"")</f>
        <v>0</v>
      </c>
      <c r="I293" s="77" t="str">
        <f>IF(G293&gt;=$E$3,IF(G293&lt;$F$3,G293,""),"")</f>
        <v/>
      </c>
      <c r="J293" s="75" t="str">
        <f t="shared" ref="J293:J302" si="84">IF(G293&gt;=$F$3,G293,"")</f>
        <v/>
      </c>
      <c r="T293" s="8"/>
      <c r="V293" s="59"/>
      <c r="W293" s="60"/>
    </row>
    <row r="294" spans="1:23" ht="18" customHeight="1" x14ac:dyDescent="0.25">
      <c r="A294" s="79" t="str">
        <f>Config!$B$16</f>
        <v>HOSP</v>
      </c>
      <c r="B294" s="80">
        <f>METAS!$AV$34</f>
        <v>0</v>
      </c>
      <c r="C294" s="80">
        <f>ROUNDUP((B294/12)*Config!$C$6,0)</f>
        <v>0</v>
      </c>
      <c r="D294" s="80">
        <f>ACUMULADO!$AU$36</f>
        <v>0</v>
      </c>
      <c r="E294" s="81">
        <f>E293</f>
        <v>16.666666666666668</v>
      </c>
      <c r="F294" s="81"/>
      <c r="G294" s="82">
        <f t="shared" si="83"/>
        <v>0</v>
      </c>
      <c r="H294" s="83">
        <f>IF(G294&lt;$E$3,G294,"")</f>
        <v>0</v>
      </c>
      <c r="I294" s="83" t="str">
        <f>IF(G294&gt;=$E$3,IF(G294&lt;$F$3,G294,""),"")</f>
        <v/>
      </c>
      <c r="J294" s="84" t="str">
        <f t="shared" si="84"/>
        <v/>
      </c>
      <c r="T294" s="8"/>
      <c r="V294" s="59"/>
      <c r="W294" s="60"/>
    </row>
    <row r="295" spans="1:23" ht="18" customHeight="1" x14ac:dyDescent="0.25">
      <c r="A295" s="85" t="str">
        <f>Config!$B$17</f>
        <v>LLUI</v>
      </c>
      <c r="B295" s="80">
        <f>METAS!$AX$34</f>
        <v>0</v>
      </c>
      <c r="C295" s="61">
        <f>ROUNDUP((B295/12)*Config!$C$6,0)</f>
        <v>0</v>
      </c>
      <c r="D295" s="80">
        <f>ACUMULADO!$AW$36</f>
        <v>0</v>
      </c>
      <c r="E295" s="81">
        <f t="shared" ref="E295:E302" si="85">E294</f>
        <v>16.666666666666668</v>
      </c>
      <c r="F295" s="90"/>
      <c r="G295" s="86">
        <f t="shared" si="83"/>
        <v>0</v>
      </c>
      <c r="H295" s="83">
        <f t="shared" ref="H295:H302" si="86">IF(G295&lt;$E$3,G295,"")</f>
        <v>0</v>
      </c>
      <c r="I295" s="83" t="str">
        <f t="shared" ref="I295:I302" si="87">IF(G295&gt;=$E$3,IF(G295&lt;$F$3,G295,""),"")</f>
        <v/>
      </c>
      <c r="J295" s="88" t="str">
        <f t="shared" si="84"/>
        <v/>
      </c>
      <c r="T295" s="8"/>
      <c r="V295" s="59"/>
      <c r="W295" s="60"/>
    </row>
    <row r="296" spans="1:23" ht="18" customHeight="1" x14ac:dyDescent="0.25">
      <c r="A296" s="85" t="str">
        <f>Config!$B$18</f>
        <v>JERI</v>
      </c>
      <c r="B296" s="80">
        <f>METAS!$AY$34</f>
        <v>0</v>
      </c>
      <c r="C296" s="61">
        <f>ROUNDUP((B296/12)*Config!$C$6,0)</f>
        <v>0</v>
      </c>
      <c r="D296" s="80">
        <f>ACUMULADO!$AX$36</f>
        <v>0</v>
      </c>
      <c r="E296" s="81">
        <f t="shared" si="85"/>
        <v>16.666666666666668</v>
      </c>
      <c r="F296" s="90"/>
      <c r="G296" s="86">
        <f t="shared" si="83"/>
        <v>0</v>
      </c>
      <c r="H296" s="83">
        <f t="shared" si="86"/>
        <v>0</v>
      </c>
      <c r="I296" s="83" t="str">
        <f t="shared" si="87"/>
        <v/>
      </c>
      <c r="J296" s="88" t="str">
        <f t="shared" si="84"/>
        <v/>
      </c>
      <c r="T296" s="8"/>
      <c r="V296" s="9"/>
      <c r="W296" s="60"/>
    </row>
    <row r="297" spans="1:23" ht="18" customHeight="1" x14ac:dyDescent="0.25">
      <c r="A297" s="85" t="str">
        <f>Config!$B$19</f>
        <v>YANT</v>
      </c>
      <c r="B297" s="80">
        <f>METAS!$AZ$34</f>
        <v>0</v>
      </c>
      <c r="C297" s="61">
        <f>ROUNDUP((B297/12)*Config!$C$6,0)</f>
        <v>0</v>
      </c>
      <c r="D297" s="80">
        <f>ACUMULADO!$AY$36</f>
        <v>0</v>
      </c>
      <c r="E297" s="81">
        <f t="shared" si="85"/>
        <v>16.666666666666668</v>
      </c>
      <c r="F297" s="90"/>
      <c r="G297" s="86">
        <f t="shared" si="83"/>
        <v>0</v>
      </c>
      <c r="H297" s="83">
        <f t="shared" si="86"/>
        <v>0</v>
      </c>
      <c r="I297" s="83" t="str">
        <f t="shared" si="87"/>
        <v/>
      </c>
      <c r="J297" s="88" t="str">
        <f t="shared" si="84"/>
        <v/>
      </c>
      <c r="T297" s="8"/>
      <c r="V297" s="9"/>
      <c r="W297" s="60"/>
    </row>
    <row r="298" spans="1:23" ht="18" customHeight="1" x14ac:dyDescent="0.25">
      <c r="A298" s="85" t="str">
        <f>Config!$B$20</f>
        <v>SORI</v>
      </c>
      <c r="B298" s="80">
        <f>METAS!$BA$34</f>
        <v>0</v>
      </c>
      <c r="C298" s="61">
        <f>ROUNDUP((B298/12)*Config!$C$6,0)</f>
        <v>0</v>
      </c>
      <c r="D298" s="80">
        <f>ACUMULADO!$AZ$36</f>
        <v>0</v>
      </c>
      <c r="E298" s="81">
        <f t="shared" si="85"/>
        <v>16.666666666666668</v>
      </c>
      <c r="F298" s="90"/>
      <c r="G298" s="86">
        <f t="shared" si="83"/>
        <v>0</v>
      </c>
      <c r="H298" s="83">
        <f t="shared" si="86"/>
        <v>0</v>
      </c>
      <c r="I298" s="83" t="str">
        <f t="shared" si="87"/>
        <v/>
      </c>
      <c r="J298" s="88" t="str">
        <f t="shared" si="84"/>
        <v/>
      </c>
      <c r="T298" s="8"/>
      <c r="V298" s="9"/>
      <c r="W298" s="60"/>
    </row>
    <row r="299" spans="1:23" ht="18" customHeight="1" x14ac:dyDescent="0.25">
      <c r="A299" s="85" t="str">
        <f>Config!$B$21</f>
        <v>JEPE</v>
      </c>
      <c r="B299" s="80">
        <f>METAS!$BB$34</f>
        <v>0</v>
      </c>
      <c r="C299" s="61">
        <f>ROUNDUP((B299/12)*Config!$C$6,0)</f>
        <v>0</v>
      </c>
      <c r="D299" s="80">
        <f>ACUMULADO!$BA$36</f>
        <v>0</v>
      </c>
      <c r="E299" s="81">
        <f t="shared" si="85"/>
        <v>16.666666666666668</v>
      </c>
      <c r="F299" s="90"/>
      <c r="G299" s="86">
        <f>IFERROR(ROUND(D299*100/B299,2),0)</f>
        <v>0</v>
      </c>
      <c r="H299" s="83">
        <f t="shared" si="86"/>
        <v>0</v>
      </c>
      <c r="I299" s="83" t="str">
        <f t="shared" si="87"/>
        <v/>
      </c>
      <c r="J299" s="88" t="str">
        <f t="shared" si="84"/>
        <v/>
      </c>
      <c r="T299" s="8"/>
      <c r="V299" s="9"/>
      <c r="W299" s="60"/>
    </row>
    <row r="300" spans="1:23" ht="18" customHeight="1" x14ac:dyDescent="0.25">
      <c r="A300" s="85" t="str">
        <f>Config!$B$22</f>
        <v>ROQU</v>
      </c>
      <c r="B300" s="80">
        <f>METAS!$BC$34</f>
        <v>0</v>
      </c>
      <c r="C300" s="61">
        <f>ROUNDUP((B300/12)*Config!$C$6,0)</f>
        <v>0</v>
      </c>
      <c r="D300" s="80">
        <f>ACUMULADO!$BB$36</f>
        <v>0</v>
      </c>
      <c r="E300" s="81">
        <f t="shared" si="85"/>
        <v>16.666666666666668</v>
      </c>
      <c r="F300" s="90"/>
      <c r="G300" s="86">
        <f>IFERROR(ROUND(D300*100/B300,2),0)</f>
        <v>0</v>
      </c>
      <c r="H300" s="83">
        <f t="shared" si="86"/>
        <v>0</v>
      </c>
      <c r="I300" s="83" t="str">
        <f t="shared" si="87"/>
        <v/>
      </c>
      <c r="J300" s="88" t="str">
        <f t="shared" si="84"/>
        <v/>
      </c>
      <c r="T300" s="8"/>
      <c r="V300" s="9"/>
      <c r="W300" s="60"/>
    </row>
    <row r="301" spans="1:23" ht="18" customHeight="1" x14ac:dyDescent="0.25">
      <c r="A301" s="85" t="str">
        <f>Config!$B$23</f>
        <v>CALZ</v>
      </c>
      <c r="B301" s="80">
        <f>METAS!$BD$34</f>
        <v>0</v>
      </c>
      <c r="C301" s="61">
        <f>ROUNDUP((B301/12)*Config!$C$6,0)</f>
        <v>0</v>
      </c>
      <c r="D301" s="80">
        <f>ACUMULADO!$BC$36</f>
        <v>0</v>
      </c>
      <c r="E301" s="81">
        <f t="shared" si="85"/>
        <v>16.666666666666668</v>
      </c>
      <c r="F301" s="90"/>
      <c r="G301" s="86">
        <f t="shared" ref="G301:G302" si="88">IFERROR(ROUND(D301*100/B301,2),0)</f>
        <v>0</v>
      </c>
      <c r="H301" s="83">
        <f t="shared" si="86"/>
        <v>0</v>
      </c>
      <c r="I301" s="83" t="str">
        <f t="shared" si="87"/>
        <v/>
      </c>
      <c r="J301" s="88" t="str">
        <f t="shared" si="84"/>
        <v/>
      </c>
      <c r="T301" s="8"/>
      <c r="W301" s="60"/>
    </row>
    <row r="302" spans="1:23" ht="18" customHeight="1" x14ac:dyDescent="0.25">
      <c r="A302" s="85" t="str">
        <f>Config!$B$24</f>
        <v>PUEB</v>
      </c>
      <c r="B302" s="80">
        <f>METAS!$BE$34</f>
        <v>0</v>
      </c>
      <c r="C302" s="61">
        <f>ROUNDUP((B302/12)*Config!$C$6,0)</f>
        <v>0</v>
      </c>
      <c r="D302" s="80">
        <f>ACUMULADO!$BD$36</f>
        <v>0</v>
      </c>
      <c r="E302" s="81">
        <f t="shared" si="85"/>
        <v>16.666666666666668</v>
      </c>
      <c r="F302" s="90"/>
      <c r="G302" s="86">
        <f t="shared" si="88"/>
        <v>0</v>
      </c>
      <c r="H302" s="83">
        <f t="shared" si="86"/>
        <v>0</v>
      </c>
      <c r="I302" s="83" t="str">
        <f t="shared" si="87"/>
        <v/>
      </c>
      <c r="J302" s="88" t="str">
        <f t="shared" si="84"/>
        <v/>
      </c>
      <c r="T302" s="8"/>
      <c r="W302" s="60"/>
    </row>
    <row r="303" spans="1:23" ht="18" customHeight="1" x14ac:dyDescent="0.25">
      <c r="A303" s="91"/>
      <c r="B303" s="65"/>
      <c r="D303" s="63"/>
      <c r="E303" s="65"/>
      <c r="I303" s="65"/>
      <c r="J303" s="65"/>
      <c r="T303" s="8"/>
      <c r="W303" s="60"/>
    </row>
    <row r="304" spans="1:23" ht="18" customHeight="1" x14ac:dyDescent="0.25">
      <c r="A304" s="91"/>
      <c r="B304" s="65"/>
      <c r="D304" s="65"/>
      <c r="E304" s="65"/>
      <c r="I304" s="65"/>
      <c r="J304" s="65"/>
      <c r="T304" s="8"/>
      <c r="W304" s="60"/>
    </row>
    <row r="305" spans="1:527" ht="18" customHeight="1" x14ac:dyDescent="0.25">
      <c r="A305" s="91"/>
      <c r="B305" s="65"/>
      <c r="D305" s="65"/>
      <c r="E305" s="65"/>
      <c r="I305" s="65"/>
      <c r="J305" s="65"/>
      <c r="T305" s="8"/>
      <c r="W305" s="60"/>
    </row>
    <row r="306" spans="1:527" ht="18" customHeight="1" x14ac:dyDescent="0.25">
      <c r="A306" s="91"/>
      <c r="B306" s="65"/>
      <c r="D306" s="65"/>
      <c r="E306" s="65"/>
      <c r="I306" s="65"/>
      <c r="J306" s="65"/>
      <c r="T306" s="8"/>
      <c r="W306" s="60"/>
    </row>
    <row r="307" spans="1:527" ht="18" customHeight="1" x14ac:dyDescent="0.25">
      <c r="A307" s="91"/>
      <c r="B307" s="65"/>
      <c r="D307" s="65"/>
      <c r="E307" s="65"/>
      <c r="I307" s="65"/>
      <c r="J307" s="65"/>
      <c r="T307" s="8"/>
      <c r="W307" s="60"/>
    </row>
    <row r="308" spans="1:527" ht="18" customHeight="1" x14ac:dyDescent="0.25">
      <c r="A308" s="94"/>
      <c r="B308" s="65"/>
      <c r="D308" s="65"/>
      <c r="E308" s="65"/>
      <c r="I308" s="65"/>
      <c r="J308" s="65"/>
      <c r="T308" s="8"/>
      <c r="W308" s="60"/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0</v>
      </c>
      <c r="QC308">
        <v>0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0</v>
      </c>
      <c r="RB308">
        <v>0</v>
      </c>
      <c r="RC308">
        <v>0</v>
      </c>
      <c r="RD308">
        <v>0</v>
      </c>
      <c r="RE308">
        <v>0</v>
      </c>
      <c r="RF308">
        <v>0</v>
      </c>
      <c r="RG308">
        <v>0</v>
      </c>
      <c r="RH308">
        <v>0</v>
      </c>
      <c r="RI308">
        <v>0</v>
      </c>
      <c r="RJ308">
        <v>0</v>
      </c>
      <c r="RK308">
        <v>0</v>
      </c>
      <c r="RL308">
        <v>0</v>
      </c>
      <c r="RM308">
        <v>0</v>
      </c>
      <c r="RN308">
        <v>0</v>
      </c>
      <c r="RO308">
        <v>0</v>
      </c>
      <c r="RP308">
        <v>0</v>
      </c>
      <c r="RQ308">
        <v>0</v>
      </c>
      <c r="RR308">
        <v>0</v>
      </c>
      <c r="RS308">
        <v>0</v>
      </c>
      <c r="RT308">
        <v>0</v>
      </c>
      <c r="RU308">
        <v>0</v>
      </c>
      <c r="RV308">
        <v>0</v>
      </c>
      <c r="RW308">
        <v>0</v>
      </c>
      <c r="RX308">
        <v>0</v>
      </c>
      <c r="RY308">
        <v>0</v>
      </c>
      <c r="RZ308">
        <v>0</v>
      </c>
      <c r="SA308">
        <v>0</v>
      </c>
      <c r="SB308">
        <v>0</v>
      </c>
      <c r="SC308">
        <v>0</v>
      </c>
      <c r="SD308">
        <v>0</v>
      </c>
      <c r="SE308">
        <v>0</v>
      </c>
      <c r="SF308">
        <v>0</v>
      </c>
      <c r="SG308">
        <v>0</v>
      </c>
      <c r="SH308">
        <v>0</v>
      </c>
      <c r="SI308">
        <v>0</v>
      </c>
      <c r="SJ308">
        <v>0</v>
      </c>
      <c r="SK308">
        <v>0</v>
      </c>
      <c r="SL308">
        <v>0</v>
      </c>
      <c r="SM308">
        <v>0</v>
      </c>
      <c r="SN308">
        <v>0</v>
      </c>
      <c r="SO308">
        <v>0</v>
      </c>
      <c r="SP308">
        <v>0</v>
      </c>
      <c r="SQ308">
        <v>0</v>
      </c>
      <c r="SR308">
        <v>0</v>
      </c>
      <c r="SS308">
        <v>0</v>
      </c>
      <c r="ST308">
        <v>0</v>
      </c>
      <c r="SU308">
        <v>0</v>
      </c>
      <c r="SV308">
        <v>0</v>
      </c>
      <c r="SW308">
        <v>0</v>
      </c>
      <c r="SX308">
        <v>0</v>
      </c>
      <c r="SY308">
        <v>0</v>
      </c>
      <c r="SZ308">
        <v>0</v>
      </c>
      <c r="TA308">
        <v>0</v>
      </c>
      <c r="TB308">
        <v>0</v>
      </c>
      <c r="TC308">
        <v>0</v>
      </c>
      <c r="TD308">
        <v>0</v>
      </c>
      <c r="TE308">
        <v>0</v>
      </c>
      <c r="TF308">
        <v>0</v>
      </c>
      <c r="TG308">
        <v>0</v>
      </c>
    </row>
    <row r="309" spans="1:527" ht="18" customHeight="1" x14ac:dyDescent="0.25">
      <c r="A309" s="94"/>
      <c r="B309" s="65"/>
      <c r="D309" s="65"/>
      <c r="E309" s="65"/>
      <c r="I309" s="65"/>
      <c r="J309" s="65"/>
      <c r="T309" s="8"/>
      <c r="W309" s="60"/>
    </row>
    <row r="310" spans="1:527" ht="18" customHeight="1" x14ac:dyDescent="0.25">
      <c r="A310" s="94"/>
      <c r="B310" s="65"/>
      <c r="D310" s="65"/>
      <c r="E310" s="65"/>
      <c r="I310" s="65"/>
      <c r="J310" s="65"/>
      <c r="T310" s="8"/>
      <c r="W310" s="60"/>
    </row>
    <row r="311" spans="1:527" ht="18" customHeight="1" x14ac:dyDescent="0.25">
      <c r="A311" s="66" t="str">
        <f>METAS!B35</f>
        <v>AGENTES COMUNITARIOS DE SALUD REALIZAN VIGILANCIA CIUDADANA PARA REDUCIR LA VIOLENCIA FÍSICA CAUSADA POR LA PAREJA</v>
      </c>
      <c r="I311" s="65"/>
      <c r="J311" s="65"/>
      <c r="K311" t="s">
        <v>530</v>
      </c>
      <c r="T311" s="8"/>
      <c r="V311" s="59" t="str">
        <f>A311</f>
        <v>AGENTES COMUNITARIOS DE SALUD REALIZAN VIGILANCIA CIUDADANA PARA REDUCIR LA VIOLENCIA FÍSICA CAUSADA POR LA PAREJA</v>
      </c>
      <c r="W311" s="60"/>
    </row>
    <row r="312" spans="1:527" ht="48" customHeight="1" x14ac:dyDescent="0.25">
      <c r="A312" s="68" t="s">
        <v>2</v>
      </c>
      <c r="B312" s="69" t="s">
        <v>87</v>
      </c>
      <c r="C312" s="70" t="s">
        <v>69</v>
      </c>
      <c r="D312" s="69" t="s">
        <v>626</v>
      </c>
      <c r="E312" s="69" t="s">
        <v>1</v>
      </c>
      <c r="F312" s="71"/>
      <c r="G312" s="72" t="s">
        <v>9</v>
      </c>
      <c r="H312" s="73" t="str">
        <f>"DEFICIENTE &lt; "&amp;$E$3</f>
        <v>DEFICIENTE &lt; 13,3</v>
      </c>
      <c r="I312" s="73" t="str">
        <f>"PROCESO &gt; "&amp;$E$3&amp;"  -  &lt; "&amp;$F$3</f>
        <v>PROCESO &gt; 13,3  -  &lt; 15</v>
      </c>
      <c r="J312" s="73" t="str">
        <f>"OPTIMO &gt;= "&amp;$F$3</f>
        <v>OPTIMO &gt;= 15</v>
      </c>
      <c r="T312" s="8"/>
      <c r="V312" s="89" t="str">
        <f>$V$1&amp;"  "&amp;V311&amp;"  "&amp;$V$3&amp;"  "&amp;$V$2</f>
        <v>RED. MOYOBAMBA:  AGENTES COMUNITARIOS DE SALUD REALIZAN VIGILANCIA CIUDADANA PARA REDUCIR LA VIOLENCIA FÍSICA CAUSADA POR LA PAREJA  - POR MICROREDES :   ENERO - FEBRERO 2025</v>
      </c>
      <c r="W312" s="60"/>
    </row>
    <row r="313" spans="1:527" ht="18" customHeight="1" thickBot="1" x14ac:dyDescent="0.3">
      <c r="A313" s="74" t="str">
        <f>Config!$B$15</f>
        <v>RED</v>
      </c>
      <c r="B313" s="75">
        <f>SUM(B314:B322)</f>
        <v>146</v>
      </c>
      <c r="C313" s="75">
        <f>SUM(C314:C322)</f>
        <v>28</v>
      </c>
      <c r="D313" s="75">
        <f>SUM(D314:D322)</f>
        <v>1</v>
      </c>
      <c r="E313" s="75">
        <f>Config!$C$9</f>
        <v>16.666666666666668</v>
      </c>
      <c r="F313" s="76"/>
      <c r="G313" s="75">
        <f t="shared" ref="G313:G318" si="89">IFERROR(ROUND(D313*100/B313,2),0)</f>
        <v>0.68</v>
      </c>
      <c r="H313" s="77">
        <f>IF(G313&lt;$E$3,G313,"")</f>
        <v>0.68</v>
      </c>
      <c r="I313" s="77" t="str">
        <f>IF(G313&gt;=$E$3,IF(G313&lt;$F$3,G313,""),"")</f>
        <v/>
      </c>
      <c r="J313" s="75" t="str">
        <f t="shared" ref="J313:J322" si="90">IF(G313&gt;=$F$3,G313,"")</f>
        <v/>
      </c>
      <c r="T313" s="8"/>
      <c r="V313" s="59"/>
      <c r="W313" s="60"/>
    </row>
    <row r="314" spans="1:527" ht="18" customHeight="1" x14ac:dyDescent="0.25">
      <c r="A314" s="79" t="str">
        <f>Config!$B$16</f>
        <v>HOSP</v>
      </c>
      <c r="B314" s="80">
        <f>METAS!$AV$35</f>
        <v>0</v>
      </c>
      <c r="C314" s="80">
        <f>ROUNDUP((B314/12)*Config!$C$6,0)</f>
        <v>0</v>
      </c>
      <c r="D314" s="80">
        <f>ACUMULADO!$AU$37</f>
        <v>0</v>
      </c>
      <c r="E314" s="81">
        <f>E313</f>
        <v>16.666666666666668</v>
      </c>
      <c r="F314" s="81"/>
      <c r="G314" s="82">
        <f t="shared" si="89"/>
        <v>0</v>
      </c>
      <c r="H314" s="83">
        <f>IF(G314&lt;$E$3,G314,"")</f>
        <v>0</v>
      </c>
      <c r="I314" s="83" t="str">
        <f>IF(G314&gt;=$E$3,IF(G314&lt;$F$3,G314,""),"")</f>
        <v/>
      </c>
      <c r="J314" s="84" t="str">
        <f t="shared" si="90"/>
        <v/>
      </c>
      <c r="T314" s="8"/>
      <c r="V314" s="59"/>
      <c r="W314" s="60"/>
    </row>
    <row r="315" spans="1:527" ht="18" customHeight="1" x14ac:dyDescent="0.25">
      <c r="A315" s="85" t="str">
        <f>Config!$B$17</f>
        <v>LLUI</v>
      </c>
      <c r="B315" s="80">
        <f>METAS!$AX$35</f>
        <v>25</v>
      </c>
      <c r="C315" s="61">
        <f>ROUNDUP((B315/12)*Config!$C$6,0)</f>
        <v>5</v>
      </c>
      <c r="D315" s="80">
        <f>ACUMULADO!$AW$37</f>
        <v>0</v>
      </c>
      <c r="E315" s="81">
        <f t="shared" ref="E315:E322" si="91">E314</f>
        <v>16.666666666666668</v>
      </c>
      <c r="F315" s="90"/>
      <c r="G315" s="86">
        <f t="shared" si="89"/>
        <v>0</v>
      </c>
      <c r="H315" s="83">
        <f t="shared" ref="H315:H322" si="92">IF(G315&lt;$E$3,G315,"")</f>
        <v>0</v>
      </c>
      <c r="I315" s="83" t="str">
        <f t="shared" ref="I315:I322" si="93">IF(G315&gt;=$E$3,IF(G315&lt;$F$3,G315,""),"")</f>
        <v/>
      </c>
      <c r="J315" s="88" t="str">
        <f t="shared" si="90"/>
        <v/>
      </c>
      <c r="T315" s="8"/>
      <c r="V315" s="59"/>
      <c r="W315" s="60"/>
    </row>
    <row r="316" spans="1:527" ht="18" customHeight="1" x14ac:dyDescent="0.25">
      <c r="A316" s="85" t="str">
        <f>Config!$B$18</f>
        <v>JERI</v>
      </c>
      <c r="B316" s="80">
        <f>METAS!$AY$35</f>
        <v>8</v>
      </c>
      <c r="C316" s="61">
        <f>ROUNDUP((B316/12)*Config!$C$6,0)</f>
        <v>2</v>
      </c>
      <c r="D316" s="80">
        <f>ACUMULADO!$AX$37</f>
        <v>0</v>
      </c>
      <c r="E316" s="81">
        <f t="shared" si="91"/>
        <v>16.666666666666668</v>
      </c>
      <c r="F316" s="90"/>
      <c r="G316" s="86">
        <f t="shared" si="89"/>
        <v>0</v>
      </c>
      <c r="H316" s="83">
        <f t="shared" si="92"/>
        <v>0</v>
      </c>
      <c r="I316" s="83" t="str">
        <f t="shared" si="93"/>
        <v/>
      </c>
      <c r="J316" s="88" t="str">
        <f t="shared" si="90"/>
        <v/>
      </c>
      <c r="T316" s="8"/>
      <c r="U316" s="8"/>
      <c r="V316" s="59"/>
    </row>
    <row r="317" spans="1:527" s="8" customFormat="1" ht="18" customHeight="1" x14ac:dyDescent="0.25">
      <c r="A317" s="85" t="str">
        <f>Config!$B$19</f>
        <v>YANT</v>
      </c>
      <c r="B317" s="80">
        <f>METAS!$AZ$35</f>
        <v>15</v>
      </c>
      <c r="C317" s="61">
        <f>ROUNDUP((B317/12)*Config!$C$6,0)</f>
        <v>3</v>
      </c>
      <c r="D317" s="80">
        <f>ACUMULADO!$AY$37</f>
        <v>0</v>
      </c>
      <c r="E317" s="81">
        <f t="shared" si="91"/>
        <v>16.666666666666668</v>
      </c>
      <c r="F317" s="90"/>
      <c r="G317" s="86">
        <f t="shared" si="89"/>
        <v>0</v>
      </c>
      <c r="H317" s="83">
        <f t="shared" si="92"/>
        <v>0</v>
      </c>
      <c r="I317" s="83" t="str">
        <f t="shared" si="93"/>
        <v/>
      </c>
      <c r="J317" s="88" t="str">
        <f t="shared" si="90"/>
        <v/>
      </c>
      <c r="K317"/>
      <c r="L317"/>
      <c r="M317"/>
      <c r="N317"/>
      <c r="O317"/>
      <c r="P317"/>
      <c r="Q317"/>
      <c r="R317"/>
      <c r="S317"/>
      <c r="V317" s="59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</row>
    <row r="318" spans="1:527" s="8" customFormat="1" ht="18" customHeight="1" x14ac:dyDescent="0.25">
      <c r="A318" s="85" t="str">
        <f>Config!$B$20</f>
        <v>SORI</v>
      </c>
      <c r="B318" s="80">
        <f>METAS!$BA$35</f>
        <v>16</v>
      </c>
      <c r="C318" s="61">
        <f>ROUNDUP((B318/12)*Config!$C$6,0)</f>
        <v>3</v>
      </c>
      <c r="D318" s="80">
        <f>ACUMULADO!$AZ$37</f>
        <v>1</v>
      </c>
      <c r="E318" s="81">
        <f t="shared" si="91"/>
        <v>16.666666666666668</v>
      </c>
      <c r="F318" s="90"/>
      <c r="G318" s="86">
        <f t="shared" si="89"/>
        <v>6.25</v>
      </c>
      <c r="H318" s="83">
        <f t="shared" si="92"/>
        <v>6.25</v>
      </c>
      <c r="I318" s="83" t="str">
        <f t="shared" si="93"/>
        <v/>
      </c>
      <c r="J318" s="88" t="str">
        <f t="shared" si="90"/>
        <v/>
      </c>
      <c r="K318"/>
      <c r="L318"/>
      <c r="M318"/>
      <c r="N318"/>
      <c r="O318"/>
      <c r="P318"/>
      <c r="Q318"/>
      <c r="R318"/>
      <c r="S318"/>
      <c r="V318" s="59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</row>
    <row r="319" spans="1:527" s="8" customFormat="1" ht="18" customHeight="1" x14ac:dyDescent="0.25">
      <c r="A319" s="85" t="str">
        <f>Config!$B$21</f>
        <v>JEPE</v>
      </c>
      <c r="B319" s="80">
        <f>METAS!$BB$35</f>
        <v>22</v>
      </c>
      <c r="C319" s="61">
        <f>ROUNDUP((B319/12)*Config!$C$6,0)</f>
        <v>4</v>
      </c>
      <c r="D319" s="80">
        <f>ACUMULADO!$BA$37</f>
        <v>0</v>
      </c>
      <c r="E319" s="81">
        <f t="shared" si="91"/>
        <v>16.666666666666668</v>
      </c>
      <c r="F319" s="90"/>
      <c r="G319" s="86">
        <f>IFERROR(ROUND(D319*100/B319,2),0)</f>
        <v>0</v>
      </c>
      <c r="H319" s="83">
        <f t="shared" si="92"/>
        <v>0</v>
      </c>
      <c r="I319" s="83" t="str">
        <f t="shared" si="93"/>
        <v/>
      </c>
      <c r="J319" s="88" t="str">
        <f t="shared" si="90"/>
        <v/>
      </c>
      <c r="K319"/>
      <c r="L319"/>
      <c r="M319"/>
      <c r="N319"/>
      <c r="O319"/>
      <c r="P319"/>
      <c r="Q319"/>
      <c r="R319"/>
      <c r="S319"/>
      <c r="U319" s="58"/>
      <c r="V319" s="59"/>
      <c r="W319" s="60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</row>
    <row r="320" spans="1:527" s="8" customFormat="1" ht="18" customHeight="1" x14ac:dyDescent="0.25">
      <c r="A320" s="85" t="str">
        <f>Config!$B$22</f>
        <v>ROQU</v>
      </c>
      <c r="B320" s="80">
        <f>METAS!$BC$35</f>
        <v>18</v>
      </c>
      <c r="C320" s="61">
        <f>ROUNDUP((B320/12)*Config!$C$6,0)</f>
        <v>3</v>
      </c>
      <c r="D320" s="80">
        <f>ACUMULADO!$BB$37</f>
        <v>0</v>
      </c>
      <c r="E320" s="81">
        <f t="shared" si="91"/>
        <v>16.666666666666668</v>
      </c>
      <c r="F320" s="90"/>
      <c r="G320" s="86">
        <f>IFERROR(ROUND(D320*100/B320,2),0)</f>
        <v>0</v>
      </c>
      <c r="H320" s="83">
        <f t="shared" si="92"/>
        <v>0</v>
      </c>
      <c r="I320" s="83" t="str">
        <f t="shared" si="93"/>
        <v/>
      </c>
      <c r="J320" s="88" t="str">
        <f t="shared" si="90"/>
        <v/>
      </c>
      <c r="K320"/>
      <c r="L320"/>
      <c r="M320"/>
      <c r="N320"/>
      <c r="O320"/>
      <c r="P320"/>
      <c r="Q320"/>
      <c r="R320"/>
      <c r="S320"/>
      <c r="U320" s="58"/>
      <c r="V320" s="9"/>
      <c r="W320" s="6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</row>
    <row r="321" spans="1:527" s="8" customFormat="1" ht="18" customHeight="1" x14ac:dyDescent="0.25">
      <c r="A321" s="85" t="str">
        <f>Config!$B$23</f>
        <v>CALZ</v>
      </c>
      <c r="B321" s="80">
        <f>METAS!$BD$35</f>
        <v>13</v>
      </c>
      <c r="C321" s="61">
        <f>ROUNDUP((B321/12)*Config!$C$6,0)</f>
        <v>3</v>
      </c>
      <c r="D321" s="80">
        <f>ACUMULADO!$BC$37</f>
        <v>0</v>
      </c>
      <c r="E321" s="81">
        <f t="shared" si="91"/>
        <v>16.666666666666668</v>
      </c>
      <c r="F321" s="90"/>
      <c r="G321" s="86">
        <f t="shared" ref="G321:G322" si="94">IFERROR(ROUND(D321*100/B321,2),0)</f>
        <v>0</v>
      </c>
      <c r="H321" s="83">
        <f t="shared" si="92"/>
        <v>0</v>
      </c>
      <c r="I321" s="83" t="str">
        <f t="shared" si="93"/>
        <v/>
      </c>
      <c r="J321" s="88" t="str">
        <f t="shared" si="90"/>
        <v/>
      </c>
      <c r="K321"/>
      <c r="L321"/>
      <c r="M321"/>
      <c r="N321"/>
      <c r="O321"/>
      <c r="P321"/>
      <c r="Q321"/>
      <c r="R321"/>
      <c r="S321"/>
      <c r="V321" s="9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</row>
    <row r="322" spans="1:527" s="8" customFormat="1" ht="18" customHeight="1" x14ac:dyDescent="0.25">
      <c r="A322" s="85" t="str">
        <f>Config!$B$24</f>
        <v>PUEB</v>
      </c>
      <c r="B322" s="80">
        <f>METAS!$BE$35</f>
        <v>29</v>
      </c>
      <c r="C322" s="61">
        <f>ROUNDUP((B322/12)*Config!$C$6,0)</f>
        <v>5</v>
      </c>
      <c r="D322" s="80">
        <f>ACUMULADO!$BD$37</f>
        <v>0</v>
      </c>
      <c r="E322" s="81">
        <f t="shared" si="91"/>
        <v>16.666666666666668</v>
      </c>
      <c r="F322" s="90"/>
      <c r="G322" s="86">
        <f t="shared" si="94"/>
        <v>0</v>
      </c>
      <c r="H322" s="83">
        <f t="shared" si="92"/>
        <v>0</v>
      </c>
      <c r="I322" s="83" t="str">
        <f t="shared" si="93"/>
        <v/>
      </c>
      <c r="J322" s="88" t="str">
        <f t="shared" si="90"/>
        <v/>
      </c>
      <c r="K322"/>
      <c r="L322"/>
      <c r="M322"/>
      <c r="N322"/>
      <c r="O322"/>
      <c r="P322"/>
      <c r="Q322"/>
      <c r="R322"/>
      <c r="S322"/>
      <c r="U322" s="58"/>
      <c r="V322" s="9"/>
      <c r="W322" s="60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</row>
    <row r="323" spans="1:527" s="8" customFormat="1" ht="18" customHeight="1" x14ac:dyDescent="0.25">
      <c r="A323" s="4"/>
      <c r="B323"/>
      <c r="C323"/>
      <c r="D323" s="6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V323" s="78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</row>
    <row r="324" spans="1:527" s="8" customFormat="1" ht="18" customHeight="1" x14ac:dyDescent="0.25">
      <c r="A324" s="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V324" s="78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</row>
    <row r="325" spans="1:527" s="8" customFormat="1" ht="18" customHeight="1" x14ac:dyDescent="0.25">
      <c r="A325" s="4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V325" s="78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</row>
    <row r="326" spans="1:527" s="8" customFormat="1" ht="18" customHeight="1" x14ac:dyDescent="0.25">
      <c r="A326" s="4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V326" s="78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</row>
    <row r="327" spans="1:527" s="8" customFormat="1" ht="18" customHeight="1" x14ac:dyDescent="0.25">
      <c r="A327" s="91"/>
      <c r="B327" s="65"/>
      <c r="C327" s="63"/>
      <c r="D327" s="65"/>
      <c r="E327" s="65"/>
      <c r="F327" s="65"/>
      <c r="G327" s="65"/>
      <c r="H327" s="65"/>
      <c r="I327" s="65"/>
      <c r="J327" s="65"/>
      <c r="K327"/>
      <c r="L327"/>
      <c r="M327"/>
      <c r="N327"/>
      <c r="O327"/>
      <c r="P327"/>
      <c r="Q327"/>
      <c r="R327"/>
      <c r="S327"/>
      <c r="U327" s="58"/>
      <c r="V327" s="78"/>
      <c r="W327" s="60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</row>
    <row r="328" spans="1:527" s="8" customFormat="1" ht="18" customHeight="1" x14ac:dyDescent="0.25">
      <c r="A328" s="91"/>
      <c r="B328" s="65"/>
      <c r="C328" s="63"/>
      <c r="D328" s="65"/>
      <c r="E328" s="65"/>
      <c r="F328" s="65"/>
      <c r="G328" s="65"/>
      <c r="H328" s="369"/>
      <c r="I328" s="369"/>
      <c r="J328" s="369"/>
      <c r="K328"/>
      <c r="L328"/>
      <c r="M328"/>
      <c r="N328"/>
      <c r="O328"/>
      <c r="P328"/>
      <c r="Q328"/>
      <c r="R328"/>
      <c r="S328"/>
      <c r="U328" s="58"/>
      <c r="V328" s="9"/>
      <c r="W328" s="60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</row>
    <row r="329" spans="1:527" s="8" customFormat="1" ht="18" customHeight="1" x14ac:dyDescent="0.25">
      <c r="A329" s="91"/>
      <c r="B329" s="65"/>
      <c r="C329" s="63"/>
      <c r="D329" s="65"/>
      <c r="E329" s="65"/>
      <c r="F329" s="65"/>
      <c r="G329" s="65"/>
      <c r="H329" s="370"/>
      <c r="I329" s="370"/>
      <c r="J329" s="370"/>
      <c r="K329"/>
      <c r="L329"/>
      <c r="M329"/>
      <c r="N329"/>
      <c r="O329"/>
      <c r="P329"/>
      <c r="Q329"/>
      <c r="R329"/>
      <c r="S329"/>
      <c r="U329" s="58"/>
      <c r="V329" s="9"/>
      <c r="W329" s="60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</row>
    <row r="330" spans="1:527" s="8" customFormat="1" ht="18" customHeight="1" x14ac:dyDescent="0.25">
      <c r="A330" s="4"/>
      <c r="B330" s="96"/>
      <c r="C330" s="95"/>
      <c r="D330" s="96"/>
      <c r="E330" s="96"/>
      <c r="F330" s="97"/>
      <c r="G330" s="65"/>
      <c r="H330" s="370"/>
      <c r="I330" s="370"/>
      <c r="J330" s="370"/>
      <c r="K330"/>
      <c r="L330"/>
      <c r="M330"/>
      <c r="N330"/>
      <c r="O330"/>
      <c r="P330"/>
      <c r="Q330"/>
      <c r="R330"/>
      <c r="S330"/>
      <c r="U330" s="58"/>
      <c r="V330" s="78"/>
      <c r="W330" s="6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</row>
    <row r="331" spans="1:527" s="8" customFormat="1" ht="18" customHeight="1" x14ac:dyDescent="0.25">
      <c r="A331" s="66" t="str">
        <f>METAS!B36</f>
        <v xml:space="preserve">DOCENTES CAPACITADOS REALIZAN EDUCACIÓN SEXUAL INTEGRAL DESDE LA INSTITUCIÓN EDUCATIVA. </v>
      </c>
      <c r="B331" s="96"/>
      <c r="C331" s="95"/>
      <c r="D331" s="96"/>
      <c r="E331" s="96"/>
      <c r="F331" s="97"/>
      <c r="G331" s="65"/>
      <c r="H331" s="65"/>
      <c r="I331" s="65"/>
      <c r="J331" s="65"/>
      <c r="K331" t="s">
        <v>530</v>
      </c>
      <c r="L331"/>
      <c r="M331"/>
      <c r="N331"/>
      <c r="O331"/>
      <c r="P331"/>
      <c r="Q331"/>
      <c r="R331"/>
      <c r="S331"/>
      <c r="U331" s="58"/>
      <c r="V331" s="59" t="str">
        <f>A331</f>
        <v xml:space="preserve">DOCENTES CAPACITADOS REALIZAN EDUCACIÓN SEXUAL INTEGRAL DESDE LA INSTITUCIÓN EDUCATIVA. </v>
      </c>
      <c r="W331" s="60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</row>
    <row r="332" spans="1:527" s="8" customFormat="1" ht="48" customHeight="1" x14ac:dyDescent="0.25">
      <c r="A332" s="68" t="s">
        <v>2</v>
      </c>
      <c r="B332" s="69" t="s">
        <v>87</v>
      </c>
      <c r="C332" s="70" t="s">
        <v>69</v>
      </c>
      <c r="D332" s="69" t="s">
        <v>626</v>
      </c>
      <c r="E332" s="69" t="s">
        <v>1</v>
      </c>
      <c r="F332" s="71"/>
      <c r="G332" s="72" t="s">
        <v>9</v>
      </c>
      <c r="H332" s="73" t="str">
        <f>"DEFICIENTE &lt; "&amp;$E$3</f>
        <v>DEFICIENTE &lt; 13,3</v>
      </c>
      <c r="I332" s="73" t="str">
        <f>"PROCESO &gt; "&amp;$E$3&amp;"  -  &lt; "&amp;$F$3</f>
        <v>PROCESO &gt; 13,3  -  &lt; 15</v>
      </c>
      <c r="J332" s="73" t="str">
        <f>"OPTIMO &gt;= "&amp;$F$3</f>
        <v>OPTIMO &gt;= 15</v>
      </c>
      <c r="K332"/>
      <c r="L332"/>
      <c r="M332"/>
      <c r="N332"/>
      <c r="O332"/>
      <c r="P332"/>
      <c r="Q332"/>
      <c r="R332"/>
      <c r="S332"/>
      <c r="U332" s="58"/>
      <c r="V332" s="89" t="str">
        <f>$V$1&amp;"  "&amp;V331&amp;"  "&amp;$V$3&amp;"  "&amp;$V$2</f>
        <v>RED. MOYOBAMBA:  DOCENTES CAPACITADOS REALIZAN EDUCACIÓN SEXUAL INTEGRAL DESDE LA INSTITUCIÓN EDUCATIVA.   - POR MICROREDES :   ENERO - FEBRERO 2025</v>
      </c>
      <c r="W332" s="60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</row>
    <row r="333" spans="1:527" s="8" customFormat="1" ht="18" customHeight="1" thickBot="1" x14ac:dyDescent="0.3">
      <c r="A333" s="74" t="str">
        <f>Config!$B$15</f>
        <v>RED</v>
      </c>
      <c r="B333" s="75">
        <f>SUM(B334:B342)</f>
        <v>1066</v>
      </c>
      <c r="C333" s="75">
        <f>SUM(C334:C342)</f>
        <v>181</v>
      </c>
      <c r="D333" s="75">
        <f>SUM(D334:D342)</f>
        <v>0</v>
      </c>
      <c r="E333" s="75">
        <f>Config!$C$9</f>
        <v>16.666666666666668</v>
      </c>
      <c r="F333" s="76"/>
      <c r="G333" s="75">
        <f t="shared" ref="G333:G336" si="95">IFERROR(ROUND(D333*100/B333,2),0)</f>
        <v>0</v>
      </c>
      <c r="H333" s="77">
        <f>IF(G333&lt;$E$3,G333,"")</f>
        <v>0</v>
      </c>
      <c r="I333" s="77" t="str">
        <f>IF(G333&gt;=$E$3,IF(G333&lt;$F$3,G333,""),"")</f>
        <v/>
      </c>
      <c r="J333" s="75" t="str">
        <f t="shared" ref="J333:J342" si="96">IF(G333&gt;=$F$3,G333,"")</f>
        <v/>
      </c>
      <c r="K333"/>
      <c r="L333"/>
      <c r="M333"/>
      <c r="N333"/>
      <c r="O333"/>
      <c r="P333"/>
      <c r="Q333"/>
      <c r="R333"/>
      <c r="S333"/>
      <c r="U333" s="58"/>
      <c r="V333" s="59"/>
      <c r="W333" s="60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</row>
    <row r="334" spans="1:527" s="8" customFormat="1" ht="18" customHeight="1" x14ac:dyDescent="0.25">
      <c r="A334" s="79" t="str">
        <f>Config!$B$16</f>
        <v>HOSP</v>
      </c>
      <c r="B334" s="80">
        <f>METAS!$AV$36</f>
        <v>0</v>
      </c>
      <c r="C334" s="80">
        <f>ROUNDUP((B334/12)*Config!$C$6,0)</f>
        <v>0</v>
      </c>
      <c r="D334" s="80">
        <f>ACUMULADO!$AU$38</f>
        <v>0</v>
      </c>
      <c r="E334" s="81">
        <f>E333</f>
        <v>16.666666666666668</v>
      </c>
      <c r="F334" s="81"/>
      <c r="G334" s="82">
        <f t="shared" si="95"/>
        <v>0</v>
      </c>
      <c r="H334" s="83">
        <f>IF(G334&lt;$E$3,G334,"")</f>
        <v>0</v>
      </c>
      <c r="I334" s="83" t="str">
        <f>IF(G334&gt;=$E$3,IF(G334&lt;$F$3,G334,""),"")</f>
        <v/>
      </c>
      <c r="J334" s="84" t="str">
        <f t="shared" si="96"/>
        <v/>
      </c>
      <c r="K334"/>
      <c r="L334"/>
      <c r="M334"/>
      <c r="N334"/>
      <c r="O334"/>
      <c r="P334"/>
      <c r="Q334"/>
      <c r="R334"/>
      <c r="S334"/>
      <c r="U334" s="58"/>
      <c r="V334" s="59"/>
      <c r="W334" s="60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</row>
    <row r="335" spans="1:527" s="8" customFormat="1" ht="18" customHeight="1" x14ac:dyDescent="0.25">
      <c r="A335" s="85" t="str">
        <f>Config!$B$17</f>
        <v>LLUI</v>
      </c>
      <c r="B335" s="80">
        <f>METAS!$AX$36</f>
        <v>528</v>
      </c>
      <c r="C335" s="61">
        <f>ROUNDUP((B335/12)*Config!$C$6,0)</f>
        <v>88</v>
      </c>
      <c r="D335" s="80">
        <f>ACUMULADO!$AW$38</f>
        <v>0</v>
      </c>
      <c r="E335" s="81">
        <f t="shared" ref="E335:E342" si="97">E334</f>
        <v>16.666666666666668</v>
      </c>
      <c r="F335" s="90"/>
      <c r="G335" s="86">
        <f t="shared" si="95"/>
        <v>0</v>
      </c>
      <c r="H335" s="83">
        <f t="shared" ref="H335:H342" si="98">IF(G335&lt;$E$3,G335,"")</f>
        <v>0</v>
      </c>
      <c r="I335" s="83" t="str">
        <f t="shared" ref="I335:I342" si="99">IF(G335&gt;=$E$3,IF(G335&lt;$F$3,G335,""),"")</f>
        <v/>
      </c>
      <c r="J335" s="88" t="str">
        <f t="shared" si="96"/>
        <v/>
      </c>
      <c r="K335"/>
      <c r="L335"/>
      <c r="M335"/>
      <c r="N335"/>
      <c r="O335"/>
      <c r="P335"/>
      <c r="Q335"/>
      <c r="R335"/>
      <c r="S335"/>
      <c r="U335" s="58"/>
      <c r="V335" s="59"/>
      <c r="W335" s="60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</row>
    <row r="336" spans="1:527" s="8" customFormat="1" ht="18" customHeight="1" x14ac:dyDescent="0.25">
      <c r="A336" s="85" t="str">
        <f>Config!$B$18</f>
        <v>JERI</v>
      </c>
      <c r="B336" s="80">
        <f>METAS!$AY$36</f>
        <v>38</v>
      </c>
      <c r="C336" s="61">
        <f>ROUNDUP((B336/12)*Config!$C$6,0)</f>
        <v>7</v>
      </c>
      <c r="D336" s="80">
        <f>ACUMULADO!$AX$38</f>
        <v>0</v>
      </c>
      <c r="E336" s="81">
        <f t="shared" si="97"/>
        <v>16.666666666666668</v>
      </c>
      <c r="F336" s="90"/>
      <c r="G336" s="86">
        <f t="shared" si="95"/>
        <v>0</v>
      </c>
      <c r="H336" s="83">
        <f t="shared" si="98"/>
        <v>0</v>
      </c>
      <c r="I336" s="83" t="str">
        <f t="shared" si="99"/>
        <v/>
      </c>
      <c r="J336" s="88" t="str">
        <f t="shared" si="96"/>
        <v/>
      </c>
      <c r="K336"/>
      <c r="L336"/>
      <c r="M336"/>
      <c r="N336"/>
      <c r="O336"/>
      <c r="P336"/>
      <c r="Q336"/>
      <c r="R336"/>
      <c r="S336"/>
      <c r="U336" s="58"/>
      <c r="V336" s="59"/>
      <c r="W336" s="60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</row>
    <row r="337" spans="1:527" s="8" customFormat="1" ht="18" customHeight="1" x14ac:dyDescent="0.25">
      <c r="A337" s="85" t="str">
        <f>Config!$B$19</f>
        <v>YANT</v>
      </c>
      <c r="B337" s="80">
        <f>METAS!$AZ$36</f>
        <v>60</v>
      </c>
      <c r="C337" s="61">
        <f>ROUNDUP((B337/12)*Config!$C$6,0)</f>
        <v>10</v>
      </c>
      <c r="D337" s="80">
        <f>ACUMULADO!$AY$38</f>
        <v>0</v>
      </c>
      <c r="E337" s="81">
        <f t="shared" si="97"/>
        <v>16.666666666666668</v>
      </c>
      <c r="F337" s="90"/>
      <c r="G337" s="86">
        <f>IFERROR(ROUND(D337*100/B337,2),0)</f>
        <v>0</v>
      </c>
      <c r="H337" s="83">
        <f t="shared" si="98"/>
        <v>0</v>
      </c>
      <c r="I337" s="83" t="str">
        <f t="shared" si="99"/>
        <v/>
      </c>
      <c r="J337" s="88" t="str">
        <f t="shared" si="96"/>
        <v/>
      </c>
      <c r="K337"/>
      <c r="L337"/>
      <c r="M337"/>
      <c r="N337"/>
      <c r="O337"/>
      <c r="P337"/>
      <c r="Q337"/>
      <c r="R337"/>
      <c r="S337"/>
      <c r="U337" s="58"/>
      <c r="V337" s="59"/>
      <c r="W337" s="60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</row>
    <row r="338" spans="1:527" s="8" customFormat="1" ht="18" customHeight="1" x14ac:dyDescent="0.25">
      <c r="A338" s="85" t="str">
        <f>Config!$B$20</f>
        <v>SORI</v>
      </c>
      <c r="B338" s="80">
        <f>METAS!$BA$36</f>
        <v>188</v>
      </c>
      <c r="C338" s="61">
        <f>ROUNDUP((B338/12)*Config!$C$6,0)</f>
        <v>32</v>
      </c>
      <c r="D338" s="80">
        <f>ACUMULADO!$AZ$38</f>
        <v>0</v>
      </c>
      <c r="E338" s="81">
        <f t="shared" si="97"/>
        <v>16.666666666666668</v>
      </c>
      <c r="F338" s="90"/>
      <c r="G338" s="86">
        <f t="shared" ref="G338" si="100">IFERROR(ROUND(D338*100/B338,2),0)</f>
        <v>0</v>
      </c>
      <c r="H338" s="83">
        <f t="shared" si="98"/>
        <v>0</v>
      </c>
      <c r="I338" s="83" t="str">
        <f t="shared" si="99"/>
        <v/>
      </c>
      <c r="J338" s="88" t="str">
        <f t="shared" si="96"/>
        <v/>
      </c>
      <c r="K338"/>
      <c r="L338"/>
      <c r="M338"/>
      <c r="N338"/>
      <c r="O338"/>
      <c r="P338"/>
      <c r="Q338"/>
      <c r="R338"/>
      <c r="S338"/>
      <c r="U338" s="58"/>
      <c r="V338" s="59"/>
      <c r="W338" s="60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</row>
    <row r="339" spans="1:527" s="8" customFormat="1" ht="18" customHeight="1" x14ac:dyDescent="0.25">
      <c r="A339" s="85" t="str">
        <f>Config!$B$21</f>
        <v>JEPE</v>
      </c>
      <c r="B339" s="80">
        <f>METAS!$BB$36</f>
        <v>103</v>
      </c>
      <c r="C339" s="61">
        <f>ROUNDUP((B339/12)*Config!$C$6,0)</f>
        <v>18</v>
      </c>
      <c r="D339" s="80">
        <f>ACUMULADO!$BA$38</f>
        <v>0</v>
      </c>
      <c r="E339" s="81">
        <f t="shared" si="97"/>
        <v>16.666666666666668</v>
      </c>
      <c r="F339" s="90"/>
      <c r="G339" s="86">
        <f>IFERROR(ROUND(D339*100/B339,2),0)</f>
        <v>0</v>
      </c>
      <c r="H339" s="83">
        <f t="shared" si="98"/>
        <v>0</v>
      </c>
      <c r="I339" s="83" t="str">
        <f t="shared" si="99"/>
        <v/>
      </c>
      <c r="J339" s="88" t="str">
        <f t="shared" si="96"/>
        <v/>
      </c>
      <c r="K339"/>
      <c r="L339"/>
      <c r="M339"/>
      <c r="N339"/>
      <c r="O339"/>
      <c r="P339"/>
      <c r="Q339"/>
      <c r="R339"/>
      <c r="S339"/>
      <c r="U339" s="58"/>
      <c r="V339" s="59"/>
      <c r="W339" s="60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</row>
    <row r="340" spans="1:527" s="8" customFormat="1" ht="18" customHeight="1" x14ac:dyDescent="0.25">
      <c r="A340" s="85" t="str">
        <f>Config!$B$22</f>
        <v>ROQU</v>
      </c>
      <c r="B340" s="80">
        <f>METAS!$BC$36</f>
        <v>62</v>
      </c>
      <c r="C340" s="61">
        <f>ROUNDUP((B340/12)*Config!$C$6,0)</f>
        <v>11</v>
      </c>
      <c r="D340" s="80">
        <f>ACUMULADO!$BB$38</f>
        <v>0</v>
      </c>
      <c r="E340" s="81">
        <f t="shared" si="97"/>
        <v>16.666666666666668</v>
      </c>
      <c r="F340" s="90"/>
      <c r="G340" s="86">
        <f>IFERROR(ROUND(D340*100/B340,2),0)</f>
        <v>0</v>
      </c>
      <c r="H340" s="83">
        <f t="shared" si="98"/>
        <v>0</v>
      </c>
      <c r="I340" s="83" t="str">
        <f t="shared" si="99"/>
        <v/>
      </c>
      <c r="J340" s="88" t="str">
        <f t="shared" si="96"/>
        <v/>
      </c>
      <c r="K340"/>
      <c r="L340"/>
      <c r="M340"/>
      <c r="N340"/>
      <c r="O340"/>
      <c r="P340"/>
      <c r="Q340"/>
      <c r="R340"/>
      <c r="S340"/>
      <c r="U340" s="58"/>
      <c r="V340" s="9"/>
      <c r="W340" s="6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</row>
    <row r="341" spans="1:527" s="8" customFormat="1" ht="18" customHeight="1" x14ac:dyDescent="0.25">
      <c r="A341" s="85" t="str">
        <f>Config!$B$23</f>
        <v>CALZ</v>
      </c>
      <c r="B341" s="80">
        <f>METAS!$BD$36</f>
        <v>48</v>
      </c>
      <c r="C341" s="61">
        <f>ROUNDUP((B341/12)*Config!$C$6,0)</f>
        <v>8</v>
      </c>
      <c r="D341" s="80">
        <f>ACUMULADO!$BC$38</f>
        <v>0</v>
      </c>
      <c r="E341" s="81">
        <f t="shared" si="97"/>
        <v>16.666666666666668</v>
      </c>
      <c r="F341" s="90"/>
      <c r="G341" s="86">
        <f t="shared" ref="G341:G342" si="101">IFERROR(ROUND(D341*100/B341,2),0)</f>
        <v>0</v>
      </c>
      <c r="H341" s="83">
        <f t="shared" si="98"/>
        <v>0</v>
      </c>
      <c r="I341" s="83" t="str">
        <f t="shared" si="99"/>
        <v/>
      </c>
      <c r="J341" s="88" t="str">
        <f t="shared" si="96"/>
        <v/>
      </c>
      <c r="K341"/>
      <c r="L341"/>
      <c r="M341"/>
      <c r="N341"/>
      <c r="O341"/>
      <c r="P341"/>
      <c r="Q341"/>
      <c r="R341"/>
      <c r="S341"/>
      <c r="U341" s="58"/>
      <c r="V341" s="9"/>
      <c r="W341" s="60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</row>
    <row r="342" spans="1:527" s="8" customFormat="1" ht="18" customHeight="1" x14ac:dyDescent="0.25">
      <c r="A342" s="85" t="str">
        <f>Config!$B$24</f>
        <v>PUEB</v>
      </c>
      <c r="B342" s="80">
        <f>METAS!$BE$36</f>
        <v>39</v>
      </c>
      <c r="C342" s="61">
        <f>ROUNDUP((B342/12)*Config!$C$6,0)</f>
        <v>7</v>
      </c>
      <c r="D342" s="80">
        <f>ACUMULADO!$BD$38</f>
        <v>0</v>
      </c>
      <c r="E342" s="81">
        <f t="shared" si="97"/>
        <v>16.666666666666668</v>
      </c>
      <c r="F342" s="90"/>
      <c r="G342" s="86">
        <f t="shared" si="101"/>
        <v>0</v>
      </c>
      <c r="H342" s="83">
        <f t="shared" si="98"/>
        <v>0</v>
      </c>
      <c r="I342" s="83" t="str">
        <f t="shared" si="99"/>
        <v/>
      </c>
      <c r="J342" s="88" t="str">
        <f t="shared" si="96"/>
        <v/>
      </c>
      <c r="K342"/>
      <c r="L342"/>
      <c r="M342"/>
      <c r="N342"/>
      <c r="O342"/>
      <c r="P342"/>
      <c r="Q342"/>
      <c r="R342"/>
      <c r="S342"/>
      <c r="U342" s="58"/>
      <c r="V342" s="78"/>
      <c r="W342" s="60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</row>
    <row r="343" spans="1:527" s="8" customFormat="1" ht="18" customHeight="1" x14ac:dyDescent="0.25">
      <c r="A343" s="91"/>
      <c r="B343" s="65"/>
      <c r="C343" s="63"/>
      <c r="D343" s="63"/>
      <c r="E343" s="65"/>
      <c r="F343" s="65"/>
      <c r="G343" s="65"/>
      <c r="H343" s="65"/>
      <c r="I343" s="65"/>
      <c r="J343" s="65"/>
      <c r="K343"/>
      <c r="L343"/>
      <c r="M343"/>
      <c r="N343"/>
      <c r="O343"/>
      <c r="P343"/>
      <c r="Q343"/>
      <c r="R343"/>
      <c r="S343"/>
      <c r="U343" s="58"/>
      <c r="V343" s="78"/>
      <c r="W343" s="60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</row>
    <row r="344" spans="1:527" s="8" customFormat="1" ht="18" customHeight="1" x14ac:dyDescent="0.25">
      <c r="A344" s="91"/>
      <c r="B344" s="65"/>
      <c r="C344" s="63"/>
      <c r="D344" s="63"/>
      <c r="E344" s="65"/>
      <c r="F344" s="65"/>
      <c r="G344" s="65"/>
      <c r="H344" s="65"/>
      <c r="I344" s="65"/>
      <c r="J344" s="65"/>
      <c r="K344"/>
      <c r="L344"/>
      <c r="M344"/>
      <c r="N344"/>
      <c r="O344"/>
      <c r="P344"/>
      <c r="Q344"/>
      <c r="R344"/>
      <c r="S344"/>
      <c r="U344" s="58"/>
      <c r="V344" s="78"/>
      <c r="W344" s="60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</row>
    <row r="345" spans="1:527" s="8" customFormat="1" ht="18" customHeight="1" x14ac:dyDescent="0.25">
      <c r="A345" s="91"/>
      <c r="B345" s="65"/>
      <c r="C345" s="63"/>
      <c r="D345" s="63"/>
      <c r="E345" s="65"/>
      <c r="F345" s="65"/>
      <c r="G345" s="65"/>
      <c r="H345" s="65"/>
      <c r="I345" s="65"/>
      <c r="J345" s="65"/>
      <c r="K345"/>
      <c r="L345"/>
      <c r="M345"/>
      <c r="N345"/>
      <c r="O345"/>
      <c r="P345"/>
      <c r="Q345"/>
      <c r="R345"/>
      <c r="S345"/>
      <c r="U345" s="58"/>
      <c r="V345" s="78"/>
      <c r="W345" s="60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</row>
    <row r="346" spans="1:527" s="8" customFormat="1" ht="18" customHeight="1" x14ac:dyDescent="0.25">
      <c r="A346" s="91"/>
      <c r="B346" s="65"/>
      <c r="C346" s="63"/>
      <c r="D346" s="63"/>
      <c r="E346" s="65"/>
      <c r="F346" s="65"/>
      <c r="G346" s="65"/>
      <c r="H346" s="65"/>
      <c r="I346" s="65"/>
      <c r="J346" s="65"/>
      <c r="K346"/>
      <c r="L346"/>
      <c r="M346"/>
      <c r="N346"/>
      <c r="O346"/>
      <c r="P346"/>
      <c r="Q346"/>
      <c r="R346"/>
      <c r="S346"/>
      <c r="U346" s="58"/>
      <c r="V346" s="78"/>
      <c r="W346" s="60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</row>
    <row r="347" spans="1:527" s="8" customFormat="1" ht="18" customHeight="1" x14ac:dyDescent="0.25">
      <c r="A347" s="91"/>
      <c r="B347" s="65"/>
      <c r="C347" s="63"/>
      <c r="D347" s="65"/>
      <c r="E347" s="65"/>
      <c r="F347" s="65"/>
      <c r="G347" s="65"/>
      <c r="H347" s="65"/>
      <c r="I347" s="65"/>
      <c r="J347" s="65"/>
      <c r="K347"/>
      <c r="L347"/>
      <c r="M347"/>
      <c r="N347"/>
      <c r="O347"/>
      <c r="P347"/>
      <c r="Q347"/>
      <c r="R347"/>
      <c r="S347"/>
      <c r="U347" s="58"/>
      <c r="V347" s="78"/>
      <c r="W347" s="60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</row>
    <row r="348" spans="1:527" s="8" customFormat="1" ht="18" customHeight="1" x14ac:dyDescent="0.25">
      <c r="A348" s="91"/>
      <c r="B348" s="65"/>
      <c r="C348" s="63"/>
      <c r="D348" s="65"/>
      <c r="E348" s="65"/>
      <c r="F348" s="65"/>
      <c r="G348" s="65"/>
      <c r="H348" s="65"/>
      <c r="I348" s="65"/>
      <c r="J348" s="65"/>
      <c r="K348"/>
      <c r="L348"/>
      <c r="M348"/>
      <c r="N348"/>
      <c r="O348"/>
      <c r="P348"/>
      <c r="Q348"/>
      <c r="R348"/>
      <c r="S348"/>
      <c r="U348" s="58"/>
      <c r="V348" s="78"/>
      <c r="W348" s="60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</row>
    <row r="349" spans="1:527" s="8" customFormat="1" ht="18" customHeight="1" x14ac:dyDescent="0.25">
      <c r="A349" s="91"/>
      <c r="B349" s="65"/>
      <c r="C349" s="63"/>
      <c r="D349" s="65"/>
      <c r="E349" s="65"/>
      <c r="F349" s="65"/>
      <c r="G349" s="65"/>
      <c r="H349" s="65"/>
      <c r="I349" s="65"/>
      <c r="J349" s="65"/>
      <c r="K349"/>
      <c r="L349"/>
      <c r="M349"/>
      <c r="N349"/>
      <c r="O349"/>
      <c r="P349"/>
      <c r="Q349"/>
      <c r="R349"/>
      <c r="S349"/>
      <c r="U349" s="58"/>
      <c r="V349" s="78"/>
      <c r="W349" s="60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</row>
    <row r="350" spans="1:527" x14ac:dyDescent="0.25">
      <c r="H350" s="369"/>
      <c r="I350" s="369"/>
      <c r="J350" s="369"/>
    </row>
    <row r="351" spans="1:527" x14ac:dyDescent="0.25">
      <c r="B351" s="65"/>
      <c r="H351" s="370"/>
      <c r="I351" s="370"/>
      <c r="J351" s="370"/>
    </row>
    <row r="352" spans="1:527" s="8" customFormat="1" ht="18" customHeight="1" x14ac:dyDescent="0.25">
      <c r="A352" s="4"/>
      <c r="B352" s="96"/>
      <c r="C352" s="95"/>
      <c r="D352" s="96"/>
      <c r="E352" s="96"/>
      <c r="F352" s="97"/>
      <c r="G352" s="65"/>
      <c r="H352" s="370"/>
      <c r="I352" s="370"/>
      <c r="J352" s="370"/>
      <c r="K352"/>
      <c r="L352"/>
      <c r="M352"/>
      <c r="N352"/>
      <c r="O352"/>
      <c r="P352"/>
      <c r="Q352"/>
      <c r="R352"/>
      <c r="S352"/>
      <c r="U352" s="58"/>
      <c r="V352" s="78"/>
      <c r="W352" s="60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</row>
    <row r="353" spans="1:527" s="8" customFormat="1" ht="18" customHeight="1" x14ac:dyDescent="0.25">
      <c r="A353" s="66" t="str">
        <f>METAS!B37</f>
        <v xml:space="preserve">DOCENTES COMPROMETIDOS  QUE DESARROLLAN ACCIONES PARA LA PROMOCION DE ALIMENTACION SALUDABLE </v>
      </c>
      <c r="B353" s="96"/>
      <c r="C353" s="95"/>
      <c r="D353" s="96"/>
      <c r="E353" s="96"/>
      <c r="F353" s="97"/>
      <c r="G353" s="65"/>
      <c r="H353" s="65"/>
      <c r="I353" s="65"/>
      <c r="J353" s="65"/>
      <c r="K353" t="s">
        <v>530</v>
      </c>
      <c r="L353"/>
      <c r="M353"/>
      <c r="N353"/>
      <c r="O353"/>
      <c r="P353"/>
      <c r="Q353"/>
      <c r="R353"/>
      <c r="S353"/>
      <c r="U353" s="58"/>
      <c r="V353" s="59" t="str">
        <f>A353</f>
        <v xml:space="preserve">DOCENTES COMPROMETIDOS  QUE DESARROLLAN ACCIONES PARA LA PROMOCION DE ALIMENTACION SALUDABLE </v>
      </c>
      <c r="W353" s="60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</row>
    <row r="354" spans="1:527" s="8" customFormat="1" ht="48" customHeight="1" x14ac:dyDescent="0.25">
      <c r="A354" s="68" t="s">
        <v>2</v>
      </c>
      <c r="B354" s="69" t="s">
        <v>87</v>
      </c>
      <c r="C354" s="70" t="s">
        <v>69</v>
      </c>
      <c r="D354" s="69" t="s">
        <v>626</v>
      </c>
      <c r="E354" s="69" t="s">
        <v>1</v>
      </c>
      <c r="F354" s="71"/>
      <c r="G354" s="72" t="s">
        <v>9</v>
      </c>
      <c r="H354" s="73" t="str">
        <f>"DEFICIENTE &lt; "&amp;$E$3</f>
        <v>DEFICIENTE &lt; 13,3</v>
      </c>
      <c r="I354" s="73" t="str">
        <f>"PROCESO &gt; "&amp;$E$3&amp;"  -  &lt; "&amp;$F$3</f>
        <v>PROCESO &gt; 13,3  -  &lt; 15</v>
      </c>
      <c r="J354" s="73" t="str">
        <f>"OPTIMO &gt;= "&amp;$F$3</f>
        <v>OPTIMO &gt;= 15</v>
      </c>
      <c r="K354"/>
      <c r="L354"/>
      <c r="M354"/>
      <c r="N354"/>
      <c r="O354"/>
      <c r="P354"/>
      <c r="Q354"/>
      <c r="R354"/>
      <c r="S354"/>
      <c r="U354" s="58"/>
      <c r="V354" s="89" t="str">
        <f>$V$1&amp;"  "&amp;V353&amp;"  "&amp;$V$3&amp;"  "&amp;$V$2</f>
        <v>RED. MOYOBAMBA:  DOCENTES COMPROMETIDOS  QUE DESARROLLAN ACCIONES PARA LA PROMOCION DE ALIMENTACION SALUDABLE   - POR MICROREDES :   ENERO - FEBRERO 2025</v>
      </c>
      <c r="W354" s="60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</row>
    <row r="355" spans="1:527" s="8" customFormat="1" ht="18" customHeight="1" thickBot="1" x14ac:dyDescent="0.3">
      <c r="A355" s="74" t="str">
        <f>Config!$B$15</f>
        <v>RED</v>
      </c>
      <c r="B355" s="75">
        <f>SUM(B356:B364)</f>
        <v>2192</v>
      </c>
      <c r="C355" s="75">
        <f>SUM(C356:C364)</f>
        <v>368</v>
      </c>
      <c r="D355" s="75">
        <f>SUM(D356:D364)</f>
        <v>5</v>
      </c>
      <c r="E355" s="75">
        <f>Config!$C$9</f>
        <v>16.666666666666668</v>
      </c>
      <c r="F355" s="76"/>
      <c r="G355" s="75">
        <f t="shared" ref="G355:G358" si="102">IFERROR(ROUND(D355*100/B355,2),0)</f>
        <v>0.23</v>
      </c>
      <c r="H355" s="77">
        <f>IF(G355&lt;$E$3,G355,"")</f>
        <v>0.23</v>
      </c>
      <c r="I355" s="77" t="str">
        <f>IF(G355&gt;=$E$3,IF(G355&lt;$F$3,G355,""),"")</f>
        <v/>
      </c>
      <c r="J355" s="75" t="str">
        <f t="shared" ref="J355:J364" si="103">IF(G355&gt;=$F$3,G355,"")</f>
        <v/>
      </c>
      <c r="K355"/>
      <c r="L355"/>
      <c r="M355"/>
      <c r="N355"/>
      <c r="O355"/>
      <c r="P355"/>
      <c r="Q355"/>
      <c r="R355"/>
      <c r="S355"/>
      <c r="U355" s="58"/>
      <c r="V355" s="59"/>
      <c r="W355" s="60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</row>
    <row r="356" spans="1:527" s="8" customFormat="1" ht="18" customHeight="1" x14ac:dyDescent="0.25">
      <c r="A356" s="79" t="str">
        <f>Config!$B$16</f>
        <v>HOSP</v>
      </c>
      <c r="B356" s="80">
        <f>METAS!$AV$37</f>
        <v>0</v>
      </c>
      <c r="C356" s="80">
        <f>ROUNDUP((B356/12)*Config!$C$6,0)</f>
        <v>0</v>
      </c>
      <c r="D356" s="80">
        <f>ACUMULADO!$AU$39</f>
        <v>0</v>
      </c>
      <c r="E356" s="81">
        <f>E355</f>
        <v>16.666666666666668</v>
      </c>
      <c r="F356" s="81"/>
      <c r="G356" s="82">
        <f t="shared" si="102"/>
        <v>0</v>
      </c>
      <c r="H356" s="83">
        <f>IF(G356&lt;$E$3,G356,"")</f>
        <v>0</v>
      </c>
      <c r="I356" s="83" t="str">
        <f>IF(G356&gt;=$E$3,IF(G356&lt;$F$3,G356,""),"")</f>
        <v/>
      </c>
      <c r="J356" s="84" t="str">
        <f t="shared" si="103"/>
        <v/>
      </c>
      <c r="K356"/>
      <c r="L356"/>
      <c r="M356"/>
      <c r="N356"/>
      <c r="O356"/>
      <c r="P356"/>
      <c r="Q356"/>
      <c r="R356"/>
      <c r="S356"/>
      <c r="U356" s="58"/>
      <c r="V356" s="59"/>
      <c r="W356" s="60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</row>
    <row r="357" spans="1:527" s="8" customFormat="1" ht="18" customHeight="1" x14ac:dyDescent="0.25">
      <c r="A357" s="85" t="str">
        <f>Config!$B$17</f>
        <v>LLUI</v>
      </c>
      <c r="B357" s="80">
        <f>METAS!$AX$37</f>
        <v>957</v>
      </c>
      <c r="C357" s="61">
        <f>ROUNDUP((B357/12)*Config!$C$6,0)</f>
        <v>160</v>
      </c>
      <c r="D357" s="80">
        <f>ACUMULADO!$AW$39</f>
        <v>0</v>
      </c>
      <c r="E357" s="81">
        <f t="shared" ref="E357:E364" si="104">E356</f>
        <v>16.666666666666668</v>
      </c>
      <c r="F357" s="90"/>
      <c r="G357" s="86">
        <f t="shared" si="102"/>
        <v>0</v>
      </c>
      <c r="H357" s="83">
        <f t="shared" ref="H357:H364" si="105">IF(G357&lt;$E$3,G357,"")</f>
        <v>0</v>
      </c>
      <c r="I357" s="83" t="str">
        <f t="shared" ref="I357:I364" si="106">IF(G357&gt;=$E$3,IF(G357&lt;$F$3,G357,""),"")</f>
        <v/>
      </c>
      <c r="J357" s="88" t="str">
        <f t="shared" si="103"/>
        <v/>
      </c>
      <c r="K357"/>
      <c r="L357"/>
      <c r="M357"/>
      <c r="N357"/>
      <c r="O357"/>
      <c r="P357"/>
      <c r="Q357"/>
      <c r="R357"/>
      <c r="S357"/>
      <c r="U357" s="58"/>
      <c r="V357" s="59"/>
      <c r="W357" s="60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</row>
    <row r="358" spans="1:527" s="8" customFormat="1" ht="18" customHeight="1" x14ac:dyDescent="0.25">
      <c r="A358" s="85" t="str">
        <f>Config!$B$18</f>
        <v>JERI</v>
      </c>
      <c r="B358" s="80">
        <f>METAS!$AY$37</f>
        <v>75</v>
      </c>
      <c r="C358" s="61">
        <f>ROUNDUP((B358/12)*Config!$C$6,0)</f>
        <v>13</v>
      </c>
      <c r="D358" s="80">
        <f>ACUMULADO!$AX$39</f>
        <v>0</v>
      </c>
      <c r="E358" s="81">
        <f t="shared" si="104"/>
        <v>16.666666666666668</v>
      </c>
      <c r="F358" s="90"/>
      <c r="G358" s="86">
        <f t="shared" si="102"/>
        <v>0</v>
      </c>
      <c r="H358" s="83">
        <f t="shared" si="105"/>
        <v>0</v>
      </c>
      <c r="I358" s="83" t="str">
        <f t="shared" si="106"/>
        <v/>
      </c>
      <c r="J358" s="88" t="str">
        <f t="shared" si="103"/>
        <v/>
      </c>
      <c r="K358"/>
      <c r="L358"/>
      <c r="M358"/>
      <c r="N358"/>
      <c r="O358"/>
      <c r="P358"/>
      <c r="Q358"/>
      <c r="R358"/>
      <c r="S358"/>
      <c r="U358" s="58"/>
      <c r="V358" s="59"/>
      <c r="W358" s="60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</row>
    <row r="359" spans="1:527" s="8" customFormat="1" ht="18" customHeight="1" x14ac:dyDescent="0.25">
      <c r="A359" s="85" t="str">
        <f>Config!$B$19</f>
        <v>YANT</v>
      </c>
      <c r="B359" s="80">
        <f>METAS!$AZ$37</f>
        <v>131</v>
      </c>
      <c r="C359" s="61">
        <f>ROUNDUP((B359/12)*Config!$C$6,0)</f>
        <v>22</v>
      </c>
      <c r="D359" s="80">
        <f>ACUMULADO!$AY$39</f>
        <v>0</v>
      </c>
      <c r="E359" s="81">
        <f t="shared" si="104"/>
        <v>16.666666666666668</v>
      </c>
      <c r="F359" s="90"/>
      <c r="G359" s="86">
        <f>IFERROR(ROUND(D359*100/B359,2),0)</f>
        <v>0</v>
      </c>
      <c r="H359" s="83">
        <f t="shared" si="105"/>
        <v>0</v>
      </c>
      <c r="I359" s="83" t="str">
        <f t="shared" si="106"/>
        <v/>
      </c>
      <c r="J359" s="88" t="str">
        <f t="shared" si="103"/>
        <v/>
      </c>
      <c r="K359"/>
      <c r="L359"/>
      <c r="M359"/>
      <c r="N359"/>
      <c r="O359"/>
      <c r="P359"/>
      <c r="Q359"/>
      <c r="R359"/>
      <c r="S359"/>
      <c r="U359" s="58"/>
      <c r="V359" s="59"/>
      <c r="W359" s="60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</row>
    <row r="360" spans="1:527" s="8" customFormat="1" ht="18" customHeight="1" x14ac:dyDescent="0.25">
      <c r="A360" s="85" t="str">
        <f>Config!$B$20</f>
        <v>SORI</v>
      </c>
      <c r="B360" s="80">
        <f>METAS!$BA$37</f>
        <v>439</v>
      </c>
      <c r="C360" s="61">
        <f>ROUNDUP((B360/12)*Config!$C$6,0)</f>
        <v>74</v>
      </c>
      <c r="D360" s="80">
        <f>ACUMULADO!$AZ$39</f>
        <v>0</v>
      </c>
      <c r="E360" s="81">
        <f t="shared" si="104"/>
        <v>16.666666666666668</v>
      </c>
      <c r="F360" s="90"/>
      <c r="G360" s="86">
        <f t="shared" ref="G360" si="107">IFERROR(ROUND(D360*100/B360,2),0)</f>
        <v>0</v>
      </c>
      <c r="H360" s="83">
        <f t="shared" si="105"/>
        <v>0</v>
      </c>
      <c r="I360" s="83" t="str">
        <f t="shared" si="106"/>
        <v/>
      </c>
      <c r="J360" s="88" t="str">
        <f t="shared" si="103"/>
        <v/>
      </c>
      <c r="K360"/>
      <c r="L360"/>
      <c r="M360"/>
      <c r="N360"/>
      <c r="O360"/>
      <c r="P360"/>
      <c r="Q360"/>
      <c r="R360"/>
      <c r="S360"/>
      <c r="U360" s="58"/>
      <c r="V360" s="59"/>
      <c r="W360" s="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</row>
    <row r="361" spans="1:527" s="8" customFormat="1" ht="18" customHeight="1" x14ac:dyDescent="0.25">
      <c r="A361" s="85" t="str">
        <f>Config!$B$21</f>
        <v>JEPE</v>
      </c>
      <c r="B361" s="80">
        <f>METAS!$BB$37</f>
        <v>209</v>
      </c>
      <c r="C361" s="61">
        <f>ROUNDUP((B361/12)*Config!$C$6,0)</f>
        <v>35</v>
      </c>
      <c r="D361" s="80">
        <f>ACUMULADO!$BA$39</f>
        <v>5</v>
      </c>
      <c r="E361" s="81">
        <f t="shared" si="104"/>
        <v>16.666666666666668</v>
      </c>
      <c r="F361" s="90"/>
      <c r="G361" s="86">
        <f>IFERROR(ROUND(D361*100/B361,2),0)</f>
        <v>2.39</v>
      </c>
      <c r="H361" s="83">
        <f t="shared" si="105"/>
        <v>2.39</v>
      </c>
      <c r="I361" s="83" t="str">
        <f t="shared" si="106"/>
        <v/>
      </c>
      <c r="J361" s="88" t="str">
        <f t="shared" si="103"/>
        <v/>
      </c>
      <c r="K361"/>
      <c r="L361"/>
      <c r="M361"/>
      <c r="N361"/>
      <c r="O361"/>
      <c r="P361"/>
      <c r="Q361"/>
      <c r="R361"/>
      <c r="S361"/>
      <c r="U361" s="58"/>
      <c r="V361" s="59"/>
      <c r="W361" s="60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</row>
    <row r="362" spans="1:527" s="8" customFormat="1" ht="18" customHeight="1" x14ac:dyDescent="0.25">
      <c r="A362" s="85" t="str">
        <f>Config!$B$22</f>
        <v>ROQU</v>
      </c>
      <c r="B362" s="80">
        <f>METAS!$BC$37</f>
        <v>156</v>
      </c>
      <c r="C362" s="61">
        <f>ROUNDUP((B362/12)*Config!$C$6,0)</f>
        <v>26</v>
      </c>
      <c r="D362" s="80">
        <f>ACUMULADO!$BB$39</f>
        <v>0</v>
      </c>
      <c r="E362" s="81">
        <f t="shared" si="104"/>
        <v>16.666666666666668</v>
      </c>
      <c r="F362" s="90"/>
      <c r="G362" s="86">
        <f>IFERROR(ROUND(D362*100/B362,2),0)</f>
        <v>0</v>
      </c>
      <c r="H362" s="83">
        <f t="shared" si="105"/>
        <v>0</v>
      </c>
      <c r="I362" s="83" t="str">
        <f t="shared" si="106"/>
        <v/>
      </c>
      <c r="J362" s="88" t="str">
        <f t="shared" si="103"/>
        <v/>
      </c>
      <c r="K362"/>
      <c r="L362"/>
      <c r="M362"/>
      <c r="N362"/>
      <c r="O362"/>
      <c r="P362"/>
      <c r="Q362"/>
      <c r="R362"/>
      <c r="S362"/>
      <c r="U362" s="58"/>
      <c r="V362" s="9"/>
      <c r="W362" s="60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</row>
    <row r="363" spans="1:527" s="8" customFormat="1" ht="18" customHeight="1" x14ac:dyDescent="0.25">
      <c r="A363" s="85" t="str">
        <f>Config!$B$23</f>
        <v>CALZ</v>
      </c>
      <c r="B363" s="80">
        <f>METAS!$BD$37</f>
        <v>105</v>
      </c>
      <c r="C363" s="61">
        <f>ROUNDUP((B363/12)*Config!$C$6,0)</f>
        <v>18</v>
      </c>
      <c r="D363" s="80">
        <f>ACUMULADO!$BC$39</f>
        <v>0</v>
      </c>
      <c r="E363" s="81">
        <f t="shared" si="104"/>
        <v>16.666666666666668</v>
      </c>
      <c r="F363" s="90"/>
      <c r="G363" s="86">
        <f t="shared" ref="G363:G364" si="108">IFERROR(ROUND(D363*100/B363,2),0)</f>
        <v>0</v>
      </c>
      <c r="H363" s="83">
        <f t="shared" si="105"/>
        <v>0</v>
      </c>
      <c r="I363" s="83" t="str">
        <f t="shared" si="106"/>
        <v/>
      </c>
      <c r="J363" s="88" t="str">
        <f t="shared" si="103"/>
        <v/>
      </c>
      <c r="K363"/>
      <c r="L363"/>
      <c r="M363"/>
      <c r="N363"/>
      <c r="O363"/>
      <c r="P363"/>
      <c r="Q363"/>
      <c r="R363"/>
      <c r="S363"/>
      <c r="U363" s="58"/>
      <c r="V363" s="9"/>
      <c r="W363" s="60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</row>
    <row r="364" spans="1:527" s="8" customFormat="1" ht="18" customHeight="1" x14ac:dyDescent="0.25">
      <c r="A364" s="85" t="str">
        <f>Config!$B$24</f>
        <v>PUEB</v>
      </c>
      <c r="B364" s="80">
        <f>METAS!$BE$37</f>
        <v>120</v>
      </c>
      <c r="C364" s="61">
        <f>ROUNDUP((B364/12)*Config!$C$6,0)</f>
        <v>20</v>
      </c>
      <c r="D364" s="80">
        <f>ACUMULADO!$BD$39</f>
        <v>0</v>
      </c>
      <c r="E364" s="81">
        <f t="shared" si="104"/>
        <v>16.666666666666668</v>
      </c>
      <c r="F364" s="90"/>
      <c r="G364" s="86">
        <f t="shared" si="108"/>
        <v>0</v>
      </c>
      <c r="H364" s="83">
        <f t="shared" si="105"/>
        <v>0</v>
      </c>
      <c r="I364" s="83" t="str">
        <f t="shared" si="106"/>
        <v/>
      </c>
      <c r="J364" s="88" t="str">
        <f t="shared" si="103"/>
        <v/>
      </c>
      <c r="K364"/>
      <c r="L364"/>
      <c r="M364"/>
      <c r="N364"/>
      <c r="O364"/>
      <c r="P364"/>
      <c r="Q364"/>
      <c r="R364"/>
      <c r="S364"/>
      <c r="U364" s="58"/>
      <c r="V364" s="78"/>
      <c r="W364" s="60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</row>
    <row r="365" spans="1:527" s="8" customFormat="1" ht="18" customHeight="1" x14ac:dyDescent="0.25">
      <c r="A365" s="91"/>
      <c r="B365" s="65"/>
      <c r="C365" s="63"/>
      <c r="D365" s="63"/>
      <c r="E365" s="65"/>
      <c r="F365" s="65"/>
      <c r="G365" s="65"/>
      <c r="H365" s="65"/>
      <c r="I365" s="65"/>
      <c r="J365" s="65"/>
      <c r="K365"/>
      <c r="L365"/>
      <c r="M365"/>
      <c r="N365"/>
      <c r="O365"/>
      <c r="P365"/>
      <c r="Q365"/>
      <c r="R365"/>
      <c r="S365"/>
      <c r="U365" s="58"/>
      <c r="V365" s="78"/>
      <c r="W365" s="60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</row>
    <row r="366" spans="1:527" s="8" customFormat="1" ht="18" customHeight="1" x14ac:dyDescent="0.25">
      <c r="A366" s="91"/>
      <c r="B366" s="65"/>
      <c r="C366" s="63"/>
      <c r="D366" s="63"/>
      <c r="E366" s="65"/>
      <c r="F366" s="65"/>
      <c r="G366" s="65"/>
      <c r="H366" s="65"/>
      <c r="I366" s="65"/>
      <c r="J366" s="65"/>
      <c r="K366"/>
      <c r="L366"/>
      <c r="M366"/>
      <c r="N366"/>
      <c r="O366"/>
      <c r="P366"/>
      <c r="Q366"/>
      <c r="R366"/>
      <c r="S366"/>
      <c r="U366" s="58"/>
      <c r="V366" s="78"/>
      <c r="W366" s="60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</row>
    <row r="367" spans="1:527" s="8" customFormat="1" ht="18" customHeight="1" x14ac:dyDescent="0.25">
      <c r="A367" s="91"/>
      <c r="B367" s="65"/>
      <c r="C367" s="63"/>
      <c r="D367" s="63"/>
      <c r="E367" s="65"/>
      <c r="F367" s="65"/>
      <c r="G367" s="65"/>
      <c r="H367" s="65"/>
      <c r="I367" s="65"/>
      <c r="J367" s="65"/>
      <c r="K367"/>
      <c r="L367"/>
      <c r="M367"/>
      <c r="N367"/>
      <c r="O367"/>
      <c r="P367"/>
      <c r="Q367"/>
      <c r="R367"/>
      <c r="S367"/>
      <c r="U367" s="58"/>
      <c r="V367" s="78"/>
      <c r="W367" s="60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</row>
    <row r="368" spans="1:527" s="8" customFormat="1" ht="18" customHeight="1" x14ac:dyDescent="0.25">
      <c r="A368" s="91"/>
      <c r="B368" s="65"/>
      <c r="C368" s="63"/>
      <c r="D368" s="63"/>
      <c r="E368" s="65"/>
      <c r="F368" s="65"/>
      <c r="G368" s="65"/>
      <c r="H368" s="65"/>
      <c r="I368" s="65"/>
      <c r="J368" s="65"/>
      <c r="K368"/>
      <c r="L368"/>
      <c r="M368"/>
      <c r="N368"/>
      <c r="O368"/>
      <c r="P368"/>
      <c r="Q368"/>
      <c r="R368"/>
      <c r="S368"/>
      <c r="U368" s="58"/>
      <c r="V368" s="78"/>
      <c r="W368" s="60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</row>
    <row r="369" spans="1:527" s="8" customFormat="1" x14ac:dyDescent="0.25">
      <c r="A369" s="91"/>
      <c r="B369" s="65"/>
      <c r="C369" s="63"/>
      <c r="D369" s="65"/>
      <c r="E369" s="65"/>
      <c r="F369" s="65"/>
      <c r="G369" s="65"/>
      <c r="H369" s="65"/>
      <c r="I369" s="65"/>
      <c r="J369" s="65"/>
      <c r="K369"/>
      <c r="L369"/>
      <c r="M369"/>
      <c r="N369"/>
      <c r="O369"/>
      <c r="P369"/>
      <c r="Q369"/>
      <c r="R369"/>
      <c r="S369"/>
      <c r="U369" s="58"/>
      <c r="V369" s="78"/>
      <c r="W369" s="60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</row>
    <row r="370" spans="1:527" s="8" customFormat="1" ht="18" customHeight="1" x14ac:dyDescent="0.25">
      <c r="A370" s="91"/>
      <c r="B370" s="65"/>
      <c r="C370" s="63"/>
      <c r="D370" s="65"/>
      <c r="E370" s="65"/>
      <c r="F370" s="65"/>
      <c r="G370" s="65"/>
      <c r="H370" s="65"/>
      <c r="I370" s="65"/>
      <c r="J370" s="65"/>
      <c r="K370"/>
      <c r="L370"/>
      <c r="M370"/>
      <c r="N370"/>
      <c r="O370"/>
      <c r="P370"/>
      <c r="Q370"/>
      <c r="R370"/>
      <c r="S370"/>
      <c r="U370" s="58"/>
      <c r="V370" s="78"/>
      <c r="W370" s="6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</row>
    <row r="371" spans="1:527" s="8" customFormat="1" ht="18" customHeight="1" x14ac:dyDescent="0.25">
      <c r="A371" s="4"/>
      <c r="B371" s="65"/>
      <c r="C371" s="63"/>
      <c r="D371" s="65"/>
      <c r="E371" s="65"/>
      <c r="F371" s="65"/>
      <c r="G371" s="65"/>
      <c r="H371" s="65"/>
      <c r="I371" s="65"/>
      <c r="J371" s="65"/>
      <c r="K371"/>
      <c r="L371"/>
      <c r="M371"/>
      <c r="N371"/>
      <c r="O371"/>
      <c r="P371"/>
      <c r="Q371"/>
      <c r="R371"/>
      <c r="S371"/>
      <c r="U371" s="58"/>
      <c r="V371" s="78"/>
      <c r="W371" s="60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</row>
    <row r="372" spans="1:527" s="8" customFormat="1" ht="18" customHeight="1" x14ac:dyDescent="0.25">
      <c r="A372" s="4"/>
      <c r="B372"/>
      <c r="C372" s="63"/>
      <c r="D372" s="64"/>
      <c r="E372" s="64"/>
      <c r="F372" s="65"/>
      <c r="G372" s="65"/>
      <c r="H372" s="65"/>
      <c r="I372" s="65"/>
      <c r="J372" s="65"/>
      <c r="K372"/>
      <c r="L372"/>
      <c r="M372"/>
      <c r="N372"/>
      <c r="O372"/>
      <c r="P372"/>
      <c r="Q372"/>
      <c r="R372"/>
      <c r="S372"/>
      <c r="U372" s="58"/>
      <c r="V372" s="59" t="str">
        <f>A373</f>
        <v>DOCENTES COMPROMETIDOS  QUE DESARROLLAN ACCIONES PARA LA PROMOCION DE ACTIVIDAD FISICA</v>
      </c>
      <c r="W372" s="60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</row>
    <row r="373" spans="1:527" s="8" customFormat="1" ht="18" customHeight="1" x14ac:dyDescent="0.25">
      <c r="A373" s="66" t="str">
        <f>METAS!B38</f>
        <v>DOCENTES COMPROMETIDOS  QUE DESARROLLAN ACCIONES PARA LA PROMOCION DE ACTIVIDAD FISICA</v>
      </c>
      <c r="B373"/>
      <c r="C373" s="63"/>
      <c r="D373" s="64"/>
      <c r="E373" s="64"/>
      <c r="F373" s="65"/>
      <c r="G373" s="65"/>
      <c r="H373" s="65"/>
      <c r="I373" s="65"/>
      <c r="J373" s="65"/>
      <c r="K373" t="s">
        <v>530</v>
      </c>
      <c r="L373"/>
      <c r="M373"/>
      <c r="N373"/>
      <c r="O373"/>
      <c r="P373"/>
      <c r="Q373"/>
      <c r="R373"/>
      <c r="S373"/>
      <c r="U373" s="58"/>
      <c r="V373" s="89" t="str">
        <f>$V$1&amp;"  "&amp;V372&amp;"  "&amp;$V$3&amp;"  "&amp;$V$2</f>
        <v>RED. MOYOBAMBA:  DOCENTES COMPROMETIDOS  QUE DESARROLLAN ACCIONES PARA LA PROMOCION DE ACTIVIDAD FISICA  - POR MICROREDES :   ENERO - FEBRERO 2025</v>
      </c>
      <c r="W373" s="60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</row>
    <row r="374" spans="1:527" s="8" customFormat="1" ht="48" customHeight="1" x14ac:dyDescent="0.25">
      <c r="A374" s="68" t="s">
        <v>2</v>
      </c>
      <c r="B374" s="69" t="s">
        <v>87</v>
      </c>
      <c r="C374" s="70" t="s">
        <v>69</v>
      </c>
      <c r="D374" s="69" t="s">
        <v>626</v>
      </c>
      <c r="E374" s="69" t="s">
        <v>1</v>
      </c>
      <c r="F374" s="71"/>
      <c r="G374" s="72" t="s">
        <v>9</v>
      </c>
      <c r="H374" s="73" t="str">
        <f>"DEFICIENTE &lt; "&amp;$E$3</f>
        <v>DEFICIENTE &lt; 13,3</v>
      </c>
      <c r="I374" s="73" t="str">
        <f>"PROCESO &gt; "&amp;$E$3&amp;"  -  &lt; "&amp;$F$3</f>
        <v>PROCESO &gt; 13,3  -  &lt; 15</v>
      </c>
      <c r="J374" s="73" t="str">
        <f>"OPTIMO &gt;= "&amp;$F$3</f>
        <v>OPTIMO &gt;= 15</v>
      </c>
      <c r="K374"/>
      <c r="L374"/>
      <c r="M374"/>
      <c r="N374"/>
      <c r="O374"/>
      <c r="P374"/>
      <c r="Q374"/>
      <c r="R374"/>
      <c r="S374"/>
      <c r="U374" s="58"/>
      <c r="V374" s="59"/>
      <c r="W374" s="60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</row>
    <row r="375" spans="1:527" s="8" customFormat="1" ht="18" customHeight="1" thickBot="1" x14ac:dyDescent="0.3">
      <c r="A375" s="74" t="str">
        <f>Config!$B$15</f>
        <v>RED</v>
      </c>
      <c r="B375" s="75">
        <f>SUM(B376:B384)</f>
        <v>2192</v>
      </c>
      <c r="C375" s="75">
        <f>SUM(C376:C384)</f>
        <v>368</v>
      </c>
      <c r="D375" s="75">
        <f>SUM(D376:D384)</f>
        <v>0</v>
      </c>
      <c r="E375" s="75">
        <f>Config!$C$9</f>
        <v>16.666666666666668</v>
      </c>
      <c r="F375" s="76"/>
      <c r="G375" s="75">
        <f t="shared" ref="G375:G378" si="109">IFERROR(ROUND(D375*100/B375,2),0)</f>
        <v>0</v>
      </c>
      <c r="H375" s="77">
        <f>IF(G375&lt;$E$3,G375,"")</f>
        <v>0</v>
      </c>
      <c r="I375" s="77" t="str">
        <f>IF(G375&gt;=$E$3,IF(G375&lt;$F$3,G375,""),"")</f>
        <v/>
      </c>
      <c r="J375" s="75" t="str">
        <f t="shared" ref="J375:J384" si="110">IF(G375&gt;=$F$3,G375,"")</f>
        <v/>
      </c>
      <c r="K375"/>
      <c r="L375"/>
      <c r="M375"/>
      <c r="N375"/>
      <c r="O375"/>
      <c r="P375"/>
      <c r="Q375"/>
      <c r="R375"/>
      <c r="S375"/>
      <c r="U375" s="58"/>
      <c r="V375" s="59"/>
      <c r="W375" s="60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</row>
    <row r="376" spans="1:527" s="8" customFormat="1" ht="18" customHeight="1" x14ac:dyDescent="0.25">
      <c r="A376" s="79" t="str">
        <f>Config!$B$16</f>
        <v>HOSP</v>
      </c>
      <c r="B376" s="80">
        <f>METAS!$AV$38</f>
        <v>0</v>
      </c>
      <c r="C376" s="80">
        <f>ROUNDUP((B376/12)*Config!$C$6,0)</f>
        <v>0</v>
      </c>
      <c r="D376" s="80">
        <f>ACUMULADO!$AU$40</f>
        <v>0</v>
      </c>
      <c r="E376" s="81">
        <f>E375</f>
        <v>16.666666666666668</v>
      </c>
      <c r="F376" s="81"/>
      <c r="G376" s="82">
        <f t="shared" si="109"/>
        <v>0</v>
      </c>
      <c r="H376" s="83">
        <f>IF(G376&lt;$E$3,G376,"")</f>
        <v>0</v>
      </c>
      <c r="I376" s="83" t="str">
        <f>IF(G376&gt;=$E$3,IF(G376&lt;$F$3,G376,""),"")</f>
        <v/>
      </c>
      <c r="J376" s="84" t="str">
        <f t="shared" si="110"/>
        <v/>
      </c>
      <c r="K376"/>
      <c r="L376"/>
      <c r="M376"/>
      <c r="N376"/>
      <c r="O376"/>
      <c r="P376"/>
      <c r="Q376"/>
      <c r="R376"/>
      <c r="S376"/>
      <c r="U376" s="58"/>
      <c r="V376" s="59"/>
      <c r="W376" s="60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</row>
    <row r="377" spans="1:527" s="8" customFormat="1" ht="18" customHeight="1" x14ac:dyDescent="0.25">
      <c r="A377" s="85" t="str">
        <f>Config!$B$17</f>
        <v>LLUI</v>
      </c>
      <c r="B377" s="80">
        <f>METAS!$AX$38</f>
        <v>957</v>
      </c>
      <c r="C377" s="61">
        <f>ROUNDUP((B377/12)*Config!$C$6,0)</f>
        <v>160</v>
      </c>
      <c r="D377" s="80">
        <f>ACUMULADO!$AW$40</f>
        <v>0</v>
      </c>
      <c r="E377" s="81">
        <f t="shared" ref="E377:E384" si="111">E376</f>
        <v>16.666666666666668</v>
      </c>
      <c r="F377" s="90"/>
      <c r="G377" s="86">
        <f t="shared" si="109"/>
        <v>0</v>
      </c>
      <c r="H377" s="83">
        <f t="shared" ref="H377:H384" si="112">IF(G377&lt;$E$3,G377,"")</f>
        <v>0</v>
      </c>
      <c r="I377" s="83" t="str">
        <f t="shared" ref="I377:I384" si="113">IF(G377&gt;=$E$3,IF(G377&lt;$F$3,G377,""),"")</f>
        <v/>
      </c>
      <c r="J377" s="88" t="str">
        <f t="shared" si="110"/>
        <v/>
      </c>
      <c r="K377"/>
      <c r="L377"/>
      <c r="M377"/>
      <c r="N377"/>
      <c r="O377"/>
      <c r="P377"/>
      <c r="Q377"/>
      <c r="R377"/>
      <c r="S377"/>
      <c r="U377" s="58"/>
      <c r="V377" s="59"/>
      <c r="W377" s="60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</row>
    <row r="378" spans="1:527" s="8" customFormat="1" ht="18" customHeight="1" x14ac:dyDescent="0.25">
      <c r="A378" s="85" t="str">
        <f>Config!$B$18</f>
        <v>JERI</v>
      </c>
      <c r="B378" s="80">
        <f>METAS!$AY$38</f>
        <v>75</v>
      </c>
      <c r="C378" s="61">
        <f>ROUNDUP((B378/12)*Config!$C$6,0)</f>
        <v>13</v>
      </c>
      <c r="D378" s="80">
        <f>ACUMULADO!$AX$40</f>
        <v>0</v>
      </c>
      <c r="E378" s="81">
        <f t="shared" si="111"/>
        <v>16.666666666666668</v>
      </c>
      <c r="F378" s="90"/>
      <c r="G378" s="86">
        <f t="shared" si="109"/>
        <v>0</v>
      </c>
      <c r="H378" s="83">
        <f t="shared" si="112"/>
        <v>0</v>
      </c>
      <c r="I378" s="83" t="str">
        <f t="shared" si="113"/>
        <v/>
      </c>
      <c r="J378" s="88" t="str">
        <f t="shared" si="110"/>
        <v/>
      </c>
      <c r="K378"/>
      <c r="L378"/>
      <c r="M378"/>
      <c r="N378"/>
      <c r="O378"/>
      <c r="P378"/>
      <c r="Q378"/>
      <c r="R378"/>
      <c r="S378"/>
      <c r="U378" s="58"/>
      <c r="V378" s="9"/>
      <c r="W378" s="60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</row>
    <row r="379" spans="1:527" s="8" customFormat="1" ht="18" customHeight="1" x14ac:dyDescent="0.25">
      <c r="A379" s="85" t="str">
        <f>Config!$B$19</f>
        <v>YANT</v>
      </c>
      <c r="B379" s="80">
        <f>METAS!$AZ$38</f>
        <v>131</v>
      </c>
      <c r="C379" s="61">
        <f>ROUNDUP((B379/12)*Config!$C$6,0)</f>
        <v>22</v>
      </c>
      <c r="D379" s="80">
        <f>ACUMULADO!$AY$40</f>
        <v>0</v>
      </c>
      <c r="E379" s="81">
        <f t="shared" si="111"/>
        <v>16.666666666666668</v>
      </c>
      <c r="F379" s="90"/>
      <c r="G379" s="86">
        <f>IFERROR(ROUND(D379*100/B379,2),0)</f>
        <v>0</v>
      </c>
      <c r="H379" s="83">
        <f t="shared" si="112"/>
        <v>0</v>
      </c>
      <c r="I379" s="83" t="str">
        <f t="shared" si="113"/>
        <v/>
      </c>
      <c r="J379" s="88" t="str">
        <f t="shared" si="110"/>
        <v/>
      </c>
      <c r="K379"/>
      <c r="L379"/>
      <c r="M379"/>
      <c r="N379"/>
      <c r="O379"/>
      <c r="P379"/>
      <c r="Q379"/>
      <c r="R379"/>
      <c r="S379"/>
      <c r="U379" s="58"/>
      <c r="V379" s="9"/>
      <c r="W379" s="60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</row>
    <row r="380" spans="1:527" s="8" customFormat="1" ht="18" customHeight="1" x14ac:dyDescent="0.25">
      <c r="A380" s="85" t="str">
        <f>Config!$B$20</f>
        <v>SORI</v>
      </c>
      <c r="B380" s="80">
        <f>METAS!$BA$38</f>
        <v>439</v>
      </c>
      <c r="C380" s="61">
        <f>ROUNDUP((B380/12)*Config!$C$6,0)</f>
        <v>74</v>
      </c>
      <c r="D380" s="80">
        <f>ACUMULADO!$AZ$40</f>
        <v>0</v>
      </c>
      <c r="E380" s="81">
        <f t="shared" si="111"/>
        <v>16.666666666666668</v>
      </c>
      <c r="F380" s="90"/>
      <c r="G380" s="86">
        <f t="shared" ref="G380" si="114">IFERROR(ROUND(D380*100/B380,2),0)</f>
        <v>0</v>
      </c>
      <c r="H380" s="83">
        <f t="shared" si="112"/>
        <v>0</v>
      </c>
      <c r="I380" s="83" t="str">
        <f t="shared" si="113"/>
        <v/>
      </c>
      <c r="J380" s="88" t="str">
        <f t="shared" si="110"/>
        <v/>
      </c>
      <c r="K380"/>
      <c r="L380"/>
      <c r="M380"/>
      <c r="N380"/>
      <c r="O380"/>
      <c r="P380"/>
      <c r="Q380"/>
      <c r="R380"/>
      <c r="S380"/>
      <c r="U380" s="58"/>
      <c r="V380" s="9"/>
      <c r="W380" s="6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</row>
    <row r="381" spans="1:527" s="8" customFormat="1" ht="18" customHeight="1" x14ac:dyDescent="0.25">
      <c r="A381" s="85" t="str">
        <f>Config!$B$21</f>
        <v>JEPE</v>
      </c>
      <c r="B381" s="80">
        <f>METAS!$BB$38</f>
        <v>209</v>
      </c>
      <c r="C381" s="61">
        <f>ROUNDUP((B381/12)*Config!$C$6,0)</f>
        <v>35</v>
      </c>
      <c r="D381" s="80">
        <f>ACUMULADO!$BA$40</f>
        <v>0</v>
      </c>
      <c r="E381" s="81">
        <f t="shared" si="111"/>
        <v>16.666666666666668</v>
      </c>
      <c r="F381" s="90"/>
      <c r="G381" s="86">
        <f>IFERROR(ROUND(D381*100/B381,2),0)</f>
        <v>0</v>
      </c>
      <c r="H381" s="83">
        <f t="shared" si="112"/>
        <v>0</v>
      </c>
      <c r="I381" s="83" t="str">
        <f t="shared" si="113"/>
        <v/>
      </c>
      <c r="J381" s="88" t="str">
        <f t="shared" si="110"/>
        <v/>
      </c>
      <c r="K381"/>
      <c r="L381"/>
      <c r="M381"/>
      <c r="N381"/>
      <c r="O381"/>
      <c r="P381"/>
      <c r="Q381"/>
      <c r="R381"/>
      <c r="S381"/>
      <c r="U381" s="58"/>
      <c r="V381" s="9"/>
      <c r="W381" s="60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</row>
    <row r="382" spans="1:527" s="8" customFormat="1" ht="18" customHeight="1" x14ac:dyDescent="0.25">
      <c r="A382" s="85" t="str">
        <f>Config!$B$22</f>
        <v>ROQU</v>
      </c>
      <c r="B382" s="80">
        <f>METAS!$BC$38</f>
        <v>156</v>
      </c>
      <c r="C382" s="61">
        <f>ROUNDUP((B382/12)*Config!$C$6,0)</f>
        <v>26</v>
      </c>
      <c r="D382" s="80">
        <f>ACUMULADO!$BB$40</f>
        <v>0</v>
      </c>
      <c r="E382" s="81">
        <f t="shared" si="111"/>
        <v>16.666666666666668</v>
      </c>
      <c r="F382" s="90"/>
      <c r="G382" s="86">
        <f>IFERROR(ROUND(D382*100/B382,2),0)</f>
        <v>0</v>
      </c>
      <c r="H382" s="83">
        <f t="shared" si="112"/>
        <v>0</v>
      </c>
      <c r="I382" s="83" t="str">
        <f t="shared" si="113"/>
        <v/>
      </c>
      <c r="J382" s="88" t="str">
        <f t="shared" si="110"/>
        <v/>
      </c>
      <c r="K382"/>
      <c r="L382"/>
      <c r="M382"/>
      <c r="N382"/>
      <c r="O382"/>
      <c r="P382"/>
      <c r="Q382"/>
      <c r="R382"/>
      <c r="S382"/>
      <c r="U382" s="58"/>
      <c r="V382" s="78"/>
      <c r="W382" s="60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</row>
    <row r="383" spans="1:527" s="8" customFormat="1" ht="18" customHeight="1" x14ac:dyDescent="0.25">
      <c r="A383" s="85" t="str">
        <f>Config!$B$23</f>
        <v>CALZ</v>
      </c>
      <c r="B383" s="80">
        <f>METAS!$BD$38</f>
        <v>105</v>
      </c>
      <c r="C383" s="61">
        <f>ROUNDUP((B383/12)*Config!$C$6,0)</f>
        <v>18</v>
      </c>
      <c r="D383" s="80">
        <f>ACUMULADO!$BC$40</f>
        <v>0</v>
      </c>
      <c r="E383" s="81">
        <f t="shared" si="111"/>
        <v>16.666666666666668</v>
      </c>
      <c r="F383" s="90"/>
      <c r="G383" s="86">
        <f t="shared" ref="G383:G384" si="115">IFERROR(ROUND(D383*100/B383,2),0)</f>
        <v>0</v>
      </c>
      <c r="H383" s="83">
        <f t="shared" si="112"/>
        <v>0</v>
      </c>
      <c r="I383" s="83" t="str">
        <f t="shared" si="113"/>
        <v/>
      </c>
      <c r="J383" s="88" t="str">
        <f t="shared" si="110"/>
        <v/>
      </c>
      <c r="K383"/>
      <c r="L383"/>
      <c r="M383"/>
      <c r="N383"/>
      <c r="O383"/>
      <c r="P383"/>
      <c r="Q383"/>
      <c r="R383"/>
      <c r="S383"/>
      <c r="U383" s="58"/>
      <c r="V383" s="78"/>
      <c r="W383" s="60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</row>
    <row r="384" spans="1:527" s="8" customFormat="1" ht="18" customHeight="1" x14ac:dyDescent="0.25">
      <c r="A384" s="85" t="str">
        <f>Config!$B$24</f>
        <v>PUEB</v>
      </c>
      <c r="B384" s="80">
        <f>METAS!$BE$38</f>
        <v>120</v>
      </c>
      <c r="C384" s="61">
        <f>ROUNDUP((B384/12)*Config!$C$6,0)</f>
        <v>20</v>
      </c>
      <c r="D384" s="80">
        <f>ACUMULADO!$BD$40</f>
        <v>0</v>
      </c>
      <c r="E384" s="81">
        <f t="shared" si="111"/>
        <v>16.666666666666668</v>
      </c>
      <c r="F384" s="90"/>
      <c r="G384" s="86">
        <f t="shared" si="115"/>
        <v>0</v>
      </c>
      <c r="H384" s="83">
        <f t="shared" si="112"/>
        <v>0</v>
      </c>
      <c r="I384" s="83" t="str">
        <f t="shared" si="113"/>
        <v/>
      </c>
      <c r="J384" s="88" t="str">
        <f t="shared" si="110"/>
        <v/>
      </c>
      <c r="K384"/>
      <c r="L384"/>
      <c r="M384"/>
      <c r="N384"/>
      <c r="O384"/>
      <c r="P384"/>
      <c r="Q384"/>
      <c r="R384"/>
      <c r="S384"/>
      <c r="U384" s="58"/>
      <c r="V384" s="78"/>
      <c r="W384" s="60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</row>
    <row r="385" spans="1:527" ht="18" customHeight="1" x14ac:dyDescent="0.25">
      <c r="A385" s="91"/>
      <c r="B385" s="65"/>
      <c r="D385" s="63"/>
      <c r="E385" s="65"/>
      <c r="I385" s="65"/>
      <c r="J385" s="65"/>
      <c r="T385" s="8"/>
      <c r="W385" s="60"/>
    </row>
    <row r="386" spans="1:527" ht="18" customHeight="1" x14ac:dyDescent="0.25">
      <c r="A386" s="91"/>
      <c r="B386" s="65"/>
      <c r="D386" s="65"/>
      <c r="E386" s="65"/>
      <c r="I386" s="65"/>
      <c r="J386" s="65"/>
      <c r="T386" s="8"/>
      <c r="W386" s="60"/>
    </row>
    <row r="387" spans="1:527" ht="18" customHeight="1" x14ac:dyDescent="0.25">
      <c r="A387" s="91"/>
      <c r="B387" s="65"/>
      <c r="D387" s="65"/>
      <c r="E387" s="65"/>
      <c r="I387" s="65"/>
      <c r="J387" s="65"/>
      <c r="T387" s="8"/>
      <c r="W387" s="60"/>
    </row>
    <row r="388" spans="1:527" ht="18" customHeight="1" x14ac:dyDescent="0.25">
      <c r="A388" s="91"/>
      <c r="B388" s="65"/>
      <c r="D388" s="65"/>
      <c r="E388" s="65"/>
      <c r="I388" s="65"/>
      <c r="J388" s="65"/>
      <c r="T388" s="8"/>
      <c r="W388" s="60"/>
    </row>
    <row r="389" spans="1:527" ht="18" customHeight="1" x14ac:dyDescent="0.25">
      <c r="A389" s="91"/>
      <c r="B389" s="65"/>
      <c r="D389" s="65"/>
      <c r="E389" s="65"/>
      <c r="I389" s="65"/>
      <c r="J389" s="65"/>
      <c r="T389" s="8"/>
      <c r="W389" s="60"/>
    </row>
    <row r="390" spans="1:527" ht="18" customHeight="1" x14ac:dyDescent="0.25">
      <c r="A390" s="94"/>
      <c r="B390" s="65"/>
      <c r="D390" s="65"/>
      <c r="E390" s="65"/>
      <c r="I390" s="65"/>
      <c r="J390" s="65"/>
      <c r="T390" s="8"/>
      <c r="W390" s="60"/>
      <c r="PN390">
        <v>0</v>
      </c>
      <c r="PO390">
        <v>0</v>
      </c>
      <c r="PP390">
        <v>0</v>
      </c>
      <c r="PQ390">
        <v>0</v>
      </c>
      <c r="PR390">
        <v>0</v>
      </c>
      <c r="PS390">
        <v>0</v>
      </c>
      <c r="PT390">
        <v>0</v>
      </c>
      <c r="PU390">
        <v>0</v>
      </c>
      <c r="PV390">
        <v>0</v>
      </c>
      <c r="PW390">
        <v>0</v>
      </c>
      <c r="PX390">
        <v>0</v>
      </c>
      <c r="PY390">
        <v>0</v>
      </c>
      <c r="PZ390">
        <v>0</v>
      </c>
      <c r="QA390">
        <v>0</v>
      </c>
      <c r="QB390">
        <v>0</v>
      </c>
      <c r="QC390">
        <v>0</v>
      </c>
      <c r="QD390">
        <v>0</v>
      </c>
      <c r="QE390">
        <v>0</v>
      </c>
      <c r="QF390">
        <v>0</v>
      </c>
      <c r="QG390">
        <v>0</v>
      </c>
      <c r="QH390">
        <v>0</v>
      </c>
      <c r="QI390">
        <v>0</v>
      </c>
      <c r="QJ390">
        <v>0</v>
      </c>
      <c r="QK390">
        <v>0</v>
      </c>
      <c r="QL390">
        <v>0</v>
      </c>
      <c r="QM390">
        <v>0</v>
      </c>
      <c r="QN390">
        <v>0</v>
      </c>
      <c r="QO390">
        <v>0</v>
      </c>
      <c r="QP390">
        <v>0</v>
      </c>
      <c r="QQ390">
        <v>0</v>
      </c>
      <c r="QR390">
        <v>0</v>
      </c>
      <c r="QS390">
        <v>0</v>
      </c>
      <c r="QT390">
        <v>0</v>
      </c>
      <c r="QU390">
        <v>0</v>
      </c>
      <c r="QV390">
        <v>0</v>
      </c>
      <c r="QW390">
        <v>0</v>
      </c>
      <c r="QX390">
        <v>0</v>
      </c>
      <c r="QY390">
        <v>0</v>
      </c>
      <c r="QZ390">
        <v>0</v>
      </c>
      <c r="RA390">
        <v>0</v>
      </c>
      <c r="RB390">
        <v>0</v>
      </c>
      <c r="RC390">
        <v>0</v>
      </c>
      <c r="RD390">
        <v>0</v>
      </c>
      <c r="RE390">
        <v>0</v>
      </c>
      <c r="RF390">
        <v>0</v>
      </c>
      <c r="RG390">
        <v>0</v>
      </c>
      <c r="RH390">
        <v>0</v>
      </c>
      <c r="RI390">
        <v>0</v>
      </c>
      <c r="RJ390">
        <v>0</v>
      </c>
      <c r="RK390">
        <v>0</v>
      </c>
      <c r="RL390">
        <v>0</v>
      </c>
      <c r="RM390">
        <v>0</v>
      </c>
      <c r="RN390">
        <v>0</v>
      </c>
      <c r="RO390">
        <v>0</v>
      </c>
      <c r="RP390">
        <v>0</v>
      </c>
      <c r="RQ390">
        <v>0</v>
      </c>
      <c r="RR390">
        <v>0</v>
      </c>
      <c r="RS390">
        <v>0</v>
      </c>
      <c r="RT390">
        <v>0</v>
      </c>
      <c r="RU390">
        <v>0</v>
      </c>
      <c r="RV390">
        <v>0</v>
      </c>
      <c r="RW390">
        <v>0</v>
      </c>
      <c r="RX390">
        <v>0</v>
      </c>
      <c r="RY390">
        <v>0</v>
      </c>
      <c r="RZ390">
        <v>0</v>
      </c>
      <c r="SA390">
        <v>0</v>
      </c>
      <c r="SB390">
        <v>0</v>
      </c>
      <c r="SC390">
        <v>0</v>
      </c>
      <c r="SD390">
        <v>0</v>
      </c>
      <c r="SE390">
        <v>0</v>
      </c>
      <c r="SF390">
        <v>0</v>
      </c>
      <c r="SG390">
        <v>0</v>
      </c>
      <c r="SH390">
        <v>0</v>
      </c>
      <c r="SI390">
        <v>0</v>
      </c>
      <c r="SJ390">
        <v>0</v>
      </c>
      <c r="SK390">
        <v>0</v>
      </c>
      <c r="SL390">
        <v>0</v>
      </c>
      <c r="SM390">
        <v>0</v>
      </c>
      <c r="SN390">
        <v>0</v>
      </c>
      <c r="SO390">
        <v>0</v>
      </c>
      <c r="SP390">
        <v>0</v>
      </c>
      <c r="SQ390">
        <v>0</v>
      </c>
      <c r="SR390">
        <v>0</v>
      </c>
      <c r="SS390">
        <v>0</v>
      </c>
      <c r="ST390">
        <v>0</v>
      </c>
      <c r="SU390">
        <v>0</v>
      </c>
      <c r="SV390">
        <v>0</v>
      </c>
      <c r="SW390">
        <v>0</v>
      </c>
      <c r="SX390">
        <v>0</v>
      </c>
      <c r="SY390">
        <v>0</v>
      </c>
      <c r="SZ390">
        <v>0</v>
      </c>
      <c r="TA390">
        <v>0</v>
      </c>
      <c r="TB390">
        <v>0</v>
      </c>
      <c r="TC390">
        <v>0</v>
      </c>
      <c r="TD390">
        <v>0</v>
      </c>
      <c r="TE390">
        <v>0</v>
      </c>
      <c r="TF390">
        <v>0</v>
      </c>
      <c r="TG390">
        <v>0</v>
      </c>
    </row>
    <row r="391" spans="1:527" ht="18" customHeight="1" x14ac:dyDescent="0.25">
      <c r="A391" s="94"/>
      <c r="B391" s="65"/>
      <c r="D391" s="65"/>
      <c r="E391" s="65"/>
      <c r="I391" s="65"/>
      <c r="J391" s="65"/>
      <c r="T391" s="8"/>
      <c r="W391" s="60"/>
    </row>
    <row r="392" spans="1:527" ht="18" customHeight="1" x14ac:dyDescent="0.25">
      <c r="A392" s="92"/>
      <c r="B392" s="65"/>
      <c r="D392" s="65"/>
      <c r="E392" s="65"/>
      <c r="I392" s="65"/>
      <c r="J392" s="65"/>
      <c r="T392" s="8"/>
      <c r="W392" s="60"/>
    </row>
    <row r="393" spans="1:527" ht="18" customHeight="1" x14ac:dyDescent="0.25">
      <c r="A393" s="66" t="str">
        <f>METAS!B39</f>
        <v>DOCENTES COMPROMETIDOS  QUE DESARROLLAN ACCIONES PARA LA PROMOCION DE LA SALUD BUCAL</v>
      </c>
      <c r="B393" s="65"/>
      <c r="D393" s="65"/>
      <c r="E393" s="65"/>
      <c r="I393" s="65"/>
      <c r="J393" s="65"/>
      <c r="K393" t="s">
        <v>89</v>
      </c>
      <c r="T393" s="8"/>
      <c r="V393" s="59" t="str">
        <f>A393</f>
        <v>DOCENTES COMPROMETIDOS  QUE DESARROLLAN ACCIONES PARA LA PROMOCION DE LA SALUD BUCAL</v>
      </c>
      <c r="W393" s="60"/>
    </row>
    <row r="394" spans="1:527" ht="48" customHeight="1" x14ac:dyDescent="0.25">
      <c r="A394" s="68" t="s">
        <v>2</v>
      </c>
      <c r="B394" s="69" t="s">
        <v>87</v>
      </c>
      <c r="C394" s="70" t="s">
        <v>69</v>
      </c>
      <c r="D394" s="69" t="s">
        <v>626</v>
      </c>
      <c r="E394" s="69" t="s">
        <v>1</v>
      </c>
      <c r="F394" s="71"/>
      <c r="G394" s="72" t="s">
        <v>9</v>
      </c>
      <c r="H394" s="73" t="str">
        <f>"DEFICIENTE &lt; "&amp;$E$3</f>
        <v>DEFICIENTE &lt; 13,3</v>
      </c>
      <c r="I394" s="73" t="str">
        <f>"PROCESO &gt; "&amp;$E$3&amp;"  -  &lt; "&amp;$F$3</f>
        <v>PROCESO &gt; 13,3  -  &lt; 15</v>
      </c>
      <c r="J394" s="73" t="str">
        <f>"OPTIMO &gt;= "&amp;$F$3</f>
        <v>OPTIMO &gt;= 15</v>
      </c>
      <c r="T394" s="8"/>
      <c r="V394" s="89" t="str">
        <f>V$1&amp;"  "&amp;V393&amp;"  "&amp;$V$3&amp;"  "&amp;$V$2</f>
        <v>RED. MOYOBAMBA:  DOCENTES COMPROMETIDOS  QUE DESARROLLAN ACCIONES PARA LA PROMOCION DE LA SALUD BUCAL  - POR MICROREDES :   ENERO - FEBRERO 2025</v>
      </c>
      <c r="W394" s="60"/>
    </row>
    <row r="395" spans="1:527" ht="18" customHeight="1" thickBot="1" x14ac:dyDescent="0.3">
      <c r="A395" s="74" t="str">
        <f>Config!$B$15</f>
        <v>RED</v>
      </c>
      <c r="B395" s="75">
        <f>SUM(B396:B404)</f>
        <v>2192</v>
      </c>
      <c r="C395" s="75">
        <f>SUM(C396:C404)</f>
        <v>368</v>
      </c>
      <c r="D395" s="75">
        <f>SUM(D396:D404)</f>
        <v>0</v>
      </c>
      <c r="E395" s="75">
        <f>Config!$C$9</f>
        <v>16.666666666666668</v>
      </c>
      <c r="F395" s="76"/>
      <c r="G395" s="75">
        <f t="shared" ref="G395:G398" si="116">IFERROR(ROUND(D395*100/B395,2),0)</f>
        <v>0</v>
      </c>
      <c r="H395" s="77">
        <f>IF(G395&lt;$E$3,G395,"")</f>
        <v>0</v>
      </c>
      <c r="I395" s="77" t="str">
        <f>IF(G395&gt;=$E$3,IF(G395&lt;$F$3,G395,""),"")</f>
        <v/>
      </c>
      <c r="J395" s="75" t="str">
        <f t="shared" ref="J395:J404" si="117">IF(G395&gt;=$F$3,G395,"")</f>
        <v/>
      </c>
      <c r="T395" s="8"/>
      <c r="V395" s="59"/>
      <c r="W395" s="60"/>
    </row>
    <row r="396" spans="1:527" ht="18" customHeight="1" x14ac:dyDescent="0.25">
      <c r="A396" s="79" t="str">
        <f>Config!$B$16</f>
        <v>HOSP</v>
      </c>
      <c r="B396" s="80">
        <f>METAS!$AV$39</f>
        <v>0</v>
      </c>
      <c r="C396" s="80">
        <f>ROUNDUP((B396/12)*Config!$C$6,0)</f>
        <v>0</v>
      </c>
      <c r="D396" s="80">
        <f>ACUMULADO!$AU$41</f>
        <v>0</v>
      </c>
      <c r="E396" s="81">
        <f>E395</f>
        <v>16.666666666666668</v>
      </c>
      <c r="F396" s="81"/>
      <c r="G396" s="82">
        <f t="shared" si="116"/>
        <v>0</v>
      </c>
      <c r="H396" s="83">
        <f>IF(G396&lt;$E$3,G396,"")</f>
        <v>0</v>
      </c>
      <c r="I396" s="83" t="str">
        <f>IF(G396&gt;=$E$3,IF(G396&lt;$F$3,G396,""),"")</f>
        <v/>
      </c>
      <c r="J396" s="84" t="str">
        <f t="shared" si="117"/>
        <v/>
      </c>
      <c r="T396" s="8"/>
      <c r="V396" s="59"/>
      <c r="W396" s="60"/>
    </row>
    <row r="397" spans="1:527" ht="18" customHeight="1" x14ac:dyDescent="0.25">
      <c r="A397" s="85" t="str">
        <f>Config!$B$17</f>
        <v>LLUI</v>
      </c>
      <c r="B397" s="80">
        <f>METAS!$AX$39</f>
        <v>957</v>
      </c>
      <c r="C397" s="61">
        <f>ROUNDUP((B397/12)*Config!$C$6,0)</f>
        <v>160</v>
      </c>
      <c r="D397" s="80">
        <f>ACUMULADO!$AW$41</f>
        <v>0</v>
      </c>
      <c r="E397" s="81">
        <f t="shared" ref="E397:E404" si="118">E396</f>
        <v>16.666666666666668</v>
      </c>
      <c r="F397" s="90"/>
      <c r="G397" s="86">
        <f t="shared" si="116"/>
        <v>0</v>
      </c>
      <c r="H397" s="83">
        <f t="shared" ref="H397:H404" si="119">IF(G397&lt;$E$3,G397,"")</f>
        <v>0</v>
      </c>
      <c r="I397" s="83" t="str">
        <f t="shared" ref="I397:I404" si="120">IF(G397&gt;=$E$3,IF(G397&lt;$F$3,G397,""),"")</f>
        <v/>
      </c>
      <c r="J397" s="88" t="str">
        <f t="shared" si="117"/>
        <v/>
      </c>
      <c r="T397" s="8"/>
      <c r="V397" s="59"/>
      <c r="W397" s="60"/>
    </row>
    <row r="398" spans="1:527" ht="18" customHeight="1" x14ac:dyDescent="0.25">
      <c r="A398" s="85" t="str">
        <f>Config!$B$18</f>
        <v>JERI</v>
      </c>
      <c r="B398" s="80">
        <f>METAS!$AY$39</f>
        <v>75</v>
      </c>
      <c r="C398" s="61">
        <f>ROUNDUP((B398/12)*Config!$C$6,0)</f>
        <v>13</v>
      </c>
      <c r="D398" s="80">
        <f>ACUMULADO!$AX$41</f>
        <v>0</v>
      </c>
      <c r="E398" s="81">
        <f t="shared" si="118"/>
        <v>16.666666666666668</v>
      </c>
      <c r="F398" s="90"/>
      <c r="G398" s="86">
        <f t="shared" si="116"/>
        <v>0</v>
      </c>
      <c r="H398" s="83">
        <f t="shared" si="119"/>
        <v>0</v>
      </c>
      <c r="I398" s="83" t="str">
        <f t="shared" si="120"/>
        <v/>
      </c>
      <c r="J398" s="88" t="str">
        <f t="shared" si="117"/>
        <v/>
      </c>
      <c r="T398" s="8"/>
      <c r="V398" s="9"/>
      <c r="W398" s="60"/>
    </row>
    <row r="399" spans="1:527" ht="18" customHeight="1" x14ac:dyDescent="0.25">
      <c r="A399" s="85" t="str">
        <f>Config!$B$19</f>
        <v>YANT</v>
      </c>
      <c r="B399" s="80">
        <f>METAS!$AZ$39</f>
        <v>131</v>
      </c>
      <c r="C399" s="61">
        <f>ROUNDUP((B399/12)*Config!$C$6,0)</f>
        <v>22</v>
      </c>
      <c r="D399" s="80">
        <f>ACUMULADO!$AY$41</f>
        <v>0</v>
      </c>
      <c r="E399" s="81">
        <f t="shared" si="118"/>
        <v>16.666666666666668</v>
      </c>
      <c r="F399" s="90"/>
      <c r="G399" s="86">
        <f>IFERROR(ROUND(D399*100/B399,2),0)</f>
        <v>0</v>
      </c>
      <c r="H399" s="83">
        <f t="shared" si="119"/>
        <v>0</v>
      </c>
      <c r="I399" s="83" t="str">
        <f t="shared" si="120"/>
        <v/>
      </c>
      <c r="J399" s="88" t="str">
        <f t="shared" si="117"/>
        <v/>
      </c>
      <c r="T399" s="8"/>
      <c r="V399" s="9"/>
      <c r="W399" s="60"/>
    </row>
    <row r="400" spans="1:527" ht="18" customHeight="1" x14ac:dyDescent="0.25">
      <c r="A400" s="85" t="str">
        <f>Config!$B$20</f>
        <v>SORI</v>
      </c>
      <c r="B400" s="80">
        <f>METAS!$BA$39</f>
        <v>439</v>
      </c>
      <c r="C400" s="61">
        <f>ROUNDUP((B400/12)*Config!$C$6,0)</f>
        <v>74</v>
      </c>
      <c r="D400" s="80">
        <f>ACUMULADO!$AZ$41</f>
        <v>0</v>
      </c>
      <c r="E400" s="81">
        <f t="shared" si="118"/>
        <v>16.666666666666668</v>
      </c>
      <c r="F400" s="90"/>
      <c r="G400" s="86">
        <f t="shared" ref="G400" si="121">IFERROR(ROUND(D400*100/B400,2),0)</f>
        <v>0</v>
      </c>
      <c r="H400" s="83">
        <f t="shared" si="119"/>
        <v>0</v>
      </c>
      <c r="I400" s="83" t="str">
        <f t="shared" si="120"/>
        <v/>
      </c>
      <c r="J400" s="88" t="str">
        <f t="shared" si="117"/>
        <v/>
      </c>
      <c r="T400" s="8"/>
      <c r="V400" s="9"/>
      <c r="W400" s="60"/>
    </row>
    <row r="401" spans="1:527" s="8" customFormat="1" ht="18" customHeight="1" x14ac:dyDescent="0.25">
      <c r="A401" s="85" t="str">
        <f>Config!$B$21</f>
        <v>JEPE</v>
      </c>
      <c r="B401" s="80">
        <f>METAS!$BB$39</f>
        <v>209</v>
      </c>
      <c r="C401" s="61">
        <f>ROUNDUP((B401/12)*Config!$C$6,0)</f>
        <v>35</v>
      </c>
      <c r="D401" s="80">
        <f>ACUMULADO!$BA$41</f>
        <v>0</v>
      </c>
      <c r="E401" s="81">
        <f t="shared" si="118"/>
        <v>16.666666666666668</v>
      </c>
      <c r="F401" s="90"/>
      <c r="G401" s="86">
        <f>IFERROR(ROUND(D401*100/B401,2),0)</f>
        <v>0</v>
      </c>
      <c r="H401" s="83">
        <f t="shared" si="119"/>
        <v>0</v>
      </c>
      <c r="I401" s="83" t="str">
        <f t="shared" si="120"/>
        <v/>
      </c>
      <c r="J401" s="88" t="str">
        <f t="shared" si="117"/>
        <v/>
      </c>
      <c r="K401"/>
      <c r="L401"/>
      <c r="M401"/>
      <c r="N401"/>
      <c r="O401"/>
      <c r="P401"/>
      <c r="Q401"/>
      <c r="R401"/>
      <c r="S401"/>
      <c r="U401" s="58"/>
      <c r="V401" s="9"/>
      <c r="W401" s="60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</row>
    <row r="402" spans="1:527" s="8" customFormat="1" ht="18" customHeight="1" x14ac:dyDescent="0.25">
      <c r="A402" s="85" t="str">
        <f>Config!$B$22</f>
        <v>ROQU</v>
      </c>
      <c r="B402" s="80">
        <f>METAS!$BC$39</f>
        <v>156</v>
      </c>
      <c r="C402" s="61">
        <f>ROUNDUP((B402/12)*Config!$C$6,0)</f>
        <v>26</v>
      </c>
      <c r="D402" s="80">
        <f>ACUMULADO!$BB$41</f>
        <v>0</v>
      </c>
      <c r="E402" s="81">
        <f t="shared" si="118"/>
        <v>16.666666666666668</v>
      </c>
      <c r="F402" s="90"/>
      <c r="G402" s="86">
        <f>IFERROR(ROUND(D402*100/B402,2),0)</f>
        <v>0</v>
      </c>
      <c r="H402" s="83">
        <f t="shared" si="119"/>
        <v>0</v>
      </c>
      <c r="I402" s="83" t="str">
        <f t="shared" si="120"/>
        <v/>
      </c>
      <c r="J402" s="88" t="str">
        <f t="shared" si="117"/>
        <v/>
      </c>
      <c r="K402"/>
      <c r="L402"/>
      <c r="M402"/>
      <c r="N402"/>
      <c r="O402"/>
      <c r="P402"/>
      <c r="Q402"/>
      <c r="R402"/>
      <c r="S402"/>
      <c r="U402" s="58"/>
      <c r="V402" s="78"/>
      <c r="W402" s="60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</row>
    <row r="403" spans="1:527" s="8" customFormat="1" ht="18" customHeight="1" x14ac:dyDescent="0.25">
      <c r="A403" s="85" t="str">
        <f>Config!$B$23</f>
        <v>CALZ</v>
      </c>
      <c r="B403" s="80">
        <f>METAS!$BD$39</f>
        <v>105</v>
      </c>
      <c r="C403" s="61">
        <f>ROUNDUP((B403/12)*Config!$C$6,0)</f>
        <v>18</v>
      </c>
      <c r="D403" s="80">
        <f>ACUMULADO!$BC$41</f>
        <v>0</v>
      </c>
      <c r="E403" s="81">
        <f t="shared" si="118"/>
        <v>16.666666666666668</v>
      </c>
      <c r="F403" s="90"/>
      <c r="G403" s="86">
        <f t="shared" ref="G403:G404" si="122">IFERROR(ROUND(D403*100/B403,2),0)</f>
        <v>0</v>
      </c>
      <c r="H403" s="83">
        <f t="shared" si="119"/>
        <v>0</v>
      </c>
      <c r="I403" s="83" t="str">
        <f t="shared" si="120"/>
        <v/>
      </c>
      <c r="J403" s="88" t="str">
        <f t="shared" si="117"/>
        <v/>
      </c>
      <c r="K403"/>
      <c r="L403"/>
      <c r="M403"/>
      <c r="N403"/>
      <c r="O403"/>
      <c r="P403"/>
      <c r="Q403"/>
      <c r="R403"/>
      <c r="S403"/>
      <c r="U403" s="58"/>
      <c r="V403" s="78"/>
      <c r="W403" s="60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</row>
    <row r="404" spans="1:527" s="8" customFormat="1" ht="18" customHeight="1" x14ac:dyDescent="0.25">
      <c r="A404" s="85" t="str">
        <f>Config!$B$24</f>
        <v>PUEB</v>
      </c>
      <c r="B404" s="80">
        <f>METAS!$BE$39</f>
        <v>120</v>
      </c>
      <c r="C404" s="61">
        <f>ROUNDUP((B404/12)*Config!$C$6,0)</f>
        <v>20</v>
      </c>
      <c r="D404" s="80">
        <f>ACUMULADO!$BD$41</f>
        <v>0</v>
      </c>
      <c r="E404" s="81">
        <f t="shared" si="118"/>
        <v>16.666666666666668</v>
      </c>
      <c r="F404" s="90"/>
      <c r="G404" s="86">
        <f t="shared" si="122"/>
        <v>0</v>
      </c>
      <c r="H404" s="83">
        <f t="shared" si="119"/>
        <v>0</v>
      </c>
      <c r="I404" s="83" t="str">
        <f t="shared" si="120"/>
        <v/>
      </c>
      <c r="J404" s="88" t="str">
        <f t="shared" si="117"/>
        <v/>
      </c>
      <c r="K404"/>
      <c r="L404"/>
      <c r="M404"/>
      <c r="N404"/>
      <c r="O404"/>
      <c r="P404"/>
      <c r="Q404"/>
      <c r="R404"/>
      <c r="S404"/>
      <c r="U404" s="58"/>
      <c r="V404" s="78"/>
      <c r="W404" s="60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</row>
    <row r="405" spans="1:527" s="8" customFormat="1" ht="18" customHeight="1" x14ac:dyDescent="0.25">
      <c r="A405" s="4"/>
      <c r="B405"/>
      <c r="C405" s="63"/>
      <c r="D405" s="63"/>
      <c r="E405" s="64"/>
      <c r="F405" s="65"/>
      <c r="G405" s="65"/>
      <c r="H405" s="65"/>
      <c r="I405"/>
      <c r="J405"/>
      <c r="K405"/>
      <c r="L405"/>
      <c r="M405"/>
      <c r="N405"/>
      <c r="O405"/>
      <c r="P405"/>
      <c r="Q405"/>
      <c r="R405"/>
      <c r="S405"/>
      <c r="U405" s="58"/>
      <c r="V405" s="78"/>
      <c r="W405" s="60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</row>
    <row r="406" spans="1:527" s="8" customFormat="1" ht="18" customHeight="1" x14ac:dyDescent="0.25">
      <c r="A406" s="4"/>
      <c r="B406"/>
      <c r="C406" s="63"/>
      <c r="D406" s="64"/>
      <c r="E406" s="64"/>
      <c r="F406" s="65"/>
      <c r="G406" s="65"/>
      <c r="H406" s="65"/>
      <c r="I406"/>
      <c r="J406"/>
      <c r="K406"/>
      <c r="L406"/>
      <c r="M406"/>
      <c r="N406"/>
      <c r="O406"/>
      <c r="P406"/>
      <c r="Q406"/>
      <c r="R406"/>
      <c r="S406"/>
      <c r="U406" s="58"/>
      <c r="V406" s="78"/>
      <c r="W406" s="60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</row>
    <row r="407" spans="1:527" s="8" customFormat="1" ht="18" customHeight="1" x14ac:dyDescent="0.25">
      <c r="A407" s="4"/>
      <c r="B407"/>
      <c r="C407" s="63"/>
      <c r="D407" s="64"/>
      <c r="E407" s="64"/>
      <c r="F407" s="65"/>
      <c r="G407" s="65"/>
      <c r="H407" s="65"/>
      <c r="I407"/>
      <c r="J407"/>
      <c r="K407"/>
      <c r="L407"/>
      <c r="M407"/>
      <c r="N407"/>
      <c r="O407"/>
      <c r="P407"/>
      <c r="Q407"/>
      <c r="R407"/>
      <c r="S407"/>
      <c r="U407" s="58"/>
      <c r="V407" s="78"/>
      <c r="W407" s="60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</row>
    <row r="408" spans="1:527" s="8" customFormat="1" ht="18" customHeight="1" x14ac:dyDescent="0.25">
      <c r="A408" s="91"/>
      <c r="B408" s="65"/>
      <c r="C408" s="63"/>
      <c r="D408" s="65"/>
      <c r="E408" s="65"/>
      <c r="F408" s="65"/>
      <c r="G408" s="65"/>
      <c r="H408" s="65"/>
      <c r="I408" s="65"/>
      <c r="J408" s="65"/>
      <c r="K408"/>
      <c r="L408"/>
      <c r="M408"/>
      <c r="N408"/>
      <c r="O408"/>
      <c r="P408"/>
      <c r="Q408"/>
      <c r="R408"/>
      <c r="S408"/>
      <c r="U408" s="58"/>
      <c r="V408" s="78"/>
      <c r="W408" s="60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</row>
    <row r="409" spans="1:527" s="8" customFormat="1" ht="18" customHeight="1" x14ac:dyDescent="0.25">
      <c r="A409" s="91"/>
      <c r="B409" s="65"/>
      <c r="C409" s="63"/>
      <c r="D409" s="65"/>
      <c r="E409" s="65"/>
      <c r="F409" s="65"/>
      <c r="G409" s="65"/>
      <c r="H409" s="65"/>
      <c r="I409" s="65"/>
      <c r="J409" s="65"/>
      <c r="K409"/>
      <c r="L409"/>
      <c r="M409"/>
      <c r="N409"/>
      <c r="O409"/>
      <c r="P409"/>
      <c r="Q409"/>
      <c r="R409"/>
      <c r="S409"/>
      <c r="U409" s="58"/>
      <c r="V409" s="78"/>
      <c r="W409" s="60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</row>
    <row r="410" spans="1:527" s="8" customFormat="1" ht="18" customHeight="1" x14ac:dyDescent="0.25">
      <c r="A410" s="91"/>
      <c r="B410" s="65"/>
      <c r="C410" s="63"/>
      <c r="D410" s="65"/>
      <c r="E410" s="65"/>
      <c r="F410" s="65"/>
      <c r="G410" s="65"/>
      <c r="H410" s="65"/>
      <c r="I410" s="65"/>
      <c r="J410" s="65"/>
      <c r="K410"/>
      <c r="L410"/>
      <c r="M410"/>
      <c r="N410"/>
      <c r="O410"/>
      <c r="P410"/>
      <c r="Q410"/>
      <c r="R410"/>
      <c r="S410"/>
      <c r="U410" s="58"/>
      <c r="V410" s="78"/>
      <c r="W410" s="6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</row>
    <row r="411" spans="1:527" s="8" customFormat="1" ht="18" customHeight="1" x14ac:dyDescent="0.25">
      <c r="A411" s="91"/>
      <c r="B411" s="65"/>
      <c r="C411" s="63"/>
      <c r="D411" s="65"/>
      <c r="E411" s="65"/>
      <c r="F411" s="65"/>
      <c r="G411" s="65"/>
      <c r="H411" s="65"/>
      <c r="I411" s="65"/>
      <c r="J411" s="65"/>
      <c r="K411"/>
      <c r="L411"/>
      <c r="M411"/>
      <c r="N411"/>
      <c r="O411"/>
      <c r="P411"/>
      <c r="Q411"/>
      <c r="R411"/>
      <c r="S411"/>
      <c r="U411" s="58"/>
      <c r="V411" s="78"/>
      <c r="W411" s="60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</row>
    <row r="412" spans="1:527" s="8" customFormat="1" ht="18" customHeight="1" x14ac:dyDescent="0.25">
      <c r="A412" s="92"/>
      <c r="B412" s="65"/>
      <c r="C412" s="63"/>
      <c r="D412" s="65"/>
      <c r="E412" s="65"/>
      <c r="F412" s="65"/>
      <c r="G412" s="65"/>
      <c r="H412" s="65"/>
      <c r="I412" s="65"/>
      <c r="J412" s="65"/>
      <c r="K412"/>
      <c r="L412"/>
      <c r="M412"/>
      <c r="N412"/>
      <c r="O412"/>
      <c r="P412"/>
      <c r="Q412"/>
      <c r="R412"/>
      <c r="S412"/>
      <c r="U412" s="58"/>
      <c r="V412" s="78"/>
      <c r="W412" s="60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</row>
    <row r="413" spans="1:527" s="8" customFormat="1" ht="18" customHeight="1" x14ac:dyDescent="0.25">
      <c r="A413" s="93" t="str">
        <f>METAS!B40</f>
        <v>DOCENTES CAPACITADOS DESARROLLAN ACCIONES PRACTICAS SALUDABLES Y LA PREVENCION DE LA TUBERCULOSIS</v>
      </c>
      <c r="B413" s="65"/>
      <c r="C413" s="63"/>
      <c r="D413" s="65"/>
      <c r="E413" s="65"/>
      <c r="F413" s="65"/>
      <c r="G413" s="65"/>
      <c r="H413" s="65"/>
      <c r="I413" s="65"/>
      <c r="J413" s="65"/>
      <c r="K413" t="s">
        <v>530</v>
      </c>
      <c r="L413"/>
      <c r="M413"/>
      <c r="N413"/>
      <c r="O413"/>
      <c r="P413"/>
      <c r="Q413"/>
      <c r="R413"/>
      <c r="S413"/>
      <c r="U413" s="58"/>
      <c r="V413" s="59" t="str">
        <f>A413</f>
        <v>DOCENTES CAPACITADOS DESARROLLAN ACCIONES PRACTICAS SALUDABLES Y LA PREVENCION DE LA TUBERCULOSIS</v>
      </c>
      <c r="W413" s="60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</row>
    <row r="414" spans="1:527" s="8" customFormat="1" ht="48" customHeight="1" x14ac:dyDescent="0.25">
      <c r="A414" s="68" t="s">
        <v>2</v>
      </c>
      <c r="B414" s="69" t="s">
        <v>87</v>
      </c>
      <c r="C414" s="70" t="s">
        <v>69</v>
      </c>
      <c r="D414" s="69" t="s">
        <v>626</v>
      </c>
      <c r="E414" s="69" t="s">
        <v>1</v>
      </c>
      <c r="F414" s="71"/>
      <c r="G414" s="72" t="s">
        <v>9</v>
      </c>
      <c r="H414" s="73" t="str">
        <f>"DEFICIENTE &lt; "&amp;$E$3</f>
        <v>DEFICIENTE &lt; 13,3</v>
      </c>
      <c r="I414" s="73" t="str">
        <f>"PROCESO &gt; "&amp;$E$3&amp;"  -  &lt; "&amp;$F$3</f>
        <v>PROCESO &gt; 13,3  -  &lt; 15</v>
      </c>
      <c r="J414" s="73" t="str">
        <f>"OPTIMO &gt;= "&amp;$F$3</f>
        <v>OPTIMO &gt;= 15</v>
      </c>
      <c r="K414"/>
      <c r="L414"/>
      <c r="M414"/>
      <c r="N414"/>
      <c r="O414"/>
      <c r="P414"/>
      <c r="Q414"/>
      <c r="R414"/>
      <c r="S414"/>
      <c r="U414" s="58"/>
      <c r="V414" s="78" t="str">
        <f>V$1&amp;"  "&amp;V413&amp;"  "&amp;$V$3&amp;"  "&amp;$V$2</f>
        <v>RED. MOYOBAMBA:  DOCENTES CAPACITADOS DESARROLLAN ACCIONES PRACTICAS SALUDABLES Y LA PREVENCION DE LA TUBERCULOSIS  - POR MICROREDES :   ENERO - FEBRERO 2025</v>
      </c>
      <c r="W414" s="60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</row>
    <row r="415" spans="1:527" s="8" customFormat="1" ht="18" customHeight="1" thickBot="1" x14ac:dyDescent="0.3">
      <c r="A415" s="74" t="str">
        <f>Config!$B$15</f>
        <v>RED</v>
      </c>
      <c r="B415" s="75">
        <f>SUM(B416:B424)</f>
        <v>2192</v>
      </c>
      <c r="C415" s="75">
        <f>SUM(C416:C424)</f>
        <v>368</v>
      </c>
      <c r="D415" s="75">
        <f>SUM(D416:D424)</f>
        <v>0</v>
      </c>
      <c r="E415" s="75">
        <f>Config!$C$9</f>
        <v>16.666666666666668</v>
      </c>
      <c r="F415" s="76"/>
      <c r="G415" s="75">
        <f t="shared" ref="G415:G420" si="123">IFERROR(ROUND(D415*100/B415,2),0)</f>
        <v>0</v>
      </c>
      <c r="H415" s="77">
        <f>IF(G415&lt;$E$3,G415,"")</f>
        <v>0</v>
      </c>
      <c r="I415" s="77" t="str">
        <f>IF(G415&gt;=$E$3,IF(G415&lt;$F$3,G415,""),"")</f>
        <v/>
      </c>
      <c r="J415" s="75" t="str">
        <f t="shared" ref="J415:J424" si="124">IF(G415&gt;=$F$3,G415,"")</f>
        <v/>
      </c>
      <c r="K415"/>
      <c r="L415"/>
      <c r="M415"/>
      <c r="N415"/>
      <c r="O415"/>
      <c r="P415"/>
      <c r="Q415"/>
      <c r="R415"/>
      <c r="S415"/>
      <c r="U415" s="58"/>
      <c r="V415" s="59"/>
      <c r="W415" s="60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</row>
    <row r="416" spans="1:527" s="8" customFormat="1" ht="18" customHeight="1" x14ac:dyDescent="0.25">
      <c r="A416" s="79" t="str">
        <f>Config!$B$16</f>
        <v>HOSP</v>
      </c>
      <c r="B416" s="80">
        <f>METAS!$AV$40</f>
        <v>0</v>
      </c>
      <c r="C416" s="80">
        <f>ROUNDUP((B416/12)*Config!$C$6,0)</f>
        <v>0</v>
      </c>
      <c r="D416" s="80">
        <f>ACUMULADO!$AU$42</f>
        <v>0</v>
      </c>
      <c r="E416" s="81">
        <f>E415</f>
        <v>16.666666666666668</v>
      </c>
      <c r="F416" s="81"/>
      <c r="G416" s="82">
        <f t="shared" si="123"/>
        <v>0</v>
      </c>
      <c r="H416" s="83">
        <f>IF(G416&lt;$E$3,G416,"")</f>
        <v>0</v>
      </c>
      <c r="I416" s="83" t="str">
        <f>IF(G416&gt;=$E$3,IF(G416&lt;$F$3,G416,""),"")</f>
        <v/>
      </c>
      <c r="J416" s="84" t="str">
        <f t="shared" si="124"/>
        <v/>
      </c>
      <c r="K416"/>
      <c r="L416"/>
      <c r="M416"/>
      <c r="N416"/>
      <c r="O416"/>
      <c r="P416"/>
      <c r="Q416"/>
      <c r="R416"/>
      <c r="S416"/>
      <c r="U416" s="58"/>
      <c r="V416" s="59"/>
      <c r="W416" s="60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</row>
    <row r="417" spans="1:527" s="8" customFormat="1" ht="18" customHeight="1" x14ac:dyDescent="0.25">
      <c r="A417" s="85" t="str">
        <f>Config!$B$17</f>
        <v>LLUI</v>
      </c>
      <c r="B417" s="80">
        <f>METAS!$AX$40</f>
        <v>957</v>
      </c>
      <c r="C417" s="61">
        <f>ROUNDUP((B417/12)*Config!$C$6,0)</f>
        <v>160</v>
      </c>
      <c r="D417" s="80">
        <f>ACUMULADO!$AW$42</f>
        <v>0</v>
      </c>
      <c r="E417" s="81">
        <f t="shared" ref="E417:E424" si="125">E416</f>
        <v>16.666666666666668</v>
      </c>
      <c r="F417" s="90"/>
      <c r="G417" s="86">
        <f t="shared" si="123"/>
        <v>0</v>
      </c>
      <c r="H417" s="83">
        <f t="shared" ref="H417:H424" si="126">IF(G417&lt;$E$3,G417,"")</f>
        <v>0</v>
      </c>
      <c r="I417" s="83" t="str">
        <f t="shared" ref="I417:I424" si="127">IF(G417&gt;=$E$3,IF(G417&lt;$F$3,G417,""),"")</f>
        <v/>
      </c>
      <c r="J417" s="88" t="str">
        <f t="shared" si="124"/>
        <v/>
      </c>
      <c r="K417"/>
      <c r="L417"/>
      <c r="M417"/>
      <c r="N417"/>
      <c r="O417"/>
      <c r="P417"/>
      <c r="Q417"/>
      <c r="R417"/>
      <c r="S417"/>
      <c r="U417" s="58"/>
      <c r="V417" s="59"/>
      <c r="W417" s="60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</row>
    <row r="418" spans="1:527" s="8" customFormat="1" ht="18" customHeight="1" x14ac:dyDescent="0.25">
      <c r="A418" s="85" t="str">
        <f>Config!$B$18</f>
        <v>JERI</v>
      </c>
      <c r="B418" s="80">
        <f>METAS!$AY$40</f>
        <v>75</v>
      </c>
      <c r="C418" s="61">
        <f>ROUNDUP((B418/12)*Config!$C$6,0)</f>
        <v>13</v>
      </c>
      <c r="D418" s="80">
        <f>ACUMULADO!$AX$42</f>
        <v>0</v>
      </c>
      <c r="E418" s="81">
        <f t="shared" si="125"/>
        <v>16.666666666666668</v>
      </c>
      <c r="F418" s="90"/>
      <c r="G418" s="86">
        <f t="shared" si="123"/>
        <v>0</v>
      </c>
      <c r="H418" s="83">
        <f t="shared" si="126"/>
        <v>0</v>
      </c>
      <c r="I418" s="83" t="str">
        <f t="shared" si="127"/>
        <v/>
      </c>
      <c r="J418" s="88" t="str">
        <f t="shared" si="124"/>
        <v/>
      </c>
      <c r="K418"/>
      <c r="L418"/>
      <c r="M418"/>
      <c r="N418"/>
      <c r="O418"/>
      <c r="P418"/>
      <c r="Q418"/>
      <c r="R418"/>
      <c r="S418"/>
      <c r="U418" s="58"/>
      <c r="V418" s="9"/>
      <c r="W418" s="60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</row>
    <row r="419" spans="1:527" s="8" customFormat="1" ht="18" customHeight="1" x14ac:dyDescent="0.25">
      <c r="A419" s="85" t="str">
        <f>Config!$B$19</f>
        <v>YANT</v>
      </c>
      <c r="B419" s="80">
        <f>METAS!$AZ$40</f>
        <v>131</v>
      </c>
      <c r="C419" s="61">
        <f>ROUNDUP((B419/12)*Config!$C$6,0)</f>
        <v>22</v>
      </c>
      <c r="D419" s="80">
        <f>ACUMULADO!$AY$42</f>
        <v>0</v>
      </c>
      <c r="E419" s="81">
        <f t="shared" si="125"/>
        <v>16.666666666666668</v>
      </c>
      <c r="F419" s="90"/>
      <c r="G419" s="86">
        <f t="shared" si="123"/>
        <v>0</v>
      </c>
      <c r="H419" s="83">
        <f t="shared" si="126"/>
        <v>0</v>
      </c>
      <c r="I419" s="83" t="str">
        <f t="shared" si="127"/>
        <v/>
      </c>
      <c r="J419" s="88" t="str">
        <f t="shared" si="124"/>
        <v/>
      </c>
      <c r="K419"/>
      <c r="L419"/>
      <c r="M419"/>
      <c r="N419"/>
      <c r="O419"/>
      <c r="P419"/>
      <c r="Q419"/>
      <c r="R419"/>
      <c r="S419"/>
      <c r="U419" s="58"/>
      <c r="V419" s="9"/>
      <c r="W419" s="60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</row>
    <row r="420" spans="1:527" s="8" customFormat="1" ht="18" customHeight="1" x14ac:dyDescent="0.25">
      <c r="A420" s="85" t="str">
        <f>Config!$B$20</f>
        <v>SORI</v>
      </c>
      <c r="B420" s="80">
        <f>METAS!$BA$40</f>
        <v>439</v>
      </c>
      <c r="C420" s="61">
        <f>ROUNDUP((B420/12)*Config!$C$6,0)</f>
        <v>74</v>
      </c>
      <c r="D420" s="80">
        <f>ACUMULADO!$AZ$42</f>
        <v>0</v>
      </c>
      <c r="E420" s="81">
        <f t="shared" si="125"/>
        <v>16.666666666666668</v>
      </c>
      <c r="F420" s="90"/>
      <c r="G420" s="86">
        <f t="shared" si="123"/>
        <v>0</v>
      </c>
      <c r="H420" s="83">
        <f t="shared" si="126"/>
        <v>0</v>
      </c>
      <c r="I420" s="83" t="str">
        <f t="shared" si="127"/>
        <v/>
      </c>
      <c r="J420" s="88" t="str">
        <f t="shared" si="124"/>
        <v/>
      </c>
      <c r="K420"/>
      <c r="L420"/>
      <c r="M420"/>
      <c r="N420"/>
      <c r="O420"/>
      <c r="P420"/>
      <c r="Q420"/>
      <c r="R420"/>
      <c r="S420"/>
      <c r="U420" s="58"/>
      <c r="V420" s="9"/>
      <c r="W420" s="6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</row>
    <row r="421" spans="1:527" s="8" customFormat="1" ht="18" customHeight="1" x14ac:dyDescent="0.25">
      <c r="A421" s="85" t="str">
        <f>Config!$B$21</f>
        <v>JEPE</v>
      </c>
      <c r="B421" s="80">
        <f>METAS!$BB$40</f>
        <v>209</v>
      </c>
      <c r="C421" s="61">
        <f>ROUNDUP((B421/12)*Config!$C$6,0)</f>
        <v>35</v>
      </c>
      <c r="D421" s="80">
        <f>ACUMULADO!$BA$42</f>
        <v>0</v>
      </c>
      <c r="E421" s="81">
        <f t="shared" si="125"/>
        <v>16.666666666666668</v>
      </c>
      <c r="F421" s="90"/>
      <c r="G421" s="86">
        <f>IFERROR(ROUND(D421*100/B421,2),0)</f>
        <v>0</v>
      </c>
      <c r="H421" s="83">
        <f t="shared" si="126"/>
        <v>0</v>
      </c>
      <c r="I421" s="83" t="str">
        <f t="shared" si="127"/>
        <v/>
      </c>
      <c r="J421" s="88" t="str">
        <f t="shared" si="124"/>
        <v/>
      </c>
      <c r="K421"/>
      <c r="L421"/>
      <c r="M421"/>
      <c r="N421"/>
      <c r="O421"/>
      <c r="P421"/>
      <c r="Q421"/>
      <c r="R421"/>
      <c r="S421"/>
      <c r="U421" s="58"/>
      <c r="V421" s="9"/>
      <c r="W421" s="60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</row>
    <row r="422" spans="1:527" s="8" customFormat="1" ht="18" customHeight="1" x14ac:dyDescent="0.25">
      <c r="A422" s="85" t="str">
        <f>Config!$B$22</f>
        <v>ROQU</v>
      </c>
      <c r="B422" s="80">
        <f>METAS!$BC$40</f>
        <v>156</v>
      </c>
      <c r="C422" s="61">
        <f>ROUNDUP((B422/12)*Config!$C$6,0)</f>
        <v>26</v>
      </c>
      <c r="D422" s="80">
        <f>ACUMULADO!$BB$42</f>
        <v>0</v>
      </c>
      <c r="E422" s="81">
        <f t="shared" si="125"/>
        <v>16.666666666666668</v>
      </c>
      <c r="F422" s="90"/>
      <c r="G422" s="86">
        <f>IFERROR(ROUND(D422*100/B422,2),0)</f>
        <v>0</v>
      </c>
      <c r="H422" s="83">
        <f t="shared" si="126"/>
        <v>0</v>
      </c>
      <c r="I422" s="83" t="str">
        <f t="shared" si="127"/>
        <v/>
      </c>
      <c r="J422" s="88" t="str">
        <f t="shared" si="124"/>
        <v/>
      </c>
      <c r="K422"/>
      <c r="L422"/>
      <c r="M422"/>
      <c r="N422"/>
      <c r="O422"/>
      <c r="P422"/>
      <c r="Q422"/>
      <c r="R422"/>
      <c r="S422"/>
      <c r="U422" s="58"/>
      <c r="V422" s="9"/>
      <c r="W422" s="60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</row>
    <row r="423" spans="1:527" s="8" customFormat="1" ht="18" customHeight="1" x14ac:dyDescent="0.25">
      <c r="A423" s="85" t="str">
        <f>Config!$B$23</f>
        <v>CALZ</v>
      </c>
      <c r="B423" s="80">
        <f>METAS!$BD$40</f>
        <v>105</v>
      </c>
      <c r="C423" s="61">
        <f>ROUNDUP((B423/12)*Config!$C$6,0)</f>
        <v>18</v>
      </c>
      <c r="D423" s="80">
        <f>ACUMULADO!$BC$42</f>
        <v>0</v>
      </c>
      <c r="E423" s="81">
        <f t="shared" si="125"/>
        <v>16.666666666666668</v>
      </c>
      <c r="F423" s="90"/>
      <c r="G423" s="86">
        <f t="shared" ref="G423:G424" si="128">IFERROR(ROUND(D423*100/B423,2),0)</f>
        <v>0</v>
      </c>
      <c r="H423" s="83">
        <f t="shared" si="126"/>
        <v>0</v>
      </c>
      <c r="I423" s="83" t="str">
        <f t="shared" si="127"/>
        <v/>
      </c>
      <c r="J423" s="88" t="str">
        <f t="shared" si="124"/>
        <v/>
      </c>
      <c r="K423"/>
      <c r="L423"/>
      <c r="M423"/>
      <c r="N423"/>
      <c r="O423"/>
      <c r="P423"/>
      <c r="Q423"/>
      <c r="R423"/>
      <c r="S423"/>
      <c r="U423" s="58"/>
      <c r="V423" s="78"/>
      <c r="W423" s="60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</row>
    <row r="424" spans="1:527" s="8" customFormat="1" ht="18" customHeight="1" x14ac:dyDescent="0.25">
      <c r="A424" s="85" t="str">
        <f>Config!$B$24</f>
        <v>PUEB</v>
      </c>
      <c r="B424" s="80">
        <f>METAS!$BE$40</f>
        <v>120</v>
      </c>
      <c r="C424" s="61">
        <f>ROUNDUP((B424/12)*Config!$C$6,0)</f>
        <v>20</v>
      </c>
      <c r="D424" s="80">
        <f>ACUMULADO!$BD$42</f>
        <v>0</v>
      </c>
      <c r="E424" s="81">
        <f t="shared" si="125"/>
        <v>16.666666666666668</v>
      </c>
      <c r="F424" s="90"/>
      <c r="G424" s="86">
        <f t="shared" si="128"/>
        <v>0</v>
      </c>
      <c r="H424" s="83">
        <f t="shared" si="126"/>
        <v>0</v>
      </c>
      <c r="I424" s="83" t="str">
        <f t="shared" si="127"/>
        <v/>
      </c>
      <c r="J424" s="88" t="str">
        <f t="shared" si="124"/>
        <v/>
      </c>
      <c r="K424"/>
      <c r="L424"/>
      <c r="M424"/>
      <c r="N424"/>
      <c r="O424"/>
      <c r="P424"/>
      <c r="Q424"/>
      <c r="R424"/>
      <c r="S424"/>
      <c r="U424" s="58"/>
      <c r="V424" s="78"/>
      <c r="W424" s="60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</row>
    <row r="425" spans="1:527" s="8" customFormat="1" ht="18" customHeight="1" x14ac:dyDescent="0.25">
      <c r="A425" s="4"/>
      <c r="B425"/>
      <c r="C425" s="63"/>
      <c r="D425" s="63"/>
      <c r="E425" s="64"/>
      <c r="F425" s="65"/>
      <c r="G425" s="65"/>
      <c r="H425" s="65"/>
      <c r="I425"/>
      <c r="J425"/>
      <c r="K425"/>
      <c r="L425"/>
      <c r="M425"/>
      <c r="N425"/>
      <c r="O425"/>
      <c r="P425"/>
      <c r="Q425"/>
      <c r="R425"/>
      <c r="S425"/>
      <c r="U425" s="58"/>
      <c r="V425" s="78"/>
      <c r="W425" s="60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</row>
    <row r="426" spans="1:527" s="8" customFormat="1" ht="18" customHeight="1" x14ac:dyDescent="0.25">
      <c r="A426" s="4"/>
      <c r="B426"/>
      <c r="C426" s="63"/>
      <c r="D426" s="64"/>
      <c r="E426" s="64"/>
      <c r="F426" s="65"/>
      <c r="G426" s="65"/>
      <c r="H426" s="65"/>
      <c r="I426"/>
      <c r="J426"/>
      <c r="K426"/>
      <c r="L426"/>
      <c r="M426"/>
      <c r="N426"/>
      <c r="O426"/>
      <c r="P426"/>
      <c r="Q426"/>
      <c r="R426"/>
      <c r="S426"/>
      <c r="U426" s="58"/>
      <c r="V426" s="78"/>
      <c r="W426" s="60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</row>
    <row r="427" spans="1:527" s="8" customFormat="1" ht="18" customHeight="1" x14ac:dyDescent="0.25">
      <c r="A427" s="4"/>
      <c r="B427"/>
      <c r="C427" s="63"/>
      <c r="D427" s="64"/>
      <c r="E427" s="64"/>
      <c r="F427" s="65"/>
      <c r="G427" s="65"/>
      <c r="H427" s="65"/>
      <c r="I427"/>
      <c r="J427"/>
      <c r="K427"/>
      <c r="L427"/>
      <c r="M427"/>
      <c r="N427"/>
      <c r="O427"/>
      <c r="P427"/>
      <c r="Q427"/>
      <c r="R427"/>
      <c r="S427"/>
      <c r="U427" s="58"/>
      <c r="V427" s="78"/>
      <c r="W427" s="60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</row>
    <row r="428" spans="1:527" s="8" customFormat="1" ht="18" customHeight="1" x14ac:dyDescent="0.25">
      <c r="A428" s="91"/>
      <c r="B428" s="65"/>
      <c r="C428" s="63"/>
      <c r="D428" s="65"/>
      <c r="E428" s="65"/>
      <c r="F428" s="65"/>
      <c r="G428" s="65"/>
      <c r="H428" s="65"/>
      <c r="I428" s="65"/>
      <c r="J428" s="65"/>
      <c r="K428"/>
      <c r="L428"/>
      <c r="M428"/>
      <c r="N428"/>
      <c r="O428"/>
      <c r="P428"/>
      <c r="Q428"/>
      <c r="R428"/>
      <c r="S428"/>
      <c r="U428" s="58"/>
      <c r="V428" s="78"/>
      <c r="W428" s="60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</row>
    <row r="429" spans="1:527" s="8" customFormat="1" ht="18" customHeight="1" x14ac:dyDescent="0.25">
      <c r="A429" s="91"/>
      <c r="B429" s="65"/>
      <c r="C429" s="63"/>
      <c r="D429" s="65"/>
      <c r="E429" s="65"/>
      <c r="F429" s="65"/>
      <c r="G429" s="65"/>
      <c r="H429" s="65"/>
      <c r="I429" s="65"/>
      <c r="J429" s="65"/>
      <c r="K429"/>
      <c r="L429"/>
      <c r="M429"/>
      <c r="N429"/>
      <c r="O429"/>
      <c r="P429"/>
      <c r="Q429"/>
      <c r="R429"/>
      <c r="S429"/>
      <c r="U429" s="58"/>
      <c r="V429" s="78"/>
      <c r="W429" s="60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</row>
    <row r="430" spans="1:527" s="8" customFormat="1" ht="18" customHeight="1" x14ac:dyDescent="0.25">
      <c r="A430" s="91"/>
      <c r="B430" s="65"/>
      <c r="C430" s="63"/>
      <c r="D430" s="65"/>
      <c r="E430" s="65"/>
      <c r="F430" s="65"/>
      <c r="G430" s="65"/>
      <c r="H430" s="65"/>
      <c r="I430" s="65"/>
      <c r="J430" s="65"/>
      <c r="K430"/>
      <c r="L430"/>
      <c r="M430"/>
      <c r="N430"/>
      <c r="O430"/>
      <c r="P430"/>
      <c r="Q430"/>
      <c r="R430"/>
      <c r="S430"/>
      <c r="U430" s="58"/>
      <c r="V430" s="78"/>
      <c r="W430" s="6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</row>
    <row r="431" spans="1:527" s="8" customFormat="1" ht="18" customHeight="1" x14ac:dyDescent="0.25">
      <c r="A431" s="91"/>
      <c r="B431" s="65"/>
      <c r="C431" s="63"/>
      <c r="D431" s="65"/>
      <c r="E431" s="65"/>
      <c r="F431" s="65"/>
      <c r="G431" s="65"/>
      <c r="H431" s="65"/>
      <c r="I431" s="65"/>
      <c r="J431" s="65"/>
      <c r="K431"/>
      <c r="L431"/>
      <c r="M431"/>
      <c r="N431"/>
      <c r="O431"/>
      <c r="P431"/>
      <c r="Q431"/>
      <c r="R431"/>
      <c r="S431"/>
      <c r="U431" s="58"/>
      <c r="V431" s="78"/>
      <c r="W431" s="60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</row>
    <row r="432" spans="1:527" s="8" customFormat="1" ht="18" customHeight="1" x14ac:dyDescent="0.25">
      <c r="A432" s="91"/>
      <c r="B432" s="65"/>
      <c r="C432" s="63"/>
      <c r="D432" s="65"/>
      <c r="E432" s="65"/>
      <c r="F432" s="65"/>
      <c r="G432" s="65"/>
      <c r="H432" s="65"/>
      <c r="I432" s="65"/>
      <c r="J432" s="65"/>
      <c r="K432"/>
      <c r="L432"/>
      <c r="M432"/>
      <c r="N432"/>
      <c r="O432"/>
      <c r="P432"/>
      <c r="Q432"/>
      <c r="R432"/>
      <c r="S432"/>
      <c r="U432" s="58"/>
      <c r="V432" s="78"/>
      <c r="W432" s="60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</row>
    <row r="433" spans="1:527" s="8" customFormat="1" ht="18" customHeight="1" x14ac:dyDescent="0.25">
      <c r="A433" s="4"/>
      <c r="B433"/>
      <c r="C433" s="63"/>
      <c r="D433" s="64"/>
      <c r="E433" s="64"/>
      <c r="F433" s="65"/>
      <c r="G433" s="65"/>
      <c r="H433" s="65"/>
      <c r="I433" s="65"/>
      <c r="J433" s="65"/>
      <c r="K433"/>
      <c r="L433"/>
      <c r="M433"/>
      <c r="N433"/>
      <c r="O433"/>
      <c r="P433"/>
      <c r="Q433"/>
      <c r="R433"/>
      <c r="S433"/>
      <c r="U433" s="58"/>
      <c r="V433" s="59" t="str">
        <f>A434</f>
        <v xml:space="preserve"> DOCENTES CAPACITADOS EN PRACTICAS SALUDABLES FRENTE AL DENGUE Y  LA FIEBRE CHIKUNGUNYA</v>
      </c>
      <c r="W433" s="60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</row>
    <row r="434" spans="1:527" s="8" customFormat="1" ht="18" customHeight="1" x14ac:dyDescent="0.25">
      <c r="A434" s="66" t="str">
        <f>METAS!B41</f>
        <v xml:space="preserve"> DOCENTES CAPACITADOS EN PRACTICAS SALUDABLES FRENTE AL DENGUE Y  LA FIEBRE CHIKUNGUNYA</v>
      </c>
      <c r="B434"/>
      <c r="C434" s="63"/>
      <c r="D434" s="64"/>
      <c r="E434" s="64"/>
      <c r="F434" s="65"/>
      <c r="G434" s="65"/>
      <c r="H434" s="65"/>
      <c r="I434" s="65"/>
      <c r="J434" s="65"/>
      <c r="K434" t="s">
        <v>506</v>
      </c>
      <c r="L434"/>
      <c r="M434"/>
      <c r="N434"/>
      <c r="O434"/>
      <c r="P434"/>
      <c r="Q434"/>
      <c r="R434"/>
      <c r="S434"/>
      <c r="U434" s="58"/>
      <c r="V434" s="89" t="str">
        <f>$V$1&amp;"  "&amp;V433&amp;"  "&amp;$V$3&amp;"  "&amp;$V$2</f>
        <v>RED. MOYOBAMBA:   DOCENTES CAPACITADOS EN PRACTICAS SALUDABLES FRENTE AL DENGUE Y  LA FIEBRE CHIKUNGUNYA  - POR MICROREDES :   ENERO - FEBRERO 2025</v>
      </c>
      <c r="W434" s="60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</row>
    <row r="435" spans="1:527" s="8" customFormat="1" ht="48" customHeight="1" x14ac:dyDescent="0.25">
      <c r="A435" s="68" t="s">
        <v>2</v>
      </c>
      <c r="B435" s="69" t="s">
        <v>87</v>
      </c>
      <c r="C435" s="70" t="s">
        <v>69</v>
      </c>
      <c r="D435" s="69" t="s">
        <v>626</v>
      </c>
      <c r="E435" s="69" t="s">
        <v>1</v>
      </c>
      <c r="F435" s="71"/>
      <c r="G435" s="72" t="s">
        <v>9</v>
      </c>
      <c r="H435" s="73" t="str">
        <f>"DEFICIENTE &lt; "&amp;$E$3</f>
        <v>DEFICIENTE &lt; 13,3</v>
      </c>
      <c r="I435" s="73" t="str">
        <f>"PROCESO &gt; "&amp;$E$3&amp;"  -  &lt; "&amp;$F$3</f>
        <v>PROCESO &gt; 13,3  -  &lt; 15</v>
      </c>
      <c r="J435" s="73" t="str">
        <f>"OPTIMO &gt;= "&amp;$F$3</f>
        <v>OPTIMO &gt;= 15</v>
      </c>
      <c r="K435"/>
      <c r="L435"/>
      <c r="M435"/>
      <c r="N435"/>
      <c r="O435"/>
      <c r="P435"/>
      <c r="Q435"/>
      <c r="R435"/>
      <c r="S435"/>
      <c r="U435" s="58"/>
      <c r="V435" s="59"/>
      <c r="W435" s="60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</row>
    <row r="436" spans="1:527" s="8" customFormat="1" ht="18" customHeight="1" thickBot="1" x14ac:dyDescent="0.3">
      <c r="A436" s="74" t="str">
        <f>Config!$B$15</f>
        <v>RED</v>
      </c>
      <c r="B436" s="75">
        <f>SUM(B437:B445)</f>
        <v>2192</v>
      </c>
      <c r="C436" s="75">
        <f>SUM(C437:C445)</f>
        <v>368</v>
      </c>
      <c r="D436" s="75">
        <f>SUM(D437:D445)</f>
        <v>5</v>
      </c>
      <c r="E436" s="75">
        <f>Config!$C$9</f>
        <v>16.666666666666668</v>
      </c>
      <c r="F436" s="76"/>
      <c r="G436" s="75">
        <f t="shared" ref="G436:G441" si="129">IFERROR(ROUND(D436*100/B436,2),0)</f>
        <v>0.23</v>
      </c>
      <c r="H436" s="77">
        <f>IF(G436&lt;$E$3,G436,"")</f>
        <v>0.23</v>
      </c>
      <c r="I436" s="77" t="str">
        <f>IF(G436&gt;=$E$3,IF(G436&lt;$F$3,G436,""),"")</f>
        <v/>
      </c>
      <c r="J436" s="75" t="str">
        <f t="shared" ref="J436:J445" si="130">IF(G436&gt;=$F$3,G436,"")</f>
        <v/>
      </c>
      <c r="K436"/>
      <c r="L436"/>
      <c r="M436"/>
      <c r="N436"/>
      <c r="O436"/>
      <c r="P436"/>
      <c r="Q436"/>
      <c r="R436"/>
      <c r="S436"/>
      <c r="U436" s="58"/>
      <c r="V436" s="59"/>
      <c r="W436" s="60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</row>
    <row r="437" spans="1:527" s="8" customFormat="1" ht="18" customHeight="1" x14ac:dyDescent="0.25">
      <c r="A437" s="79" t="str">
        <f>Config!$B$16</f>
        <v>HOSP</v>
      </c>
      <c r="B437" s="80">
        <f>METAS!$AV$41</f>
        <v>0</v>
      </c>
      <c r="C437" s="80">
        <f>ROUNDUP((B437/12)*Config!$C$6,0)</f>
        <v>0</v>
      </c>
      <c r="D437" s="80">
        <f>ACUMULADO!$AU$43</f>
        <v>0</v>
      </c>
      <c r="E437" s="81">
        <f>E436</f>
        <v>16.666666666666668</v>
      </c>
      <c r="F437" s="81"/>
      <c r="G437" s="82">
        <f t="shared" si="129"/>
        <v>0</v>
      </c>
      <c r="H437" s="83">
        <f>IF(G437&lt;$E$3,G437,"")</f>
        <v>0</v>
      </c>
      <c r="I437" s="83" t="str">
        <f>IF(G437&gt;=$E$3,IF(G437&lt;$F$3,G437,""),"")</f>
        <v/>
      </c>
      <c r="J437" s="84" t="str">
        <f t="shared" si="130"/>
        <v/>
      </c>
      <c r="K437"/>
      <c r="L437"/>
      <c r="M437"/>
      <c r="N437"/>
      <c r="O437"/>
      <c r="P437"/>
      <c r="Q437"/>
      <c r="R437"/>
      <c r="S437"/>
      <c r="U437" s="58"/>
      <c r="V437" s="59"/>
      <c r="W437" s="60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</row>
    <row r="438" spans="1:527" s="8" customFormat="1" ht="18" customHeight="1" x14ac:dyDescent="0.25">
      <c r="A438" s="85" t="str">
        <f>Config!$B$17</f>
        <v>LLUI</v>
      </c>
      <c r="B438" s="80">
        <f>METAS!$AX$41</f>
        <v>957</v>
      </c>
      <c r="C438" s="61">
        <f>ROUNDUP((B438/12)*Config!$C$6,0)</f>
        <v>160</v>
      </c>
      <c r="D438" s="80">
        <f>ACUMULADO!$AW$43</f>
        <v>0</v>
      </c>
      <c r="E438" s="81">
        <f t="shared" ref="E438:E445" si="131">E437</f>
        <v>16.666666666666668</v>
      </c>
      <c r="F438" s="90"/>
      <c r="G438" s="86">
        <f t="shared" si="129"/>
        <v>0</v>
      </c>
      <c r="H438" s="83">
        <f t="shared" ref="H438:H445" si="132">IF(G438&lt;$E$3,G438,"")</f>
        <v>0</v>
      </c>
      <c r="I438" s="83" t="str">
        <f t="shared" ref="I438:I445" si="133">IF(G438&gt;=$E$3,IF(G438&lt;$F$3,G438,""),"")</f>
        <v/>
      </c>
      <c r="J438" s="88" t="str">
        <f t="shared" si="130"/>
        <v/>
      </c>
      <c r="K438"/>
      <c r="L438"/>
      <c r="M438"/>
      <c r="N438"/>
      <c r="O438"/>
      <c r="P438"/>
      <c r="Q438"/>
      <c r="R438"/>
      <c r="S438"/>
      <c r="U438" s="58"/>
      <c r="V438" s="59"/>
      <c r="W438" s="60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</row>
    <row r="439" spans="1:527" s="8" customFormat="1" ht="18" customHeight="1" x14ac:dyDescent="0.25">
      <c r="A439" s="85" t="str">
        <f>Config!$B$18</f>
        <v>JERI</v>
      </c>
      <c r="B439" s="80">
        <f>METAS!$AY$41</f>
        <v>75</v>
      </c>
      <c r="C439" s="61">
        <f>ROUNDUP((B439/12)*Config!$C$6,0)</f>
        <v>13</v>
      </c>
      <c r="D439" s="80">
        <f>ACUMULADO!$AX$43</f>
        <v>0</v>
      </c>
      <c r="E439" s="81">
        <f t="shared" si="131"/>
        <v>16.666666666666668</v>
      </c>
      <c r="F439" s="90"/>
      <c r="G439" s="86">
        <f t="shared" si="129"/>
        <v>0</v>
      </c>
      <c r="H439" s="83">
        <f t="shared" si="132"/>
        <v>0</v>
      </c>
      <c r="I439" s="83" t="str">
        <f t="shared" si="133"/>
        <v/>
      </c>
      <c r="J439" s="88" t="str">
        <f t="shared" si="130"/>
        <v/>
      </c>
      <c r="K439"/>
      <c r="L439"/>
      <c r="M439"/>
      <c r="N439"/>
      <c r="O439"/>
      <c r="P439"/>
      <c r="Q439"/>
      <c r="R439"/>
      <c r="S439"/>
      <c r="U439" s="58"/>
      <c r="V439" s="9"/>
      <c r="W439" s="60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</row>
    <row r="440" spans="1:527" s="8" customFormat="1" ht="18" customHeight="1" x14ac:dyDescent="0.25">
      <c r="A440" s="85" t="str">
        <f>Config!$B$19</f>
        <v>YANT</v>
      </c>
      <c r="B440" s="80">
        <f>METAS!$AZ$41</f>
        <v>131</v>
      </c>
      <c r="C440" s="61">
        <f>ROUNDUP((B440/12)*Config!$C$6,0)</f>
        <v>22</v>
      </c>
      <c r="D440" s="80">
        <f>ACUMULADO!$AY$43</f>
        <v>0</v>
      </c>
      <c r="E440" s="81">
        <f t="shared" si="131"/>
        <v>16.666666666666668</v>
      </c>
      <c r="F440" s="90"/>
      <c r="G440" s="86">
        <f t="shared" si="129"/>
        <v>0</v>
      </c>
      <c r="H440" s="83">
        <f t="shared" si="132"/>
        <v>0</v>
      </c>
      <c r="I440" s="83" t="str">
        <f t="shared" si="133"/>
        <v/>
      </c>
      <c r="J440" s="88" t="str">
        <f t="shared" si="130"/>
        <v/>
      </c>
      <c r="K440"/>
      <c r="L440"/>
      <c r="M440"/>
      <c r="N440"/>
      <c r="O440"/>
      <c r="P440"/>
      <c r="Q440"/>
      <c r="R440"/>
      <c r="S440"/>
      <c r="U440" s="58"/>
      <c r="V440" s="9"/>
      <c r="W440" s="6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</row>
    <row r="441" spans="1:527" s="8" customFormat="1" ht="18" customHeight="1" x14ac:dyDescent="0.25">
      <c r="A441" s="85" t="str">
        <f>Config!$B$20</f>
        <v>SORI</v>
      </c>
      <c r="B441" s="80">
        <f>METAS!$BA$41</f>
        <v>439</v>
      </c>
      <c r="C441" s="61">
        <f>ROUNDUP((B441/12)*Config!$C$6,0)</f>
        <v>74</v>
      </c>
      <c r="D441" s="80">
        <f>ACUMULADO!$AZ$43</f>
        <v>0</v>
      </c>
      <c r="E441" s="81">
        <f t="shared" si="131"/>
        <v>16.666666666666668</v>
      </c>
      <c r="F441" s="90"/>
      <c r="G441" s="86">
        <f t="shared" si="129"/>
        <v>0</v>
      </c>
      <c r="H441" s="83">
        <f t="shared" si="132"/>
        <v>0</v>
      </c>
      <c r="I441" s="83" t="str">
        <f t="shared" si="133"/>
        <v/>
      </c>
      <c r="J441" s="88" t="str">
        <f t="shared" si="130"/>
        <v/>
      </c>
      <c r="K441"/>
      <c r="L441"/>
      <c r="M441"/>
      <c r="N441"/>
      <c r="O441"/>
      <c r="P441"/>
      <c r="Q441"/>
      <c r="R441"/>
      <c r="S441"/>
      <c r="U441" s="58"/>
      <c r="V441" s="9"/>
      <c r="W441" s="60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</row>
    <row r="442" spans="1:527" s="8" customFormat="1" ht="18" customHeight="1" x14ac:dyDescent="0.25">
      <c r="A442" s="85" t="str">
        <f>Config!$B$21</f>
        <v>JEPE</v>
      </c>
      <c r="B442" s="80">
        <f>METAS!$BB$41</f>
        <v>209</v>
      </c>
      <c r="C442" s="61">
        <f>ROUNDUP((B442/12)*Config!$C$6,0)</f>
        <v>35</v>
      </c>
      <c r="D442" s="80">
        <f>ACUMULADO!$BA$43</f>
        <v>5</v>
      </c>
      <c r="E442" s="81">
        <f t="shared" si="131"/>
        <v>16.666666666666668</v>
      </c>
      <c r="F442" s="90"/>
      <c r="G442" s="86">
        <f>IFERROR(ROUND(D442*100/B442,2),0)</f>
        <v>2.39</v>
      </c>
      <c r="H442" s="83">
        <f t="shared" si="132"/>
        <v>2.39</v>
      </c>
      <c r="I442" s="83" t="str">
        <f t="shared" si="133"/>
        <v/>
      </c>
      <c r="J442" s="88" t="str">
        <f t="shared" si="130"/>
        <v/>
      </c>
      <c r="K442"/>
      <c r="L442"/>
      <c r="M442"/>
      <c r="N442"/>
      <c r="O442"/>
      <c r="P442"/>
      <c r="Q442"/>
      <c r="R442"/>
      <c r="S442"/>
      <c r="U442" s="58"/>
      <c r="V442" s="78"/>
      <c r="W442" s="60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</row>
    <row r="443" spans="1:527" s="8" customFormat="1" ht="18" customHeight="1" x14ac:dyDescent="0.25">
      <c r="A443" s="85" t="str">
        <f>Config!$B$22</f>
        <v>ROQU</v>
      </c>
      <c r="B443" s="80">
        <f>METAS!$BC$41</f>
        <v>156</v>
      </c>
      <c r="C443" s="61">
        <f>ROUNDUP((B443/12)*Config!$C$6,0)</f>
        <v>26</v>
      </c>
      <c r="D443" s="80">
        <f>ACUMULADO!$BB$43</f>
        <v>0</v>
      </c>
      <c r="E443" s="81">
        <f t="shared" si="131"/>
        <v>16.666666666666668</v>
      </c>
      <c r="F443" s="90"/>
      <c r="G443" s="86">
        <f>IFERROR(ROUND(D443*100/B443,2),0)</f>
        <v>0</v>
      </c>
      <c r="H443" s="83">
        <f t="shared" si="132"/>
        <v>0</v>
      </c>
      <c r="I443" s="83" t="str">
        <f t="shared" si="133"/>
        <v/>
      </c>
      <c r="J443" s="88" t="str">
        <f t="shared" si="130"/>
        <v/>
      </c>
      <c r="K443"/>
      <c r="L443"/>
      <c r="M443"/>
      <c r="N443"/>
      <c r="O443"/>
      <c r="P443"/>
      <c r="Q443"/>
      <c r="R443"/>
      <c r="S443"/>
      <c r="U443" s="58"/>
      <c r="V443" s="78"/>
      <c r="W443" s="60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</row>
    <row r="444" spans="1:527" s="8" customFormat="1" ht="18" customHeight="1" x14ac:dyDescent="0.25">
      <c r="A444" s="85" t="str">
        <f>Config!$B$23</f>
        <v>CALZ</v>
      </c>
      <c r="B444" s="80">
        <f>METAS!$BD$41</f>
        <v>105</v>
      </c>
      <c r="C444" s="61">
        <f>ROUNDUP((B444/12)*Config!$C$6,0)</f>
        <v>18</v>
      </c>
      <c r="D444" s="80">
        <f>ACUMULADO!$BC$43</f>
        <v>0</v>
      </c>
      <c r="E444" s="81">
        <f t="shared" si="131"/>
        <v>16.666666666666668</v>
      </c>
      <c r="F444" s="90"/>
      <c r="G444" s="86">
        <f t="shared" ref="G444:G445" si="134">IFERROR(ROUND(D444*100/B444,2),0)</f>
        <v>0</v>
      </c>
      <c r="H444" s="83">
        <f t="shared" si="132"/>
        <v>0</v>
      </c>
      <c r="I444" s="83" t="str">
        <f t="shared" si="133"/>
        <v/>
      </c>
      <c r="J444" s="88" t="str">
        <f t="shared" si="130"/>
        <v/>
      </c>
      <c r="K444"/>
      <c r="L444"/>
      <c r="M444"/>
      <c r="N444"/>
      <c r="O444"/>
      <c r="P444"/>
      <c r="Q444"/>
      <c r="R444"/>
      <c r="S444"/>
      <c r="U444" s="58"/>
      <c r="V444" s="78"/>
      <c r="W444" s="60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</row>
    <row r="445" spans="1:527" s="8" customFormat="1" ht="18" customHeight="1" x14ac:dyDescent="0.25">
      <c r="A445" s="85" t="str">
        <f>Config!$B$24</f>
        <v>PUEB</v>
      </c>
      <c r="B445" s="80">
        <f>METAS!$BE$41</f>
        <v>120</v>
      </c>
      <c r="C445" s="61">
        <f>ROUNDUP((B445/12)*Config!$C$6,0)</f>
        <v>20</v>
      </c>
      <c r="D445" s="80">
        <f>ACUMULADO!$BD$43</f>
        <v>0</v>
      </c>
      <c r="E445" s="81">
        <f t="shared" si="131"/>
        <v>16.666666666666668</v>
      </c>
      <c r="F445" s="90"/>
      <c r="G445" s="86">
        <f t="shared" si="134"/>
        <v>0</v>
      </c>
      <c r="H445" s="83">
        <f t="shared" si="132"/>
        <v>0</v>
      </c>
      <c r="I445" s="83" t="str">
        <f t="shared" si="133"/>
        <v/>
      </c>
      <c r="J445" s="88" t="str">
        <f t="shared" si="130"/>
        <v/>
      </c>
      <c r="K445"/>
      <c r="L445"/>
      <c r="M445"/>
      <c r="N445"/>
      <c r="O445"/>
      <c r="P445"/>
      <c r="Q445"/>
      <c r="R445"/>
      <c r="S445"/>
      <c r="U445" s="58"/>
      <c r="V445" s="78"/>
      <c r="W445" s="60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</row>
    <row r="446" spans="1:527" s="8" customFormat="1" ht="18" customHeight="1" x14ac:dyDescent="0.25">
      <c r="A446" s="91"/>
      <c r="B446" s="65"/>
      <c r="C446" s="63"/>
      <c r="D446" s="63"/>
      <c r="E446" s="65"/>
      <c r="F446" s="65"/>
      <c r="G446" s="65"/>
      <c r="H446" s="65"/>
      <c r="I446" s="65"/>
      <c r="J446" s="65"/>
      <c r="K446"/>
      <c r="L446"/>
      <c r="M446"/>
      <c r="N446"/>
      <c r="O446"/>
      <c r="P446"/>
      <c r="Q446"/>
      <c r="R446"/>
      <c r="S446"/>
      <c r="U446" s="58"/>
      <c r="V446" s="78"/>
      <c r="W446" s="60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</row>
    <row r="447" spans="1:527" s="8" customFormat="1" ht="18" customHeight="1" x14ac:dyDescent="0.25">
      <c r="A447" s="91"/>
      <c r="B447" s="65"/>
      <c r="C447" s="63"/>
      <c r="D447" s="65"/>
      <c r="E447" s="65"/>
      <c r="F447" s="65"/>
      <c r="G447" s="65"/>
      <c r="H447" s="65"/>
      <c r="I447" s="65"/>
      <c r="J447" s="65"/>
      <c r="K447"/>
      <c r="L447"/>
      <c r="M447"/>
      <c r="N447"/>
      <c r="O447"/>
      <c r="P447"/>
      <c r="Q447"/>
      <c r="R447"/>
      <c r="S447"/>
      <c r="U447" s="58"/>
      <c r="V447" s="78"/>
      <c r="W447" s="60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</row>
    <row r="448" spans="1:527" s="8" customFormat="1" ht="18" customHeight="1" x14ac:dyDescent="0.25">
      <c r="A448" s="91"/>
      <c r="B448" s="65"/>
      <c r="C448" s="63"/>
      <c r="D448" s="65"/>
      <c r="E448" s="65"/>
      <c r="F448" s="65"/>
      <c r="G448" s="65"/>
      <c r="H448" s="65"/>
      <c r="I448" s="65"/>
      <c r="J448" s="65"/>
      <c r="K448"/>
      <c r="L448"/>
      <c r="M448"/>
      <c r="N448"/>
      <c r="O448"/>
      <c r="P448"/>
      <c r="Q448"/>
      <c r="R448"/>
      <c r="S448"/>
      <c r="U448" s="58"/>
      <c r="V448" s="78"/>
      <c r="W448" s="60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</row>
    <row r="449" spans="1:527" ht="18" customHeight="1" x14ac:dyDescent="0.25">
      <c r="A449" s="91"/>
      <c r="B449" s="65"/>
      <c r="D449" s="65"/>
      <c r="E449" s="65"/>
      <c r="I449" s="65"/>
      <c r="J449" s="65"/>
      <c r="T449" s="8"/>
      <c r="W449" s="60"/>
    </row>
    <row r="450" spans="1:527" ht="18" customHeight="1" x14ac:dyDescent="0.25">
      <c r="A450" s="91"/>
      <c r="B450" s="65"/>
      <c r="D450" s="65"/>
      <c r="E450" s="65"/>
      <c r="I450" s="65"/>
      <c r="J450" s="65"/>
      <c r="T450" s="8"/>
      <c r="W450" s="60"/>
    </row>
    <row r="451" spans="1:527" ht="18" customHeight="1" x14ac:dyDescent="0.25">
      <c r="A451" s="94"/>
      <c r="B451" s="65"/>
      <c r="D451" s="65"/>
      <c r="E451" s="65"/>
      <c r="I451" s="65"/>
      <c r="J451" s="65"/>
      <c r="T451" s="8"/>
      <c r="W451" s="60"/>
      <c r="PN451">
        <v>0</v>
      </c>
      <c r="PO451">
        <v>0</v>
      </c>
      <c r="PP451">
        <v>0</v>
      </c>
      <c r="PQ451">
        <v>0</v>
      </c>
      <c r="PR451">
        <v>0</v>
      </c>
      <c r="PS451">
        <v>0</v>
      </c>
      <c r="PT451">
        <v>0</v>
      </c>
      <c r="PU451">
        <v>0</v>
      </c>
      <c r="PV451">
        <v>0</v>
      </c>
      <c r="PW451">
        <v>0</v>
      </c>
      <c r="PX451">
        <v>0</v>
      </c>
      <c r="PY451">
        <v>0</v>
      </c>
      <c r="PZ451">
        <v>0</v>
      </c>
      <c r="QA451">
        <v>0</v>
      </c>
      <c r="QB451">
        <v>0</v>
      </c>
      <c r="QC451">
        <v>0</v>
      </c>
      <c r="QD451">
        <v>0</v>
      </c>
      <c r="QE451">
        <v>0</v>
      </c>
      <c r="QF451">
        <v>0</v>
      </c>
      <c r="QG451">
        <v>0</v>
      </c>
      <c r="QH451">
        <v>0</v>
      </c>
      <c r="QI451">
        <v>0</v>
      </c>
      <c r="QJ451">
        <v>0</v>
      </c>
      <c r="QK451">
        <v>0</v>
      </c>
      <c r="QL451">
        <v>0</v>
      </c>
      <c r="QM451">
        <v>0</v>
      </c>
      <c r="QN451">
        <v>0</v>
      </c>
      <c r="QO451">
        <v>0</v>
      </c>
      <c r="QP451">
        <v>0</v>
      </c>
      <c r="QQ451">
        <v>0</v>
      </c>
      <c r="QR451">
        <v>0</v>
      </c>
      <c r="QS451">
        <v>0</v>
      </c>
      <c r="QT451">
        <v>0</v>
      </c>
      <c r="QU451">
        <v>0</v>
      </c>
      <c r="QV451">
        <v>0</v>
      </c>
      <c r="QW451">
        <v>0</v>
      </c>
      <c r="QX451">
        <v>0</v>
      </c>
      <c r="QY451">
        <v>0</v>
      </c>
      <c r="QZ451">
        <v>0</v>
      </c>
      <c r="RA451">
        <v>0</v>
      </c>
      <c r="RB451">
        <v>0</v>
      </c>
      <c r="RC451">
        <v>0</v>
      </c>
      <c r="RD451">
        <v>0</v>
      </c>
      <c r="RE451">
        <v>0</v>
      </c>
      <c r="RF451">
        <v>0</v>
      </c>
      <c r="RG451">
        <v>0</v>
      </c>
      <c r="RH451">
        <v>0</v>
      </c>
      <c r="RI451">
        <v>0</v>
      </c>
      <c r="RJ451">
        <v>0</v>
      </c>
      <c r="RK451">
        <v>0</v>
      </c>
      <c r="RL451">
        <v>0</v>
      </c>
      <c r="RM451">
        <v>0</v>
      </c>
      <c r="RN451">
        <v>0</v>
      </c>
      <c r="RO451">
        <v>0</v>
      </c>
      <c r="RP451">
        <v>0</v>
      </c>
      <c r="RQ451">
        <v>0</v>
      </c>
      <c r="RR451">
        <v>0</v>
      </c>
      <c r="RS451">
        <v>0</v>
      </c>
      <c r="RT451">
        <v>0</v>
      </c>
      <c r="RU451">
        <v>0</v>
      </c>
      <c r="RV451">
        <v>0</v>
      </c>
      <c r="RW451">
        <v>0</v>
      </c>
      <c r="RX451">
        <v>0</v>
      </c>
      <c r="RY451">
        <v>0</v>
      </c>
      <c r="RZ451">
        <v>0</v>
      </c>
      <c r="SA451">
        <v>0</v>
      </c>
      <c r="SB451">
        <v>0</v>
      </c>
      <c r="SC451">
        <v>0</v>
      </c>
      <c r="SD451">
        <v>0</v>
      </c>
      <c r="SE451">
        <v>0</v>
      </c>
      <c r="SF451">
        <v>0</v>
      </c>
      <c r="SG451">
        <v>0</v>
      </c>
      <c r="SH451">
        <v>0</v>
      </c>
      <c r="SI451">
        <v>0</v>
      </c>
      <c r="SJ451">
        <v>0</v>
      </c>
      <c r="SK451">
        <v>0</v>
      </c>
      <c r="SL451">
        <v>0</v>
      </c>
      <c r="SM451">
        <v>0</v>
      </c>
      <c r="SN451">
        <v>0</v>
      </c>
      <c r="SO451">
        <v>0</v>
      </c>
      <c r="SP451">
        <v>0</v>
      </c>
      <c r="SQ451">
        <v>0</v>
      </c>
      <c r="SR451">
        <v>0</v>
      </c>
      <c r="SS451">
        <v>0</v>
      </c>
      <c r="ST451">
        <v>0</v>
      </c>
      <c r="SU451">
        <v>0</v>
      </c>
      <c r="SV451">
        <v>0</v>
      </c>
      <c r="SW451">
        <v>0</v>
      </c>
      <c r="SX451">
        <v>0</v>
      </c>
      <c r="SY451">
        <v>0</v>
      </c>
      <c r="SZ451">
        <v>0</v>
      </c>
      <c r="TA451">
        <v>0</v>
      </c>
      <c r="TB451">
        <v>0</v>
      </c>
      <c r="TC451">
        <v>0</v>
      </c>
      <c r="TD451">
        <v>0</v>
      </c>
      <c r="TE451">
        <v>0</v>
      </c>
      <c r="TF451">
        <v>0</v>
      </c>
      <c r="TG451">
        <v>0</v>
      </c>
    </row>
    <row r="452" spans="1:527" ht="18" customHeight="1" x14ac:dyDescent="0.25">
      <c r="A452" s="91"/>
      <c r="B452" s="65"/>
      <c r="D452" s="65"/>
      <c r="E452" s="65"/>
      <c r="I452" s="65"/>
      <c r="J452" s="65"/>
      <c r="T452" s="8"/>
      <c r="W452" s="60"/>
    </row>
    <row r="453" spans="1:527" ht="18" customHeight="1" x14ac:dyDescent="0.25">
      <c r="B453" s="65"/>
      <c r="D453" s="65"/>
      <c r="E453" s="65"/>
      <c r="I453" s="65"/>
      <c r="J453" s="65"/>
      <c r="T453" s="8"/>
      <c r="W453" s="60"/>
    </row>
    <row r="454" spans="1:527" ht="18" customHeight="1" x14ac:dyDescent="0.25">
      <c r="I454" s="65"/>
      <c r="J454" s="65"/>
      <c r="T454" s="8"/>
      <c r="V454" s="59" t="str">
        <f>A455</f>
        <v xml:space="preserve">DOCENTES CAPACITADOS PARA LA PROMOCION DE PRACTICAS Y ENTORNOS SALUDABLES PARA LA PREVENCION DEL CANCER </v>
      </c>
      <c r="W454" s="60"/>
    </row>
    <row r="455" spans="1:527" ht="18" customHeight="1" x14ac:dyDescent="0.25">
      <c r="A455" s="66" t="str">
        <f>METAS!B42</f>
        <v xml:space="preserve">DOCENTES CAPACITADOS PARA LA PROMOCION DE PRACTICAS Y ENTORNOS SALUDABLES PARA LA PREVENCION DEL CANCER </v>
      </c>
      <c r="I455" s="65"/>
      <c r="J455" s="65"/>
      <c r="K455" t="s">
        <v>506</v>
      </c>
      <c r="T455" s="8"/>
      <c r="V455" s="89" t="str">
        <f>$V$1&amp;"  "&amp;V454&amp;"  "&amp;$V$3&amp;"  "&amp;$V$2</f>
        <v>RED. MOYOBAMBA:  DOCENTES CAPACITADOS PARA LA PROMOCION DE PRACTICAS Y ENTORNOS SALUDABLES PARA LA PREVENCION DEL CANCER   - POR MICROREDES :   ENERO - FEBRERO 2025</v>
      </c>
      <c r="W455" s="60"/>
    </row>
    <row r="456" spans="1:527" ht="48" customHeight="1" x14ac:dyDescent="0.25">
      <c r="A456" s="68" t="s">
        <v>2</v>
      </c>
      <c r="B456" s="69" t="s">
        <v>87</v>
      </c>
      <c r="C456" s="70" t="s">
        <v>69</v>
      </c>
      <c r="D456" s="69" t="s">
        <v>626</v>
      </c>
      <c r="E456" s="69" t="s">
        <v>1</v>
      </c>
      <c r="F456" s="71"/>
      <c r="G456" s="72" t="s">
        <v>9</v>
      </c>
      <c r="H456" s="73" t="str">
        <f>"DEFICIENTE &lt; "&amp;$E$3</f>
        <v>DEFICIENTE &lt; 13,3</v>
      </c>
      <c r="I456" s="73" t="str">
        <f>"PROCESO &gt; "&amp;$E$3&amp;"  -  &lt; "&amp;$F$3</f>
        <v>PROCESO &gt; 13,3  -  &lt; 15</v>
      </c>
      <c r="J456" s="73" t="str">
        <f>"OPTIMO &gt;= "&amp;$F$3</f>
        <v>OPTIMO &gt;= 15</v>
      </c>
      <c r="T456" s="8"/>
      <c r="V456" s="59"/>
      <c r="W456" s="60"/>
    </row>
    <row r="457" spans="1:527" ht="18" customHeight="1" thickBot="1" x14ac:dyDescent="0.3">
      <c r="A457" s="74" t="str">
        <f>Config!$B$15</f>
        <v>RED</v>
      </c>
      <c r="B457" s="75">
        <f>SUM(B458:B466)</f>
        <v>1070</v>
      </c>
      <c r="C457" s="75">
        <f>SUM(C458:C466)</f>
        <v>181</v>
      </c>
      <c r="D457" s="75">
        <f>SUM(D458:D466)</f>
        <v>5</v>
      </c>
      <c r="E457" s="75">
        <f>Config!$C$9</f>
        <v>16.666666666666668</v>
      </c>
      <c r="F457" s="76"/>
      <c r="G457" s="75">
        <f t="shared" ref="G457:G462" si="135">IFERROR(ROUND(D457*100/B457,2),0)</f>
        <v>0.47</v>
      </c>
      <c r="H457" s="77">
        <f>IF(G457&lt;$E$3,G457,"")</f>
        <v>0.47</v>
      </c>
      <c r="I457" s="77" t="str">
        <f>IF(G457&gt;=$E$3,IF(G457&lt;$F$3,G457,""),"")</f>
        <v/>
      </c>
      <c r="J457" s="75" t="str">
        <f t="shared" ref="J457:J466" si="136">IF(G457&gt;=$F$3,G457,"")</f>
        <v/>
      </c>
      <c r="T457" s="8"/>
      <c r="V457" s="59"/>
      <c r="W457" s="60"/>
    </row>
    <row r="458" spans="1:527" ht="18" customHeight="1" x14ac:dyDescent="0.25">
      <c r="A458" s="79" t="str">
        <f>Config!$B$16</f>
        <v>HOSP</v>
      </c>
      <c r="B458" s="80">
        <f>METAS!$AV$42</f>
        <v>0</v>
      </c>
      <c r="C458" s="80">
        <f>ROUNDUP((B458/12)*Config!$C$6,0)</f>
        <v>0</v>
      </c>
      <c r="D458" s="80">
        <f>ACUMULADO!$AU$44</f>
        <v>0</v>
      </c>
      <c r="E458" s="81">
        <f>E457</f>
        <v>16.666666666666668</v>
      </c>
      <c r="F458" s="81"/>
      <c r="G458" s="82">
        <f t="shared" si="135"/>
        <v>0</v>
      </c>
      <c r="H458" s="83">
        <f>IF(G458&lt;$E$3,G458,"")</f>
        <v>0</v>
      </c>
      <c r="I458" s="83" t="str">
        <f>IF(G458&gt;=$E$3,IF(G458&lt;$F$3,G458,""),"")</f>
        <v/>
      </c>
      <c r="J458" s="84" t="str">
        <f t="shared" si="136"/>
        <v/>
      </c>
      <c r="T458" s="8"/>
      <c r="V458" s="59"/>
      <c r="W458" s="60"/>
    </row>
    <row r="459" spans="1:527" ht="18" customHeight="1" x14ac:dyDescent="0.25">
      <c r="A459" s="85" t="str">
        <f>Config!$B$17</f>
        <v>LLUI</v>
      </c>
      <c r="B459" s="80">
        <f>METAS!$AX$42</f>
        <v>454</v>
      </c>
      <c r="C459" s="61">
        <f>ROUNDUP((B459/12)*Config!$C$6,0)</f>
        <v>76</v>
      </c>
      <c r="D459" s="80">
        <f>ACUMULADO!$AW$44</f>
        <v>0</v>
      </c>
      <c r="E459" s="81">
        <f t="shared" ref="E459:E466" si="137">E458</f>
        <v>16.666666666666668</v>
      </c>
      <c r="F459" s="90"/>
      <c r="G459" s="86">
        <f t="shared" si="135"/>
        <v>0</v>
      </c>
      <c r="H459" s="83">
        <f t="shared" ref="H459:H466" si="138">IF(G459&lt;$E$3,G459,"")</f>
        <v>0</v>
      </c>
      <c r="I459" s="83" t="str">
        <f t="shared" ref="I459:I466" si="139">IF(G459&gt;=$E$3,IF(G459&lt;$F$3,G459,""),"")</f>
        <v/>
      </c>
      <c r="J459" s="88" t="str">
        <f t="shared" si="136"/>
        <v/>
      </c>
      <c r="T459" s="8"/>
      <c r="V459" s="59"/>
      <c r="W459" s="60"/>
    </row>
    <row r="460" spans="1:527" ht="18" customHeight="1" x14ac:dyDescent="0.25">
      <c r="A460" s="85" t="str">
        <f>Config!$B$18</f>
        <v>JERI</v>
      </c>
      <c r="B460" s="80">
        <f>METAS!$AY$42</f>
        <v>46</v>
      </c>
      <c r="C460" s="61">
        <f>ROUNDUP((B460/12)*Config!$C$6,0)</f>
        <v>8</v>
      </c>
      <c r="D460" s="80">
        <f>ACUMULADO!$AX$44</f>
        <v>0</v>
      </c>
      <c r="E460" s="81">
        <f t="shared" si="137"/>
        <v>16.666666666666668</v>
      </c>
      <c r="F460" s="90"/>
      <c r="G460" s="86">
        <f t="shared" si="135"/>
        <v>0</v>
      </c>
      <c r="H460" s="83">
        <f t="shared" si="138"/>
        <v>0</v>
      </c>
      <c r="I460" s="83" t="str">
        <f t="shared" si="139"/>
        <v/>
      </c>
      <c r="J460" s="88" t="str">
        <f t="shared" si="136"/>
        <v/>
      </c>
      <c r="T460" s="8"/>
      <c r="V460" s="9"/>
      <c r="W460" s="60"/>
    </row>
    <row r="461" spans="1:527" ht="18" customHeight="1" x14ac:dyDescent="0.25">
      <c r="A461" s="85" t="str">
        <f>Config!$B$19</f>
        <v>YANT</v>
      </c>
      <c r="B461" s="80">
        <f>METAS!$AZ$42</f>
        <v>69</v>
      </c>
      <c r="C461" s="61">
        <f>ROUNDUP((B461/12)*Config!$C$6,0)</f>
        <v>12</v>
      </c>
      <c r="D461" s="80">
        <f>ACUMULADO!$AY$44</f>
        <v>0</v>
      </c>
      <c r="E461" s="81">
        <f t="shared" si="137"/>
        <v>16.666666666666668</v>
      </c>
      <c r="F461" s="90"/>
      <c r="G461" s="86">
        <f t="shared" si="135"/>
        <v>0</v>
      </c>
      <c r="H461" s="83">
        <f t="shared" si="138"/>
        <v>0</v>
      </c>
      <c r="I461" s="83" t="str">
        <f t="shared" si="139"/>
        <v/>
      </c>
      <c r="J461" s="88" t="str">
        <f t="shared" si="136"/>
        <v/>
      </c>
      <c r="T461" s="8"/>
      <c r="V461" s="9"/>
      <c r="W461" s="60"/>
    </row>
    <row r="462" spans="1:527" ht="18" customHeight="1" x14ac:dyDescent="0.25">
      <c r="A462" s="85" t="str">
        <f>Config!$B$20</f>
        <v>SORI</v>
      </c>
      <c r="B462" s="80">
        <f>METAS!$BA$42</f>
        <v>208</v>
      </c>
      <c r="C462" s="61">
        <f>ROUNDUP((B462/12)*Config!$C$6,0)</f>
        <v>35</v>
      </c>
      <c r="D462" s="80">
        <f>ACUMULADO!$AZ$44</f>
        <v>0</v>
      </c>
      <c r="E462" s="81">
        <f t="shared" si="137"/>
        <v>16.666666666666668</v>
      </c>
      <c r="F462" s="90"/>
      <c r="G462" s="86">
        <f t="shared" si="135"/>
        <v>0</v>
      </c>
      <c r="H462" s="83">
        <f t="shared" si="138"/>
        <v>0</v>
      </c>
      <c r="I462" s="83" t="str">
        <f t="shared" si="139"/>
        <v/>
      </c>
      <c r="J462" s="88" t="str">
        <f t="shared" si="136"/>
        <v/>
      </c>
      <c r="T462" s="8"/>
      <c r="V462" s="9"/>
      <c r="W462" s="60"/>
    </row>
    <row r="463" spans="1:527" ht="18" customHeight="1" x14ac:dyDescent="0.25">
      <c r="A463" s="85" t="str">
        <f>Config!$B$21</f>
        <v>JEPE</v>
      </c>
      <c r="B463" s="80">
        <f>METAS!$BB$42</f>
        <v>118</v>
      </c>
      <c r="C463" s="61">
        <f>ROUNDUP((B463/12)*Config!$C$6,0)</f>
        <v>20</v>
      </c>
      <c r="D463" s="80">
        <f>ACUMULADO!$BA$44</f>
        <v>5</v>
      </c>
      <c r="E463" s="81">
        <f t="shared" si="137"/>
        <v>16.666666666666668</v>
      </c>
      <c r="F463" s="90"/>
      <c r="G463" s="86">
        <f>IFERROR(ROUND(D463*100/B463,2),0)</f>
        <v>4.24</v>
      </c>
      <c r="H463" s="83">
        <f t="shared" si="138"/>
        <v>4.24</v>
      </c>
      <c r="I463" s="83" t="str">
        <f t="shared" si="139"/>
        <v/>
      </c>
      <c r="J463" s="88" t="str">
        <f t="shared" si="136"/>
        <v/>
      </c>
      <c r="T463" s="8"/>
      <c r="V463" s="9"/>
      <c r="W463" s="60"/>
    </row>
    <row r="464" spans="1:527" ht="18" customHeight="1" x14ac:dyDescent="0.25">
      <c r="A464" s="85" t="str">
        <f>Config!$B$22</f>
        <v>ROQU</v>
      </c>
      <c r="B464" s="80">
        <f>METAS!$BC$42</f>
        <v>72</v>
      </c>
      <c r="C464" s="61">
        <f>ROUNDUP((B464/12)*Config!$C$6,0)</f>
        <v>12</v>
      </c>
      <c r="D464" s="80">
        <f>ACUMULADO!$BB$44</f>
        <v>0</v>
      </c>
      <c r="E464" s="81">
        <f t="shared" si="137"/>
        <v>16.666666666666668</v>
      </c>
      <c r="F464" s="90"/>
      <c r="G464" s="86">
        <f>IFERROR(ROUND(D464*100/B464,2),0)</f>
        <v>0</v>
      </c>
      <c r="H464" s="83">
        <f t="shared" si="138"/>
        <v>0</v>
      </c>
      <c r="I464" s="83" t="str">
        <f t="shared" si="139"/>
        <v/>
      </c>
      <c r="J464" s="88" t="str">
        <f t="shared" si="136"/>
        <v/>
      </c>
      <c r="T464" s="8"/>
      <c r="V464" s="9"/>
      <c r="W464" s="60"/>
    </row>
    <row r="465" spans="1:527" ht="18" customHeight="1" x14ac:dyDescent="0.25">
      <c r="A465" s="85" t="str">
        <f>Config!$B$23</f>
        <v>CALZ</v>
      </c>
      <c r="B465" s="80">
        <f>METAS!$BD$42</f>
        <v>55</v>
      </c>
      <c r="C465" s="61">
        <f>ROUNDUP((B465/12)*Config!$C$6,0)</f>
        <v>10</v>
      </c>
      <c r="D465" s="80">
        <f>ACUMULADO!$BC$44</f>
        <v>0</v>
      </c>
      <c r="E465" s="81">
        <f t="shared" si="137"/>
        <v>16.666666666666668</v>
      </c>
      <c r="F465" s="90"/>
      <c r="G465" s="86">
        <f t="shared" ref="G465:G466" si="140">IFERROR(ROUND(D465*100/B465,2),0)</f>
        <v>0</v>
      </c>
      <c r="H465" s="83">
        <f t="shared" si="138"/>
        <v>0</v>
      </c>
      <c r="I465" s="83" t="str">
        <f t="shared" si="139"/>
        <v/>
      </c>
      <c r="J465" s="88" t="str">
        <f t="shared" si="136"/>
        <v/>
      </c>
      <c r="T465" s="8"/>
      <c r="W465" s="60"/>
    </row>
    <row r="466" spans="1:527" ht="18" customHeight="1" x14ac:dyDescent="0.25">
      <c r="A466" s="85" t="str">
        <f>Config!$B$24</f>
        <v>PUEB</v>
      </c>
      <c r="B466" s="80">
        <f>METAS!$BE$42</f>
        <v>48</v>
      </c>
      <c r="C466" s="61">
        <f>ROUNDUP((B466/12)*Config!$C$6,0)</f>
        <v>8</v>
      </c>
      <c r="D466" s="80">
        <f>ACUMULADO!$BD$44</f>
        <v>0</v>
      </c>
      <c r="E466" s="81">
        <f t="shared" si="137"/>
        <v>16.666666666666668</v>
      </c>
      <c r="F466" s="90"/>
      <c r="G466" s="86">
        <f t="shared" si="140"/>
        <v>0</v>
      </c>
      <c r="H466" s="83">
        <f t="shared" si="138"/>
        <v>0</v>
      </c>
      <c r="I466" s="83" t="str">
        <f t="shared" si="139"/>
        <v/>
      </c>
      <c r="J466" s="88" t="str">
        <f t="shared" si="136"/>
        <v/>
      </c>
      <c r="T466" s="8"/>
      <c r="W466" s="60"/>
    </row>
    <row r="467" spans="1:527" ht="18" customHeight="1" x14ac:dyDescent="0.25">
      <c r="A467" s="91"/>
      <c r="B467" s="65"/>
      <c r="D467" s="63"/>
      <c r="E467" s="65"/>
      <c r="I467" s="65"/>
      <c r="J467" s="65"/>
      <c r="T467" s="8"/>
      <c r="W467" s="60"/>
    </row>
    <row r="468" spans="1:527" ht="18" customHeight="1" x14ac:dyDescent="0.25">
      <c r="A468" s="91"/>
      <c r="B468" s="65"/>
      <c r="D468" s="65"/>
      <c r="E468" s="65"/>
      <c r="I468" s="65"/>
      <c r="J468" s="65"/>
      <c r="T468" s="8"/>
      <c r="W468" s="60"/>
    </row>
    <row r="469" spans="1:527" ht="18" customHeight="1" x14ac:dyDescent="0.25">
      <c r="A469" s="91"/>
      <c r="B469" s="65"/>
      <c r="D469" s="65"/>
      <c r="E469" s="65"/>
      <c r="I469" s="65"/>
      <c r="J469" s="65"/>
      <c r="T469" s="8"/>
      <c r="W469" s="60"/>
    </row>
    <row r="470" spans="1:527" ht="18" customHeight="1" x14ac:dyDescent="0.25">
      <c r="A470" s="91"/>
      <c r="B470" s="65"/>
      <c r="D470" s="65"/>
      <c r="E470" s="65"/>
      <c r="I470" s="65"/>
      <c r="J470" s="65"/>
      <c r="T470" s="8"/>
      <c r="W470" s="60"/>
    </row>
    <row r="471" spans="1:527" ht="18" customHeight="1" x14ac:dyDescent="0.25">
      <c r="A471" s="91"/>
      <c r="B471" s="65"/>
      <c r="D471" s="65"/>
      <c r="E471" s="65"/>
      <c r="I471" s="65"/>
      <c r="J471" s="65"/>
      <c r="T471" s="8"/>
      <c r="W471" s="60"/>
    </row>
    <row r="472" spans="1:527" ht="18" customHeight="1" x14ac:dyDescent="0.25">
      <c r="A472" s="94"/>
      <c r="B472" s="65"/>
      <c r="D472" s="65"/>
      <c r="E472" s="65"/>
      <c r="I472" s="65"/>
      <c r="J472" s="65"/>
      <c r="T472" s="8"/>
      <c r="W472" s="60"/>
      <c r="PN472">
        <v>0</v>
      </c>
      <c r="PO472">
        <v>0</v>
      </c>
      <c r="PP472">
        <v>0</v>
      </c>
      <c r="PQ472">
        <v>0</v>
      </c>
      <c r="PR472">
        <v>0</v>
      </c>
      <c r="PS472">
        <v>0</v>
      </c>
      <c r="PT472">
        <v>0</v>
      </c>
      <c r="PU472">
        <v>0</v>
      </c>
      <c r="PV472">
        <v>0</v>
      </c>
      <c r="PW472">
        <v>0</v>
      </c>
      <c r="PX472">
        <v>0</v>
      </c>
      <c r="PY472">
        <v>0</v>
      </c>
      <c r="PZ472">
        <v>0</v>
      </c>
      <c r="QA472">
        <v>0</v>
      </c>
      <c r="QB472">
        <v>0</v>
      </c>
      <c r="QC472">
        <v>0</v>
      </c>
      <c r="QD472">
        <v>0</v>
      </c>
      <c r="QE472">
        <v>0</v>
      </c>
      <c r="QF472">
        <v>0</v>
      </c>
      <c r="QG472">
        <v>0</v>
      </c>
      <c r="QH472">
        <v>0</v>
      </c>
      <c r="QI472">
        <v>0</v>
      </c>
      <c r="QJ472">
        <v>0</v>
      </c>
      <c r="QK472">
        <v>0</v>
      </c>
      <c r="QL472">
        <v>0</v>
      </c>
      <c r="QM472">
        <v>0</v>
      </c>
      <c r="QN472">
        <v>0</v>
      </c>
      <c r="QO472">
        <v>0</v>
      </c>
      <c r="QP472">
        <v>0</v>
      </c>
      <c r="QQ472">
        <v>0</v>
      </c>
      <c r="QR472">
        <v>0</v>
      </c>
      <c r="QS472">
        <v>0</v>
      </c>
      <c r="QT472">
        <v>0</v>
      </c>
      <c r="QU472">
        <v>0</v>
      </c>
      <c r="QV472">
        <v>0</v>
      </c>
      <c r="QW472">
        <v>0</v>
      </c>
      <c r="QX472">
        <v>0</v>
      </c>
      <c r="QY472">
        <v>0</v>
      </c>
      <c r="QZ472">
        <v>0</v>
      </c>
      <c r="RA472">
        <v>0</v>
      </c>
      <c r="RB472">
        <v>0</v>
      </c>
      <c r="RC472">
        <v>0</v>
      </c>
      <c r="RD472">
        <v>0</v>
      </c>
      <c r="RE472">
        <v>0</v>
      </c>
      <c r="RF472">
        <v>0</v>
      </c>
      <c r="RG472">
        <v>0</v>
      </c>
      <c r="RH472">
        <v>0</v>
      </c>
      <c r="RI472">
        <v>0</v>
      </c>
      <c r="RJ472">
        <v>0</v>
      </c>
      <c r="RK472">
        <v>0</v>
      </c>
      <c r="RL472">
        <v>0</v>
      </c>
      <c r="RM472">
        <v>0</v>
      </c>
      <c r="RN472">
        <v>0</v>
      </c>
      <c r="RO472">
        <v>0</v>
      </c>
      <c r="RP472">
        <v>0</v>
      </c>
      <c r="RQ472">
        <v>0</v>
      </c>
      <c r="RR472">
        <v>0</v>
      </c>
      <c r="RS472">
        <v>0</v>
      </c>
      <c r="RT472">
        <v>0</v>
      </c>
      <c r="RU472">
        <v>0</v>
      </c>
      <c r="RV472">
        <v>0</v>
      </c>
      <c r="RW472">
        <v>0</v>
      </c>
      <c r="RX472">
        <v>0</v>
      </c>
      <c r="RY472">
        <v>0</v>
      </c>
      <c r="RZ472">
        <v>0</v>
      </c>
      <c r="SA472">
        <v>0</v>
      </c>
      <c r="SB472">
        <v>0</v>
      </c>
      <c r="SC472">
        <v>0</v>
      </c>
      <c r="SD472">
        <v>0</v>
      </c>
      <c r="SE472">
        <v>0</v>
      </c>
      <c r="SF472">
        <v>0</v>
      </c>
      <c r="SG472">
        <v>0</v>
      </c>
      <c r="SH472">
        <v>0</v>
      </c>
      <c r="SI472">
        <v>0</v>
      </c>
      <c r="SJ472">
        <v>0</v>
      </c>
      <c r="SK472">
        <v>0</v>
      </c>
      <c r="SL472">
        <v>0</v>
      </c>
      <c r="SM472">
        <v>0</v>
      </c>
      <c r="SN472">
        <v>0</v>
      </c>
      <c r="SO472">
        <v>0</v>
      </c>
      <c r="SP472">
        <v>0</v>
      </c>
      <c r="SQ472">
        <v>0</v>
      </c>
      <c r="SR472">
        <v>0</v>
      </c>
      <c r="SS472">
        <v>0</v>
      </c>
      <c r="ST472">
        <v>0</v>
      </c>
      <c r="SU472">
        <v>0</v>
      </c>
      <c r="SV472">
        <v>0</v>
      </c>
      <c r="SW472">
        <v>0</v>
      </c>
      <c r="SX472">
        <v>0</v>
      </c>
      <c r="SY472">
        <v>0</v>
      </c>
      <c r="SZ472">
        <v>0</v>
      </c>
      <c r="TA472">
        <v>0</v>
      </c>
      <c r="TB472">
        <v>0</v>
      </c>
      <c r="TC472">
        <v>0</v>
      </c>
      <c r="TD472">
        <v>0</v>
      </c>
      <c r="TE472">
        <v>0</v>
      </c>
      <c r="TF472">
        <v>0</v>
      </c>
      <c r="TG472">
        <v>0</v>
      </c>
    </row>
    <row r="473" spans="1:527" ht="18" customHeight="1" x14ac:dyDescent="0.25">
      <c r="A473" s="94"/>
      <c r="B473" s="65"/>
      <c r="D473" s="65"/>
      <c r="E473" s="65"/>
      <c r="I473" s="65"/>
      <c r="J473" s="65"/>
      <c r="T473" s="8"/>
      <c r="W473" s="60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</sheetPr>
  <dimension ref="A1:TG80"/>
  <sheetViews>
    <sheetView showGridLines="0" zoomScale="80" zoomScaleNormal="80" zoomScaleSheetLayoutView="85" workbookViewId="0">
      <selection activeCell="G83" sqref="G83"/>
    </sheetView>
  </sheetViews>
  <sheetFormatPr baseColWidth="10" defaultRowHeight="15" x14ac:dyDescent="0.25"/>
  <cols>
    <col min="1" max="1" width="17" style="4" customWidth="1"/>
    <col min="2" max="2" width="13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2025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13.3</v>
      </c>
      <c r="F3" s="62">
        <f>Config!$I$3</f>
        <v>15</v>
      </c>
      <c r="H3" s="62">
        <f>Config!$K$3</f>
        <v>80</v>
      </c>
      <c r="I3" s="62">
        <f>Config!$M$3</f>
        <v>90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METAS!B15</f>
        <v>PORCENTAJE DE ADULTOS Y JOVENES  QUE RECIBEN  CONSEJERIA  EN PREVENCION PARA TAMIZAJE  DE ITS Y VIH/SIDA</v>
      </c>
      <c r="G5"/>
      <c r="H5"/>
      <c r="I5"/>
      <c r="J5"/>
      <c r="K5" s="9" t="s">
        <v>506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519</v>
      </c>
      <c r="E6" s="69" t="s">
        <v>1</v>
      </c>
      <c r="F6" s="71"/>
      <c r="G6" s="72" t="s">
        <v>9</v>
      </c>
      <c r="H6" s="73" t="str">
        <f>"DEFICIENTE &lt; "&amp;$E$3</f>
        <v>DEFICIENTE &lt; 13,3</v>
      </c>
      <c r="I6" s="73" t="str">
        <f>"PROCESO &gt; "&amp;$E$3&amp;"  -  &lt; "&amp;$F$3</f>
        <v>PROCESO &gt; 13,3  -  &lt; 15</v>
      </c>
      <c r="J6" s="73" t="str">
        <f>"OPTIMO &gt;= "&amp;$F$3</f>
        <v>OPTIMO &gt;= 15</v>
      </c>
      <c r="T6" s="8"/>
      <c r="V6" s="59" t="str">
        <f>A5</f>
        <v>PORCENTAJE DE ADULTOS Y JOVENES  QUE RECIBEN  CONSEJERIA  EN PREVENCION PARA TAMIZAJE  DE ITS Y VIH/SIDA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5366</v>
      </c>
      <c r="C7" s="75">
        <f>SUM(C8:C16)</f>
        <v>897</v>
      </c>
      <c r="D7" s="75">
        <f>SUM(D8:D16)</f>
        <v>916</v>
      </c>
      <c r="E7" s="75">
        <f>Config!$C$9</f>
        <v>16.666666666666668</v>
      </c>
      <c r="F7" s="76"/>
      <c r="G7" s="75">
        <f t="shared" ref="G7:G16" si="0">IFERROR(ROUND(D7*100/B7,2),0)</f>
        <v>17.07</v>
      </c>
      <c r="H7" s="77" t="str">
        <f>IF(G7&lt;$E$3,G7,"")</f>
        <v/>
      </c>
      <c r="I7" s="77" t="str">
        <f>IF(G7&gt;=$E$3,IF(G7&lt;$F$3,G7,""),"")</f>
        <v/>
      </c>
      <c r="J7" s="75">
        <f>IF(G7&gt;=$F$3,G7,"")</f>
        <v>17.07</v>
      </c>
      <c r="T7" s="8"/>
      <c r="V7" s="78" t="str">
        <f>$V$1&amp;"  "&amp;V6&amp;"  "&amp;$V$3&amp;"  "&amp;$V$2</f>
        <v>RED. MOYOBAMBA:  PORCENTAJE DE ADULTOS Y JOVENES  QUE RECIBEN  CONSEJERIA  EN PREVENCION PARA TAMIZAJE  DE ITS Y VIH/SIDA  - POR MICROREDES :   ENERO - FEBRERO 2025</v>
      </c>
      <c r="W7" s="60"/>
    </row>
    <row r="8" spans="1:23" x14ac:dyDescent="0.25">
      <c r="A8" s="79" t="str">
        <f>Config!$B$16</f>
        <v>HOSP</v>
      </c>
      <c r="B8" s="80">
        <f>METAS!$AV$15</f>
        <v>0</v>
      </c>
      <c r="C8" s="80">
        <f>ROUNDUP((B8/12)*Config!$C$6,0)</f>
        <v>0</v>
      </c>
      <c r="D8" s="80">
        <f>ACUMULADO!$AU$16</f>
        <v>181</v>
      </c>
      <c r="E8" s="81">
        <f>E7</f>
        <v>16.666666666666668</v>
      </c>
      <c r="F8" s="81"/>
      <c r="G8" s="82">
        <f t="shared" si="0"/>
        <v>0</v>
      </c>
      <c r="H8" s="83">
        <f>IF(G8&lt;$E$3,G8,"")</f>
        <v>0</v>
      </c>
      <c r="I8" s="83" t="str">
        <f>IF(G8&gt;=$E$3,IF(G8&lt;$F$3,G8,""),"")</f>
        <v/>
      </c>
      <c r="J8" s="84" t="str">
        <f>IF(G8&gt;=$F$3,G8,"")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METAS!$AX$15</f>
        <v>2564</v>
      </c>
      <c r="C9" s="61">
        <f>ROUNDUP((B9/12)*Config!$C$6,0)</f>
        <v>428</v>
      </c>
      <c r="D9" s="80">
        <f>ACUMULADO!$AW$16</f>
        <v>373</v>
      </c>
      <c r="E9" s="81">
        <f t="shared" ref="E9:E16" si="1">E8</f>
        <v>16.666666666666668</v>
      </c>
      <c r="F9" s="81"/>
      <c r="G9" s="82">
        <f t="shared" si="0"/>
        <v>14.55</v>
      </c>
      <c r="H9" s="83" t="str">
        <f t="shared" ref="H9:H16" si="2">IF(G9&lt;$E$3,G9,"")</f>
        <v/>
      </c>
      <c r="I9" s="83">
        <f t="shared" ref="I9:I16" si="3">IF(G9&gt;=$E$3,IF(G9&lt;$F$3,G9,""),"")</f>
        <v>14.55</v>
      </c>
      <c r="J9" s="84" t="str">
        <f t="shared" ref="J9:J16" si="4">IF(G9&gt;=$F$3,G9,"")</f>
        <v/>
      </c>
      <c r="T9" s="8"/>
      <c r="V9" s="59" t="str">
        <f>IF(G7&lt;=$E$3,"DEFICIENTE",IF(G7&gt;$E$3,IF(G7&lt;$F$3,"en PROCESO",IF(G7&gt;=$F$3,"OPTIMO",""))))</f>
        <v>OPTIMO</v>
      </c>
      <c r="W9" s="60"/>
    </row>
    <row r="10" spans="1:23" ht="18" customHeight="1" x14ac:dyDescent="0.25">
      <c r="A10" s="85" t="str">
        <f>Config!$B$18</f>
        <v>JERI</v>
      </c>
      <c r="B10" s="80">
        <f>METAS!$AY$15</f>
        <v>398</v>
      </c>
      <c r="C10" s="61">
        <f>ROUNDUP((B10/12)*Config!$C$6,0)</f>
        <v>67</v>
      </c>
      <c r="D10" s="80">
        <f>ACUMULADO!$AX$16</f>
        <v>69</v>
      </c>
      <c r="E10" s="81">
        <f t="shared" si="1"/>
        <v>16.666666666666668</v>
      </c>
      <c r="F10" s="81"/>
      <c r="G10" s="82">
        <f t="shared" si="0"/>
        <v>17.34</v>
      </c>
      <c r="H10" s="83" t="str">
        <f t="shared" si="2"/>
        <v/>
      </c>
      <c r="I10" s="83" t="str">
        <f t="shared" si="3"/>
        <v/>
      </c>
      <c r="J10" s="84">
        <f t="shared" si="4"/>
        <v>17.34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METAS!$AZ$15</f>
        <v>327</v>
      </c>
      <c r="C11" s="61">
        <f>ROUNDUP((B11/12)*Config!$C$6,0)</f>
        <v>55</v>
      </c>
      <c r="D11" s="80">
        <f>ACUMULADO!$AY$16</f>
        <v>83</v>
      </c>
      <c r="E11" s="81">
        <f t="shared" si="1"/>
        <v>16.666666666666668</v>
      </c>
      <c r="F11" s="81"/>
      <c r="G11" s="82">
        <f t="shared" si="0"/>
        <v>25.38</v>
      </c>
      <c r="H11" s="83" t="str">
        <f t="shared" si="2"/>
        <v/>
      </c>
      <c r="I11" s="83" t="str">
        <f t="shared" si="3"/>
        <v/>
      </c>
      <c r="J11" s="84">
        <f t="shared" si="4"/>
        <v>25.38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METAS!$BA$15</f>
        <v>684</v>
      </c>
      <c r="C12" s="61">
        <f>ROUNDUP((B12/12)*Config!$C$6,0)</f>
        <v>114</v>
      </c>
      <c r="D12" s="80">
        <f>ACUMULADO!$AZ$16</f>
        <v>51</v>
      </c>
      <c r="E12" s="81">
        <f t="shared" si="1"/>
        <v>16.666666666666668</v>
      </c>
      <c r="F12" s="81"/>
      <c r="G12" s="82">
        <f t="shared" si="0"/>
        <v>7.46</v>
      </c>
      <c r="H12" s="83">
        <f t="shared" si="2"/>
        <v>7.46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METAS!$BB$15</f>
        <v>645</v>
      </c>
      <c r="C13" s="61">
        <f>ROUNDUP((B13/12)*Config!$C$6,0)</f>
        <v>108</v>
      </c>
      <c r="D13" s="80">
        <f>ACUMULADO!$BA$16</f>
        <v>80</v>
      </c>
      <c r="E13" s="81">
        <f t="shared" si="1"/>
        <v>16.666666666666668</v>
      </c>
      <c r="F13" s="81"/>
      <c r="G13" s="82">
        <f t="shared" si="0"/>
        <v>12.4</v>
      </c>
      <c r="H13" s="83">
        <f t="shared" si="2"/>
        <v>12.4</v>
      </c>
      <c r="I13" s="83" t="str">
        <f t="shared" si="3"/>
        <v/>
      </c>
      <c r="J13" s="84" t="str">
        <f t="shared" si="4"/>
        <v/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METAS!$BC$15</f>
        <v>240</v>
      </c>
      <c r="C14" s="61">
        <f>ROUNDUP((B14/12)*Config!$C$6,0)</f>
        <v>40</v>
      </c>
      <c r="D14" s="80">
        <f>ACUMULADO!$BB$16</f>
        <v>30</v>
      </c>
      <c r="E14" s="81">
        <f t="shared" si="1"/>
        <v>16.666666666666668</v>
      </c>
      <c r="F14" s="81"/>
      <c r="G14" s="82">
        <f t="shared" si="0"/>
        <v>12.5</v>
      </c>
      <c r="H14" s="83">
        <f t="shared" si="2"/>
        <v>12.5</v>
      </c>
      <c r="I14" s="83" t="str">
        <f t="shared" si="3"/>
        <v/>
      </c>
      <c r="J14" s="84" t="str">
        <f t="shared" si="4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METAS!$BD$15</f>
        <v>389</v>
      </c>
      <c r="C15" s="61">
        <f>ROUNDUP((B15/12)*Config!$C$6,0)</f>
        <v>65</v>
      </c>
      <c r="D15" s="80">
        <f>ACUMULADO!$BC$16</f>
        <v>42</v>
      </c>
      <c r="E15" s="81">
        <f t="shared" si="1"/>
        <v>16.666666666666668</v>
      </c>
      <c r="F15" s="81"/>
      <c r="G15" s="82">
        <f t="shared" si="0"/>
        <v>10.8</v>
      </c>
      <c r="H15" s="83">
        <f t="shared" si="2"/>
        <v>10.8</v>
      </c>
      <c r="I15" s="83" t="str">
        <f t="shared" si="3"/>
        <v/>
      </c>
      <c r="J15" s="84" t="str">
        <f t="shared" si="4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METAS!$BE$15</f>
        <v>119</v>
      </c>
      <c r="C16" s="61">
        <f>ROUNDUP((B16/12)*Config!$C$6,0)</f>
        <v>20</v>
      </c>
      <c r="D16" s="80">
        <f>ACUMULADO!$BD$16</f>
        <v>7</v>
      </c>
      <c r="E16" s="81">
        <f t="shared" si="1"/>
        <v>16.666666666666668</v>
      </c>
      <c r="F16" s="81"/>
      <c r="G16" s="82">
        <f t="shared" si="0"/>
        <v>5.88</v>
      </c>
      <c r="H16" s="83">
        <f t="shared" si="2"/>
        <v>5.88</v>
      </c>
      <c r="I16" s="83" t="str">
        <f t="shared" si="3"/>
        <v/>
      </c>
      <c r="J16" s="84" t="str">
        <f t="shared" si="4"/>
        <v/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 s="65"/>
      <c r="I22" s="65"/>
      <c r="J22" s="65"/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 s="65"/>
      <c r="I23" s="65"/>
      <c r="J23" s="65"/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METAS!B16</f>
        <v>PORCENTAJE DE ADULTOS Y JOVENES QUE RECIBEN TAMIZAJE  DE ITS Y VIH/SIDA</v>
      </c>
      <c r="B24" s="65"/>
      <c r="C24" s="63"/>
      <c r="D24" s="65"/>
      <c r="E24" s="65"/>
      <c r="F24" s="65"/>
      <c r="G24" s="65"/>
      <c r="H24" s="65"/>
      <c r="I24" s="65"/>
      <c r="J24" s="65"/>
      <c r="K24"/>
      <c r="L24"/>
      <c r="M24"/>
      <c r="N24"/>
      <c r="O24"/>
      <c r="P24"/>
      <c r="Q24"/>
      <c r="R24"/>
      <c r="S24"/>
      <c r="U24" s="58"/>
      <c r="V24" s="59" t="str">
        <f>A24</f>
        <v>PORCENTAJE DE ADULTOS Y JOVENES QUE RECIBEN TAMIZAJE  DE ITS Y VIH/SIDA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526</v>
      </c>
      <c r="E25" s="69" t="s">
        <v>1</v>
      </c>
      <c r="F25" s="71"/>
      <c r="G25" s="72" t="s">
        <v>9</v>
      </c>
      <c r="H25" s="73" t="str">
        <f>"DEFICIENTE &lt; "&amp;$E$3</f>
        <v>DEFICIENTE &lt; 13,3</v>
      </c>
      <c r="I25" s="73" t="str">
        <f>"PROCESO &gt; "&amp;$E$3&amp;"  -  &lt; "&amp;$F$3</f>
        <v>PROCESO &gt; 13,3  -  &lt; 15</v>
      </c>
      <c r="J25" s="73" t="str">
        <f>"OPTIMO &gt;= "&amp;$F$3</f>
        <v>OPTIMO &gt;= 15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PORCENTAJE DE ADULTOS Y JOVENES QUE RECIBEN TAMIZAJE  DE ITS Y VIH/SIDA  - POR MICROREDES :   ENERO - FEBRERO 2025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5332</v>
      </c>
      <c r="C26" s="75">
        <f>SUM(C27:C35)</f>
        <v>892</v>
      </c>
      <c r="D26" s="75">
        <f>SUM(D27:D35)</f>
        <v>918</v>
      </c>
      <c r="E26" s="75">
        <f>Config!$C$9</f>
        <v>16.666666666666668</v>
      </c>
      <c r="F26" s="76"/>
      <c r="G26" s="75">
        <f t="shared" ref="G26:G35" si="5">IFERROR(ROUND(D26*100/B26,2),0)</f>
        <v>17.22</v>
      </c>
      <c r="H26" s="77" t="str">
        <f>IF(G26&lt;$E$3,G26,"")</f>
        <v/>
      </c>
      <c r="I26" s="77" t="str">
        <f>IF(G26&gt;=$E$3,IF(G26&lt;$F$3,G26,""),"")</f>
        <v/>
      </c>
      <c r="J26" s="75">
        <f>IF(G26&gt;=$F$3,G26,"")</f>
        <v>17.22</v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METAS!$AV$16</f>
        <v>0</v>
      </c>
      <c r="C27" s="80">
        <f>ROUNDUP((B27/12)*Config!$C$6,0)</f>
        <v>0</v>
      </c>
      <c r="D27" s="80">
        <f>ACUMULADO!$AU$17</f>
        <v>181</v>
      </c>
      <c r="E27" s="81">
        <f>E26</f>
        <v>16.666666666666668</v>
      </c>
      <c r="F27" s="81"/>
      <c r="G27" s="82">
        <f t="shared" si="5"/>
        <v>0</v>
      </c>
      <c r="H27" s="83">
        <f>IF(G27&lt;$E$3,G27,"")</f>
        <v>0</v>
      </c>
      <c r="I27" s="83" t="str">
        <f>IF(G27&gt;=$E$3,IF(G27&lt;$F$3,G27,""),"")</f>
        <v/>
      </c>
      <c r="J27" s="84" t="str">
        <f>IF(G27&gt;=$F$3,G27,"")</f>
        <v/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METAS!$AX$16</f>
        <v>2536</v>
      </c>
      <c r="C28" s="61">
        <f>ROUNDUP((B28/12)*Config!$C$6,0)</f>
        <v>423</v>
      </c>
      <c r="D28" s="80">
        <f>ACUMULADO!$AW$17</f>
        <v>373</v>
      </c>
      <c r="E28" s="81">
        <f t="shared" ref="E28:E35" si="6">E27</f>
        <v>16.666666666666668</v>
      </c>
      <c r="F28" s="81"/>
      <c r="G28" s="82">
        <f>IFERROR(ROUND(D28*100/B28,2),0)</f>
        <v>14.71</v>
      </c>
      <c r="H28" s="83" t="str">
        <f t="shared" ref="H28:H35" si="7">IF(G28&lt;$E$3,G28,"")</f>
        <v/>
      </c>
      <c r="I28" s="83">
        <f t="shared" ref="I28:I35" si="8">IF(G28&gt;=$E$3,IF(G28&lt;$F$3,G28,""),"")</f>
        <v>14.71</v>
      </c>
      <c r="J28" s="84" t="str">
        <f t="shared" ref="J28:J35" si="9">IF(G28&gt;=$F$3,G28,"")</f>
        <v/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METAS!$AY$16</f>
        <v>398</v>
      </c>
      <c r="C29" s="61">
        <f>ROUNDUP((B29/12)*Config!$C$6,0)</f>
        <v>67</v>
      </c>
      <c r="D29" s="80">
        <f>ACUMULADO!$AX$17</f>
        <v>69</v>
      </c>
      <c r="E29" s="81">
        <f t="shared" si="6"/>
        <v>16.666666666666668</v>
      </c>
      <c r="F29" s="81"/>
      <c r="G29" s="82">
        <f t="shared" si="5"/>
        <v>17.34</v>
      </c>
      <c r="H29" s="83" t="str">
        <f t="shared" si="7"/>
        <v/>
      </c>
      <c r="I29" s="83" t="str">
        <f t="shared" si="8"/>
        <v/>
      </c>
      <c r="J29" s="84">
        <f t="shared" si="9"/>
        <v>17.34</v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METAS!$AZ$16</f>
        <v>327</v>
      </c>
      <c r="C30" s="61">
        <f>ROUNDUP((B30/12)*Config!$C$6,0)</f>
        <v>55</v>
      </c>
      <c r="D30" s="80">
        <f>ACUMULADO!$AY$17</f>
        <v>84</v>
      </c>
      <c r="E30" s="81">
        <f t="shared" si="6"/>
        <v>16.666666666666668</v>
      </c>
      <c r="F30" s="81"/>
      <c r="G30" s="82">
        <f t="shared" si="5"/>
        <v>25.69</v>
      </c>
      <c r="H30" s="83" t="str">
        <f t="shared" si="7"/>
        <v/>
      </c>
      <c r="I30" s="83" t="str">
        <f t="shared" si="8"/>
        <v/>
      </c>
      <c r="J30" s="84">
        <f t="shared" si="9"/>
        <v>25.69</v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METAS!$BA$16</f>
        <v>679</v>
      </c>
      <c r="C31" s="61">
        <f>ROUNDUP((B31/12)*Config!$C$6,0)</f>
        <v>114</v>
      </c>
      <c r="D31" s="80">
        <f>ACUMULADO!$AZ$17</f>
        <v>51</v>
      </c>
      <c r="E31" s="81">
        <f t="shared" si="6"/>
        <v>16.666666666666668</v>
      </c>
      <c r="F31" s="81"/>
      <c r="G31" s="82">
        <f t="shared" si="5"/>
        <v>7.51</v>
      </c>
      <c r="H31" s="83">
        <f t="shared" si="7"/>
        <v>7.51</v>
      </c>
      <c r="I31" s="83" t="str">
        <f t="shared" si="8"/>
        <v/>
      </c>
      <c r="J31" s="84" t="str">
        <f t="shared" si="9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METAS!$BB$16</f>
        <v>650</v>
      </c>
      <c r="C32" s="61">
        <f>ROUNDUP((B32/12)*Config!$C$6,0)</f>
        <v>109</v>
      </c>
      <c r="D32" s="80">
        <f>ACUMULADO!$BA$17</f>
        <v>80</v>
      </c>
      <c r="E32" s="81">
        <f t="shared" si="6"/>
        <v>16.666666666666668</v>
      </c>
      <c r="F32" s="81"/>
      <c r="G32" s="82">
        <f t="shared" si="5"/>
        <v>12.31</v>
      </c>
      <c r="H32" s="83">
        <f t="shared" si="7"/>
        <v>12.31</v>
      </c>
      <c r="I32" s="83" t="str">
        <f t="shared" si="8"/>
        <v/>
      </c>
      <c r="J32" s="84" t="str">
        <f t="shared" si="9"/>
        <v/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METAS!$BC$16</f>
        <v>239</v>
      </c>
      <c r="C33" s="61">
        <f>ROUNDUP((B33/12)*Config!$C$6,0)</f>
        <v>40</v>
      </c>
      <c r="D33" s="80">
        <f>ACUMULADO!$BB$17</f>
        <v>30</v>
      </c>
      <c r="E33" s="81">
        <f t="shared" si="6"/>
        <v>16.666666666666668</v>
      </c>
      <c r="F33" s="81"/>
      <c r="G33" s="82">
        <f t="shared" si="5"/>
        <v>12.55</v>
      </c>
      <c r="H33" s="83">
        <f t="shared" si="7"/>
        <v>12.55</v>
      </c>
      <c r="I33" s="83" t="str">
        <f t="shared" si="8"/>
        <v/>
      </c>
      <c r="J33" s="84" t="str">
        <f t="shared" si="9"/>
        <v/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METAS!$BD$16</f>
        <v>390</v>
      </c>
      <c r="C34" s="61">
        <f>ROUNDUP((B34/12)*Config!$C$6,0)</f>
        <v>65</v>
      </c>
      <c r="D34" s="80">
        <f>ACUMULADO!$BC$17</f>
        <v>42</v>
      </c>
      <c r="E34" s="81">
        <f t="shared" si="6"/>
        <v>16.666666666666668</v>
      </c>
      <c r="F34" s="81"/>
      <c r="G34" s="82">
        <f t="shared" si="5"/>
        <v>10.77</v>
      </c>
      <c r="H34" s="83">
        <f t="shared" si="7"/>
        <v>10.77</v>
      </c>
      <c r="I34" s="83" t="str">
        <f t="shared" si="8"/>
        <v/>
      </c>
      <c r="J34" s="84" t="str">
        <f t="shared" si="9"/>
        <v/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METAS!$BE$16</f>
        <v>113</v>
      </c>
      <c r="C35" s="61">
        <f>ROUNDUP((B35/12)*Config!$C$6,0)</f>
        <v>19</v>
      </c>
      <c r="D35" s="80">
        <f>ACUMULADO!$BD$17</f>
        <v>8</v>
      </c>
      <c r="E35" s="81">
        <f t="shared" si="6"/>
        <v>16.666666666666668</v>
      </c>
      <c r="F35" s="81"/>
      <c r="G35" s="82">
        <f t="shared" si="5"/>
        <v>7.08</v>
      </c>
      <c r="H35" s="83">
        <f t="shared" si="7"/>
        <v>7.08</v>
      </c>
      <c r="I35" s="83" t="str">
        <f t="shared" si="8"/>
        <v/>
      </c>
      <c r="J35" s="84" t="str">
        <f t="shared" si="9"/>
        <v/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65"/>
      <c r="I43" s="65"/>
      <c r="J43" s="65"/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65"/>
      <c r="I44" s="65"/>
      <c r="J44" s="65"/>
      <c r="K44"/>
      <c r="L44"/>
      <c r="M44"/>
      <c r="N44"/>
      <c r="O44"/>
      <c r="P44"/>
      <c r="Q44"/>
      <c r="R44"/>
      <c r="S44"/>
      <c r="U44" s="58"/>
      <c r="V44" s="59" t="str">
        <f>A45</f>
        <v>PORCENTAJE  DE GESTANTES REACTIVAS  A SIFILIS RECIBEN TRATAMIENTO COMPLETO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METAS!B17</f>
        <v>PORCENTAJE  DE GESTANTES REACTIVAS  A SIFILIS RECIBEN TRATAMIENTO COMPLETO</v>
      </c>
      <c r="B45"/>
      <c r="C45" s="63"/>
      <c r="D45" s="64"/>
      <c r="E45" s="64"/>
      <c r="F45" s="65"/>
      <c r="G45" s="65"/>
      <c r="H45" s="65"/>
      <c r="I45" s="65"/>
      <c r="J45" s="65"/>
      <c r="K45"/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 DE GESTANTES REACTIVAS  A SIFILIS RECIBEN TRATAMIENTO COMPLETO  - POR MICROREDES :   ENERO - FEBRERO 2025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528</v>
      </c>
      <c r="C46" s="70"/>
      <c r="D46" s="69" t="s">
        <v>527</v>
      </c>
      <c r="E46" s="69" t="s">
        <v>1</v>
      </c>
      <c r="F46" s="71"/>
      <c r="G46" s="72" t="s">
        <v>9</v>
      </c>
      <c r="H46" s="73" t="str">
        <f>"DEFICIENTE &lt; "&amp;$H$3</f>
        <v>DEFICIENTE &lt; 80</v>
      </c>
      <c r="I46" s="73" t="str">
        <f>"PROCESO &gt; ="&amp;$H$3&amp;"  -  &lt; "&amp;$I$3</f>
        <v>PROCESO &gt; =80  -  &lt; 90</v>
      </c>
      <c r="J46" s="73" t="str">
        <f>"OPTIMO &gt;= "&amp;$I$3</f>
        <v>OPTIMO &gt;= 90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4</v>
      </c>
      <c r="C47" s="75"/>
      <c r="D47" s="75">
        <f>SUM(D48:D56)</f>
        <v>0</v>
      </c>
      <c r="E47" s="75">
        <f>Config!$D$9</f>
        <v>100</v>
      </c>
      <c r="F47" s="76"/>
      <c r="G47" s="75">
        <f t="shared" ref="G47:G52" si="10">IFERROR(ROUND(D47*100/B47,2),0)</f>
        <v>0</v>
      </c>
      <c r="H47" s="77">
        <f>IF(G47&lt;$H$3,G47,"")</f>
        <v>0</v>
      </c>
      <c r="I47" s="77" t="str">
        <f>IF(G47&gt;=$H$3,IF(G47&lt;$I$3,G47,""),"")</f>
        <v/>
      </c>
      <c r="J47" s="75" t="str">
        <f>IF(G47&gt;=$I$3,G47,"")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ACUMULADO!$AU$18</f>
        <v>2</v>
      </c>
      <c r="C48" s="80"/>
      <c r="D48" s="80">
        <f>ACUMULADO!$AU$19</f>
        <v>0</v>
      </c>
      <c r="E48" s="81">
        <f>E47</f>
        <v>100</v>
      </c>
      <c r="F48" s="81"/>
      <c r="G48" s="82">
        <f>IFERROR(ROUND(D48*100/B48,2),0)</f>
        <v>0</v>
      </c>
      <c r="H48" s="83">
        <f>IF(G48&lt;$H$3,G48,"")</f>
        <v>0</v>
      </c>
      <c r="I48" s="83" t="str">
        <f>IF(G48&gt;=$H$3,IF(G48&lt;$I$3,G48,""),"")</f>
        <v/>
      </c>
      <c r="J48" s="84" t="str">
        <f>IF(G48&gt;=$I$3,G48,"")</f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ACUMULADO!$AW$18</f>
        <v>1</v>
      </c>
      <c r="C49" s="61"/>
      <c r="D49" s="80">
        <f>ACUMULADO!$AW$19</f>
        <v>0</v>
      </c>
      <c r="E49" s="81">
        <f t="shared" ref="E49:E56" si="11">E48</f>
        <v>100</v>
      </c>
      <c r="F49" s="90"/>
      <c r="G49" s="86">
        <f t="shared" si="10"/>
        <v>0</v>
      </c>
      <c r="H49" s="83">
        <f t="shared" ref="H49:H56" si="12">IF(G49&lt;$H$3,G49,"")</f>
        <v>0</v>
      </c>
      <c r="I49" s="83" t="str">
        <f t="shared" ref="I49:I56" si="13">IF(G49&gt;=$H$3,IF(G49&lt;$I$3,G49,""),"")</f>
        <v/>
      </c>
      <c r="J49" s="84" t="str">
        <f t="shared" ref="J49:J56" si="14">IF(G49&gt;=$I$3,G49,"")</f>
        <v/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ACUMULADO!$AX$18</f>
        <v>0</v>
      </c>
      <c r="C50" s="61"/>
      <c r="D50" s="80">
        <f>ACUMULADO!$AX$19</f>
        <v>0</v>
      </c>
      <c r="E50" s="81">
        <f t="shared" si="11"/>
        <v>100</v>
      </c>
      <c r="F50" s="90"/>
      <c r="G50" s="86">
        <f t="shared" si="10"/>
        <v>0</v>
      </c>
      <c r="H50" s="83">
        <f t="shared" si="12"/>
        <v>0</v>
      </c>
      <c r="I50" s="83" t="str">
        <f t="shared" si="13"/>
        <v/>
      </c>
      <c r="J50" s="84" t="str">
        <f t="shared" si="14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ACUMULADO!$AY$18</f>
        <v>0</v>
      </c>
      <c r="C51" s="61"/>
      <c r="D51" s="80">
        <f>ACUMULADO!$AY$19</f>
        <v>0</v>
      </c>
      <c r="E51" s="81">
        <f t="shared" si="11"/>
        <v>100</v>
      </c>
      <c r="F51" s="90"/>
      <c r="G51" s="86">
        <f t="shared" si="10"/>
        <v>0</v>
      </c>
      <c r="H51" s="83">
        <f t="shared" si="12"/>
        <v>0</v>
      </c>
      <c r="I51" s="83" t="str">
        <f t="shared" si="13"/>
        <v/>
      </c>
      <c r="J51" s="84" t="str">
        <f t="shared" si="14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ACUMULADO!$AZ$18</f>
        <v>1</v>
      </c>
      <c r="C52" s="61"/>
      <c r="D52" s="80">
        <f>ACUMULADO!$AZ$19</f>
        <v>0</v>
      </c>
      <c r="E52" s="81">
        <f t="shared" si="11"/>
        <v>100</v>
      </c>
      <c r="F52" s="90"/>
      <c r="G52" s="86">
        <f t="shared" si="10"/>
        <v>0</v>
      </c>
      <c r="H52" s="83">
        <f t="shared" si="12"/>
        <v>0</v>
      </c>
      <c r="I52" s="83" t="str">
        <f t="shared" si="13"/>
        <v/>
      </c>
      <c r="J52" s="84" t="str">
        <f t="shared" si="14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ACUMULADO!$BA$18</f>
        <v>0</v>
      </c>
      <c r="C53" s="61"/>
      <c r="D53" s="80">
        <f>ACUMULADO!$BA$19</f>
        <v>0</v>
      </c>
      <c r="E53" s="81">
        <f t="shared" si="11"/>
        <v>100</v>
      </c>
      <c r="F53" s="90"/>
      <c r="G53" s="86">
        <f>IFERROR(ROUND(D53*100/B53,2),0)</f>
        <v>0</v>
      </c>
      <c r="H53" s="83">
        <f t="shared" si="12"/>
        <v>0</v>
      </c>
      <c r="I53" s="83" t="str">
        <f t="shared" si="13"/>
        <v/>
      </c>
      <c r="J53" s="84" t="str">
        <f t="shared" si="14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ACUMULADO!$BB$18</f>
        <v>0</v>
      </c>
      <c r="C54" s="61"/>
      <c r="D54" s="80">
        <f>ACUMULADO!$BB$19</f>
        <v>0</v>
      </c>
      <c r="E54" s="81">
        <f t="shared" si="11"/>
        <v>100</v>
      </c>
      <c r="F54" s="90"/>
      <c r="G54" s="86">
        <f>IFERROR(ROUND(D54*100/B54,2),0)</f>
        <v>0</v>
      </c>
      <c r="H54" s="83">
        <f t="shared" si="12"/>
        <v>0</v>
      </c>
      <c r="I54" s="83" t="str">
        <f t="shared" si="13"/>
        <v/>
      </c>
      <c r="J54" s="84" t="str">
        <f t="shared" si="14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ACUMULADO!$BC$18</f>
        <v>0</v>
      </c>
      <c r="C55" s="61"/>
      <c r="D55" s="80">
        <f>ACUMULADO!$BC$19</f>
        <v>0</v>
      </c>
      <c r="E55" s="81">
        <f t="shared" si="11"/>
        <v>100</v>
      </c>
      <c r="F55" s="90"/>
      <c r="G55" s="86">
        <f t="shared" ref="G55:G56" si="15">IFERROR(ROUND(D55*100/B55,2),0)</f>
        <v>0</v>
      </c>
      <c r="H55" s="83">
        <f t="shared" si="12"/>
        <v>0</v>
      </c>
      <c r="I55" s="83" t="str">
        <f t="shared" si="13"/>
        <v/>
      </c>
      <c r="J55" s="84" t="str">
        <f t="shared" si="14"/>
        <v/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ACUMULADO!$BD$18</f>
        <v>0</v>
      </c>
      <c r="C56" s="61"/>
      <c r="D56" s="80">
        <f>ACUMULADO!$BD$19</f>
        <v>0</v>
      </c>
      <c r="E56" s="81">
        <f t="shared" si="11"/>
        <v>100</v>
      </c>
      <c r="F56" s="90"/>
      <c r="G56" s="86">
        <f t="shared" si="15"/>
        <v>0</v>
      </c>
      <c r="H56" s="83">
        <f t="shared" si="12"/>
        <v>0</v>
      </c>
      <c r="I56" s="83" t="str">
        <f t="shared" si="13"/>
        <v/>
      </c>
      <c r="J56" s="84" t="str">
        <f t="shared" si="14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4" spans="1:527" x14ac:dyDescent="0.25">
      <c r="V64" s="419" t="str">
        <f>A65</f>
        <v>PERSONAS CON DIAGNOSTICO DE INFECCIÓN DE TRANSMISIÓN SEXUAL (ITS) QUE RECIBE TRATAMIENTO</v>
      </c>
    </row>
    <row r="65" spans="1:527" s="8" customFormat="1" ht="18" customHeight="1" x14ac:dyDescent="0.25">
      <c r="A65" s="93" t="str">
        <f>METAS!B19</f>
        <v>PERSONAS CON DIAGNOSTICO DE INFECCIÓN DE TRANSMISIÓN SEXUAL (ITS) QUE RECIBE TRATAMIENTO</v>
      </c>
      <c r="B65" s="65"/>
      <c r="C65" s="63"/>
      <c r="D65" s="65"/>
      <c r="E65" s="65"/>
      <c r="F65" s="65"/>
      <c r="G65" s="65"/>
      <c r="H65" s="65"/>
      <c r="I65" s="65"/>
      <c r="J65" s="65"/>
      <c r="K65"/>
      <c r="L65"/>
      <c r="M65"/>
      <c r="N65"/>
      <c r="O65"/>
      <c r="P65"/>
      <c r="Q65"/>
      <c r="R65"/>
      <c r="S65"/>
      <c r="U65" s="58"/>
      <c r="V65" s="89" t="str">
        <f>$V$1&amp;"  "&amp;V64&amp;"  "&amp;$V$3&amp;"  "&amp;$V$2</f>
        <v>RED. MOYOBAMBA:  PERSONAS CON DIAGNOSTICO DE INFECCIÓN DE TRANSMISIÓN SEXUAL (ITS) QUE RECIBE TRATAMIENTO  - POR MICROREDES :   ENERO - FEBRERO 2025</v>
      </c>
      <c r="W65" s="60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</row>
    <row r="66" spans="1:527" s="8" customFormat="1" ht="48" customHeight="1" x14ac:dyDescent="0.25">
      <c r="A66" s="68" t="s">
        <v>2</v>
      </c>
      <c r="B66" s="69" t="s">
        <v>706</v>
      </c>
      <c r="C66" s="70"/>
      <c r="D66" s="69" t="s">
        <v>707</v>
      </c>
      <c r="E66" s="69" t="s">
        <v>1</v>
      </c>
      <c r="F66" s="71"/>
      <c r="G66" s="72" t="s">
        <v>9</v>
      </c>
      <c r="H66" s="73" t="str">
        <f>"DEFICIENTE &lt; "&amp;$H$3</f>
        <v>DEFICIENTE &lt; 80</v>
      </c>
      <c r="I66" s="73" t="str">
        <f>"PROCESO &gt; ="&amp;$H$3&amp;"  -  &lt; "&amp;$I$3</f>
        <v>PROCESO &gt; =80  -  &lt; 90</v>
      </c>
      <c r="J66" s="73" t="str">
        <f>"OPTIMO &gt;= "&amp;$I$3</f>
        <v>OPTIMO &gt;= 90</v>
      </c>
      <c r="K66"/>
      <c r="L66"/>
      <c r="M66"/>
      <c r="N66"/>
      <c r="O66"/>
      <c r="P66"/>
      <c r="Q66"/>
      <c r="R66"/>
      <c r="S66"/>
      <c r="U66" s="58"/>
      <c r="V66" s="89"/>
      <c r="W66" s="60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</row>
    <row r="67" spans="1:527" s="8" customFormat="1" ht="18" customHeight="1" thickBot="1" x14ac:dyDescent="0.3">
      <c r="A67" s="74" t="str">
        <f>Config!$B$15</f>
        <v>RED</v>
      </c>
      <c r="B67" s="75">
        <f>SUM(B68:B76)</f>
        <v>316</v>
      </c>
      <c r="C67" s="75">
        <f>SUM(C68:C76)</f>
        <v>0</v>
      </c>
      <c r="D67" s="75">
        <f>SUM(D68:D76)</f>
        <v>198</v>
      </c>
      <c r="E67" s="75">
        <f>Config!$D$9</f>
        <v>100</v>
      </c>
      <c r="F67" s="76"/>
      <c r="G67" s="75">
        <f t="shared" ref="G67" si="16">IFERROR(ROUND(D67*100/B67,2),0)</f>
        <v>62.66</v>
      </c>
      <c r="H67" s="77">
        <f>IF(G67&lt;$H$3,G67,"")</f>
        <v>62.66</v>
      </c>
      <c r="I67" s="77" t="str">
        <f>IF(G67&gt;=$H$3,IF(G67&lt;$I$3,G67,""),"")</f>
        <v/>
      </c>
      <c r="J67" s="75" t="str">
        <f>IF(G67&gt;=$I$3,G67,"")</f>
        <v/>
      </c>
      <c r="K67"/>
      <c r="L67"/>
      <c r="M67"/>
      <c r="N67"/>
      <c r="O67"/>
      <c r="P67"/>
      <c r="Q67"/>
      <c r="R67"/>
      <c r="S67"/>
      <c r="U67" s="58"/>
      <c r="V67" s="59"/>
      <c r="W67" s="60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</row>
    <row r="68" spans="1:527" s="8" customFormat="1" ht="18" customHeight="1" x14ac:dyDescent="0.25">
      <c r="A68" s="85" t="str">
        <f>Config!$B$17</f>
        <v>LLUI</v>
      </c>
      <c r="B68" s="80">
        <f>ACUMULADO!$AW$20</f>
        <v>57</v>
      </c>
      <c r="C68" s="61"/>
      <c r="D68" s="80">
        <f>ACUMULADO!$AW$21</f>
        <v>56</v>
      </c>
      <c r="E68" s="98">
        <f>Config!D9</f>
        <v>100</v>
      </c>
      <c r="F68" s="81"/>
      <c r="G68" s="82">
        <f>IFERROR(ROUND(D68*100/B68,2),0)</f>
        <v>98.25</v>
      </c>
      <c r="H68" s="83" t="str">
        <f>IF(G68&lt;$H$3,G68,"")</f>
        <v/>
      </c>
      <c r="I68" s="83" t="str">
        <f>IF(G68&gt;=$H$3,IF(G68&lt;$I$3,G68,""),"")</f>
        <v/>
      </c>
      <c r="J68" s="84">
        <f>IF(G68&gt;=$I$3,G68,"")</f>
        <v>98.25</v>
      </c>
      <c r="K68"/>
      <c r="L68"/>
      <c r="M68"/>
      <c r="N68"/>
      <c r="O68"/>
      <c r="P68"/>
      <c r="Q68"/>
      <c r="R68"/>
      <c r="S68"/>
      <c r="U68" s="58"/>
      <c r="V68" s="59"/>
      <c r="W68" s="60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</row>
    <row r="69" spans="1:527" s="8" customFormat="1" ht="18" customHeight="1" x14ac:dyDescent="0.25">
      <c r="A69" s="85" t="str">
        <f>Config!$B$18</f>
        <v>JERI</v>
      </c>
      <c r="B69" s="80">
        <f>ACUMULADO!$AX$20</f>
        <v>10</v>
      </c>
      <c r="C69" s="61"/>
      <c r="D69" s="80">
        <f>ACUMULADO!$AX$21</f>
        <v>3</v>
      </c>
      <c r="E69" s="98">
        <f t="shared" ref="E69:E74" si="17">E68</f>
        <v>100</v>
      </c>
      <c r="F69" s="81"/>
      <c r="G69" s="82">
        <f t="shared" ref="G69:G76" si="18">IFERROR(ROUND(D69*100/B69,2),0)</f>
        <v>30</v>
      </c>
      <c r="H69" s="83">
        <f t="shared" ref="H69:H76" si="19">IF(G69&lt;$H$3,G69,"")</f>
        <v>30</v>
      </c>
      <c r="I69" s="83" t="str">
        <f t="shared" ref="I69:I76" si="20">IF(G69&gt;=$H$3,IF(G69&lt;$I$3,G69,""),"")</f>
        <v/>
      </c>
      <c r="J69" s="84" t="str">
        <f t="shared" ref="J69:J76" si="21">IF(G69&gt;=$I$3,G69,"")</f>
        <v/>
      </c>
      <c r="K69"/>
      <c r="L69"/>
      <c r="M69"/>
      <c r="N69"/>
      <c r="O69"/>
      <c r="P69"/>
      <c r="Q69"/>
      <c r="R69"/>
      <c r="S69"/>
      <c r="U69" s="58"/>
      <c r="V69" s="9"/>
      <c r="W69" s="60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</row>
    <row r="70" spans="1:527" s="8" customFormat="1" ht="18" customHeight="1" x14ac:dyDescent="0.25">
      <c r="A70" s="85" t="str">
        <f>Config!$B$19</f>
        <v>YANT</v>
      </c>
      <c r="B70" s="80">
        <f>ACUMULADO!$AY$20</f>
        <v>58</v>
      </c>
      <c r="C70" s="61"/>
      <c r="D70" s="80">
        <f>ACUMULADO!$AY$21</f>
        <v>55</v>
      </c>
      <c r="E70" s="98">
        <f t="shared" si="17"/>
        <v>100</v>
      </c>
      <c r="F70" s="81"/>
      <c r="G70" s="82">
        <f t="shared" si="18"/>
        <v>94.83</v>
      </c>
      <c r="H70" s="83" t="str">
        <f t="shared" si="19"/>
        <v/>
      </c>
      <c r="I70" s="83" t="str">
        <f t="shared" si="20"/>
        <v/>
      </c>
      <c r="J70" s="84">
        <f t="shared" si="21"/>
        <v>94.83</v>
      </c>
      <c r="K70"/>
      <c r="L70"/>
      <c r="M70"/>
      <c r="N70"/>
      <c r="O70"/>
      <c r="P70"/>
      <c r="Q70"/>
      <c r="R70"/>
      <c r="S70"/>
      <c r="U70" s="58"/>
      <c r="V70" s="9"/>
      <c r="W70" s="6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</row>
    <row r="71" spans="1:527" s="8" customFormat="1" ht="18" customHeight="1" x14ac:dyDescent="0.25">
      <c r="A71" s="85" t="str">
        <f>Config!$B$20</f>
        <v>SORI</v>
      </c>
      <c r="B71" s="80">
        <f>ACUMULADO!$AZ$20</f>
        <v>48</v>
      </c>
      <c r="C71" s="61"/>
      <c r="D71" s="80">
        <f>ACUMULADO!$AZ$21</f>
        <v>4</v>
      </c>
      <c r="E71" s="98">
        <f t="shared" si="17"/>
        <v>100</v>
      </c>
      <c r="F71" s="81"/>
      <c r="G71" s="82">
        <f t="shared" si="18"/>
        <v>8.33</v>
      </c>
      <c r="H71" s="83">
        <f t="shared" si="19"/>
        <v>8.33</v>
      </c>
      <c r="I71" s="83" t="str">
        <f t="shared" si="20"/>
        <v/>
      </c>
      <c r="J71" s="84" t="str">
        <f t="shared" si="21"/>
        <v/>
      </c>
      <c r="K71"/>
      <c r="L71"/>
      <c r="M71"/>
      <c r="N71"/>
      <c r="O71"/>
      <c r="P71"/>
      <c r="Q71"/>
      <c r="R71"/>
      <c r="S71"/>
      <c r="U71" s="58"/>
      <c r="V71" s="9"/>
      <c r="W71" s="60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</row>
    <row r="72" spans="1:527" s="8" customFormat="1" ht="18" customHeight="1" x14ac:dyDescent="0.25">
      <c r="A72" s="85" t="str">
        <f>Config!$B$21</f>
        <v>JEPE</v>
      </c>
      <c r="B72" s="80">
        <f>ACUMULADO!$BA$20</f>
        <v>58</v>
      </c>
      <c r="C72" s="61"/>
      <c r="D72" s="80">
        <f>ACUMULADO!$BA$21</f>
        <v>30</v>
      </c>
      <c r="E72" s="98">
        <f t="shared" si="17"/>
        <v>100</v>
      </c>
      <c r="F72" s="81"/>
      <c r="G72" s="82">
        <f t="shared" si="18"/>
        <v>51.72</v>
      </c>
      <c r="H72" s="83">
        <f t="shared" si="19"/>
        <v>51.72</v>
      </c>
      <c r="I72" s="83" t="str">
        <f t="shared" si="20"/>
        <v/>
      </c>
      <c r="J72" s="84" t="str">
        <f t="shared" si="21"/>
        <v/>
      </c>
      <c r="K72"/>
      <c r="L72"/>
      <c r="M72"/>
      <c r="N72"/>
      <c r="O72"/>
      <c r="P72"/>
      <c r="Q72"/>
      <c r="R72"/>
      <c r="S72"/>
      <c r="U72" s="58"/>
      <c r="V72" s="9"/>
      <c r="W72" s="60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</row>
    <row r="73" spans="1:527" s="8" customFormat="1" ht="18" customHeight="1" x14ac:dyDescent="0.25">
      <c r="A73" s="85" t="str">
        <f>Config!$B$22</f>
        <v>ROQU</v>
      </c>
      <c r="B73" s="80">
        <f>ACUMULADO!$BB$20</f>
        <v>8</v>
      </c>
      <c r="C73" s="61"/>
      <c r="D73" s="80">
        <f>ACUMULADO!$BB$21</f>
        <v>0</v>
      </c>
      <c r="E73" s="98">
        <f t="shared" si="17"/>
        <v>100</v>
      </c>
      <c r="F73" s="81"/>
      <c r="G73" s="82">
        <f t="shared" si="18"/>
        <v>0</v>
      </c>
      <c r="H73" s="83">
        <f t="shared" si="19"/>
        <v>0</v>
      </c>
      <c r="I73" s="83" t="str">
        <f t="shared" si="20"/>
        <v/>
      </c>
      <c r="J73" s="84" t="str">
        <f t="shared" si="21"/>
        <v/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Config!$B$23</f>
        <v>CALZ</v>
      </c>
      <c r="B74" s="80">
        <f>ACUMULADO!$BC$20</f>
        <v>35</v>
      </c>
      <c r="C74" s="61"/>
      <c r="D74" s="80">
        <f>ACUMULADO!$BC$21</f>
        <v>32</v>
      </c>
      <c r="E74" s="98">
        <f t="shared" si="17"/>
        <v>100</v>
      </c>
      <c r="F74" s="81"/>
      <c r="G74" s="82">
        <f t="shared" si="18"/>
        <v>91.43</v>
      </c>
      <c r="H74" s="83" t="str">
        <f t="shared" si="19"/>
        <v/>
      </c>
      <c r="I74" s="83" t="str">
        <f t="shared" si="20"/>
        <v/>
      </c>
      <c r="J74" s="84">
        <f t="shared" si="21"/>
        <v>91.43</v>
      </c>
      <c r="K74"/>
      <c r="L74"/>
      <c r="M74"/>
      <c r="N74"/>
      <c r="O74"/>
      <c r="P74"/>
      <c r="Q74"/>
      <c r="R74"/>
      <c r="S74"/>
      <c r="U74" s="58"/>
      <c r="V74" s="9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Config!$B$24</f>
        <v>PUEB</v>
      </c>
      <c r="B75" s="80">
        <f>ACUMULADO!$BD$20</f>
        <v>25</v>
      </c>
      <c r="C75" s="61"/>
      <c r="D75" s="80">
        <f>ACUMULADO!$BD$21</f>
        <v>15</v>
      </c>
      <c r="E75" s="98">
        <f>E73</f>
        <v>100</v>
      </c>
      <c r="F75" s="81"/>
      <c r="G75" s="82">
        <f t="shared" si="18"/>
        <v>60</v>
      </c>
      <c r="H75" s="83">
        <f t="shared" si="19"/>
        <v>60</v>
      </c>
      <c r="I75" s="83" t="str">
        <f t="shared" si="20"/>
        <v/>
      </c>
      <c r="J75" s="84" t="str">
        <f t="shared" si="21"/>
        <v/>
      </c>
      <c r="K75"/>
      <c r="L75"/>
      <c r="M75"/>
      <c r="N75"/>
      <c r="O75"/>
      <c r="P75"/>
      <c r="Q75"/>
      <c r="R75"/>
      <c r="S75"/>
      <c r="U75" s="58"/>
      <c r="V75" s="9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79" t="str">
        <f>Config!$B$16</f>
        <v>HOSP</v>
      </c>
      <c r="B76" s="80">
        <f>ACUMULADO!AU20</f>
        <v>17</v>
      </c>
      <c r="C76" s="80"/>
      <c r="D76" s="80">
        <f>ACUMULADO!AU21</f>
        <v>3</v>
      </c>
      <c r="E76" s="98">
        <f>E75</f>
        <v>100</v>
      </c>
      <c r="F76" s="81"/>
      <c r="G76" s="82">
        <f t="shared" si="18"/>
        <v>17.649999999999999</v>
      </c>
      <c r="H76" s="83">
        <f t="shared" si="19"/>
        <v>17.649999999999999</v>
      </c>
      <c r="I76" s="83" t="str">
        <f t="shared" si="20"/>
        <v/>
      </c>
      <c r="J76" s="84" t="str">
        <f t="shared" si="21"/>
        <v/>
      </c>
      <c r="K76"/>
      <c r="L76"/>
      <c r="M76"/>
      <c r="N76"/>
      <c r="O76"/>
      <c r="P76"/>
      <c r="Q76"/>
      <c r="R76"/>
      <c r="S76"/>
      <c r="U76" s="58"/>
      <c r="V76" s="9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 s="4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Z105"/>
  <sheetViews>
    <sheetView showGridLines="0" zoomScale="80" zoomScaleNormal="80" zoomScaleSheetLayoutView="85" workbookViewId="0">
      <selection activeCell="G20" sqref="G20"/>
    </sheetView>
  </sheetViews>
  <sheetFormatPr baseColWidth="10" defaultRowHeight="15" x14ac:dyDescent="0.25"/>
  <cols>
    <col min="1" max="1" width="17" style="4" customWidth="1"/>
    <col min="2" max="2" width="12.7109375" customWidth="1"/>
    <col min="3" max="3" width="9.28515625" style="63" customWidth="1"/>
    <col min="4" max="4" width="11.425781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10.1406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2025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13.3</v>
      </c>
      <c r="F3" s="62">
        <f>Config!$I$3</f>
        <v>15</v>
      </c>
      <c r="H3" s="62">
        <f>Config!$K$3</f>
        <v>80</v>
      </c>
      <c r="I3" s="62">
        <f>Config!$M$3</f>
        <v>90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METAS!B5</f>
        <v>COBERTURA DE CASOS CON LEISHMANIASIS TRATADOS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69" t="s">
        <v>503</v>
      </c>
      <c r="C6" s="270"/>
      <c r="D6" s="270" t="s">
        <v>518</v>
      </c>
      <c r="E6" s="271"/>
      <c r="F6" s="272" t="s">
        <v>1</v>
      </c>
      <c r="G6" s="273" t="s">
        <v>9</v>
      </c>
      <c r="H6" s="274" t="str">
        <f>"DEFICIENTE &lt; "&amp;$H$3</f>
        <v>DEFICIENTE &lt; 80</v>
      </c>
      <c r="I6" s="274" t="str">
        <f>"PROCESO &gt;= "&amp;$H$3&amp;"  -  &lt; "&amp;$I$3</f>
        <v>PROCESO &gt;= 80  -  &lt; 90</v>
      </c>
      <c r="J6" s="274" t="str">
        <f>"OPTIMO &gt;= "&amp;$I$3</f>
        <v>OPTIMO &gt;= 90</v>
      </c>
      <c r="T6" s="8"/>
      <c r="V6" s="59" t="str">
        <f>A5</f>
        <v>COBERTURA DE CASOS CON LEISHMANIASIS TRATADOS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6</v>
      </c>
      <c r="C7" s="75">
        <f>SUM(C8:C16)</f>
        <v>0</v>
      </c>
      <c r="D7" s="75">
        <f>SUM(D8:D16)</f>
        <v>3</v>
      </c>
      <c r="E7" s="75"/>
      <c r="F7" s="76">
        <f>Config!$D$9</f>
        <v>100</v>
      </c>
      <c r="G7" s="75">
        <f>IFERROR(ROUND(D7*100/B7,2),0)</f>
        <v>50</v>
      </c>
      <c r="H7" s="83">
        <f>IF(G7&lt;$H$3,G7,"")</f>
        <v>50</v>
      </c>
      <c r="I7" s="83" t="str">
        <f>IF(G7&gt;=$H$3,IF(G7&lt;$I$3,G7,""),"")</f>
        <v/>
      </c>
      <c r="J7" s="84" t="str">
        <f>IF(G7&gt;=$I$3,G7,"")</f>
        <v/>
      </c>
      <c r="T7" s="8"/>
      <c r="V7" s="78" t="str">
        <f>$V$1&amp;"  "&amp;V6&amp;"  "&amp;$V$3&amp;"  "&amp;$V$2</f>
        <v>RED. MOYOBAMBA:  COBERTURA DE CASOS CON LEISHMANIASIS TRATADOS  - POR MICROREDES :   ENERO - FEBRERO 2025</v>
      </c>
      <c r="W7" s="60"/>
    </row>
    <row r="8" spans="1:23" x14ac:dyDescent="0.25">
      <c r="A8" s="79" t="str">
        <f>Config!$B$16</f>
        <v>HOSP</v>
      </c>
      <c r="B8" s="80">
        <f>ACUMULADO!$AU$4</f>
        <v>0</v>
      </c>
      <c r="C8" s="80"/>
      <c r="D8" s="80">
        <f>ACUMULADO!$AU$5</f>
        <v>0</v>
      </c>
      <c r="E8" s="80"/>
      <c r="F8" s="81">
        <f>F7</f>
        <v>100</v>
      </c>
      <c r="G8" s="82">
        <f>IFERROR(ROUND(D8*100/B8,2),0)</f>
        <v>0</v>
      </c>
      <c r="H8" s="83">
        <f>IF(G8&lt;$H$3,G8,"")</f>
        <v>0</v>
      </c>
      <c r="I8" s="83" t="str">
        <f>IF(G8&gt;=$H$3,IF(G8&lt;$I$3,G8,""),"")</f>
        <v/>
      </c>
      <c r="J8" s="84" t="str">
        <f>IF(G8&gt;=$I$3,G8,"")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ACUMULADO!$AW$4</f>
        <v>1</v>
      </c>
      <c r="C9" s="61"/>
      <c r="D9" s="80">
        <f>ACUMULADO!$AW$5</f>
        <v>1</v>
      </c>
      <c r="E9" s="61"/>
      <c r="F9" s="81">
        <f t="shared" ref="F9:F16" si="0">F8</f>
        <v>100</v>
      </c>
      <c r="G9" s="86">
        <f t="shared" ref="G9:G12" si="1">IFERROR(ROUND(D9*100/B9,2),0)</f>
        <v>100</v>
      </c>
      <c r="H9" s="83" t="str">
        <f t="shared" ref="H9:H16" si="2">IF(G9&lt;$H$3,G9,"")</f>
        <v/>
      </c>
      <c r="I9" s="83" t="str">
        <f t="shared" ref="I9:I16" si="3">IF(G9&gt;=$H$3,IF(G9&lt;$I$3,G9,""),"")</f>
        <v/>
      </c>
      <c r="J9" s="84">
        <f t="shared" ref="J9:J16" si="4">IF(G9&gt;=$I$3,G9,"")</f>
        <v>100</v>
      </c>
      <c r="T9" s="8"/>
      <c r="V9" s="59" t="str">
        <f>IF(G7&lt;=$E$3,"DEFICIENTE",IF(G7&gt;$E$3,IF(G7&lt;$F$3,"en PROCESO",IF(G7&gt;=$F$3,"OPTIMO",""))))</f>
        <v>OPTIMO</v>
      </c>
      <c r="W9" s="60"/>
    </row>
    <row r="10" spans="1:23" ht="18" customHeight="1" x14ac:dyDescent="0.25">
      <c r="A10" s="85" t="str">
        <f>Config!$B$18</f>
        <v>JERI</v>
      </c>
      <c r="B10" s="80">
        <f>ACUMULADO!$AX$4</f>
        <v>0</v>
      </c>
      <c r="C10" s="61"/>
      <c r="D10" s="80">
        <f>ACUMULADO!$AX$5</f>
        <v>0</v>
      </c>
      <c r="E10" s="61"/>
      <c r="F10" s="81">
        <f t="shared" si="0"/>
        <v>100</v>
      </c>
      <c r="G10" s="86">
        <f t="shared" si="1"/>
        <v>0</v>
      </c>
      <c r="H10" s="83">
        <f t="shared" si="2"/>
        <v>0</v>
      </c>
      <c r="I10" s="83" t="str">
        <f t="shared" si="3"/>
        <v/>
      </c>
      <c r="J10" s="84" t="str">
        <f t="shared" si="4"/>
        <v/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ACUMULADO!$AY$4</f>
        <v>0</v>
      </c>
      <c r="C11" s="61"/>
      <c r="D11" s="80">
        <f>ACUMULADO!$AY$5</f>
        <v>0</v>
      </c>
      <c r="E11" s="61"/>
      <c r="F11" s="81">
        <f t="shared" si="0"/>
        <v>100</v>
      </c>
      <c r="G11" s="86">
        <f t="shared" si="1"/>
        <v>0</v>
      </c>
      <c r="H11" s="83">
        <f t="shared" si="2"/>
        <v>0</v>
      </c>
      <c r="I11" s="83" t="str">
        <f t="shared" si="3"/>
        <v/>
      </c>
      <c r="J11" s="84" t="str">
        <f t="shared" si="4"/>
        <v/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ACUMULADO!$AZ$4</f>
        <v>3</v>
      </c>
      <c r="C12" s="61"/>
      <c r="D12" s="80">
        <f>ACUMULADO!$AZ$5</f>
        <v>1</v>
      </c>
      <c r="E12" s="61"/>
      <c r="F12" s="81">
        <f t="shared" si="0"/>
        <v>100</v>
      </c>
      <c r="G12" s="86">
        <f t="shared" si="1"/>
        <v>33.33</v>
      </c>
      <c r="H12" s="83">
        <f t="shared" si="2"/>
        <v>33.33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ACUMULADO!$BA$4</f>
        <v>0</v>
      </c>
      <c r="C13" s="61"/>
      <c r="D13" s="80">
        <f>ACUMULADO!$BA$5</f>
        <v>0</v>
      </c>
      <c r="E13" s="61"/>
      <c r="F13" s="81">
        <f t="shared" si="0"/>
        <v>100</v>
      </c>
      <c r="G13" s="86">
        <f>IFERROR(ROUND(D13*100/B13,2),0)</f>
        <v>0</v>
      </c>
      <c r="H13" s="83">
        <f t="shared" si="2"/>
        <v>0</v>
      </c>
      <c r="I13" s="83" t="str">
        <f t="shared" si="3"/>
        <v/>
      </c>
      <c r="J13" s="84" t="str">
        <f t="shared" si="4"/>
        <v/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ACUMULADO!$BB$4</f>
        <v>2</v>
      </c>
      <c r="C14" s="61"/>
      <c r="D14" s="80">
        <f>ACUMULADO!$BB$5</f>
        <v>1</v>
      </c>
      <c r="E14" s="61"/>
      <c r="F14" s="81">
        <f t="shared" si="0"/>
        <v>100</v>
      </c>
      <c r="G14" s="86">
        <f>IFERROR(ROUND(D14*100/B14,2),0)</f>
        <v>50</v>
      </c>
      <c r="H14" s="83">
        <f t="shared" si="2"/>
        <v>50</v>
      </c>
      <c r="I14" s="83" t="str">
        <f t="shared" si="3"/>
        <v/>
      </c>
      <c r="J14" s="84" t="str">
        <f t="shared" si="4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ACUMULADO!$BC$4</f>
        <v>0</v>
      </c>
      <c r="C15" s="61"/>
      <c r="D15" s="80">
        <f>ACUMULADO!$BC$5</f>
        <v>0</v>
      </c>
      <c r="E15" s="61"/>
      <c r="F15" s="81">
        <f t="shared" si="0"/>
        <v>100</v>
      </c>
      <c r="G15" s="86">
        <f t="shared" ref="G15:G16" si="5">IFERROR(ROUND(D15*100/B15,2),0)</f>
        <v>0</v>
      </c>
      <c r="H15" s="83">
        <f t="shared" si="2"/>
        <v>0</v>
      </c>
      <c r="I15" s="83" t="str">
        <f t="shared" si="3"/>
        <v/>
      </c>
      <c r="J15" s="84" t="str">
        <f t="shared" si="4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ACUMULADO!$BD$4</f>
        <v>0</v>
      </c>
      <c r="C16" s="61"/>
      <c r="D16" s="80">
        <f>ACUMULADO!$BD$5</f>
        <v>0</v>
      </c>
      <c r="E16" s="61"/>
      <c r="F16" s="81">
        <f t="shared" si="0"/>
        <v>100</v>
      </c>
      <c r="G16" s="86">
        <f t="shared" si="5"/>
        <v>0</v>
      </c>
      <c r="H16" s="83">
        <f t="shared" si="2"/>
        <v>0</v>
      </c>
      <c r="I16" s="83" t="str">
        <f t="shared" si="3"/>
        <v/>
      </c>
      <c r="J16" s="84" t="str">
        <f t="shared" si="4"/>
        <v/>
      </c>
      <c r="T16" s="8"/>
      <c r="V16" s="52"/>
      <c r="W16" s="60"/>
    </row>
    <row r="17" spans="1:23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23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23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23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23" ht="18" customHeight="1" x14ac:dyDescent="0.25">
      <c r="C21"/>
      <c r="D21"/>
      <c r="E21"/>
      <c r="F21"/>
      <c r="G21"/>
      <c r="H21"/>
      <c r="I21"/>
      <c r="J21"/>
      <c r="T21" s="8"/>
      <c r="U21" s="8"/>
    </row>
    <row r="22" spans="1:23" ht="18" customHeight="1" x14ac:dyDescent="0.25">
      <c r="A22"/>
      <c r="C22"/>
      <c r="D22"/>
      <c r="E22"/>
      <c r="F22"/>
      <c r="G22"/>
      <c r="H22"/>
      <c r="I22"/>
      <c r="J22"/>
      <c r="T22" s="8"/>
      <c r="V22" s="9"/>
      <c r="W22" s="60"/>
    </row>
    <row r="23" spans="1:23" ht="18" customHeight="1" x14ac:dyDescent="0.25">
      <c r="A23"/>
      <c r="C23"/>
      <c r="D23"/>
      <c r="E23"/>
      <c r="F23"/>
      <c r="G23"/>
      <c r="H23"/>
      <c r="I23"/>
      <c r="J23"/>
      <c r="T23" s="8"/>
      <c r="V23" s="59" t="str">
        <f>A26</f>
        <v>VIVIENDAS  EN  ÁREAS  DE  RIESGO DE  DENGUE  CON  VIGILANCIA  ENTOMOLÓGICA  DOMICILIARIA  EN  ESCENARIO I Y II.</v>
      </c>
      <c r="W23" s="60"/>
    </row>
    <row r="24" spans="1:23" ht="18" customHeight="1" x14ac:dyDescent="0.25">
      <c r="A24"/>
      <c r="C24"/>
      <c r="D24"/>
      <c r="E24"/>
      <c r="F24"/>
      <c r="G24"/>
      <c r="H24"/>
      <c r="I24"/>
      <c r="J24"/>
      <c r="T24" s="8"/>
      <c r="U24" s="8"/>
      <c r="V24" s="89" t="str">
        <f>$V$1&amp;"  "&amp;V23&amp;"  "&amp;$V$3&amp;"  "&amp;$V$2</f>
        <v>RED. MOYOBAMBA:  VIVIENDAS  EN  ÁREAS  DE  RIESGO DE  DENGUE  CON  VIGILANCIA  ENTOMOLÓGICA  DOMICILIARIA  EN  ESCENARIO I Y II.  - POR MICROREDES :   ENERO - FEBRERO 2025</v>
      </c>
    </row>
    <row r="25" spans="1:23" ht="18" customHeight="1" x14ac:dyDescent="0.25">
      <c r="G25"/>
      <c r="H25"/>
      <c r="I25"/>
      <c r="J25"/>
      <c r="T25" s="8"/>
      <c r="U25" s="8"/>
      <c r="V25" s="59"/>
    </row>
    <row r="26" spans="1:23" ht="18" customHeight="1" x14ac:dyDescent="0.25">
      <c r="A26" s="66" t="str">
        <f>METAS!B6</f>
        <v>VIVIENDAS  EN  ÁREAS  DE  RIESGO DE  DENGUE  CON  VIGILANCIA  ENTOMOLÓGICA  DOMICILIARIA  EN  ESCENARIO I Y II.</v>
      </c>
      <c r="G26"/>
      <c r="H26"/>
      <c r="I26"/>
      <c r="J26"/>
      <c r="K26" s="9"/>
      <c r="T26" s="8"/>
      <c r="V26" s="59"/>
      <c r="W26" s="60"/>
    </row>
    <row r="27" spans="1:23" ht="48" customHeight="1" x14ac:dyDescent="0.25">
      <c r="A27" s="68" t="s">
        <v>2</v>
      </c>
      <c r="B27" s="69" t="s">
        <v>87</v>
      </c>
      <c r="C27" s="70" t="s">
        <v>69</v>
      </c>
      <c r="D27" s="69" t="s">
        <v>504</v>
      </c>
      <c r="E27" s="69" t="s">
        <v>1</v>
      </c>
      <c r="F27" s="71"/>
      <c r="G27" s="72" t="s">
        <v>9</v>
      </c>
      <c r="H27" s="274" t="str">
        <f>"DEFICIENTE &lt; "&amp;$E$3</f>
        <v>DEFICIENTE &lt; 13,3</v>
      </c>
      <c r="I27" s="274" t="str">
        <f>"PROCESO &gt; ="&amp;$E$3&amp;"  -  &lt; "&amp;$F$3</f>
        <v>PROCESO &gt; =13,3  -  &lt; 15</v>
      </c>
      <c r="J27" s="274" t="str">
        <f>"OPTIMO &gt;= "&amp;$F$3</f>
        <v>OPTIMO &gt;= 15</v>
      </c>
      <c r="T27" s="8"/>
      <c r="V27" s="9"/>
      <c r="W27" s="60"/>
    </row>
    <row r="28" spans="1:23" ht="18" customHeight="1" thickBot="1" x14ac:dyDescent="0.3">
      <c r="A28" s="74" t="str">
        <f>Config!$B$15</f>
        <v>RED</v>
      </c>
      <c r="B28" s="75">
        <f>SUM(B29:B37)</f>
        <v>18998</v>
      </c>
      <c r="C28" s="75">
        <f>SUM(C29:C37)</f>
        <v>3168</v>
      </c>
      <c r="D28" s="75">
        <f>SUM(D29:D37)</f>
        <v>3220</v>
      </c>
      <c r="E28" s="76">
        <f>Config!$C$9</f>
        <v>16.666666666666668</v>
      </c>
      <c r="F28" s="76"/>
      <c r="G28" s="75">
        <f t="shared" ref="G28:G33" si="6">IFERROR(ROUND(D28*100/B28,2),0)</f>
        <v>16.95</v>
      </c>
      <c r="H28" s="77" t="str">
        <f>IF(G28&lt;$E$3,G28,"")</f>
        <v/>
      </c>
      <c r="I28" s="77" t="str">
        <f>IF(G28&gt;=$E$3,IF(G28&lt;$F$3,G28,""),"")</f>
        <v/>
      </c>
      <c r="J28" s="75">
        <f>IF(G28&gt;=$F$3,G28,"")</f>
        <v>16.95</v>
      </c>
      <c r="T28" s="8"/>
      <c r="V28" s="9"/>
      <c r="W28" s="60"/>
    </row>
    <row r="29" spans="1:23" ht="18" customHeight="1" x14ac:dyDescent="0.25">
      <c r="A29" s="79" t="str">
        <f>Config!$B$16</f>
        <v>HOSP</v>
      </c>
      <c r="B29" s="80">
        <f>METAS!$AV$6</f>
        <v>0</v>
      </c>
      <c r="C29" s="80">
        <f>ROUNDUP((B29/12)*Config!$C$6,0)</f>
        <v>0</v>
      </c>
      <c r="D29" s="80">
        <f>ACUMULADO!$AU$6</f>
        <v>0</v>
      </c>
      <c r="E29" s="81">
        <f>E28</f>
        <v>16.666666666666668</v>
      </c>
      <c r="F29" s="81"/>
      <c r="G29" s="82">
        <f t="shared" si="6"/>
        <v>0</v>
      </c>
      <c r="H29" s="83">
        <f>IF(G29&lt;$E$3,G29,"")</f>
        <v>0</v>
      </c>
      <c r="I29" s="83" t="str">
        <f>IF(G29&gt;=$E$3,IF(G29&lt;$F$3,G29,""),"")</f>
        <v/>
      </c>
      <c r="J29" s="84" t="str">
        <f>IF(G29&gt;=$F$3,G29,"")</f>
        <v/>
      </c>
      <c r="T29" s="8"/>
      <c r="V29" s="9"/>
      <c r="W29" s="60"/>
    </row>
    <row r="30" spans="1:23" ht="18" customHeight="1" x14ac:dyDescent="0.25">
      <c r="A30" s="85" t="str">
        <f>Config!$B$17</f>
        <v>LLUI</v>
      </c>
      <c r="B30" s="80">
        <f>METAS!$AX$6</f>
        <v>3366</v>
      </c>
      <c r="C30" s="61">
        <f>ROUNDUP((B30/12)*Config!$C$6,0)</f>
        <v>561</v>
      </c>
      <c r="D30" s="80">
        <f>ACUMULADO!$AW$6</f>
        <v>542</v>
      </c>
      <c r="E30" s="81">
        <f t="shared" ref="E30:E37" si="7">E29</f>
        <v>16.666666666666668</v>
      </c>
      <c r="F30" s="90"/>
      <c r="G30" s="86">
        <f t="shared" si="6"/>
        <v>16.100000000000001</v>
      </c>
      <c r="H30" s="83" t="str">
        <f t="shared" ref="H30:H37" si="8">IF(G30&lt;$E$3,G30,"")</f>
        <v/>
      </c>
      <c r="I30" s="83" t="str">
        <f t="shared" ref="I30:I37" si="9">IF(G30&gt;=$E$3,IF(G30&lt;$F$3,G30,""),"")</f>
        <v/>
      </c>
      <c r="J30" s="84">
        <f t="shared" ref="J30:J37" si="10">IF(G30&gt;=$F$3,G30,"")</f>
        <v>16.100000000000001</v>
      </c>
      <c r="T30" s="8"/>
      <c r="V30" s="9"/>
      <c r="W30" s="60"/>
    </row>
    <row r="31" spans="1:23" ht="18" customHeight="1" x14ac:dyDescent="0.25">
      <c r="A31" s="85" t="str">
        <f>Config!$B$18</f>
        <v>JERI</v>
      </c>
      <c r="B31" s="80">
        <f>METAS!$AY$6</f>
        <v>2048</v>
      </c>
      <c r="C31" s="61">
        <f>ROUNDUP((B31/12)*Config!$C$6,0)</f>
        <v>342</v>
      </c>
      <c r="D31" s="80">
        <f>ACUMULADO!$AX$6</f>
        <v>689</v>
      </c>
      <c r="E31" s="81">
        <f t="shared" si="7"/>
        <v>16.666666666666668</v>
      </c>
      <c r="F31" s="90"/>
      <c r="G31" s="86">
        <f t="shared" si="6"/>
        <v>33.64</v>
      </c>
      <c r="H31" s="83" t="str">
        <f t="shared" si="8"/>
        <v/>
      </c>
      <c r="I31" s="83" t="str">
        <f t="shared" si="9"/>
        <v/>
      </c>
      <c r="J31" s="84">
        <f t="shared" si="10"/>
        <v>33.64</v>
      </c>
      <c r="T31" s="8"/>
      <c r="V31" s="9"/>
      <c r="W31" s="60"/>
    </row>
    <row r="32" spans="1:23" ht="18" customHeight="1" x14ac:dyDescent="0.25">
      <c r="A32" s="85" t="str">
        <f>Config!$B$19</f>
        <v>YANT</v>
      </c>
      <c r="B32" s="80">
        <f>METAS!$AZ$6</f>
        <v>1506</v>
      </c>
      <c r="C32" s="61">
        <f>ROUNDUP((B32/12)*Config!$C$6,0)</f>
        <v>251</v>
      </c>
      <c r="D32" s="80">
        <f>ACUMULADO!$AY$6</f>
        <v>251</v>
      </c>
      <c r="E32" s="81">
        <f t="shared" si="7"/>
        <v>16.666666666666668</v>
      </c>
      <c r="F32" s="90"/>
      <c r="G32" s="86">
        <f t="shared" si="6"/>
        <v>16.670000000000002</v>
      </c>
      <c r="H32" s="83" t="str">
        <f t="shared" si="8"/>
        <v/>
      </c>
      <c r="I32" s="83" t="str">
        <f t="shared" si="9"/>
        <v/>
      </c>
      <c r="J32" s="84">
        <f t="shared" si="10"/>
        <v>16.670000000000002</v>
      </c>
      <c r="T32" s="8"/>
      <c r="V32" s="9"/>
      <c r="W32" s="60"/>
    </row>
    <row r="33" spans="1:25" ht="18" customHeight="1" x14ac:dyDescent="0.25">
      <c r="A33" s="85" t="str">
        <f>Config!$B$20</f>
        <v>SORI</v>
      </c>
      <c r="B33" s="80">
        <f>METAS!$BA$6</f>
        <v>4928</v>
      </c>
      <c r="C33" s="61">
        <f>ROUNDUP((B33/12)*Config!$C$6,0)</f>
        <v>822</v>
      </c>
      <c r="D33" s="80">
        <f>ACUMULADO!$AZ$6</f>
        <v>896</v>
      </c>
      <c r="E33" s="81">
        <f t="shared" si="7"/>
        <v>16.666666666666668</v>
      </c>
      <c r="F33" s="90"/>
      <c r="G33" s="86">
        <f t="shared" si="6"/>
        <v>18.18</v>
      </c>
      <c r="H33" s="83" t="str">
        <f t="shared" si="8"/>
        <v/>
      </c>
      <c r="I33" s="83" t="str">
        <f t="shared" si="9"/>
        <v/>
      </c>
      <c r="J33" s="84">
        <f t="shared" si="10"/>
        <v>18.18</v>
      </c>
      <c r="T33" s="8"/>
      <c r="V33" s="9"/>
      <c r="W33" s="60"/>
    </row>
    <row r="34" spans="1:25" ht="18" customHeight="1" x14ac:dyDescent="0.25">
      <c r="A34" s="85" t="str">
        <f>Config!$B$21</f>
        <v>JEPE</v>
      </c>
      <c r="B34" s="80">
        <f>METAS!$BB$6</f>
        <v>2260</v>
      </c>
      <c r="C34" s="61">
        <f>ROUNDUP((B34/12)*Config!$C$6,0)</f>
        <v>377</v>
      </c>
      <c r="D34" s="80">
        <f>ACUMULADO!$BA$6</f>
        <v>244</v>
      </c>
      <c r="E34" s="81">
        <f t="shared" si="7"/>
        <v>16.666666666666668</v>
      </c>
      <c r="F34" s="90"/>
      <c r="G34" s="86">
        <f>IFERROR(ROUND(D34*100/B34,2),0)</f>
        <v>10.8</v>
      </c>
      <c r="H34" s="83">
        <f t="shared" si="8"/>
        <v>10.8</v>
      </c>
      <c r="I34" s="83" t="str">
        <f t="shared" si="9"/>
        <v/>
      </c>
      <c r="J34" s="84" t="str">
        <f t="shared" si="10"/>
        <v/>
      </c>
      <c r="T34" s="8"/>
      <c r="W34" s="60"/>
    </row>
    <row r="35" spans="1:25" ht="18" customHeight="1" x14ac:dyDescent="0.25">
      <c r="A35" s="85" t="str">
        <f>Config!$B$22</f>
        <v>ROQU</v>
      </c>
      <c r="B35" s="80">
        <f>METAS!$BC$6</f>
        <v>1200</v>
      </c>
      <c r="C35" s="61">
        <f>ROUNDUP((B35/12)*Config!$C$6,0)</f>
        <v>200</v>
      </c>
      <c r="D35" s="80">
        <f>ACUMULADO!$BB$6</f>
        <v>0</v>
      </c>
      <c r="E35" s="81">
        <f t="shared" si="7"/>
        <v>16.666666666666668</v>
      </c>
      <c r="F35" s="90"/>
      <c r="G35" s="86">
        <f>IFERROR(ROUND(D35*100/B35,2),0)</f>
        <v>0</v>
      </c>
      <c r="H35" s="83">
        <f t="shared" si="8"/>
        <v>0</v>
      </c>
      <c r="I35" s="83" t="str">
        <f t="shared" si="9"/>
        <v/>
      </c>
      <c r="J35" s="84" t="str">
        <f t="shared" si="10"/>
        <v/>
      </c>
      <c r="T35" s="8"/>
      <c r="W35" s="60"/>
    </row>
    <row r="36" spans="1:25" ht="18" customHeight="1" x14ac:dyDescent="0.25">
      <c r="A36" s="85" t="str">
        <f>Config!$B$23</f>
        <v>CALZ</v>
      </c>
      <c r="B36" s="80">
        <f>METAS!$BD$6</f>
        <v>1920</v>
      </c>
      <c r="C36" s="61">
        <f>ROUNDUP((B36/12)*Config!$C$6,0)</f>
        <v>320</v>
      </c>
      <c r="D36" s="80">
        <f>ACUMULADO!$BC$6</f>
        <v>320</v>
      </c>
      <c r="E36" s="81">
        <f t="shared" si="7"/>
        <v>16.666666666666668</v>
      </c>
      <c r="F36" s="90"/>
      <c r="G36" s="86">
        <f t="shared" ref="G36" si="11">IFERROR(ROUND(D36*100/B36,2),0)</f>
        <v>16.670000000000002</v>
      </c>
      <c r="H36" s="83" t="str">
        <f t="shared" si="8"/>
        <v/>
      </c>
      <c r="I36" s="83" t="str">
        <f t="shared" si="9"/>
        <v/>
      </c>
      <c r="J36" s="84">
        <f t="shared" si="10"/>
        <v>16.670000000000002</v>
      </c>
      <c r="T36" s="8"/>
      <c r="U36" s="8"/>
    </row>
    <row r="37" spans="1:25" ht="18" customHeight="1" x14ac:dyDescent="0.25">
      <c r="A37" s="85" t="str">
        <f>Config!$B$24</f>
        <v>PUEB</v>
      </c>
      <c r="B37" s="80">
        <f>METAS!$BE$6</f>
        <v>1770</v>
      </c>
      <c r="C37" s="61">
        <f>ROUNDUP((B37/12)*Config!$C$6,0)</f>
        <v>295</v>
      </c>
      <c r="D37" s="80">
        <f>ACUMULADO!$BD$6</f>
        <v>278</v>
      </c>
      <c r="E37" s="81">
        <f t="shared" si="7"/>
        <v>16.666666666666668</v>
      </c>
      <c r="F37" s="90"/>
      <c r="G37" s="86">
        <f>IFERROR(ROUND(D37*100/B37,2),0)</f>
        <v>15.71</v>
      </c>
      <c r="H37" s="83" t="str">
        <f t="shared" si="8"/>
        <v/>
      </c>
      <c r="I37" s="83" t="str">
        <f t="shared" si="9"/>
        <v/>
      </c>
      <c r="J37" s="84">
        <f t="shared" si="10"/>
        <v>15.71</v>
      </c>
      <c r="T37" s="8"/>
      <c r="V37" s="52"/>
      <c r="W37" s="60"/>
    </row>
    <row r="38" spans="1:25" ht="18" customHeight="1" x14ac:dyDescent="0.25">
      <c r="C38"/>
      <c r="D38" s="5"/>
      <c r="E38"/>
      <c r="F38"/>
      <c r="G38"/>
      <c r="H38"/>
      <c r="I38"/>
      <c r="J38"/>
      <c r="T38" s="8"/>
      <c r="U38" s="8"/>
    </row>
    <row r="39" spans="1:25" ht="18" customHeight="1" x14ac:dyDescent="0.25">
      <c r="C39"/>
      <c r="D39"/>
      <c r="E39"/>
      <c r="F39"/>
      <c r="G39"/>
      <c r="H39"/>
      <c r="I39"/>
      <c r="J39"/>
      <c r="T39" s="8"/>
      <c r="U39" s="8"/>
    </row>
    <row r="40" spans="1:25" ht="18" customHeight="1" x14ac:dyDescent="0.25">
      <c r="C40"/>
      <c r="D40"/>
      <c r="E40"/>
      <c r="F40"/>
      <c r="G40"/>
      <c r="H40"/>
      <c r="I40"/>
      <c r="J40"/>
      <c r="T40" s="8"/>
      <c r="U40" s="8"/>
    </row>
    <row r="41" spans="1:25" ht="18" customHeight="1" x14ac:dyDescent="0.25">
      <c r="C41"/>
      <c r="D41"/>
      <c r="E41"/>
      <c r="F41"/>
      <c r="G41"/>
      <c r="H41"/>
      <c r="I41"/>
      <c r="J41"/>
      <c r="T41" s="8"/>
      <c r="U41" s="8"/>
    </row>
    <row r="42" spans="1:25" ht="18" customHeight="1" x14ac:dyDescent="0.25">
      <c r="C42"/>
      <c r="D42"/>
      <c r="E42"/>
      <c r="F42"/>
      <c r="G42"/>
      <c r="H42"/>
      <c r="I42"/>
      <c r="J42"/>
      <c r="T42" s="8"/>
      <c r="U42" s="8"/>
    </row>
    <row r="43" spans="1:25" ht="18" customHeight="1" x14ac:dyDescent="0.25">
      <c r="C43"/>
      <c r="D43"/>
      <c r="E43"/>
      <c r="F43"/>
      <c r="G43"/>
      <c r="H43" s="424" t="s">
        <v>532</v>
      </c>
      <c r="I43" s="425"/>
      <c r="J43" s="426"/>
      <c r="T43" s="8"/>
      <c r="U43" s="8"/>
    </row>
    <row r="44" spans="1:25" ht="18" customHeight="1" x14ac:dyDescent="0.25">
      <c r="G44"/>
      <c r="H44" s="416">
        <f>Config!O3</f>
        <v>12.5</v>
      </c>
      <c r="I44" s="416"/>
      <c r="J44" s="416">
        <f>Config!Q3</f>
        <v>15</v>
      </c>
      <c r="K44" s="9"/>
      <c r="T44" s="8"/>
      <c r="W44" s="60"/>
    </row>
    <row r="45" spans="1:25" ht="18" customHeight="1" x14ac:dyDescent="0.25">
      <c r="A45" s="66" t="str">
        <f>METAS!B7</f>
        <v>VIVIENDAS UBICADAS EN ESCENARIO II DE TRANSMISIÓN DE DENGUE PROTEGIDAS CON TRATAMIENTO FOCAL Y CONTROL FÍSICO</v>
      </c>
      <c r="G45"/>
      <c r="H45"/>
      <c r="I45"/>
      <c r="J45"/>
      <c r="K45" t="s">
        <v>506</v>
      </c>
      <c r="T45" s="8"/>
      <c r="V45" s="59" t="str">
        <f>A45</f>
        <v>VIVIENDAS UBICADAS EN ESCENARIO II DE TRANSMISIÓN DE DENGUE PROTEGIDAS CON TRATAMIENTO FOCAL Y CONTROL FÍSICO</v>
      </c>
      <c r="W45" s="60"/>
      <c r="Y45" s="24"/>
    </row>
    <row r="46" spans="1:25" ht="48" customHeight="1" x14ac:dyDescent="0.25">
      <c r="A46" s="68" t="s">
        <v>2</v>
      </c>
      <c r="B46" s="69" t="s">
        <v>87</v>
      </c>
      <c r="C46" s="70" t="s">
        <v>69</v>
      </c>
      <c r="D46" s="69" t="s">
        <v>504</v>
      </c>
      <c r="E46" s="69" t="s">
        <v>1</v>
      </c>
      <c r="F46" s="71"/>
      <c r="G46" s="72" t="s">
        <v>9</v>
      </c>
      <c r="H46" s="274" t="str">
        <f>"DEFICIENTE &lt; "&amp;$H$44</f>
        <v>DEFICIENTE &lt; 12,5</v>
      </c>
      <c r="I46" s="274" t="str">
        <f>"PROCESO &gt;= "&amp;$H$44&amp;"  -  &lt; "&amp;$J$44</f>
        <v>PROCESO &gt;= 12,5  -  &lt; 15</v>
      </c>
      <c r="J46" s="274" t="str">
        <f>"OPTIMO &gt;= "&amp;$J$44</f>
        <v>OPTIMO &gt;= 15</v>
      </c>
      <c r="T46" s="8"/>
      <c r="V46" s="89" t="str">
        <f>$V$1&amp;"  "&amp;V45&amp;"  "&amp;$V$3&amp;"  "&amp;$V$2</f>
        <v>RED. MOYOBAMBA:  VIVIENDAS UBICADAS EN ESCENARIO II DE TRANSMISIÓN DE DENGUE PROTEGIDAS CON TRATAMIENTO FOCAL Y CONTROL FÍSICO  - POR MICROREDES :   ENERO - FEBRERO 2025</v>
      </c>
      <c r="W46" s="60"/>
    </row>
    <row r="47" spans="1:25" ht="18" customHeight="1" thickBot="1" x14ac:dyDescent="0.3">
      <c r="A47" s="74" t="str">
        <f>Config!$B$15</f>
        <v>RED</v>
      </c>
      <c r="B47" s="75">
        <f>SUM(B48:B56)</f>
        <v>195822</v>
      </c>
      <c r="C47" s="75">
        <f>SUM(C48:C56)</f>
        <v>32637</v>
      </c>
      <c r="D47" s="75">
        <f>SUM(D48:D56)</f>
        <v>24365</v>
      </c>
      <c r="E47" s="75">
        <f>Config!$C$9</f>
        <v>16.666666666666668</v>
      </c>
      <c r="F47" s="76"/>
      <c r="G47" s="76">
        <f t="shared" ref="G47:G56" si="12">IFERROR(ROUND(D47*100/B47,2),0)</f>
        <v>12.44</v>
      </c>
      <c r="H47" s="77">
        <f>IF(G47&lt;$H$44,G47,"")</f>
        <v>12.44</v>
      </c>
      <c r="I47" s="77" t="str">
        <f>IF(G47&gt;=$H$44,IF(G47&lt;$J$44,G47,""),"")</f>
        <v/>
      </c>
      <c r="J47" s="75" t="str">
        <f>IF(G47&gt;=$J$44,G47,"")</f>
        <v/>
      </c>
      <c r="T47" s="8"/>
      <c r="V47" s="59"/>
      <c r="W47" s="60"/>
    </row>
    <row r="48" spans="1:25" ht="18" customHeight="1" x14ac:dyDescent="0.25">
      <c r="A48" s="79" t="str">
        <f>Config!$B$16</f>
        <v>HOSP</v>
      </c>
      <c r="B48" s="80">
        <f>METAS!$AV$7</f>
        <v>0</v>
      </c>
      <c r="C48" s="80">
        <f>ROUNDUP((B48/12)*Config!$C$6,0)</f>
        <v>0</v>
      </c>
      <c r="D48" s="80">
        <f>ACUMULADO!$AU$7</f>
        <v>0</v>
      </c>
      <c r="E48" s="81">
        <f>E47</f>
        <v>16.666666666666668</v>
      </c>
      <c r="F48" s="81"/>
      <c r="G48" s="82">
        <f t="shared" si="12"/>
        <v>0</v>
      </c>
      <c r="H48" s="83">
        <f>IF(G48&lt;$H$44,G48,"")</f>
        <v>0</v>
      </c>
      <c r="I48" s="83" t="str">
        <f>IF(G48&gt;=$H$44,IF(G48&lt;$J$44,G48,""),"")</f>
        <v/>
      </c>
      <c r="J48" s="84" t="str">
        <f>IF(G48&gt;=$J$44,G48,"")</f>
        <v/>
      </c>
      <c r="T48" s="8"/>
      <c r="V48" s="59"/>
      <c r="W48" s="60"/>
    </row>
    <row r="49" spans="1:23" ht="18" customHeight="1" x14ac:dyDescent="0.25">
      <c r="A49" s="85" t="str">
        <f>Config!$B$17</f>
        <v>LLUI</v>
      </c>
      <c r="B49" s="80">
        <f>METAS!$AX$7</f>
        <v>118680</v>
      </c>
      <c r="C49" s="61">
        <f>ROUNDUP((B49/12)*Config!$C$6,0)</f>
        <v>19780</v>
      </c>
      <c r="D49" s="80">
        <f>ACUMULADO!$AW$7</f>
        <v>15109</v>
      </c>
      <c r="E49" s="81">
        <f t="shared" ref="E49:E56" si="13">E48</f>
        <v>16.666666666666668</v>
      </c>
      <c r="F49" s="90"/>
      <c r="G49" s="86">
        <f t="shared" si="12"/>
        <v>12.73</v>
      </c>
      <c r="H49" s="83" t="str">
        <f t="shared" ref="H49:H56" si="14">IF(G49&lt;$H$44,G49,"")</f>
        <v/>
      </c>
      <c r="I49" s="83">
        <f t="shared" ref="I49:I56" si="15">IF(G49&gt;=$H$44,IF(G49&lt;$J$44,G49,""),"")</f>
        <v>12.73</v>
      </c>
      <c r="J49" s="84" t="str">
        <f t="shared" ref="J49:J56" si="16">IF(G49&gt;=$J$44,G49,"")</f>
        <v/>
      </c>
      <c r="T49" s="8"/>
      <c r="V49" s="59"/>
      <c r="W49" s="60"/>
    </row>
    <row r="50" spans="1:23" ht="18" customHeight="1" x14ac:dyDescent="0.25">
      <c r="A50" s="85" t="str">
        <f>Config!$B$18</f>
        <v>JERI</v>
      </c>
      <c r="B50" s="80">
        <f>METAS!$AY$7</f>
        <v>0</v>
      </c>
      <c r="C50" s="61">
        <f>ROUNDUP((B50/12)*Config!$C$6,0)</f>
        <v>0</v>
      </c>
      <c r="D50" s="80">
        <f>ACUMULADO!$AX$7</f>
        <v>78</v>
      </c>
      <c r="E50" s="81">
        <f t="shared" si="13"/>
        <v>16.666666666666668</v>
      </c>
      <c r="F50" s="90"/>
      <c r="G50" s="86">
        <f t="shared" si="12"/>
        <v>0</v>
      </c>
      <c r="H50" s="83">
        <f t="shared" si="14"/>
        <v>0</v>
      </c>
      <c r="I50" s="83" t="str">
        <f t="shared" si="15"/>
        <v/>
      </c>
      <c r="J50" s="84" t="str">
        <f t="shared" si="16"/>
        <v/>
      </c>
      <c r="T50" s="8"/>
      <c r="V50" s="9"/>
      <c r="W50" s="60"/>
    </row>
    <row r="51" spans="1:23" ht="18" customHeight="1" x14ac:dyDescent="0.25">
      <c r="A51" s="85" t="str">
        <f>Config!$B$19</f>
        <v>YANT</v>
      </c>
      <c r="B51" s="80">
        <f>METAS!$AZ$7</f>
        <v>4320</v>
      </c>
      <c r="C51" s="61">
        <f>ROUNDUP((B51/12)*Config!$C$6,0)</f>
        <v>720</v>
      </c>
      <c r="D51" s="80">
        <f>ACUMULADO!$AY$7</f>
        <v>776</v>
      </c>
      <c r="E51" s="81">
        <f t="shared" si="13"/>
        <v>16.666666666666668</v>
      </c>
      <c r="F51" s="90"/>
      <c r="G51" s="86">
        <f t="shared" si="12"/>
        <v>17.96</v>
      </c>
      <c r="H51" s="83" t="str">
        <f t="shared" si="14"/>
        <v/>
      </c>
      <c r="I51" s="83" t="str">
        <f t="shared" si="15"/>
        <v/>
      </c>
      <c r="J51" s="84">
        <f t="shared" si="16"/>
        <v>17.96</v>
      </c>
      <c r="T51" s="8"/>
      <c r="V51" s="9"/>
      <c r="W51" s="60"/>
    </row>
    <row r="52" spans="1:23" ht="18" customHeight="1" x14ac:dyDescent="0.25">
      <c r="A52" s="85" t="str">
        <f>Config!$B$20</f>
        <v>SORI</v>
      </c>
      <c r="B52" s="80">
        <f>METAS!$BA$7</f>
        <v>53766</v>
      </c>
      <c r="C52" s="61">
        <f>ROUNDUP((B52/12)*Config!$C$6,0)</f>
        <v>8961</v>
      </c>
      <c r="D52" s="80">
        <f>ACUMULADO!$AZ$7</f>
        <v>6283</v>
      </c>
      <c r="E52" s="81">
        <f t="shared" si="13"/>
        <v>16.666666666666668</v>
      </c>
      <c r="F52" s="90"/>
      <c r="G52" s="86">
        <f t="shared" si="12"/>
        <v>11.69</v>
      </c>
      <c r="H52" s="83">
        <f t="shared" si="14"/>
        <v>11.69</v>
      </c>
      <c r="I52" s="83" t="str">
        <f t="shared" si="15"/>
        <v/>
      </c>
      <c r="J52" s="84" t="str">
        <f t="shared" si="16"/>
        <v/>
      </c>
      <c r="T52" s="8"/>
      <c r="U52" s="8"/>
      <c r="V52" s="9"/>
    </row>
    <row r="53" spans="1:23" ht="18" customHeight="1" x14ac:dyDescent="0.25">
      <c r="A53" s="85" t="str">
        <f>Config!$B$21</f>
        <v>JEPE</v>
      </c>
      <c r="B53" s="80">
        <f>METAS!$BB$7</f>
        <v>0</v>
      </c>
      <c r="C53" s="61">
        <f>ROUNDUP((B53/12)*Config!$C$6,0)</f>
        <v>0</v>
      </c>
      <c r="D53" s="80">
        <f>ACUMULADO!$BA$7</f>
        <v>0</v>
      </c>
      <c r="E53" s="81">
        <f t="shared" si="13"/>
        <v>16.666666666666668</v>
      </c>
      <c r="F53" s="90"/>
      <c r="G53" s="86">
        <f>IFERROR(ROUND(D53*100/B53,2),0)</f>
        <v>0</v>
      </c>
      <c r="H53" s="83">
        <f t="shared" si="14"/>
        <v>0</v>
      </c>
      <c r="I53" s="83" t="str">
        <f t="shared" si="15"/>
        <v/>
      </c>
      <c r="J53" s="84" t="str">
        <f t="shared" si="16"/>
        <v/>
      </c>
      <c r="T53" s="8"/>
      <c r="V53" s="9"/>
      <c r="W53" s="60"/>
    </row>
    <row r="54" spans="1:23" ht="18" customHeight="1" x14ac:dyDescent="0.25">
      <c r="A54" s="85" t="str">
        <f>Config!$B$22</f>
        <v>ROQU</v>
      </c>
      <c r="B54" s="80">
        <f>METAS!$BC$7</f>
        <v>0</v>
      </c>
      <c r="C54" s="61">
        <f>ROUNDUP((B54/12)*Config!$C$6,0)</f>
        <v>0</v>
      </c>
      <c r="D54" s="80">
        <f>ACUMULADO!$BB$7</f>
        <v>0</v>
      </c>
      <c r="E54" s="81">
        <f t="shared" si="13"/>
        <v>16.666666666666668</v>
      </c>
      <c r="F54" s="90"/>
      <c r="G54" s="86">
        <f>IFERROR(ROUND(D54*100/B54,2),0)</f>
        <v>0</v>
      </c>
      <c r="H54" s="83">
        <f t="shared" si="14"/>
        <v>0</v>
      </c>
      <c r="I54" s="83" t="str">
        <f t="shared" si="15"/>
        <v/>
      </c>
      <c r="J54" s="84" t="str">
        <f t="shared" si="16"/>
        <v/>
      </c>
      <c r="T54" s="8"/>
      <c r="V54" s="9"/>
      <c r="W54" s="60"/>
    </row>
    <row r="55" spans="1:23" ht="18" customHeight="1" x14ac:dyDescent="0.25">
      <c r="A55" s="85" t="str">
        <f>Config!$B$23</f>
        <v>CALZ</v>
      </c>
      <c r="B55" s="80">
        <f>METAS!$BD$7</f>
        <v>11496</v>
      </c>
      <c r="C55" s="61">
        <f>ROUNDUP((B55/12)*Config!$C$6,0)</f>
        <v>1916</v>
      </c>
      <c r="D55" s="80">
        <f>ACUMULADO!$BC$7</f>
        <v>1260</v>
      </c>
      <c r="E55" s="81">
        <f t="shared" si="13"/>
        <v>16.666666666666668</v>
      </c>
      <c r="F55" s="90"/>
      <c r="G55" s="86">
        <f t="shared" si="12"/>
        <v>10.96</v>
      </c>
      <c r="H55" s="83">
        <f t="shared" si="14"/>
        <v>10.96</v>
      </c>
      <c r="I55" s="83" t="str">
        <f t="shared" si="15"/>
        <v/>
      </c>
      <c r="J55" s="84" t="str">
        <f t="shared" si="16"/>
        <v/>
      </c>
      <c r="T55" s="8"/>
      <c r="U55" s="8"/>
    </row>
    <row r="56" spans="1:23" ht="18" customHeight="1" x14ac:dyDescent="0.25">
      <c r="A56" s="85" t="str">
        <f>Config!$B$24</f>
        <v>PUEB</v>
      </c>
      <c r="B56" s="80">
        <f>METAS!$BE$7</f>
        <v>7560</v>
      </c>
      <c r="C56" s="61">
        <f>ROUNDUP((B56/12)*Config!$C$6,0)</f>
        <v>1260</v>
      </c>
      <c r="D56" s="80">
        <f>ACUMULADO!$BD$7</f>
        <v>859</v>
      </c>
      <c r="E56" s="81">
        <f t="shared" si="13"/>
        <v>16.666666666666668</v>
      </c>
      <c r="F56" s="90"/>
      <c r="G56" s="86">
        <f t="shared" si="12"/>
        <v>11.36</v>
      </c>
      <c r="H56" s="83">
        <f t="shared" si="14"/>
        <v>11.36</v>
      </c>
      <c r="I56" s="83" t="str">
        <f t="shared" si="15"/>
        <v/>
      </c>
      <c r="J56" s="84" t="str">
        <f t="shared" si="16"/>
        <v/>
      </c>
      <c r="T56" s="8"/>
      <c r="W56" s="60"/>
    </row>
    <row r="57" spans="1:23" ht="18" customHeight="1" x14ac:dyDescent="0.25">
      <c r="C57"/>
      <c r="D57" s="63"/>
      <c r="E57"/>
      <c r="F57"/>
      <c r="G57"/>
      <c r="H57"/>
      <c r="I57"/>
      <c r="J57"/>
      <c r="T57" s="8"/>
      <c r="U57" s="8"/>
    </row>
    <row r="58" spans="1:23" ht="18" customHeight="1" x14ac:dyDescent="0.25">
      <c r="C58"/>
      <c r="D58"/>
      <c r="E58"/>
      <c r="F58"/>
      <c r="G58"/>
      <c r="H58"/>
      <c r="I58"/>
      <c r="J58"/>
      <c r="T58" s="8"/>
      <c r="U58" s="8"/>
    </row>
    <row r="59" spans="1:23" ht="18" customHeight="1" x14ac:dyDescent="0.25">
      <c r="C59"/>
      <c r="D59"/>
      <c r="E59"/>
      <c r="F59"/>
      <c r="G59"/>
      <c r="H59"/>
      <c r="I59"/>
      <c r="J59"/>
      <c r="T59" s="8"/>
      <c r="U59" s="8"/>
    </row>
    <row r="60" spans="1:23" ht="18" customHeight="1" x14ac:dyDescent="0.25">
      <c r="A60" s="91"/>
      <c r="B60" s="65"/>
      <c r="D60" s="65"/>
      <c r="E60" s="65"/>
      <c r="G60" s="384"/>
      <c r="I60" s="65"/>
      <c r="J60" s="65"/>
      <c r="T60" s="8"/>
      <c r="W60" s="60"/>
    </row>
    <row r="61" spans="1:23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23" ht="18" customHeight="1" x14ac:dyDescent="0.25">
      <c r="A62" s="91"/>
      <c r="B62" s="65"/>
      <c r="D62" s="65"/>
      <c r="E62" s="65"/>
      <c r="I62" s="65"/>
      <c r="J62" s="65"/>
      <c r="T62" s="8"/>
      <c r="W62" s="60"/>
    </row>
    <row r="63" spans="1:23" ht="18" customHeight="1" x14ac:dyDescent="0.25">
      <c r="A63" s="91"/>
      <c r="B63" s="65"/>
      <c r="D63" s="65"/>
      <c r="E63" s="65"/>
      <c r="I63" s="65"/>
      <c r="J63" s="65"/>
      <c r="T63" s="8"/>
      <c r="W63" s="60"/>
    </row>
    <row r="64" spans="1:23" ht="18" customHeight="1" x14ac:dyDescent="0.25">
      <c r="A64" s="91"/>
      <c r="B64" s="65"/>
      <c r="D64" s="65"/>
      <c r="E64" s="65"/>
      <c r="I64" s="65"/>
      <c r="J64" s="65"/>
      <c r="T64" s="8"/>
      <c r="W64" s="60"/>
    </row>
    <row r="65" spans="1:25" ht="18" customHeight="1" x14ac:dyDescent="0.25">
      <c r="G65"/>
      <c r="H65"/>
      <c r="I65"/>
      <c r="J65"/>
      <c r="K65" s="9"/>
      <c r="T65" s="8"/>
      <c r="W65" s="60"/>
    </row>
    <row r="66" spans="1:25" ht="18" customHeight="1" x14ac:dyDescent="0.25">
      <c r="A66" s="66" t="str">
        <f>METAS!B8</f>
        <v>VIVIENDAS UBICADAS EN ESCENARIO II DE TRANSMISIÓN DE DENGUE PROTEGIDAS CON NEBULIZACIÓN ESPACIAL</v>
      </c>
      <c r="G66"/>
      <c r="H66"/>
      <c r="I66"/>
      <c r="J66"/>
      <c r="K66" t="s">
        <v>506</v>
      </c>
      <c r="T66" s="8"/>
      <c r="V66" s="59" t="str">
        <f>A66</f>
        <v>VIVIENDAS UBICADAS EN ESCENARIO II DE TRANSMISIÓN DE DENGUE PROTEGIDAS CON NEBULIZACIÓN ESPACIAL</v>
      </c>
      <c r="W66" s="60"/>
      <c r="Y66" s="24"/>
    </row>
    <row r="67" spans="1:25" ht="48" customHeight="1" x14ac:dyDescent="0.25">
      <c r="A67" s="68" t="s">
        <v>2</v>
      </c>
      <c r="B67" s="69" t="s">
        <v>87</v>
      </c>
      <c r="C67" s="70" t="s">
        <v>69</v>
      </c>
      <c r="D67" s="69" t="s">
        <v>504</v>
      </c>
      <c r="E67" s="69" t="s">
        <v>1</v>
      </c>
      <c r="F67" s="71"/>
      <c r="G67" s="72" t="s">
        <v>9</v>
      </c>
      <c r="H67" s="274" t="str">
        <f>"DEFICIENTE &lt; "&amp;$E$3</f>
        <v>DEFICIENTE &lt; 13,3</v>
      </c>
      <c r="I67" s="274" t="str">
        <f>"PROCESO &gt;= "&amp;$E$3&amp;"  -  &lt; "&amp;$F$3</f>
        <v>PROCESO &gt;= 13,3  -  &lt; 15</v>
      </c>
      <c r="J67" s="274" t="str">
        <f>"OPTIMO &gt;= "&amp;$F$3</f>
        <v>OPTIMO &gt;= 15</v>
      </c>
      <c r="T67" s="8"/>
      <c r="V67" s="89" t="str">
        <f>$V$1&amp;"  "&amp;V66&amp;"  "&amp;$V$3&amp;"  "&amp;$V$2</f>
        <v>RED. MOYOBAMBA:  VIVIENDAS UBICADAS EN ESCENARIO II DE TRANSMISIÓN DE DENGUE PROTEGIDAS CON NEBULIZACIÓN ESPACIAL  - POR MICROREDES :   ENERO - FEBRERO 2025</v>
      </c>
      <c r="W67" s="60"/>
    </row>
    <row r="68" spans="1:25" ht="18" customHeight="1" thickBot="1" x14ac:dyDescent="0.3">
      <c r="A68" s="74" t="str">
        <f>Config!$B$15</f>
        <v>RED</v>
      </c>
      <c r="B68" s="75">
        <f>SUM(B69:B77)</f>
        <v>58746</v>
      </c>
      <c r="C68" s="75">
        <f>SUM(C69:C77)</f>
        <v>9792</v>
      </c>
      <c r="D68" s="75">
        <f>SUM(D69:D77)</f>
        <v>28550</v>
      </c>
      <c r="E68" s="75">
        <f>Config!$C$9</f>
        <v>16.666666666666668</v>
      </c>
      <c r="F68" s="76"/>
      <c r="G68" s="76">
        <f t="shared" ref="G68:G73" si="17">IFERROR(ROUND(D68*100/B68,2),0)</f>
        <v>48.6</v>
      </c>
      <c r="H68" s="77" t="str">
        <f>IF(G68&lt;$E$3,G68,"")</f>
        <v/>
      </c>
      <c r="I68" s="77" t="str">
        <f>IF(G68&gt;=$E$3,IF(G68&lt;$F$3,G68,""),"")</f>
        <v/>
      </c>
      <c r="J68" s="75">
        <f t="shared" ref="J68" si="18">IF(G68&gt;=$F$3,G68,"")</f>
        <v>48.6</v>
      </c>
      <c r="T68" s="8"/>
      <c r="V68" s="59"/>
      <c r="W68" s="60"/>
    </row>
    <row r="69" spans="1:25" ht="18" customHeight="1" x14ac:dyDescent="0.25">
      <c r="A69" s="79" t="str">
        <f>Config!$B$16</f>
        <v>HOSP</v>
      </c>
      <c r="B69" s="80">
        <f>METAS!$AV$8</f>
        <v>0</v>
      </c>
      <c r="C69" s="80">
        <f>ROUNDUP((B69/12)*Config!$C$6,0)</f>
        <v>0</v>
      </c>
      <c r="D69" s="80">
        <f>ACUMULADO!$AU$8</f>
        <v>0</v>
      </c>
      <c r="E69" s="81">
        <f>E68</f>
        <v>16.666666666666668</v>
      </c>
      <c r="F69" s="81"/>
      <c r="G69" s="82">
        <f>IFERROR(ROUND(D69*100/B69,2),0)</f>
        <v>0</v>
      </c>
      <c r="H69" s="83">
        <f>IF(G69&lt;$E$3,G69,"")</f>
        <v>0</v>
      </c>
      <c r="I69" s="83" t="str">
        <f>IF(G69&gt;=$E$3,IF(G69&lt;$F$3,G69,""),"")</f>
        <v/>
      </c>
      <c r="J69" s="84" t="str">
        <f>IF(G69&gt;=$F$3,G69,"")</f>
        <v/>
      </c>
      <c r="T69" s="8"/>
      <c r="V69" s="59"/>
      <c r="W69" s="60"/>
    </row>
    <row r="70" spans="1:25" ht="18" customHeight="1" x14ac:dyDescent="0.25">
      <c r="A70" s="85" t="str">
        <f>Config!$B$17</f>
        <v>LLUI</v>
      </c>
      <c r="B70" s="80">
        <f>METAS!$AX$8</f>
        <v>35604</v>
      </c>
      <c r="C70" s="61">
        <f>ROUNDUP((B70/12)*Config!$C$6,0)</f>
        <v>5934</v>
      </c>
      <c r="D70" s="80">
        <f>ACUMULADO!$AW$8</f>
        <v>26431</v>
      </c>
      <c r="E70" s="81">
        <f t="shared" ref="E70:E77" si="19">E69</f>
        <v>16.666666666666668</v>
      </c>
      <c r="F70" s="90"/>
      <c r="G70" s="86">
        <f t="shared" si="17"/>
        <v>74.239999999999995</v>
      </c>
      <c r="H70" s="83" t="str">
        <f t="shared" ref="H70:H77" si="20">IF(G70&lt;$E$3,G70,"")</f>
        <v/>
      </c>
      <c r="I70" s="83" t="str">
        <f t="shared" ref="I70:I77" si="21">IF(G70&gt;=$E$3,IF(G70&lt;$F$3,G70,""),"")</f>
        <v/>
      </c>
      <c r="J70" s="84">
        <f t="shared" ref="J70:J77" si="22">IF(G70&gt;=$F$3,G70,"")</f>
        <v>74.239999999999995</v>
      </c>
      <c r="T70" s="8"/>
      <c r="V70" s="59"/>
      <c r="W70" s="60"/>
    </row>
    <row r="71" spans="1:25" ht="18" customHeight="1" x14ac:dyDescent="0.25">
      <c r="A71" s="85" t="str">
        <f>Config!$B$18</f>
        <v>JERI</v>
      </c>
      <c r="B71" s="80">
        <f>METAS!$AY$8</f>
        <v>0</v>
      </c>
      <c r="C71" s="61">
        <f>ROUNDUP((B71/12)*Config!$C$6,0)</f>
        <v>0</v>
      </c>
      <c r="D71" s="80">
        <f>ACUMULADO!$AX$8</f>
        <v>0</v>
      </c>
      <c r="E71" s="81">
        <f t="shared" si="19"/>
        <v>16.666666666666668</v>
      </c>
      <c r="F71" s="90"/>
      <c r="G71" s="86">
        <f t="shared" si="17"/>
        <v>0</v>
      </c>
      <c r="H71" s="83">
        <f t="shared" si="20"/>
        <v>0</v>
      </c>
      <c r="I71" s="83" t="str">
        <f t="shared" si="21"/>
        <v/>
      </c>
      <c r="J71" s="84" t="str">
        <f t="shared" si="22"/>
        <v/>
      </c>
      <c r="T71" s="8"/>
      <c r="V71" s="9"/>
      <c r="W71" s="60"/>
    </row>
    <row r="72" spans="1:25" ht="18" customHeight="1" x14ac:dyDescent="0.25">
      <c r="A72" s="85" t="str">
        <f>Config!$B$19</f>
        <v>YANT</v>
      </c>
      <c r="B72" s="80">
        <f>METAS!$AZ$8</f>
        <v>1296</v>
      </c>
      <c r="C72" s="61">
        <f>ROUNDUP((B72/12)*Config!$C$6,0)</f>
        <v>216</v>
      </c>
      <c r="D72" s="80">
        <f>ACUMULADO!$AY$8</f>
        <v>1204</v>
      </c>
      <c r="E72" s="81">
        <f t="shared" si="19"/>
        <v>16.666666666666668</v>
      </c>
      <c r="F72" s="90"/>
      <c r="G72" s="86">
        <f t="shared" si="17"/>
        <v>92.9</v>
      </c>
      <c r="H72" s="83" t="str">
        <f t="shared" si="20"/>
        <v/>
      </c>
      <c r="I72" s="83" t="str">
        <f t="shared" si="21"/>
        <v/>
      </c>
      <c r="J72" s="84">
        <f t="shared" si="22"/>
        <v>92.9</v>
      </c>
      <c r="T72" s="8"/>
      <c r="V72" s="9"/>
      <c r="W72" s="60"/>
    </row>
    <row r="73" spans="1:25" ht="18" customHeight="1" x14ac:dyDescent="0.25">
      <c r="A73" s="85" t="str">
        <f>Config!$B$20</f>
        <v>SORI</v>
      </c>
      <c r="B73" s="80">
        <f>METAS!$BA$8</f>
        <v>16129</v>
      </c>
      <c r="C73" s="61">
        <f>ROUNDUP((B73/12)*Config!$C$6,0)</f>
        <v>2689</v>
      </c>
      <c r="D73" s="80">
        <f>ACUMULADO!$AZ$8</f>
        <v>0</v>
      </c>
      <c r="E73" s="81">
        <f t="shared" si="19"/>
        <v>16.666666666666668</v>
      </c>
      <c r="F73" s="90"/>
      <c r="G73" s="86">
        <f t="shared" si="17"/>
        <v>0</v>
      </c>
      <c r="H73" s="83">
        <f t="shared" si="20"/>
        <v>0</v>
      </c>
      <c r="I73" s="83" t="str">
        <f t="shared" si="21"/>
        <v/>
      </c>
      <c r="J73" s="84" t="str">
        <f t="shared" si="22"/>
        <v/>
      </c>
      <c r="T73" s="8"/>
      <c r="U73" s="8"/>
      <c r="V73" s="9"/>
    </row>
    <row r="74" spans="1:25" ht="18" customHeight="1" x14ac:dyDescent="0.25">
      <c r="A74" s="85" t="str">
        <f>Config!$B$21</f>
        <v>JEPE</v>
      </c>
      <c r="B74" s="80">
        <f>METAS!$BB$8</f>
        <v>0</v>
      </c>
      <c r="C74" s="61">
        <f>ROUNDUP((B74/12)*Config!$C$6,0)</f>
        <v>0</v>
      </c>
      <c r="D74" s="80">
        <f>ACUMULADO!$BA$8</f>
        <v>0</v>
      </c>
      <c r="E74" s="81">
        <f t="shared" si="19"/>
        <v>16.666666666666668</v>
      </c>
      <c r="F74" s="90"/>
      <c r="G74" s="86">
        <f>IFERROR(ROUND(D74*100/B74,2),0)</f>
        <v>0</v>
      </c>
      <c r="H74" s="83">
        <f t="shared" si="20"/>
        <v>0</v>
      </c>
      <c r="I74" s="83" t="str">
        <f t="shared" si="21"/>
        <v/>
      </c>
      <c r="J74" s="84" t="str">
        <f t="shared" si="22"/>
        <v/>
      </c>
      <c r="T74" s="8"/>
      <c r="V74" s="9"/>
      <c r="W74" s="60"/>
    </row>
    <row r="75" spans="1:25" ht="18" customHeight="1" x14ac:dyDescent="0.25">
      <c r="A75" s="85" t="str">
        <f>Config!$B$22</f>
        <v>ROQU</v>
      </c>
      <c r="B75" s="80">
        <f>METAS!$BC$8</f>
        <v>0</v>
      </c>
      <c r="C75" s="61">
        <f>ROUNDUP((B75/12)*Config!$C$6,0)</f>
        <v>0</v>
      </c>
      <c r="D75" s="80">
        <f>ACUMULADO!$BB$8</f>
        <v>0</v>
      </c>
      <c r="E75" s="81">
        <f t="shared" si="19"/>
        <v>16.666666666666668</v>
      </c>
      <c r="F75" s="90"/>
      <c r="G75" s="86">
        <f>IFERROR(ROUND(D75*100/B75,2),0)</f>
        <v>0</v>
      </c>
      <c r="H75" s="83">
        <f t="shared" si="20"/>
        <v>0</v>
      </c>
      <c r="I75" s="83" t="str">
        <f t="shared" si="21"/>
        <v/>
      </c>
      <c r="J75" s="84" t="str">
        <f t="shared" si="22"/>
        <v/>
      </c>
      <c r="T75" s="8"/>
      <c r="V75" s="9"/>
      <c r="W75" s="60"/>
    </row>
    <row r="76" spans="1:25" ht="18" customHeight="1" x14ac:dyDescent="0.25">
      <c r="A76" s="85" t="str">
        <f>Config!$B$23</f>
        <v>CALZ</v>
      </c>
      <c r="B76" s="80">
        <f>METAS!$BD$8</f>
        <v>3449</v>
      </c>
      <c r="C76" s="61">
        <f>ROUNDUP((B76/12)*Config!$C$6,0)</f>
        <v>575</v>
      </c>
      <c r="D76" s="80">
        <f>ACUMULADO!$BC$8</f>
        <v>915</v>
      </c>
      <c r="E76" s="81">
        <f t="shared" si="19"/>
        <v>16.666666666666668</v>
      </c>
      <c r="F76" s="90"/>
      <c r="G76" s="86">
        <f t="shared" ref="G76:G77" si="23">IFERROR(ROUND(D76*100/B76,2),0)</f>
        <v>26.53</v>
      </c>
      <c r="H76" s="83" t="str">
        <f t="shared" si="20"/>
        <v/>
      </c>
      <c r="I76" s="83" t="str">
        <f t="shared" si="21"/>
        <v/>
      </c>
      <c r="J76" s="84">
        <f t="shared" si="22"/>
        <v>26.53</v>
      </c>
      <c r="T76" s="8"/>
      <c r="U76" s="8"/>
    </row>
    <row r="77" spans="1:25" ht="18" customHeight="1" x14ac:dyDescent="0.25">
      <c r="A77" s="85" t="str">
        <f>Config!$B$24</f>
        <v>PUEB</v>
      </c>
      <c r="B77" s="80">
        <f>METAS!$BE$8</f>
        <v>2268</v>
      </c>
      <c r="C77" s="61">
        <f>ROUNDUP((B77/12)*Config!$C$6,0)</f>
        <v>378</v>
      </c>
      <c r="D77" s="80">
        <f>ACUMULADO!$BD$8</f>
        <v>0</v>
      </c>
      <c r="E77" s="81">
        <f t="shared" si="19"/>
        <v>16.666666666666668</v>
      </c>
      <c r="F77" s="90"/>
      <c r="G77" s="86">
        <f t="shared" si="23"/>
        <v>0</v>
      </c>
      <c r="H77" s="83">
        <f t="shared" si="20"/>
        <v>0</v>
      </c>
      <c r="I77" s="83" t="str">
        <f t="shared" si="21"/>
        <v/>
      </c>
      <c r="J77" s="84" t="str">
        <f t="shared" si="22"/>
        <v/>
      </c>
      <c r="T77" s="8"/>
      <c r="W77" s="60"/>
    </row>
    <row r="78" spans="1:25" ht="18" customHeight="1" x14ac:dyDescent="0.25">
      <c r="C78"/>
      <c r="D78" s="63"/>
      <c r="E78"/>
      <c r="F78"/>
      <c r="G78"/>
      <c r="H78"/>
      <c r="I78"/>
      <c r="J78"/>
      <c r="T78" s="8"/>
      <c r="U78" s="8"/>
    </row>
    <row r="79" spans="1:25" ht="18" customHeight="1" x14ac:dyDescent="0.25">
      <c r="C79"/>
      <c r="D79"/>
      <c r="E79"/>
      <c r="F79"/>
      <c r="G79"/>
      <c r="H79"/>
      <c r="I79"/>
      <c r="J79"/>
      <c r="T79" s="8"/>
      <c r="U79" s="8"/>
    </row>
    <row r="80" spans="1:25" ht="18" customHeight="1" x14ac:dyDescent="0.25">
      <c r="C80"/>
      <c r="D80"/>
      <c r="E80"/>
      <c r="F80"/>
      <c r="G80"/>
      <c r="H80"/>
      <c r="I80"/>
      <c r="J80"/>
      <c r="T80" s="8"/>
      <c r="U80" s="8"/>
    </row>
    <row r="81" spans="1:25" ht="18" customHeight="1" x14ac:dyDescent="0.25">
      <c r="A81" s="91"/>
      <c r="B81" s="65"/>
      <c r="D81" s="65"/>
      <c r="E81" s="65"/>
      <c r="G81" s="384"/>
      <c r="I81" s="65"/>
      <c r="J81" s="65"/>
      <c r="T81" s="8"/>
      <c r="W81" s="60"/>
    </row>
    <row r="82" spans="1:25" ht="18" customHeight="1" x14ac:dyDescent="0.25">
      <c r="A82" s="91"/>
      <c r="B82" s="65"/>
      <c r="D82" s="65"/>
      <c r="E82" s="65"/>
      <c r="I82" s="65"/>
      <c r="J82" s="65"/>
      <c r="T82" s="8"/>
      <c r="W82" s="60"/>
    </row>
    <row r="83" spans="1:25" ht="18" customHeight="1" x14ac:dyDescent="0.25">
      <c r="A83" s="91"/>
      <c r="B83" s="65"/>
      <c r="D83" s="65"/>
      <c r="E83" s="65"/>
      <c r="I83" s="65"/>
      <c r="J83" s="65"/>
      <c r="T83" s="8"/>
      <c r="W83" s="60"/>
    </row>
    <row r="84" spans="1:25" ht="18" customHeight="1" x14ac:dyDescent="0.25">
      <c r="A84" s="91"/>
      <c r="B84" s="65"/>
      <c r="D84" s="65"/>
      <c r="E84" s="65"/>
      <c r="I84" s="65"/>
      <c r="J84" s="65"/>
      <c r="T84" s="8"/>
      <c r="W84" s="60"/>
    </row>
    <row r="85" spans="1:25" ht="18" customHeight="1" x14ac:dyDescent="0.25">
      <c r="A85" s="91"/>
      <c r="B85" s="65"/>
      <c r="D85" s="65"/>
      <c r="E85" s="65"/>
      <c r="I85" s="65"/>
      <c r="J85" s="65"/>
      <c r="T85" s="8"/>
      <c r="W85" s="60"/>
    </row>
    <row r="86" spans="1:25" ht="18" customHeight="1" x14ac:dyDescent="0.25">
      <c r="G86"/>
      <c r="H86"/>
      <c r="I86"/>
      <c r="J86"/>
      <c r="K86" s="9"/>
      <c r="T86" s="8"/>
      <c r="W86" s="60"/>
    </row>
    <row r="87" spans="1:25" ht="18" customHeight="1" x14ac:dyDescent="0.25">
      <c r="A87" s="66" t="str">
        <f>METAS!B9</f>
        <v xml:space="preserve">LOCALIZACIÓN Y DIAGNOSTICO DE CASOS DE MALARIA </v>
      </c>
      <c r="G87"/>
      <c r="H87"/>
      <c r="I87"/>
      <c r="J87"/>
      <c r="K87" t="s">
        <v>506</v>
      </c>
      <c r="T87" s="8"/>
      <c r="V87" s="59" t="str">
        <f>A87</f>
        <v xml:space="preserve">LOCALIZACIÓN Y DIAGNOSTICO DE CASOS DE MALARIA </v>
      </c>
      <c r="W87" s="60"/>
      <c r="Y87" s="24"/>
    </row>
    <row r="88" spans="1:25" ht="48" customHeight="1" x14ac:dyDescent="0.25">
      <c r="A88" s="68" t="s">
        <v>2</v>
      </c>
      <c r="B88" s="69" t="s">
        <v>87</v>
      </c>
      <c r="C88" s="70" t="s">
        <v>69</v>
      </c>
      <c r="D88" s="69" t="s">
        <v>628</v>
      </c>
      <c r="E88" s="69" t="s">
        <v>1</v>
      </c>
      <c r="F88" s="72"/>
      <c r="G88" s="72" t="s">
        <v>9</v>
      </c>
      <c r="H88" s="274" t="str">
        <f>"DEFICIENTE &lt; "&amp;$E$3</f>
        <v>DEFICIENTE &lt; 13,3</v>
      </c>
      <c r="I88" s="274" t="str">
        <f>"PROCESO &gt;= "&amp;$E$3&amp;"  -  &lt; "&amp;$F$3</f>
        <v>PROCESO &gt;= 13,3  -  &lt; 15</v>
      </c>
      <c r="J88" s="274" t="str">
        <f>"OPTIMO &gt;= "&amp;$F$3</f>
        <v>OPTIMO &gt;= 15</v>
      </c>
      <c r="T88" s="8"/>
      <c r="V88" s="89" t="str">
        <f>$V$1&amp;"  "&amp;V87&amp;"  "&amp;$V$3&amp;"  "&amp;$V$2</f>
        <v>RED. MOYOBAMBA:  LOCALIZACIÓN Y DIAGNOSTICO DE CASOS DE MALARIA   - POR MICROREDES :   ENERO - FEBRERO 2025</v>
      </c>
      <c r="W88" s="60"/>
    </row>
    <row r="89" spans="1:25" ht="18" customHeight="1" thickBot="1" x14ac:dyDescent="0.3">
      <c r="A89" s="74" t="str">
        <f>Config!$B$15</f>
        <v>RED</v>
      </c>
      <c r="B89" s="75">
        <f>SUM(B90:B98)</f>
        <v>468</v>
      </c>
      <c r="C89" s="75">
        <f>SUM(C90:C98)</f>
        <v>78</v>
      </c>
      <c r="D89" s="75">
        <f>SUM(D90:D98)</f>
        <v>190</v>
      </c>
      <c r="E89" s="75">
        <f>Config!$C$9</f>
        <v>16.666666666666668</v>
      </c>
      <c r="F89" s="75"/>
      <c r="G89" s="75">
        <f t="shared" ref="G89:G94" si="24">IFERROR(ROUND(D89*100/B89,2),0)</f>
        <v>40.6</v>
      </c>
      <c r="H89" s="77" t="str">
        <f>IF(G89&lt;$E$3,G89,"")</f>
        <v/>
      </c>
      <c r="I89" s="77" t="str">
        <f>IF(G89&gt;=$E$3,IF(G89&lt;$F$3,G89,""),"")</f>
        <v/>
      </c>
      <c r="J89" s="75">
        <f t="shared" ref="J89" si="25">IF(G89&gt;=$F$3,G89,"")</f>
        <v>40.6</v>
      </c>
      <c r="T89" s="8"/>
      <c r="V89" s="59"/>
      <c r="W89" s="60"/>
    </row>
    <row r="90" spans="1:25" ht="18" customHeight="1" x14ac:dyDescent="0.25">
      <c r="A90" s="79" t="str">
        <f>Config!$B$16</f>
        <v>HOSP</v>
      </c>
      <c r="B90" s="80">
        <f>METAS!$AV$9</f>
        <v>0</v>
      </c>
      <c r="C90" s="80">
        <f>ROUNDUP((B90/12)*Config!$C$6,0)</f>
        <v>0</v>
      </c>
      <c r="D90" s="80">
        <f>ACUMULADO!$AU$9</f>
        <v>1</v>
      </c>
      <c r="E90" s="81">
        <f>E89</f>
        <v>16.666666666666668</v>
      </c>
      <c r="F90" s="288"/>
      <c r="G90" s="82">
        <f t="shared" si="24"/>
        <v>0</v>
      </c>
      <c r="H90" s="83">
        <f>IF(G90&lt;$E$3,G90,"")</f>
        <v>0</v>
      </c>
      <c r="I90" s="83" t="str">
        <f>IF(G90&gt;=$E$3,IF(G90&lt;$F$3,G90,""),"")</f>
        <v/>
      </c>
      <c r="J90" s="84" t="str">
        <f>IF(G90&gt;=$F$3,G90,"")</f>
        <v/>
      </c>
      <c r="T90" s="8"/>
      <c r="V90" s="59"/>
      <c r="W90" s="60"/>
    </row>
    <row r="91" spans="1:25" ht="18" customHeight="1" x14ac:dyDescent="0.25">
      <c r="A91" s="85" t="str">
        <f>Config!$B$17</f>
        <v>LLUI</v>
      </c>
      <c r="B91" s="80">
        <f>METAS!$AX$9</f>
        <v>120</v>
      </c>
      <c r="C91" s="61">
        <f>ROUNDUP((B91/12)*Config!$C$6,0)</f>
        <v>20</v>
      </c>
      <c r="D91" s="80">
        <f>ACUMULADO!$AW$9</f>
        <v>1</v>
      </c>
      <c r="E91" s="81">
        <f t="shared" ref="E91:E98" si="26">E90</f>
        <v>16.666666666666668</v>
      </c>
      <c r="F91" s="289"/>
      <c r="G91" s="86">
        <f t="shared" si="24"/>
        <v>0.83</v>
      </c>
      <c r="H91" s="83">
        <f t="shared" ref="H91:H98" si="27">IF(G91&lt;$E$3,G91,"")</f>
        <v>0.83</v>
      </c>
      <c r="I91" s="83" t="str">
        <f t="shared" ref="I91:I98" si="28">IF(G91&gt;=$E$3,IF(G91&lt;$F$3,G91,""),"")</f>
        <v/>
      </c>
      <c r="J91" s="84" t="str">
        <f t="shared" ref="J91:J98" si="29">IF(G91&gt;=$F$3,G91,"")</f>
        <v/>
      </c>
      <c r="T91" s="8"/>
      <c r="V91" s="59"/>
      <c r="W91" s="60"/>
    </row>
    <row r="92" spans="1:25" ht="18" customHeight="1" x14ac:dyDescent="0.25">
      <c r="A92" s="85" t="str">
        <f>Config!$B$18</f>
        <v>JERI</v>
      </c>
      <c r="B92" s="80">
        <f>METAS!$AY$9</f>
        <v>36</v>
      </c>
      <c r="C92" s="61">
        <f>ROUNDUP((B92/12)*Config!$C$6,0)</f>
        <v>6</v>
      </c>
      <c r="D92" s="80">
        <f>ACUMULADO!$AX$9</f>
        <v>0</v>
      </c>
      <c r="E92" s="81">
        <f t="shared" si="26"/>
        <v>16.666666666666668</v>
      </c>
      <c r="F92" s="289"/>
      <c r="G92" s="86">
        <f t="shared" si="24"/>
        <v>0</v>
      </c>
      <c r="H92" s="83">
        <f t="shared" si="27"/>
        <v>0</v>
      </c>
      <c r="I92" s="83" t="str">
        <f t="shared" si="28"/>
        <v/>
      </c>
      <c r="J92" s="84" t="str">
        <f t="shared" si="29"/>
        <v/>
      </c>
      <c r="T92" s="8"/>
      <c r="V92" s="9"/>
      <c r="W92" s="60"/>
    </row>
    <row r="93" spans="1:25" ht="18" customHeight="1" x14ac:dyDescent="0.25">
      <c r="A93" s="85" t="str">
        <f>Config!$B$19</f>
        <v>YANT</v>
      </c>
      <c r="B93" s="80">
        <f>METAS!$AZ$9</f>
        <v>48</v>
      </c>
      <c r="C93" s="61">
        <f>ROUNDUP((B93/12)*Config!$C$6,0)</f>
        <v>8</v>
      </c>
      <c r="D93" s="80">
        <f>ACUMULADO!$AY$9</f>
        <v>0</v>
      </c>
      <c r="E93" s="81">
        <f t="shared" si="26"/>
        <v>16.666666666666668</v>
      </c>
      <c r="F93" s="289"/>
      <c r="G93" s="86">
        <f t="shared" si="24"/>
        <v>0</v>
      </c>
      <c r="H93" s="83">
        <f t="shared" si="27"/>
        <v>0</v>
      </c>
      <c r="I93" s="83" t="str">
        <f t="shared" si="28"/>
        <v/>
      </c>
      <c r="J93" s="84" t="str">
        <f t="shared" si="29"/>
        <v/>
      </c>
      <c r="T93" s="8"/>
      <c r="V93" s="9"/>
      <c r="W93" s="60"/>
    </row>
    <row r="94" spans="1:25" ht="18" customHeight="1" x14ac:dyDescent="0.25">
      <c r="A94" s="85" t="str">
        <f>Config!$B$20</f>
        <v>SORI</v>
      </c>
      <c r="B94" s="80">
        <f>METAS!$BA$9</f>
        <v>72</v>
      </c>
      <c r="C94" s="61">
        <f>ROUNDUP((B94/12)*Config!$C$6,0)</f>
        <v>12</v>
      </c>
      <c r="D94" s="80">
        <f>ACUMULADO!$AZ$9</f>
        <v>154</v>
      </c>
      <c r="E94" s="81">
        <f t="shared" si="26"/>
        <v>16.666666666666668</v>
      </c>
      <c r="F94" s="289"/>
      <c r="G94" s="86">
        <f t="shared" si="24"/>
        <v>213.89</v>
      </c>
      <c r="H94" s="83" t="str">
        <f t="shared" si="27"/>
        <v/>
      </c>
      <c r="I94" s="83" t="str">
        <f t="shared" si="28"/>
        <v/>
      </c>
      <c r="J94" s="84">
        <f t="shared" si="29"/>
        <v>213.89</v>
      </c>
      <c r="T94" s="8"/>
      <c r="U94" s="8"/>
      <c r="V94" s="9"/>
    </row>
    <row r="95" spans="1:25" ht="18" customHeight="1" x14ac:dyDescent="0.25">
      <c r="A95" s="85" t="str">
        <f>Config!$B$21</f>
        <v>JEPE</v>
      </c>
      <c r="B95" s="80">
        <f>METAS!$BB$9</f>
        <v>60</v>
      </c>
      <c r="C95" s="61">
        <f>ROUNDUP((B95/12)*Config!$C$6,0)</f>
        <v>10</v>
      </c>
      <c r="D95" s="80">
        <f>ACUMULADO!$BA$9</f>
        <v>0</v>
      </c>
      <c r="E95" s="81">
        <f t="shared" si="26"/>
        <v>16.666666666666668</v>
      </c>
      <c r="F95" s="289"/>
      <c r="G95" s="86">
        <f>IFERROR(ROUND(D95*100/B95,2),0)</f>
        <v>0</v>
      </c>
      <c r="H95" s="83">
        <f t="shared" si="27"/>
        <v>0</v>
      </c>
      <c r="I95" s="83" t="str">
        <f t="shared" si="28"/>
        <v/>
      </c>
      <c r="J95" s="84" t="str">
        <f t="shared" si="29"/>
        <v/>
      </c>
      <c r="T95" s="8"/>
      <c r="V95" s="9"/>
      <c r="W95" s="60"/>
    </row>
    <row r="96" spans="1:25" ht="18" customHeight="1" x14ac:dyDescent="0.25">
      <c r="A96" s="85" t="str">
        <f>Config!$B$22</f>
        <v>ROQU</v>
      </c>
      <c r="B96" s="80">
        <f>METAS!$BC$9</f>
        <v>36</v>
      </c>
      <c r="C96" s="61">
        <f>ROUNDUP((B96/12)*Config!$C$6,0)</f>
        <v>6</v>
      </c>
      <c r="D96" s="80">
        <f>ACUMULADO!$BB$9</f>
        <v>0</v>
      </c>
      <c r="E96" s="81">
        <f t="shared" si="26"/>
        <v>16.666666666666668</v>
      </c>
      <c r="F96" s="289"/>
      <c r="G96" s="86">
        <f>IFERROR(ROUND(D96*100/B96,2),0)</f>
        <v>0</v>
      </c>
      <c r="H96" s="83">
        <f t="shared" si="27"/>
        <v>0</v>
      </c>
      <c r="I96" s="83" t="str">
        <f t="shared" si="28"/>
        <v/>
      </c>
      <c r="J96" s="84" t="str">
        <f t="shared" si="29"/>
        <v/>
      </c>
      <c r="T96" s="8"/>
      <c r="V96" s="9"/>
      <c r="W96" s="60"/>
    </row>
    <row r="97" spans="1:23" ht="18" customHeight="1" x14ac:dyDescent="0.25">
      <c r="A97" s="85" t="str">
        <f>Config!$B$23</f>
        <v>CALZ</v>
      </c>
      <c r="B97" s="80">
        <f>METAS!$BD$9</f>
        <v>48</v>
      </c>
      <c r="C97" s="61">
        <f>ROUNDUP((B97/12)*Config!$C$6,0)</f>
        <v>8</v>
      </c>
      <c r="D97" s="80">
        <f>ACUMULADO!$BC$9</f>
        <v>34</v>
      </c>
      <c r="E97" s="81">
        <f t="shared" si="26"/>
        <v>16.666666666666668</v>
      </c>
      <c r="F97" s="289"/>
      <c r="G97" s="86">
        <f t="shared" ref="G97:G98" si="30">IFERROR(ROUND(D97*100/B97,2),0)</f>
        <v>70.83</v>
      </c>
      <c r="H97" s="83" t="str">
        <f t="shared" si="27"/>
        <v/>
      </c>
      <c r="I97" s="83" t="str">
        <f t="shared" si="28"/>
        <v/>
      </c>
      <c r="J97" s="84">
        <f t="shared" si="29"/>
        <v>70.83</v>
      </c>
      <c r="T97" s="8"/>
      <c r="U97" s="8"/>
    </row>
    <row r="98" spans="1:23" ht="18" customHeight="1" x14ac:dyDescent="0.25">
      <c r="A98" s="85" t="str">
        <f>Config!$B$24</f>
        <v>PUEB</v>
      </c>
      <c r="B98" s="80">
        <f>METAS!$BE$9</f>
        <v>48</v>
      </c>
      <c r="C98" s="61">
        <f>ROUNDUP((B98/12)*Config!$C$6,0)</f>
        <v>8</v>
      </c>
      <c r="D98" s="80">
        <f>ACUMULADO!$BD$9</f>
        <v>0</v>
      </c>
      <c r="E98" s="81">
        <f t="shared" si="26"/>
        <v>16.666666666666668</v>
      </c>
      <c r="F98" s="289"/>
      <c r="G98" s="86">
        <f t="shared" si="30"/>
        <v>0</v>
      </c>
      <c r="H98" s="83">
        <f t="shared" si="27"/>
        <v>0</v>
      </c>
      <c r="I98" s="83" t="str">
        <f t="shared" si="28"/>
        <v/>
      </c>
      <c r="J98" s="84" t="str">
        <f t="shared" si="29"/>
        <v/>
      </c>
      <c r="T98" s="8"/>
      <c r="W98" s="60"/>
    </row>
    <row r="99" spans="1:23" ht="18" customHeight="1" x14ac:dyDescent="0.25">
      <c r="C99"/>
      <c r="D99" s="63"/>
      <c r="E99"/>
      <c r="F99"/>
      <c r="G99"/>
      <c r="H99"/>
      <c r="I99"/>
      <c r="J99"/>
      <c r="T99" s="8"/>
      <c r="U99" s="8"/>
    </row>
    <row r="100" spans="1:23" ht="18" customHeight="1" x14ac:dyDescent="0.25">
      <c r="C100"/>
      <c r="D100"/>
      <c r="E100"/>
      <c r="F100"/>
      <c r="G100"/>
      <c r="H100"/>
      <c r="I100"/>
      <c r="J100"/>
      <c r="T100" s="8"/>
      <c r="U100" s="8"/>
    </row>
    <row r="101" spans="1:23" ht="18" customHeight="1" x14ac:dyDescent="0.25">
      <c r="C101"/>
      <c r="D101"/>
      <c r="E101"/>
      <c r="F101"/>
      <c r="G101"/>
      <c r="H101"/>
      <c r="I101"/>
      <c r="J101"/>
      <c r="T101" s="8"/>
      <c r="U101" s="8"/>
    </row>
    <row r="102" spans="1:23" ht="18" customHeight="1" x14ac:dyDescent="0.25">
      <c r="A102" s="91"/>
      <c r="B102" s="65"/>
      <c r="D102" s="65"/>
      <c r="E102" s="65"/>
      <c r="I102" s="65"/>
      <c r="J102" s="65"/>
      <c r="T102" s="8"/>
      <c r="W102" s="60"/>
    </row>
    <row r="103" spans="1:23" ht="18" customHeight="1" x14ac:dyDescent="0.25">
      <c r="A103" s="91"/>
      <c r="B103" s="65"/>
      <c r="D103" s="65"/>
      <c r="E103" s="65"/>
      <c r="I103" s="65"/>
      <c r="J103" s="65"/>
      <c r="T103" s="8"/>
      <c r="W103" s="60"/>
    </row>
    <row r="104" spans="1:23" ht="18" customHeight="1" x14ac:dyDescent="0.25">
      <c r="A104" s="91"/>
      <c r="B104" s="65"/>
      <c r="D104" s="65"/>
      <c r="E104" s="65"/>
      <c r="I104" s="65"/>
      <c r="J104" s="65"/>
      <c r="T104" s="8"/>
      <c r="W104" s="60"/>
    </row>
    <row r="105" spans="1:23" ht="18" customHeight="1" x14ac:dyDescent="0.25">
      <c r="A105" s="91"/>
      <c r="B105" s="65"/>
      <c r="D105" s="65"/>
      <c r="E105" s="65"/>
      <c r="I105" s="65"/>
      <c r="J105" s="65"/>
      <c r="T105" s="8"/>
      <c r="W105" s="60"/>
    </row>
  </sheetData>
  <sheetProtection selectLockedCells="1"/>
  <mergeCells count="1">
    <mergeCell ref="H43:J43"/>
  </mergeCells>
  <pageMargins left="0.31496062992125984" right="0.31496062992125984" top="0.59055118110236227" bottom="0.31496062992125984" header="0.31496062992125984" footer="0.31496062992125984"/>
  <pageSetup paperSize="9" scale="96" orientation="portrait" r:id="rId1"/>
  <rowBreaks count="1" manualBreakCount="1">
    <brk id="43" min="11" max="1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R53"/>
  <sheetViews>
    <sheetView showGridLines="0" zoomScale="80" zoomScaleNormal="80" workbookViewId="0">
      <pane xSplit="3" ySplit="3" topLeftCell="AC4" activePane="bottomRight" state="frozen"/>
      <selection activeCell="B30" sqref="B30"/>
      <selection pane="topRight" activeCell="B30" sqref="B30"/>
      <selection pane="bottomLeft" activeCell="B30" sqref="B30"/>
      <selection pane="bottomRight" activeCell="D11" sqref="D11:AS11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7.2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v>1</v>
      </c>
      <c r="B4" s="380" t="str">
        <f>METAS!B4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1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1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 t="shared" ref="AW4:AW9" si="2">+SUM(F4:O4)</f>
        <v>0</v>
      </c>
      <c r="AX4" s="37">
        <f t="shared" ref="AX4:AX9" si="3">+SUM(P4:R4)</f>
        <v>0</v>
      </c>
      <c r="AY4" s="37">
        <f>+SUM(S4:V4)</f>
        <v>0</v>
      </c>
      <c r="AZ4" s="37">
        <f>+SUM(W4:AB4)</f>
        <v>1</v>
      </c>
      <c r="BA4" s="37">
        <f>+SUM(AC4:AH4)</f>
        <v>0</v>
      </c>
      <c r="BB4" s="37">
        <f>+SUM(AI4:AK4)</f>
        <v>1</v>
      </c>
      <c r="BC4" s="38">
        <f>+SUM(AL4:AO4)</f>
        <v>0</v>
      </c>
      <c r="BD4" s="37">
        <f>SUM(AP4:AS4)</f>
        <v>0</v>
      </c>
      <c r="BE4" s="54">
        <f>SUM(AU4:BD4)</f>
        <v>2</v>
      </c>
    </row>
    <row r="5" spans="1:70" x14ac:dyDescent="0.25">
      <c r="A5" s="353">
        <v>2</v>
      </c>
      <c r="B5" s="380" t="str">
        <f>METAS!B5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si="2"/>
        <v>0</v>
      </c>
      <c r="AX5" s="37">
        <f t="shared" si="3"/>
        <v>0</v>
      </c>
      <c r="AY5" s="37">
        <f t="shared" ref="AY5:AY27" si="4">+SUM(S5:V5)</f>
        <v>0</v>
      </c>
      <c r="AZ5" s="37">
        <f t="shared" ref="AZ5:AZ27" si="5">+SUM(W5:AB5)</f>
        <v>0</v>
      </c>
      <c r="BA5" s="37">
        <f t="shared" ref="BA5:BA27" si="6">+SUM(AC5:AH5)</f>
        <v>0</v>
      </c>
      <c r="BB5" s="37">
        <f t="shared" ref="BB5:BB27" si="7">+SUM(AI5:AK5)</f>
        <v>0</v>
      </c>
      <c r="BC5" s="38">
        <f t="shared" ref="BC5:BC27" si="8">+SUM(AL5:AO5)</f>
        <v>0</v>
      </c>
      <c r="BD5" s="37">
        <f t="shared" ref="BD5:BD29" si="9">SUM(AP5:AS5)</f>
        <v>0</v>
      </c>
      <c r="BE5" s="54">
        <f t="shared" ref="BE5:BE30" si="10">SUM(AU5:BD5)</f>
        <v>0</v>
      </c>
    </row>
    <row r="6" spans="1:70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358</v>
      </c>
      <c r="G6" s="381">
        <v>184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378</v>
      </c>
      <c r="Q6" s="381">
        <v>138</v>
      </c>
      <c r="R6" s="381">
        <v>173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365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2"/>
        <v>542</v>
      </c>
      <c r="AX6" s="37">
        <f t="shared" si="3"/>
        <v>689</v>
      </c>
      <c r="AY6" s="37">
        <f t="shared" si="4"/>
        <v>0</v>
      </c>
      <c r="AZ6" s="37">
        <f t="shared" si="5"/>
        <v>365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1596</v>
      </c>
    </row>
    <row r="7" spans="1:70" ht="32.25" customHeight="1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932</v>
      </c>
      <c r="G7" s="381">
        <v>0</v>
      </c>
      <c r="H7" s="381">
        <v>0</v>
      </c>
      <c r="I7" s="381">
        <v>0</v>
      </c>
      <c r="J7" s="381">
        <v>82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517</v>
      </c>
      <c r="T7" s="381">
        <v>0</v>
      </c>
      <c r="U7" s="381">
        <v>0</v>
      </c>
      <c r="V7" s="381">
        <v>0</v>
      </c>
      <c r="W7" s="381">
        <v>880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1075</v>
      </c>
      <c r="AM7" s="381">
        <v>0</v>
      </c>
      <c r="AN7" s="381">
        <v>9</v>
      </c>
      <c r="AO7" s="381">
        <v>0</v>
      </c>
      <c r="AP7" s="381">
        <v>726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2"/>
        <v>1014</v>
      </c>
      <c r="AX7" s="37">
        <f t="shared" si="3"/>
        <v>0</v>
      </c>
      <c r="AY7" s="37">
        <f t="shared" si="4"/>
        <v>517</v>
      </c>
      <c r="AZ7" s="37">
        <f t="shared" si="5"/>
        <v>880</v>
      </c>
      <c r="BA7" s="37">
        <f t="shared" si="6"/>
        <v>0</v>
      </c>
      <c r="BB7" s="37">
        <f t="shared" si="7"/>
        <v>0</v>
      </c>
      <c r="BC7" s="38">
        <f t="shared" si="8"/>
        <v>1084</v>
      </c>
      <c r="BD7" s="37">
        <f t="shared" si="9"/>
        <v>726</v>
      </c>
      <c r="BE7" s="54">
        <f t="shared" si="10"/>
        <v>4221</v>
      </c>
    </row>
    <row r="8" spans="1:70" ht="32.25" customHeight="1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8758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415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1">+SUM(F8:O8)</f>
        <v>8758</v>
      </c>
      <c r="AX8" s="37">
        <f t="shared" ref="AX8" si="12">+SUM(P8:R8)</f>
        <v>0</v>
      </c>
      <c r="AY8" s="37">
        <f t="shared" ref="AY8" si="13">+SUM(S8:V8)</f>
        <v>0</v>
      </c>
      <c r="AZ8" s="37">
        <f t="shared" ref="AZ8" si="14">+SUM(W8:AB8)</f>
        <v>0</v>
      </c>
      <c r="BA8" s="37">
        <f t="shared" ref="BA8" si="15">+SUM(AC8:AH8)</f>
        <v>0</v>
      </c>
      <c r="BB8" s="37">
        <f t="shared" ref="BB8" si="16">+SUM(AI8:AK8)</f>
        <v>0</v>
      </c>
      <c r="BC8" s="38">
        <f t="shared" ref="BC8" si="17">+SUM(AL8:AO8)</f>
        <v>415</v>
      </c>
      <c r="BD8" s="37">
        <f t="shared" ref="BD8" si="18">SUM(AP8:AS8)</f>
        <v>0</v>
      </c>
      <c r="BE8" s="54">
        <f t="shared" ref="BE8" si="19">SUM(AU8:BD8)</f>
        <v>9173</v>
      </c>
    </row>
    <row r="9" spans="1:70" x14ac:dyDescent="0.25">
      <c r="A9" s="353">
        <v>6</v>
      </c>
      <c r="B9" s="380" t="str">
        <f>METAS!B9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7</v>
      </c>
      <c r="X9" s="381">
        <v>23</v>
      </c>
      <c r="Y9" s="381">
        <v>10</v>
      </c>
      <c r="Z9" s="381">
        <v>15</v>
      </c>
      <c r="AA9" s="381">
        <v>10</v>
      </c>
      <c r="AB9" s="381">
        <v>10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20</v>
      </c>
      <c r="AM9" s="381">
        <v>0</v>
      </c>
      <c r="AN9" s="381">
        <v>0</v>
      </c>
      <c r="AO9" s="381">
        <v>1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75</v>
      </c>
      <c r="BA9" s="37">
        <f t="shared" si="6"/>
        <v>0</v>
      </c>
      <c r="BB9" s="37">
        <f t="shared" si="7"/>
        <v>0</v>
      </c>
      <c r="BC9" s="38">
        <f t="shared" si="8"/>
        <v>21</v>
      </c>
      <c r="BD9" s="37">
        <f t="shared" si="9"/>
        <v>0</v>
      </c>
      <c r="BE9" s="54">
        <f t="shared" ref="BE9" si="20">SUM(AU9:BD9)</f>
        <v>96</v>
      </c>
    </row>
    <row r="10" spans="1:70" x14ac:dyDescent="0.25">
      <c r="A10" s="353">
        <v>7</v>
      </c>
      <c r="B10" s="374" t="str">
        <f>ACUMULADO!B10</f>
        <v>ATENCIONES 15 A MAS  (HIS)</v>
      </c>
      <c r="C10" s="367" t="s">
        <v>505</v>
      </c>
      <c r="D10" s="375">
        <v>1031</v>
      </c>
      <c r="E10" s="375">
        <v>50</v>
      </c>
      <c r="F10" s="375">
        <v>2460</v>
      </c>
      <c r="G10" s="375">
        <v>93</v>
      </c>
      <c r="H10" s="375">
        <v>71</v>
      </c>
      <c r="I10" s="375">
        <v>46</v>
      </c>
      <c r="J10" s="375">
        <v>93</v>
      </c>
      <c r="K10" s="375">
        <v>22</v>
      </c>
      <c r="L10" s="375">
        <v>44</v>
      </c>
      <c r="M10" s="375">
        <v>19</v>
      </c>
      <c r="N10" s="375">
        <v>53</v>
      </c>
      <c r="O10" s="375">
        <v>610</v>
      </c>
      <c r="P10" s="375">
        <v>403</v>
      </c>
      <c r="Q10" s="375">
        <v>45</v>
      </c>
      <c r="R10" s="375">
        <v>95</v>
      </c>
      <c r="S10" s="375">
        <v>394</v>
      </c>
      <c r="T10" s="375">
        <v>96</v>
      </c>
      <c r="U10" s="375">
        <v>94</v>
      </c>
      <c r="V10" s="375">
        <v>98</v>
      </c>
      <c r="W10" s="375">
        <v>158</v>
      </c>
      <c r="X10" s="375">
        <v>738</v>
      </c>
      <c r="Y10" s="375">
        <v>58</v>
      </c>
      <c r="Z10" s="375">
        <v>148</v>
      </c>
      <c r="AA10" s="375">
        <v>48</v>
      </c>
      <c r="AB10" s="375">
        <v>70</v>
      </c>
      <c r="AC10" s="375">
        <v>304</v>
      </c>
      <c r="AD10" s="375">
        <v>47</v>
      </c>
      <c r="AE10" s="375">
        <v>115</v>
      </c>
      <c r="AF10" s="375">
        <v>43</v>
      </c>
      <c r="AG10" s="375">
        <v>69</v>
      </c>
      <c r="AH10" s="375">
        <v>37</v>
      </c>
      <c r="AI10" s="375">
        <v>334</v>
      </c>
      <c r="AJ10" s="375">
        <v>23</v>
      </c>
      <c r="AK10" s="375">
        <v>22</v>
      </c>
      <c r="AL10" s="375">
        <v>253</v>
      </c>
      <c r="AM10" s="375">
        <v>22</v>
      </c>
      <c r="AN10" s="375">
        <v>44</v>
      </c>
      <c r="AO10" s="375">
        <v>0</v>
      </c>
      <c r="AP10" s="375">
        <v>394</v>
      </c>
      <c r="AQ10" s="375">
        <v>13</v>
      </c>
      <c r="AR10" s="375">
        <v>57</v>
      </c>
      <c r="AS10" s="375">
        <v>52</v>
      </c>
      <c r="AU10" s="37">
        <f t="shared" si="0"/>
        <v>1031</v>
      </c>
      <c r="AV10" s="37">
        <f t="shared" si="1"/>
        <v>50</v>
      </c>
      <c r="AW10" s="37">
        <f>+SUM(F10:O10)</f>
        <v>3511</v>
      </c>
      <c r="AX10" s="37">
        <f>+SUM(P10:R10)</f>
        <v>543</v>
      </c>
      <c r="AY10" s="37">
        <f>+SUM(S10:V10)</f>
        <v>682</v>
      </c>
      <c r="AZ10" s="37">
        <f>+SUM(W10:AB10)</f>
        <v>1220</v>
      </c>
      <c r="BA10" s="37">
        <f>+SUM(AC10:AH10)</f>
        <v>615</v>
      </c>
      <c r="BB10" s="37">
        <f>+SUM(AI10:AK10)</f>
        <v>379</v>
      </c>
      <c r="BC10" s="38">
        <f>+SUM(AL10:AO10)</f>
        <v>319</v>
      </c>
      <c r="BD10" s="37">
        <f>SUM(AP10:AS10)</f>
        <v>516</v>
      </c>
      <c r="BE10" s="54">
        <f t="shared" si="10"/>
        <v>8866</v>
      </c>
    </row>
    <row r="11" spans="1:70" x14ac:dyDescent="0.25">
      <c r="A11" s="353">
        <v>8</v>
      </c>
      <c r="B11" s="374" t="str">
        <f>ACUMULADO!B11</f>
        <v>SINTOMATICOS RESPIRATORIOS IDENTIFICADOS (HIS)</v>
      </c>
      <c r="C11" s="367" t="s">
        <v>505</v>
      </c>
      <c r="D11" s="375">
        <v>49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9</v>
      </c>
      <c r="R11" s="375">
        <v>0</v>
      </c>
      <c r="S11" s="375">
        <v>27</v>
      </c>
      <c r="T11" s="375">
        <v>0</v>
      </c>
      <c r="U11" s="375">
        <v>0</v>
      </c>
      <c r="V11" s="375">
        <v>19</v>
      </c>
      <c r="W11" s="375">
        <v>5</v>
      </c>
      <c r="X11" s="375">
        <v>30</v>
      </c>
      <c r="Y11" s="375">
        <v>6</v>
      </c>
      <c r="Z11" s="375">
        <v>6</v>
      </c>
      <c r="AA11" s="375">
        <v>5</v>
      </c>
      <c r="AB11" s="375">
        <v>11</v>
      </c>
      <c r="AC11" s="375">
        <v>63</v>
      </c>
      <c r="AD11" s="375">
        <v>0</v>
      </c>
      <c r="AE11" s="375">
        <v>20</v>
      </c>
      <c r="AF11" s="375">
        <v>7</v>
      </c>
      <c r="AG11" s="375">
        <v>10</v>
      </c>
      <c r="AH11" s="375">
        <v>6</v>
      </c>
      <c r="AI11" s="375">
        <v>4</v>
      </c>
      <c r="AJ11" s="375">
        <v>0</v>
      </c>
      <c r="AK11" s="375">
        <v>0</v>
      </c>
      <c r="AL11" s="375">
        <v>3</v>
      </c>
      <c r="AM11" s="375">
        <v>3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49</v>
      </c>
      <c r="AV11" s="37">
        <f t="shared" si="1"/>
        <v>0</v>
      </c>
      <c r="AW11" s="37">
        <f t="shared" ref="AW11:AW27" si="21">+SUM(F11:O11)</f>
        <v>0</v>
      </c>
      <c r="AX11" s="37">
        <f t="shared" ref="AX11:AX27" si="22">+SUM(P11:R11)</f>
        <v>9</v>
      </c>
      <c r="AY11" s="37">
        <f t="shared" si="4"/>
        <v>46</v>
      </c>
      <c r="AZ11" s="37">
        <f>+SUM(W11:AB11)</f>
        <v>63</v>
      </c>
      <c r="BA11" s="37">
        <f>+SUM(AC11:AH11)</f>
        <v>106</v>
      </c>
      <c r="BB11" s="37">
        <f t="shared" si="7"/>
        <v>4</v>
      </c>
      <c r="BC11" s="38">
        <f t="shared" si="8"/>
        <v>6</v>
      </c>
      <c r="BD11" s="37">
        <f t="shared" si="9"/>
        <v>0</v>
      </c>
      <c r="BE11" s="54">
        <f>SUM(AU11:BD11)</f>
        <v>283</v>
      </c>
    </row>
    <row r="12" spans="1:70" x14ac:dyDescent="0.25">
      <c r="A12" s="353">
        <v>9</v>
      </c>
      <c r="B12" s="374" t="str">
        <f>ACUMULADO!B12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5</v>
      </c>
      <c r="Y12" s="375">
        <v>0</v>
      </c>
      <c r="Z12" s="375">
        <v>0</v>
      </c>
      <c r="AA12" s="375">
        <v>0</v>
      </c>
      <c r="AB12" s="375">
        <v>0</v>
      </c>
      <c r="AC12" s="375">
        <v>3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21"/>
        <v>0</v>
      </c>
      <c r="AX12" s="37">
        <f t="shared" si="22"/>
        <v>0</v>
      </c>
      <c r="AY12" s="37">
        <f t="shared" si="4"/>
        <v>0</v>
      </c>
      <c r="AZ12" s="37">
        <f t="shared" si="5"/>
        <v>5</v>
      </c>
      <c r="BA12" s="37">
        <f t="shared" si="6"/>
        <v>3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8</v>
      </c>
    </row>
    <row r="13" spans="1:70" x14ac:dyDescent="0.25">
      <c r="A13" s="353">
        <v>10</v>
      </c>
      <c r="B13" s="374" t="str">
        <f>ACUMULADO!B13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3</v>
      </c>
      <c r="Y13" s="375">
        <v>0</v>
      </c>
      <c r="Z13" s="375">
        <v>0</v>
      </c>
      <c r="AA13" s="375">
        <v>0</v>
      </c>
      <c r="AB13" s="375">
        <v>0</v>
      </c>
      <c r="AC13" s="375">
        <v>3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21"/>
        <v>0</v>
      </c>
      <c r="AX13" s="37">
        <f t="shared" si="22"/>
        <v>0</v>
      </c>
      <c r="AY13" s="37">
        <f t="shared" si="4"/>
        <v>0</v>
      </c>
      <c r="AZ13" s="37">
        <f t="shared" si="5"/>
        <v>3</v>
      </c>
      <c r="BA13" s="37">
        <f t="shared" si="6"/>
        <v>3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6</v>
      </c>
    </row>
    <row r="14" spans="1:70" x14ac:dyDescent="0.25">
      <c r="A14" s="353">
        <v>11</v>
      </c>
      <c r="B14" s="374" t="str">
        <f>ACUMULADO!B14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1</v>
      </c>
      <c r="Y14" s="375">
        <v>0</v>
      </c>
      <c r="Z14" s="375">
        <v>0</v>
      </c>
      <c r="AA14" s="375">
        <v>0</v>
      </c>
      <c r="AB14" s="375">
        <v>0</v>
      </c>
      <c r="AC14" s="375">
        <v>1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21"/>
        <v>0</v>
      </c>
      <c r="AX14" s="37">
        <f t="shared" si="22"/>
        <v>0</v>
      </c>
      <c r="AY14" s="37">
        <f t="shared" si="4"/>
        <v>0</v>
      </c>
      <c r="AZ14" s="37">
        <f t="shared" si="5"/>
        <v>1</v>
      </c>
      <c r="BA14" s="37">
        <f t="shared" si="6"/>
        <v>1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2</v>
      </c>
    </row>
    <row r="15" spans="1:70" x14ac:dyDescent="0.25">
      <c r="A15" s="353">
        <v>12</v>
      </c>
      <c r="B15" s="374" t="str">
        <f>ACUMULADO!B15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1</v>
      </c>
      <c r="Y15" s="375">
        <v>0</v>
      </c>
      <c r="Z15" s="375">
        <v>0</v>
      </c>
      <c r="AA15" s="375">
        <v>0</v>
      </c>
      <c r="AB15" s="375">
        <v>0</v>
      </c>
      <c r="AC15" s="375">
        <v>1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21"/>
        <v>0</v>
      </c>
      <c r="AX15" s="37">
        <f t="shared" si="22"/>
        <v>0</v>
      </c>
      <c r="AY15" s="37">
        <f t="shared" si="4"/>
        <v>0</v>
      </c>
      <c r="AZ15" s="37">
        <f t="shared" si="5"/>
        <v>1</v>
      </c>
      <c r="BA15" s="37">
        <f t="shared" si="6"/>
        <v>1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2</v>
      </c>
    </row>
    <row r="16" spans="1:70" x14ac:dyDescent="0.25">
      <c r="A16" s="353">
        <v>13</v>
      </c>
      <c r="B16" s="376" t="str">
        <f>ACUMULADO!B16</f>
        <v>ADULTOS Y JOVENES  QUE RECIBEN  CONSEJERIA  EN PREVENCION PARA TAMIZAJE  DE ITS Y VIH/SIDA</v>
      </c>
      <c r="C16" s="368" t="s">
        <v>144</v>
      </c>
      <c r="D16" s="377">
        <v>90</v>
      </c>
      <c r="E16" s="377">
        <v>0</v>
      </c>
      <c r="F16" s="377">
        <v>142</v>
      </c>
      <c r="G16" s="377">
        <v>0</v>
      </c>
      <c r="H16" s="377">
        <v>0</v>
      </c>
      <c r="I16" s="377">
        <v>3</v>
      </c>
      <c r="J16" s="377">
        <v>0</v>
      </c>
      <c r="K16" s="377">
        <v>6</v>
      </c>
      <c r="L16" s="377">
        <v>0</v>
      </c>
      <c r="M16" s="377">
        <v>0</v>
      </c>
      <c r="N16" s="377">
        <v>0</v>
      </c>
      <c r="O16" s="377">
        <v>1</v>
      </c>
      <c r="P16" s="377">
        <v>17</v>
      </c>
      <c r="Q16" s="377">
        <v>5</v>
      </c>
      <c r="R16" s="377">
        <v>9</v>
      </c>
      <c r="S16" s="377">
        <v>42</v>
      </c>
      <c r="T16" s="377">
        <v>0</v>
      </c>
      <c r="U16" s="377">
        <v>15</v>
      </c>
      <c r="V16" s="377">
        <v>6</v>
      </c>
      <c r="W16" s="377">
        <v>0</v>
      </c>
      <c r="X16" s="377">
        <v>20</v>
      </c>
      <c r="Y16" s="377">
        <v>0</v>
      </c>
      <c r="Z16" s="377">
        <v>1</v>
      </c>
      <c r="AA16" s="377">
        <v>2</v>
      </c>
      <c r="AB16" s="377">
        <v>2</v>
      </c>
      <c r="AC16" s="377">
        <v>1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2</v>
      </c>
      <c r="AJ16" s="377">
        <v>0</v>
      </c>
      <c r="AK16" s="377">
        <v>0</v>
      </c>
      <c r="AL16" s="377">
        <v>0</v>
      </c>
      <c r="AM16" s="377">
        <v>5</v>
      </c>
      <c r="AN16" s="377">
        <v>0</v>
      </c>
      <c r="AO16" s="377">
        <v>0</v>
      </c>
      <c r="AP16" s="377">
        <v>1</v>
      </c>
      <c r="AQ16" s="377">
        <v>0</v>
      </c>
      <c r="AR16" s="377">
        <v>1</v>
      </c>
      <c r="AS16" s="377">
        <v>0</v>
      </c>
      <c r="AU16" s="37">
        <f t="shared" si="0"/>
        <v>90</v>
      </c>
      <c r="AV16" s="37">
        <f t="shared" si="1"/>
        <v>0</v>
      </c>
      <c r="AW16" s="37">
        <f t="shared" si="21"/>
        <v>152</v>
      </c>
      <c r="AX16" s="37">
        <f t="shared" si="22"/>
        <v>31</v>
      </c>
      <c r="AY16" s="37">
        <f t="shared" si="4"/>
        <v>63</v>
      </c>
      <c r="AZ16" s="37">
        <f t="shared" si="5"/>
        <v>25</v>
      </c>
      <c r="BA16" s="37">
        <f t="shared" si="6"/>
        <v>1</v>
      </c>
      <c r="BB16" s="37">
        <f t="shared" si="7"/>
        <v>2</v>
      </c>
      <c r="BC16" s="38">
        <f t="shared" si="8"/>
        <v>5</v>
      </c>
      <c r="BD16" s="37">
        <f t="shared" si="9"/>
        <v>2</v>
      </c>
      <c r="BE16" s="54">
        <f t="shared" si="10"/>
        <v>371</v>
      </c>
    </row>
    <row r="17" spans="1:57" ht="20.25" customHeight="1" x14ac:dyDescent="0.25">
      <c r="A17" s="353">
        <v>14</v>
      </c>
      <c r="B17" s="376" t="str">
        <f>ACUMULADO!B17</f>
        <v>ADULTOS Y JOVENES  QUE RECIBEN    TAMIZAJE  DE ITS Y VIH/SIDA</v>
      </c>
      <c r="C17" s="368" t="s">
        <v>144</v>
      </c>
      <c r="D17" s="377">
        <v>90</v>
      </c>
      <c r="E17" s="377">
        <v>0</v>
      </c>
      <c r="F17" s="377">
        <v>142</v>
      </c>
      <c r="G17" s="377">
        <v>0</v>
      </c>
      <c r="H17" s="377">
        <v>0</v>
      </c>
      <c r="I17" s="377">
        <v>3</v>
      </c>
      <c r="J17" s="377">
        <v>0</v>
      </c>
      <c r="K17" s="377">
        <v>6</v>
      </c>
      <c r="L17" s="377">
        <v>0</v>
      </c>
      <c r="M17" s="377">
        <v>0</v>
      </c>
      <c r="N17" s="377">
        <v>0</v>
      </c>
      <c r="O17" s="377">
        <v>1</v>
      </c>
      <c r="P17" s="377">
        <v>17</v>
      </c>
      <c r="Q17" s="377">
        <v>5</v>
      </c>
      <c r="R17" s="377">
        <v>9</v>
      </c>
      <c r="S17" s="377">
        <v>42</v>
      </c>
      <c r="T17" s="377">
        <v>0</v>
      </c>
      <c r="U17" s="377">
        <v>15</v>
      </c>
      <c r="V17" s="377">
        <v>6</v>
      </c>
      <c r="W17" s="377">
        <v>0</v>
      </c>
      <c r="X17" s="377">
        <v>20</v>
      </c>
      <c r="Y17" s="377">
        <v>0</v>
      </c>
      <c r="Z17" s="377">
        <v>1</v>
      </c>
      <c r="AA17" s="377">
        <v>2</v>
      </c>
      <c r="AB17" s="377">
        <v>2</v>
      </c>
      <c r="AC17" s="377">
        <v>1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2</v>
      </c>
      <c r="AJ17" s="377">
        <v>0</v>
      </c>
      <c r="AK17" s="377">
        <v>0</v>
      </c>
      <c r="AL17" s="377">
        <v>0</v>
      </c>
      <c r="AM17" s="377">
        <v>5</v>
      </c>
      <c r="AN17" s="377">
        <v>0</v>
      </c>
      <c r="AO17" s="377">
        <v>0</v>
      </c>
      <c r="AP17" s="377">
        <v>2</v>
      </c>
      <c r="AQ17" s="377">
        <v>0</v>
      </c>
      <c r="AR17" s="377">
        <v>1</v>
      </c>
      <c r="AS17" s="377">
        <v>0</v>
      </c>
      <c r="AU17" s="37">
        <f t="shared" si="0"/>
        <v>90</v>
      </c>
      <c r="AV17" s="37">
        <f t="shared" si="1"/>
        <v>0</v>
      </c>
      <c r="AW17" s="37">
        <f t="shared" si="21"/>
        <v>152</v>
      </c>
      <c r="AX17" s="37">
        <f t="shared" si="22"/>
        <v>31</v>
      </c>
      <c r="AY17" s="37">
        <f t="shared" si="4"/>
        <v>63</v>
      </c>
      <c r="AZ17" s="37">
        <f t="shared" si="5"/>
        <v>25</v>
      </c>
      <c r="BA17" s="37">
        <f t="shared" si="6"/>
        <v>1</v>
      </c>
      <c r="BB17" s="37">
        <f t="shared" si="7"/>
        <v>2</v>
      </c>
      <c r="BC17" s="38">
        <f t="shared" si="8"/>
        <v>5</v>
      </c>
      <c r="BD17" s="37">
        <f t="shared" si="9"/>
        <v>3</v>
      </c>
      <c r="BE17" s="54">
        <f t="shared" si="10"/>
        <v>372</v>
      </c>
    </row>
    <row r="18" spans="1:57" x14ac:dyDescent="0.25">
      <c r="A18" s="353">
        <v>15</v>
      </c>
      <c r="B18" s="376" t="str">
        <f>ACUMULADO!B18</f>
        <v>GESTANTE REACTIVO A SIFILIS</v>
      </c>
      <c r="C18" s="368" t="s">
        <v>144</v>
      </c>
      <c r="D18" s="377">
        <v>1</v>
      </c>
      <c r="E18" s="377">
        <v>0</v>
      </c>
      <c r="F18" s="377">
        <v>1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1</v>
      </c>
      <c r="AV18" s="37">
        <f t="shared" si="1"/>
        <v>0</v>
      </c>
      <c r="AW18" s="37">
        <f t="shared" si="21"/>
        <v>1</v>
      </c>
      <c r="AX18" s="37">
        <f t="shared" si="22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2</v>
      </c>
    </row>
    <row r="19" spans="1:57" x14ac:dyDescent="0.25">
      <c r="A19" s="353">
        <v>16</v>
      </c>
      <c r="B19" s="376" t="str">
        <f>ACUMULADO!B19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21"/>
        <v>0</v>
      </c>
      <c r="AX19" s="37">
        <f t="shared" si="22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53">
        <v>17</v>
      </c>
      <c r="B20" s="376" t="str">
        <f>ACUMULADO!B20</f>
        <v>POBLACION CON INFECCIONES DE TRANSMISION SEXUAL SEGUN GUIA CLINICAS</v>
      </c>
      <c r="C20" s="368" t="s">
        <v>144</v>
      </c>
      <c r="D20" s="377">
        <v>8</v>
      </c>
      <c r="E20" s="377">
        <v>0</v>
      </c>
      <c r="F20" s="377">
        <v>7</v>
      </c>
      <c r="G20" s="377">
        <v>2</v>
      </c>
      <c r="H20" s="377">
        <v>4</v>
      </c>
      <c r="I20" s="377">
        <v>0</v>
      </c>
      <c r="J20" s="377">
        <v>2</v>
      </c>
      <c r="K20" s="377">
        <v>0</v>
      </c>
      <c r="L20" s="377">
        <v>0</v>
      </c>
      <c r="M20" s="377">
        <v>0</v>
      </c>
      <c r="N20" s="377">
        <v>0</v>
      </c>
      <c r="O20" s="377">
        <v>10</v>
      </c>
      <c r="P20" s="377">
        <v>3</v>
      </c>
      <c r="Q20" s="377">
        <v>2</v>
      </c>
      <c r="R20" s="377">
        <v>0</v>
      </c>
      <c r="S20" s="377">
        <v>18</v>
      </c>
      <c r="T20" s="377">
        <v>0</v>
      </c>
      <c r="U20" s="377">
        <v>0</v>
      </c>
      <c r="V20" s="377">
        <v>4</v>
      </c>
      <c r="W20" s="377">
        <v>4</v>
      </c>
      <c r="X20" s="377">
        <v>4</v>
      </c>
      <c r="Y20" s="377">
        <v>0</v>
      </c>
      <c r="Z20" s="377">
        <v>8</v>
      </c>
      <c r="AA20" s="377">
        <v>0</v>
      </c>
      <c r="AB20" s="377">
        <v>9</v>
      </c>
      <c r="AC20" s="377">
        <v>17</v>
      </c>
      <c r="AD20" s="377">
        <v>2</v>
      </c>
      <c r="AE20" s="377">
        <v>6</v>
      </c>
      <c r="AF20" s="377">
        <v>5</v>
      </c>
      <c r="AG20" s="377">
        <v>1</v>
      </c>
      <c r="AH20" s="377">
        <v>0</v>
      </c>
      <c r="AI20" s="377">
        <v>1</v>
      </c>
      <c r="AJ20" s="377">
        <v>0</v>
      </c>
      <c r="AK20" s="377">
        <v>2</v>
      </c>
      <c r="AL20" s="377">
        <v>3</v>
      </c>
      <c r="AM20" s="377">
        <v>0</v>
      </c>
      <c r="AN20" s="377">
        <v>8</v>
      </c>
      <c r="AO20" s="377">
        <v>0</v>
      </c>
      <c r="AP20" s="377">
        <v>10</v>
      </c>
      <c r="AQ20" s="377">
        <v>0</v>
      </c>
      <c r="AR20" s="377">
        <v>2</v>
      </c>
      <c r="AS20" s="377">
        <v>1</v>
      </c>
      <c r="AU20" s="37">
        <f t="shared" si="0"/>
        <v>8</v>
      </c>
      <c r="AV20" s="37">
        <f t="shared" si="1"/>
        <v>0</v>
      </c>
      <c r="AW20" s="37">
        <f t="shared" ref="AW20" si="23">+SUM(F20:O20)</f>
        <v>25</v>
      </c>
      <c r="AX20" s="37">
        <f t="shared" ref="AX20" si="24">+SUM(P20:R20)</f>
        <v>5</v>
      </c>
      <c r="AY20" s="37">
        <f t="shared" ref="AY20" si="25">+SUM(S20:V20)</f>
        <v>22</v>
      </c>
      <c r="AZ20" s="37">
        <f t="shared" ref="AZ20" si="26">+SUM(W20:AB20)</f>
        <v>25</v>
      </c>
      <c r="BA20" s="37">
        <f t="shared" ref="BA20" si="27">+SUM(AC20:AH20)</f>
        <v>31</v>
      </c>
      <c r="BB20" s="37">
        <f t="shared" ref="BB20" si="28">+SUM(AI20:AK20)</f>
        <v>3</v>
      </c>
      <c r="BC20" s="38">
        <f t="shared" ref="BC20" si="29">+SUM(AL20:AO20)</f>
        <v>11</v>
      </c>
      <c r="BD20" s="37">
        <f t="shared" ref="BD20" si="30">SUM(AP20:AS20)</f>
        <v>13</v>
      </c>
      <c r="BE20" s="54">
        <f t="shared" ref="BE20" si="31">SUM(AU20:BD20)</f>
        <v>143</v>
      </c>
    </row>
    <row r="21" spans="1:57" x14ac:dyDescent="0.25">
      <c r="A21" s="353">
        <v>18</v>
      </c>
      <c r="B21" s="376" t="str">
        <f>ACUMULADO!B21</f>
        <v>PERSONAS CON DIAGNOSTICO DE INFECCIÓN DE TRANSMISIÓN SEXUAL (ITS) QUE RECIBE TRATAMIENTO</v>
      </c>
      <c r="C21" s="368" t="s">
        <v>144</v>
      </c>
      <c r="D21" s="377">
        <v>2</v>
      </c>
      <c r="E21" s="377">
        <v>0</v>
      </c>
      <c r="F21" s="377">
        <v>7</v>
      </c>
      <c r="G21" s="377">
        <v>1</v>
      </c>
      <c r="H21" s="377">
        <v>5</v>
      </c>
      <c r="I21" s="377">
        <v>0</v>
      </c>
      <c r="J21" s="377">
        <v>2</v>
      </c>
      <c r="K21" s="377">
        <v>0</v>
      </c>
      <c r="L21" s="377">
        <v>0</v>
      </c>
      <c r="M21" s="377">
        <v>0</v>
      </c>
      <c r="N21" s="377">
        <v>0</v>
      </c>
      <c r="O21" s="377">
        <v>9</v>
      </c>
      <c r="P21" s="377">
        <v>0</v>
      </c>
      <c r="Q21" s="377">
        <v>2</v>
      </c>
      <c r="R21" s="377">
        <v>0</v>
      </c>
      <c r="S21" s="377">
        <v>18</v>
      </c>
      <c r="T21" s="377">
        <v>0</v>
      </c>
      <c r="U21" s="377">
        <v>0</v>
      </c>
      <c r="V21" s="377">
        <v>3</v>
      </c>
      <c r="W21" s="377">
        <v>3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14</v>
      </c>
      <c r="AD21" s="377">
        <v>1</v>
      </c>
      <c r="AE21" s="377">
        <v>0</v>
      </c>
      <c r="AF21" s="377">
        <v>2</v>
      </c>
      <c r="AG21" s="377">
        <v>2</v>
      </c>
      <c r="AH21" s="377">
        <v>0</v>
      </c>
      <c r="AI21" s="377">
        <v>0</v>
      </c>
      <c r="AJ21" s="377">
        <v>0</v>
      </c>
      <c r="AK21" s="377">
        <v>0</v>
      </c>
      <c r="AL21" s="377">
        <v>1</v>
      </c>
      <c r="AM21" s="377">
        <v>0</v>
      </c>
      <c r="AN21" s="377">
        <v>8</v>
      </c>
      <c r="AO21" s="377">
        <v>0</v>
      </c>
      <c r="AP21" s="377">
        <v>6</v>
      </c>
      <c r="AQ21" s="377">
        <v>0</v>
      </c>
      <c r="AR21" s="377">
        <v>0</v>
      </c>
      <c r="AS21" s="377">
        <v>1</v>
      </c>
      <c r="AU21" s="37">
        <f t="shared" si="0"/>
        <v>2</v>
      </c>
      <c r="AV21" s="37">
        <f t="shared" si="1"/>
        <v>0</v>
      </c>
      <c r="AW21" s="37">
        <f t="shared" si="21"/>
        <v>24</v>
      </c>
      <c r="AX21" s="37">
        <f t="shared" si="22"/>
        <v>2</v>
      </c>
      <c r="AY21" s="37">
        <f t="shared" si="4"/>
        <v>21</v>
      </c>
      <c r="AZ21" s="37">
        <f t="shared" si="5"/>
        <v>3</v>
      </c>
      <c r="BA21" s="37">
        <f t="shared" si="6"/>
        <v>19</v>
      </c>
      <c r="BB21" s="37">
        <f t="shared" si="7"/>
        <v>0</v>
      </c>
      <c r="BC21" s="38">
        <f t="shared" si="8"/>
        <v>9</v>
      </c>
      <c r="BD21" s="37">
        <f t="shared" si="9"/>
        <v>7</v>
      </c>
      <c r="BE21" s="54">
        <f t="shared" si="10"/>
        <v>87</v>
      </c>
    </row>
    <row r="22" spans="1:57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11</v>
      </c>
      <c r="E22" s="379">
        <v>0</v>
      </c>
      <c r="F22" s="379">
        <v>14</v>
      </c>
      <c r="G22" s="379">
        <v>1</v>
      </c>
      <c r="H22" s="379">
        <v>0</v>
      </c>
      <c r="I22" s="379">
        <v>2</v>
      </c>
      <c r="J22" s="379">
        <v>0</v>
      </c>
      <c r="K22" s="379">
        <v>1</v>
      </c>
      <c r="L22" s="379">
        <v>2</v>
      </c>
      <c r="M22" s="379">
        <v>1</v>
      </c>
      <c r="N22" s="379">
        <v>0</v>
      </c>
      <c r="O22" s="379">
        <v>2</v>
      </c>
      <c r="P22" s="379">
        <v>3</v>
      </c>
      <c r="Q22" s="379">
        <v>2</v>
      </c>
      <c r="R22" s="379">
        <v>0</v>
      </c>
      <c r="S22" s="379">
        <v>3</v>
      </c>
      <c r="T22" s="379">
        <v>0</v>
      </c>
      <c r="U22" s="379">
        <v>0</v>
      </c>
      <c r="V22" s="379">
        <v>1</v>
      </c>
      <c r="W22" s="379">
        <v>0</v>
      </c>
      <c r="X22" s="379">
        <v>4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1</v>
      </c>
      <c r="AF22" s="379">
        <v>0</v>
      </c>
      <c r="AG22" s="379">
        <v>1</v>
      </c>
      <c r="AH22" s="379">
        <v>0</v>
      </c>
      <c r="AI22" s="379">
        <v>5</v>
      </c>
      <c r="AJ22" s="379">
        <v>0</v>
      </c>
      <c r="AK22" s="379">
        <v>0</v>
      </c>
      <c r="AL22" s="379">
        <v>1</v>
      </c>
      <c r="AM22" s="379">
        <v>0</v>
      </c>
      <c r="AN22" s="379">
        <v>0</v>
      </c>
      <c r="AO22" s="379">
        <v>0</v>
      </c>
      <c r="AP22" s="379">
        <v>1</v>
      </c>
      <c r="AQ22" s="379">
        <v>0</v>
      </c>
      <c r="AR22" s="379">
        <v>0</v>
      </c>
      <c r="AS22" s="379">
        <v>0</v>
      </c>
      <c r="AU22" s="37">
        <f t="shared" si="0"/>
        <v>11</v>
      </c>
      <c r="AV22" s="37">
        <f t="shared" si="1"/>
        <v>0</v>
      </c>
      <c r="AW22" s="37">
        <f t="shared" si="21"/>
        <v>23</v>
      </c>
      <c r="AX22" s="37">
        <f t="shared" si="22"/>
        <v>5</v>
      </c>
      <c r="AY22" s="37">
        <f t="shared" si="4"/>
        <v>4</v>
      </c>
      <c r="AZ22" s="37">
        <f t="shared" si="5"/>
        <v>4</v>
      </c>
      <c r="BA22" s="37">
        <f t="shared" si="6"/>
        <v>2</v>
      </c>
      <c r="BB22" s="37">
        <f t="shared" si="7"/>
        <v>5</v>
      </c>
      <c r="BC22" s="38">
        <f t="shared" si="8"/>
        <v>1</v>
      </c>
      <c r="BD22" s="37">
        <f t="shared" si="9"/>
        <v>1</v>
      </c>
      <c r="BE22" s="54">
        <f t="shared" si="10"/>
        <v>56</v>
      </c>
    </row>
    <row r="23" spans="1:57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2</v>
      </c>
      <c r="H23" s="379">
        <v>0</v>
      </c>
      <c r="I23" s="379">
        <v>0</v>
      </c>
      <c r="J23" s="379">
        <v>0</v>
      </c>
      <c r="K23" s="379">
        <v>0</v>
      </c>
      <c r="L23" s="379">
        <v>2</v>
      </c>
      <c r="M23" s="379">
        <v>2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1</v>
      </c>
      <c r="V23" s="379">
        <v>1</v>
      </c>
      <c r="W23" s="379">
        <v>0</v>
      </c>
      <c r="X23" s="379">
        <v>5</v>
      </c>
      <c r="Y23" s="379">
        <v>2</v>
      </c>
      <c r="Z23" s="379">
        <v>1</v>
      </c>
      <c r="AA23" s="379">
        <v>0</v>
      </c>
      <c r="AB23" s="379">
        <v>0</v>
      </c>
      <c r="AC23" s="379">
        <v>0</v>
      </c>
      <c r="AD23" s="379">
        <v>0</v>
      </c>
      <c r="AE23" s="379">
        <v>4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4</v>
      </c>
      <c r="AM23" s="379">
        <v>0</v>
      </c>
      <c r="AN23" s="379">
        <v>1</v>
      </c>
      <c r="AO23" s="379">
        <v>0</v>
      </c>
      <c r="AP23" s="379">
        <v>13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21"/>
        <v>6</v>
      </c>
      <c r="AX23" s="37">
        <f t="shared" si="22"/>
        <v>0</v>
      </c>
      <c r="AY23" s="37">
        <f t="shared" si="4"/>
        <v>2</v>
      </c>
      <c r="AZ23" s="37">
        <f t="shared" si="5"/>
        <v>8</v>
      </c>
      <c r="BA23" s="37">
        <f t="shared" si="6"/>
        <v>4</v>
      </c>
      <c r="BB23" s="37">
        <f t="shared" si="7"/>
        <v>0</v>
      </c>
      <c r="BC23" s="38">
        <f t="shared" si="8"/>
        <v>5</v>
      </c>
      <c r="BD23" s="37">
        <f t="shared" si="9"/>
        <v>13</v>
      </c>
      <c r="BE23" s="54">
        <f t="shared" si="10"/>
        <v>38</v>
      </c>
    </row>
    <row r="24" spans="1:57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14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21"/>
        <v>0</v>
      </c>
      <c r="AX24" s="37">
        <f t="shared" si="22"/>
        <v>0</v>
      </c>
      <c r="AY24" s="37">
        <f t="shared" si="4"/>
        <v>14</v>
      </c>
      <c r="AZ24" s="37">
        <f t="shared" si="5"/>
        <v>0</v>
      </c>
      <c r="BA24" s="37">
        <f t="shared" si="6"/>
        <v>0</v>
      </c>
      <c r="BB24" s="37">
        <f t="shared" si="7"/>
        <v>0</v>
      </c>
      <c r="BC24" s="38">
        <f t="shared" si="8"/>
        <v>0</v>
      </c>
      <c r="BD24" s="37">
        <f t="shared" si="9"/>
        <v>0</v>
      </c>
      <c r="BE24" s="54">
        <f t="shared" si="10"/>
        <v>14</v>
      </c>
    </row>
    <row r="25" spans="1:57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12</v>
      </c>
      <c r="G25" s="379">
        <v>8</v>
      </c>
      <c r="H25" s="379">
        <v>2</v>
      </c>
      <c r="I25" s="379">
        <v>6</v>
      </c>
      <c r="J25" s="379">
        <v>12</v>
      </c>
      <c r="K25" s="379">
        <v>0</v>
      </c>
      <c r="L25" s="379">
        <v>3</v>
      </c>
      <c r="M25" s="379">
        <v>3</v>
      </c>
      <c r="N25" s="379">
        <v>0</v>
      </c>
      <c r="O25" s="379">
        <v>15</v>
      </c>
      <c r="P25" s="379">
        <v>8</v>
      </c>
      <c r="Q25" s="379">
        <v>3</v>
      </c>
      <c r="R25" s="379">
        <v>0</v>
      </c>
      <c r="S25" s="379">
        <v>12</v>
      </c>
      <c r="T25" s="379">
        <v>6</v>
      </c>
      <c r="U25" s="379">
        <v>4</v>
      </c>
      <c r="V25" s="379">
        <v>2</v>
      </c>
      <c r="W25" s="379">
        <v>0</v>
      </c>
      <c r="X25" s="379">
        <v>8</v>
      </c>
      <c r="Y25" s="379">
        <v>7</v>
      </c>
      <c r="Z25" s="379">
        <v>11</v>
      </c>
      <c r="AA25" s="379">
        <v>6</v>
      </c>
      <c r="AB25" s="379">
        <v>2</v>
      </c>
      <c r="AC25" s="379">
        <v>11</v>
      </c>
      <c r="AD25" s="379">
        <v>0</v>
      </c>
      <c r="AE25" s="379">
        <v>9</v>
      </c>
      <c r="AF25" s="379">
        <v>0</v>
      </c>
      <c r="AG25" s="379">
        <v>6</v>
      </c>
      <c r="AH25" s="379">
        <v>2</v>
      </c>
      <c r="AI25" s="379">
        <v>11</v>
      </c>
      <c r="AJ25" s="379">
        <v>7</v>
      </c>
      <c r="AK25" s="379">
        <v>4</v>
      </c>
      <c r="AL25" s="379">
        <v>3</v>
      </c>
      <c r="AM25" s="379">
        <v>2</v>
      </c>
      <c r="AN25" s="379">
        <v>0</v>
      </c>
      <c r="AO25" s="379">
        <v>1</v>
      </c>
      <c r="AP25" s="379">
        <v>5</v>
      </c>
      <c r="AQ25" s="379">
        <v>0</v>
      </c>
      <c r="AR25" s="379">
        <v>0</v>
      </c>
      <c r="AS25" s="379">
        <v>6</v>
      </c>
      <c r="AU25" s="37">
        <f t="shared" si="0"/>
        <v>0</v>
      </c>
      <c r="AV25" s="37">
        <f t="shared" si="1"/>
        <v>0</v>
      </c>
      <c r="AW25" s="37">
        <f t="shared" si="21"/>
        <v>61</v>
      </c>
      <c r="AX25" s="37">
        <f t="shared" si="22"/>
        <v>11</v>
      </c>
      <c r="AY25" s="37">
        <f t="shared" si="4"/>
        <v>24</v>
      </c>
      <c r="AZ25" s="37">
        <f t="shared" si="5"/>
        <v>34</v>
      </c>
      <c r="BA25" s="37">
        <f t="shared" si="6"/>
        <v>28</v>
      </c>
      <c r="BB25" s="37">
        <f t="shared" si="7"/>
        <v>22</v>
      </c>
      <c r="BC25" s="38">
        <f t="shared" si="8"/>
        <v>6</v>
      </c>
      <c r="BD25" s="37">
        <f t="shared" si="9"/>
        <v>11</v>
      </c>
      <c r="BE25" s="54">
        <f t="shared" si="10"/>
        <v>197</v>
      </c>
    </row>
    <row r="26" spans="1:57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23</v>
      </c>
      <c r="G26" s="379">
        <v>0</v>
      </c>
      <c r="H26" s="379">
        <v>3</v>
      </c>
      <c r="I26" s="379">
        <v>2</v>
      </c>
      <c r="J26" s="379">
        <v>1</v>
      </c>
      <c r="K26" s="379">
        <v>0</v>
      </c>
      <c r="L26" s="379">
        <v>3</v>
      </c>
      <c r="M26" s="379">
        <v>3</v>
      </c>
      <c r="N26" s="379">
        <v>1</v>
      </c>
      <c r="O26" s="379">
        <v>8</v>
      </c>
      <c r="P26" s="379">
        <v>3</v>
      </c>
      <c r="Q26" s="379">
        <v>1</v>
      </c>
      <c r="R26" s="379">
        <v>1</v>
      </c>
      <c r="S26" s="379">
        <v>1</v>
      </c>
      <c r="T26" s="379">
        <v>0</v>
      </c>
      <c r="U26" s="379">
        <v>2</v>
      </c>
      <c r="V26" s="379">
        <v>0</v>
      </c>
      <c r="W26" s="379">
        <v>0</v>
      </c>
      <c r="X26" s="379">
        <v>2</v>
      </c>
      <c r="Y26" s="379">
        <v>0</v>
      </c>
      <c r="Z26" s="379">
        <v>1</v>
      </c>
      <c r="AA26" s="379">
        <v>0</v>
      </c>
      <c r="AB26" s="379">
        <v>0</v>
      </c>
      <c r="AC26" s="379">
        <v>1</v>
      </c>
      <c r="AD26" s="379">
        <v>0</v>
      </c>
      <c r="AE26" s="379">
        <v>1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4</v>
      </c>
      <c r="AM26" s="379">
        <v>0</v>
      </c>
      <c r="AN26" s="379">
        <v>2</v>
      </c>
      <c r="AO26" s="379">
        <v>1</v>
      </c>
      <c r="AP26" s="379">
        <v>7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21"/>
        <v>44</v>
      </c>
      <c r="AX26" s="37">
        <f t="shared" si="22"/>
        <v>5</v>
      </c>
      <c r="AY26" s="37">
        <f t="shared" si="4"/>
        <v>3</v>
      </c>
      <c r="AZ26" s="37">
        <f t="shared" si="5"/>
        <v>3</v>
      </c>
      <c r="BA26" s="37">
        <f t="shared" si="6"/>
        <v>2</v>
      </c>
      <c r="BB26" s="37">
        <f t="shared" si="7"/>
        <v>0</v>
      </c>
      <c r="BC26" s="38">
        <f t="shared" si="8"/>
        <v>7</v>
      </c>
      <c r="BD26" s="37">
        <f t="shared" si="9"/>
        <v>7</v>
      </c>
      <c r="BE26" s="54">
        <f t="shared" si="10"/>
        <v>71</v>
      </c>
    </row>
    <row r="27" spans="1:57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10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21"/>
        <v>0</v>
      </c>
      <c r="AX27" s="37">
        <f t="shared" si="22"/>
        <v>0</v>
      </c>
      <c r="AY27" s="37">
        <f t="shared" si="4"/>
        <v>0</v>
      </c>
      <c r="AZ27" s="37">
        <f t="shared" si="5"/>
        <v>0</v>
      </c>
      <c r="BA27" s="37">
        <f t="shared" si="6"/>
        <v>10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10</v>
      </c>
    </row>
    <row r="28" spans="1:57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81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7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62</v>
      </c>
      <c r="Y28" s="379">
        <v>0</v>
      </c>
      <c r="Z28" s="379">
        <v>0</v>
      </c>
      <c r="AA28" s="379">
        <v>0</v>
      </c>
      <c r="AB28" s="379">
        <v>0</v>
      </c>
      <c r="AC28" s="379">
        <v>22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20</v>
      </c>
      <c r="AM28" s="379">
        <v>0</v>
      </c>
      <c r="AN28" s="379">
        <v>6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ref="AW28:AW52" si="32">+SUM(F28:O28)</f>
        <v>88</v>
      </c>
      <c r="AX28" s="37">
        <f t="shared" ref="AX28:AX52" si="33">+SUM(P28:R28)</f>
        <v>0</v>
      </c>
      <c r="AY28" s="37">
        <f t="shared" ref="AY28:AY52" si="34">+SUM(S28:V28)</f>
        <v>0</v>
      </c>
      <c r="AZ28" s="37">
        <f t="shared" ref="AZ28:AZ52" si="35">+SUM(W28:AB28)</f>
        <v>62</v>
      </c>
      <c r="BA28" s="37">
        <f t="shared" ref="BA28:BA52" si="36">+SUM(AC28:AH28)</f>
        <v>22</v>
      </c>
      <c r="BB28" s="37">
        <f t="shared" ref="BB28:BB52" si="37">+SUM(AI28:AK28)</f>
        <v>0</v>
      </c>
      <c r="BC28" s="38">
        <f t="shared" ref="BC28:BC52" si="38">+SUM(AL28:AO28)</f>
        <v>26</v>
      </c>
      <c r="BD28" s="37">
        <f t="shared" si="9"/>
        <v>0</v>
      </c>
      <c r="BE28" s="54">
        <f t="shared" si="10"/>
        <v>198</v>
      </c>
    </row>
    <row r="29" spans="1:57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65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18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32"/>
        <v>65</v>
      </c>
      <c r="AX29" s="37">
        <f t="shared" si="33"/>
        <v>0</v>
      </c>
      <c r="AY29" s="37">
        <f t="shared" si="34"/>
        <v>0</v>
      </c>
      <c r="AZ29" s="37">
        <f t="shared" si="35"/>
        <v>18</v>
      </c>
      <c r="BA29" s="37">
        <f t="shared" si="36"/>
        <v>0</v>
      </c>
      <c r="BB29" s="37">
        <f t="shared" si="37"/>
        <v>0</v>
      </c>
      <c r="BC29" s="38">
        <f t="shared" si="38"/>
        <v>0</v>
      </c>
      <c r="BD29" s="37">
        <f t="shared" si="9"/>
        <v>0</v>
      </c>
      <c r="BE29" s="54">
        <f t="shared" si="10"/>
        <v>83</v>
      </c>
    </row>
    <row r="30" spans="1:57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40</v>
      </c>
      <c r="AM30" s="379">
        <v>0</v>
      </c>
      <c r="AN30" s="379">
        <v>25</v>
      </c>
      <c r="AO30" s="379">
        <v>20</v>
      </c>
      <c r="AP30" s="379">
        <v>37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32"/>
        <v>0</v>
      </c>
      <c r="AX30" s="37">
        <f t="shared" si="33"/>
        <v>0</v>
      </c>
      <c r="AY30" s="37">
        <f t="shared" si="34"/>
        <v>0</v>
      </c>
      <c r="AZ30" s="37">
        <f t="shared" si="35"/>
        <v>0</v>
      </c>
      <c r="BA30" s="37">
        <f t="shared" si="36"/>
        <v>0</v>
      </c>
      <c r="BB30" s="37">
        <f t="shared" si="37"/>
        <v>0</v>
      </c>
      <c r="BC30" s="38">
        <f t="shared" si="38"/>
        <v>85</v>
      </c>
      <c r="BD30" s="37">
        <f t="shared" ref="BD30:BD52" si="39">SUM(AP30:AS30)</f>
        <v>37</v>
      </c>
      <c r="BE30" s="54">
        <f t="shared" si="10"/>
        <v>122</v>
      </c>
    </row>
    <row r="31" spans="1:57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20</v>
      </c>
      <c r="AM31" s="379">
        <v>0</v>
      </c>
      <c r="AN31" s="379">
        <v>25</v>
      </c>
      <c r="AO31" s="379">
        <v>19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32"/>
        <v>0</v>
      </c>
      <c r="AX31" s="37">
        <f t="shared" si="33"/>
        <v>0</v>
      </c>
      <c r="AY31" s="37">
        <f t="shared" si="34"/>
        <v>0</v>
      </c>
      <c r="AZ31" s="37">
        <f t="shared" si="35"/>
        <v>0</v>
      </c>
      <c r="BA31" s="37">
        <f t="shared" si="36"/>
        <v>0</v>
      </c>
      <c r="BB31" s="37">
        <f t="shared" si="37"/>
        <v>0</v>
      </c>
      <c r="BC31" s="38">
        <f t="shared" si="38"/>
        <v>64</v>
      </c>
      <c r="BD31" s="37">
        <f t="shared" si="39"/>
        <v>0</v>
      </c>
      <c r="BE31" s="54">
        <f t="shared" ref="BE31" si="40">SUM(AU31:BD31)</f>
        <v>64</v>
      </c>
    </row>
    <row r="32" spans="1:57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250</v>
      </c>
      <c r="G32" s="379">
        <v>22</v>
      </c>
      <c r="H32" s="379">
        <v>12</v>
      </c>
      <c r="I32" s="379">
        <v>0</v>
      </c>
      <c r="J32" s="379">
        <v>0</v>
      </c>
      <c r="K32" s="379">
        <v>2</v>
      </c>
      <c r="L32" s="379">
        <v>23</v>
      </c>
      <c r="M32" s="379">
        <v>20</v>
      </c>
      <c r="N32" s="379">
        <v>25</v>
      </c>
      <c r="O32" s="379">
        <v>26</v>
      </c>
      <c r="P32" s="379">
        <v>0</v>
      </c>
      <c r="Q32" s="379">
        <v>0</v>
      </c>
      <c r="R32" s="379">
        <v>0</v>
      </c>
      <c r="S32" s="379">
        <v>0</v>
      </c>
      <c r="T32" s="379">
        <v>27</v>
      </c>
      <c r="U32" s="379">
        <v>0</v>
      </c>
      <c r="V32" s="379">
        <v>0</v>
      </c>
      <c r="W32" s="379">
        <v>3</v>
      </c>
      <c r="X32" s="379">
        <v>57</v>
      </c>
      <c r="Y32" s="379">
        <v>3</v>
      </c>
      <c r="Z32" s="379">
        <v>6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19</v>
      </c>
      <c r="AJ32" s="379">
        <v>0</v>
      </c>
      <c r="AK32" s="379">
        <v>6</v>
      </c>
      <c r="AL32" s="379">
        <v>65</v>
      </c>
      <c r="AM32" s="379">
        <v>7</v>
      </c>
      <c r="AN32" s="379">
        <v>0</v>
      </c>
      <c r="AO32" s="379">
        <v>0</v>
      </c>
      <c r="AP32" s="379">
        <v>36</v>
      </c>
      <c r="AQ32" s="379">
        <v>0</v>
      </c>
      <c r="AR32" s="379">
        <v>0</v>
      </c>
      <c r="AS32" s="379">
        <v>17</v>
      </c>
      <c r="AU32" s="37">
        <f t="shared" si="0"/>
        <v>0</v>
      </c>
      <c r="AV32" s="37">
        <f t="shared" si="1"/>
        <v>0</v>
      </c>
      <c r="AW32" s="37">
        <f t="shared" si="32"/>
        <v>380</v>
      </c>
      <c r="AX32" s="37">
        <f t="shared" si="33"/>
        <v>0</v>
      </c>
      <c r="AY32" s="37">
        <f t="shared" si="34"/>
        <v>27</v>
      </c>
      <c r="AZ32" s="37">
        <f t="shared" si="35"/>
        <v>69</v>
      </c>
      <c r="BA32" s="37">
        <f t="shared" si="36"/>
        <v>0</v>
      </c>
      <c r="BB32" s="37">
        <f t="shared" si="37"/>
        <v>25</v>
      </c>
      <c r="BC32" s="38">
        <f t="shared" si="38"/>
        <v>72</v>
      </c>
      <c r="BD32" s="37">
        <f t="shared" si="39"/>
        <v>53</v>
      </c>
      <c r="BE32" s="54">
        <f>SUM(AU32:BD32)</f>
        <v>626</v>
      </c>
    </row>
    <row r="33" spans="1:57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501</v>
      </c>
      <c r="G33" s="379">
        <v>23</v>
      </c>
      <c r="H33" s="379">
        <v>24</v>
      </c>
      <c r="I33" s="379">
        <v>24</v>
      </c>
      <c r="J33" s="379">
        <v>0</v>
      </c>
      <c r="K33" s="379">
        <v>2</v>
      </c>
      <c r="L33" s="379">
        <v>23</v>
      </c>
      <c r="M33" s="379">
        <v>20</v>
      </c>
      <c r="N33" s="379">
        <v>12</v>
      </c>
      <c r="O33" s="379">
        <v>47</v>
      </c>
      <c r="P33" s="379">
        <v>0</v>
      </c>
      <c r="Q33" s="379">
        <v>0</v>
      </c>
      <c r="R33" s="379">
        <v>0</v>
      </c>
      <c r="S33" s="379">
        <v>18</v>
      </c>
      <c r="T33" s="379">
        <v>52</v>
      </c>
      <c r="U33" s="379">
        <v>25</v>
      </c>
      <c r="V33" s="379">
        <v>0</v>
      </c>
      <c r="W33" s="379">
        <v>0</v>
      </c>
      <c r="X33" s="379">
        <v>33</v>
      </c>
      <c r="Y33" s="379">
        <v>0</v>
      </c>
      <c r="Z33" s="379">
        <v>8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14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12</v>
      </c>
      <c r="AQ33" s="379">
        <v>0</v>
      </c>
      <c r="AR33" s="379">
        <v>18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32"/>
        <v>676</v>
      </c>
      <c r="AX33" s="37">
        <f t="shared" si="33"/>
        <v>0</v>
      </c>
      <c r="AY33" s="37">
        <f t="shared" si="34"/>
        <v>95</v>
      </c>
      <c r="AZ33" s="37">
        <f t="shared" si="35"/>
        <v>41</v>
      </c>
      <c r="BA33" s="37">
        <f t="shared" si="36"/>
        <v>0</v>
      </c>
      <c r="BB33" s="37">
        <f t="shared" si="37"/>
        <v>14</v>
      </c>
      <c r="BC33" s="38">
        <f t="shared" si="38"/>
        <v>0</v>
      </c>
      <c r="BD33" s="37">
        <f t="shared" si="39"/>
        <v>30</v>
      </c>
      <c r="BE33" s="54">
        <f>SUM(AU33:BD33)</f>
        <v>856</v>
      </c>
    </row>
    <row r="34" spans="1:57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24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1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si="32"/>
        <v>24</v>
      </c>
      <c r="AX34" s="37">
        <f t="shared" si="33"/>
        <v>0</v>
      </c>
      <c r="AY34" s="37">
        <f t="shared" si="34"/>
        <v>0</v>
      </c>
      <c r="AZ34" s="37">
        <f t="shared" si="35"/>
        <v>0</v>
      </c>
      <c r="BA34" s="37">
        <f t="shared" si="36"/>
        <v>0</v>
      </c>
      <c r="BB34" s="37">
        <f t="shared" si="37"/>
        <v>1</v>
      </c>
      <c r="BC34" s="38">
        <f t="shared" si="38"/>
        <v>0</v>
      </c>
      <c r="BD34" s="37">
        <f t="shared" si="39"/>
        <v>0</v>
      </c>
      <c r="BE34" s="54">
        <f t="shared" ref="BE34:BE52" si="41">SUM(AU34:BD34)</f>
        <v>25</v>
      </c>
    </row>
    <row r="35" spans="1:57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32"/>
        <v>0</v>
      </c>
      <c r="AX35" s="37">
        <f t="shared" si="33"/>
        <v>0</v>
      </c>
      <c r="AY35" s="37">
        <f t="shared" si="34"/>
        <v>0</v>
      </c>
      <c r="AZ35" s="37">
        <f t="shared" si="35"/>
        <v>0</v>
      </c>
      <c r="BA35" s="37">
        <f t="shared" si="36"/>
        <v>0</v>
      </c>
      <c r="BB35" s="37">
        <f t="shared" si="37"/>
        <v>0</v>
      </c>
      <c r="BC35" s="38">
        <f t="shared" si="38"/>
        <v>0</v>
      </c>
      <c r="BD35" s="37">
        <f t="shared" si="39"/>
        <v>0</v>
      </c>
      <c r="BE35" s="54">
        <f t="shared" si="41"/>
        <v>0</v>
      </c>
    </row>
    <row r="36" spans="1:57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42">SUM(D36)</f>
        <v>0</v>
      </c>
      <c r="AV36" s="37">
        <f t="shared" ref="AV36:AV53" si="43">+E36</f>
        <v>0</v>
      </c>
      <c r="AW36" s="37">
        <f t="shared" si="32"/>
        <v>0</v>
      </c>
      <c r="AX36" s="37">
        <f t="shared" si="33"/>
        <v>0</v>
      </c>
      <c r="AY36" s="37">
        <f t="shared" si="34"/>
        <v>0</v>
      </c>
      <c r="AZ36" s="37">
        <f t="shared" si="35"/>
        <v>0</v>
      </c>
      <c r="BA36" s="37">
        <f t="shared" si="36"/>
        <v>0</v>
      </c>
      <c r="BB36" s="37">
        <f t="shared" si="37"/>
        <v>0</v>
      </c>
      <c r="BC36" s="38">
        <f t="shared" si="38"/>
        <v>0</v>
      </c>
      <c r="BD36" s="37">
        <f t="shared" si="39"/>
        <v>0</v>
      </c>
      <c r="BE36" s="54">
        <f t="shared" si="41"/>
        <v>0</v>
      </c>
    </row>
    <row r="37" spans="1:57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42"/>
        <v>0</v>
      </c>
      <c r="AV37" s="37">
        <f t="shared" si="43"/>
        <v>0</v>
      </c>
      <c r="AW37" s="37">
        <f t="shared" si="32"/>
        <v>0</v>
      </c>
      <c r="AX37" s="37">
        <f t="shared" si="33"/>
        <v>0</v>
      </c>
      <c r="AY37" s="37">
        <f t="shared" si="34"/>
        <v>0</v>
      </c>
      <c r="AZ37" s="37">
        <f t="shared" si="35"/>
        <v>0</v>
      </c>
      <c r="BA37" s="37">
        <f t="shared" si="36"/>
        <v>0</v>
      </c>
      <c r="BB37" s="37">
        <f t="shared" si="37"/>
        <v>0</v>
      </c>
      <c r="BC37" s="38">
        <f t="shared" si="38"/>
        <v>0</v>
      </c>
      <c r="BD37" s="37">
        <f t="shared" si="39"/>
        <v>0</v>
      </c>
      <c r="BE37" s="54">
        <f t="shared" si="41"/>
        <v>0</v>
      </c>
    </row>
    <row r="38" spans="1:57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42"/>
        <v>0</v>
      </c>
      <c r="AV38" s="37">
        <f t="shared" si="43"/>
        <v>0</v>
      </c>
      <c r="AW38" s="37">
        <f t="shared" si="32"/>
        <v>0</v>
      </c>
      <c r="AX38" s="37">
        <f t="shared" si="33"/>
        <v>0</v>
      </c>
      <c r="AY38" s="37">
        <f t="shared" si="34"/>
        <v>0</v>
      </c>
      <c r="AZ38" s="37">
        <f t="shared" si="35"/>
        <v>0</v>
      </c>
      <c r="BA38" s="37">
        <f t="shared" si="36"/>
        <v>0</v>
      </c>
      <c r="BB38" s="37">
        <f t="shared" si="37"/>
        <v>0</v>
      </c>
      <c r="BC38" s="38">
        <f t="shared" si="38"/>
        <v>0</v>
      </c>
      <c r="BD38" s="37">
        <f t="shared" si="39"/>
        <v>0</v>
      </c>
      <c r="BE38" s="54">
        <f t="shared" si="41"/>
        <v>0</v>
      </c>
    </row>
    <row r="39" spans="1:57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42"/>
        <v>0</v>
      </c>
      <c r="AV39" s="37">
        <f t="shared" si="43"/>
        <v>0</v>
      </c>
      <c r="AW39" s="37">
        <f t="shared" si="32"/>
        <v>0</v>
      </c>
      <c r="AX39" s="37">
        <f t="shared" si="33"/>
        <v>0</v>
      </c>
      <c r="AY39" s="37">
        <f t="shared" si="34"/>
        <v>0</v>
      </c>
      <c r="AZ39" s="37">
        <f t="shared" si="35"/>
        <v>0</v>
      </c>
      <c r="BA39" s="37">
        <f t="shared" si="36"/>
        <v>0</v>
      </c>
      <c r="BB39" s="37">
        <f t="shared" si="37"/>
        <v>0</v>
      </c>
      <c r="BC39" s="38">
        <f t="shared" si="38"/>
        <v>0</v>
      </c>
      <c r="BD39" s="37">
        <f t="shared" si="39"/>
        <v>0</v>
      </c>
      <c r="BE39" s="54">
        <f t="shared" si="41"/>
        <v>0</v>
      </c>
    </row>
    <row r="40" spans="1:57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42"/>
        <v>0</v>
      </c>
      <c r="AV40" s="37">
        <f t="shared" si="43"/>
        <v>0</v>
      </c>
      <c r="AW40" s="37">
        <f t="shared" si="32"/>
        <v>0</v>
      </c>
      <c r="AX40" s="37">
        <f t="shared" si="33"/>
        <v>0</v>
      </c>
      <c r="AY40" s="37">
        <f t="shared" si="34"/>
        <v>0</v>
      </c>
      <c r="AZ40" s="37">
        <f t="shared" si="35"/>
        <v>0</v>
      </c>
      <c r="BA40" s="37">
        <f t="shared" si="36"/>
        <v>0</v>
      </c>
      <c r="BB40" s="37">
        <f t="shared" si="37"/>
        <v>0</v>
      </c>
      <c r="BC40" s="38">
        <f t="shared" si="38"/>
        <v>0</v>
      </c>
      <c r="BD40" s="37">
        <f t="shared" si="39"/>
        <v>0</v>
      </c>
      <c r="BE40" s="54">
        <f t="shared" si="41"/>
        <v>0</v>
      </c>
    </row>
    <row r="41" spans="1:57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42"/>
        <v>0</v>
      </c>
      <c r="AV41" s="37">
        <f t="shared" si="43"/>
        <v>0</v>
      </c>
      <c r="AW41" s="37">
        <f t="shared" si="32"/>
        <v>0</v>
      </c>
      <c r="AX41" s="37">
        <f t="shared" si="33"/>
        <v>0</v>
      </c>
      <c r="AY41" s="37">
        <f t="shared" si="34"/>
        <v>0</v>
      </c>
      <c r="AZ41" s="37">
        <f t="shared" si="35"/>
        <v>0</v>
      </c>
      <c r="BA41" s="37">
        <f t="shared" si="36"/>
        <v>0</v>
      </c>
      <c r="BB41" s="37">
        <f t="shared" si="37"/>
        <v>0</v>
      </c>
      <c r="BC41" s="38">
        <f t="shared" si="38"/>
        <v>0</v>
      </c>
      <c r="BD41" s="37">
        <f t="shared" si="39"/>
        <v>0</v>
      </c>
      <c r="BE41" s="54">
        <f t="shared" si="41"/>
        <v>0</v>
      </c>
    </row>
    <row r="42" spans="1:57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42"/>
        <v>0</v>
      </c>
      <c r="AV42" s="37">
        <f t="shared" si="43"/>
        <v>0</v>
      </c>
      <c r="AW42" s="37">
        <f t="shared" si="32"/>
        <v>0</v>
      </c>
      <c r="AX42" s="37">
        <f t="shared" si="33"/>
        <v>0</v>
      </c>
      <c r="AY42" s="37">
        <f t="shared" si="34"/>
        <v>0</v>
      </c>
      <c r="AZ42" s="37">
        <f t="shared" si="35"/>
        <v>0</v>
      </c>
      <c r="BA42" s="37">
        <f t="shared" si="36"/>
        <v>0</v>
      </c>
      <c r="BB42" s="37">
        <f t="shared" si="37"/>
        <v>0</v>
      </c>
      <c r="BC42" s="38">
        <f t="shared" si="38"/>
        <v>0</v>
      </c>
      <c r="BD42" s="37">
        <f t="shared" si="39"/>
        <v>0</v>
      </c>
      <c r="BE42" s="54">
        <f t="shared" si="41"/>
        <v>0</v>
      </c>
    </row>
    <row r="43" spans="1:57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42"/>
        <v>0</v>
      </c>
      <c r="AV43" s="37">
        <f t="shared" si="43"/>
        <v>0</v>
      </c>
      <c r="AW43" s="37">
        <f t="shared" si="32"/>
        <v>0</v>
      </c>
      <c r="AX43" s="37">
        <f t="shared" si="33"/>
        <v>0</v>
      </c>
      <c r="AY43" s="37">
        <f t="shared" si="34"/>
        <v>0</v>
      </c>
      <c r="AZ43" s="37">
        <f t="shared" si="35"/>
        <v>0</v>
      </c>
      <c r="BA43" s="37">
        <f t="shared" si="36"/>
        <v>0</v>
      </c>
      <c r="BB43" s="37">
        <f t="shared" si="37"/>
        <v>0</v>
      </c>
      <c r="BC43" s="38">
        <f t="shared" si="38"/>
        <v>0</v>
      </c>
      <c r="BD43" s="37">
        <f t="shared" si="39"/>
        <v>0</v>
      </c>
      <c r="BE43" s="54">
        <f t="shared" si="41"/>
        <v>0</v>
      </c>
    </row>
    <row r="44" spans="1:57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42"/>
        <v>0</v>
      </c>
      <c r="AV44" s="37">
        <f t="shared" si="43"/>
        <v>0</v>
      </c>
      <c r="AW44" s="37">
        <f t="shared" si="32"/>
        <v>0</v>
      </c>
      <c r="AX44" s="37">
        <f t="shared" si="33"/>
        <v>0</v>
      </c>
      <c r="AY44" s="37">
        <f t="shared" si="34"/>
        <v>0</v>
      </c>
      <c r="AZ44" s="37">
        <f t="shared" si="35"/>
        <v>0</v>
      </c>
      <c r="BA44" s="37">
        <f t="shared" si="36"/>
        <v>0</v>
      </c>
      <c r="BB44" s="37">
        <f t="shared" si="37"/>
        <v>0</v>
      </c>
      <c r="BC44" s="38">
        <f t="shared" si="38"/>
        <v>0</v>
      </c>
      <c r="BD44" s="37">
        <f t="shared" si="39"/>
        <v>0</v>
      </c>
      <c r="BE44" s="54">
        <f t="shared" si="41"/>
        <v>0</v>
      </c>
    </row>
    <row r="45" spans="1:57" x14ac:dyDescent="0.25">
      <c r="A45" s="353">
        <v>49</v>
      </c>
      <c r="B45" s="371" t="str">
        <f>METAS!B44</f>
        <v>PORCENTAJE DE ATENCION DE PERSONAS MORDIDAS</v>
      </c>
      <c r="C45" s="372" t="s">
        <v>225</v>
      </c>
      <c r="D45" s="373">
        <v>0</v>
      </c>
      <c r="E45" s="373">
        <v>0</v>
      </c>
      <c r="F45" s="373">
        <v>15</v>
      </c>
      <c r="G45" s="373">
        <v>1</v>
      </c>
      <c r="H45" s="373">
        <v>0</v>
      </c>
      <c r="I45" s="373">
        <v>2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1</v>
      </c>
      <c r="P45" s="373">
        <v>1</v>
      </c>
      <c r="Q45" s="373">
        <v>0</v>
      </c>
      <c r="R45" s="373">
        <v>0</v>
      </c>
      <c r="S45" s="373">
        <v>3</v>
      </c>
      <c r="T45" s="373">
        <v>0</v>
      </c>
      <c r="U45" s="373">
        <v>0</v>
      </c>
      <c r="V45" s="373">
        <v>0</v>
      </c>
      <c r="W45" s="373">
        <v>1</v>
      </c>
      <c r="X45" s="373">
        <v>6</v>
      </c>
      <c r="Y45" s="373">
        <v>0</v>
      </c>
      <c r="Z45" s="373">
        <v>0</v>
      </c>
      <c r="AA45" s="373">
        <v>0</v>
      </c>
      <c r="AB45" s="373">
        <v>0</v>
      </c>
      <c r="AC45" s="373">
        <v>2</v>
      </c>
      <c r="AD45" s="373">
        <v>0</v>
      </c>
      <c r="AE45" s="373">
        <v>2</v>
      </c>
      <c r="AF45" s="373">
        <v>0</v>
      </c>
      <c r="AG45" s="373">
        <v>0</v>
      </c>
      <c r="AH45" s="373">
        <v>0</v>
      </c>
      <c r="AI45" s="373">
        <v>1</v>
      </c>
      <c r="AJ45" s="373">
        <v>0</v>
      </c>
      <c r="AK45" s="373">
        <v>0</v>
      </c>
      <c r="AL45" s="373">
        <v>4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42"/>
        <v>0</v>
      </c>
      <c r="AV45" s="37">
        <f t="shared" si="43"/>
        <v>0</v>
      </c>
      <c r="AW45" s="37">
        <f t="shared" si="32"/>
        <v>19</v>
      </c>
      <c r="AX45" s="37">
        <f t="shared" si="33"/>
        <v>1</v>
      </c>
      <c r="AY45" s="37">
        <f t="shared" si="34"/>
        <v>3</v>
      </c>
      <c r="AZ45" s="37">
        <f t="shared" si="35"/>
        <v>7</v>
      </c>
      <c r="BA45" s="37">
        <f t="shared" si="36"/>
        <v>4</v>
      </c>
      <c r="BB45" s="37">
        <f t="shared" si="37"/>
        <v>1</v>
      </c>
      <c r="BC45" s="38">
        <f t="shared" si="38"/>
        <v>4</v>
      </c>
      <c r="BD45" s="37">
        <f t="shared" si="39"/>
        <v>0</v>
      </c>
      <c r="BE45" s="54">
        <f t="shared" si="41"/>
        <v>39</v>
      </c>
    </row>
    <row r="46" spans="1:57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">
        <v>225</v>
      </c>
      <c r="D46" s="373">
        <v>0</v>
      </c>
      <c r="E46" s="373">
        <v>0</v>
      </c>
      <c r="F46" s="373">
        <v>6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1</v>
      </c>
      <c r="Y46" s="373">
        <v>0</v>
      </c>
      <c r="Z46" s="373">
        <v>0</v>
      </c>
      <c r="AA46" s="373">
        <v>0</v>
      </c>
      <c r="AB46" s="373">
        <v>0</v>
      </c>
      <c r="AC46" s="373">
        <v>3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1</v>
      </c>
      <c r="AJ46" s="373">
        <v>0</v>
      </c>
      <c r="AK46" s="373">
        <v>0</v>
      </c>
      <c r="AL46" s="373">
        <v>1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42"/>
        <v>0</v>
      </c>
      <c r="AV46" s="37">
        <f t="shared" si="43"/>
        <v>0</v>
      </c>
      <c r="AW46" s="37">
        <f t="shared" si="32"/>
        <v>6</v>
      </c>
      <c r="AX46" s="37">
        <f t="shared" si="33"/>
        <v>0</v>
      </c>
      <c r="AY46" s="37">
        <f t="shared" si="34"/>
        <v>0</v>
      </c>
      <c r="AZ46" s="37">
        <f t="shared" si="35"/>
        <v>1</v>
      </c>
      <c r="BA46" s="37">
        <f t="shared" si="36"/>
        <v>3</v>
      </c>
      <c r="BB46" s="37">
        <f t="shared" si="37"/>
        <v>1</v>
      </c>
      <c r="BC46" s="38">
        <f t="shared" si="38"/>
        <v>1</v>
      </c>
      <c r="BD46" s="37">
        <f t="shared" si="39"/>
        <v>0</v>
      </c>
      <c r="BE46" s="54">
        <f t="shared" si="41"/>
        <v>12</v>
      </c>
    </row>
    <row r="47" spans="1:57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">
        <v>225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42"/>
        <v>0</v>
      </c>
      <c r="AV47" s="37">
        <f t="shared" si="43"/>
        <v>0</v>
      </c>
      <c r="AW47" s="37">
        <f t="shared" si="32"/>
        <v>0</v>
      </c>
      <c r="AX47" s="37">
        <f t="shared" si="33"/>
        <v>0</v>
      </c>
      <c r="AY47" s="37">
        <f t="shared" si="34"/>
        <v>0</v>
      </c>
      <c r="AZ47" s="37">
        <f t="shared" si="35"/>
        <v>0</v>
      </c>
      <c r="BA47" s="37">
        <f t="shared" si="36"/>
        <v>0</v>
      </c>
      <c r="BB47" s="37">
        <f t="shared" si="37"/>
        <v>0</v>
      </c>
      <c r="BC47" s="38">
        <f t="shared" si="38"/>
        <v>0</v>
      </c>
      <c r="BD47" s="37">
        <f t="shared" si="39"/>
        <v>0</v>
      </c>
      <c r="BE47" s="54">
        <f t="shared" si="41"/>
        <v>0</v>
      </c>
    </row>
    <row r="48" spans="1:57" x14ac:dyDescent="0.25">
      <c r="A48" s="353">
        <v>52</v>
      </c>
      <c r="B48" s="371" t="str">
        <f>METAS!B47</f>
        <v>PORCENTAJES DE PERSONAS MORDIDAS EN LA QUE SE SUSPENDE LA VACUNACION ANTIRRABICA</v>
      </c>
      <c r="C48" s="372" t="s">
        <v>225</v>
      </c>
      <c r="D48" s="373">
        <v>0</v>
      </c>
      <c r="E48" s="373">
        <v>0</v>
      </c>
      <c r="F48" s="373">
        <v>3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42"/>
        <v>0</v>
      </c>
      <c r="AV48" s="37">
        <f t="shared" si="43"/>
        <v>0</v>
      </c>
      <c r="AW48" s="37">
        <f t="shared" si="32"/>
        <v>3</v>
      </c>
      <c r="AX48" s="37">
        <f t="shared" si="33"/>
        <v>0</v>
      </c>
      <c r="AY48" s="37">
        <f t="shared" si="34"/>
        <v>0</v>
      </c>
      <c r="AZ48" s="37">
        <f t="shared" si="35"/>
        <v>0</v>
      </c>
      <c r="BA48" s="37">
        <f t="shared" si="36"/>
        <v>0</v>
      </c>
      <c r="BB48" s="37">
        <f t="shared" si="37"/>
        <v>0</v>
      </c>
      <c r="BC48" s="38">
        <f t="shared" si="38"/>
        <v>0</v>
      </c>
      <c r="BD48" s="37">
        <f t="shared" si="39"/>
        <v>0</v>
      </c>
      <c r="BE48" s="54">
        <f t="shared" si="41"/>
        <v>3</v>
      </c>
    </row>
    <row r="49" spans="1:57" x14ac:dyDescent="0.25">
      <c r="A49" s="353">
        <v>53</v>
      </c>
      <c r="B49" s="371" t="str">
        <f>METAS!B48</f>
        <v>PORCENTAJE DE MUESTRAS CANINAS REMITIDAS AL LABORATORIO</v>
      </c>
      <c r="C49" s="372" t="s">
        <v>225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42"/>
        <v>0</v>
      </c>
      <c r="AV49" s="37">
        <f t="shared" si="43"/>
        <v>0</v>
      </c>
      <c r="AW49" s="37">
        <f t="shared" si="32"/>
        <v>0</v>
      </c>
      <c r="AX49" s="37">
        <f t="shared" si="33"/>
        <v>0</v>
      </c>
      <c r="AY49" s="37">
        <f t="shared" si="34"/>
        <v>0</v>
      </c>
      <c r="AZ49" s="37">
        <f t="shared" si="35"/>
        <v>0</v>
      </c>
      <c r="BA49" s="37">
        <f t="shared" si="36"/>
        <v>0</v>
      </c>
      <c r="BB49" s="37">
        <f t="shared" si="37"/>
        <v>0</v>
      </c>
      <c r="BC49" s="38">
        <f t="shared" si="38"/>
        <v>0</v>
      </c>
      <c r="BD49" s="37">
        <f t="shared" si="39"/>
        <v>0</v>
      </c>
      <c r="BE49" s="54">
        <f t="shared" si="41"/>
        <v>0</v>
      </c>
    </row>
    <row r="50" spans="1:57" x14ac:dyDescent="0.25">
      <c r="A50" s="353">
        <v>54</v>
      </c>
      <c r="B50" s="371" t="str">
        <f>METAS!B49</f>
        <v>PORCENTAJE DE CANES VACUNADOS</v>
      </c>
      <c r="C50" s="372" t="s">
        <v>225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42"/>
        <v>0</v>
      </c>
      <c r="AV50" s="37">
        <f t="shared" si="43"/>
        <v>0</v>
      </c>
      <c r="AW50" s="37">
        <f t="shared" si="32"/>
        <v>0</v>
      </c>
      <c r="AX50" s="37">
        <f t="shared" si="33"/>
        <v>0</v>
      </c>
      <c r="AY50" s="37">
        <f t="shared" si="34"/>
        <v>0</v>
      </c>
      <c r="AZ50" s="37">
        <f t="shared" si="35"/>
        <v>0</v>
      </c>
      <c r="BA50" s="37">
        <f t="shared" si="36"/>
        <v>0</v>
      </c>
      <c r="BB50" s="37">
        <f t="shared" si="37"/>
        <v>0</v>
      </c>
      <c r="BC50" s="38">
        <f t="shared" si="38"/>
        <v>0</v>
      </c>
      <c r="BD50" s="37">
        <f t="shared" si="39"/>
        <v>0</v>
      </c>
      <c r="BE50" s="54">
        <f t="shared" si="41"/>
        <v>0</v>
      </c>
    </row>
    <row r="51" spans="1:57" x14ac:dyDescent="0.25">
      <c r="A51" s="353">
        <v>55</v>
      </c>
      <c r="B51" s="371" t="str">
        <f>METAS!B50</f>
        <v>PORCENTAJE DE MUESTRAS DE MURCIELAGOS HEMATOFAGOS REMITIDAS AL LABORATORIO</v>
      </c>
      <c r="C51" s="372" t="s">
        <v>225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42"/>
        <v>0</v>
      </c>
      <c r="AV51" s="37">
        <f t="shared" si="43"/>
        <v>0</v>
      </c>
      <c r="AW51" s="37">
        <f t="shared" si="32"/>
        <v>0</v>
      </c>
      <c r="AX51" s="37">
        <f t="shared" si="33"/>
        <v>0</v>
      </c>
      <c r="AY51" s="37">
        <f t="shared" si="34"/>
        <v>0</v>
      </c>
      <c r="AZ51" s="37">
        <f t="shared" si="35"/>
        <v>0</v>
      </c>
      <c r="BA51" s="37">
        <f t="shared" si="36"/>
        <v>0</v>
      </c>
      <c r="BB51" s="37">
        <f t="shared" si="37"/>
        <v>0</v>
      </c>
      <c r="BC51" s="38">
        <f t="shared" si="38"/>
        <v>0</v>
      </c>
      <c r="BD51" s="37">
        <f t="shared" si="39"/>
        <v>0</v>
      </c>
      <c r="BE51" s="54">
        <f t="shared" si="41"/>
        <v>0</v>
      </c>
    </row>
    <row r="52" spans="1:57" x14ac:dyDescent="0.25">
      <c r="A52" s="353">
        <v>56</v>
      </c>
      <c r="B52" s="371" t="str">
        <f>METAS!B51</f>
        <v>PORCENTAJE DE ANIMAL MORDEDOR CONTROLADO</v>
      </c>
      <c r="C52" s="372" t="s">
        <v>225</v>
      </c>
      <c r="D52" s="373">
        <v>0</v>
      </c>
      <c r="E52" s="373">
        <v>0</v>
      </c>
      <c r="F52" s="373">
        <v>4</v>
      </c>
      <c r="G52" s="373">
        <v>1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1</v>
      </c>
      <c r="P52" s="373">
        <v>1</v>
      </c>
      <c r="Q52" s="373">
        <v>0</v>
      </c>
      <c r="R52" s="373">
        <v>0</v>
      </c>
      <c r="S52" s="373">
        <v>2</v>
      </c>
      <c r="T52" s="373">
        <v>0</v>
      </c>
      <c r="U52" s="373">
        <v>0</v>
      </c>
      <c r="V52" s="373">
        <v>0</v>
      </c>
      <c r="W52" s="373">
        <v>1</v>
      </c>
      <c r="X52" s="373">
        <v>3</v>
      </c>
      <c r="Y52" s="373">
        <v>0</v>
      </c>
      <c r="Z52" s="373">
        <v>0</v>
      </c>
      <c r="AA52" s="373">
        <v>0</v>
      </c>
      <c r="AB52" s="373">
        <v>0</v>
      </c>
      <c r="AC52" s="373">
        <v>1</v>
      </c>
      <c r="AD52" s="373">
        <v>0</v>
      </c>
      <c r="AE52" s="373">
        <v>2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1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42"/>
        <v>0</v>
      </c>
      <c r="AV52" s="37">
        <f t="shared" si="43"/>
        <v>0</v>
      </c>
      <c r="AW52" s="37">
        <f t="shared" si="32"/>
        <v>6</v>
      </c>
      <c r="AX52" s="37">
        <f t="shared" si="33"/>
        <v>1</v>
      </c>
      <c r="AY52" s="37">
        <f t="shared" si="34"/>
        <v>2</v>
      </c>
      <c r="AZ52" s="37">
        <f t="shared" si="35"/>
        <v>4</v>
      </c>
      <c r="BA52" s="37">
        <f t="shared" si="36"/>
        <v>3</v>
      </c>
      <c r="BB52" s="37">
        <f t="shared" si="37"/>
        <v>0</v>
      </c>
      <c r="BC52" s="38">
        <f t="shared" si="38"/>
        <v>1</v>
      </c>
      <c r="BD52" s="37">
        <f t="shared" si="39"/>
        <v>0</v>
      </c>
      <c r="BE52" s="54">
        <f t="shared" si="41"/>
        <v>17</v>
      </c>
    </row>
    <row r="53" spans="1:57" x14ac:dyDescent="0.25">
      <c r="A53" s="353">
        <v>57</v>
      </c>
      <c r="B53" s="371" t="str">
        <f>METAS!B52</f>
        <v>PORCENTAJE DE CASOS DE RABIA CANINA</v>
      </c>
      <c r="C53" s="372" t="s">
        <v>225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42"/>
        <v>0</v>
      </c>
      <c r="AV53" s="37">
        <f t="shared" si="43"/>
        <v>0</v>
      </c>
      <c r="AW53" s="37">
        <f t="shared" ref="AW53" si="44">+SUM(F53:O53)</f>
        <v>0</v>
      </c>
      <c r="AX53" s="37">
        <f t="shared" ref="AX53" si="45">+SUM(P53:R53)</f>
        <v>0</v>
      </c>
      <c r="AY53" s="37">
        <f t="shared" ref="AY53" si="46">+SUM(S53:V53)</f>
        <v>0</v>
      </c>
      <c r="AZ53" s="37">
        <f t="shared" ref="AZ53" si="47">+SUM(W53:AB53)</f>
        <v>0</v>
      </c>
      <c r="BA53" s="37">
        <f t="shared" ref="BA53" si="48">+SUM(AC53:AH53)</f>
        <v>0</v>
      </c>
      <c r="BB53" s="37">
        <f t="shared" ref="BB53" si="49">+SUM(AI53:AK53)</f>
        <v>0</v>
      </c>
      <c r="BC53" s="38">
        <f t="shared" ref="BC53" si="50">+SUM(AL53:AO53)</f>
        <v>0</v>
      </c>
      <c r="BD53" s="37">
        <f t="shared" ref="BD53" si="51">SUM(AP53:AS53)</f>
        <v>0</v>
      </c>
      <c r="BE53" s="54">
        <f t="shared" ref="BE53" si="52">SUM(AU53:BD53)</f>
        <v>0</v>
      </c>
    </row>
  </sheetData>
  <sheetProtection selectLockedCells="1"/>
  <phoneticPr fontId="120" type="noConversion"/>
  <conditionalFormatting sqref="A3:AS3">
    <cfRule type="expression" dxfId="1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TG150"/>
  <sheetViews>
    <sheetView showGridLines="0" zoomScale="80" zoomScaleNormal="80" zoomScaleSheetLayoutView="85" workbookViewId="0">
      <selection activeCell="E18" sqref="E18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2025</v>
      </c>
      <c r="W2" s="60" t="s">
        <v>719</v>
      </c>
    </row>
    <row r="3" spans="1:23" ht="18" customHeight="1" x14ac:dyDescent="0.25">
      <c r="B3" s="62">
        <v>2</v>
      </c>
      <c r="C3" s="62">
        <v>3</v>
      </c>
      <c r="E3" s="62">
        <f>Config!$G$3</f>
        <v>13.3</v>
      </c>
      <c r="F3" s="62">
        <f>Config!$I$3</f>
        <v>15</v>
      </c>
      <c r="H3" s="62">
        <f>Config!$K$3</f>
        <v>80</v>
      </c>
      <c r="I3" s="62">
        <f>Config!$M$3</f>
        <v>90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METAS!B10</f>
        <v>PORCENTAJE DE SINTOMATICOS RESPIRATORIOS IDENTIFICADOS/N° DE ATENCIONES EN &gt;15 AÑOS X 100.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71" t="s">
        <v>508</v>
      </c>
      <c r="C6" s="287"/>
      <c r="D6" s="271" t="s">
        <v>507</v>
      </c>
      <c r="E6" s="271"/>
      <c r="F6" s="272" t="s">
        <v>1</v>
      </c>
      <c r="G6" s="273" t="s">
        <v>10</v>
      </c>
      <c r="H6" s="73" t="str">
        <f>"DEFICIENTE &lt;  "&amp;$B$3</f>
        <v>DEFICIENTE &lt;  2</v>
      </c>
      <c r="I6" s="73" t="str">
        <f>"PROCESO &gt;= "&amp;$B$3&amp;"  -  &lt; "&amp;$C$3</f>
        <v>PROCESO &gt;= 2  -  &lt; 3</v>
      </c>
      <c r="J6" s="73" t="str">
        <f>"OPTIMO &gt; = "&amp;$C$3</f>
        <v>OPTIMO &gt; = 3</v>
      </c>
      <c r="T6" s="8"/>
      <c r="V6" s="59" t="str">
        <f>A5</f>
        <v>PORCENTAJE DE SINTOMATICOS RESPIRATORIOS IDENTIFICADOS/N° DE ATENCIONES EN &gt;15 AÑOS X 100.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14457</v>
      </c>
      <c r="C7" s="75"/>
      <c r="D7" s="75">
        <f>SUM(D8:D16)</f>
        <v>643</v>
      </c>
      <c r="E7" s="75"/>
      <c r="F7" s="75">
        <v>3</v>
      </c>
      <c r="G7" s="76">
        <f>IFERROR(ROUND(D7*100/B7,1),0)</f>
        <v>4.4000000000000004</v>
      </c>
      <c r="H7" s="77" t="str">
        <f>IFERROR(ROUND(IF(G7&lt;$B$3,G7,""),1),"")</f>
        <v/>
      </c>
      <c r="I7" s="77" t="str">
        <f>IFERROR(ROUND(IF(AND(G7&gt;=$B$3,G7&lt;$C$3),G7,""),1),"")</f>
        <v/>
      </c>
      <c r="J7" s="75">
        <f>IFERROR(ROUND(IF(G7&gt;=$C$3,G7,""),1),"")</f>
        <v>4.4000000000000004</v>
      </c>
      <c r="T7" s="8"/>
      <c r="V7" s="78" t="str">
        <f>$V$1&amp;"  "&amp;V6&amp;"  "&amp;$V$3&amp;"  "&amp;$V$2</f>
        <v>RED. MOYOBAMBA:  PORCENTAJE DE SINTOMATICOS RESPIRATORIOS IDENTIFICADOS/N° DE ATENCIONES EN &gt;15 AÑOS X 100.  - POR MICROREDES :   ENERO - FEBRERO 2025</v>
      </c>
      <c r="W7" s="60"/>
    </row>
    <row r="8" spans="1:23" x14ac:dyDescent="0.25">
      <c r="A8" s="79" t="str">
        <f>Config!$B$16</f>
        <v>HOSP</v>
      </c>
      <c r="B8" s="80">
        <f>ACUMULADO!$AU$10</f>
        <v>1663</v>
      </c>
      <c r="C8" s="80"/>
      <c r="D8" s="80">
        <f>ACUMULADO!$AU$11</f>
        <v>126</v>
      </c>
      <c r="E8" s="80"/>
      <c r="F8" s="98">
        <f>F7</f>
        <v>3</v>
      </c>
      <c r="G8" s="82">
        <f>IFERROR(ROUND(D8*100/B8,1),0)</f>
        <v>7.6</v>
      </c>
      <c r="H8" s="83" t="str">
        <f t="shared" ref="H8:H16" si="0">IFERROR(ROUND(IF(G8&lt;$B$3,G8,""),1),"")</f>
        <v/>
      </c>
      <c r="I8" s="83" t="str">
        <f t="shared" ref="I8:I16" si="1">IFERROR(ROUND(IF(AND(G8&gt;=$B$3,G8&lt;$C$3),G8,""),1),"")</f>
        <v/>
      </c>
      <c r="J8" s="84">
        <f t="shared" ref="J8:J16" si="2">IFERROR(ROUND(IF(G8&gt;=$C$3,G8,""),1),"")</f>
        <v>7.6</v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ACUMULADO!$AW$10</f>
        <v>5711</v>
      </c>
      <c r="C9" s="61"/>
      <c r="D9" s="80">
        <f>ACUMULADO!$AW$11</f>
        <v>0</v>
      </c>
      <c r="E9" s="61"/>
      <c r="F9" s="98">
        <f t="shared" ref="F9:F16" si="3">F8</f>
        <v>3</v>
      </c>
      <c r="G9" s="86">
        <f>IFERROR(ROUND(D9*100/B9,1),0)</f>
        <v>0</v>
      </c>
      <c r="H9" s="83">
        <f t="shared" si="0"/>
        <v>0</v>
      </c>
      <c r="I9" s="83" t="str">
        <f t="shared" si="1"/>
        <v/>
      </c>
      <c r="J9" s="84" t="str">
        <f t="shared" si="2"/>
        <v/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ACUMULADO!$AX$10</f>
        <v>956</v>
      </c>
      <c r="C10" s="61"/>
      <c r="D10" s="80">
        <f>ACUMULADO!$AX$11</f>
        <v>38</v>
      </c>
      <c r="E10" s="61"/>
      <c r="F10" s="98">
        <f t="shared" si="3"/>
        <v>3</v>
      </c>
      <c r="G10" s="86">
        <f>IFERROR(ROUND(D10*100/B10,1),0)</f>
        <v>4</v>
      </c>
      <c r="H10" s="83" t="str">
        <f t="shared" si="0"/>
        <v/>
      </c>
      <c r="I10" s="83" t="str">
        <f t="shared" si="1"/>
        <v/>
      </c>
      <c r="J10" s="84">
        <f t="shared" si="2"/>
        <v>4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ACUMULADO!$AY$10</f>
        <v>1063</v>
      </c>
      <c r="C11" s="61"/>
      <c r="D11" s="80">
        <f>ACUMULADO!$AY$11</f>
        <v>60</v>
      </c>
      <c r="E11" s="61"/>
      <c r="F11" s="98">
        <f t="shared" si="3"/>
        <v>3</v>
      </c>
      <c r="G11" s="86">
        <f>IFERROR(ROUND(D11*100/B11,1),0)</f>
        <v>5.6</v>
      </c>
      <c r="H11" s="83" t="str">
        <f t="shared" si="0"/>
        <v/>
      </c>
      <c r="I11" s="83" t="str">
        <f t="shared" si="1"/>
        <v/>
      </c>
      <c r="J11" s="84">
        <f t="shared" si="2"/>
        <v>5.6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ACUMULADO!$AZ$10</f>
        <v>1868</v>
      </c>
      <c r="C12" s="61"/>
      <c r="D12" s="80">
        <f>ACUMULADO!$AZ$11</f>
        <v>166</v>
      </c>
      <c r="E12" s="61"/>
      <c r="F12" s="98">
        <f t="shared" si="3"/>
        <v>3</v>
      </c>
      <c r="G12" s="86">
        <f t="shared" ref="G12:G16" si="4">IFERROR(ROUND(D12*100/B12,1),0)</f>
        <v>8.9</v>
      </c>
      <c r="H12" s="83" t="str">
        <f t="shared" si="0"/>
        <v/>
      </c>
      <c r="I12" s="83" t="str">
        <f t="shared" si="1"/>
        <v/>
      </c>
      <c r="J12" s="84">
        <f t="shared" si="2"/>
        <v>8.9</v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ACUMULADO!$BA$10</f>
        <v>1056</v>
      </c>
      <c r="C13" s="61"/>
      <c r="D13" s="80">
        <f>ACUMULADO!$BA$11</f>
        <v>174</v>
      </c>
      <c r="E13" s="61"/>
      <c r="F13" s="98">
        <f t="shared" si="3"/>
        <v>3</v>
      </c>
      <c r="G13" s="86">
        <f t="shared" si="4"/>
        <v>16.5</v>
      </c>
      <c r="H13" s="83" t="str">
        <f t="shared" si="0"/>
        <v/>
      </c>
      <c r="I13" s="83" t="str">
        <f t="shared" si="1"/>
        <v/>
      </c>
      <c r="J13" s="84">
        <f t="shared" si="2"/>
        <v>16.5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ACUMULADO!$BB$10</f>
        <v>778</v>
      </c>
      <c r="C14" s="61"/>
      <c r="D14" s="80">
        <f>ACUMULADO!$BB$11</f>
        <v>6</v>
      </c>
      <c r="E14" s="61"/>
      <c r="F14" s="98">
        <f t="shared" si="3"/>
        <v>3</v>
      </c>
      <c r="G14" s="86">
        <f t="shared" si="4"/>
        <v>0.8</v>
      </c>
      <c r="H14" s="83">
        <f t="shared" si="0"/>
        <v>0.8</v>
      </c>
      <c r="I14" s="83" t="str">
        <f t="shared" si="1"/>
        <v/>
      </c>
      <c r="J14" s="84" t="str">
        <f t="shared" si="2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ACUMULADO!$BC$10</f>
        <v>558</v>
      </c>
      <c r="C15" s="61"/>
      <c r="D15" s="80">
        <f>ACUMULADO!$BC$11</f>
        <v>73</v>
      </c>
      <c r="E15" s="61"/>
      <c r="F15" s="98">
        <f t="shared" si="3"/>
        <v>3</v>
      </c>
      <c r="G15" s="86">
        <f t="shared" si="4"/>
        <v>13.1</v>
      </c>
      <c r="H15" s="83" t="str">
        <f t="shared" si="0"/>
        <v/>
      </c>
      <c r="I15" s="83" t="str">
        <f t="shared" si="1"/>
        <v/>
      </c>
      <c r="J15" s="84">
        <f t="shared" si="2"/>
        <v>13.1</v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ACUMULADO!$BD$10</f>
        <v>804</v>
      </c>
      <c r="C16" s="61"/>
      <c r="D16" s="80">
        <f>ACUMULADO!$BD$11</f>
        <v>0</v>
      </c>
      <c r="E16" s="61"/>
      <c r="F16" s="98">
        <f t="shared" si="3"/>
        <v>3</v>
      </c>
      <c r="G16" s="86">
        <f t="shared" si="4"/>
        <v>0</v>
      </c>
      <c r="H16" s="83">
        <f t="shared" si="0"/>
        <v>0</v>
      </c>
      <c r="I16" s="83" t="str">
        <f t="shared" si="1"/>
        <v/>
      </c>
      <c r="J16" s="84" t="str">
        <f t="shared" si="2"/>
        <v/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 s="63"/>
      <c r="D21" s="64"/>
      <c r="E21" s="64"/>
      <c r="F21" s="65"/>
      <c r="G21"/>
      <c r="H21"/>
      <c r="I21"/>
      <c r="J21"/>
      <c r="K21" s="9"/>
      <c r="L21"/>
      <c r="M21"/>
      <c r="N21"/>
      <c r="O21"/>
      <c r="P21"/>
      <c r="Q21"/>
      <c r="R21"/>
      <c r="S21"/>
      <c r="U21" s="58"/>
      <c r="V21" s="78"/>
      <c r="W21" s="60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66" t="s">
        <v>641</v>
      </c>
      <c r="B22"/>
      <c r="C22" s="63"/>
      <c r="D22" s="64"/>
      <c r="E22" s="64"/>
      <c r="F22" s="65"/>
      <c r="G22"/>
      <c r="H22"/>
      <c r="I22"/>
      <c r="J22"/>
      <c r="K22"/>
      <c r="L22"/>
      <c r="M22"/>
      <c r="N22"/>
      <c r="O22"/>
      <c r="P22"/>
      <c r="Q22"/>
      <c r="R22"/>
      <c r="S22"/>
      <c r="U22" s="58"/>
      <c r="V22" s="59" t="str">
        <f>A22</f>
        <v>PORCENTAJE DE SINTOMATICOS RESPIRATORIOS IDENTIFICADOS/META X 100.</v>
      </c>
      <c r="W22" s="60"/>
      <c r="Y22" s="24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48" customHeight="1" x14ac:dyDescent="0.25">
      <c r="A23" s="68" t="s">
        <v>2</v>
      </c>
      <c r="B23" s="69" t="s">
        <v>87</v>
      </c>
      <c r="C23" s="70" t="s">
        <v>69</v>
      </c>
      <c r="D23" s="271" t="s">
        <v>507</v>
      </c>
      <c r="E23" s="69" t="s">
        <v>1</v>
      </c>
      <c r="F23" s="71"/>
      <c r="G23" s="72" t="s">
        <v>9</v>
      </c>
      <c r="H23" s="73" t="str">
        <f>"DEFICIENTE &lt; "&amp;$E$3</f>
        <v>DEFICIENTE &lt; 13,3</v>
      </c>
      <c r="I23" s="73" t="str">
        <f>"PROCESO &gt; "&amp;$E$3&amp;"  -  &lt; "&amp;$F$3</f>
        <v>PROCESO &gt; 13,3  -  &lt; 15</v>
      </c>
      <c r="J23" s="73" t="str">
        <f>"OPTIMO &gt;= "&amp;$F$3</f>
        <v>OPTIMO &gt;= 15</v>
      </c>
      <c r="K23"/>
      <c r="L23"/>
      <c r="M23"/>
      <c r="N23"/>
      <c r="O23"/>
      <c r="P23"/>
      <c r="Q23"/>
      <c r="R23"/>
      <c r="S23"/>
      <c r="U23" s="58"/>
      <c r="V23" s="89" t="str">
        <f>$V$1&amp;"  "&amp;V22&amp;"  "&amp;$V$3&amp;"  "&amp;$V$2</f>
        <v>RED. MOYOBAMBA:  PORCENTAJE DE SINTOMATICOS RESPIRATORIOS IDENTIFICADOS/META X 100.  - POR MICROREDES :   ENERO - FEBRERO 2025</v>
      </c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thickBot="1" x14ac:dyDescent="0.3">
      <c r="A24" s="74" t="str">
        <f>Config!$B$15</f>
        <v>RED</v>
      </c>
      <c r="B24" s="75">
        <f>SUM(B25:B33)</f>
        <v>13445</v>
      </c>
      <c r="C24" s="75">
        <f>SUM(C25:C33)</f>
        <v>2246</v>
      </c>
      <c r="D24" s="75">
        <f>SUM(D25:D33)</f>
        <v>643</v>
      </c>
      <c r="E24" s="76">
        <f>Config!$C$9</f>
        <v>16.666666666666668</v>
      </c>
      <c r="F24" s="76"/>
      <c r="G24" s="75">
        <f>IFERROR(ROUND(D24*100/B24,1),0)</f>
        <v>4.8</v>
      </c>
      <c r="H24" s="77">
        <f>IF(G24&lt;$E$3,G24,"")</f>
        <v>4.8</v>
      </c>
      <c r="I24" s="77" t="str">
        <f>IF(G24&gt;=$E$3,IF(G24&lt;$F$3,G24,""),"")</f>
        <v/>
      </c>
      <c r="J24" s="75" t="str">
        <f>IF(G24&gt;=$F$3,G24,"")</f>
        <v/>
      </c>
      <c r="K24"/>
      <c r="L24"/>
      <c r="M24"/>
      <c r="N24"/>
      <c r="O24"/>
      <c r="P24"/>
      <c r="Q24"/>
      <c r="R24"/>
      <c r="S24"/>
      <c r="U24" s="58"/>
      <c r="V24" s="59"/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18" customHeight="1" x14ac:dyDescent="0.25">
      <c r="A25" s="79" t="str">
        <f>Config!$B$16</f>
        <v>HOSP</v>
      </c>
      <c r="B25" s="80">
        <f>METAS!$AV$10</f>
        <v>2234</v>
      </c>
      <c r="C25" s="80">
        <f>ROUNDUP((B25/12)*Config!$C$6,0)</f>
        <v>373</v>
      </c>
      <c r="D25" s="80">
        <f>ACUMULADO!$AU$11</f>
        <v>126</v>
      </c>
      <c r="E25" s="81">
        <f>E24</f>
        <v>16.666666666666668</v>
      </c>
      <c r="F25" s="81"/>
      <c r="G25" s="82">
        <f>IFERROR(ROUND(D25*100/B25,1),0)</f>
        <v>5.6</v>
      </c>
      <c r="H25" s="83">
        <f>IF(G25&lt;$E$3,G25,"")</f>
        <v>5.6</v>
      </c>
      <c r="I25" s="83" t="str">
        <f>IF(G25&gt;=$E$3,IF(G25&lt;$F$3,G25,""),"")</f>
        <v/>
      </c>
      <c r="J25" s="84" t="str">
        <f>IF(G25&gt;=$F$3,G25,"")</f>
        <v/>
      </c>
      <c r="K25"/>
      <c r="L25"/>
      <c r="M25"/>
      <c r="N25"/>
      <c r="O25"/>
      <c r="P25"/>
      <c r="Q25"/>
      <c r="R25"/>
      <c r="S25"/>
      <c r="U25" s="58"/>
      <c r="V25" s="59"/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x14ac:dyDescent="0.25">
      <c r="A26" s="85" t="str">
        <f>Config!$B$17</f>
        <v>LLUI</v>
      </c>
      <c r="B26" s="80">
        <f>METAS!$AX$10</f>
        <v>4460</v>
      </c>
      <c r="C26" s="61">
        <f>ROUNDUP((B26/12)*Config!$C$6,0)</f>
        <v>744</v>
      </c>
      <c r="D26" s="80">
        <f>ACUMULADO!$AW$11</f>
        <v>0</v>
      </c>
      <c r="E26" s="81">
        <f t="shared" ref="E26:E33" si="5">E25</f>
        <v>16.666666666666668</v>
      </c>
      <c r="F26" s="90"/>
      <c r="G26" s="86">
        <f>IFERROR(ROUND(D26*100/B26,1),0)</f>
        <v>0</v>
      </c>
      <c r="H26" s="83">
        <f t="shared" ref="H26:H33" si="6">IF(G26&lt;$E$3,G26,"")</f>
        <v>0</v>
      </c>
      <c r="I26" s="83" t="str">
        <f t="shared" ref="I26:I33" si="7">IF(G26&gt;=$E$3,IF(G26&lt;$F$3,G26,""),"")</f>
        <v/>
      </c>
      <c r="J26" s="84" t="str">
        <f t="shared" ref="J26:J33" si="8">IF(G26&gt;=$F$3,G26,"")</f>
        <v/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ht="18" customHeight="1" x14ac:dyDescent="0.25">
      <c r="A27" s="85" t="str">
        <f>Config!$B$18</f>
        <v>JERI</v>
      </c>
      <c r="B27" s="80">
        <f>METAS!$AY$10</f>
        <v>810</v>
      </c>
      <c r="C27" s="61">
        <f>ROUNDUP((B27/12)*Config!$C$6,0)</f>
        <v>135</v>
      </c>
      <c r="D27" s="80">
        <f>ACUMULADO!$AX$11</f>
        <v>38</v>
      </c>
      <c r="E27" s="81">
        <f t="shared" si="5"/>
        <v>16.666666666666668</v>
      </c>
      <c r="F27" s="90"/>
      <c r="G27" s="86">
        <f>IFERROR(ROUND(D27*100/B27,1),0)</f>
        <v>4.7</v>
      </c>
      <c r="H27" s="83">
        <f t="shared" si="6"/>
        <v>4.7</v>
      </c>
      <c r="I27" s="83" t="str">
        <f t="shared" si="7"/>
        <v/>
      </c>
      <c r="J27" s="84" t="str">
        <f t="shared" si="8"/>
        <v/>
      </c>
      <c r="K27"/>
      <c r="L27"/>
      <c r="M27"/>
      <c r="N27"/>
      <c r="O27"/>
      <c r="P27"/>
      <c r="Q27"/>
      <c r="R27"/>
      <c r="S27"/>
      <c r="U27" s="58"/>
      <c r="V27" s="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Config!$B$19</f>
        <v>YANT</v>
      </c>
      <c r="B28" s="80">
        <f>METAS!$AZ$10</f>
        <v>662</v>
      </c>
      <c r="C28" s="61">
        <f>ROUNDUP((B28/12)*Config!$C$6,0)</f>
        <v>111</v>
      </c>
      <c r="D28" s="80">
        <f>ACUMULADO!$AY$11</f>
        <v>60</v>
      </c>
      <c r="E28" s="81">
        <f t="shared" si="5"/>
        <v>16.666666666666668</v>
      </c>
      <c r="F28" s="90"/>
      <c r="G28" s="86">
        <f>IFERROR(ROUND(D28*100/B28,1),0)</f>
        <v>9.1</v>
      </c>
      <c r="H28" s="83">
        <f t="shared" si="6"/>
        <v>9.1</v>
      </c>
      <c r="I28" s="83" t="str">
        <f t="shared" si="7"/>
        <v/>
      </c>
      <c r="J28" s="84" t="str">
        <f t="shared" si="8"/>
        <v/>
      </c>
      <c r="K28"/>
      <c r="L28"/>
      <c r="M28"/>
      <c r="N28"/>
      <c r="O28"/>
      <c r="P28"/>
      <c r="Q28"/>
      <c r="R28"/>
      <c r="S28"/>
      <c r="U28" s="58"/>
      <c r="V28" s="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Config!$B$20</f>
        <v>SORI</v>
      </c>
      <c r="B29" s="80">
        <f>METAS!$BA$10</f>
        <v>2341</v>
      </c>
      <c r="C29" s="61">
        <f>ROUNDUP((B29/12)*Config!$C$6,0)</f>
        <v>391</v>
      </c>
      <c r="D29" s="80">
        <f>ACUMULADO!$AZ$11</f>
        <v>166</v>
      </c>
      <c r="E29" s="81">
        <f t="shared" si="5"/>
        <v>16.666666666666668</v>
      </c>
      <c r="F29" s="90"/>
      <c r="G29" s="86">
        <f t="shared" ref="G29:G33" si="9">IFERROR(ROUND(D29*100/B29,1),0)</f>
        <v>7.1</v>
      </c>
      <c r="H29" s="83">
        <f t="shared" si="6"/>
        <v>7.1</v>
      </c>
      <c r="I29" s="83" t="str">
        <f t="shared" si="7"/>
        <v/>
      </c>
      <c r="J29" s="84" t="str">
        <f t="shared" si="8"/>
        <v/>
      </c>
      <c r="K29"/>
      <c r="L29"/>
      <c r="M29"/>
      <c r="N29"/>
      <c r="O29"/>
      <c r="P29"/>
      <c r="Q29"/>
      <c r="R29"/>
      <c r="S29"/>
      <c r="V29" s="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Config!$B$21</f>
        <v>JEPE</v>
      </c>
      <c r="B30" s="80">
        <f>METAS!$BB$10</f>
        <v>1017</v>
      </c>
      <c r="C30" s="61">
        <f>ROUNDUP((B30/12)*Config!$C$6,0)</f>
        <v>170</v>
      </c>
      <c r="D30" s="80">
        <f>ACUMULADO!$BA$11</f>
        <v>174</v>
      </c>
      <c r="E30" s="81">
        <f t="shared" si="5"/>
        <v>16.666666666666668</v>
      </c>
      <c r="F30" s="90"/>
      <c r="G30" s="86">
        <f t="shared" si="9"/>
        <v>17.100000000000001</v>
      </c>
      <c r="H30" s="83" t="str">
        <f t="shared" si="6"/>
        <v/>
      </c>
      <c r="I30" s="83" t="str">
        <f t="shared" si="7"/>
        <v/>
      </c>
      <c r="J30" s="84">
        <f t="shared" si="8"/>
        <v>17.100000000000001</v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Config!$B$22</f>
        <v>ROQU</v>
      </c>
      <c r="B31" s="80">
        <f>METAS!$BC$10</f>
        <v>547</v>
      </c>
      <c r="C31" s="61">
        <f>ROUNDUP((B31/12)*Config!$C$6,0)</f>
        <v>92</v>
      </c>
      <c r="D31" s="80">
        <f>ACUMULADO!$BB$11</f>
        <v>6</v>
      </c>
      <c r="E31" s="81">
        <f t="shared" si="5"/>
        <v>16.666666666666668</v>
      </c>
      <c r="F31" s="90"/>
      <c r="G31" s="86">
        <f t="shared" si="9"/>
        <v>1.1000000000000001</v>
      </c>
      <c r="H31" s="83">
        <f t="shared" si="6"/>
        <v>1.1000000000000001</v>
      </c>
      <c r="I31" s="83" t="str">
        <f t="shared" si="7"/>
        <v/>
      </c>
      <c r="J31" s="84" t="str">
        <f t="shared" si="8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Config!$B$23</f>
        <v>CALZ</v>
      </c>
      <c r="B32" s="80">
        <f>METAS!$BD$10</f>
        <v>919</v>
      </c>
      <c r="C32" s="61">
        <f>ROUNDUP((B32/12)*Config!$C$6,0)</f>
        <v>154</v>
      </c>
      <c r="D32" s="80">
        <f>ACUMULADO!$BC$11</f>
        <v>73</v>
      </c>
      <c r="E32" s="81">
        <f t="shared" si="5"/>
        <v>16.666666666666668</v>
      </c>
      <c r="F32" s="90"/>
      <c r="G32" s="86">
        <f t="shared" si="9"/>
        <v>7.9</v>
      </c>
      <c r="H32" s="83">
        <f t="shared" si="6"/>
        <v>7.9</v>
      </c>
      <c r="I32" s="83" t="str">
        <f t="shared" si="7"/>
        <v/>
      </c>
      <c r="J32" s="84" t="str">
        <f t="shared" si="8"/>
        <v/>
      </c>
      <c r="K32"/>
      <c r="L32"/>
      <c r="M32"/>
      <c r="N32"/>
      <c r="O32"/>
      <c r="P32"/>
      <c r="Q32"/>
      <c r="R32"/>
      <c r="S32"/>
      <c r="V32" s="78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Config!$B$24</f>
        <v>PUEB</v>
      </c>
      <c r="B33" s="80">
        <f>METAS!$BE$10</f>
        <v>455</v>
      </c>
      <c r="C33" s="61">
        <f>ROUNDUP((B33/12)*Config!$C$6,0)</f>
        <v>76</v>
      </c>
      <c r="D33" s="80">
        <f>ACUMULADO!$BD$11</f>
        <v>0</v>
      </c>
      <c r="E33" s="81">
        <f t="shared" si="5"/>
        <v>16.666666666666668</v>
      </c>
      <c r="F33" s="90"/>
      <c r="G33" s="86">
        <f t="shared" si="9"/>
        <v>0</v>
      </c>
      <c r="H33" s="83">
        <f t="shared" si="6"/>
        <v>0</v>
      </c>
      <c r="I33" s="83" t="str">
        <f t="shared" si="7"/>
        <v/>
      </c>
      <c r="J33" s="84" t="str">
        <f t="shared" si="8"/>
        <v/>
      </c>
      <c r="K33"/>
      <c r="L33"/>
      <c r="M33"/>
      <c r="N33"/>
      <c r="O33"/>
      <c r="P33"/>
      <c r="Q33"/>
      <c r="R33"/>
      <c r="S33"/>
      <c r="U33" s="58"/>
      <c r="V33" s="78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4"/>
      <c r="B34"/>
      <c r="C34"/>
      <c r="D34" s="63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V34" s="78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4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V35" s="78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V36" s="78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91"/>
      <c r="B37" s="65"/>
      <c r="C37" s="63"/>
      <c r="D37" s="65"/>
      <c r="E37" s="65"/>
      <c r="F37" s="65"/>
      <c r="G37"/>
      <c r="H37" s="65"/>
      <c r="I37" s="65"/>
      <c r="J37" s="65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91"/>
      <c r="B38" s="65"/>
      <c r="C38" s="63"/>
      <c r="D38" s="65"/>
      <c r="E38" s="65"/>
      <c r="F38" s="65"/>
      <c r="G38"/>
      <c r="H38" s="65"/>
      <c r="I38" s="65"/>
      <c r="J38" s="65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/>
      <c r="C43" s="63"/>
      <c r="D43" s="64"/>
      <c r="E43" s="64"/>
      <c r="F43" s="65"/>
      <c r="G43"/>
      <c r="H43"/>
      <c r="I43"/>
      <c r="J43"/>
      <c r="K43" s="9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66" t="str">
        <f>METAS!B11</f>
        <v>PORCENTAJE DE CONTACTOS  ESPERADOS ENTRE CONTACTOS CENSADOS DE  PACIENTES DE TB *100</v>
      </c>
      <c r="B44"/>
      <c r="C44" s="63"/>
      <c r="D44" s="64"/>
      <c r="E44" s="64"/>
      <c r="F44" s="65"/>
      <c r="G44"/>
      <c r="H44"/>
      <c r="I44"/>
      <c r="J44"/>
      <c r="K44"/>
      <c r="L44"/>
      <c r="M44"/>
      <c r="N44"/>
      <c r="O44"/>
      <c r="P44"/>
      <c r="Q44"/>
      <c r="R44"/>
      <c r="S44"/>
      <c r="U44" s="58"/>
      <c r="V44" s="59" t="str">
        <f>A44</f>
        <v>PORCENTAJE DE CONTACTOS  ESPERADOS ENTRE CONTACTOS CENSADOS DE  PACIENTES DE TB *100</v>
      </c>
      <c r="W44" s="60"/>
      <c r="Y44" s="2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48" customHeight="1" x14ac:dyDescent="0.25">
      <c r="A45" s="68" t="s">
        <v>2</v>
      </c>
      <c r="B45" s="69" t="s">
        <v>515</v>
      </c>
      <c r="C45" s="69"/>
      <c r="D45" s="69" t="s">
        <v>516</v>
      </c>
      <c r="E45" s="69" t="s">
        <v>1</v>
      </c>
      <c r="F45" s="71"/>
      <c r="G45" s="72" t="s">
        <v>9</v>
      </c>
      <c r="H45" s="73" t="str">
        <f>"DEFICIENTE &lt; "&amp;$H$3</f>
        <v>DEFICIENTE &lt; 80</v>
      </c>
      <c r="I45" s="73" t="str">
        <f>"PROCESO &gt;= "&amp;$H$3&amp;"  -  &lt; "&amp;$I$3</f>
        <v>PROCESO &gt;= 80  -  &lt; 90</v>
      </c>
      <c r="J45" s="73" t="str">
        <f>"OPTIMO &gt;= "&amp;$I$3</f>
        <v>OPTIMO &gt;= 90</v>
      </c>
      <c r="K45"/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DE CONTACTOS  ESPERADOS ENTRE CONTACTOS CENSADOS DE  PACIENTES DE TB *100  - POR MICROREDES :   ENERO - FEBRERO 2025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18" customHeight="1" thickBot="1" x14ac:dyDescent="0.3">
      <c r="A46" s="74" t="str">
        <f>Config!$B$15</f>
        <v>RED</v>
      </c>
      <c r="B46" s="75">
        <f>SUM(B47:B55)</f>
        <v>24</v>
      </c>
      <c r="C46" s="75"/>
      <c r="D46" s="75">
        <f>SUM(D47:D55)</f>
        <v>16</v>
      </c>
      <c r="E46" s="75">
        <f>Config!$D$9</f>
        <v>100</v>
      </c>
      <c r="F46" s="76"/>
      <c r="G46" s="75">
        <f t="shared" ref="G46:G55" si="10">IFERROR(ROUND(D46*100/B46,2),0)</f>
        <v>66.67</v>
      </c>
      <c r="H46" s="77">
        <f>IF(G46&lt;$H$3,G46,"")</f>
        <v>66.67</v>
      </c>
      <c r="I46" s="77" t="str">
        <f>IF(G46&gt;=$H$3,IF(G46&lt;$I$3,G46,""),"")</f>
        <v/>
      </c>
      <c r="J46" s="75" t="str">
        <f>IF(G46&gt;=$I$3,G46,"")</f>
        <v/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x14ac:dyDescent="0.25">
      <c r="A47" s="79" t="str">
        <f>Config!$B$16</f>
        <v>HOSP</v>
      </c>
      <c r="B47" s="80">
        <f>$E$112*4</f>
        <v>0</v>
      </c>
      <c r="C47" s="80"/>
      <c r="D47" s="80">
        <f>ACUMULADO!$AU$12</f>
        <v>0</v>
      </c>
      <c r="E47" s="81">
        <f>E46</f>
        <v>100</v>
      </c>
      <c r="F47" s="81"/>
      <c r="G47" s="82">
        <f>IFERROR(ROUND(D47*100/B47,2),0)</f>
        <v>0</v>
      </c>
      <c r="H47" s="83">
        <f>IF(G47&lt;$H$3,G47,"")</f>
        <v>0</v>
      </c>
      <c r="I47" s="83" t="str">
        <f>IF(G47&gt;=$H$3,IF(G47&lt;$I$3,G47,""),"")</f>
        <v/>
      </c>
      <c r="J47" s="84" t="str">
        <f>IF(G47&gt;=$I$3,G47,"")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85" t="str">
        <f>Config!$B$17</f>
        <v>LLUI</v>
      </c>
      <c r="B48" s="80">
        <f>$E$113*4</f>
        <v>12</v>
      </c>
      <c r="C48" s="61"/>
      <c r="D48" s="80">
        <f>ACUMULADO!$AW$12</f>
        <v>6</v>
      </c>
      <c r="E48" s="81">
        <f t="shared" ref="E48:E55" si="11">E47</f>
        <v>100</v>
      </c>
      <c r="F48" s="90"/>
      <c r="G48" s="86">
        <f t="shared" si="10"/>
        <v>50</v>
      </c>
      <c r="H48" s="83">
        <f t="shared" ref="H48:H55" si="12">IF(G48&lt;$H$3,G48,"")</f>
        <v>50</v>
      </c>
      <c r="I48" s="83" t="str">
        <f t="shared" ref="I48:I55" si="13">IF(G48&gt;=$H$3,IF(G48&lt;$I$3,G48,""),"")</f>
        <v/>
      </c>
      <c r="J48" s="84" t="str">
        <f t="shared" ref="J48:J55" si="14">IF(G48&gt;=$I$3,G48,"")</f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Config!$B$18</f>
        <v>JERI</v>
      </c>
      <c r="B49" s="80">
        <f>$E$114*4</f>
        <v>0</v>
      </c>
      <c r="C49" s="61"/>
      <c r="D49" s="80">
        <f>ACUMULADO!$AX$12</f>
        <v>0</v>
      </c>
      <c r="E49" s="81">
        <f t="shared" si="11"/>
        <v>100</v>
      </c>
      <c r="F49" s="90"/>
      <c r="G49" s="86">
        <f t="shared" si="10"/>
        <v>0</v>
      </c>
      <c r="H49" s="83">
        <f t="shared" si="12"/>
        <v>0</v>
      </c>
      <c r="I49" s="83" t="str">
        <f t="shared" si="13"/>
        <v/>
      </c>
      <c r="J49" s="84" t="str">
        <f t="shared" si="14"/>
        <v/>
      </c>
      <c r="K49"/>
      <c r="L49"/>
      <c r="M49"/>
      <c r="N49"/>
      <c r="O49"/>
      <c r="P49"/>
      <c r="Q49"/>
      <c r="R49"/>
      <c r="S49"/>
      <c r="U49" s="58"/>
      <c r="V49" s="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Config!$B$19</f>
        <v>YANT</v>
      </c>
      <c r="B50" s="80">
        <f>$E$115*4</f>
        <v>0</v>
      </c>
      <c r="C50" s="61"/>
      <c r="D50" s="80">
        <f>ACUMULADO!$AY$12</f>
        <v>0</v>
      </c>
      <c r="E50" s="81">
        <f t="shared" si="11"/>
        <v>100</v>
      </c>
      <c r="F50" s="90"/>
      <c r="G50" s="86">
        <f t="shared" si="10"/>
        <v>0</v>
      </c>
      <c r="H50" s="83">
        <f t="shared" si="12"/>
        <v>0</v>
      </c>
      <c r="I50" s="83" t="str">
        <f t="shared" si="13"/>
        <v/>
      </c>
      <c r="J50" s="84" t="str">
        <f t="shared" si="14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Config!$B$20</f>
        <v>SORI</v>
      </c>
      <c r="B51" s="80">
        <f>$E$116*4</f>
        <v>4</v>
      </c>
      <c r="C51" s="61"/>
      <c r="D51" s="80">
        <f>ACUMULADO!$AZ$12</f>
        <v>5</v>
      </c>
      <c r="E51" s="81">
        <f t="shared" si="11"/>
        <v>100</v>
      </c>
      <c r="F51" s="90"/>
      <c r="G51" s="86">
        <f t="shared" si="10"/>
        <v>125</v>
      </c>
      <c r="H51" s="83" t="str">
        <f t="shared" si="12"/>
        <v/>
      </c>
      <c r="I51" s="83" t="str">
        <f t="shared" si="13"/>
        <v/>
      </c>
      <c r="J51" s="84">
        <f t="shared" si="14"/>
        <v>125</v>
      </c>
      <c r="K51"/>
      <c r="L51"/>
      <c r="M51"/>
      <c r="N51"/>
      <c r="O51"/>
      <c r="P51"/>
      <c r="Q51"/>
      <c r="R51"/>
      <c r="S51"/>
      <c r="V51" s="9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Config!$B$21</f>
        <v>JEPE</v>
      </c>
      <c r="B52" s="80">
        <f>$E$117*4</f>
        <v>8</v>
      </c>
      <c r="C52" s="61"/>
      <c r="D52" s="80">
        <f>ACUMULADO!$BA$12</f>
        <v>5</v>
      </c>
      <c r="E52" s="81">
        <f t="shared" si="11"/>
        <v>100</v>
      </c>
      <c r="F52" s="90"/>
      <c r="G52" s="86">
        <f>IFERROR(ROUND(D52*100/B52,2),0)</f>
        <v>62.5</v>
      </c>
      <c r="H52" s="83">
        <f t="shared" si="12"/>
        <v>62.5</v>
      </c>
      <c r="I52" s="83" t="str">
        <f t="shared" si="13"/>
        <v/>
      </c>
      <c r="J52" s="84" t="str">
        <f t="shared" si="14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Config!$B$22</f>
        <v>ROQU</v>
      </c>
      <c r="B53" s="80">
        <f>$E$118*4</f>
        <v>0</v>
      </c>
      <c r="C53" s="61"/>
      <c r="D53" s="80">
        <f>ACUMULADO!$BB$12</f>
        <v>0</v>
      </c>
      <c r="E53" s="81">
        <f t="shared" si="11"/>
        <v>100</v>
      </c>
      <c r="F53" s="90"/>
      <c r="G53" s="86">
        <f>IFERROR(ROUND(D53*100/B53,2),0)</f>
        <v>0</v>
      </c>
      <c r="H53" s="83">
        <f t="shared" si="12"/>
        <v>0</v>
      </c>
      <c r="I53" s="83" t="str">
        <f t="shared" si="13"/>
        <v/>
      </c>
      <c r="J53" s="84" t="str">
        <f t="shared" si="14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Config!$B$23</f>
        <v>CALZ</v>
      </c>
      <c r="B54" s="80">
        <f>$E$119*4</f>
        <v>0</v>
      </c>
      <c r="C54" s="61"/>
      <c r="D54" s="80">
        <f>ACUMULADO!$BC$12</f>
        <v>0</v>
      </c>
      <c r="E54" s="81">
        <f t="shared" si="11"/>
        <v>100</v>
      </c>
      <c r="F54" s="90"/>
      <c r="G54" s="86">
        <f t="shared" si="10"/>
        <v>0</v>
      </c>
      <c r="H54" s="83">
        <f t="shared" si="12"/>
        <v>0</v>
      </c>
      <c r="I54" s="83" t="str">
        <f t="shared" si="13"/>
        <v/>
      </c>
      <c r="J54" s="84" t="str">
        <f t="shared" si="14"/>
        <v/>
      </c>
      <c r="K54"/>
      <c r="L54"/>
      <c r="M54"/>
      <c r="N54"/>
      <c r="O54"/>
      <c r="P54"/>
      <c r="Q54"/>
      <c r="R54"/>
      <c r="S54"/>
      <c r="V54" s="78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Config!$B$24</f>
        <v>PUEB</v>
      </c>
      <c r="B55" s="80">
        <f>$E$120*4</f>
        <v>0</v>
      </c>
      <c r="C55" s="61"/>
      <c r="D55" s="80">
        <f>ACUMULADO!$BD$12</f>
        <v>0</v>
      </c>
      <c r="E55" s="81">
        <f t="shared" si="11"/>
        <v>100</v>
      </c>
      <c r="F55" s="90"/>
      <c r="G55" s="86">
        <f t="shared" si="10"/>
        <v>0</v>
      </c>
      <c r="H55" s="83">
        <f t="shared" si="12"/>
        <v>0</v>
      </c>
      <c r="I55" s="83" t="str">
        <f t="shared" si="13"/>
        <v/>
      </c>
      <c r="J55" s="84" t="str">
        <f t="shared" si="14"/>
        <v/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4"/>
      <c r="B56"/>
      <c r="C56"/>
      <c r="D56" s="63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V56" s="78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s="8" customFormat="1" ht="18" customHeight="1" x14ac:dyDescent="0.25">
      <c r="A57" s="4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V57" s="78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</row>
    <row r="58" spans="1:527" s="8" customFormat="1" ht="18" customHeight="1" x14ac:dyDescent="0.25">
      <c r="A58" s="4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V58" s="78"/>
      <c r="Z58" s="418" t="s">
        <v>721</v>
      </c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</row>
    <row r="59" spans="1:527" s="8" customFormat="1" ht="18" customHeight="1" x14ac:dyDescent="0.25">
      <c r="A59" s="91"/>
      <c r="B59" s="65"/>
      <c r="C59" s="63"/>
      <c r="D59" s="65"/>
      <c r="E59" s="65"/>
      <c r="F59" s="65"/>
      <c r="G59" s="65"/>
      <c r="H59" s="65"/>
      <c r="I59" s="65"/>
      <c r="J59" s="65"/>
      <c r="K59"/>
      <c r="L59"/>
      <c r="M59"/>
      <c r="N59"/>
      <c r="O59"/>
      <c r="P59"/>
      <c r="Q59"/>
      <c r="R59"/>
      <c r="S59"/>
      <c r="U59" s="58"/>
      <c r="V59" s="78"/>
      <c r="W59" s="60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</row>
    <row r="60" spans="1:527" s="8" customFormat="1" ht="18" customHeight="1" x14ac:dyDescent="0.25">
      <c r="A60" s="91"/>
      <c r="B60" s="65"/>
      <c r="C60" s="63"/>
      <c r="D60" s="65"/>
      <c r="E60" s="65"/>
      <c r="F60" s="65"/>
      <c r="G60" s="65"/>
      <c r="H60" s="65"/>
      <c r="I60" s="65"/>
      <c r="J60" s="65"/>
      <c r="K60"/>
      <c r="L60"/>
      <c r="M60"/>
      <c r="N60"/>
      <c r="O60"/>
      <c r="P60"/>
      <c r="Q60"/>
      <c r="R60"/>
      <c r="S60"/>
      <c r="U60" s="58"/>
      <c r="V60" s="78"/>
      <c r="W60" s="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</row>
    <row r="61" spans="1:527" s="8" customFormat="1" ht="18" customHeight="1" x14ac:dyDescent="0.25">
      <c r="A61" s="91"/>
      <c r="B61" s="65"/>
      <c r="C61" s="63"/>
      <c r="D61" s="65"/>
      <c r="E61" s="65"/>
      <c r="F61" s="65"/>
      <c r="G61" s="65"/>
      <c r="H61" s="65"/>
      <c r="I61" s="65"/>
      <c r="J61" s="65"/>
      <c r="K61"/>
      <c r="L61"/>
      <c r="M61"/>
      <c r="N61"/>
      <c r="O61"/>
      <c r="P61"/>
      <c r="Q61"/>
      <c r="R61"/>
      <c r="S61"/>
      <c r="U61" s="58"/>
      <c r="V61" s="78"/>
      <c r="W61" s="60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</row>
    <row r="62" spans="1:527" s="8" customFormat="1" ht="18" customHeight="1" x14ac:dyDescent="0.25">
      <c r="A62" s="91"/>
      <c r="B62" s="65"/>
      <c r="C62" s="63"/>
      <c r="D62" s="65"/>
      <c r="E62" s="65"/>
      <c r="F62" s="65"/>
      <c r="G62" s="65"/>
      <c r="H62" s="65"/>
      <c r="I62" s="65"/>
      <c r="J62" s="65"/>
      <c r="K62"/>
      <c r="L62"/>
      <c r="M62"/>
      <c r="N62"/>
      <c r="O62"/>
      <c r="P62"/>
      <c r="Q62"/>
      <c r="R62"/>
      <c r="S62"/>
      <c r="U62" s="58"/>
      <c r="V62" s="78"/>
      <c r="W62" s="60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</row>
    <row r="63" spans="1:527" s="8" customFormat="1" ht="18" customHeight="1" x14ac:dyDescent="0.25">
      <c r="A63" s="91"/>
      <c r="B63" s="65"/>
      <c r="C63" s="63"/>
      <c r="D63" s="65"/>
      <c r="E63" s="65"/>
      <c r="F63" s="65"/>
      <c r="G63" s="65"/>
      <c r="H63" s="65"/>
      <c r="I63" s="65"/>
      <c r="J63" s="65"/>
      <c r="K63"/>
      <c r="L63"/>
      <c r="M63"/>
      <c r="N63"/>
      <c r="O63"/>
      <c r="P63"/>
      <c r="Q63"/>
      <c r="R63"/>
      <c r="S63"/>
      <c r="U63" s="58"/>
      <c r="V63" s="78"/>
      <c r="W63" s="60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</row>
    <row r="64" spans="1:527" s="8" customFormat="1" ht="18" customHeight="1" x14ac:dyDescent="0.25">
      <c r="A64" s="4"/>
      <c r="B64"/>
      <c r="C64" s="63"/>
      <c r="D64" s="64"/>
      <c r="E64" s="64"/>
      <c r="F64" s="65"/>
      <c r="G64"/>
      <c r="H64"/>
      <c r="I64"/>
      <c r="J64"/>
      <c r="K64" s="9"/>
      <c r="L64"/>
      <c r="M64"/>
      <c r="N64"/>
      <c r="O64"/>
      <c r="P64"/>
      <c r="Q64"/>
      <c r="R64"/>
      <c r="S64"/>
      <c r="U64" s="58"/>
      <c r="V64" s="78"/>
      <c r="W64" s="60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</row>
    <row r="65" spans="1:527" s="8" customFormat="1" ht="18" customHeight="1" x14ac:dyDescent="0.25">
      <c r="A65" s="66" t="str">
        <f>METAS!B12</f>
        <v>PORCENTAJE DE CONTACTOS CENSADOS / CONTACTOS EXAMINADOS X 100</v>
      </c>
      <c r="B65"/>
      <c r="C65" s="63"/>
      <c r="D65" s="64"/>
      <c r="E65" s="64"/>
      <c r="F65" s="65"/>
      <c r="G65"/>
      <c r="H65"/>
      <c r="I65"/>
      <c r="J65"/>
      <c r="K65"/>
      <c r="L65"/>
      <c r="M65"/>
      <c r="N65"/>
      <c r="O65"/>
      <c r="P65"/>
      <c r="Q65"/>
      <c r="R65"/>
      <c r="S65"/>
      <c r="U65" s="58"/>
      <c r="V65" s="59" t="str">
        <f>A65</f>
        <v>PORCENTAJE DE CONTACTOS CENSADOS / CONTACTOS EXAMINADOS X 100</v>
      </c>
      <c r="W65" s="60"/>
      <c r="Y65" s="24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</row>
    <row r="66" spans="1:527" s="8" customFormat="1" ht="48" customHeight="1" x14ac:dyDescent="0.25">
      <c r="A66" s="68" t="s">
        <v>2</v>
      </c>
      <c r="B66" s="69" t="s">
        <v>516</v>
      </c>
      <c r="C66" s="69"/>
      <c r="D66" s="69" t="s">
        <v>723</v>
      </c>
      <c r="E66" s="69" t="s">
        <v>1</v>
      </c>
      <c r="F66" s="71"/>
      <c r="G66" s="72" t="s">
        <v>9</v>
      </c>
      <c r="H66" s="73" t="str">
        <f>"DEFICIENTE &lt; "&amp;$H$3</f>
        <v>DEFICIENTE &lt; 80</v>
      </c>
      <c r="I66" s="73" t="str">
        <f>"PROCESO &gt;= "&amp;$H$3&amp;"  -  &lt; "&amp;$I$3</f>
        <v>PROCESO &gt;= 80  -  &lt; 90</v>
      </c>
      <c r="J66" s="73" t="str">
        <f>"OPTIMO &gt;= "&amp;$I$3</f>
        <v>OPTIMO &gt;= 90</v>
      </c>
      <c r="K66"/>
      <c r="L66"/>
      <c r="M66"/>
      <c r="N66"/>
      <c r="O66"/>
      <c r="P66"/>
      <c r="Q66"/>
      <c r="R66"/>
      <c r="S66"/>
      <c r="U66" s="58"/>
      <c r="V66" s="89" t="str">
        <f>$V$1&amp;"  "&amp;V65&amp;"  "&amp;$V$3&amp;"  "&amp;$V$2</f>
        <v>RED. MOYOBAMBA:  PORCENTAJE DE CONTACTOS CENSADOS / CONTACTOS EXAMINADOS X 100  - POR MICROREDES :   ENERO - FEBRERO 2025</v>
      </c>
      <c r="W66" s="60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</row>
    <row r="67" spans="1:527" s="8" customFormat="1" ht="18" customHeight="1" thickBot="1" x14ac:dyDescent="0.3">
      <c r="A67" s="74" t="str">
        <f>Config!$B$15</f>
        <v>RED</v>
      </c>
      <c r="B67" s="75">
        <f>SUM(B68:B76)</f>
        <v>16</v>
      </c>
      <c r="C67" s="75"/>
      <c r="D67" s="75">
        <f>SUM(D68:D76)</f>
        <v>14</v>
      </c>
      <c r="E67" s="75">
        <f>Config!$D$9</f>
        <v>100</v>
      </c>
      <c r="F67" s="76"/>
      <c r="G67" s="75">
        <f t="shared" ref="G67" si="15">IFERROR(ROUND(D67*100/B67,2),0)</f>
        <v>87.5</v>
      </c>
      <c r="H67" s="77" t="str">
        <f>IF(G67&lt;$H$3,G67,"")</f>
        <v/>
      </c>
      <c r="I67" s="77">
        <f>IF(G67&gt;=$H$3,IF(G67&lt;$I$3,G67,""),"")</f>
        <v>87.5</v>
      </c>
      <c r="J67" s="75" t="str">
        <f>IF(G67&gt;=$I$3,G67,"")</f>
        <v/>
      </c>
      <c r="K67"/>
      <c r="L67"/>
      <c r="M67"/>
      <c r="N67"/>
      <c r="O67"/>
      <c r="P67"/>
      <c r="Q67"/>
      <c r="R67"/>
      <c r="S67"/>
      <c r="U67" s="58"/>
      <c r="V67" s="59"/>
      <c r="W67" s="60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</row>
    <row r="68" spans="1:527" s="8" customFormat="1" ht="18" customHeight="1" x14ac:dyDescent="0.25">
      <c r="A68" s="79" t="str">
        <f>Config!$B$16</f>
        <v>HOSP</v>
      </c>
      <c r="B68" s="80">
        <f>ACUMULADO!$AU$12</f>
        <v>0</v>
      </c>
      <c r="C68" s="80"/>
      <c r="D68" s="80">
        <f>ACUMULADO!$AU$13</f>
        <v>0</v>
      </c>
      <c r="E68" s="81">
        <f>E67</f>
        <v>100</v>
      </c>
      <c r="F68" s="81"/>
      <c r="G68" s="82">
        <f>IFERROR(ROUND(D68*100/B68,2),0)</f>
        <v>0</v>
      </c>
      <c r="H68" s="83">
        <f>IF(G68&lt;$H$3,G68,"")</f>
        <v>0</v>
      </c>
      <c r="I68" s="83" t="str">
        <f>IF(G68&gt;=$H$3,IF(G68&lt;$I$3,G68,""),"")</f>
        <v/>
      </c>
      <c r="J68" s="84" t="str">
        <f>IF(G68&gt;=$I$3,G68,"")</f>
        <v/>
      </c>
      <c r="K68"/>
      <c r="L68"/>
      <c r="M68"/>
      <c r="N68"/>
      <c r="O68"/>
      <c r="P68"/>
      <c r="Q68"/>
      <c r="R68"/>
      <c r="S68"/>
      <c r="U68" s="58"/>
      <c r="V68" s="59"/>
      <c r="W68" s="60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</row>
    <row r="69" spans="1:527" s="8" customFormat="1" ht="18" customHeight="1" x14ac:dyDescent="0.25">
      <c r="A69" s="85" t="str">
        <f>Config!$B$17</f>
        <v>LLUI</v>
      </c>
      <c r="B69" s="80">
        <f>ACUMULADO!$AW$12</f>
        <v>6</v>
      </c>
      <c r="C69" s="61"/>
      <c r="D69" s="80">
        <f>ACUMULADO!$AW$13</f>
        <v>6</v>
      </c>
      <c r="E69" s="81">
        <f t="shared" ref="E69:E76" si="16">E68</f>
        <v>100</v>
      </c>
      <c r="F69" s="90"/>
      <c r="G69" s="86">
        <f t="shared" ref="G69:G72" si="17">IFERROR(ROUND(D69*100/B69,2),0)</f>
        <v>100</v>
      </c>
      <c r="H69" s="83" t="str">
        <f t="shared" ref="H69:H76" si="18">IF(G69&lt;$H$3,G69,"")</f>
        <v/>
      </c>
      <c r="I69" s="83" t="str">
        <f t="shared" ref="I69:I76" si="19">IF(G69&gt;=$H$3,IF(G69&lt;$I$3,G69,""),"")</f>
        <v/>
      </c>
      <c r="J69" s="84">
        <f t="shared" ref="J69:J76" si="20">IF(G69&gt;=$I$3,G69,"")</f>
        <v>100</v>
      </c>
      <c r="K69"/>
      <c r="L69"/>
      <c r="M69"/>
      <c r="N69"/>
      <c r="O69"/>
      <c r="P69"/>
      <c r="Q69"/>
      <c r="R69"/>
      <c r="S69"/>
      <c r="U69" s="58"/>
      <c r="V69" s="59"/>
      <c r="W69" s="60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</row>
    <row r="70" spans="1:527" s="8" customFormat="1" ht="18" customHeight="1" x14ac:dyDescent="0.25">
      <c r="A70" s="85" t="str">
        <f>Config!$B$18</f>
        <v>JERI</v>
      </c>
      <c r="B70" s="80">
        <f>ACUMULADO!$AX$12</f>
        <v>0</v>
      </c>
      <c r="C70" s="61"/>
      <c r="D70" s="80">
        <f>ACUMULADO!$AX$13</f>
        <v>0</v>
      </c>
      <c r="E70" s="81">
        <f t="shared" si="16"/>
        <v>100</v>
      </c>
      <c r="F70" s="90"/>
      <c r="G70" s="86">
        <f t="shared" si="17"/>
        <v>0</v>
      </c>
      <c r="H70" s="83">
        <f t="shared" si="18"/>
        <v>0</v>
      </c>
      <c r="I70" s="83" t="str">
        <f t="shared" si="19"/>
        <v/>
      </c>
      <c r="J70" s="84" t="str">
        <f t="shared" si="20"/>
        <v/>
      </c>
      <c r="K70"/>
      <c r="L70"/>
      <c r="M70"/>
      <c r="N70"/>
      <c r="O70"/>
      <c r="P70"/>
      <c r="Q70"/>
      <c r="R70"/>
      <c r="S70"/>
      <c r="U70" s="58"/>
      <c r="V70" s="9"/>
      <c r="W70" s="6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</row>
    <row r="71" spans="1:527" s="8" customFormat="1" ht="18" customHeight="1" x14ac:dyDescent="0.25">
      <c r="A71" s="85" t="str">
        <f>Config!$B$19</f>
        <v>YANT</v>
      </c>
      <c r="B71" s="80">
        <f>ACUMULADO!$AY$12</f>
        <v>0</v>
      </c>
      <c r="C71" s="61"/>
      <c r="D71" s="80">
        <f>ACUMULADO!$AY$13</f>
        <v>0</v>
      </c>
      <c r="E71" s="81">
        <f t="shared" si="16"/>
        <v>100</v>
      </c>
      <c r="F71" s="90"/>
      <c r="G71" s="86">
        <f t="shared" si="17"/>
        <v>0</v>
      </c>
      <c r="H71" s="83">
        <f t="shared" si="18"/>
        <v>0</v>
      </c>
      <c r="I71" s="83" t="str">
        <f t="shared" si="19"/>
        <v/>
      </c>
      <c r="J71" s="84" t="str">
        <f t="shared" si="20"/>
        <v/>
      </c>
      <c r="K71"/>
      <c r="L71"/>
      <c r="M71"/>
      <c r="N71"/>
      <c r="O71"/>
      <c r="P71"/>
      <c r="Q71"/>
      <c r="R71"/>
      <c r="S71"/>
      <c r="U71" s="58"/>
      <c r="V71" s="9"/>
      <c r="W71" s="60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</row>
    <row r="72" spans="1:527" s="8" customFormat="1" ht="18" customHeight="1" x14ac:dyDescent="0.25">
      <c r="A72" s="85" t="str">
        <f>Config!$B$20</f>
        <v>SORI</v>
      </c>
      <c r="B72" s="80">
        <f>ACUMULADO!$AZ$12</f>
        <v>5</v>
      </c>
      <c r="C72" s="61"/>
      <c r="D72" s="80">
        <f>ACUMULADO!$AZ$13</f>
        <v>3</v>
      </c>
      <c r="E72" s="81">
        <f t="shared" si="16"/>
        <v>100</v>
      </c>
      <c r="F72" s="90"/>
      <c r="G72" s="86">
        <f t="shared" si="17"/>
        <v>60</v>
      </c>
      <c r="H72" s="83">
        <f t="shared" si="18"/>
        <v>60</v>
      </c>
      <c r="I72" s="83" t="str">
        <f t="shared" si="19"/>
        <v/>
      </c>
      <c r="J72" s="84" t="str">
        <f t="shared" si="20"/>
        <v/>
      </c>
      <c r="K72"/>
      <c r="L72"/>
      <c r="M72"/>
      <c r="N72"/>
      <c r="O72"/>
      <c r="P72"/>
      <c r="Q72"/>
      <c r="R72"/>
      <c r="S72"/>
      <c r="V72" s="9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</row>
    <row r="73" spans="1:527" s="8" customFormat="1" ht="18" customHeight="1" x14ac:dyDescent="0.25">
      <c r="A73" s="85" t="str">
        <f>Config!$B$21</f>
        <v>JEPE</v>
      </c>
      <c r="B73" s="80">
        <f>ACUMULADO!$BA$12</f>
        <v>5</v>
      </c>
      <c r="C73" s="61"/>
      <c r="D73" s="80">
        <f>ACUMULADO!$BA$13</f>
        <v>5</v>
      </c>
      <c r="E73" s="81">
        <f t="shared" si="16"/>
        <v>100</v>
      </c>
      <c r="F73" s="90"/>
      <c r="G73" s="86">
        <f>IFERROR(ROUND(D73*100/B73,2),0)</f>
        <v>100</v>
      </c>
      <c r="H73" s="83" t="str">
        <f t="shared" si="18"/>
        <v/>
      </c>
      <c r="I73" s="83" t="str">
        <f t="shared" si="19"/>
        <v/>
      </c>
      <c r="J73" s="84">
        <f t="shared" si="20"/>
        <v>100</v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ACUMULADO!$BB$12</f>
        <v>0</v>
      </c>
      <c r="C74" s="61"/>
      <c r="D74" s="80">
        <f>ACUMULADO!$BB$13</f>
        <v>0</v>
      </c>
      <c r="E74" s="81">
        <f t="shared" si="16"/>
        <v>100</v>
      </c>
      <c r="F74" s="90"/>
      <c r="G74" s="86">
        <f>IFERROR(ROUND(D74*100/B74,2),0)</f>
        <v>0</v>
      </c>
      <c r="H74" s="83">
        <f t="shared" si="18"/>
        <v>0</v>
      </c>
      <c r="I74" s="83" t="str">
        <f t="shared" si="19"/>
        <v/>
      </c>
      <c r="J74" s="84" t="str">
        <f t="shared" si="20"/>
        <v/>
      </c>
      <c r="K74"/>
      <c r="L74"/>
      <c r="M74"/>
      <c r="N74"/>
      <c r="O74"/>
      <c r="P74"/>
      <c r="Q74"/>
      <c r="R74"/>
      <c r="S74"/>
      <c r="U74" s="58"/>
      <c r="V74" s="9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ACUMULADO!$BC$12</f>
        <v>0</v>
      </c>
      <c r="C75" s="61"/>
      <c r="D75" s="80">
        <f>ACUMULADO!$BC$13</f>
        <v>0</v>
      </c>
      <c r="E75" s="81">
        <f t="shared" si="16"/>
        <v>100</v>
      </c>
      <c r="F75" s="90"/>
      <c r="G75" s="86">
        <f t="shared" ref="G75:G76" si="21">IFERROR(ROUND(D75*100/B75,2),0)</f>
        <v>0</v>
      </c>
      <c r="H75" s="83">
        <f t="shared" si="18"/>
        <v>0</v>
      </c>
      <c r="I75" s="83" t="str">
        <f t="shared" si="19"/>
        <v/>
      </c>
      <c r="J75" s="84" t="str">
        <f t="shared" si="20"/>
        <v/>
      </c>
      <c r="K75"/>
      <c r="L75"/>
      <c r="M75"/>
      <c r="N75"/>
      <c r="O75"/>
      <c r="P75"/>
      <c r="Q75"/>
      <c r="R75"/>
      <c r="S75"/>
      <c r="V75" s="78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ACUMULADO!$BD$12</f>
        <v>0</v>
      </c>
      <c r="C76" s="61"/>
      <c r="D76" s="80">
        <f>ACUMULADO!$BD$13</f>
        <v>0</v>
      </c>
      <c r="E76" s="81">
        <f t="shared" si="16"/>
        <v>100</v>
      </c>
      <c r="F76" s="90"/>
      <c r="G76" s="86">
        <f t="shared" si="21"/>
        <v>0</v>
      </c>
      <c r="H76" s="83">
        <f t="shared" si="18"/>
        <v>0</v>
      </c>
      <c r="I76" s="83" t="str">
        <f t="shared" si="19"/>
        <v/>
      </c>
      <c r="J76" s="84" t="str">
        <f t="shared" si="20"/>
        <v/>
      </c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/>
      <c r="D77" s="63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V77" s="78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V78" s="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V79" s="78"/>
      <c r="Z79" s="418" t="s">
        <v>721</v>
      </c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  <row r="84" spans="1:527" s="8" customFormat="1" ht="18" customHeight="1" x14ac:dyDescent="0.25">
      <c r="A84" s="91"/>
      <c r="B84" s="65"/>
      <c r="C84" s="63"/>
      <c r="D84" s="65"/>
      <c r="E84" s="65"/>
      <c r="F84" s="65"/>
      <c r="G84" s="65"/>
      <c r="H84" s="65"/>
      <c r="I84" s="65"/>
      <c r="J84" s="65"/>
      <c r="K84"/>
      <c r="L84"/>
      <c r="M84"/>
      <c r="N84"/>
      <c r="O84"/>
      <c r="P84"/>
      <c r="Q84"/>
      <c r="R84"/>
      <c r="S84"/>
      <c r="U84" s="58"/>
      <c r="V84" s="78"/>
      <c r="W84" s="60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</row>
    <row r="85" spans="1:527" s="8" customFormat="1" ht="18" customHeight="1" x14ac:dyDescent="0.25">
      <c r="A85" s="91"/>
      <c r="B85" s="65"/>
      <c r="C85" s="63"/>
      <c r="D85" s="65"/>
      <c r="E85" s="65"/>
      <c r="F85" s="65"/>
      <c r="G85" s="65"/>
      <c r="H85" s="65"/>
      <c r="I85" s="65"/>
      <c r="J85" s="65"/>
      <c r="K85"/>
      <c r="L85"/>
      <c r="M85"/>
      <c r="N85"/>
      <c r="O85"/>
      <c r="P85"/>
      <c r="Q85"/>
      <c r="R85"/>
      <c r="S85"/>
      <c r="U85" s="58"/>
      <c r="V85" s="78"/>
      <c r="W85" s="60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</row>
    <row r="86" spans="1:527" s="8" customFormat="1" ht="18" customHeight="1" x14ac:dyDescent="0.25">
      <c r="A86" s="92"/>
      <c r="B86" s="65"/>
      <c r="C86" s="63"/>
      <c r="D86" s="65"/>
      <c r="E86" s="65"/>
      <c r="F86" s="65"/>
      <c r="G86" s="65"/>
      <c r="H86" s="65"/>
      <c r="I86" s="65"/>
      <c r="J86" s="65"/>
      <c r="K86"/>
      <c r="L86"/>
      <c r="M86"/>
      <c r="N86"/>
      <c r="O86"/>
      <c r="P86"/>
      <c r="Q86"/>
      <c r="R86"/>
      <c r="S86"/>
      <c r="U86" s="58"/>
      <c r="V86" s="78"/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18" customHeight="1" x14ac:dyDescent="0.25">
      <c r="A87" s="93" t="str">
        <f>METAS!B13</f>
        <v>PORCENTAJE DE CASOS DE TBC TAMIZADOS PARA VIH</v>
      </c>
      <c r="B87" s="65"/>
      <c r="C87" s="63"/>
      <c r="D87" s="65"/>
      <c r="E87" s="65"/>
      <c r="F87" s="65"/>
      <c r="G87" s="65"/>
      <c r="H87" s="65"/>
      <c r="I87" s="65"/>
      <c r="J87" s="65"/>
      <c r="K87"/>
      <c r="L87"/>
      <c r="M87"/>
      <c r="N87"/>
      <c r="O87"/>
      <c r="P87"/>
      <c r="Q87"/>
      <c r="R87"/>
      <c r="S87"/>
      <c r="U87" s="58"/>
      <c r="V87" s="59" t="str">
        <f>A87</f>
        <v>PORCENTAJE DE CASOS DE TBC TAMIZADOS PARA VIH</v>
      </c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ht="48" customHeight="1" x14ac:dyDescent="0.25">
      <c r="A88" s="68" t="s">
        <v>2</v>
      </c>
      <c r="B88" s="69" t="s">
        <v>512</v>
      </c>
      <c r="C88" s="70"/>
      <c r="D88" s="69" t="s">
        <v>517</v>
      </c>
      <c r="E88" s="69" t="s">
        <v>1</v>
      </c>
      <c r="F88" s="71"/>
      <c r="G88" s="72" t="s">
        <v>9</v>
      </c>
      <c r="H88" s="73" t="str">
        <f>"DEFICIENTE &lt; "&amp;$H$3</f>
        <v>DEFICIENTE &lt; 80</v>
      </c>
      <c r="I88" s="73" t="str">
        <f>"PROCESO &gt; "&amp;$H$3&amp;"  -  &lt; "&amp;$I$3</f>
        <v>PROCESO &gt; 80  -  &lt; 90</v>
      </c>
      <c r="J88" s="73" t="str">
        <f>"OPTIMO &gt;= "&amp;$I$3</f>
        <v>OPTIMO &gt;= 90</v>
      </c>
      <c r="K88"/>
      <c r="L88"/>
      <c r="M88"/>
      <c r="N88"/>
      <c r="O88"/>
      <c r="P88"/>
      <c r="Q88"/>
      <c r="R88"/>
      <c r="S88"/>
      <c r="U88" s="58"/>
      <c r="V88" s="89" t="str">
        <f>V$1&amp;"  "&amp;V87&amp;"  "&amp;$V$3&amp;"  "&amp;$V$2</f>
        <v>RED. MOYOBAMBA:  PORCENTAJE DE CASOS DE TBC TAMIZADOS PARA VIH  - POR MICROREDES :   ENERO - FEBRERO 2025</v>
      </c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thickBot="1" x14ac:dyDescent="0.3">
      <c r="A89" s="74" t="str">
        <f>Config!$B$15</f>
        <v>RED</v>
      </c>
      <c r="B89" s="75">
        <f>SUM(B90:B98)</f>
        <v>6</v>
      </c>
      <c r="C89" s="75"/>
      <c r="D89" s="75">
        <f>SUM(D90:D98)</f>
        <v>6</v>
      </c>
      <c r="E89" s="75">
        <f>Config!$D$9</f>
        <v>100</v>
      </c>
      <c r="F89" s="76"/>
      <c r="G89" s="75">
        <f t="shared" ref="G89:G98" si="22">IFERROR(ROUND(D89*100/B89,2),0)</f>
        <v>100</v>
      </c>
      <c r="H89" s="77" t="str">
        <f>IF(G89&lt;$H$3,G89,"")</f>
        <v/>
      </c>
      <c r="I89" s="77" t="str">
        <f>IF(G89&gt;=$H$3,IF(G89&lt;$I$3,G89,""),"")</f>
        <v/>
      </c>
      <c r="J89" s="75">
        <f>IF(G89&gt;=$I$3,G89,"")</f>
        <v>100</v>
      </c>
      <c r="K89"/>
      <c r="L89"/>
      <c r="M89"/>
      <c r="N89"/>
      <c r="O89"/>
      <c r="P89"/>
      <c r="Q89"/>
      <c r="R89"/>
      <c r="S89"/>
      <c r="U89" s="58"/>
      <c r="V89" s="5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x14ac:dyDescent="0.25">
      <c r="A90" s="79" t="str">
        <f>Config!$B$16</f>
        <v>HOSP</v>
      </c>
      <c r="B90" s="80">
        <f>$E$112</f>
        <v>0</v>
      </c>
      <c r="C90" s="80"/>
      <c r="D90" s="80">
        <f>ACUMULADO!$AU$14</f>
        <v>0</v>
      </c>
      <c r="E90" s="81">
        <f>E89</f>
        <v>100</v>
      </c>
      <c r="F90" s="81"/>
      <c r="G90" s="82">
        <f t="shared" si="22"/>
        <v>0</v>
      </c>
      <c r="H90" s="83">
        <f>IF(G90&lt;$H$3,G90,"")</f>
        <v>0</v>
      </c>
      <c r="I90" s="83" t="str">
        <f>IF(G90&gt;=$H$3,IF(G90&lt;$I$3,G90,""),"")</f>
        <v/>
      </c>
      <c r="J90" s="84" t="str">
        <f>IF(G90&gt;=$I$3,G90,"")</f>
        <v/>
      </c>
      <c r="K90"/>
      <c r="L90"/>
      <c r="M90"/>
      <c r="N90"/>
      <c r="O90"/>
      <c r="P90"/>
      <c r="Q90"/>
      <c r="R90"/>
      <c r="S90"/>
      <c r="U90" s="58"/>
      <c r="V90" s="5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Config!$B$17</f>
        <v>LLUI</v>
      </c>
      <c r="B91" s="80">
        <f>$E$113</f>
        <v>3</v>
      </c>
      <c r="C91" s="61"/>
      <c r="D91" s="80">
        <f>ACUMULADO!$AW$14</f>
        <v>3</v>
      </c>
      <c r="E91" s="81">
        <f t="shared" ref="E91:E98" si="23">E90</f>
        <v>100</v>
      </c>
      <c r="F91" s="81"/>
      <c r="G91" s="82">
        <f t="shared" si="22"/>
        <v>100</v>
      </c>
      <c r="H91" s="83" t="str">
        <f t="shared" ref="H91:H98" si="24">IF(G91&lt;$H$3,G91,"")</f>
        <v/>
      </c>
      <c r="I91" s="83" t="str">
        <f t="shared" ref="I91:I98" si="25">IF(G91&gt;=$H$3,IF(G91&lt;$I$3,G91,""),"")</f>
        <v/>
      </c>
      <c r="J91" s="84">
        <f t="shared" ref="J91:J98" si="26">IF(G91&gt;=$I$3,G91,"")</f>
        <v>100</v>
      </c>
      <c r="K91"/>
      <c r="L91"/>
      <c r="M91"/>
      <c r="N91"/>
      <c r="O91"/>
      <c r="P91"/>
      <c r="Q91"/>
      <c r="R91"/>
      <c r="S91"/>
      <c r="U91" s="58"/>
      <c r="V91" s="5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Config!$B$18</f>
        <v>JERI</v>
      </c>
      <c r="B92" s="80">
        <f>$E$114</f>
        <v>0</v>
      </c>
      <c r="C92" s="61"/>
      <c r="D92" s="80">
        <f>ACUMULADO!$AX$14</f>
        <v>0</v>
      </c>
      <c r="E92" s="81">
        <f t="shared" si="23"/>
        <v>100</v>
      </c>
      <c r="F92" s="81"/>
      <c r="G92" s="82">
        <f t="shared" si="22"/>
        <v>0</v>
      </c>
      <c r="H92" s="83">
        <f t="shared" si="24"/>
        <v>0</v>
      </c>
      <c r="I92" s="83" t="str">
        <f t="shared" si="25"/>
        <v/>
      </c>
      <c r="J92" s="84" t="str">
        <f t="shared" si="26"/>
        <v/>
      </c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Config!$B$19</f>
        <v>YANT</v>
      </c>
      <c r="B93" s="80">
        <f>$E$115</f>
        <v>0</v>
      </c>
      <c r="C93" s="61"/>
      <c r="D93" s="80">
        <f>ACUMULADO!$AY$14</f>
        <v>0</v>
      </c>
      <c r="E93" s="81">
        <f t="shared" si="23"/>
        <v>100</v>
      </c>
      <c r="F93" s="81"/>
      <c r="G93" s="82">
        <f t="shared" si="22"/>
        <v>0</v>
      </c>
      <c r="H93" s="83">
        <f t="shared" si="24"/>
        <v>0</v>
      </c>
      <c r="I93" s="83" t="str">
        <f t="shared" si="25"/>
        <v/>
      </c>
      <c r="J93" s="84" t="str">
        <f t="shared" si="26"/>
        <v/>
      </c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Config!$B$20</f>
        <v>SORI</v>
      </c>
      <c r="B94" s="80">
        <f>$E$116</f>
        <v>1</v>
      </c>
      <c r="C94" s="61"/>
      <c r="D94" s="80">
        <f>ACUMULADO!$AZ$14</f>
        <v>1</v>
      </c>
      <c r="E94" s="81">
        <f t="shared" si="23"/>
        <v>100</v>
      </c>
      <c r="F94" s="81"/>
      <c r="G94" s="82">
        <f t="shared" si="22"/>
        <v>100</v>
      </c>
      <c r="H94" s="83" t="str">
        <f t="shared" si="24"/>
        <v/>
      </c>
      <c r="I94" s="83" t="str">
        <f t="shared" si="25"/>
        <v/>
      </c>
      <c r="J94" s="84">
        <f t="shared" si="26"/>
        <v>100</v>
      </c>
      <c r="K94"/>
      <c r="L94"/>
      <c r="M94"/>
      <c r="N94"/>
      <c r="O94"/>
      <c r="P94"/>
      <c r="Q94"/>
      <c r="R94"/>
      <c r="S94"/>
      <c r="U94" s="58"/>
      <c r="V94" s="9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Config!$B$21</f>
        <v>JEPE</v>
      </c>
      <c r="B95" s="80">
        <f>$E$117</f>
        <v>2</v>
      </c>
      <c r="C95" s="61"/>
      <c r="D95" s="80">
        <f>ACUMULADO!$BA$14</f>
        <v>2</v>
      </c>
      <c r="E95" s="81">
        <f t="shared" si="23"/>
        <v>100</v>
      </c>
      <c r="F95" s="81"/>
      <c r="G95" s="82">
        <f t="shared" si="22"/>
        <v>100</v>
      </c>
      <c r="H95" s="83" t="str">
        <f t="shared" si="24"/>
        <v/>
      </c>
      <c r="I95" s="83" t="str">
        <f t="shared" si="25"/>
        <v/>
      </c>
      <c r="J95" s="84">
        <f t="shared" si="26"/>
        <v>100</v>
      </c>
      <c r="K95"/>
      <c r="L95"/>
      <c r="M95"/>
      <c r="N95"/>
      <c r="O95"/>
      <c r="P95"/>
      <c r="Q95"/>
      <c r="R95"/>
      <c r="S95"/>
      <c r="U95" s="58"/>
      <c r="V95" s="9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Config!$B$22</f>
        <v>ROQU</v>
      </c>
      <c r="B96" s="80">
        <f>$E$118</f>
        <v>0</v>
      </c>
      <c r="C96" s="61"/>
      <c r="D96" s="80">
        <f>ACUMULADO!$BB$14</f>
        <v>0</v>
      </c>
      <c r="E96" s="81">
        <f t="shared" si="23"/>
        <v>100</v>
      </c>
      <c r="F96" s="81"/>
      <c r="G96" s="82">
        <f t="shared" si="22"/>
        <v>0</v>
      </c>
      <c r="H96" s="83">
        <f t="shared" si="24"/>
        <v>0</v>
      </c>
      <c r="I96" s="83" t="str">
        <f t="shared" si="25"/>
        <v/>
      </c>
      <c r="J96" s="84" t="str">
        <f t="shared" si="26"/>
        <v/>
      </c>
      <c r="K96"/>
      <c r="L96"/>
      <c r="M96"/>
      <c r="N96"/>
      <c r="O96"/>
      <c r="P96"/>
      <c r="Q96"/>
      <c r="R96"/>
      <c r="S96"/>
      <c r="U96" s="58"/>
      <c r="V96" s="9"/>
      <c r="W96" s="60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85" t="str">
        <f>Config!$B$23</f>
        <v>CALZ</v>
      </c>
      <c r="B97" s="80">
        <f>$E$119</f>
        <v>0</v>
      </c>
      <c r="C97" s="61"/>
      <c r="D97" s="80">
        <f>ACUMULADO!$BC$14</f>
        <v>0</v>
      </c>
      <c r="E97" s="81">
        <f t="shared" si="23"/>
        <v>100</v>
      </c>
      <c r="F97" s="81"/>
      <c r="G97" s="82">
        <f t="shared" si="22"/>
        <v>0</v>
      </c>
      <c r="H97" s="83">
        <f t="shared" si="24"/>
        <v>0</v>
      </c>
      <c r="I97" s="83" t="str">
        <f t="shared" si="25"/>
        <v/>
      </c>
      <c r="J97" s="84" t="str">
        <f t="shared" si="26"/>
        <v/>
      </c>
      <c r="K97"/>
      <c r="L97"/>
      <c r="M97"/>
      <c r="N97"/>
      <c r="O97"/>
      <c r="P97"/>
      <c r="Q97"/>
      <c r="R97"/>
      <c r="S97"/>
      <c r="U97" s="58"/>
      <c r="V97" s="9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85" t="str">
        <f>Config!$B$24</f>
        <v>PUEB</v>
      </c>
      <c r="B98" s="80">
        <f>$E$120</f>
        <v>0</v>
      </c>
      <c r="C98" s="61"/>
      <c r="D98" s="80">
        <f>ACUMULADO!$BD$14</f>
        <v>0</v>
      </c>
      <c r="E98" s="81">
        <f t="shared" si="23"/>
        <v>100</v>
      </c>
      <c r="F98" s="81"/>
      <c r="G98" s="82">
        <f t="shared" si="22"/>
        <v>0</v>
      </c>
      <c r="H98" s="83">
        <f t="shared" si="24"/>
        <v>0</v>
      </c>
      <c r="I98" s="83" t="str">
        <f t="shared" si="25"/>
        <v/>
      </c>
      <c r="J98" s="84" t="str">
        <f t="shared" si="26"/>
        <v/>
      </c>
      <c r="K98"/>
      <c r="L98"/>
      <c r="M98"/>
      <c r="N98"/>
      <c r="O98"/>
      <c r="P98"/>
      <c r="Q98"/>
      <c r="R98"/>
      <c r="S98"/>
      <c r="U98" s="58"/>
      <c r="V98" s="9"/>
      <c r="W98" s="60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 s="4"/>
      <c r="B99"/>
      <c r="C99" s="63"/>
      <c r="D99" s="63"/>
      <c r="E99" s="64"/>
      <c r="F99" s="65"/>
      <c r="G99" s="65"/>
      <c r="H99" s="65"/>
      <c r="I99"/>
      <c r="J99"/>
      <c r="K99"/>
      <c r="L99"/>
      <c r="M99"/>
      <c r="N99"/>
      <c r="O99"/>
      <c r="P99"/>
      <c r="Q99"/>
      <c r="R99"/>
      <c r="S99"/>
      <c r="U99" s="58"/>
      <c r="V99" s="78"/>
      <c r="W99" s="60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 s="4"/>
      <c r="B100"/>
      <c r="C100" s="63"/>
      <c r="D100" s="64"/>
      <c r="E100" s="64"/>
      <c r="F100" s="65"/>
      <c r="G100" s="65"/>
      <c r="H100" s="65"/>
      <c r="I100"/>
      <c r="J100"/>
      <c r="K100"/>
      <c r="L100"/>
      <c r="M100"/>
      <c r="N100"/>
      <c r="O100"/>
      <c r="P100"/>
      <c r="Q100"/>
      <c r="R100"/>
      <c r="S100"/>
      <c r="U100" s="58"/>
      <c r="V100" s="78"/>
      <c r="W100" s="6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 s="4"/>
      <c r="B101"/>
      <c r="C101" s="63"/>
      <c r="D101" s="64"/>
      <c r="E101" s="64"/>
      <c r="F101" s="65"/>
      <c r="G101" s="65"/>
      <c r="H101" s="65"/>
      <c r="I101"/>
      <c r="J101"/>
      <c r="K101"/>
      <c r="L101"/>
      <c r="M101"/>
      <c r="N101"/>
      <c r="O101"/>
      <c r="P101"/>
      <c r="Q101"/>
      <c r="R101"/>
      <c r="S101"/>
      <c r="U101" s="58"/>
      <c r="V101" s="78"/>
      <c r="W101" s="60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 s="91"/>
      <c r="B102" s="65"/>
      <c r="C102" s="63"/>
      <c r="D102" s="65"/>
      <c r="E102" s="65"/>
      <c r="F102" s="65"/>
      <c r="G102" s="65"/>
      <c r="H102" s="65"/>
      <c r="I102" s="65"/>
      <c r="J102" s="65"/>
      <c r="K102"/>
      <c r="L102"/>
      <c r="M102"/>
      <c r="N102"/>
      <c r="O102"/>
      <c r="P102"/>
      <c r="Q102"/>
      <c r="R102"/>
      <c r="S102"/>
      <c r="U102" s="58"/>
      <c r="V102" s="78"/>
      <c r="W102" s="60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 s="91"/>
      <c r="B103" s="65"/>
      <c r="C103" s="63"/>
      <c r="D103" s="65"/>
      <c r="E103" s="65"/>
      <c r="F103" s="65"/>
      <c r="G103" s="65"/>
      <c r="H103" s="65"/>
      <c r="I103" s="65"/>
      <c r="J103" s="65"/>
      <c r="K103"/>
      <c r="L103"/>
      <c r="M103"/>
      <c r="N103"/>
      <c r="O103"/>
      <c r="P103"/>
      <c r="Q103"/>
      <c r="R103"/>
      <c r="S103"/>
      <c r="U103" s="58"/>
      <c r="V103" s="78"/>
      <c r="W103" s="60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  <row r="104" spans="1:527" s="8" customFormat="1" ht="18" customHeight="1" x14ac:dyDescent="0.25">
      <c r="A104" s="91"/>
      <c r="B104" s="65"/>
      <c r="C104" s="63"/>
      <c r="D104" s="65"/>
      <c r="E104" s="65"/>
      <c r="F104" s="65"/>
      <c r="G104" s="65"/>
      <c r="H104" s="65"/>
      <c r="I104" s="65"/>
      <c r="J104" s="65"/>
      <c r="K104"/>
      <c r="L104"/>
      <c r="M104"/>
      <c r="N104"/>
      <c r="O104"/>
      <c r="P104"/>
      <c r="Q104"/>
      <c r="R104"/>
      <c r="S104"/>
      <c r="U104" s="58"/>
      <c r="V104" s="78"/>
      <c r="W104" s="60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</row>
    <row r="105" spans="1:527" s="8" customFormat="1" ht="18" customHeight="1" x14ac:dyDescent="0.25">
      <c r="A105" s="91"/>
      <c r="B105" s="65"/>
      <c r="C105" s="63"/>
      <c r="D105" s="65"/>
      <c r="E105" s="65"/>
      <c r="F105" s="65"/>
      <c r="G105" s="65"/>
      <c r="H105" s="65"/>
      <c r="I105" s="65"/>
      <c r="J105" s="65"/>
      <c r="K105"/>
      <c r="L105"/>
      <c r="M105"/>
      <c r="N105"/>
      <c r="O105"/>
      <c r="P105"/>
      <c r="Q105"/>
      <c r="R105"/>
      <c r="S105"/>
      <c r="U105" s="58"/>
      <c r="V105" s="78"/>
      <c r="W105" s="60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</row>
    <row r="106" spans="1:527" ht="18" customHeight="1" x14ac:dyDescent="0.25">
      <c r="C106"/>
      <c r="D106"/>
      <c r="E106"/>
      <c r="I106" s="65"/>
      <c r="J106" s="65"/>
      <c r="T106" s="8"/>
      <c r="U106" s="8"/>
    </row>
    <row r="107" spans="1:527" ht="18" customHeight="1" x14ac:dyDescent="0.25">
      <c r="A107"/>
      <c r="C107"/>
      <c r="D107"/>
      <c r="E107"/>
      <c r="I107" s="65"/>
      <c r="J107" s="65"/>
      <c r="T107" s="8"/>
      <c r="V107" s="9"/>
      <c r="W107" s="60"/>
    </row>
    <row r="108" spans="1:527" ht="18" customHeight="1" x14ac:dyDescent="0.25">
      <c r="A108"/>
      <c r="C108"/>
      <c r="D108"/>
      <c r="E108"/>
      <c r="I108" s="65"/>
      <c r="J108" s="65"/>
      <c r="T108" s="8"/>
      <c r="V108" s="59" t="str">
        <f>A109</f>
        <v>TASA DE MORBILIDAD DE TUBERCULOSIS</v>
      </c>
      <c r="W108" s="60"/>
    </row>
    <row r="109" spans="1:527" s="8" customFormat="1" ht="18" customHeight="1" x14ac:dyDescent="0.25">
      <c r="A109" s="66" t="str">
        <f>METAS!B14</f>
        <v>TASA DE MORBILIDAD DE TUBERCULOSIS</v>
      </c>
      <c r="B109"/>
      <c r="C109" s="63"/>
      <c r="D109" s="64"/>
      <c r="E109" s="64"/>
      <c r="F109" s="65"/>
      <c r="G109" s="65"/>
      <c r="H109" s="65"/>
      <c r="I109" s="65"/>
      <c r="J109" s="65"/>
      <c r="K109" s="9"/>
      <c r="L109"/>
      <c r="M109"/>
      <c r="N109"/>
      <c r="O109"/>
      <c r="P109"/>
      <c r="Q109"/>
      <c r="R109"/>
      <c r="S109"/>
      <c r="U109" s="58"/>
      <c r="V109" s="89" t="str">
        <f>$V$1&amp;"  "&amp;V108&amp;"  "&amp;$V$3&amp;"  "&amp;$V$2</f>
        <v>RED. MOYOBAMBA:  TASA DE MORBILIDAD DE TUBERCULOSIS  - POR MICROREDES :   ENERO - FEBRERO 2025</v>
      </c>
      <c r="W109" s="60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</row>
    <row r="110" spans="1:527" s="8" customFormat="1" ht="48" customHeight="1" x14ac:dyDescent="0.25">
      <c r="A110" s="68" t="s">
        <v>2</v>
      </c>
      <c r="B110" s="69" t="s">
        <v>510</v>
      </c>
      <c r="C110" s="70" t="s">
        <v>69</v>
      </c>
      <c r="D110" s="69"/>
      <c r="E110" s="69" t="s">
        <v>512</v>
      </c>
      <c r="F110" s="71"/>
      <c r="G110" s="72" t="s">
        <v>513</v>
      </c>
      <c r="H110" s="73"/>
      <c r="I110" s="73" t="s">
        <v>511</v>
      </c>
      <c r="J110" s="73"/>
      <c r="K110"/>
      <c r="L110"/>
      <c r="M110"/>
      <c r="N110"/>
      <c r="O110"/>
      <c r="P110"/>
      <c r="Q110"/>
      <c r="R110"/>
      <c r="S110"/>
      <c r="U110" s="58"/>
      <c r="V110" s="9"/>
      <c r="W110" s="6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</row>
    <row r="111" spans="1:527" s="8" customFormat="1" ht="18" customHeight="1" thickBot="1" x14ac:dyDescent="0.3">
      <c r="A111" s="74" t="str">
        <f>[4]Config!$B$15</f>
        <v>RED</v>
      </c>
      <c r="B111" s="75">
        <f>SUM(B112:B120)</f>
        <v>129367</v>
      </c>
      <c r="C111" s="75">
        <f>SUM(C112:C120)</f>
        <v>0</v>
      </c>
      <c r="D111" s="75"/>
      <c r="E111" s="75">
        <f>SUM(E112:E120)</f>
        <v>6</v>
      </c>
      <c r="F111" s="76"/>
      <c r="G111" s="75">
        <v>100000</v>
      </c>
      <c r="H111" s="77"/>
      <c r="I111" s="76">
        <f>IFERROR(ROUND(E111*G111/B111,0),0)</f>
        <v>5</v>
      </c>
      <c r="J111" s="77"/>
      <c r="K111"/>
      <c r="L111"/>
      <c r="M111"/>
      <c r="N111"/>
      <c r="O111"/>
      <c r="P111"/>
      <c r="Q111"/>
      <c r="R111"/>
      <c r="S111"/>
      <c r="U111" s="58"/>
      <c r="V111" s="9"/>
      <c r="W111" s="60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</row>
    <row r="112" spans="1:527" s="8" customFormat="1" ht="18" customHeight="1" x14ac:dyDescent="0.25">
      <c r="A112" s="79" t="str">
        <f>[4]Config!$B$16</f>
        <v>HOSP</v>
      </c>
      <c r="B112" s="80">
        <f>METAS!$AV$43</f>
        <v>0</v>
      </c>
      <c r="C112" s="80"/>
      <c r="D112" s="80"/>
      <c r="E112" s="80">
        <f>ACUMULADO!AU15</f>
        <v>0</v>
      </c>
      <c r="F112" s="81"/>
      <c r="G112" s="288">
        <f>G111</f>
        <v>100000</v>
      </c>
      <c r="H112" s="87"/>
      <c r="I112" s="396">
        <f>IFERROR(ROUND(E112*G112/B112,0),0)</f>
        <v>0</v>
      </c>
      <c r="J112" s="87"/>
      <c r="K112"/>
      <c r="L112"/>
      <c r="M112"/>
      <c r="N112"/>
      <c r="O112"/>
      <c r="P112"/>
      <c r="Q112"/>
      <c r="R112"/>
      <c r="S112"/>
      <c r="U112" s="58"/>
      <c r="V112" s="9"/>
      <c r="W112" s="60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</row>
    <row r="113" spans="1:527" s="8" customFormat="1" ht="18" customHeight="1" x14ac:dyDescent="0.25">
      <c r="A113" s="85" t="str">
        <f>[4]Config!$B$17</f>
        <v>LLUI</v>
      </c>
      <c r="B113" s="80">
        <f>METAS!$AX$43</f>
        <v>55674</v>
      </c>
      <c r="C113" s="61"/>
      <c r="D113" s="80"/>
      <c r="E113" s="80">
        <f>ACUMULADO!AW15</f>
        <v>3</v>
      </c>
      <c r="F113" s="90"/>
      <c r="G113" s="289">
        <f>G112</f>
        <v>100000</v>
      </c>
      <c r="H113" s="87"/>
      <c r="I113" s="396">
        <f>IFERROR(ROUND(E113*G113/B113,0),0)</f>
        <v>5</v>
      </c>
      <c r="J113" s="87"/>
      <c r="K113"/>
      <c r="L113"/>
      <c r="M113"/>
      <c r="N113"/>
      <c r="O113"/>
      <c r="P113"/>
      <c r="Q113"/>
      <c r="R113"/>
      <c r="S113"/>
      <c r="U113" s="58"/>
      <c r="V113" s="9"/>
      <c r="W113" s="60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</row>
    <row r="114" spans="1:527" s="8" customFormat="1" ht="18" customHeight="1" x14ac:dyDescent="0.25">
      <c r="A114" s="85" t="str">
        <f>[4]Config!$B$18</f>
        <v>JERI</v>
      </c>
      <c r="B114" s="80">
        <f>METAS!$AY$43</f>
        <v>4711</v>
      </c>
      <c r="C114" s="61"/>
      <c r="D114" s="80"/>
      <c r="E114" s="80">
        <f>ACUMULADO!AX15</f>
        <v>0</v>
      </c>
      <c r="F114" s="90"/>
      <c r="G114" s="289">
        <f t="shared" ref="G114:G120" si="27">G113</f>
        <v>100000</v>
      </c>
      <c r="H114" s="87"/>
      <c r="I114" s="396">
        <f>IFERROR(ROUND(E114*G114/B114,0),0)</f>
        <v>0</v>
      </c>
      <c r="J114" s="87"/>
      <c r="K114"/>
      <c r="L114"/>
      <c r="M114"/>
      <c r="N114"/>
      <c r="O114"/>
      <c r="P114"/>
      <c r="Q114"/>
      <c r="R114"/>
      <c r="S114"/>
      <c r="U114" s="58"/>
      <c r="V114" s="9"/>
      <c r="W114" s="60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</row>
    <row r="115" spans="1:527" s="8" customFormat="1" ht="18" customHeight="1" x14ac:dyDescent="0.25">
      <c r="A115" s="85" t="str">
        <f>[4]Config!$B$19</f>
        <v>YANT</v>
      </c>
      <c r="B115" s="80">
        <f>METAS!$AZ$43</f>
        <v>7546</v>
      </c>
      <c r="C115" s="61"/>
      <c r="D115" s="80"/>
      <c r="E115" s="80">
        <f>ACUMULADO!AY15</f>
        <v>0</v>
      </c>
      <c r="F115" s="90"/>
      <c r="G115" s="289">
        <f t="shared" si="27"/>
        <v>100000</v>
      </c>
      <c r="H115" s="87"/>
      <c r="I115" s="396">
        <f t="shared" ref="I115:I120" si="28">IFERROR(ROUND(E115*G115/B115,0),0)</f>
        <v>0</v>
      </c>
      <c r="J115" s="87"/>
      <c r="K115"/>
      <c r="L115"/>
      <c r="M115"/>
      <c r="N115"/>
      <c r="O115"/>
      <c r="P115"/>
      <c r="Q115"/>
      <c r="R115"/>
      <c r="S115"/>
      <c r="U115" s="58"/>
      <c r="V115" s="9"/>
      <c r="W115" s="60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</row>
    <row r="116" spans="1:527" s="8" customFormat="1" ht="18" customHeight="1" x14ac:dyDescent="0.25">
      <c r="A116" s="85" t="str">
        <f>[4]Config!$B$20</f>
        <v>SORI</v>
      </c>
      <c r="B116" s="80">
        <f>METAS!$BA$43</f>
        <v>26011</v>
      </c>
      <c r="C116" s="61"/>
      <c r="D116" s="80"/>
      <c r="E116" s="80">
        <f>ACUMULADO!AZ15</f>
        <v>1</v>
      </c>
      <c r="F116" s="90"/>
      <c r="G116" s="289">
        <f t="shared" si="27"/>
        <v>100000</v>
      </c>
      <c r="H116" s="87"/>
      <c r="I116" s="396">
        <f t="shared" si="28"/>
        <v>4</v>
      </c>
      <c r="J116" s="87"/>
      <c r="K116"/>
      <c r="L116"/>
      <c r="M116"/>
      <c r="N116"/>
      <c r="O116"/>
      <c r="P116"/>
      <c r="Q116"/>
      <c r="R116"/>
      <c r="S116"/>
      <c r="U116" s="58"/>
      <c r="V116" s="9"/>
      <c r="W116" s="60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</row>
    <row r="117" spans="1:527" s="8" customFormat="1" ht="18" customHeight="1" x14ac:dyDescent="0.25">
      <c r="A117" s="85" t="str">
        <f>[4]Config!$B$21</f>
        <v>JEPE</v>
      </c>
      <c r="B117" s="80">
        <f>METAS!$BB$43</f>
        <v>11273</v>
      </c>
      <c r="C117" s="61"/>
      <c r="D117" s="80"/>
      <c r="E117" s="80">
        <f>ACUMULADO!BA15</f>
        <v>2</v>
      </c>
      <c r="F117" s="90"/>
      <c r="G117" s="289">
        <f t="shared" si="27"/>
        <v>100000</v>
      </c>
      <c r="H117" s="87"/>
      <c r="I117" s="396">
        <f t="shared" si="28"/>
        <v>18</v>
      </c>
      <c r="J117" s="87"/>
      <c r="K117"/>
      <c r="L117"/>
      <c r="M117"/>
      <c r="N117"/>
      <c r="O117"/>
      <c r="P117"/>
      <c r="Q117"/>
      <c r="R117"/>
      <c r="S117"/>
      <c r="U117" s="58"/>
      <c r="V117" s="78"/>
      <c r="W117" s="60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</row>
    <row r="118" spans="1:527" s="8" customFormat="1" ht="18" customHeight="1" x14ac:dyDescent="0.25">
      <c r="A118" s="85" t="str">
        <f>[4]Config!$B$22</f>
        <v>ROQU</v>
      </c>
      <c r="B118" s="80">
        <f>METAS!$BC$43</f>
        <v>6662</v>
      </c>
      <c r="C118" s="61"/>
      <c r="D118" s="80"/>
      <c r="E118" s="80">
        <f>ACUMULADO!BB15</f>
        <v>0</v>
      </c>
      <c r="F118" s="90"/>
      <c r="G118" s="289">
        <f t="shared" si="27"/>
        <v>100000</v>
      </c>
      <c r="H118" s="87"/>
      <c r="I118" s="396">
        <f>IFERROR(ROUND(E118*G118/B118,0),0)</f>
        <v>0</v>
      </c>
      <c r="J118" s="87"/>
      <c r="K118"/>
      <c r="L118"/>
      <c r="M118"/>
      <c r="N118"/>
      <c r="O118"/>
      <c r="P118"/>
      <c r="Q118"/>
      <c r="R118"/>
      <c r="S118"/>
      <c r="U118" s="58"/>
      <c r="V118" s="78"/>
      <c r="W118" s="60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</row>
    <row r="119" spans="1:527" s="8" customFormat="1" ht="18" customHeight="1" x14ac:dyDescent="0.25">
      <c r="A119" s="85" t="str">
        <f>[4]Config!$B$23</f>
        <v>CALZ</v>
      </c>
      <c r="B119" s="80">
        <f>METAS!$BD$43</f>
        <v>5888</v>
      </c>
      <c r="C119" s="61"/>
      <c r="D119" s="80"/>
      <c r="E119" s="80">
        <f>ACUMULADO!BC15</f>
        <v>0</v>
      </c>
      <c r="F119" s="90"/>
      <c r="G119" s="289">
        <f t="shared" si="27"/>
        <v>100000</v>
      </c>
      <c r="H119" s="87"/>
      <c r="I119" s="396">
        <f t="shared" si="28"/>
        <v>0</v>
      </c>
      <c r="J119" s="87"/>
      <c r="K119"/>
      <c r="L119"/>
      <c r="M119"/>
      <c r="N119"/>
      <c r="O119"/>
      <c r="P119"/>
      <c r="Q119"/>
      <c r="R119"/>
      <c r="S119"/>
      <c r="V119" s="78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</row>
    <row r="120" spans="1:527" s="8" customFormat="1" ht="18" customHeight="1" x14ac:dyDescent="0.25">
      <c r="A120" s="85" t="str">
        <f>[4]Config!$B$24</f>
        <v>PUEB</v>
      </c>
      <c r="B120" s="80">
        <f>METAS!$BE$43</f>
        <v>11602</v>
      </c>
      <c r="C120" s="61"/>
      <c r="D120" s="80"/>
      <c r="E120" s="80">
        <f>ACUMULADO!BD15</f>
        <v>0</v>
      </c>
      <c r="F120" s="90"/>
      <c r="G120" s="289">
        <f t="shared" si="27"/>
        <v>100000</v>
      </c>
      <c r="H120" s="87"/>
      <c r="I120" s="396">
        <f t="shared" si="28"/>
        <v>0</v>
      </c>
      <c r="J120" s="87"/>
      <c r="K120"/>
      <c r="L120"/>
      <c r="M120"/>
      <c r="N120"/>
      <c r="O120"/>
      <c r="P120"/>
      <c r="Q120"/>
      <c r="R120"/>
      <c r="S120"/>
      <c r="U120" s="58"/>
      <c r="V120" s="52"/>
      <c r="W120" s="6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</row>
    <row r="121" spans="1:527" s="8" customFormat="1" ht="18" customHeight="1" x14ac:dyDescent="0.25">
      <c r="A121" s="4"/>
      <c r="B121"/>
      <c r="C121"/>
      <c r="D121" s="5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V121" s="78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</row>
    <row r="122" spans="1:527" s="8" customFormat="1" ht="18" customHeight="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</row>
    <row r="123" spans="1:527" s="8" customFormat="1" ht="18" customHeight="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V123" s="59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</row>
    <row r="124" spans="1:527" s="8" customFormat="1" ht="18" customHeight="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V124" s="78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</row>
    <row r="125" spans="1:527" s="8" customFormat="1" ht="18" customHeight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V125" s="78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</row>
    <row r="126" spans="1:527" s="8" customFormat="1" ht="18" customHeight="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V126" s="78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</row>
    <row r="127" spans="1:527" x14ac:dyDescent="0.25">
      <c r="A127"/>
      <c r="C127"/>
      <c r="D127"/>
      <c r="E127"/>
      <c r="F127"/>
      <c r="G127"/>
      <c r="H127"/>
    </row>
    <row r="128" spans="1:527" x14ac:dyDescent="0.25">
      <c r="A128"/>
      <c r="C128"/>
      <c r="D128"/>
      <c r="E128"/>
      <c r="F128"/>
      <c r="G128"/>
      <c r="H128"/>
    </row>
    <row r="129" spans="1:23" x14ac:dyDescent="0.25">
      <c r="A129" t="s">
        <v>694</v>
      </c>
      <c r="C129"/>
      <c r="D129"/>
      <c r="E129"/>
      <c r="F129"/>
      <c r="G129"/>
      <c r="H129"/>
    </row>
    <row r="130" spans="1:23" ht="18.75" x14ac:dyDescent="0.3">
      <c r="C130"/>
      <c r="D130"/>
      <c r="E130"/>
      <c r="F130" s="397">
        <v>24</v>
      </c>
      <c r="G130" s="397">
        <v>49</v>
      </c>
      <c r="H130" s="397">
        <v>74</v>
      </c>
      <c r="I130" s="397">
        <v>75</v>
      </c>
      <c r="J130"/>
      <c r="T130" s="8"/>
      <c r="U130" s="8"/>
    </row>
    <row r="131" spans="1:23" x14ac:dyDescent="0.25">
      <c r="A131" t="s">
        <v>732</v>
      </c>
      <c r="C131"/>
      <c r="D131"/>
      <c r="E131"/>
      <c r="F131" s="398" t="s">
        <v>680</v>
      </c>
      <c r="G131" s="399" t="s">
        <v>681</v>
      </c>
      <c r="H131" s="400" t="s">
        <v>682</v>
      </c>
      <c r="I131" s="401" t="s">
        <v>683</v>
      </c>
      <c r="J131"/>
      <c r="T131" s="8"/>
    </row>
    <row r="132" spans="1:23" x14ac:dyDescent="0.25">
      <c r="A132"/>
      <c r="C132"/>
      <c r="D132"/>
      <c r="E132"/>
      <c r="F132" s="398" t="s">
        <v>684</v>
      </c>
      <c r="G132" s="399" t="s">
        <v>685</v>
      </c>
      <c r="H132" s="400" t="s">
        <v>686</v>
      </c>
      <c r="I132" s="401" t="s">
        <v>687</v>
      </c>
      <c r="J132"/>
      <c r="T132" s="8"/>
      <c r="V132" s="89" t="str">
        <f>$V$1&amp;"  "&amp;V133&amp;"  "&amp;$V$3&amp;"  "&amp;$V$2</f>
        <v>RED. MOYOBAMBA:  ESTRATIFICACION DE RIESGO DE TRANSMISION DE LA TUBERCULOSIS   - POR MICROREDES :   ENERO - FEBRERO 2025</v>
      </c>
    </row>
    <row r="133" spans="1:23" x14ac:dyDescent="0.25">
      <c r="A133" s="3" t="s">
        <v>725</v>
      </c>
      <c r="F133" s="323">
        <v>0</v>
      </c>
      <c r="G133">
        <v>49</v>
      </c>
      <c r="H133">
        <v>74</v>
      </c>
      <c r="I133">
        <v>75</v>
      </c>
      <c r="J133"/>
      <c r="K133" s="9"/>
      <c r="T133" s="8"/>
      <c r="V133" s="78" t="str">
        <f>A133</f>
        <v xml:space="preserve">ESTRATIFICACION DE RIESGO DE TRANSMISION DE LA TUBERCULOSIS </v>
      </c>
      <c r="W133" s="89" t="str">
        <f>$V$1&amp;"  "&amp;W134&amp;"  "&amp;$V$3&amp;"  "&amp;$V$2</f>
        <v>RED. MOYOBAMBA:  ESTRATIFICACION DE RIESGO DE TRANSMISION DE LA TUBERCULOSIS   - POR MICROREDES :   ENERO - FEBRERO 2025</v>
      </c>
    </row>
    <row r="134" spans="1:23" ht="38.25" x14ac:dyDescent="0.25">
      <c r="A134" s="68" t="s">
        <v>2</v>
      </c>
      <c r="B134" s="69" t="s">
        <v>510</v>
      </c>
      <c r="C134" s="69" t="s">
        <v>512</v>
      </c>
      <c r="D134" s="72" t="s">
        <v>513</v>
      </c>
      <c r="E134" s="69" t="s">
        <v>693</v>
      </c>
      <c r="F134" s="69" t="s">
        <v>688</v>
      </c>
      <c r="G134" s="69" t="s">
        <v>689</v>
      </c>
      <c r="H134" s="69" t="s">
        <v>690</v>
      </c>
      <c r="I134" s="69" t="s">
        <v>691</v>
      </c>
      <c r="J134" s="69" t="s">
        <v>692</v>
      </c>
      <c r="T134" s="8"/>
      <c r="W134" s="8" t="str">
        <f>A133</f>
        <v xml:space="preserve">ESTRATIFICACION DE RIESGO DE TRANSMISION DE LA TUBERCULOSIS </v>
      </c>
    </row>
    <row r="135" spans="1:23" ht="15.75" thickBot="1" x14ac:dyDescent="0.3">
      <c r="A135" s="74" t="str">
        <f>Config!$B$15</f>
        <v>RED</v>
      </c>
      <c r="B135" s="75">
        <f>SUM(B136:B144)</f>
        <v>129367</v>
      </c>
      <c r="C135" s="75">
        <f>SUM(C136:C144)</f>
        <v>6</v>
      </c>
      <c r="D135" s="75">
        <v>100000</v>
      </c>
      <c r="E135" s="76">
        <f>C135*100000/B135</f>
        <v>4.6379679516414543</v>
      </c>
      <c r="F135" s="76" t="str">
        <f>IF(E135&lt;=$F$133,E135,"")</f>
        <v/>
      </c>
      <c r="G135" s="76">
        <f>IF(E135&gt;$F$133, IF(E135&lt;=$F$130, E135," "), " ")</f>
        <v>4.6379679516414543</v>
      </c>
      <c r="H135" s="76" t="str">
        <f>IF(E135&gt;$F$130, IF(E135&lt;=$G$130, E135," "), " ")</f>
        <v xml:space="preserve"> </v>
      </c>
      <c r="I135" s="76" t="str">
        <f>IF(E135&gt;$G$130, IF(E135&lt;=$H$130, E135," "), " ")</f>
        <v xml:space="preserve"> </v>
      </c>
      <c r="J135" s="76" t="str">
        <f>IF(E135&gt;$I$133, E135, " ")</f>
        <v xml:space="preserve"> </v>
      </c>
      <c r="T135" s="8"/>
    </row>
    <row r="136" spans="1:23" x14ac:dyDescent="0.25">
      <c r="A136" s="79" t="str">
        <f>Config!$B$16</f>
        <v>HOSP</v>
      </c>
      <c r="B136" s="80">
        <f>METAS!$AV$43</f>
        <v>0</v>
      </c>
      <c r="C136" s="80">
        <f>ACUMULADO!$AU$15</f>
        <v>0</v>
      </c>
      <c r="D136" s="288">
        <f>D135</f>
        <v>100000</v>
      </c>
      <c r="E136" s="395">
        <f>IFERROR(C136*100000/B136,0)</f>
        <v>0</v>
      </c>
      <c r="F136" s="82">
        <f>IF(E136&lt;=$F$133,E136,"")</f>
        <v>0</v>
      </c>
      <c r="G136" s="82" t="str">
        <f>IF(E136&gt;$F$133, IF(E136&lt;=$F$130, E136," "), " ")</f>
        <v xml:space="preserve"> </v>
      </c>
      <c r="H136" s="396" t="str">
        <f>IF(E136&gt;$F$130, IF(E136&lt;=$G$130, E136," "), " ")</f>
        <v xml:space="preserve"> </v>
      </c>
      <c r="I136" s="396" t="str">
        <f>IF(E136&gt;$G$130, IF(E136&lt;=$H$130, E136," "), " ")</f>
        <v xml:space="preserve"> </v>
      </c>
      <c r="J136" s="396" t="str">
        <f>IF(E136&gt;$I$133, E136, " ")</f>
        <v xml:space="preserve"> </v>
      </c>
      <c r="T136" s="8"/>
    </row>
    <row r="137" spans="1:23" x14ac:dyDescent="0.25">
      <c r="A137" s="85" t="str">
        <f>Config!$B$17</f>
        <v>LLUI</v>
      </c>
      <c r="B137" s="80">
        <f>METAS!$AX$43</f>
        <v>55674</v>
      </c>
      <c r="C137" s="80">
        <f>ACUMULADO!$AW$15</f>
        <v>3</v>
      </c>
      <c r="D137" s="289">
        <f>D136</f>
        <v>100000</v>
      </c>
      <c r="E137" s="395">
        <f t="shared" ref="E137:E144" si="29">IFERROR(C137*100000/B137,0)</f>
        <v>5.3885116930703738</v>
      </c>
      <c r="F137" s="82" t="str">
        <f t="shared" ref="F137:F143" si="30">IF(E137&lt;=$F$133,E137,"")</f>
        <v/>
      </c>
      <c r="G137" s="82">
        <f t="shared" ref="G137:G144" si="31">IF(E137&gt;$F$133, IF(E137&lt;=$F$130, E137," "), " ")</f>
        <v>5.3885116930703738</v>
      </c>
      <c r="H137" s="396" t="str">
        <f t="shared" ref="H137:H144" si="32">IF(E137&gt;$F$130, IF(E137&lt;=$G$130, E137," "), " ")</f>
        <v xml:space="preserve"> </v>
      </c>
      <c r="I137" s="396" t="str">
        <f t="shared" ref="I137:I144" si="33">IF(E137&gt;$G$130, IF(E137&lt;=$H$130, E137," "), " ")</f>
        <v xml:space="preserve"> </v>
      </c>
      <c r="J137" s="396" t="str">
        <f t="shared" ref="J137:J144" si="34">IF(E137&gt;$I$133, E137, " ")</f>
        <v xml:space="preserve"> </v>
      </c>
      <c r="T137" s="8"/>
    </row>
    <row r="138" spans="1:23" x14ac:dyDescent="0.25">
      <c r="A138" s="85" t="str">
        <f>Config!$B$18</f>
        <v>JERI</v>
      </c>
      <c r="B138" s="80">
        <f>METAS!$AY$43</f>
        <v>4711</v>
      </c>
      <c r="C138" s="80">
        <f>ACUMULADO!$AX$15</f>
        <v>0</v>
      </c>
      <c r="D138" s="289">
        <f t="shared" ref="D138:D144" si="35">D137</f>
        <v>100000</v>
      </c>
      <c r="E138" s="395">
        <f t="shared" si="29"/>
        <v>0</v>
      </c>
      <c r="F138" s="82">
        <f t="shared" si="30"/>
        <v>0</v>
      </c>
      <c r="G138" s="82" t="str">
        <f t="shared" si="31"/>
        <v xml:space="preserve"> </v>
      </c>
      <c r="H138" s="396" t="str">
        <f t="shared" si="32"/>
        <v xml:space="preserve"> </v>
      </c>
      <c r="I138" s="396" t="str">
        <f t="shared" si="33"/>
        <v xml:space="preserve"> </v>
      </c>
      <c r="J138" s="396" t="str">
        <f t="shared" si="34"/>
        <v xml:space="preserve"> </v>
      </c>
      <c r="T138" s="8"/>
    </row>
    <row r="139" spans="1:23" x14ac:dyDescent="0.25">
      <c r="A139" s="85" t="str">
        <f>Config!$B$19</f>
        <v>YANT</v>
      </c>
      <c r="B139" s="80">
        <f>METAS!$AZ$43</f>
        <v>7546</v>
      </c>
      <c r="C139" s="80">
        <f>ACUMULADO!$AY$15</f>
        <v>0</v>
      </c>
      <c r="D139" s="289">
        <f t="shared" si="35"/>
        <v>100000</v>
      </c>
      <c r="E139" s="395">
        <f t="shared" si="29"/>
        <v>0</v>
      </c>
      <c r="F139" s="82">
        <f t="shared" si="30"/>
        <v>0</v>
      </c>
      <c r="G139" s="82" t="str">
        <f t="shared" si="31"/>
        <v xml:space="preserve"> </v>
      </c>
      <c r="H139" s="396" t="str">
        <f t="shared" si="32"/>
        <v xml:space="preserve"> </v>
      </c>
      <c r="I139" s="396" t="str">
        <f t="shared" si="33"/>
        <v xml:space="preserve"> </v>
      </c>
      <c r="J139" s="396" t="str">
        <f t="shared" si="34"/>
        <v xml:space="preserve"> </v>
      </c>
      <c r="T139" s="8"/>
    </row>
    <row r="140" spans="1:23" x14ac:dyDescent="0.25">
      <c r="A140" s="85" t="str">
        <f>Config!$B$20</f>
        <v>SORI</v>
      </c>
      <c r="B140" s="80">
        <f>METAS!$BA$43</f>
        <v>26011</v>
      </c>
      <c r="C140" s="80">
        <f>ACUMULADO!$AZ$15</f>
        <v>1</v>
      </c>
      <c r="D140" s="289">
        <f t="shared" si="35"/>
        <v>100000</v>
      </c>
      <c r="E140" s="395">
        <f t="shared" si="29"/>
        <v>3.8445273153665758</v>
      </c>
      <c r="F140" s="82" t="str">
        <f t="shared" si="30"/>
        <v/>
      </c>
      <c r="G140" s="82">
        <f t="shared" si="31"/>
        <v>3.8445273153665758</v>
      </c>
      <c r="H140" s="396" t="str">
        <f t="shared" si="32"/>
        <v xml:space="preserve"> </v>
      </c>
      <c r="I140" s="396" t="str">
        <f t="shared" si="33"/>
        <v xml:space="preserve"> </v>
      </c>
      <c r="J140" s="396" t="str">
        <f t="shared" si="34"/>
        <v xml:space="preserve"> </v>
      </c>
      <c r="T140" s="8"/>
    </row>
    <row r="141" spans="1:23" x14ac:dyDescent="0.25">
      <c r="A141" s="85" t="str">
        <f>Config!$B$21</f>
        <v>JEPE</v>
      </c>
      <c r="B141" s="80">
        <f>METAS!$BB$43</f>
        <v>11273</v>
      </c>
      <c r="C141" s="80">
        <f>ACUMULADO!$BA$15</f>
        <v>2</v>
      </c>
      <c r="D141" s="289">
        <f t="shared" si="35"/>
        <v>100000</v>
      </c>
      <c r="E141" s="395">
        <f t="shared" si="29"/>
        <v>17.741506253880953</v>
      </c>
      <c r="F141" s="82" t="str">
        <f t="shared" si="30"/>
        <v/>
      </c>
      <c r="G141" s="82">
        <f t="shared" si="31"/>
        <v>17.741506253880953</v>
      </c>
      <c r="H141" s="396" t="str">
        <f t="shared" si="32"/>
        <v xml:space="preserve"> </v>
      </c>
      <c r="I141" s="396" t="str">
        <f t="shared" si="33"/>
        <v xml:space="preserve"> </v>
      </c>
      <c r="J141" s="396" t="str">
        <f t="shared" si="34"/>
        <v xml:space="preserve"> </v>
      </c>
      <c r="T141" s="8"/>
    </row>
    <row r="142" spans="1:23" x14ac:dyDescent="0.25">
      <c r="A142" s="85" t="str">
        <f>Config!$B$22</f>
        <v>ROQU</v>
      </c>
      <c r="B142" s="80">
        <f>METAS!$BC$43</f>
        <v>6662</v>
      </c>
      <c r="C142" s="80">
        <f>ACUMULADO!$BB$15</f>
        <v>0</v>
      </c>
      <c r="D142" s="289">
        <f t="shared" si="35"/>
        <v>100000</v>
      </c>
      <c r="E142" s="395">
        <f t="shared" si="29"/>
        <v>0</v>
      </c>
      <c r="F142" s="82">
        <f t="shared" si="30"/>
        <v>0</v>
      </c>
      <c r="G142" s="82" t="str">
        <f t="shared" si="31"/>
        <v xml:space="preserve"> </v>
      </c>
      <c r="H142" s="396" t="str">
        <f t="shared" si="32"/>
        <v xml:space="preserve"> </v>
      </c>
      <c r="I142" s="396" t="str">
        <f t="shared" si="33"/>
        <v xml:space="preserve"> </v>
      </c>
      <c r="J142" s="396" t="str">
        <f t="shared" si="34"/>
        <v xml:space="preserve"> </v>
      </c>
      <c r="T142" s="8"/>
    </row>
    <row r="143" spans="1:23" x14ac:dyDescent="0.25">
      <c r="A143" s="85" t="str">
        <f>Config!$B$23</f>
        <v>CALZ</v>
      </c>
      <c r="B143" s="80">
        <f>METAS!$BD$43</f>
        <v>5888</v>
      </c>
      <c r="C143" s="80">
        <f>ACUMULADO!$BC$15</f>
        <v>0</v>
      </c>
      <c r="D143" s="289">
        <f t="shared" si="35"/>
        <v>100000</v>
      </c>
      <c r="E143" s="395">
        <f t="shared" si="29"/>
        <v>0</v>
      </c>
      <c r="F143" s="82">
        <f t="shared" si="30"/>
        <v>0</v>
      </c>
      <c r="G143" s="82" t="str">
        <f t="shared" si="31"/>
        <v xml:space="preserve"> </v>
      </c>
      <c r="H143" s="396" t="str">
        <f t="shared" si="32"/>
        <v xml:space="preserve"> </v>
      </c>
      <c r="I143" s="396" t="str">
        <f t="shared" si="33"/>
        <v xml:space="preserve"> </v>
      </c>
      <c r="J143" s="396" t="str">
        <f t="shared" si="34"/>
        <v xml:space="preserve"> </v>
      </c>
      <c r="T143" s="8"/>
      <c r="U143" s="8"/>
    </row>
    <row r="144" spans="1:23" x14ac:dyDescent="0.25">
      <c r="A144" s="85" t="str">
        <f>Config!$B$24</f>
        <v>PUEB</v>
      </c>
      <c r="B144" s="80">
        <f>METAS!$BE$43</f>
        <v>11602</v>
      </c>
      <c r="C144" s="80">
        <f>ACUMULADO!$BD$15</f>
        <v>0</v>
      </c>
      <c r="D144" s="289">
        <f t="shared" si="35"/>
        <v>100000</v>
      </c>
      <c r="E144" s="395">
        <f t="shared" si="29"/>
        <v>0</v>
      </c>
      <c r="F144" s="82">
        <f>IF(E144&lt;=$F$133,E144,"")</f>
        <v>0</v>
      </c>
      <c r="G144" s="82" t="str">
        <f t="shared" si="31"/>
        <v xml:space="preserve"> </v>
      </c>
      <c r="H144" s="396" t="str">
        <f t="shared" si="32"/>
        <v xml:space="preserve"> </v>
      </c>
      <c r="I144" s="396" t="str">
        <f t="shared" si="33"/>
        <v xml:space="preserve"> </v>
      </c>
      <c r="J144" s="396" t="str">
        <f t="shared" si="34"/>
        <v xml:space="preserve"> </v>
      </c>
      <c r="T144" s="8"/>
    </row>
    <row r="145" spans="1:21" x14ac:dyDescent="0.25">
      <c r="C145"/>
      <c r="D145" s="5"/>
      <c r="E145"/>
      <c r="F145"/>
      <c r="G145"/>
      <c r="H145"/>
      <c r="I145"/>
      <c r="J145"/>
      <c r="T145" s="8"/>
      <c r="U145" s="8"/>
    </row>
    <row r="146" spans="1:21" x14ac:dyDescent="0.25">
      <c r="A146"/>
      <c r="C146"/>
      <c r="D146"/>
      <c r="E146"/>
      <c r="F146"/>
      <c r="G146"/>
      <c r="H146"/>
      <c r="I146"/>
      <c r="J146"/>
      <c r="T146" s="8"/>
      <c r="U146" s="8"/>
    </row>
    <row r="147" spans="1:21" x14ac:dyDescent="0.25">
      <c r="A147"/>
      <c r="C147"/>
      <c r="D147"/>
      <c r="E147"/>
      <c r="F147"/>
      <c r="G147"/>
      <c r="H147"/>
      <c r="I147"/>
      <c r="J147"/>
      <c r="T147" s="8"/>
      <c r="U147" s="8"/>
    </row>
    <row r="148" spans="1:21" x14ac:dyDescent="0.25">
      <c r="A148"/>
      <c r="C148"/>
      <c r="D148"/>
      <c r="E148"/>
      <c r="F148"/>
      <c r="G148"/>
      <c r="H148"/>
      <c r="I148"/>
      <c r="J148"/>
      <c r="T148" s="8"/>
      <c r="U148" s="8"/>
    </row>
    <row r="149" spans="1:21" x14ac:dyDescent="0.25">
      <c r="A149"/>
      <c r="C149"/>
      <c r="D149"/>
      <c r="E149"/>
      <c r="F149"/>
      <c r="G149"/>
      <c r="H149"/>
      <c r="I149"/>
      <c r="J149"/>
      <c r="T149" s="8"/>
      <c r="U149" s="8"/>
    </row>
    <row r="150" spans="1:21" x14ac:dyDescent="0.25">
      <c r="A150"/>
      <c r="C150"/>
      <c r="D150"/>
      <c r="E150"/>
      <c r="F150"/>
      <c r="G150"/>
      <c r="H150"/>
      <c r="I150"/>
      <c r="J150"/>
      <c r="T150" s="8"/>
      <c r="U150" s="8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7CF0-7A69-49AD-971D-53662EBF9CA2}">
  <sheetPr>
    <tabColor theme="5"/>
  </sheetPr>
  <dimension ref="A1:CA187"/>
  <sheetViews>
    <sheetView showGridLines="0" zoomScale="85" zoomScaleNormal="85" zoomScaleSheetLayoutView="85" workbookViewId="0">
      <selection activeCell="G21" sqref="G21"/>
    </sheetView>
  </sheetViews>
  <sheetFormatPr baseColWidth="10" defaultRowHeight="15" x14ac:dyDescent="0.25"/>
  <cols>
    <col min="1" max="1" width="25" style="4" customWidth="1"/>
    <col min="2" max="2" width="17" style="28" customWidth="1"/>
    <col min="3" max="3" width="9.85546875" style="322" customWidth="1"/>
    <col min="4" max="4" width="14" style="321" customWidth="1"/>
    <col min="5" max="5" width="6.85546875" style="321" customWidth="1"/>
    <col min="6" max="6" width="7.140625" style="321" customWidth="1"/>
    <col min="7" max="7" width="14.5703125" style="320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47" t="s">
        <v>14</v>
      </c>
      <c r="C1" s="347"/>
      <c r="D1" s="5"/>
      <c r="E1" s="5"/>
      <c r="F1" s="437" t="s">
        <v>15</v>
      </c>
      <c r="G1" s="437"/>
      <c r="H1" s="437"/>
      <c r="S1" s="24"/>
      <c r="T1" s="3"/>
      <c r="U1" s="3" t="s">
        <v>535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46" t="s">
        <v>13</v>
      </c>
      <c r="C2" s="346" t="s">
        <v>12</v>
      </c>
      <c r="D2" s="346" t="s">
        <v>11</v>
      </c>
      <c r="E2" s="5"/>
      <c r="F2" s="346" t="s">
        <v>13</v>
      </c>
      <c r="G2" s="346" t="s">
        <v>12</v>
      </c>
      <c r="H2" s="346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45">
        <f>Config!G3</f>
        <v>13.3</v>
      </c>
      <c r="C3" s="345"/>
      <c r="D3" s="345">
        <f>Config!I3</f>
        <v>15</v>
      </c>
      <c r="E3" s="5"/>
      <c r="F3" s="343">
        <f>Config!K3</f>
        <v>80</v>
      </c>
      <c r="G3" s="344"/>
      <c r="H3" s="343">
        <f>Config!M3</f>
        <v>90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43" t="str">
        <f>Config!G4</f>
        <v>&lt;</v>
      </c>
      <c r="C4" s="343"/>
      <c r="D4" s="343" t="str">
        <f>Config!I4</f>
        <v>&gt;=</v>
      </c>
      <c r="E4" s="343"/>
      <c r="F4" s="343" t="str">
        <f>Config!K4</f>
        <v>&lt;</v>
      </c>
      <c r="G4" s="343"/>
      <c r="H4" s="343" t="str">
        <f>Config!M4</f>
        <v>&gt;=</v>
      </c>
      <c r="J4" s="28" t="s">
        <v>530</v>
      </c>
    </row>
    <row r="5" spans="1:79" ht="18" customHeight="1" x14ac:dyDescent="0.25">
      <c r="A5" s="4" t="str">
        <f>_xlfn.CONCAT(Config!$B$2," PORCENTAJE DE ",ZOONOSIS!A6," ",Config!$B$3,Config!$C$12," - ",Config!$D$12," ",Config!$E$12)</f>
        <v>RED. MOYOBAMBA: PORCENTAJE DE ATENCION DE PERSONAS MORDIDAS - POR MICROREDES : ENERO - FEBRERO 2025</v>
      </c>
      <c r="C5" s="28"/>
      <c r="D5" s="28"/>
      <c r="F5" s="28"/>
      <c r="G5" s="28"/>
    </row>
    <row r="6" spans="1:79" ht="18" customHeight="1" x14ac:dyDescent="0.25">
      <c r="A6" s="338" t="s">
        <v>550</v>
      </c>
      <c r="C6" s="28"/>
      <c r="D6" s="28"/>
      <c r="F6" s="28"/>
      <c r="G6" s="28"/>
      <c r="H6" s="436" t="s">
        <v>532</v>
      </c>
      <c r="I6" s="436"/>
      <c r="J6" s="436"/>
    </row>
    <row r="7" spans="1:79" s="4" customFormat="1" ht="39.950000000000003" customHeight="1" x14ac:dyDescent="0.25">
      <c r="A7" s="337" t="s">
        <v>2</v>
      </c>
      <c r="B7" s="336" t="s">
        <v>533</v>
      </c>
      <c r="C7" s="336" t="s">
        <v>69</v>
      </c>
      <c r="D7" s="335" t="s">
        <v>551</v>
      </c>
      <c r="E7" s="340" t="s">
        <v>1</v>
      </c>
      <c r="F7" s="342"/>
      <c r="G7" s="334" t="s">
        <v>9</v>
      </c>
      <c r="H7" s="333" t="str">
        <f>"DEFICIENTE &lt; "&amp;$B$3</f>
        <v>DEFICIENTE &lt; 13,3</v>
      </c>
      <c r="I7" s="333" t="str">
        <f>"PROCESO &gt;= "&amp;$B$3&amp;"  -  &lt; "&amp;$D$3</f>
        <v>PROCESO &gt;= 13,3  -  &lt; 15</v>
      </c>
      <c r="J7" s="333" t="str">
        <f>"OPTIMO &gt;= "&amp;$D$3</f>
        <v>OPTIMO &gt;= 15</v>
      </c>
      <c r="S7" s="330"/>
    </row>
    <row r="8" spans="1:79" ht="18" customHeight="1" thickBot="1" x14ac:dyDescent="0.3">
      <c r="A8" s="332" t="s">
        <v>66</v>
      </c>
      <c r="B8" s="331">
        <f>SUM(B9:B17)</f>
        <v>414</v>
      </c>
      <c r="C8" s="331">
        <f>SUM(C9:C17)</f>
        <v>69</v>
      </c>
      <c r="D8" s="331">
        <f>SUM(D9:D17)</f>
        <v>84</v>
      </c>
      <c r="E8" s="325">
        <f>+Config!C9</f>
        <v>16.666666666666668</v>
      </c>
      <c r="F8" s="331"/>
      <c r="G8" s="325">
        <f>IFERROR(ROUND(D8*100/B8,1),0)</f>
        <v>20.3</v>
      </c>
      <c r="H8" s="325" t="str">
        <f>IFERROR(ROUND(IF(G8&lt;$B$3,G8,""),1),"")</f>
        <v/>
      </c>
      <c r="I8" s="325" t="str">
        <f>IFERROR(ROUND(IF(AND(G8&gt;=$B$3,G8&lt;$D$3),G8,""),1),"")</f>
        <v/>
      </c>
      <c r="J8" s="325">
        <f>IFERROR(ROUND(IF(G8&gt;=$D$3,G8,""),1),"")</f>
        <v>20.3</v>
      </c>
      <c r="K8" s="323"/>
    </row>
    <row r="9" spans="1:79" ht="18" customHeight="1" thickBot="1" x14ac:dyDescent="0.3">
      <c r="A9" s="329" t="s">
        <v>540</v>
      </c>
      <c r="B9" s="339">
        <f>+METAS!$AV$44</f>
        <v>0</v>
      </c>
      <c r="C9" s="341">
        <f>ROUND((B9/12)*Config!$C$6,0)</f>
        <v>0</v>
      </c>
      <c r="D9" s="341">
        <f>+ACUMULADO!$AU$45</f>
        <v>0</v>
      </c>
      <c r="E9" s="326">
        <f>E8</f>
        <v>16.666666666666668</v>
      </c>
      <c r="F9" s="341"/>
      <c r="G9" s="325">
        <f t="shared" ref="G9:G17" si="0">IFERROR(ROUND(D9*100/B9,1),0)</f>
        <v>0</v>
      </c>
      <c r="H9" s="325">
        <f t="shared" ref="H9:H17" si="1">IFERROR(ROUND(IF(G9&lt;$B$3,G9,""),1),"")</f>
        <v>0</v>
      </c>
      <c r="I9" s="325" t="str">
        <f>IFERROR(ROUND(IF(AND(G9&gt;=$B$3,G9&lt;$D$3),G9,""),1),"")</f>
        <v/>
      </c>
      <c r="J9" s="325" t="str">
        <f t="shared" ref="J9:J17" si="2">IFERROR(ROUND(IF(G9&gt;=$D$3,G9,""),1),"")</f>
        <v/>
      </c>
      <c r="K9" s="323"/>
    </row>
    <row r="10" spans="1:79" ht="18" customHeight="1" thickBot="1" x14ac:dyDescent="0.3">
      <c r="A10" s="329" t="s">
        <v>541</v>
      </c>
      <c r="B10" s="339">
        <f>+METAS!$AX$44</f>
        <v>219</v>
      </c>
      <c r="C10" s="341">
        <f>ROUND((B10/12)*Config!$C$6,0)</f>
        <v>37</v>
      </c>
      <c r="D10" s="341">
        <f>+ACUMULADO!$AW$45</f>
        <v>46</v>
      </c>
      <c r="E10" s="326">
        <f>E9</f>
        <v>16.666666666666668</v>
      </c>
      <c r="F10" s="341"/>
      <c r="G10" s="325">
        <f t="shared" si="0"/>
        <v>21</v>
      </c>
      <c r="H10" s="325" t="str">
        <f t="shared" si="1"/>
        <v/>
      </c>
      <c r="I10" s="325" t="str">
        <f t="shared" ref="I10:I17" si="3">IFERROR(ROUND(IF(AND(G10&gt;=$B$3,G10&lt;$D$3),G10,""),1),"")</f>
        <v/>
      </c>
      <c r="J10" s="325">
        <f t="shared" si="2"/>
        <v>21</v>
      </c>
      <c r="K10" s="323"/>
    </row>
    <row r="11" spans="1:79" ht="18" customHeight="1" thickBot="1" x14ac:dyDescent="0.3">
      <c r="A11" s="329" t="s">
        <v>542</v>
      </c>
      <c r="B11" s="339">
        <f>+METAS!$AY$44</f>
        <v>18</v>
      </c>
      <c r="C11" s="341">
        <f>ROUND((B11/12)*Config!$C$6,0)</f>
        <v>3</v>
      </c>
      <c r="D11" s="341">
        <f>+ACUMULADO!$AX$45</f>
        <v>3</v>
      </c>
      <c r="E11" s="326">
        <f t="shared" ref="E11:E17" si="4">E10</f>
        <v>16.666666666666668</v>
      </c>
      <c r="F11" s="341"/>
      <c r="G11" s="325">
        <f t="shared" si="0"/>
        <v>16.7</v>
      </c>
      <c r="H11" s="325" t="str">
        <f t="shared" si="1"/>
        <v/>
      </c>
      <c r="I11" s="325" t="str">
        <f t="shared" si="3"/>
        <v/>
      </c>
      <c r="J11" s="325">
        <f t="shared" si="2"/>
        <v>16.7</v>
      </c>
      <c r="K11" s="323"/>
    </row>
    <row r="12" spans="1:79" ht="18" customHeight="1" thickBot="1" x14ac:dyDescent="0.3">
      <c r="A12" s="329" t="s">
        <v>543</v>
      </c>
      <c r="B12" s="339">
        <f>+METAS!$AZ$44</f>
        <v>14</v>
      </c>
      <c r="C12" s="341">
        <f>ROUND((B12/12)*Config!$C$6,0)</f>
        <v>2</v>
      </c>
      <c r="D12" s="341">
        <f>+ACUMULADO!$AY$45</f>
        <v>5</v>
      </c>
      <c r="E12" s="326">
        <f t="shared" si="4"/>
        <v>16.666666666666668</v>
      </c>
      <c r="F12" s="341"/>
      <c r="G12" s="325">
        <f t="shared" si="0"/>
        <v>35.700000000000003</v>
      </c>
      <c r="H12" s="325" t="str">
        <f t="shared" si="1"/>
        <v/>
      </c>
      <c r="I12" s="325" t="str">
        <f t="shared" si="3"/>
        <v/>
      </c>
      <c r="J12" s="325">
        <f t="shared" si="2"/>
        <v>35.700000000000003</v>
      </c>
      <c r="K12" s="323"/>
    </row>
    <row r="13" spans="1:79" ht="18" customHeight="1" thickBot="1" x14ac:dyDescent="0.3">
      <c r="A13" s="329" t="s">
        <v>544</v>
      </c>
      <c r="B13" s="339">
        <f>+METAS!$BA$44</f>
        <v>103</v>
      </c>
      <c r="C13" s="341">
        <f>ROUND((B13/12)*Config!$C$6,0)</f>
        <v>17</v>
      </c>
      <c r="D13" s="341">
        <f>+ACUMULADO!$AZ$45</f>
        <v>19</v>
      </c>
      <c r="E13" s="326">
        <f t="shared" si="4"/>
        <v>16.666666666666668</v>
      </c>
      <c r="F13" s="341"/>
      <c r="G13" s="325">
        <f t="shared" si="0"/>
        <v>18.399999999999999</v>
      </c>
      <c r="H13" s="325" t="str">
        <f t="shared" si="1"/>
        <v/>
      </c>
      <c r="I13" s="325" t="str">
        <f t="shared" si="3"/>
        <v/>
      </c>
      <c r="J13" s="325">
        <f t="shared" si="2"/>
        <v>18.399999999999999</v>
      </c>
      <c r="K13" s="323"/>
    </row>
    <row r="14" spans="1:79" ht="18" customHeight="1" thickBot="1" x14ac:dyDescent="0.3">
      <c r="A14" s="329" t="s">
        <v>545</v>
      </c>
      <c r="B14" s="339">
        <f>METAS!$BB$44</f>
        <v>23</v>
      </c>
      <c r="C14" s="341">
        <f>ROUND((B14/12)*Config!$C$6,0)</f>
        <v>4</v>
      </c>
      <c r="D14" s="341">
        <f>+ACUMULADO!$BA$45</f>
        <v>5</v>
      </c>
      <c r="E14" s="326">
        <f t="shared" si="4"/>
        <v>16.666666666666668</v>
      </c>
      <c r="F14" s="341"/>
      <c r="G14" s="325">
        <f t="shared" si="0"/>
        <v>21.7</v>
      </c>
      <c r="H14" s="325" t="str">
        <f t="shared" si="1"/>
        <v/>
      </c>
      <c r="I14" s="325" t="str">
        <f t="shared" si="3"/>
        <v/>
      </c>
      <c r="J14" s="325">
        <f t="shared" si="2"/>
        <v>21.7</v>
      </c>
      <c r="K14" s="323"/>
    </row>
    <row r="15" spans="1:79" ht="18" customHeight="1" thickBot="1" x14ac:dyDescent="0.3">
      <c r="A15" s="329" t="s">
        <v>546</v>
      </c>
      <c r="B15" s="339">
        <f>+METAS!$BC$44</f>
        <v>6</v>
      </c>
      <c r="C15" s="341">
        <f>ROUND((B15/12)*Config!$C$6,0)</f>
        <v>1</v>
      </c>
      <c r="D15" s="341">
        <f>+ACUMULADO!$BB$45</f>
        <v>1</v>
      </c>
      <c r="E15" s="326">
        <f t="shared" si="4"/>
        <v>16.666666666666668</v>
      </c>
      <c r="F15" s="341"/>
      <c r="G15" s="325">
        <f t="shared" si="0"/>
        <v>16.7</v>
      </c>
      <c r="H15" s="325" t="str">
        <f t="shared" si="1"/>
        <v/>
      </c>
      <c r="I15" s="325" t="str">
        <f t="shared" si="3"/>
        <v/>
      </c>
      <c r="J15" s="325">
        <f t="shared" si="2"/>
        <v>16.7</v>
      </c>
      <c r="K15" s="323"/>
    </row>
    <row r="16" spans="1:79" ht="18" customHeight="1" thickBot="1" x14ac:dyDescent="0.3">
      <c r="A16" s="329" t="s">
        <v>547</v>
      </c>
      <c r="B16" s="339">
        <f>+METAS!$BD$44</f>
        <v>31</v>
      </c>
      <c r="C16" s="341">
        <f>ROUND((B16/12)*Config!$C$6,0)</f>
        <v>5</v>
      </c>
      <c r="D16" s="341">
        <f>+ACUMULADO!$BC$45</f>
        <v>5</v>
      </c>
      <c r="E16" s="326">
        <f t="shared" si="4"/>
        <v>16.666666666666668</v>
      </c>
      <c r="F16" s="341"/>
      <c r="G16" s="325">
        <f t="shared" si="0"/>
        <v>16.100000000000001</v>
      </c>
      <c r="H16" s="325" t="str">
        <f t="shared" si="1"/>
        <v/>
      </c>
      <c r="I16" s="325" t="str">
        <f t="shared" si="3"/>
        <v/>
      </c>
      <c r="J16" s="325">
        <f t="shared" si="2"/>
        <v>16.100000000000001</v>
      </c>
      <c r="K16" s="323"/>
      <c r="T16" s="427" t="s">
        <v>531</v>
      </c>
      <c r="U16" s="428"/>
      <c r="V16" s="428"/>
      <c r="W16" s="428"/>
      <c r="X16" s="428"/>
      <c r="Y16" s="428"/>
      <c r="Z16" s="429"/>
    </row>
    <row r="17" spans="1:26" ht="18" customHeight="1" thickBot="1" x14ac:dyDescent="0.3">
      <c r="A17" s="329" t="s">
        <v>548</v>
      </c>
      <c r="B17" s="339">
        <f>+METAS!$BE$44</f>
        <v>0</v>
      </c>
      <c r="C17" s="341">
        <f>ROUND((B17/12)*Config!$C$6,0)</f>
        <v>0</v>
      </c>
      <c r="D17" s="341">
        <f>+ACUMULADO!$BD$45</f>
        <v>0</v>
      </c>
      <c r="E17" s="326">
        <f t="shared" si="4"/>
        <v>16.666666666666668</v>
      </c>
      <c r="F17" s="341"/>
      <c r="G17" s="325">
        <f t="shared" si="0"/>
        <v>0</v>
      </c>
      <c r="H17" s="325">
        <f t="shared" si="1"/>
        <v>0</v>
      </c>
      <c r="I17" s="325" t="str">
        <f t="shared" si="3"/>
        <v/>
      </c>
      <c r="J17" s="325" t="str">
        <f t="shared" si="2"/>
        <v/>
      </c>
      <c r="T17" s="430"/>
      <c r="U17" s="431"/>
      <c r="V17" s="431"/>
      <c r="W17" s="431"/>
      <c r="X17" s="431"/>
      <c r="Y17" s="431"/>
      <c r="Z17" s="432"/>
    </row>
    <row r="18" spans="1:26" ht="18" customHeight="1" x14ac:dyDescent="0.25">
      <c r="A18" s="5"/>
      <c r="C18" s="28"/>
      <c r="D18" s="28"/>
      <c r="E18" s="28"/>
      <c r="F18" s="28"/>
      <c r="G18" s="28"/>
      <c r="T18" s="430"/>
      <c r="U18" s="431"/>
      <c r="V18" s="431"/>
      <c r="W18" s="431"/>
      <c r="X18" s="431"/>
      <c r="Y18" s="431"/>
      <c r="Z18" s="432"/>
    </row>
    <row r="19" spans="1:26" ht="18" customHeight="1" thickBot="1" x14ac:dyDescent="0.3">
      <c r="C19" s="28"/>
      <c r="D19" s="28"/>
      <c r="E19" s="28"/>
      <c r="F19" s="28"/>
      <c r="G19" s="28"/>
      <c r="H19" s="321"/>
      <c r="T19" s="433"/>
      <c r="U19" s="434"/>
      <c r="V19" s="434"/>
      <c r="W19" s="434"/>
      <c r="X19" s="434"/>
      <c r="Y19" s="434"/>
      <c r="Z19" s="435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530</v>
      </c>
    </row>
    <row r="22" spans="1:26" ht="57.75" customHeight="1" x14ac:dyDescent="0.25">
      <c r="C22" s="28"/>
      <c r="D22" s="28"/>
      <c r="F22" s="28"/>
      <c r="G22" s="28"/>
    </row>
    <row r="23" spans="1:26" ht="18" customHeight="1" x14ac:dyDescent="0.25">
      <c r="A23" s="4" t="str">
        <f>_xlfn.CONCAT(Config!$B$2," PORCENTAJE DE ",ZOONOSIS!A24," ",Config!$B$3,Config!$C$12," - ",Config!$D$12," ",Config!$E$12)</f>
        <v>RED. MOYOBAMBA: PORCENTAJE DE PERSONAS MORDIDAS QUE INICIAN TRATAMIENTO CON VACUNA ANTIRRABICA  - POR MICROREDES : ENERO - FEBRERO 2025</v>
      </c>
      <c r="C23" s="28"/>
      <c r="D23" s="28"/>
      <c r="F23" s="28"/>
      <c r="G23" s="28"/>
    </row>
    <row r="24" spans="1:26" ht="18" customHeight="1" x14ac:dyDescent="0.25">
      <c r="A24" s="338" t="s">
        <v>552</v>
      </c>
      <c r="C24" s="28"/>
      <c r="D24" s="28"/>
      <c r="F24" s="28"/>
      <c r="G24" s="28"/>
      <c r="H24" s="436" t="s">
        <v>532</v>
      </c>
      <c r="I24" s="436"/>
      <c r="J24" s="436"/>
    </row>
    <row r="25" spans="1:26" s="4" customFormat="1" ht="39.950000000000003" customHeight="1" x14ac:dyDescent="0.25">
      <c r="A25" s="337" t="s">
        <v>2</v>
      </c>
      <c r="B25" s="336" t="s">
        <v>533</v>
      </c>
      <c r="C25" s="336" t="s">
        <v>69</v>
      </c>
      <c r="D25" s="335" t="s">
        <v>638</v>
      </c>
      <c r="E25" s="340" t="s">
        <v>1</v>
      </c>
      <c r="F25" s="324"/>
      <c r="G25" s="334" t="s">
        <v>9</v>
      </c>
      <c r="H25" s="333" t="str">
        <f>"DEFICIENTE &lt; "&amp;$B$3</f>
        <v>DEFICIENTE &lt; 13,3</v>
      </c>
      <c r="I25" s="333" t="str">
        <f>"PROCESO &gt;= "&amp;$B$3&amp;"  -  &lt; "&amp;$D$3</f>
        <v>PROCESO &gt;= 13,3  -  &lt; 15</v>
      </c>
      <c r="J25" s="333" t="str">
        <f>"OPTIMO &gt;= "&amp;$D$3</f>
        <v>OPTIMO &gt;= 15</v>
      </c>
      <c r="S25" s="330"/>
      <c r="V25" s="4" t="s">
        <v>537</v>
      </c>
    </row>
    <row r="26" spans="1:26" ht="18" customHeight="1" thickBot="1" x14ac:dyDescent="0.3">
      <c r="A26" s="332" t="s">
        <v>66</v>
      </c>
      <c r="B26" s="331">
        <f>SUM(B27:B35)</f>
        <v>139</v>
      </c>
      <c r="C26" s="331">
        <f>SUM(C27:C35)</f>
        <v>23</v>
      </c>
      <c r="D26" s="331">
        <f>SUM(D27:D35)</f>
        <v>25</v>
      </c>
      <c r="E26" s="325">
        <f>+Config!C9</f>
        <v>16.666666666666668</v>
      </c>
      <c r="F26" s="331"/>
      <c r="G26" s="325">
        <f>IFERROR(ROUND(D26*100/B26,1),0)</f>
        <v>18</v>
      </c>
      <c r="H26" s="325" t="str">
        <f>IFERROR(ROUND(IF(G26&lt;$B$3,G26,""),1),"")</f>
        <v/>
      </c>
      <c r="I26" s="325" t="str">
        <f>IFERROR(ROUND(IF(AND(G26&gt;=$B$3,G26&lt;$D$3),G26,""),1),"")</f>
        <v/>
      </c>
      <c r="J26" s="325">
        <f>IFERROR(ROUND(IF(G26&gt;=$D$3,G26,""),1),"")</f>
        <v>18</v>
      </c>
      <c r="K26" s="323"/>
    </row>
    <row r="27" spans="1:26" ht="18" customHeight="1" thickBot="1" x14ac:dyDescent="0.3">
      <c r="A27" s="329" t="str">
        <f>+A9</f>
        <v>HOSP</v>
      </c>
      <c r="B27" s="339">
        <f>+METAS!$AV$45</f>
        <v>0</v>
      </c>
      <c r="C27" s="328">
        <f>ROUND((B27/12)*Config!$C$6,0)</f>
        <v>0</v>
      </c>
      <c r="D27" s="341">
        <f>+ACUMULADO!$AU$46</f>
        <v>0</v>
      </c>
      <c r="E27" s="326">
        <f>E26</f>
        <v>16.666666666666668</v>
      </c>
      <c r="F27" s="326"/>
      <c r="G27" s="325">
        <f t="shared" ref="G27:G35" si="5">IFERROR(ROUND(D27*100/B27,1),0)</f>
        <v>0</v>
      </c>
      <c r="H27" s="325">
        <f t="shared" ref="H27:H35" si="6">IFERROR(ROUND(IF(G27&lt;$B$3,G27,""),1),"")</f>
        <v>0</v>
      </c>
      <c r="I27" s="325" t="str">
        <f t="shared" ref="I27:I35" si="7">IFERROR(ROUND(IF(AND(G27&gt;=$B$3,G27&lt;$D$3),G27,""),1),"")</f>
        <v/>
      </c>
      <c r="J27" s="325" t="str">
        <f t="shared" ref="J27:J35" si="8">IFERROR(ROUND(IF(G27&gt;=$D$3,G27,""),1),"")</f>
        <v/>
      </c>
      <c r="K27" s="323"/>
    </row>
    <row r="28" spans="1:26" ht="18" customHeight="1" thickBot="1" x14ac:dyDescent="0.3">
      <c r="A28" s="329" t="str">
        <f t="shared" ref="A28:A35" si="9">+A10</f>
        <v>LLUI</v>
      </c>
      <c r="B28" s="339">
        <f>+METAS!$AX$45</f>
        <v>110</v>
      </c>
      <c r="C28" s="328">
        <f>ROUND((B28/12)*Config!$C$6,0)</f>
        <v>18</v>
      </c>
      <c r="D28" s="341">
        <f>+ACUMULADO!$AW$46</f>
        <v>17</v>
      </c>
      <c r="E28" s="326">
        <f>E27</f>
        <v>16.666666666666668</v>
      </c>
      <c r="F28" s="326"/>
      <c r="G28" s="325">
        <f t="shared" si="5"/>
        <v>15.5</v>
      </c>
      <c r="H28" s="325" t="str">
        <f t="shared" si="6"/>
        <v/>
      </c>
      <c r="I28" s="325" t="str">
        <f t="shared" si="7"/>
        <v/>
      </c>
      <c r="J28" s="325">
        <f t="shared" si="8"/>
        <v>15.5</v>
      </c>
      <c r="K28" s="323"/>
    </row>
    <row r="29" spans="1:26" ht="18" customHeight="1" thickBot="1" x14ac:dyDescent="0.3">
      <c r="A29" s="329" t="str">
        <f t="shared" si="9"/>
        <v>JERI</v>
      </c>
      <c r="B29" s="339">
        <f>+METAS!$AY$45</f>
        <v>2</v>
      </c>
      <c r="C29" s="328">
        <f>ROUND((B29/12)*Config!$C$6,0)</f>
        <v>0</v>
      </c>
      <c r="D29" s="341">
        <f>+ACUMULADO!$AX$46</f>
        <v>0</v>
      </c>
      <c r="E29" s="326">
        <f t="shared" ref="E29:E35" si="10">E28</f>
        <v>16.666666666666668</v>
      </c>
      <c r="F29" s="326"/>
      <c r="G29" s="325">
        <f t="shared" si="5"/>
        <v>0</v>
      </c>
      <c r="H29" s="325">
        <f t="shared" si="6"/>
        <v>0</v>
      </c>
      <c r="I29" s="325" t="str">
        <f t="shared" si="7"/>
        <v/>
      </c>
      <c r="J29" s="325" t="str">
        <f t="shared" si="8"/>
        <v/>
      </c>
      <c r="K29" s="323"/>
    </row>
    <row r="30" spans="1:26" ht="18" customHeight="1" thickBot="1" x14ac:dyDescent="0.3">
      <c r="A30" s="329" t="str">
        <f t="shared" si="9"/>
        <v>YANT</v>
      </c>
      <c r="B30" s="339">
        <f>+METAS!$AZ$45</f>
        <v>4</v>
      </c>
      <c r="C30" s="328">
        <f>ROUND((B30/12)*Config!$C$6,0)</f>
        <v>1</v>
      </c>
      <c r="D30" s="341">
        <f>+ACUMULADO!$AY$46</f>
        <v>0</v>
      </c>
      <c r="E30" s="326">
        <f t="shared" si="10"/>
        <v>16.666666666666668</v>
      </c>
      <c r="F30" s="326"/>
      <c r="G30" s="325">
        <f t="shared" si="5"/>
        <v>0</v>
      </c>
      <c r="H30" s="325">
        <f t="shared" si="6"/>
        <v>0</v>
      </c>
      <c r="I30" s="325" t="str">
        <f t="shared" si="7"/>
        <v/>
      </c>
      <c r="J30" s="325" t="str">
        <f t="shared" si="8"/>
        <v/>
      </c>
      <c r="K30" s="323"/>
    </row>
    <row r="31" spans="1:26" ht="18" customHeight="1" thickBot="1" x14ac:dyDescent="0.3">
      <c r="A31" s="329" t="str">
        <f t="shared" si="9"/>
        <v>SORI</v>
      </c>
      <c r="B31" s="339">
        <f>+METAS!$BA$45</f>
        <v>10</v>
      </c>
      <c r="C31" s="328">
        <f>ROUND((B31/12)*Config!$C$6,0)</f>
        <v>2</v>
      </c>
      <c r="D31" s="341">
        <f>+ACUMULADO!$AZ$46</f>
        <v>2</v>
      </c>
      <c r="E31" s="326">
        <f t="shared" si="10"/>
        <v>16.666666666666668</v>
      </c>
      <c r="F31" s="326"/>
      <c r="G31" s="325">
        <f t="shared" si="5"/>
        <v>20</v>
      </c>
      <c r="H31" s="325" t="str">
        <f t="shared" si="6"/>
        <v/>
      </c>
      <c r="I31" s="325" t="str">
        <f t="shared" si="7"/>
        <v/>
      </c>
      <c r="J31" s="325">
        <f t="shared" si="8"/>
        <v>20</v>
      </c>
      <c r="K31" s="323"/>
    </row>
    <row r="32" spans="1:26" ht="18" customHeight="1" thickBot="1" x14ac:dyDescent="0.3">
      <c r="A32" s="329" t="str">
        <f t="shared" si="9"/>
        <v>JEPE</v>
      </c>
      <c r="B32" s="339">
        <f>METAS!$BB$45</f>
        <v>7</v>
      </c>
      <c r="C32" s="328">
        <f>ROUND((B32/12)*Config!$C$6,0)</f>
        <v>1</v>
      </c>
      <c r="D32" s="341">
        <f>+ACUMULADO!$BA$46</f>
        <v>3</v>
      </c>
      <c r="E32" s="326">
        <f t="shared" si="10"/>
        <v>16.666666666666668</v>
      </c>
      <c r="F32" s="326"/>
      <c r="G32" s="325">
        <f t="shared" si="5"/>
        <v>42.9</v>
      </c>
      <c r="H32" s="325" t="str">
        <f t="shared" si="6"/>
        <v/>
      </c>
      <c r="I32" s="325" t="str">
        <f t="shared" si="7"/>
        <v/>
      </c>
      <c r="J32" s="325">
        <f t="shared" si="8"/>
        <v>42.9</v>
      </c>
      <c r="K32" s="323"/>
      <c r="T32" s="427" t="s">
        <v>534</v>
      </c>
      <c r="U32" s="428"/>
      <c r="V32" s="428"/>
      <c r="W32" s="428"/>
      <c r="X32" s="428"/>
      <c r="Y32" s="428"/>
      <c r="Z32" s="429"/>
    </row>
    <row r="33" spans="1:26" ht="18" customHeight="1" thickBot="1" x14ac:dyDescent="0.3">
      <c r="A33" s="329" t="str">
        <f t="shared" si="9"/>
        <v>ROQU</v>
      </c>
      <c r="B33" s="339">
        <f>+METAS!$BC$45</f>
        <v>0</v>
      </c>
      <c r="C33" s="328">
        <f>ROUND((B33/12)*Config!$C$6,0)</f>
        <v>0</v>
      </c>
      <c r="D33" s="341">
        <f>+ACUMULADO!$BB$46</f>
        <v>1</v>
      </c>
      <c r="E33" s="326">
        <f t="shared" si="10"/>
        <v>16.666666666666668</v>
      </c>
      <c r="F33" s="326"/>
      <c r="G33" s="325">
        <f t="shared" si="5"/>
        <v>0</v>
      </c>
      <c r="H33" s="325">
        <f t="shared" si="6"/>
        <v>0</v>
      </c>
      <c r="I33" s="325" t="str">
        <f t="shared" si="7"/>
        <v/>
      </c>
      <c r="J33" s="325" t="str">
        <f t="shared" si="8"/>
        <v/>
      </c>
      <c r="K33" s="323"/>
      <c r="T33" s="430"/>
      <c r="U33" s="431"/>
      <c r="V33" s="431"/>
      <c r="W33" s="431"/>
      <c r="X33" s="431"/>
      <c r="Y33" s="431"/>
      <c r="Z33" s="432"/>
    </row>
    <row r="34" spans="1:26" ht="18" customHeight="1" thickBot="1" x14ac:dyDescent="0.3">
      <c r="A34" s="329" t="str">
        <f t="shared" si="9"/>
        <v>CALZ</v>
      </c>
      <c r="B34" s="339">
        <f>+METAS!$BD$45</f>
        <v>6</v>
      </c>
      <c r="C34" s="328">
        <f>ROUND((B34/12)*Config!$C$6,0)</f>
        <v>1</v>
      </c>
      <c r="D34" s="341">
        <f>+ACUMULADO!$BC$46</f>
        <v>2</v>
      </c>
      <c r="E34" s="326">
        <f t="shared" si="10"/>
        <v>16.666666666666668</v>
      </c>
      <c r="F34" s="326"/>
      <c r="G34" s="325">
        <f t="shared" si="5"/>
        <v>33.299999999999997</v>
      </c>
      <c r="H34" s="325" t="str">
        <f t="shared" si="6"/>
        <v/>
      </c>
      <c r="I34" s="325" t="str">
        <f t="shared" si="7"/>
        <v/>
      </c>
      <c r="J34" s="325">
        <f t="shared" si="8"/>
        <v>33.299999999999997</v>
      </c>
      <c r="K34" s="323"/>
      <c r="T34" s="430"/>
      <c r="U34" s="431"/>
      <c r="V34" s="431"/>
      <c r="W34" s="431"/>
      <c r="X34" s="431"/>
      <c r="Y34" s="431"/>
      <c r="Z34" s="432"/>
    </row>
    <row r="35" spans="1:26" ht="18" customHeight="1" thickBot="1" x14ac:dyDescent="0.3">
      <c r="A35" s="329" t="str">
        <f t="shared" si="9"/>
        <v>PUEB</v>
      </c>
      <c r="B35" s="339">
        <f>+METAS!$BE$45</f>
        <v>0</v>
      </c>
      <c r="C35" s="328">
        <f>ROUND((B35/12)*Config!$C$6,0)</f>
        <v>0</v>
      </c>
      <c r="D35" s="341">
        <f>+ACUMULADO!$BD$46</f>
        <v>0</v>
      </c>
      <c r="E35" s="326">
        <f t="shared" si="10"/>
        <v>16.666666666666668</v>
      </c>
      <c r="F35" s="326"/>
      <c r="G35" s="325">
        <f t="shared" si="5"/>
        <v>0</v>
      </c>
      <c r="H35" s="325">
        <f t="shared" si="6"/>
        <v>0</v>
      </c>
      <c r="I35" s="325" t="str">
        <f t="shared" si="7"/>
        <v/>
      </c>
      <c r="J35" s="325" t="str">
        <f t="shared" si="8"/>
        <v/>
      </c>
      <c r="T35" s="433"/>
      <c r="U35" s="434"/>
      <c r="V35" s="434"/>
      <c r="W35" s="434"/>
      <c r="X35" s="434"/>
      <c r="Y35" s="434"/>
      <c r="Z35" s="435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  <c r="H42" s="28" t="s">
        <v>538</v>
      </c>
      <c r="J42" s="28" t="s">
        <v>539</v>
      </c>
    </row>
    <row r="43" spans="1:26" ht="18" customHeight="1" x14ac:dyDescent="0.25">
      <c r="C43" s="28"/>
      <c r="D43" s="28"/>
      <c r="F43" s="28"/>
      <c r="G43" s="28"/>
      <c r="H43" s="346" t="s">
        <v>13</v>
      </c>
      <c r="I43" s="346" t="s">
        <v>12</v>
      </c>
      <c r="J43" s="346" t="s">
        <v>11</v>
      </c>
    </row>
    <row r="44" spans="1:26" ht="18" customHeight="1" x14ac:dyDescent="0.25">
      <c r="A44" s="4" t="str">
        <f>_xlfn.CONCAT(Config!$B$2," PORCENTAJE DE ",ZOONOSIS!A45," ",Config!$B$3,Config!$C$12," - ",Config!$D$12," ",Config!$E$12)</f>
        <v>RED. MOYOBAMBA: PORCENTAJE DE PERSONAS MORDIDAS CONTROLADAS CON VACUNA ANTIRRABICA  - POR MICROREDES : ENERO - FEBRERO 2025</v>
      </c>
      <c r="C44" s="28"/>
      <c r="D44" s="28"/>
      <c r="F44" s="28"/>
      <c r="G44" s="28"/>
      <c r="H44" s="345">
        <v>10</v>
      </c>
      <c r="I44" s="345"/>
      <c r="J44" s="345">
        <v>5</v>
      </c>
    </row>
    <row r="45" spans="1:26" ht="18" customHeight="1" x14ac:dyDescent="0.25">
      <c r="A45" s="338" t="s">
        <v>637</v>
      </c>
      <c r="C45" s="28"/>
      <c r="D45" s="28"/>
      <c r="F45" s="28"/>
      <c r="G45" s="28"/>
      <c r="H45" s="424" t="s">
        <v>532</v>
      </c>
      <c r="I45" s="425"/>
      <c r="J45" s="426"/>
    </row>
    <row r="46" spans="1:26" ht="63.75" customHeight="1" x14ac:dyDescent="0.25">
      <c r="A46" s="337" t="s">
        <v>2</v>
      </c>
      <c r="B46" s="336" t="s">
        <v>533</v>
      </c>
      <c r="C46" s="336" t="s">
        <v>69</v>
      </c>
      <c r="D46" s="336" t="s">
        <v>639</v>
      </c>
      <c r="E46" s="335" t="s">
        <v>1</v>
      </c>
      <c r="F46" s="324"/>
      <c r="G46" s="334" t="s">
        <v>9</v>
      </c>
      <c r="H46" s="333" t="str">
        <f>"DEFICIENTE &lt; "&amp;$B$3</f>
        <v>DEFICIENTE &lt; 13,3</v>
      </c>
      <c r="I46" s="333" t="str">
        <f>"PROCESO &gt;= "&amp;$B$3&amp;"  -  &lt; "&amp;$D$3</f>
        <v>PROCESO &gt;= 13,3  -  &lt; 15</v>
      </c>
      <c r="J46" s="333" t="str">
        <f>"OPTIMO &gt;= "&amp;$D$3</f>
        <v>OPTIMO &gt;= 15</v>
      </c>
    </row>
    <row r="47" spans="1:26" ht="18" customHeight="1" thickBot="1" x14ac:dyDescent="0.3">
      <c r="A47" s="332" t="s">
        <v>66</v>
      </c>
      <c r="B47" s="331">
        <f>SUM(B48:B56)</f>
        <v>43</v>
      </c>
      <c r="C47" s="331">
        <f>SUM(C48:C56)</f>
        <v>7</v>
      </c>
      <c r="D47" s="331">
        <f>SUM(D48:D56)</f>
        <v>5</v>
      </c>
      <c r="E47" s="325">
        <f>+Config!C9</f>
        <v>16.666666666666668</v>
      </c>
      <c r="F47" s="331"/>
      <c r="G47" s="325">
        <f>IFERROR(ROUND(D47*100/B47,1),0)</f>
        <v>11.6</v>
      </c>
      <c r="H47" s="325">
        <f>IFERROR(ROUND(IF(G47&lt;$B$3,G47,""),1),"")</f>
        <v>11.6</v>
      </c>
      <c r="I47" s="325" t="str">
        <f>IFERROR(ROUND(IF(AND(G47&gt;=$B$3,G47&lt;$D$3),G47,""),1),"")</f>
        <v/>
      </c>
      <c r="J47" s="325" t="str">
        <f>IFERROR(ROUND(IF(G47&gt;=$D$3,G47,""),1),"")</f>
        <v/>
      </c>
    </row>
    <row r="48" spans="1:26" ht="18" customHeight="1" thickBot="1" x14ac:dyDescent="0.3">
      <c r="A48" s="329" t="str">
        <f>+A27</f>
        <v>HOSP</v>
      </c>
      <c r="B48" s="339">
        <f>+METAS!$AV$46</f>
        <v>0</v>
      </c>
      <c r="C48" s="328">
        <f>ROUND((B48/12)*Config!$C$6,0)</f>
        <v>0</v>
      </c>
      <c r="D48" s="341">
        <f>+ACUMULADO!$AU$47</f>
        <v>0</v>
      </c>
      <c r="E48" s="326">
        <f>E47</f>
        <v>16.666666666666668</v>
      </c>
      <c r="F48" s="326"/>
      <c r="G48" s="325">
        <f t="shared" ref="G48:G56" si="11">IFERROR(ROUND(D48*100/B48,1),0)</f>
        <v>0</v>
      </c>
      <c r="H48" s="325">
        <f t="shared" ref="H48:H56" si="12">IFERROR(ROUND(IF(G48&lt;$B$3,G48,""),1),"")</f>
        <v>0</v>
      </c>
      <c r="I48" s="325" t="str">
        <f t="shared" ref="I48:I56" si="13">IFERROR(ROUND(IF(AND(G48&gt;=$B$3,G48&lt;$D$3),G48,""),1),"")</f>
        <v/>
      </c>
      <c r="J48" s="325" t="str">
        <f t="shared" ref="J48:J56" si="14">IFERROR(ROUND(IF(G48&gt;=$D$3,G48,""),1),"")</f>
        <v/>
      </c>
    </row>
    <row r="49" spans="1:26" ht="18" customHeight="1" thickBot="1" x14ac:dyDescent="0.3">
      <c r="A49" s="329" t="str">
        <f t="shared" ref="A49:A56" si="15">+A28</f>
        <v>LLUI</v>
      </c>
      <c r="B49" s="339">
        <f>+METAS!$AX$46</f>
        <v>30</v>
      </c>
      <c r="C49" s="328">
        <f>ROUND((B49/12)*Config!$C$6,0)</f>
        <v>5</v>
      </c>
      <c r="D49" s="341">
        <f>+ACUMULADO!$AW$47</f>
        <v>3</v>
      </c>
      <c r="E49" s="326">
        <f>E48</f>
        <v>16.666666666666668</v>
      </c>
      <c r="F49" s="326"/>
      <c r="G49" s="325">
        <f t="shared" si="11"/>
        <v>10</v>
      </c>
      <c r="H49" s="325">
        <f t="shared" si="12"/>
        <v>10</v>
      </c>
      <c r="I49" s="325" t="str">
        <f t="shared" si="13"/>
        <v/>
      </c>
      <c r="J49" s="325" t="str">
        <f t="shared" si="14"/>
        <v/>
      </c>
    </row>
    <row r="50" spans="1:26" ht="18" customHeight="1" thickBot="1" x14ac:dyDescent="0.3">
      <c r="A50" s="329" t="str">
        <f t="shared" si="15"/>
        <v>JERI</v>
      </c>
      <c r="B50" s="339">
        <f>+METAS!$AY$46</f>
        <v>4</v>
      </c>
      <c r="C50" s="328">
        <f>ROUND((B50/12)*Config!$C$6,0)</f>
        <v>1</v>
      </c>
      <c r="D50" s="341">
        <f>+ACUMULADO!$AX$47</f>
        <v>0</v>
      </c>
      <c r="E50" s="326">
        <f t="shared" ref="E50:E56" si="16">E49</f>
        <v>16.666666666666668</v>
      </c>
      <c r="F50" s="326"/>
      <c r="G50" s="325">
        <f t="shared" si="11"/>
        <v>0</v>
      </c>
      <c r="H50" s="325">
        <f t="shared" si="12"/>
        <v>0</v>
      </c>
      <c r="I50" s="325" t="str">
        <f t="shared" si="13"/>
        <v/>
      </c>
      <c r="J50" s="325" t="str">
        <f t="shared" si="14"/>
        <v/>
      </c>
    </row>
    <row r="51" spans="1:26" s="4" customFormat="1" ht="15.75" thickBot="1" x14ac:dyDescent="0.3">
      <c r="A51" s="329" t="str">
        <f t="shared" si="15"/>
        <v>YANT</v>
      </c>
      <c r="B51" s="339">
        <f>+METAS!$AZ$46</f>
        <v>1</v>
      </c>
      <c r="C51" s="328">
        <f>ROUND((B51/12)*Config!$C$6,0)</f>
        <v>0</v>
      </c>
      <c r="D51" s="341">
        <f>+ACUMULADO!$AY$47</f>
        <v>0</v>
      </c>
      <c r="E51" s="326">
        <f t="shared" si="16"/>
        <v>16.666666666666668</v>
      </c>
      <c r="F51" s="326"/>
      <c r="G51" s="325">
        <f t="shared" si="11"/>
        <v>0</v>
      </c>
      <c r="H51" s="325">
        <f t="shared" si="12"/>
        <v>0</v>
      </c>
      <c r="I51" s="325" t="str">
        <f t="shared" si="13"/>
        <v/>
      </c>
      <c r="J51" s="325" t="str">
        <f t="shared" si="14"/>
        <v/>
      </c>
      <c r="S51" s="330"/>
    </row>
    <row r="52" spans="1:26" ht="18" customHeight="1" thickBot="1" x14ac:dyDescent="0.3">
      <c r="A52" s="329" t="str">
        <f t="shared" si="15"/>
        <v>SORI</v>
      </c>
      <c r="B52" s="339">
        <f>+METAS!$BA$46</f>
        <v>4</v>
      </c>
      <c r="C52" s="328">
        <f>ROUND((B52/12)*Config!$C$6,0)</f>
        <v>1</v>
      </c>
      <c r="D52" s="341">
        <f>+ACUMULADO!$AZ$47</f>
        <v>1</v>
      </c>
      <c r="E52" s="326">
        <f t="shared" si="16"/>
        <v>16.666666666666668</v>
      </c>
      <c r="F52" s="326"/>
      <c r="G52" s="325">
        <f t="shared" si="11"/>
        <v>25</v>
      </c>
      <c r="H52" s="325" t="str">
        <f t="shared" si="12"/>
        <v/>
      </c>
      <c r="I52" s="325" t="str">
        <f t="shared" si="13"/>
        <v/>
      </c>
      <c r="J52" s="325">
        <f t="shared" si="14"/>
        <v>25</v>
      </c>
      <c r="K52" s="323"/>
    </row>
    <row r="53" spans="1:26" ht="18" customHeight="1" thickBot="1" x14ac:dyDescent="0.3">
      <c r="A53" s="329" t="str">
        <f t="shared" si="15"/>
        <v>JEPE</v>
      </c>
      <c r="B53" s="339">
        <f>METAS!$BB$46</f>
        <v>2</v>
      </c>
      <c r="C53" s="328">
        <f>ROUND((B53/12)*Config!$C$6,0)</f>
        <v>0</v>
      </c>
      <c r="D53" s="341">
        <f>+ACUMULADO!$BA$47</f>
        <v>0</v>
      </c>
      <c r="E53" s="326">
        <f t="shared" si="16"/>
        <v>16.666666666666668</v>
      </c>
      <c r="F53" s="326"/>
      <c r="G53" s="325">
        <f t="shared" si="11"/>
        <v>0</v>
      </c>
      <c r="H53" s="325">
        <f t="shared" si="12"/>
        <v>0</v>
      </c>
      <c r="I53" s="325" t="str">
        <f t="shared" si="13"/>
        <v/>
      </c>
      <c r="J53" s="325" t="str">
        <f t="shared" si="14"/>
        <v/>
      </c>
      <c r="K53" s="323"/>
      <c r="T53" s="427" t="s">
        <v>534</v>
      </c>
      <c r="U53" s="428"/>
      <c r="V53" s="428"/>
      <c r="W53" s="428"/>
      <c r="X53" s="428"/>
      <c r="Y53" s="428"/>
      <c r="Z53" s="429"/>
    </row>
    <row r="54" spans="1:26" ht="18" customHeight="1" thickBot="1" x14ac:dyDescent="0.3">
      <c r="A54" s="329" t="str">
        <f t="shared" si="15"/>
        <v>ROQU</v>
      </c>
      <c r="B54" s="339">
        <f>+METAS!$BC$46</f>
        <v>0</v>
      </c>
      <c r="C54" s="328">
        <f>ROUND((B54/12)*Config!$C$6,0)</f>
        <v>0</v>
      </c>
      <c r="D54" s="341">
        <f>+ACUMULADO!$BB$47</f>
        <v>0</v>
      </c>
      <c r="E54" s="326">
        <f t="shared" si="16"/>
        <v>16.666666666666668</v>
      </c>
      <c r="F54" s="326"/>
      <c r="G54" s="325">
        <f t="shared" si="11"/>
        <v>0</v>
      </c>
      <c r="H54" s="325">
        <f t="shared" si="12"/>
        <v>0</v>
      </c>
      <c r="I54" s="325" t="str">
        <f t="shared" si="13"/>
        <v/>
      </c>
      <c r="J54" s="325" t="str">
        <f t="shared" si="14"/>
        <v/>
      </c>
      <c r="K54" s="323"/>
      <c r="T54" s="430"/>
      <c r="U54" s="431"/>
      <c r="V54" s="431"/>
      <c r="W54" s="431"/>
      <c r="X54" s="431"/>
      <c r="Y54" s="431"/>
      <c r="Z54" s="432"/>
    </row>
    <row r="55" spans="1:26" ht="18" customHeight="1" thickBot="1" x14ac:dyDescent="0.3">
      <c r="A55" s="329" t="str">
        <f t="shared" si="15"/>
        <v>CALZ</v>
      </c>
      <c r="B55" s="339">
        <f>+METAS!$BD$46</f>
        <v>2</v>
      </c>
      <c r="C55" s="328">
        <f>ROUND((B55/12)*Config!$C$6,0)</f>
        <v>0</v>
      </c>
      <c r="D55" s="341">
        <f>+ACUMULADO!$BC$47</f>
        <v>1</v>
      </c>
      <c r="E55" s="326">
        <f t="shared" si="16"/>
        <v>16.666666666666668</v>
      </c>
      <c r="F55" s="326"/>
      <c r="G55" s="325">
        <f t="shared" si="11"/>
        <v>50</v>
      </c>
      <c r="H55" s="325" t="str">
        <f t="shared" si="12"/>
        <v/>
      </c>
      <c r="I55" s="325" t="str">
        <f t="shared" si="13"/>
        <v/>
      </c>
      <c r="J55" s="325">
        <f t="shared" si="14"/>
        <v>50</v>
      </c>
      <c r="K55" s="323"/>
      <c r="T55" s="430"/>
      <c r="U55" s="431"/>
      <c r="V55" s="431"/>
      <c r="W55" s="431"/>
      <c r="X55" s="431"/>
      <c r="Y55" s="431"/>
      <c r="Z55" s="432"/>
    </row>
    <row r="56" spans="1:26" ht="18" customHeight="1" thickBot="1" x14ac:dyDescent="0.3">
      <c r="A56" s="329" t="str">
        <f t="shared" si="15"/>
        <v>PUEB</v>
      </c>
      <c r="B56" s="339">
        <f>+METAS!$BE$46</f>
        <v>0</v>
      </c>
      <c r="C56" s="328">
        <f>ROUND((B56/12)*Config!$C$6,0)</f>
        <v>0</v>
      </c>
      <c r="D56" s="341">
        <f>+ACUMULADO!$BD$47</f>
        <v>0</v>
      </c>
      <c r="E56" s="326">
        <f t="shared" si="16"/>
        <v>16.666666666666668</v>
      </c>
      <c r="F56" s="326"/>
      <c r="G56" s="325">
        <f t="shared" si="11"/>
        <v>0</v>
      </c>
      <c r="H56" s="325">
        <f t="shared" si="12"/>
        <v>0</v>
      </c>
      <c r="I56" s="325" t="str">
        <f t="shared" si="13"/>
        <v/>
      </c>
      <c r="J56" s="325" t="str">
        <f t="shared" si="14"/>
        <v/>
      </c>
      <c r="K56" s="323"/>
      <c r="T56" s="433"/>
      <c r="U56" s="434"/>
      <c r="V56" s="434"/>
      <c r="W56" s="434"/>
      <c r="X56" s="434"/>
      <c r="Y56" s="434"/>
      <c r="Z56" s="435"/>
    </row>
    <row r="57" spans="1:26" ht="18" customHeight="1" x14ac:dyDescent="0.25">
      <c r="F57" s="28"/>
      <c r="G57" s="28"/>
      <c r="K57" s="323"/>
    </row>
    <row r="58" spans="1:26" ht="18" customHeight="1" x14ac:dyDescent="0.25">
      <c r="F58" s="28"/>
      <c r="G58" s="28"/>
      <c r="K58" s="323"/>
    </row>
    <row r="59" spans="1:26" ht="18" customHeight="1" x14ac:dyDescent="0.25">
      <c r="F59" s="28"/>
      <c r="G59" s="28"/>
      <c r="K59" s="323"/>
    </row>
    <row r="60" spans="1:26" ht="18" customHeight="1" x14ac:dyDescent="0.25">
      <c r="K60" s="323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4" t="str">
        <f>_xlfn.CONCAT(Config!$B$2," PORCENTAJE DE ",ZOONOSIS!A67," ",Config!$B$3,Config!$C$12," - ",Config!$D$12," ",Config!$E$12)</f>
        <v>RED. MOYOBAMBA: PORCENTAJE DE PERSONAS MORDIDAS EN LA QUE SE SUSPENDE LA VACUNACION ANTIRRABICA - POR MICROREDES : ENERO - FEBRERO 2025</v>
      </c>
      <c r="C66" s="28"/>
      <c r="D66" s="28"/>
      <c r="F66" s="28"/>
      <c r="G66" s="28"/>
    </row>
    <row r="67" spans="1:26" ht="18" customHeight="1" x14ac:dyDescent="0.25">
      <c r="A67" s="338" t="s">
        <v>636</v>
      </c>
      <c r="C67" s="28"/>
      <c r="D67" s="28"/>
      <c r="F67" s="28"/>
      <c r="G67" s="28"/>
      <c r="H67" s="436" t="s">
        <v>532</v>
      </c>
      <c r="I67" s="436"/>
      <c r="J67" s="436"/>
    </row>
    <row r="68" spans="1:26" s="4" customFormat="1" ht="48" customHeight="1" x14ac:dyDescent="0.25">
      <c r="A68" s="337" t="s">
        <v>2</v>
      </c>
      <c r="B68" s="336" t="s">
        <v>533</v>
      </c>
      <c r="C68" s="336" t="s">
        <v>69</v>
      </c>
      <c r="D68" s="336" t="s">
        <v>640</v>
      </c>
      <c r="E68" s="335" t="s">
        <v>1</v>
      </c>
      <c r="F68" s="324"/>
      <c r="G68" s="334" t="s">
        <v>9</v>
      </c>
      <c r="H68" s="333" t="str">
        <f>"DEFICIENTE &lt; "&amp;$B$3</f>
        <v>DEFICIENTE &lt; 13,3</v>
      </c>
      <c r="I68" s="333" t="str">
        <f>"PROCESO &gt;= "&amp;$B$3&amp;"  -  &lt; "&amp;$D$3</f>
        <v>PROCESO &gt;= 13,3  -  &lt; 15</v>
      </c>
      <c r="J68" s="333" t="str">
        <f>"OPTIMO &gt;= "&amp;$D$3</f>
        <v>OPTIMO &gt;= 15</v>
      </c>
      <c r="S68" s="330"/>
    </row>
    <row r="69" spans="1:26" ht="18" customHeight="1" thickBot="1" x14ac:dyDescent="0.3">
      <c r="A69" s="332" t="s">
        <v>66</v>
      </c>
      <c r="B69" s="331">
        <f>SUM(B70:B78)</f>
        <v>89</v>
      </c>
      <c r="C69" s="331">
        <f>SUM(C70:C78)</f>
        <v>16</v>
      </c>
      <c r="D69" s="331">
        <f>SUM(D70:D78)</f>
        <v>8</v>
      </c>
      <c r="E69" s="325">
        <f>+Config!C9</f>
        <v>16.666666666666668</v>
      </c>
      <c r="F69" s="331"/>
      <c r="G69" s="331">
        <f>IFERROR(ROUND(D69*100/B69,1),0)</f>
        <v>9</v>
      </c>
      <c r="H69" s="325">
        <f>IFERROR(ROUND(IF(G69&lt;$B$3,G69,""),1),"")</f>
        <v>9</v>
      </c>
      <c r="I69" s="325" t="str">
        <f>IFERROR(ROUND(IF(AND(G69&gt;=$B$3,G69&lt;$D$3),G69,""),1),"")</f>
        <v/>
      </c>
      <c r="J69" s="325" t="str">
        <f>IFERROR(ROUND(IF(G69&gt;=$D$3,G69,""),1),"")</f>
        <v/>
      </c>
    </row>
    <row r="70" spans="1:26" ht="18" customHeight="1" thickBot="1" x14ac:dyDescent="0.3">
      <c r="A70" s="329" t="str">
        <f t="shared" ref="A70:A78" si="17">A48</f>
        <v>HOSP</v>
      </c>
      <c r="B70" s="339">
        <f>+METAS!$AV$47</f>
        <v>0</v>
      </c>
      <c r="C70" s="328">
        <f>ROUND((B70/12)*Config!$C$6,0)</f>
        <v>0</v>
      </c>
      <c r="D70" s="341">
        <f>+ACUMULADO!$AU$48</f>
        <v>0</v>
      </c>
      <c r="E70" s="349">
        <f>E69</f>
        <v>16.666666666666668</v>
      </c>
      <c r="F70" s="328"/>
      <c r="G70" s="331">
        <f t="shared" ref="G70:G78" si="18">IFERROR(ROUND(D70*100/B70,1),0)</f>
        <v>0</v>
      </c>
      <c r="H70" s="325">
        <f t="shared" ref="H70:H78" si="19">IFERROR(ROUND(IF(G70&lt;$B$3,G70,""),1),"")</f>
        <v>0</v>
      </c>
      <c r="I70" s="325" t="str">
        <f t="shared" ref="I70:I78" si="20">IFERROR(ROUND(IF(AND(G70&gt;=$B$3,G70&lt;$D$3),G70,""),1),"")</f>
        <v/>
      </c>
      <c r="J70" s="325" t="str">
        <f t="shared" ref="J70:J78" si="21">IFERROR(ROUND(IF(G70&gt;=$D$3,G70,""),1),"")</f>
        <v/>
      </c>
    </row>
    <row r="71" spans="1:26" ht="18" customHeight="1" thickBot="1" x14ac:dyDescent="0.3">
      <c r="A71" s="329" t="str">
        <f t="shared" si="17"/>
        <v>LLUI</v>
      </c>
      <c r="B71" s="339">
        <f>+METAS!$AX$47</f>
        <v>82</v>
      </c>
      <c r="C71" s="328">
        <f>ROUND((B71/12)*Config!$C$6,0)</f>
        <v>14</v>
      </c>
      <c r="D71" s="341">
        <f>+ACUMULADO!$AW$48</f>
        <v>8</v>
      </c>
      <c r="E71" s="326">
        <f>E70</f>
        <v>16.666666666666668</v>
      </c>
      <c r="F71" s="328"/>
      <c r="G71" s="331">
        <f t="shared" si="18"/>
        <v>9.8000000000000007</v>
      </c>
      <c r="H71" s="325">
        <f t="shared" si="19"/>
        <v>9.8000000000000007</v>
      </c>
      <c r="I71" s="325" t="str">
        <f t="shared" si="20"/>
        <v/>
      </c>
      <c r="J71" s="325" t="str">
        <f t="shared" si="21"/>
        <v/>
      </c>
    </row>
    <row r="72" spans="1:26" ht="18" customHeight="1" thickBot="1" x14ac:dyDescent="0.3">
      <c r="A72" s="329" t="str">
        <f t="shared" si="17"/>
        <v>JERI</v>
      </c>
      <c r="B72" s="339">
        <f>+METAS!$AY$47</f>
        <v>0</v>
      </c>
      <c r="C72" s="328">
        <f>ROUND((B72/12)*Config!$C$6,0)</f>
        <v>0</v>
      </c>
      <c r="D72" s="341">
        <f>+ACUMULADO!$AX$48</f>
        <v>0</v>
      </c>
      <c r="E72" s="326">
        <f t="shared" ref="E72:E78" si="22">E71</f>
        <v>16.666666666666668</v>
      </c>
      <c r="F72" s="328"/>
      <c r="G72" s="331">
        <f t="shared" si="18"/>
        <v>0</v>
      </c>
      <c r="H72" s="325">
        <f t="shared" si="19"/>
        <v>0</v>
      </c>
      <c r="I72" s="325" t="str">
        <f t="shared" si="20"/>
        <v/>
      </c>
      <c r="J72" s="325" t="str">
        <f t="shared" si="21"/>
        <v/>
      </c>
      <c r="T72" s="427" t="s">
        <v>534</v>
      </c>
      <c r="U72" s="428"/>
      <c r="V72" s="428"/>
      <c r="W72" s="428"/>
      <c r="X72" s="428"/>
      <c r="Y72" s="428"/>
      <c r="Z72" s="429"/>
    </row>
    <row r="73" spans="1:26" ht="18" customHeight="1" thickBot="1" x14ac:dyDescent="0.3">
      <c r="A73" s="329" t="str">
        <f t="shared" si="17"/>
        <v>YANT</v>
      </c>
      <c r="B73" s="339">
        <f>+METAS!$AZ$47</f>
        <v>0</v>
      </c>
      <c r="C73" s="328">
        <f>ROUND((B73/12)*Config!$C$6,0)</f>
        <v>0</v>
      </c>
      <c r="D73" s="341">
        <f>+ACUMULADO!$AY$48</f>
        <v>0</v>
      </c>
      <c r="E73" s="326">
        <f t="shared" si="22"/>
        <v>16.666666666666668</v>
      </c>
      <c r="F73" s="328"/>
      <c r="G73" s="331">
        <f t="shared" si="18"/>
        <v>0</v>
      </c>
      <c r="H73" s="325">
        <f t="shared" si="19"/>
        <v>0</v>
      </c>
      <c r="I73" s="325" t="str">
        <f t="shared" si="20"/>
        <v/>
      </c>
      <c r="J73" s="325" t="str">
        <f t="shared" si="21"/>
        <v/>
      </c>
      <c r="T73" s="430"/>
      <c r="U73" s="431"/>
      <c r="V73" s="431"/>
      <c r="W73" s="431"/>
      <c r="X73" s="431"/>
      <c r="Y73" s="431"/>
      <c r="Z73" s="432"/>
    </row>
    <row r="74" spans="1:26" ht="18" customHeight="1" thickBot="1" x14ac:dyDescent="0.3">
      <c r="A74" s="329" t="str">
        <f t="shared" si="17"/>
        <v>SORI</v>
      </c>
      <c r="B74" s="339">
        <f>+METAS!$BA$47</f>
        <v>4</v>
      </c>
      <c r="C74" s="328">
        <f>ROUND((B74/12)*Config!$C$6,0)</f>
        <v>1</v>
      </c>
      <c r="D74" s="341">
        <f>+ACUMULADO!$AZ$48</f>
        <v>0</v>
      </c>
      <c r="E74" s="326">
        <f t="shared" si="22"/>
        <v>16.666666666666668</v>
      </c>
      <c r="F74" s="328"/>
      <c r="G74" s="331">
        <f t="shared" si="18"/>
        <v>0</v>
      </c>
      <c r="H74" s="325">
        <f t="shared" si="19"/>
        <v>0</v>
      </c>
      <c r="I74" s="325" t="str">
        <f t="shared" si="20"/>
        <v/>
      </c>
      <c r="J74" s="325" t="str">
        <f t="shared" si="21"/>
        <v/>
      </c>
      <c r="T74" s="430"/>
      <c r="U74" s="431"/>
      <c r="V74" s="431"/>
      <c r="W74" s="431"/>
      <c r="X74" s="431"/>
      <c r="Y74" s="431"/>
      <c r="Z74" s="432"/>
    </row>
    <row r="75" spans="1:26" ht="18" customHeight="1" thickBot="1" x14ac:dyDescent="0.3">
      <c r="A75" s="329" t="str">
        <f t="shared" si="17"/>
        <v>JEPE</v>
      </c>
      <c r="B75" s="339">
        <f>METAS!$BB$47</f>
        <v>0</v>
      </c>
      <c r="C75" s="328">
        <f>ROUND((B75/12)*Config!$C$6,0)</f>
        <v>0</v>
      </c>
      <c r="D75" s="341">
        <f>+ACUMULADO!$BA$48</f>
        <v>0</v>
      </c>
      <c r="E75" s="326">
        <f t="shared" si="22"/>
        <v>16.666666666666668</v>
      </c>
      <c r="F75" s="328"/>
      <c r="G75" s="331">
        <f t="shared" si="18"/>
        <v>0</v>
      </c>
      <c r="H75" s="325">
        <f t="shared" si="19"/>
        <v>0</v>
      </c>
      <c r="I75" s="325" t="str">
        <f t="shared" si="20"/>
        <v/>
      </c>
      <c r="J75" s="325" t="str">
        <f t="shared" si="21"/>
        <v/>
      </c>
      <c r="T75" s="433"/>
      <c r="U75" s="434"/>
      <c r="V75" s="434"/>
      <c r="W75" s="434"/>
      <c r="X75" s="434"/>
      <c r="Y75" s="434"/>
      <c r="Z75" s="435"/>
    </row>
    <row r="76" spans="1:26" ht="18" customHeight="1" thickBot="1" x14ac:dyDescent="0.3">
      <c r="A76" s="329" t="str">
        <f t="shared" si="17"/>
        <v>ROQU</v>
      </c>
      <c r="B76" s="339">
        <f>+METAS!$BC$47</f>
        <v>0</v>
      </c>
      <c r="C76" s="328">
        <f>ROUND((B76/12)*Config!$C$6,0)</f>
        <v>0</v>
      </c>
      <c r="D76" s="341">
        <f>+ACUMULADO!$BB$48</f>
        <v>0</v>
      </c>
      <c r="E76" s="326">
        <f t="shared" si="22"/>
        <v>16.666666666666668</v>
      </c>
      <c r="F76" s="328"/>
      <c r="G76" s="331">
        <f t="shared" si="18"/>
        <v>0</v>
      </c>
      <c r="H76" s="325">
        <f t="shared" si="19"/>
        <v>0</v>
      </c>
      <c r="I76" s="325" t="str">
        <f t="shared" si="20"/>
        <v/>
      </c>
      <c r="J76" s="325" t="str">
        <f t="shared" si="21"/>
        <v/>
      </c>
    </row>
    <row r="77" spans="1:26" ht="18" customHeight="1" thickBot="1" x14ac:dyDescent="0.3">
      <c r="A77" s="329" t="str">
        <f t="shared" si="17"/>
        <v>CALZ</v>
      </c>
      <c r="B77" s="339">
        <f>+METAS!$BD$47</f>
        <v>3</v>
      </c>
      <c r="C77" s="328">
        <f>ROUND((B77/12)*Config!$C$6,0)</f>
        <v>1</v>
      </c>
      <c r="D77" s="341">
        <f>+ACUMULADO!$BC$48</f>
        <v>0</v>
      </c>
      <c r="E77" s="326">
        <f t="shared" si="22"/>
        <v>16.666666666666668</v>
      </c>
      <c r="F77" s="328"/>
      <c r="G77" s="331">
        <f t="shared" si="18"/>
        <v>0</v>
      </c>
      <c r="H77" s="325">
        <f t="shared" si="19"/>
        <v>0</v>
      </c>
      <c r="I77" s="325" t="str">
        <f t="shared" si="20"/>
        <v/>
      </c>
      <c r="J77" s="325" t="str">
        <f t="shared" si="21"/>
        <v/>
      </c>
    </row>
    <row r="78" spans="1:26" ht="18" customHeight="1" thickBot="1" x14ac:dyDescent="0.3">
      <c r="A78" s="329" t="str">
        <f t="shared" si="17"/>
        <v>PUEB</v>
      </c>
      <c r="B78" s="339">
        <f>+METAS!$BE$47</f>
        <v>0</v>
      </c>
      <c r="C78" s="328">
        <f>ROUND((B78/12)*Config!$C$6,0)</f>
        <v>0</v>
      </c>
      <c r="D78" s="341">
        <f>+ACUMULADO!$BD$48</f>
        <v>0</v>
      </c>
      <c r="E78" s="326">
        <f t="shared" si="22"/>
        <v>16.666666666666668</v>
      </c>
      <c r="F78" s="328"/>
      <c r="G78" s="331">
        <f t="shared" si="18"/>
        <v>0</v>
      </c>
      <c r="H78" s="325">
        <f t="shared" si="19"/>
        <v>0</v>
      </c>
      <c r="I78" s="325" t="str">
        <f t="shared" si="20"/>
        <v/>
      </c>
      <c r="J78" s="325" t="str">
        <f t="shared" si="21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350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C84" s="28"/>
      <c r="D84" s="28"/>
      <c r="F84" s="28"/>
      <c r="G84" s="28"/>
    </row>
    <row r="85" spans="1:26" ht="18" customHeight="1" x14ac:dyDescent="0.25">
      <c r="A85" s="4" t="str">
        <f>_xlfn.CONCAT(Config!$B$2," PORCENTAJE DE ",ZOONOSIS!A86," ",Config!$B$3,Config!$C$12," - ",Config!$D$12," ",Config!$E$12)</f>
        <v>RED. MOYOBAMBA: PORCENTAJE DE MUESTRAS CANINAS REMITIDAS AL LABORATORIO - POR MICROREDES : ENERO - FEBRERO 2025</v>
      </c>
      <c r="C85" s="28"/>
      <c r="D85" s="28"/>
      <c r="F85" s="28"/>
      <c r="G85" s="28"/>
    </row>
    <row r="86" spans="1:26" ht="18" customHeight="1" x14ac:dyDescent="0.25">
      <c r="A86" s="338" t="s">
        <v>553</v>
      </c>
      <c r="C86" s="28"/>
      <c r="D86" s="28"/>
      <c r="F86" s="28"/>
      <c r="G86" s="28"/>
      <c r="H86" s="436" t="s">
        <v>532</v>
      </c>
      <c r="I86" s="436"/>
      <c r="J86" s="436"/>
    </row>
    <row r="87" spans="1:26" s="4" customFormat="1" ht="46.5" customHeight="1" x14ac:dyDescent="0.25">
      <c r="A87" s="348" t="s">
        <v>2</v>
      </c>
      <c r="B87" s="336" t="s">
        <v>533</v>
      </c>
      <c r="C87" s="336" t="s">
        <v>69</v>
      </c>
      <c r="D87" s="336" t="s">
        <v>554</v>
      </c>
      <c r="E87" s="335" t="s">
        <v>1</v>
      </c>
      <c r="F87" s="324"/>
      <c r="G87" s="334" t="s">
        <v>9</v>
      </c>
      <c r="H87" s="333" t="str">
        <f>"DEFICIENTE &lt; "&amp;$B$3</f>
        <v>DEFICIENTE &lt; 13,3</v>
      </c>
      <c r="I87" s="333" t="str">
        <f>"PROCESO &gt;= "&amp;$B$3&amp;"  -  &lt; "&amp;$D$3</f>
        <v>PROCESO &gt;= 13,3  -  &lt; 15</v>
      </c>
      <c r="J87" s="333" t="str">
        <f>"OPTIMO &gt;= "&amp;$D$3</f>
        <v>OPTIMO &gt;= 15</v>
      </c>
      <c r="S87" s="330"/>
    </row>
    <row r="88" spans="1:26" ht="18" customHeight="1" thickBot="1" x14ac:dyDescent="0.3">
      <c r="A88" s="332" t="s">
        <v>66</v>
      </c>
      <c r="B88" s="331">
        <f>SUM(B89:B97)</f>
        <v>0</v>
      </c>
      <c r="C88" s="331">
        <f>SUM(C89:C97)</f>
        <v>0</v>
      </c>
      <c r="D88" s="331">
        <f>SUM(D89:D97)</f>
        <v>0</v>
      </c>
      <c r="E88" s="325">
        <f>+Config!C9</f>
        <v>16.666666666666668</v>
      </c>
      <c r="F88" s="331"/>
      <c r="G88" s="325">
        <f>IFERROR(ROUND(D88*100/B88,1),0)</f>
        <v>0</v>
      </c>
      <c r="H88" s="325">
        <f>IFERROR(ROUND(IF(G88&lt;$B$3,G88,""),1),"")</f>
        <v>0</v>
      </c>
      <c r="I88" s="325" t="str">
        <f>IFERROR(ROUND(IF(AND(G88&gt;=$B$3,G88&lt;$D$3),G88,""),1),"")</f>
        <v/>
      </c>
      <c r="J88" s="325" t="str">
        <f>IFERROR(ROUND(IF(G88&gt;=$D$3,G88,""),1),"")</f>
        <v/>
      </c>
    </row>
    <row r="89" spans="1:26" ht="18" customHeight="1" thickBot="1" x14ac:dyDescent="0.3">
      <c r="A89" s="329" t="str">
        <f t="shared" ref="A89:A97" si="23">A70</f>
        <v>HOSP</v>
      </c>
      <c r="B89" s="339">
        <f>+METAS!$AV$48</f>
        <v>0</v>
      </c>
      <c r="C89" s="328">
        <f>ROUND((B89/12)*Config!$C$6,0)</f>
        <v>0</v>
      </c>
      <c r="D89" s="341">
        <f>+ACUMULADO!$AU$49</f>
        <v>0</v>
      </c>
      <c r="E89" s="349">
        <f>E88</f>
        <v>16.666666666666668</v>
      </c>
      <c r="F89" s="326"/>
      <c r="G89" s="325">
        <f t="shared" ref="G89:G97" si="24">IFERROR(ROUND(D89*100/B89,1),0)</f>
        <v>0</v>
      </c>
      <c r="H89" s="325">
        <f t="shared" ref="H89:H97" si="25">IFERROR(ROUND(IF(G89&lt;$B$3,G89,""),1),"")</f>
        <v>0</v>
      </c>
      <c r="I89" s="325" t="str">
        <f t="shared" ref="I89:I97" si="26">IFERROR(ROUND(IF(AND(G89&gt;=$B$3,G89&lt;$D$3),G89,""),1),"")</f>
        <v/>
      </c>
      <c r="J89" s="325" t="str">
        <f t="shared" ref="J89:J97" si="27">IFERROR(ROUND(IF(G89&gt;=$D$3,G89,""),1),"")</f>
        <v/>
      </c>
    </row>
    <row r="90" spans="1:26" ht="18" customHeight="1" thickBot="1" x14ac:dyDescent="0.3">
      <c r="A90" s="329" t="str">
        <f t="shared" si="23"/>
        <v>LLUI</v>
      </c>
      <c r="B90" s="339">
        <f>+METAS!$AX$48</f>
        <v>0</v>
      </c>
      <c r="C90" s="328">
        <f>ROUND((B90/12)*Config!$C$6,0)</f>
        <v>0</v>
      </c>
      <c r="D90" s="341">
        <f>+ACUMULADO!$AW$49</f>
        <v>0</v>
      </c>
      <c r="E90" s="326">
        <f>E89</f>
        <v>16.666666666666668</v>
      </c>
      <c r="F90" s="326"/>
      <c r="G90" s="325">
        <f t="shared" si="24"/>
        <v>0</v>
      </c>
      <c r="H90" s="325">
        <f t="shared" si="25"/>
        <v>0</v>
      </c>
      <c r="I90" s="325" t="str">
        <f t="shared" si="26"/>
        <v/>
      </c>
      <c r="J90" s="325" t="str">
        <f t="shared" si="27"/>
        <v/>
      </c>
    </row>
    <row r="91" spans="1:26" ht="18" customHeight="1" thickBot="1" x14ac:dyDescent="0.3">
      <c r="A91" s="329" t="str">
        <f t="shared" si="23"/>
        <v>JERI</v>
      </c>
      <c r="B91" s="339">
        <f>+METAS!$AY$48</f>
        <v>0</v>
      </c>
      <c r="C91" s="328">
        <f>ROUND((B91/12)*Config!$C$6,0)</f>
        <v>0</v>
      </c>
      <c r="D91" s="341">
        <f>+ACUMULADO!$AX$49</f>
        <v>0</v>
      </c>
      <c r="E91" s="326">
        <f t="shared" ref="E91:E97" si="28">E90</f>
        <v>16.666666666666668</v>
      </c>
      <c r="F91" s="326"/>
      <c r="G91" s="325">
        <f t="shared" si="24"/>
        <v>0</v>
      </c>
      <c r="H91" s="325">
        <f t="shared" si="25"/>
        <v>0</v>
      </c>
      <c r="I91" s="325" t="str">
        <f t="shared" si="26"/>
        <v/>
      </c>
      <c r="J91" s="325" t="str">
        <f t="shared" si="27"/>
        <v/>
      </c>
    </row>
    <row r="92" spans="1:26" ht="18" customHeight="1" thickBot="1" x14ac:dyDescent="0.3">
      <c r="A92" s="329" t="str">
        <f t="shared" si="23"/>
        <v>YANT</v>
      </c>
      <c r="B92" s="339">
        <f>+METAS!$AZ$48</f>
        <v>0</v>
      </c>
      <c r="C92" s="328">
        <f>ROUND((B92/12)*Config!$C$6,0)</f>
        <v>0</v>
      </c>
      <c r="D92" s="341">
        <f>+ACUMULADO!$AY$49</f>
        <v>0</v>
      </c>
      <c r="E92" s="326">
        <f t="shared" si="28"/>
        <v>16.666666666666668</v>
      </c>
      <c r="F92" s="326"/>
      <c r="G92" s="325">
        <f t="shared" si="24"/>
        <v>0</v>
      </c>
      <c r="H92" s="325">
        <f t="shared" si="25"/>
        <v>0</v>
      </c>
      <c r="I92" s="325" t="str">
        <f t="shared" si="26"/>
        <v/>
      </c>
      <c r="J92" s="325" t="str">
        <f t="shared" si="27"/>
        <v/>
      </c>
    </row>
    <row r="93" spans="1:26" ht="18" customHeight="1" thickBot="1" x14ac:dyDescent="0.3">
      <c r="A93" s="329" t="str">
        <f t="shared" si="23"/>
        <v>SORI</v>
      </c>
      <c r="B93" s="339">
        <f>+METAS!$BA$48</f>
        <v>0</v>
      </c>
      <c r="C93" s="328">
        <f>ROUND((B93/12)*Config!$C$6,0)</f>
        <v>0</v>
      </c>
      <c r="D93" s="341">
        <f>+ACUMULADO!$AZ$49</f>
        <v>0</v>
      </c>
      <c r="E93" s="326">
        <f t="shared" si="28"/>
        <v>16.666666666666668</v>
      </c>
      <c r="F93" s="326"/>
      <c r="G93" s="325">
        <f t="shared" si="24"/>
        <v>0</v>
      </c>
      <c r="H93" s="325">
        <f t="shared" si="25"/>
        <v>0</v>
      </c>
      <c r="I93" s="325" t="str">
        <f t="shared" si="26"/>
        <v/>
      </c>
      <c r="J93" s="325" t="str">
        <f t="shared" si="27"/>
        <v/>
      </c>
      <c r="T93" s="427" t="s">
        <v>534</v>
      </c>
      <c r="U93" s="428"/>
      <c r="V93" s="428"/>
      <c r="W93" s="428"/>
      <c r="X93" s="428"/>
      <c r="Y93" s="428"/>
      <c r="Z93" s="429"/>
    </row>
    <row r="94" spans="1:26" ht="18" customHeight="1" thickBot="1" x14ac:dyDescent="0.3">
      <c r="A94" s="329" t="str">
        <f t="shared" si="23"/>
        <v>JEPE</v>
      </c>
      <c r="B94" s="339">
        <f>METAS!$BB$48</f>
        <v>0</v>
      </c>
      <c r="C94" s="328">
        <f>ROUND((B94/12)*Config!$C$6,0)</f>
        <v>0</v>
      </c>
      <c r="D94" s="341">
        <f>+ACUMULADO!$BA$49</f>
        <v>0</v>
      </c>
      <c r="E94" s="326">
        <f t="shared" si="28"/>
        <v>16.666666666666668</v>
      </c>
      <c r="F94" s="326"/>
      <c r="G94" s="325">
        <f t="shared" si="24"/>
        <v>0</v>
      </c>
      <c r="H94" s="325">
        <f t="shared" si="25"/>
        <v>0</v>
      </c>
      <c r="I94" s="325" t="str">
        <f t="shared" si="26"/>
        <v/>
      </c>
      <c r="J94" s="325" t="str">
        <f t="shared" si="27"/>
        <v/>
      </c>
      <c r="T94" s="430"/>
      <c r="U94" s="431"/>
      <c r="V94" s="431"/>
      <c r="W94" s="431"/>
      <c r="X94" s="431"/>
      <c r="Y94" s="431"/>
      <c r="Z94" s="432"/>
    </row>
    <row r="95" spans="1:26" ht="18" customHeight="1" thickBot="1" x14ac:dyDescent="0.3">
      <c r="A95" s="329" t="str">
        <f t="shared" si="23"/>
        <v>ROQU</v>
      </c>
      <c r="B95" s="339">
        <f>+METAS!$BC$48</f>
        <v>0</v>
      </c>
      <c r="C95" s="328">
        <f>ROUND((B95/12)*Config!$C$6,0)</f>
        <v>0</v>
      </c>
      <c r="D95" s="341">
        <f>+ACUMULADO!$BB$49</f>
        <v>0</v>
      </c>
      <c r="E95" s="326">
        <f t="shared" si="28"/>
        <v>16.666666666666668</v>
      </c>
      <c r="F95" s="326"/>
      <c r="G95" s="325">
        <f t="shared" si="24"/>
        <v>0</v>
      </c>
      <c r="H95" s="325">
        <f t="shared" si="25"/>
        <v>0</v>
      </c>
      <c r="I95" s="325" t="str">
        <f t="shared" si="26"/>
        <v/>
      </c>
      <c r="J95" s="325" t="str">
        <f t="shared" si="27"/>
        <v/>
      </c>
      <c r="T95" s="430"/>
      <c r="U95" s="431"/>
      <c r="V95" s="431"/>
      <c r="W95" s="431"/>
      <c r="X95" s="431"/>
      <c r="Y95" s="431"/>
      <c r="Z95" s="432"/>
    </row>
    <row r="96" spans="1:26" ht="18" customHeight="1" thickBot="1" x14ac:dyDescent="0.3">
      <c r="A96" s="329" t="str">
        <f t="shared" si="23"/>
        <v>CALZ</v>
      </c>
      <c r="B96" s="339">
        <f>+METAS!$BD$48</f>
        <v>0</v>
      </c>
      <c r="C96" s="328">
        <f>ROUND((B96/12)*Config!$C$6,0)</f>
        <v>0</v>
      </c>
      <c r="D96" s="341">
        <f>+ACUMULADO!$BC$49</f>
        <v>0</v>
      </c>
      <c r="E96" s="326">
        <f t="shared" si="28"/>
        <v>16.666666666666668</v>
      </c>
      <c r="F96" s="326"/>
      <c r="G96" s="325">
        <f t="shared" si="24"/>
        <v>0</v>
      </c>
      <c r="H96" s="325">
        <f t="shared" si="25"/>
        <v>0</v>
      </c>
      <c r="I96" s="325" t="str">
        <f t="shared" si="26"/>
        <v/>
      </c>
      <c r="J96" s="325" t="str">
        <f t="shared" si="27"/>
        <v/>
      </c>
      <c r="T96" s="433"/>
      <c r="U96" s="434"/>
      <c r="V96" s="434"/>
      <c r="W96" s="434"/>
      <c r="X96" s="434"/>
      <c r="Y96" s="434"/>
      <c r="Z96" s="435"/>
    </row>
    <row r="97" spans="1:19" ht="18" customHeight="1" thickBot="1" x14ac:dyDescent="0.3">
      <c r="A97" s="329" t="str">
        <f t="shared" si="23"/>
        <v>PUEB</v>
      </c>
      <c r="B97" s="339">
        <f>+METAS!$BE$48</f>
        <v>0</v>
      </c>
      <c r="C97" s="328">
        <f>ROUND((B97/12)*Config!$C$6,0)</f>
        <v>0</v>
      </c>
      <c r="D97" s="341">
        <f>+ACUMULADO!$BD$49</f>
        <v>0</v>
      </c>
      <c r="E97" s="326">
        <f t="shared" si="28"/>
        <v>16.666666666666668</v>
      </c>
      <c r="F97" s="326"/>
      <c r="G97" s="325">
        <f t="shared" si="24"/>
        <v>0</v>
      </c>
      <c r="H97" s="325">
        <f t="shared" si="25"/>
        <v>0</v>
      </c>
      <c r="I97" s="325" t="str">
        <f t="shared" si="26"/>
        <v/>
      </c>
      <c r="J97" s="325" t="str">
        <f t="shared" si="27"/>
        <v/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4" t="str">
        <f>_xlfn.CONCAT(Config!$B$2," PORCENTAJE DE ",ZOONOSIS!A108," ",Config!$B$3,Config!$C$12," - ",Config!$D$12," ",Config!$E$12)</f>
        <v>RED. MOYOBAMBA: PORCENTAJE DE CANES VACUNADOS - POR MICROREDES : ENERO - FEBRERO 2025</v>
      </c>
      <c r="C107" s="28"/>
      <c r="D107" s="28"/>
      <c r="F107" s="28"/>
      <c r="G107" s="28"/>
    </row>
    <row r="108" spans="1:19" ht="18" customHeight="1" x14ac:dyDescent="0.25">
      <c r="A108" s="338" t="s">
        <v>555</v>
      </c>
      <c r="C108" s="28"/>
      <c r="D108" s="28"/>
      <c r="F108" s="28"/>
      <c r="G108" s="28"/>
      <c r="H108" s="436" t="s">
        <v>532</v>
      </c>
      <c r="I108" s="436"/>
      <c r="J108" s="436"/>
    </row>
    <row r="109" spans="1:19" s="4" customFormat="1" ht="39.950000000000003" customHeight="1" x14ac:dyDescent="0.25">
      <c r="A109" s="337" t="s">
        <v>2</v>
      </c>
      <c r="B109" s="336" t="s">
        <v>533</v>
      </c>
      <c r="C109" s="336" t="s">
        <v>69</v>
      </c>
      <c r="D109" s="336" t="s">
        <v>555</v>
      </c>
      <c r="E109" s="335" t="s">
        <v>1</v>
      </c>
      <c r="F109" s="324"/>
      <c r="G109" s="334" t="s">
        <v>9</v>
      </c>
      <c r="H109" s="333" t="str">
        <f>"DEFICIENTE &lt; "&amp;$B$3</f>
        <v>DEFICIENTE &lt; 13,3</v>
      </c>
      <c r="I109" s="333" t="str">
        <f>"PROCESO &gt;= "&amp;$B$3&amp;"  -  &lt; "&amp;$D$3</f>
        <v>PROCESO &gt;= 13,3  -  &lt; 15</v>
      </c>
      <c r="J109" s="333" t="str">
        <f>"OPTIMO &gt;= "&amp;$D$3</f>
        <v>OPTIMO &gt;= 15</v>
      </c>
      <c r="S109" s="330"/>
    </row>
    <row r="110" spans="1:19" ht="18" customHeight="1" thickBot="1" x14ac:dyDescent="0.3">
      <c r="A110" s="332" t="s">
        <v>66</v>
      </c>
      <c r="B110" s="331">
        <f>SUM(B111:B119)</f>
        <v>12936</v>
      </c>
      <c r="C110" s="331">
        <f>SUM(C111:C119)</f>
        <v>2158</v>
      </c>
      <c r="D110" s="331">
        <f>SUM(D111:D119)</f>
        <v>0</v>
      </c>
      <c r="E110" s="325">
        <f>+Config!C9</f>
        <v>16.666666666666668</v>
      </c>
      <c r="F110" s="331"/>
      <c r="G110" s="325">
        <f>IFERROR(ROUND(D110*100/B110,1),0)</f>
        <v>0</v>
      </c>
      <c r="H110" s="325">
        <f>IFERROR(ROUND(IF(G110&lt;$B$3,G110,""),1),"")</f>
        <v>0</v>
      </c>
      <c r="I110" s="325" t="str">
        <f>IFERROR(ROUND(IF(AND(G110&gt;=$B$3,G110&lt;$D$3),G110,""),1),"")</f>
        <v/>
      </c>
      <c r="J110" s="325" t="str">
        <f>IFERROR(ROUND(IF(G110&gt;=$D$3,G110,""),1),"")</f>
        <v/>
      </c>
    </row>
    <row r="111" spans="1:19" ht="18" customHeight="1" thickBot="1" x14ac:dyDescent="0.3">
      <c r="A111" s="329" t="str">
        <f t="shared" ref="A111:A119" si="29">A89</f>
        <v>HOSP</v>
      </c>
      <c r="B111" s="339">
        <f>+METAS!$AV$49</f>
        <v>0</v>
      </c>
      <c r="C111" s="328">
        <f>ROUND((B111/12)*Config!$C$6,0)</f>
        <v>0</v>
      </c>
      <c r="D111" s="341">
        <f>+ACUMULADO!$AU$50</f>
        <v>0</v>
      </c>
      <c r="E111" s="349">
        <f>E110</f>
        <v>16.666666666666668</v>
      </c>
      <c r="F111" s="328"/>
      <c r="G111" s="325">
        <f t="shared" ref="G111:G119" si="30">IFERROR(ROUND(D111*100/B111,1),0)</f>
        <v>0</v>
      </c>
      <c r="H111" s="325">
        <f t="shared" ref="H111:H119" si="31">IFERROR(ROUND(IF(G111&lt;$B$3,G111,""),1),"")</f>
        <v>0</v>
      </c>
      <c r="I111" s="325" t="str">
        <f t="shared" ref="I111:I119" si="32">IFERROR(ROUND(IF(AND(G111&gt;=$B$3,G111&lt;$D$3),G111,""),1),"")</f>
        <v/>
      </c>
      <c r="J111" s="325" t="str">
        <f t="shared" ref="J111:J119" si="33">IFERROR(ROUND(IF(G111&gt;=$D$3,G111,""),1),"")</f>
        <v/>
      </c>
    </row>
    <row r="112" spans="1:19" ht="18" customHeight="1" thickBot="1" x14ac:dyDescent="0.3">
      <c r="A112" s="329" t="str">
        <f t="shared" si="29"/>
        <v>LLUI</v>
      </c>
      <c r="B112" s="339">
        <f>+METAS!$AX$49</f>
        <v>5567</v>
      </c>
      <c r="C112" s="328">
        <f>ROUND((B112/12)*Config!$C$6,0)</f>
        <v>928</v>
      </c>
      <c r="D112" s="341">
        <f>+ACUMULADO!$AW$50</f>
        <v>0</v>
      </c>
      <c r="E112" s="326">
        <f>E111</f>
        <v>16.666666666666668</v>
      </c>
      <c r="F112" s="328"/>
      <c r="G112" s="325">
        <f t="shared" si="30"/>
        <v>0</v>
      </c>
      <c r="H112" s="325">
        <f t="shared" si="31"/>
        <v>0</v>
      </c>
      <c r="I112" s="325" t="str">
        <f t="shared" si="32"/>
        <v/>
      </c>
      <c r="J112" s="325" t="str">
        <f t="shared" si="33"/>
        <v/>
      </c>
    </row>
    <row r="113" spans="1:27" ht="18" customHeight="1" thickBot="1" x14ac:dyDescent="0.3">
      <c r="A113" s="329" t="str">
        <f t="shared" si="29"/>
        <v>JERI</v>
      </c>
      <c r="B113" s="339">
        <f>+METAS!$AY$49</f>
        <v>471</v>
      </c>
      <c r="C113" s="328">
        <f>ROUND((B113/12)*Config!$C$6,0)</f>
        <v>79</v>
      </c>
      <c r="D113" s="341">
        <f>+ACUMULADO!$AX$50</f>
        <v>0</v>
      </c>
      <c r="E113" s="326">
        <f t="shared" ref="E113:E119" si="34">E112</f>
        <v>16.666666666666668</v>
      </c>
      <c r="F113" s="328"/>
      <c r="G113" s="325">
        <f t="shared" si="30"/>
        <v>0</v>
      </c>
      <c r="H113" s="325">
        <f t="shared" si="31"/>
        <v>0</v>
      </c>
      <c r="I113" s="325" t="str">
        <f t="shared" si="32"/>
        <v/>
      </c>
      <c r="J113" s="325" t="str">
        <f t="shared" si="33"/>
        <v/>
      </c>
    </row>
    <row r="114" spans="1:27" ht="18" customHeight="1" thickBot="1" x14ac:dyDescent="0.3">
      <c r="A114" s="329" t="str">
        <f t="shared" si="29"/>
        <v>YANT</v>
      </c>
      <c r="B114" s="339">
        <f>+METAS!$AZ$49</f>
        <v>755</v>
      </c>
      <c r="C114" s="328">
        <f>ROUND((B114/12)*Config!$C$6,0)</f>
        <v>126</v>
      </c>
      <c r="D114" s="341">
        <f>+ACUMULADO!$AY$50</f>
        <v>0</v>
      </c>
      <c r="E114" s="326">
        <f t="shared" si="34"/>
        <v>16.666666666666668</v>
      </c>
      <c r="F114" s="328"/>
      <c r="G114" s="325">
        <f t="shared" si="30"/>
        <v>0</v>
      </c>
      <c r="H114" s="325">
        <f t="shared" si="31"/>
        <v>0</v>
      </c>
      <c r="I114" s="325" t="str">
        <f t="shared" si="32"/>
        <v/>
      </c>
      <c r="J114" s="325" t="str">
        <f t="shared" si="33"/>
        <v/>
      </c>
    </row>
    <row r="115" spans="1:27" ht="18" customHeight="1" thickBot="1" x14ac:dyDescent="0.3">
      <c r="A115" s="329" t="str">
        <f t="shared" si="29"/>
        <v>SORI</v>
      </c>
      <c r="B115" s="339">
        <f>+METAS!$BA$49</f>
        <v>2601</v>
      </c>
      <c r="C115" s="328">
        <f>ROUND((B115/12)*Config!$C$6,0)</f>
        <v>434</v>
      </c>
      <c r="D115" s="341">
        <f>+ACUMULADO!$AZ$50</f>
        <v>0</v>
      </c>
      <c r="E115" s="326">
        <f t="shared" si="34"/>
        <v>16.666666666666668</v>
      </c>
      <c r="F115" s="328"/>
      <c r="G115" s="325">
        <f t="shared" si="30"/>
        <v>0</v>
      </c>
      <c r="H115" s="325">
        <f t="shared" si="31"/>
        <v>0</v>
      </c>
      <c r="I115" s="325" t="str">
        <f t="shared" si="32"/>
        <v/>
      </c>
      <c r="J115" s="325" t="str">
        <f t="shared" si="33"/>
        <v/>
      </c>
      <c r="U115" s="427" t="s">
        <v>534</v>
      </c>
      <c r="V115" s="428"/>
      <c r="W115" s="428"/>
      <c r="X115" s="428"/>
      <c r="Y115" s="428"/>
      <c r="Z115" s="428"/>
      <c r="AA115" s="429"/>
    </row>
    <row r="116" spans="1:27" ht="18" customHeight="1" thickBot="1" x14ac:dyDescent="0.3">
      <c r="A116" s="329" t="str">
        <f t="shared" si="29"/>
        <v>JEPE</v>
      </c>
      <c r="B116" s="339">
        <f>METAS!$BB$49</f>
        <v>1127</v>
      </c>
      <c r="C116" s="328">
        <f>ROUND((B116/12)*Config!$C$6,0)</f>
        <v>188</v>
      </c>
      <c r="D116" s="341">
        <f>+ACUMULADO!$BA$50</f>
        <v>0</v>
      </c>
      <c r="E116" s="326">
        <f t="shared" si="34"/>
        <v>16.666666666666668</v>
      </c>
      <c r="F116" s="328"/>
      <c r="G116" s="325">
        <f t="shared" si="30"/>
        <v>0</v>
      </c>
      <c r="H116" s="325">
        <f t="shared" si="31"/>
        <v>0</v>
      </c>
      <c r="I116" s="325" t="str">
        <f t="shared" si="32"/>
        <v/>
      </c>
      <c r="J116" s="325" t="str">
        <f t="shared" si="33"/>
        <v/>
      </c>
      <c r="U116" s="430"/>
      <c r="V116" s="431"/>
      <c r="W116" s="431"/>
      <c r="X116" s="431"/>
      <c r="Y116" s="431"/>
      <c r="Z116" s="431"/>
      <c r="AA116" s="432"/>
    </row>
    <row r="117" spans="1:27" ht="18" customHeight="1" thickBot="1" x14ac:dyDescent="0.3">
      <c r="A117" s="329" t="str">
        <f t="shared" si="29"/>
        <v>ROQU</v>
      </c>
      <c r="B117" s="339">
        <f>+METAS!$BC$49</f>
        <v>666</v>
      </c>
      <c r="C117" s="328">
        <f>ROUND((B117/12)*Config!$C$6,0)</f>
        <v>111</v>
      </c>
      <c r="D117" s="341">
        <f>+ACUMULADO!$BB$50</f>
        <v>0</v>
      </c>
      <c r="E117" s="326">
        <f t="shared" si="34"/>
        <v>16.666666666666668</v>
      </c>
      <c r="F117" s="328"/>
      <c r="G117" s="325">
        <f t="shared" si="30"/>
        <v>0</v>
      </c>
      <c r="H117" s="325">
        <f t="shared" si="31"/>
        <v>0</v>
      </c>
      <c r="I117" s="325" t="str">
        <f t="shared" si="32"/>
        <v/>
      </c>
      <c r="J117" s="325" t="str">
        <f t="shared" si="33"/>
        <v/>
      </c>
      <c r="U117" s="430"/>
      <c r="V117" s="431"/>
      <c r="W117" s="431"/>
      <c r="X117" s="431"/>
      <c r="Y117" s="431"/>
      <c r="Z117" s="431"/>
      <c r="AA117" s="432"/>
    </row>
    <row r="118" spans="1:27" ht="18" customHeight="1" thickBot="1" x14ac:dyDescent="0.3">
      <c r="A118" s="329" t="str">
        <f t="shared" si="29"/>
        <v>CALZ</v>
      </c>
      <c r="B118" s="339">
        <f>+METAS!$BD$49</f>
        <v>588</v>
      </c>
      <c r="C118" s="328">
        <f>ROUND((B118/12)*Config!$C$6,0)</f>
        <v>98</v>
      </c>
      <c r="D118" s="341">
        <f>+ACUMULADO!$BC$50</f>
        <v>0</v>
      </c>
      <c r="E118" s="326">
        <f t="shared" si="34"/>
        <v>16.666666666666668</v>
      </c>
      <c r="F118" s="328"/>
      <c r="G118" s="325">
        <f t="shared" si="30"/>
        <v>0</v>
      </c>
      <c r="H118" s="325">
        <f t="shared" si="31"/>
        <v>0</v>
      </c>
      <c r="I118" s="325" t="str">
        <f t="shared" si="32"/>
        <v/>
      </c>
      <c r="J118" s="325" t="str">
        <f t="shared" si="33"/>
        <v/>
      </c>
      <c r="U118" s="433"/>
      <c r="V118" s="434"/>
      <c r="W118" s="434"/>
      <c r="X118" s="434"/>
      <c r="Y118" s="434"/>
      <c r="Z118" s="434"/>
      <c r="AA118" s="435"/>
    </row>
    <row r="119" spans="1:27" ht="18" customHeight="1" thickBot="1" x14ac:dyDescent="0.3">
      <c r="A119" s="329" t="str">
        <f t="shared" si="29"/>
        <v>PUEB</v>
      </c>
      <c r="B119" s="339">
        <f>+METAS!$BE$49</f>
        <v>1161</v>
      </c>
      <c r="C119" s="328">
        <f>ROUND((B119/12)*Config!$C$6,0)</f>
        <v>194</v>
      </c>
      <c r="D119" s="341">
        <f>+ACUMULADO!$BD$50</f>
        <v>0</v>
      </c>
      <c r="E119" s="326">
        <f t="shared" si="34"/>
        <v>16.666666666666668</v>
      </c>
      <c r="F119" s="328"/>
      <c r="G119" s="325">
        <f t="shared" si="30"/>
        <v>0</v>
      </c>
      <c r="H119" s="325">
        <f t="shared" si="31"/>
        <v>0</v>
      </c>
      <c r="I119" s="325" t="str">
        <f t="shared" si="32"/>
        <v/>
      </c>
      <c r="J119" s="325" t="str">
        <f t="shared" si="33"/>
        <v/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  <c r="H126" s="28">
        <v>90</v>
      </c>
      <c r="J126" s="28">
        <v>95</v>
      </c>
    </row>
    <row r="127" spans="1:27" ht="18" customHeight="1" x14ac:dyDescent="0.25">
      <c r="A127" s="4" t="str">
        <f>_xlfn.CONCAT(Config!$B$2," PORCENTAJE DE ",ZOONOSIS!A128," ",Config!$B$3,Config!$C$12," - ",Config!$D$12," ",Config!$E$12)</f>
        <v>RED. MOYOBAMBA: PORCENTAJE DE MUESTRAS DE MURCIELAGOS HEMATOFAGOS REMITIDAS AL LABORATORIO - POR MICROREDES : ENERO - FEBRERO 2025</v>
      </c>
      <c r="C127" s="28"/>
      <c r="D127" s="28"/>
      <c r="F127" s="28"/>
      <c r="G127" s="28"/>
    </row>
    <row r="128" spans="1:27" ht="18" customHeight="1" x14ac:dyDescent="0.25">
      <c r="A128" s="338" t="s">
        <v>635</v>
      </c>
      <c r="C128" s="28"/>
      <c r="D128" s="28"/>
      <c r="F128" s="28"/>
      <c r="G128" s="28"/>
      <c r="H128" s="436" t="s">
        <v>532</v>
      </c>
      <c r="I128" s="436"/>
      <c r="J128" s="436"/>
    </row>
    <row r="129" spans="1:26" s="4" customFormat="1" ht="62.25" customHeight="1" x14ac:dyDescent="0.25">
      <c r="A129" s="348" t="s">
        <v>2</v>
      </c>
      <c r="B129" s="336" t="s">
        <v>533</v>
      </c>
      <c r="C129" s="336" t="s">
        <v>69</v>
      </c>
      <c r="D129" s="336" t="s">
        <v>556</v>
      </c>
      <c r="E129" s="335" t="s">
        <v>1</v>
      </c>
      <c r="F129" s="324"/>
      <c r="G129" s="334" t="s">
        <v>9</v>
      </c>
      <c r="H129" s="333" t="str">
        <f>"DEFICIENTE &lt; "&amp;$B$3</f>
        <v>DEFICIENTE &lt; 13,3</v>
      </c>
      <c r="I129" s="333" t="str">
        <f>"PROCESO &gt;= "&amp;$B$3&amp;"  -  &lt; "&amp;$D$3</f>
        <v>PROCESO &gt;= 13,3  -  &lt; 15</v>
      </c>
      <c r="J129" s="333" t="str">
        <f>"OPTIMO &gt;= "&amp;$D$3</f>
        <v>OPTIMO &gt;= 15</v>
      </c>
      <c r="S129" s="330"/>
    </row>
    <row r="130" spans="1:26" ht="18" customHeight="1" thickBot="1" x14ac:dyDescent="0.3">
      <c r="A130" s="332" t="s">
        <v>66</v>
      </c>
      <c r="B130" s="331">
        <f>SUM(B131:B139)</f>
        <v>0</v>
      </c>
      <c r="C130" s="331">
        <f>SUM(C131:C139)</f>
        <v>0</v>
      </c>
      <c r="D130" s="331">
        <f>SUM(D131:D139)</f>
        <v>0</v>
      </c>
      <c r="E130" s="325">
        <f>+Config!C9</f>
        <v>16.666666666666668</v>
      </c>
      <c r="F130" s="331"/>
      <c r="G130" s="325">
        <f>IFERROR(ROUND(D130*100/B130,1),0)</f>
        <v>0</v>
      </c>
      <c r="H130" s="325">
        <f>IFERROR(ROUND(IF(G130&lt;$B$3,G130,""),1),"")</f>
        <v>0</v>
      </c>
      <c r="I130" s="325" t="str">
        <f>IFERROR(ROUND(IF(AND(G130&gt;=$B$3,G130&lt;$D$3),G130,""),1),"")</f>
        <v/>
      </c>
      <c r="J130" s="325" t="str">
        <f>IFERROR(ROUND(IF(G130&gt;=$D$3,G130,""),1),"")</f>
        <v/>
      </c>
    </row>
    <row r="131" spans="1:26" ht="18" customHeight="1" thickBot="1" x14ac:dyDescent="0.3">
      <c r="A131" s="329" t="str">
        <f t="shared" ref="A131:A139" si="35">A111</f>
        <v>HOSP</v>
      </c>
      <c r="B131" s="339">
        <f>+METAS!$AV$50</f>
        <v>0</v>
      </c>
      <c r="C131" s="328">
        <f>ROUND((B131/12)*Config!$C$6,0)</f>
        <v>0</v>
      </c>
      <c r="D131" s="341">
        <f>+ACUMULADO!$AU$51</f>
        <v>0</v>
      </c>
      <c r="E131" s="349">
        <f>E130</f>
        <v>16.666666666666668</v>
      </c>
      <c r="F131" s="326"/>
      <c r="G131" s="325">
        <f t="shared" ref="G131:G139" si="36">IFERROR(ROUND(D131*100/B131,1),0)</f>
        <v>0</v>
      </c>
      <c r="H131" s="325">
        <f t="shared" ref="H131:H139" si="37">IFERROR(ROUND(IF(G131&lt;$B$3,G131,""),1),"")</f>
        <v>0</v>
      </c>
      <c r="I131" s="325" t="str">
        <f t="shared" ref="I131:I139" si="38">IFERROR(ROUND(IF(AND(G131&gt;=$B$3,G131&lt;$D$3),G131,""),1),"")</f>
        <v/>
      </c>
      <c r="J131" s="325" t="str">
        <f t="shared" ref="J131:J139" si="39">IFERROR(ROUND(IF(G131&gt;=$D$3,G131,""),1),"")</f>
        <v/>
      </c>
    </row>
    <row r="132" spans="1:26" ht="18" customHeight="1" thickBot="1" x14ac:dyDescent="0.3">
      <c r="A132" s="329" t="str">
        <f t="shared" si="35"/>
        <v>LLUI</v>
      </c>
      <c r="B132" s="339">
        <f>+METAS!$AX$50</f>
        <v>0</v>
      </c>
      <c r="C132" s="328">
        <f>ROUND((B132/12)*Config!$C$6,0)</f>
        <v>0</v>
      </c>
      <c r="D132" s="341">
        <f>+ACUMULADO!$AW$51</f>
        <v>0</v>
      </c>
      <c r="E132" s="326">
        <f>E131</f>
        <v>16.666666666666668</v>
      </c>
      <c r="F132" s="326"/>
      <c r="G132" s="325">
        <f t="shared" si="36"/>
        <v>0</v>
      </c>
      <c r="H132" s="325">
        <f t="shared" si="37"/>
        <v>0</v>
      </c>
      <c r="I132" s="325" t="str">
        <f t="shared" si="38"/>
        <v/>
      </c>
      <c r="J132" s="325" t="str">
        <f t="shared" si="39"/>
        <v/>
      </c>
    </row>
    <row r="133" spans="1:26" ht="18" customHeight="1" thickBot="1" x14ac:dyDescent="0.3">
      <c r="A133" s="329" t="str">
        <f t="shared" si="35"/>
        <v>JERI</v>
      </c>
      <c r="B133" s="339">
        <f>+METAS!$AY$50</f>
        <v>0</v>
      </c>
      <c r="C133" s="328">
        <f>ROUND((B133/12)*Config!$C$6,0)</f>
        <v>0</v>
      </c>
      <c r="D133" s="341">
        <f>+ACUMULADO!$AX$51</f>
        <v>0</v>
      </c>
      <c r="E133" s="326">
        <f t="shared" ref="E133:E139" si="40">E132</f>
        <v>16.666666666666668</v>
      </c>
      <c r="F133" s="326"/>
      <c r="G133" s="325">
        <f t="shared" si="36"/>
        <v>0</v>
      </c>
      <c r="H133" s="325">
        <f t="shared" si="37"/>
        <v>0</v>
      </c>
      <c r="I133" s="325" t="str">
        <f t="shared" si="38"/>
        <v/>
      </c>
      <c r="J133" s="325" t="str">
        <f t="shared" si="39"/>
        <v/>
      </c>
    </row>
    <row r="134" spans="1:26" ht="18" customHeight="1" thickBot="1" x14ac:dyDescent="0.3">
      <c r="A134" s="329" t="str">
        <f t="shared" si="35"/>
        <v>YANT</v>
      </c>
      <c r="B134" s="339">
        <f>+METAS!$AZ$50</f>
        <v>0</v>
      </c>
      <c r="C134" s="328">
        <f>ROUND((B134/12)*Config!$C$6,0)</f>
        <v>0</v>
      </c>
      <c r="D134" s="341">
        <f>+ACUMULADO!$AY$51</f>
        <v>0</v>
      </c>
      <c r="E134" s="326">
        <f t="shared" si="40"/>
        <v>16.666666666666668</v>
      </c>
      <c r="F134" s="326"/>
      <c r="G134" s="325">
        <f t="shared" si="36"/>
        <v>0</v>
      </c>
      <c r="H134" s="325">
        <f t="shared" si="37"/>
        <v>0</v>
      </c>
      <c r="I134" s="325" t="str">
        <f t="shared" si="38"/>
        <v/>
      </c>
      <c r="J134" s="325" t="str">
        <f t="shared" si="39"/>
        <v/>
      </c>
    </row>
    <row r="135" spans="1:26" ht="18" customHeight="1" thickBot="1" x14ac:dyDescent="0.3">
      <c r="A135" s="329" t="str">
        <f t="shared" si="35"/>
        <v>SORI</v>
      </c>
      <c r="B135" s="339">
        <f>+METAS!$BA$50</f>
        <v>0</v>
      </c>
      <c r="C135" s="328">
        <f>ROUND((B135/12)*Config!$C$6,0)</f>
        <v>0</v>
      </c>
      <c r="D135" s="341">
        <f>+ACUMULADO!$AZ$51</f>
        <v>0</v>
      </c>
      <c r="E135" s="326">
        <f t="shared" si="40"/>
        <v>16.666666666666668</v>
      </c>
      <c r="F135" s="326"/>
      <c r="G135" s="325">
        <f t="shared" si="36"/>
        <v>0</v>
      </c>
      <c r="H135" s="325">
        <f t="shared" si="37"/>
        <v>0</v>
      </c>
      <c r="I135" s="325" t="str">
        <f t="shared" si="38"/>
        <v/>
      </c>
      <c r="J135" s="325" t="str">
        <f t="shared" si="39"/>
        <v/>
      </c>
      <c r="T135" s="427" t="s">
        <v>534</v>
      </c>
      <c r="U135" s="428"/>
      <c r="V135" s="428"/>
      <c r="W135" s="428"/>
      <c r="X135" s="428"/>
      <c r="Y135" s="428"/>
      <c r="Z135" s="429"/>
    </row>
    <row r="136" spans="1:26" ht="18" customHeight="1" thickBot="1" x14ac:dyDescent="0.3">
      <c r="A136" s="329" t="str">
        <f t="shared" si="35"/>
        <v>JEPE</v>
      </c>
      <c r="B136" s="339">
        <f>METAS!$BB$50</f>
        <v>0</v>
      </c>
      <c r="C136" s="328">
        <f>ROUND((B136/12)*Config!$C$6,0)</f>
        <v>0</v>
      </c>
      <c r="D136" s="341">
        <f>+ACUMULADO!$BA$51</f>
        <v>0</v>
      </c>
      <c r="E136" s="326">
        <f t="shared" si="40"/>
        <v>16.666666666666668</v>
      </c>
      <c r="F136" s="326"/>
      <c r="G136" s="325">
        <f t="shared" si="36"/>
        <v>0</v>
      </c>
      <c r="H136" s="325">
        <f t="shared" si="37"/>
        <v>0</v>
      </c>
      <c r="I136" s="325" t="str">
        <f t="shared" si="38"/>
        <v/>
      </c>
      <c r="J136" s="325" t="str">
        <f t="shared" si="39"/>
        <v/>
      </c>
      <c r="T136" s="430"/>
      <c r="U136" s="431"/>
      <c r="V136" s="431"/>
      <c r="W136" s="431"/>
      <c r="X136" s="431"/>
      <c r="Y136" s="431"/>
      <c r="Z136" s="432"/>
    </row>
    <row r="137" spans="1:26" ht="18" customHeight="1" thickBot="1" x14ac:dyDescent="0.3">
      <c r="A137" s="329" t="str">
        <f t="shared" si="35"/>
        <v>ROQU</v>
      </c>
      <c r="B137" s="339">
        <f>+METAS!$BC$50</f>
        <v>0</v>
      </c>
      <c r="C137" s="328">
        <f>ROUND((B137/12)*Config!$C$6,0)</f>
        <v>0</v>
      </c>
      <c r="D137" s="341">
        <f>+ACUMULADO!$BB$51</f>
        <v>0</v>
      </c>
      <c r="E137" s="326">
        <f t="shared" si="40"/>
        <v>16.666666666666668</v>
      </c>
      <c r="F137" s="326"/>
      <c r="G137" s="325">
        <f t="shared" si="36"/>
        <v>0</v>
      </c>
      <c r="H137" s="325">
        <f t="shared" si="37"/>
        <v>0</v>
      </c>
      <c r="I137" s="325" t="str">
        <f t="shared" si="38"/>
        <v/>
      </c>
      <c r="J137" s="325" t="str">
        <f t="shared" si="39"/>
        <v/>
      </c>
      <c r="T137" s="430"/>
      <c r="U137" s="431"/>
      <c r="V137" s="431"/>
      <c r="W137" s="431"/>
      <c r="X137" s="431"/>
      <c r="Y137" s="431"/>
      <c r="Z137" s="432"/>
    </row>
    <row r="138" spans="1:26" ht="18" customHeight="1" thickBot="1" x14ac:dyDescent="0.3">
      <c r="A138" s="329" t="str">
        <f t="shared" si="35"/>
        <v>CALZ</v>
      </c>
      <c r="B138" s="339">
        <f>+METAS!$BD$50</f>
        <v>0</v>
      </c>
      <c r="C138" s="328">
        <f>ROUND((B138/12)*Config!$C$6,0)</f>
        <v>0</v>
      </c>
      <c r="D138" s="341">
        <f>+ACUMULADO!$BC$51</f>
        <v>0</v>
      </c>
      <c r="E138" s="326">
        <f t="shared" si="40"/>
        <v>16.666666666666668</v>
      </c>
      <c r="F138" s="326"/>
      <c r="G138" s="325">
        <f t="shared" si="36"/>
        <v>0</v>
      </c>
      <c r="H138" s="325">
        <f t="shared" si="37"/>
        <v>0</v>
      </c>
      <c r="I138" s="325" t="str">
        <f t="shared" si="38"/>
        <v/>
      </c>
      <c r="J138" s="325" t="str">
        <f t="shared" si="39"/>
        <v/>
      </c>
      <c r="T138" s="433"/>
      <c r="U138" s="434"/>
      <c r="V138" s="434"/>
      <c r="W138" s="434"/>
      <c r="X138" s="434"/>
      <c r="Y138" s="434"/>
      <c r="Z138" s="435"/>
    </row>
    <row r="139" spans="1:26" ht="18" customHeight="1" thickBot="1" x14ac:dyDescent="0.3">
      <c r="A139" s="329" t="str">
        <f t="shared" si="35"/>
        <v>PUEB</v>
      </c>
      <c r="B139" s="339">
        <f>+METAS!$BE$50</f>
        <v>0</v>
      </c>
      <c r="C139" s="328">
        <f>ROUND((B139/12)*Config!$C$6,0)</f>
        <v>0</v>
      </c>
      <c r="D139" s="341">
        <f>+ACUMULADO!$BD$51</f>
        <v>0</v>
      </c>
      <c r="E139" s="326">
        <f t="shared" si="40"/>
        <v>16.666666666666668</v>
      </c>
      <c r="F139" s="326"/>
      <c r="G139" s="325">
        <f t="shared" si="36"/>
        <v>0</v>
      </c>
      <c r="H139" s="325">
        <f t="shared" si="37"/>
        <v>0</v>
      </c>
      <c r="I139" s="325" t="str">
        <f t="shared" si="38"/>
        <v/>
      </c>
      <c r="J139" s="325" t="str">
        <f t="shared" si="39"/>
        <v/>
      </c>
    </row>
    <row r="140" spans="1:26" ht="18" customHeight="1" x14ac:dyDescent="0.25">
      <c r="A140" s="351"/>
      <c r="C140" s="28"/>
      <c r="D140" s="28"/>
      <c r="F140" s="28"/>
      <c r="G140" s="28"/>
      <c r="H140" s="322"/>
      <c r="I140" s="322"/>
      <c r="J140" s="322"/>
    </row>
    <row r="141" spans="1:26" ht="18" customHeight="1" x14ac:dyDescent="0.25">
      <c r="A141" s="351"/>
      <c r="C141" s="28"/>
      <c r="D141" s="28"/>
      <c r="F141" s="28"/>
      <c r="G141" s="28"/>
      <c r="H141" s="322"/>
      <c r="I141" s="322"/>
      <c r="J141" s="322"/>
    </row>
    <row r="142" spans="1:26" ht="18" customHeight="1" x14ac:dyDescent="0.25">
      <c r="A142" s="351"/>
      <c r="C142" s="28"/>
      <c r="D142" s="28"/>
      <c r="F142" s="28"/>
      <c r="G142" s="28"/>
      <c r="H142" s="322"/>
      <c r="I142" s="322"/>
      <c r="J142" s="322"/>
    </row>
    <row r="143" spans="1:26" ht="18" customHeight="1" x14ac:dyDescent="0.25">
      <c r="A143" s="351"/>
      <c r="C143" s="28"/>
      <c r="D143" s="28"/>
      <c r="F143" s="28"/>
      <c r="G143" s="28"/>
      <c r="H143" s="322"/>
      <c r="I143" s="322"/>
      <c r="J143" s="322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A149" s="4" t="str">
        <f>_xlfn.CONCAT(Config!$B$2," PORCENTAJE DE ",ZOONOSIS!A150," ",Config!$B$3,Config!$C$12," - ",Config!$D$12," ",Config!$E$12)</f>
        <v>RED. MOYOBAMBA: PORCENTAJE DE ANIMAL MORDEDOR CONTROLADO - POR MICROREDES : ENERO - FEBRERO 2025</v>
      </c>
      <c r="C149" s="28"/>
      <c r="D149" s="28"/>
      <c r="F149" s="28"/>
      <c r="G149" s="28"/>
    </row>
    <row r="150" spans="1:26" ht="18" customHeight="1" x14ac:dyDescent="0.25">
      <c r="A150" s="338" t="s">
        <v>557</v>
      </c>
      <c r="C150" s="28"/>
      <c r="D150" s="28"/>
      <c r="F150" s="28"/>
      <c r="G150" s="28"/>
      <c r="H150" s="424" t="s">
        <v>532</v>
      </c>
      <c r="I150" s="425"/>
      <c r="J150" s="426"/>
    </row>
    <row r="151" spans="1:26" s="4" customFormat="1" ht="69" customHeight="1" x14ac:dyDescent="0.25">
      <c r="A151" s="337" t="s">
        <v>2</v>
      </c>
      <c r="B151" s="336" t="s">
        <v>533</v>
      </c>
      <c r="C151" s="336" t="s">
        <v>69</v>
      </c>
      <c r="D151" s="336" t="s">
        <v>557</v>
      </c>
      <c r="E151" s="335" t="s">
        <v>1</v>
      </c>
      <c r="F151" s="324"/>
      <c r="G151" s="334" t="s">
        <v>9</v>
      </c>
      <c r="H151" s="333" t="str">
        <f>"DEFICIENTE &lt; "&amp;$B$3</f>
        <v>DEFICIENTE &lt; 13,3</v>
      </c>
      <c r="I151" s="333" t="str">
        <f>"PROCESO &gt;= "&amp;$B$3&amp;"  -  &lt; "&amp;$D$3</f>
        <v>PROCESO &gt;= 13,3  -  &lt; 15</v>
      </c>
      <c r="J151" s="333" t="str">
        <f>"OPTIMO &gt;= "&amp;$D$3</f>
        <v>OPTIMO &gt;= 15</v>
      </c>
      <c r="S151" s="330"/>
    </row>
    <row r="152" spans="1:26" ht="18" customHeight="1" thickBot="1" x14ac:dyDescent="0.3">
      <c r="A152" s="332" t="s">
        <v>66</v>
      </c>
      <c r="B152" s="331">
        <f>SUM(B153:B161)</f>
        <v>301</v>
      </c>
      <c r="C152" s="331">
        <f>SUM(C153:C161)</f>
        <v>51</v>
      </c>
      <c r="D152" s="331">
        <f>SUM(D153:D161)</f>
        <v>50</v>
      </c>
      <c r="E152" s="327">
        <f>+ROUND(Config!$C$9,1)</f>
        <v>16.7</v>
      </c>
      <c r="F152" s="331"/>
      <c r="G152" s="325">
        <f>IFERROR(ROUND(D152*100/B152,1),0)</f>
        <v>16.600000000000001</v>
      </c>
      <c r="H152" s="325" t="str">
        <f>IFERROR(ROUND(IF(G152&lt;$B$3,G152,""),1),"")</f>
        <v/>
      </c>
      <c r="I152" s="325" t="str">
        <f>IFERROR(ROUND(IF(AND(G152&gt;=$B$3,G152&lt;$D$3),G152,""),1),"")</f>
        <v/>
      </c>
      <c r="J152" s="325">
        <f>IFERROR(ROUND(IF(G152&gt;=$D$3,G152,""),1),"")</f>
        <v>16.600000000000001</v>
      </c>
    </row>
    <row r="153" spans="1:26" ht="18" customHeight="1" thickBot="1" x14ac:dyDescent="0.3">
      <c r="A153" s="329" t="str">
        <f t="shared" ref="A153:A161" si="41">A131</f>
        <v>HOSP</v>
      </c>
      <c r="B153" s="339">
        <f>+METAS!$AV$51</f>
        <v>0</v>
      </c>
      <c r="C153" s="328">
        <f>ROUND((B153/12)*Config!$C$6,0)</f>
        <v>0</v>
      </c>
      <c r="D153" s="341">
        <f>+ACUMULADO!$AU$52</f>
        <v>0</v>
      </c>
      <c r="E153" s="349">
        <f>E152</f>
        <v>16.7</v>
      </c>
      <c r="F153" s="326"/>
      <c r="G153" s="325">
        <f t="shared" ref="G153:G161" si="42">IFERROR(ROUND(D153*100/B153,1),0)</f>
        <v>0</v>
      </c>
      <c r="H153" s="325">
        <f t="shared" ref="H153:H161" si="43">IFERROR(ROUND(IF(G153&lt;$B$3,G153,""),1),"")</f>
        <v>0</v>
      </c>
      <c r="I153" s="325" t="str">
        <f t="shared" ref="I153:I161" si="44">IFERROR(ROUND(IF(AND(G153&gt;=$B$3,G153&lt;$D$3),G153,""),1),"")</f>
        <v/>
      </c>
      <c r="J153" s="325" t="str">
        <f t="shared" ref="J153:J161" si="45">IFERROR(ROUND(IF(G153&gt;=$D$3,G153,""),1),"")</f>
        <v/>
      </c>
    </row>
    <row r="154" spans="1:26" ht="18" customHeight="1" thickBot="1" x14ac:dyDescent="0.3">
      <c r="A154" s="329" t="str">
        <f t="shared" si="41"/>
        <v>LLUI</v>
      </c>
      <c r="B154" s="339">
        <f>+METAS!$AX$51</f>
        <v>154</v>
      </c>
      <c r="C154" s="328">
        <f>ROUND((B154/12)*Config!$C$6,0)</f>
        <v>26</v>
      </c>
      <c r="D154" s="341">
        <f>+ACUMULADO!$AW$52</f>
        <v>18</v>
      </c>
      <c r="E154" s="326">
        <f>E153</f>
        <v>16.7</v>
      </c>
      <c r="F154" s="326"/>
      <c r="G154" s="325">
        <f t="shared" si="42"/>
        <v>11.7</v>
      </c>
      <c r="H154" s="325">
        <f t="shared" si="43"/>
        <v>11.7</v>
      </c>
      <c r="I154" s="325" t="str">
        <f t="shared" si="44"/>
        <v/>
      </c>
      <c r="J154" s="325" t="str">
        <f t="shared" si="45"/>
        <v/>
      </c>
    </row>
    <row r="155" spans="1:26" ht="18" customHeight="1" thickBot="1" x14ac:dyDescent="0.3">
      <c r="A155" s="329" t="str">
        <f t="shared" si="41"/>
        <v>JERI</v>
      </c>
      <c r="B155" s="339">
        <f>+METAS!$AY$51</f>
        <v>16</v>
      </c>
      <c r="C155" s="328">
        <f>ROUND((B155/12)*Config!$C$6,0)</f>
        <v>3</v>
      </c>
      <c r="D155" s="341">
        <f>+ACUMULADO!$AX$52</f>
        <v>3</v>
      </c>
      <c r="E155" s="326">
        <f t="shared" ref="E155:E161" si="46">E154</f>
        <v>16.7</v>
      </c>
      <c r="F155" s="326"/>
      <c r="G155" s="325">
        <f t="shared" si="42"/>
        <v>18.8</v>
      </c>
      <c r="H155" s="325" t="str">
        <f t="shared" si="43"/>
        <v/>
      </c>
      <c r="I155" s="325" t="str">
        <f t="shared" si="44"/>
        <v/>
      </c>
      <c r="J155" s="325">
        <f t="shared" si="45"/>
        <v>18.8</v>
      </c>
    </row>
    <row r="156" spans="1:26" ht="18" customHeight="1" thickBot="1" x14ac:dyDescent="0.3">
      <c r="A156" s="329" t="str">
        <f t="shared" si="41"/>
        <v>YANT</v>
      </c>
      <c r="B156" s="339">
        <f>+METAS!$AZ$51</f>
        <v>5</v>
      </c>
      <c r="C156" s="328">
        <f>ROUND((B156/12)*Config!$C$6,0)</f>
        <v>1</v>
      </c>
      <c r="D156" s="341">
        <f>+ACUMULADO!$AY$52</f>
        <v>5</v>
      </c>
      <c r="E156" s="326">
        <f t="shared" si="46"/>
        <v>16.7</v>
      </c>
      <c r="F156" s="326"/>
      <c r="G156" s="325">
        <f t="shared" si="42"/>
        <v>100</v>
      </c>
      <c r="H156" s="325" t="str">
        <f t="shared" si="43"/>
        <v/>
      </c>
      <c r="I156" s="325" t="str">
        <f t="shared" si="44"/>
        <v/>
      </c>
      <c r="J156" s="325">
        <f t="shared" si="45"/>
        <v>100</v>
      </c>
    </row>
    <row r="157" spans="1:26" ht="18" customHeight="1" thickBot="1" x14ac:dyDescent="0.3">
      <c r="A157" s="329" t="str">
        <f t="shared" si="41"/>
        <v>SORI</v>
      </c>
      <c r="B157" s="339">
        <f>+METAS!$BA$51</f>
        <v>94</v>
      </c>
      <c r="C157" s="328">
        <f>ROUND((B157/12)*Config!$C$6,0)</f>
        <v>16</v>
      </c>
      <c r="D157" s="341">
        <f>+ACUMULADO!$AZ$52</f>
        <v>17</v>
      </c>
      <c r="E157" s="326">
        <f t="shared" si="46"/>
        <v>16.7</v>
      </c>
      <c r="F157" s="326"/>
      <c r="G157" s="325">
        <f t="shared" si="42"/>
        <v>18.100000000000001</v>
      </c>
      <c r="H157" s="325" t="str">
        <f t="shared" si="43"/>
        <v/>
      </c>
      <c r="I157" s="325" t="str">
        <f t="shared" si="44"/>
        <v/>
      </c>
      <c r="J157" s="325">
        <f t="shared" si="45"/>
        <v>18.100000000000001</v>
      </c>
      <c r="T157" s="427" t="s">
        <v>534</v>
      </c>
      <c r="U157" s="428"/>
      <c r="V157" s="428"/>
      <c r="W157" s="428"/>
      <c r="X157" s="428"/>
      <c r="Y157" s="428"/>
      <c r="Z157" s="429"/>
    </row>
    <row r="158" spans="1:26" ht="18" customHeight="1" thickBot="1" x14ac:dyDescent="0.3">
      <c r="A158" s="329" t="str">
        <f t="shared" si="41"/>
        <v>JEPE</v>
      </c>
      <c r="B158" s="339">
        <f>METAS!$BB$51</f>
        <v>7</v>
      </c>
      <c r="C158" s="328">
        <f>ROUND((B158/12)*Config!$C$6,0)</f>
        <v>1</v>
      </c>
      <c r="D158" s="341">
        <f>+ACUMULADO!$BA$52</f>
        <v>4</v>
      </c>
      <c r="E158" s="326">
        <f t="shared" si="46"/>
        <v>16.7</v>
      </c>
      <c r="F158" s="326"/>
      <c r="G158" s="325">
        <f t="shared" si="42"/>
        <v>57.1</v>
      </c>
      <c r="H158" s="325" t="str">
        <f t="shared" si="43"/>
        <v/>
      </c>
      <c r="I158" s="325" t="str">
        <f t="shared" si="44"/>
        <v/>
      </c>
      <c r="J158" s="325">
        <f t="shared" si="45"/>
        <v>57.1</v>
      </c>
      <c r="T158" s="430"/>
      <c r="U158" s="431"/>
      <c r="V158" s="431"/>
      <c r="W158" s="431"/>
      <c r="X158" s="431"/>
      <c r="Y158" s="431"/>
      <c r="Z158" s="432"/>
    </row>
    <row r="159" spans="1:26" ht="18" customHeight="1" thickBot="1" x14ac:dyDescent="0.3">
      <c r="A159" s="329" t="str">
        <f t="shared" si="41"/>
        <v>ROQU</v>
      </c>
      <c r="B159" s="339">
        <f>+METAS!$BC$51</f>
        <v>0</v>
      </c>
      <c r="C159" s="328">
        <f>ROUND((B159/12)*Config!$C$6,0)</f>
        <v>0</v>
      </c>
      <c r="D159" s="341">
        <f>+ACUMULADO!$BB$52</f>
        <v>0</v>
      </c>
      <c r="E159" s="326">
        <f t="shared" si="46"/>
        <v>16.7</v>
      </c>
      <c r="F159" s="326"/>
      <c r="G159" s="325">
        <f t="shared" si="42"/>
        <v>0</v>
      </c>
      <c r="H159" s="325">
        <f t="shared" si="43"/>
        <v>0</v>
      </c>
      <c r="I159" s="325" t="str">
        <f t="shared" si="44"/>
        <v/>
      </c>
      <c r="J159" s="325" t="str">
        <f t="shared" si="45"/>
        <v/>
      </c>
      <c r="T159" s="430"/>
      <c r="U159" s="431"/>
      <c r="V159" s="431"/>
      <c r="W159" s="431"/>
      <c r="X159" s="431"/>
      <c r="Y159" s="431"/>
      <c r="Z159" s="432"/>
    </row>
    <row r="160" spans="1:26" ht="18" customHeight="1" thickBot="1" x14ac:dyDescent="0.3">
      <c r="A160" s="329" t="str">
        <f t="shared" si="41"/>
        <v>CALZ</v>
      </c>
      <c r="B160" s="339">
        <f>+METAS!$BD$51</f>
        <v>25</v>
      </c>
      <c r="C160" s="328">
        <f>ROUND((B160/12)*Config!$C$6,0)</f>
        <v>4</v>
      </c>
      <c r="D160" s="341">
        <f>+ACUMULADO!$BC$52</f>
        <v>3</v>
      </c>
      <c r="E160" s="326">
        <f t="shared" si="46"/>
        <v>16.7</v>
      </c>
      <c r="F160" s="326"/>
      <c r="G160" s="325">
        <f t="shared" si="42"/>
        <v>12</v>
      </c>
      <c r="H160" s="325">
        <f t="shared" si="43"/>
        <v>12</v>
      </c>
      <c r="I160" s="325" t="str">
        <f t="shared" si="44"/>
        <v/>
      </c>
      <c r="J160" s="325" t="str">
        <f t="shared" si="45"/>
        <v/>
      </c>
      <c r="T160" s="433"/>
      <c r="U160" s="434"/>
      <c r="V160" s="434"/>
      <c r="W160" s="434"/>
      <c r="X160" s="434"/>
      <c r="Y160" s="434"/>
      <c r="Z160" s="435"/>
    </row>
    <row r="161" spans="1:19" ht="18" customHeight="1" thickBot="1" x14ac:dyDescent="0.3">
      <c r="A161" s="329" t="str">
        <f t="shared" si="41"/>
        <v>PUEB</v>
      </c>
      <c r="B161" s="339">
        <f>+METAS!$BE$51</f>
        <v>0</v>
      </c>
      <c r="C161" s="328">
        <f>ROUND((B161/12)*Config!$C$6,0)</f>
        <v>0</v>
      </c>
      <c r="D161" s="341">
        <f>+ACUMULADO!$BD$52</f>
        <v>0</v>
      </c>
      <c r="E161" s="326">
        <f t="shared" si="46"/>
        <v>16.7</v>
      </c>
      <c r="F161" s="326"/>
      <c r="G161" s="325">
        <f t="shared" si="42"/>
        <v>0</v>
      </c>
      <c r="H161" s="325">
        <f t="shared" si="43"/>
        <v>0</v>
      </c>
      <c r="I161" s="325" t="str">
        <f t="shared" si="44"/>
        <v/>
      </c>
      <c r="J161" s="325" t="str">
        <f t="shared" si="45"/>
        <v/>
      </c>
    </row>
    <row r="162" spans="1:19" ht="18" customHeight="1" x14ac:dyDescent="0.25">
      <c r="C162" s="28"/>
      <c r="D162" s="28"/>
      <c r="F162" s="28"/>
      <c r="G162" s="28"/>
    </row>
    <row r="163" spans="1:19" ht="18" customHeight="1" x14ac:dyDescent="0.25">
      <c r="C163" s="28"/>
      <c r="D163" s="28"/>
      <c r="F163" s="28"/>
      <c r="G163" s="28"/>
    </row>
    <row r="164" spans="1:19" ht="18" customHeight="1" x14ac:dyDescent="0.25">
      <c r="C164" s="28"/>
      <c r="D164" s="28"/>
      <c r="F164" s="28"/>
      <c r="G164" s="28"/>
    </row>
    <row r="165" spans="1:19" ht="18" customHeight="1" x14ac:dyDescent="0.25">
      <c r="C165" s="28"/>
      <c r="D165" s="28"/>
      <c r="F165" s="28"/>
      <c r="G165" s="28"/>
    </row>
    <row r="166" spans="1:19" ht="18" customHeight="1" x14ac:dyDescent="0.25">
      <c r="C166" s="28"/>
      <c r="D166" s="28"/>
      <c r="F166" s="28"/>
      <c r="G166" s="28"/>
    </row>
    <row r="167" spans="1:19" ht="18" customHeight="1" x14ac:dyDescent="0.25">
      <c r="C167" s="28"/>
      <c r="D167" s="28"/>
      <c r="F167" s="28"/>
      <c r="G167" s="28"/>
    </row>
    <row r="168" spans="1:19" ht="18" customHeight="1" x14ac:dyDescent="0.25">
      <c r="C168" s="28"/>
      <c r="D168" s="28"/>
      <c r="F168" s="28"/>
      <c r="G168" s="28"/>
    </row>
    <row r="169" spans="1:19" ht="18" customHeight="1" x14ac:dyDescent="0.25">
      <c r="C169" s="28"/>
      <c r="D169" s="28"/>
      <c r="F169" s="28"/>
      <c r="G169" s="28"/>
    </row>
    <row r="170" spans="1:19" ht="18" customHeight="1" x14ac:dyDescent="0.25">
      <c r="C170" s="28"/>
      <c r="D170" s="28"/>
      <c r="F170" s="28"/>
      <c r="G170" s="28"/>
    </row>
    <row r="171" spans="1:19" ht="18" customHeight="1" x14ac:dyDescent="0.25">
      <c r="A171" s="4" t="str">
        <f>_xlfn.CONCAT(Config!$B$2," PORCENTAJE DE ",ZOONOSIS!A172," ",Config!$B$3,Config!$C$12," - ",Config!$D$12," ",Config!$E$12)</f>
        <v>RED. MOYOBAMBA: PORCENTAJE DE  CASOS DE RABIA CANINA - POR MICROREDES : ENERO - FEBRERO 2025</v>
      </c>
      <c r="C171" s="28"/>
      <c r="D171" s="28"/>
      <c r="F171" s="28"/>
      <c r="G171" s="28"/>
    </row>
    <row r="172" spans="1:19" ht="18" customHeight="1" x14ac:dyDescent="0.25">
      <c r="A172" s="338" t="s">
        <v>634</v>
      </c>
      <c r="C172" s="28"/>
      <c r="D172" s="28"/>
      <c r="F172" s="28"/>
      <c r="G172" s="28"/>
      <c r="H172" s="424" t="s">
        <v>532</v>
      </c>
      <c r="I172" s="425"/>
      <c r="J172" s="426"/>
    </row>
    <row r="173" spans="1:19" s="4" customFormat="1" ht="69" customHeight="1" x14ac:dyDescent="0.25">
      <c r="A173" s="337" t="s">
        <v>2</v>
      </c>
      <c r="B173" s="336" t="s">
        <v>533</v>
      </c>
      <c r="C173" s="336" t="s">
        <v>69</v>
      </c>
      <c r="D173" s="336" t="s">
        <v>558</v>
      </c>
      <c r="E173" s="335" t="s">
        <v>1</v>
      </c>
      <c r="F173" s="324"/>
      <c r="G173" s="334" t="s">
        <v>9</v>
      </c>
      <c r="H173" s="333" t="str">
        <f>"DEFICIENTE &lt; "&amp;$B$3</f>
        <v>DEFICIENTE &lt; 13,3</v>
      </c>
      <c r="I173" s="333" t="str">
        <f>"PROCESO &gt;= "&amp;$B$3&amp;"  -  &lt; "&amp;$D$3</f>
        <v>PROCESO &gt;= 13,3  -  &lt; 15</v>
      </c>
      <c r="J173" s="333" t="str">
        <f>"OPTIMO &gt;= "&amp;$D$3</f>
        <v>OPTIMO &gt;= 15</v>
      </c>
      <c r="S173" s="330"/>
    </row>
    <row r="174" spans="1:19" ht="18" customHeight="1" thickBot="1" x14ac:dyDescent="0.3">
      <c r="A174" s="332" t="s">
        <v>66</v>
      </c>
      <c r="B174" s="331">
        <f>SUM(B175:B183)</f>
        <v>0</v>
      </c>
      <c r="C174" s="331">
        <f>SUM(C175:C183)</f>
        <v>0</v>
      </c>
      <c r="D174" s="331">
        <f>SUM(D175:D183)</f>
        <v>0</v>
      </c>
      <c r="E174" s="327">
        <f>+ROUND(Config!$C$9,1)</f>
        <v>16.7</v>
      </c>
      <c r="F174" s="331"/>
      <c r="G174" s="325">
        <f>IFERROR(ROUND(D174*100/B174,1),0)</f>
        <v>0</v>
      </c>
      <c r="H174" s="325">
        <f>IFERROR(ROUND(IF(G174&lt;$B$3,G174,""),1),"")</f>
        <v>0</v>
      </c>
      <c r="I174" s="325" t="str">
        <f>IFERROR(ROUND(IF(AND(G174&gt;=$B$3,G174&lt;$D$3),G174,""),1),"")</f>
        <v/>
      </c>
      <c r="J174" s="325" t="str">
        <f>IFERROR(ROUND(IF(G174&gt;=$D$3,G174,""),1),"")</f>
        <v/>
      </c>
    </row>
    <row r="175" spans="1:19" ht="18" customHeight="1" thickBot="1" x14ac:dyDescent="0.3">
      <c r="A175" s="329" t="str">
        <f t="shared" ref="A175:A183" si="47">A153</f>
        <v>HOSP</v>
      </c>
      <c r="B175" s="339">
        <f>+METAS!$AV$52</f>
        <v>0</v>
      </c>
      <c r="C175" s="328">
        <f>ROUND((B175/12)*Config!$C$6,0)</f>
        <v>0</v>
      </c>
      <c r="D175" s="341">
        <f>+ACUMULADO!$AU$53</f>
        <v>0</v>
      </c>
      <c r="E175" s="349">
        <f>E174</f>
        <v>16.7</v>
      </c>
      <c r="F175" s="326"/>
      <c r="G175" s="325">
        <f t="shared" ref="G175:G183" si="48">IFERROR(ROUND(D175*100/B175,1),0)</f>
        <v>0</v>
      </c>
      <c r="H175" s="325">
        <f t="shared" ref="H175:H183" si="49">IFERROR(ROUND(IF(G175&lt;$B$3,G175,""),1),"")</f>
        <v>0</v>
      </c>
      <c r="I175" s="325" t="str">
        <f t="shared" ref="I175:I183" si="50">IFERROR(ROUND(IF(AND(G175&gt;=$B$3,G175&lt;$D$3),G175,""),1),"")</f>
        <v/>
      </c>
      <c r="J175" s="325" t="str">
        <f t="shared" ref="J175:J183" si="51">IFERROR(ROUND(IF(G175&gt;=$D$3,G175,""),1),"")</f>
        <v/>
      </c>
    </row>
    <row r="176" spans="1:19" ht="18" customHeight="1" thickBot="1" x14ac:dyDescent="0.3">
      <c r="A176" s="329" t="str">
        <f t="shared" si="47"/>
        <v>LLUI</v>
      </c>
      <c r="B176" s="339">
        <f>+METAS!$AX$52</f>
        <v>0</v>
      </c>
      <c r="C176" s="328">
        <f>ROUND((B176/12)*Config!$C$6,0)</f>
        <v>0</v>
      </c>
      <c r="D176" s="341">
        <f>+ACUMULADO!$AW$53</f>
        <v>0</v>
      </c>
      <c r="E176" s="326">
        <f>E175</f>
        <v>16.7</v>
      </c>
      <c r="F176" s="326"/>
      <c r="G176" s="325">
        <f t="shared" si="48"/>
        <v>0</v>
      </c>
      <c r="H176" s="325">
        <f t="shared" si="49"/>
        <v>0</v>
      </c>
      <c r="I176" s="325" t="str">
        <f t="shared" si="50"/>
        <v/>
      </c>
      <c r="J176" s="325" t="str">
        <f t="shared" si="51"/>
        <v/>
      </c>
    </row>
    <row r="177" spans="1:26" ht="18" customHeight="1" thickBot="1" x14ac:dyDescent="0.3">
      <c r="A177" s="329" t="str">
        <f t="shared" si="47"/>
        <v>JERI</v>
      </c>
      <c r="B177" s="339">
        <f>+METAS!$AY$52</f>
        <v>0</v>
      </c>
      <c r="C177" s="328">
        <f>ROUND((B177/12)*Config!$C$6,0)</f>
        <v>0</v>
      </c>
      <c r="D177" s="341">
        <f>+ACUMULADO!$AX$53</f>
        <v>0</v>
      </c>
      <c r="E177" s="326">
        <f t="shared" ref="E177:E183" si="52">E176</f>
        <v>16.7</v>
      </c>
      <c r="F177" s="326"/>
      <c r="G177" s="325">
        <f t="shared" si="48"/>
        <v>0</v>
      </c>
      <c r="H177" s="325">
        <f t="shared" si="49"/>
        <v>0</v>
      </c>
      <c r="I177" s="325" t="str">
        <f t="shared" si="50"/>
        <v/>
      </c>
      <c r="J177" s="325" t="str">
        <f t="shared" si="51"/>
        <v/>
      </c>
    </row>
    <row r="178" spans="1:26" ht="18" customHeight="1" thickBot="1" x14ac:dyDescent="0.3">
      <c r="A178" s="329" t="str">
        <f t="shared" si="47"/>
        <v>YANT</v>
      </c>
      <c r="B178" s="339">
        <f>+METAS!$AZ$52</f>
        <v>0</v>
      </c>
      <c r="C178" s="328">
        <f>ROUND((B178/12)*Config!$C$6,0)</f>
        <v>0</v>
      </c>
      <c r="D178" s="341">
        <f>+ACUMULADO!$AY$53</f>
        <v>0</v>
      </c>
      <c r="E178" s="326">
        <f t="shared" si="52"/>
        <v>16.7</v>
      </c>
      <c r="F178" s="326"/>
      <c r="G178" s="325">
        <f t="shared" si="48"/>
        <v>0</v>
      </c>
      <c r="H178" s="325">
        <f t="shared" si="49"/>
        <v>0</v>
      </c>
      <c r="I178" s="325" t="str">
        <f t="shared" si="50"/>
        <v/>
      </c>
      <c r="J178" s="325" t="str">
        <f t="shared" si="51"/>
        <v/>
      </c>
    </row>
    <row r="179" spans="1:26" ht="18" customHeight="1" thickBot="1" x14ac:dyDescent="0.3">
      <c r="A179" s="329" t="str">
        <f t="shared" si="47"/>
        <v>SORI</v>
      </c>
      <c r="B179" s="339">
        <f>+METAS!$BA$52</f>
        <v>0</v>
      </c>
      <c r="C179" s="328">
        <f>ROUND((B179/12)*Config!$C$6,0)</f>
        <v>0</v>
      </c>
      <c r="D179" s="341">
        <f>+ACUMULADO!$AZ$53</f>
        <v>0</v>
      </c>
      <c r="E179" s="326">
        <f t="shared" si="52"/>
        <v>16.7</v>
      </c>
      <c r="F179" s="326"/>
      <c r="G179" s="325">
        <f t="shared" si="48"/>
        <v>0</v>
      </c>
      <c r="H179" s="325">
        <f t="shared" si="49"/>
        <v>0</v>
      </c>
      <c r="I179" s="325" t="str">
        <f t="shared" si="50"/>
        <v/>
      </c>
      <c r="J179" s="325" t="str">
        <f t="shared" si="51"/>
        <v/>
      </c>
      <c r="T179" s="427" t="s">
        <v>534</v>
      </c>
      <c r="U179" s="428"/>
      <c r="V179" s="428"/>
      <c r="W179" s="428"/>
      <c r="X179" s="428"/>
      <c r="Y179" s="428"/>
      <c r="Z179" s="429"/>
    </row>
    <row r="180" spans="1:26" ht="18" customHeight="1" thickBot="1" x14ac:dyDescent="0.3">
      <c r="A180" s="329" t="str">
        <f t="shared" si="47"/>
        <v>JEPE</v>
      </c>
      <c r="B180" s="339">
        <f>METAS!$BB$52</f>
        <v>0</v>
      </c>
      <c r="C180" s="328">
        <f>ROUND((B180/12)*Config!$C$6,0)</f>
        <v>0</v>
      </c>
      <c r="D180" s="341">
        <f>+ACUMULADO!$BA$53</f>
        <v>0</v>
      </c>
      <c r="E180" s="326">
        <f t="shared" si="52"/>
        <v>16.7</v>
      </c>
      <c r="F180" s="326"/>
      <c r="G180" s="325">
        <f t="shared" si="48"/>
        <v>0</v>
      </c>
      <c r="H180" s="325">
        <f t="shared" si="49"/>
        <v>0</v>
      </c>
      <c r="I180" s="325" t="str">
        <f t="shared" si="50"/>
        <v/>
      </c>
      <c r="J180" s="325" t="str">
        <f t="shared" si="51"/>
        <v/>
      </c>
      <c r="T180" s="430"/>
      <c r="U180" s="431"/>
      <c r="V180" s="431"/>
      <c r="W180" s="431"/>
      <c r="X180" s="431"/>
      <c r="Y180" s="431"/>
      <c r="Z180" s="432"/>
    </row>
    <row r="181" spans="1:26" ht="18" customHeight="1" thickBot="1" x14ac:dyDescent="0.3">
      <c r="A181" s="329" t="str">
        <f t="shared" si="47"/>
        <v>ROQU</v>
      </c>
      <c r="B181" s="339">
        <f>+METAS!$BC$52</f>
        <v>0</v>
      </c>
      <c r="C181" s="328">
        <f>ROUND((B181/12)*Config!$C$6,0)</f>
        <v>0</v>
      </c>
      <c r="D181" s="341">
        <f>+ACUMULADO!$BB$53</f>
        <v>0</v>
      </c>
      <c r="E181" s="326">
        <f t="shared" si="52"/>
        <v>16.7</v>
      </c>
      <c r="F181" s="326"/>
      <c r="G181" s="325">
        <f t="shared" si="48"/>
        <v>0</v>
      </c>
      <c r="H181" s="325">
        <f t="shared" si="49"/>
        <v>0</v>
      </c>
      <c r="I181" s="325" t="str">
        <f t="shared" si="50"/>
        <v/>
      </c>
      <c r="J181" s="325" t="str">
        <f t="shared" si="51"/>
        <v/>
      </c>
      <c r="T181" s="430"/>
      <c r="U181" s="431"/>
      <c r="V181" s="431"/>
      <c r="W181" s="431"/>
      <c r="X181" s="431"/>
      <c r="Y181" s="431"/>
      <c r="Z181" s="432"/>
    </row>
    <row r="182" spans="1:26" ht="18" customHeight="1" thickBot="1" x14ac:dyDescent="0.3">
      <c r="A182" s="329" t="str">
        <f t="shared" si="47"/>
        <v>CALZ</v>
      </c>
      <c r="B182" s="339">
        <f>+METAS!$BD$52</f>
        <v>0</v>
      </c>
      <c r="C182" s="328">
        <f>ROUND((B182/12)*Config!$C$6,0)</f>
        <v>0</v>
      </c>
      <c r="D182" s="341">
        <f>+ACUMULADO!$BC$53</f>
        <v>0</v>
      </c>
      <c r="E182" s="326">
        <f t="shared" si="52"/>
        <v>16.7</v>
      </c>
      <c r="F182" s="326"/>
      <c r="G182" s="325">
        <f t="shared" si="48"/>
        <v>0</v>
      </c>
      <c r="H182" s="325">
        <f t="shared" si="49"/>
        <v>0</v>
      </c>
      <c r="I182" s="325" t="str">
        <f t="shared" si="50"/>
        <v/>
      </c>
      <c r="J182" s="325" t="str">
        <f t="shared" si="51"/>
        <v/>
      </c>
      <c r="T182" s="433"/>
      <c r="U182" s="434"/>
      <c r="V182" s="434"/>
      <c r="W182" s="434"/>
      <c r="X182" s="434"/>
      <c r="Y182" s="434"/>
      <c r="Z182" s="435"/>
    </row>
    <row r="183" spans="1:26" ht="18" customHeight="1" thickBot="1" x14ac:dyDescent="0.3">
      <c r="A183" s="329" t="str">
        <f t="shared" si="47"/>
        <v>PUEB</v>
      </c>
      <c r="B183" s="339">
        <f>+METAS!$BE$52</f>
        <v>0</v>
      </c>
      <c r="C183" s="328">
        <f>ROUND((B183/12)*Config!$C$6,0)</f>
        <v>0</v>
      </c>
      <c r="D183" s="341">
        <f>+ACUMULADO!$BD$53</f>
        <v>0</v>
      </c>
      <c r="E183" s="326">
        <f t="shared" si="52"/>
        <v>16.7</v>
      </c>
      <c r="F183" s="326"/>
      <c r="G183" s="325">
        <f t="shared" si="48"/>
        <v>0</v>
      </c>
      <c r="H183" s="325">
        <f t="shared" si="49"/>
        <v>0</v>
      </c>
      <c r="I183" s="325" t="str">
        <f t="shared" si="50"/>
        <v/>
      </c>
      <c r="J183" s="325" t="str">
        <f t="shared" si="51"/>
        <v/>
      </c>
    </row>
    <row r="184" spans="1:26" ht="18" customHeight="1" x14ac:dyDescent="0.25">
      <c r="C184" s="28"/>
      <c r="D184" s="28"/>
      <c r="F184" s="28"/>
      <c r="G184" s="28"/>
    </row>
    <row r="185" spans="1:26" ht="18" customHeight="1" x14ac:dyDescent="0.25">
      <c r="C185" s="28"/>
      <c r="D185" s="28"/>
      <c r="F185" s="28"/>
      <c r="G185" s="28"/>
    </row>
    <row r="186" spans="1:26" ht="18" customHeight="1" x14ac:dyDescent="0.25">
      <c r="C186" s="28"/>
      <c r="D186" s="28"/>
      <c r="F186" s="28"/>
      <c r="G186" s="28"/>
    </row>
    <row r="187" spans="1:26" ht="18" customHeight="1" x14ac:dyDescent="0.25">
      <c r="C187" s="28"/>
      <c r="D187" s="28"/>
      <c r="F187" s="28"/>
      <c r="G187" s="28"/>
    </row>
  </sheetData>
  <mergeCells count="19">
    <mergeCell ref="H108:J108"/>
    <mergeCell ref="F1:H1"/>
    <mergeCell ref="H6:J6"/>
    <mergeCell ref="T16:Z19"/>
    <mergeCell ref="H24:J24"/>
    <mergeCell ref="T32:Z35"/>
    <mergeCell ref="H45:J45"/>
    <mergeCell ref="T53:Z56"/>
    <mergeCell ref="H67:J67"/>
    <mergeCell ref="T72:Z75"/>
    <mergeCell ref="H86:J86"/>
    <mergeCell ref="T93:Z96"/>
    <mergeCell ref="H172:J172"/>
    <mergeCell ref="T179:Z182"/>
    <mergeCell ref="U115:AA118"/>
    <mergeCell ref="H128:J128"/>
    <mergeCell ref="T135:Z138"/>
    <mergeCell ref="H150:J150"/>
    <mergeCell ref="T157:Z160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F3C29-85EE-4421-9EC8-9FEA6E42C692}">
  <sheetPr>
    <tabColor rgb="FFFF0000"/>
  </sheetPr>
  <dimension ref="A2:AW48"/>
  <sheetViews>
    <sheetView workbookViewId="0">
      <pane xSplit="3" ySplit="3" topLeftCell="D22" activePane="bottomRight" state="frozen"/>
      <selection pane="topRight" activeCell="D1" sqref="D1"/>
      <selection pane="bottomLeft" activeCell="A4" sqref="A4"/>
      <selection pane="bottomRight" activeCell="R33" sqref="R33"/>
    </sheetView>
  </sheetViews>
  <sheetFormatPr baseColWidth="10" defaultRowHeight="15" x14ac:dyDescent="0.25"/>
  <cols>
    <col min="2" max="2" width="91.28515625" customWidth="1"/>
    <col min="3" max="3" width="19.42578125" customWidth="1"/>
  </cols>
  <sheetData>
    <row r="2" spans="1:49" ht="21" x14ac:dyDescent="0.25">
      <c r="A2" s="441" t="str">
        <f>+[5]Ene!A3</f>
        <v>Nº</v>
      </c>
      <c r="B2" s="441" t="s">
        <v>161</v>
      </c>
      <c r="C2" s="441" t="str">
        <f>+[5]Ene!C3</f>
        <v>ETAPA DE VIDA</v>
      </c>
      <c r="D2" s="442" t="s">
        <v>666</v>
      </c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52" t="s">
        <v>667</v>
      </c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43" t="s">
        <v>668</v>
      </c>
      <c r="AA2" s="443"/>
      <c r="AB2" s="443"/>
      <c r="AC2" s="443"/>
      <c r="AD2" s="443"/>
      <c r="AE2" s="443"/>
      <c r="AF2" s="443"/>
      <c r="AG2" s="443"/>
      <c r="AH2" s="443"/>
      <c r="AI2" s="443"/>
      <c r="AJ2" s="443"/>
      <c r="AK2" s="438" t="s">
        <v>669</v>
      </c>
      <c r="AL2" s="439"/>
      <c r="AM2" s="438" t="s">
        <v>668</v>
      </c>
      <c r="AN2" s="440"/>
      <c r="AO2" s="440"/>
      <c r="AP2" s="440"/>
      <c r="AQ2" s="440"/>
      <c r="AR2" s="440"/>
      <c r="AS2" s="440"/>
      <c r="AT2" s="440"/>
      <c r="AU2" s="440"/>
      <c r="AV2" s="440"/>
      <c r="AW2" s="439"/>
    </row>
    <row r="3" spans="1:49" x14ac:dyDescent="0.25">
      <c r="A3" s="441"/>
      <c r="B3" s="441"/>
      <c r="C3" s="441"/>
      <c r="D3" s="386" t="s">
        <v>670</v>
      </c>
      <c r="E3" s="386" t="s">
        <v>671</v>
      </c>
      <c r="F3" s="386" t="s">
        <v>541</v>
      </c>
      <c r="G3" s="386" t="s">
        <v>672</v>
      </c>
      <c r="H3" s="386" t="s">
        <v>673</v>
      </c>
      <c r="I3" s="386" t="s">
        <v>674</v>
      </c>
      <c r="J3" s="386" t="s">
        <v>675</v>
      </c>
      <c r="K3" s="386" t="s">
        <v>676</v>
      </c>
      <c r="L3" s="386" t="s">
        <v>677</v>
      </c>
      <c r="M3" s="386" t="s">
        <v>678</v>
      </c>
      <c r="N3" s="386" t="str">
        <f>+[5]METAS!BF3</f>
        <v>RED</v>
      </c>
      <c r="O3" s="451" t="str">
        <f>+D3</f>
        <v>HOS</v>
      </c>
      <c r="P3" s="451" t="str">
        <f t="shared" ref="P3:W3" si="0">+E3</f>
        <v>CSMC</v>
      </c>
      <c r="Q3" s="451" t="str">
        <f t="shared" si="0"/>
        <v>LLUI</v>
      </c>
      <c r="R3" s="451" t="str">
        <f t="shared" si="0"/>
        <v>JER</v>
      </c>
      <c r="S3" s="451" t="str">
        <f t="shared" si="0"/>
        <v>YAN</v>
      </c>
      <c r="T3" s="451" t="str">
        <f t="shared" si="0"/>
        <v>SOR</v>
      </c>
      <c r="U3" s="451" t="str">
        <f t="shared" si="0"/>
        <v>JEP</v>
      </c>
      <c r="V3" s="451" t="str">
        <f t="shared" si="0"/>
        <v>ROQ</v>
      </c>
      <c r="W3" s="451" t="str">
        <f t="shared" si="0"/>
        <v>CAL</v>
      </c>
      <c r="X3" s="451" t="str">
        <f>+M3</f>
        <v>PUE</v>
      </c>
      <c r="Y3" s="451" t="str">
        <f t="shared" ref="Y3" si="1">+N3</f>
        <v>RED</v>
      </c>
      <c r="Z3" s="391" t="str">
        <f t="shared" ref="Z3:AJ3" si="2">+O3</f>
        <v>HOS</v>
      </c>
      <c r="AA3" s="391" t="str">
        <f t="shared" si="2"/>
        <v>CSMC</v>
      </c>
      <c r="AB3" s="391" t="str">
        <f t="shared" si="2"/>
        <v>LLUI</v>
      </c>
      <c r="AC3" s="391" t="str">
        <f t="shared" si="2"/>
        <v>JER</v>
      </c>
      <c r="AD3" s="391" t="str">
        <f t="shared" si="2"/>
        <v>YAN</v>
      </c>
      <c r="AE3" s="391" t="str">
        <f t="shared" si="2"/>
        <v>SOR</v>
      </c>
      <c r="AF3" s="391" t="str">
        <f t="shared" si="2"/>
        <v>JEP</v>
      </c>
      <c r="AG3" s="391" t="str">
        <f t="shared" si="2"/>
        <v>ROQ</v>
      </c>
      <c r="AH3" s="391" t="str">
        <f t="shared" si="2"/>
        <v>CAL</v>
      </c>
      <c r="AI3" s="391" t="str">
        <f t="shared" si="2"/>
        <v>PUE</v>
      </c>
      <c r="AJ3" s="391" t="str">
        <f t="shared" si="2"/>
        <v>RED</v>
      </c>
      <c r="AK3" s="386" t="s">
        <v>83</v>
      </c>
      <c r="AL3" s="386" t="s">
        <v>84</v>
      </c>
      <c r="AM3" s="387" t="str">
        <f>+Z3</f>
        <v>HOS</v>
      </c>
      <c r="AN3" s="387" t="str">
        <f t="shared" ref="AN3:AW3" si="3">+AA3</f>
        <v>CSMC</v>
      </c>
      <c r="AO3" s="387" t="str">
        <f t="shared" si="3"/>
        <v>LLUI</v>
      </c>
      <c r="AP3" s="387" t="str">
        <f t="shared" si="3"/>
        <v>JER</v>
      </c>
      <c r="AQ3" s="387" t="str">
        <f t="shared" si="3"/>
        <v>YAN</v>
      </c>
      <c r="AR3" s="387" t="str">
        <f t="shared" si="3"/>
        <v>SOR</v>
      </c>
      <c r="AS3" s="387" t="str">
        <f t="shared" si="3"/>
        <v>JEP</v>
      </c>
      <c r="AT3" s="387" t="str">
        <f t="shared" si="3"/>
        <v>ROQ</v>
      </c>
      <c r="AU3" s="387" t="str">
        <f t="shared" si="3"/>
        <v>CAL</v>
      </c>
      <c r="AV3" s="387" t="str">
        <f t="shared" si="3"/>
        <v>PUE</v>
      </c>
      <c r="AW3" s="387" t="str">
        <f t="shared" si="3"/>
        <v>RED</v>
      </c>
    </row>
    <row r="4" spans="1:49" ht="40.5" customHeight="1" x14ac:dyDescent="0.25">
      <c r="A4" s="128">
        <v>1</v>
      </c>
      <c r="B4" s="144" t="str">
        <f>ACUMULADO!B5</f>
        <v>CASOS DE LEISHMANIASIS CON TRATAMIENTO COMPLETO</v>
      </c>
      <c r="C4" s="144" t="str">
        <f>ACUMULADO!C5</f>
        <v xml:space="preserve">METAXENICAS </v>
      </c>
      <c r="D4" s="390">
        <f>+ACUMULADO!AU4</f>
        <v>0</v>
      </c>
      <c r="E4" s="390">
        <f>+ACUMULADO!AV4</f>
        <v>0</v>
      </c>
      <c r="F4" s="390">
        <f>+ACUMULADO!AW4</f>
        <v>1</v>
      </c>
      <c r="G4" s="390">
        <f>+ACUMULADO!AX4</f>
        <v>0</v>
      </c>
      <c r="H4" s="390">
        <f>+ACUMULADO!AY4</f>
        <v>0</v>
      </c>
      <c r="I4" s="390">
        <f>+ACUMULADO!AZ4</f>
        <v>3</v>
      </c>
      <c r="J4" s="390">
        <f>+ACUMULADO!BA4</f>
        <v>0</v>
      </c>
      <c r="K4" s="390">
        <f>+ACUMULADO!BB4</f>
        <v>2</v>
      </c>
      <c r="L4" s="390">
        <f>+ACUMULADO!BC4</f>
        <v>0</v>
      </c>
      <c r="M4" s="390">
        <f>+ACUMULADO!BD4</f>
        <v>0</v>
      </c>
      <c r="N4" s="390">
        <f>+ACUMULADO!BE4</f>
        <v>6</v>
      </c>
      <c r="O4" s="388">
        <f>ROUND((D4/12)*Config!$C$6,0)</f>
        <v>0</v>
      </c>
      <c r="P4" s="388">
        <f>ROUND((E4/12)*Config!$C$6,0)</f>
        <v>0</v>
      </c>
      <c r="Q4" s="388">
        <f>ROUND((F4/12)*Config!$C$6,0)</f>
        <v>0</v>
      </c>
      <c r="R4" s="388">
        <f>ROUND((G4/12)*Config!$C$6,0)</f>
        <v>0</v>
      </c>
      <c r="S4" s="388">
        <f>ROUND((H4/12)*Config!$C$6,0)</f>
        <v>0</v>
      </c>
      <c r="T4" s="388">
        <f>ROUND((I4/12)*Config!$C$6,0)</f>
        <v>1</v>
      </c>
      <c r="U4" s="388">
        <f>ROUND((J4/12)*Config!$C$6,0)</f>
        <v>0</v>
      </c>
      <c r="V4" s="388">
        <f>ROUND((K4/12)*Config!$C$6,0)</f>
        <v>0</v>
      </c>
      <c r="W4" s="388">
        <f>ROUND((L4/12)*Config!$C$6,0)</f>
        <v>0</v>
      </c>
      <c r="X4" s="388">
        <f>ROUND((M4/12)*Config!$C$6,0)</f>
        <v>0</v>
      </c>
      <c r="Y4" s="388">
        <f>ROUND((N4/12)*Config!$C$6,0)</f>
        <v>1</v>
      </c>
      <c r="Z4" s="388">
        <f>ACUMULADO!AU5</f>
        <v>0</v>
      </c>
      <c r="AA4" s="388">
        <f>ACUMULADO!AV5</f>
        <v>0</v>
      </c>
      <c r="AB4" s="388">
        <f>ACUMULADO!AW5</f>
        <v>1</v>
      </c>
      <c r="AC4" s="388">
        <f>ACUMULADO!AX5</f>
        <v>0</v>
      </c>
      <c r="AD4" s="388">
        <f>ACUMULADO!AY5</f>
        <v>0</v>
      </c>
      <c r="AE4" s="388">
        <f>ACUMULADO!AZ5</f>
        <v>1</v>
      </c>
      <c r="AF4" s="388">
        <f>ACUMULADO!BA5</f>
        <v>0</v>
      </c>
      <c r="AG4" s="388">
        <f>ACUMULADO!BB5</f>
        <v>1</v>
      </c>
      <c r="AH4" s="388">
        <f>ACUMULADO!BC5</f>
        <v>0</v>
      </c>
      <c r="AI4" s="388">
        <f>ACUMULADO!BD5</f>
        <v>0</v>
      </c>
      <c r="AJ4" s="388">
        <f>ACUMULADO!BE5</f>
        <v>3</v>
      </c>
      <c r="AK4" s="403">
        <f>+Config!$K$3/100</f>
        <v>0.8</v>
      </c>
      <c r="AL4" s="403">
        <f>+Config!$M$3/100</f>
        <v>0.9</v>
      </c>
      <c r="AM4" s="389" t="str">
        <f>+IFERROR(IF(D4&gt;0,Z4/D4,"SM"),0)</f>
        <v>SM</v>
      </c>
      <c r="AN4" s="389" t="str">
        <f t="shared" ref="AN4:AW4" si="4">+IFERROR(IF(E4&gt;0,AA4/E4,"SM"),0)</f>
        <v>SM</v>
      </c>
      <c r="AO4" s="389">
        <f t="shared" si="4"/>
        <v>1</v>
      </c>
      <c r="AP4" s="389" t="str">
        <f t="shared" si="4"/>
        <v>SM</v>
      </c>
      <c r="AQ4" s="389" t="str">
        <f t="shared" si="4"/>
        <v>SM</v>
      </c>
      <c r="AR4" s="389">
        <f t="shared" si="4"/>
        <v>0.33333333333333331</v>
      </c>
      <c r="AS4" s="389" t="str">
        <f t="shared" si="4"/>
        <v>SM</v>
      </c>
      <c r="AT4" s="389">
        <f t="shared" si="4"/>
        <v>0.5</v>
      </c>
      <c r="AU4" s="389" t="str">
        <f t="shared" si="4"/>
        <v>SM</v>
      </c>
      <c r="AV4" s="389" t="str">
        <f t="shared" si="4"/>
        <v>SM</v>
      </c>
      <c r="AW4" s="389">
        <f t="shared" si="4"/>
        <v>0.5</v>
      </c>
    </row>
    <row r="5" spans="1:49" ht="40.5" customHeight="1" x14ac:dyDescent="0.25">
      <c r="A5" s="128">
        <v>2</v>
      </c>
      <c r="B5" s="144" t="str">
        <f>ACUMULADO!B6</f>
        <v>VIVIENDAS  EN  ÁREAS  DE  RIESGO DE  DENGUE  CON  VIGILANCIA  ENTOMOLÓGICA  DOMICILIARIA  EN  ESCENARIO I Y II.</v>
      </c>
      <c r="C5" s="144" t="str">
        <f>ACUMULADO!C6</f>
        <v xml:space="preserve">METAXENICAS </v>
      </c>
      <c r="D5" s="390">
        <f>METAS!AV6</f>
        <v>0</v>
      </c>
      <c r="E5" s="390">
        <f>METAS!AW6</f>
        <v>0</v>
      </c>
      <c r="F5" s="390">
        <f>METAS!AX6</f>
        <v>3366</v>
      </c>
      <c r="G5" s="390">
        <f>METAS!AY6</f>
        <v>2048</v>
      </c>
      <c r="H5" s="390">
        <f>METAS!AZ6</f>
        <v>1506</v>
      </c>
      <c r="I5" s="390">
        <f>METAS!BA6</f>
        <v>4928</v>
      </c>
      <c r="J5" s="390">
        <f>METAS!BB6</f>
        <v>2260</v>
      </c>
      <c r="K5" s="390">
        <f>METAS!BC6</f>
        <v>1200</v>
      </c>
      <c r="L5" s="390">
        <f>METAS!BD6</f>
        <v>1920</v>
      </c>
      <c r="M5" s="390">
        <f>METAS!BE6</f>
        <v>1770</v>
      </c>
      <c r="N5" s="390">
        <f>METAS!BF6</f>
        <v>18998</v>
      </c>
      <c r="O5" s="388">
        <f>ROUND((D5/12)*Config!$C$6,0)</f>
        <v>0</v>
      </c>
      <c r="P5" s="388">
        <f>ROUND((E5/12)*Config!$C$6,0)</f>
        <v>0</v>
      </c>
      <c r="Q5" s="388">
        <f>ROUND((F5/12)*Config!$C$6,0)</f>
        <v>561</v>
      </c>
      <c r="R5" s="388">
        <f>ROUND((G5/12)*Config!$C$6,0)</f>
        <v>341</v>
      </c>
      <c r="S5" s="388">
        <f>ROUND((H5/12)*Config!$C$6,0)</f>
        <v>251</v>
      </c>
      <c r="T5" s="388">
        <f>ROUND((I5/12)*Config!$C$6,0)</f>
        <v>821</v>
      </c>
      <c r="U5" s="388">
        <f>ROUND((J5/12)*Config!$C$6,0)</f>
        <v>377</v>
      </c>
      <c r="V5" s="388">
        <f>ROUND((K5/12)*Config!$C$6,0)</f>
        <v>200</v>
      </c>
      <c r="W5" s="388">
        <f>ROUND((L5/12)*Config!$C$6,0)</f>
        <v>320</v>
      </c>
      <c r="X5" s="388">
        <f>ROUND((M5/12)*Config!$C$6,0)</f>
        <v>295</v>
      </c>
      <c r="Y5" s="388">
        <f>SUM(O5:X5)</f>
        <v>3166</v>
      </c>
      <c r="Z5" s="388">
        <f>ACUMULADO!AU6</f>
        <v>0</v>
      </c>
      <c r="AA5" s="388">
        <f>ACUMULADO!AV6</f>
        <v>0</v>
      </c>
      <c r="AB5" s="388">
        <f>ACUMULADO!AW6</f>
        <v>542</v>
      </c>
      <c r="AC5" s="388">
        <f>ACUMULADO!AX6</f>
        <v>689</v>
      </c>
      <c r="AD5" s="388">
        <f>ACUMULADO!AY6</f>
        <v>251</v>
      </c>
      <c r="AE5" s="388">
        <f>ACUMULADO!AZ6</f>
        <v>896</v>
      </c>
      <c r="AF5" s="388">
        <f>ACUMULADO!BA6</f>
        <v>244</v>
      </c>
      <c r="AG5" s="388">
        <f>ACUMULADO!BB6</f>
        <v>0</v>
      </c>
      <c r="AH5" s="388">
        <f>ACUMULADO!BC6</f>
        <v>320</v>
      </c>
      <c r="AI5" s="388">
        <f>ACUMULADO!BD6</f>
        <v>278</v>
      </c>
      <c r="AJ5" s="388">
        <f>ACUMULADO!BE6</f>
        <v>3220</v>
      </c>
      <c r="AK5" s="403">
        <f>+Config!$G$3/100</f>
        <v>0.13300000000000001</v>
      </c>
      <c r="AL5" s="403">
        <f>+Config!$I$3/100</f>
        <v>0.15</v>
      </c>
      <c r="AM5" s="389" t="str">
        <f t="shared" ref="AM5:AM48" si="5">+IFERROR(IF(D5&gt;0,Z5/D5,"SM"),0)</f>
        <v>SM</v>
      </c>
      <c r="AN5" s="389" t="str">
        <f t="shared" ref="AN5:AN48" si="6">+IFERROR(IF(E5&gt;0,AA5/E5,"SM"),0)</f>
        <v>SM</v>
      </c>
      <c r="AO5" s="389">
        <f t="shared" ref="AO5:AO48" si="7">+IFERROR(IF(F5&gt;0,AB5/F5,"SM"),0)</f>
        <v>0.16102198455139632</v>
      </c>
      <c r="AP5" s="389">
        <f t="shared" ref="AP5:AP48" si="8">+IFERROR(IF(G5&gt;0,AC5/G5,"SM"),0)</f>
        <v>0.33642578125</v>
      </c>
      <c r="AQ5" s="389">
        <f t="shared" ref="AQ5:AQ48" si="9">+IFERROR(IF(H5&gt;0,AD5/H5,"SM"),0)</f>
        <v>0.16666666666666666</v>
      </c>
      <c r="AR5" s="389">
        <f t="shared" ref="AR5:AR48" si="10">+IFERROR(IF(I5&gt;0,AE5/I5,"SM"),0)</f>
        <v>0.18181818181818182</v>
      </c>
      <c r="AS5" s="389">
        <f t="shared" ref="AS5:AS48" si="11">+IFERROR(IF(J5&gt;0,AF5/J5,"SM"),0)</f>
        <v>0.1079646017699115</v>
      </c>
      <c r="AT5" s="389">
        <f t="shared" ref="AT5:AT48" si="12">+IFERROR(IF(K5&gt;0,AG5/K5,"SM"),0)</f>
        <v>0</v>
      </c>
      <c r="AU5" s="389">
        <f t="shared" ref="AU5:AU48" si="13">+IFERROR(IF(L5&gt;0,AH5/L5,"SM"),0)</f>
        <v>0.16666666666666666</v>
      </c>
      <c r="AV5" s="389">
        <f t="shared" ref="AV5:AV48" si="14">+IFERROR(IF(M5&gt;0,AI5/M5,"SM"),0)</f>
        <v>0.15706214689265538</v>
      </c>
      <c r="AW5" s="389">
        <f t="shared" ref="AW5:AW48" si="15">+IFERROR(IF(N5&gt;0,AJ5/N5,"SM"),0)</f>
        <v>0.16949152542372881</v>
      </c>
    </row>
    <row r="6" spans="1:49" ht="40.5" customHeight="1" x14ac:dyDescent="0.25">
      <c r="A6" s="128">
        <v>3</v>
      </c>
      <c r="B6" s="144" t="str">
        <f>ACUMULADO!B7</f>
        <v>VIVIENDAS UBICADAS EN ESCENARIO II DE TRANSMISIÓN DE DENGUE PROTEGIDAS CON TRATAMIENTO FOCAL Y CONTROL FÍSICO</v>
      </c>
      <c r="C6" s="144" t="str">
        <f>ACUMULADO!C7</f>
        <v xml:space="preserve">METAXENICAS </v>
      </c>
      <c r="D6" s="390">
        <f>METAS!AV7</f>
        <v>0</v>
      </c>
      <c r="E6" s="390">
        <f>METAS!AW7</f>
        <v>0</v>
      </c>
      <c r="F6" s="390">
        <f>METAS!AX7</f>
        <v>118680</v>
      </c>
      <c r="G6" s="390">
        <f>METAS!AY7</f>
        <v>0</v>
      </c>
      <c r="H6" s="390">
        <f>METAS!AZ7</f>
        <v>4320</v>
      </c>
      <c r="I6" s="390">
        <f>METAS!BA7</f>
        <v>53766</v>
      </c>
      <c r="J6" s="390">
        <f>METAS!BB7</f>
        <v>0</v>
      </c>
      <c r="K6" s="390">
        <f>METAS!BC7</f>
        <v>0</v>
      </c>
      <c r="L6" s="390">
        <f>METAS!BD7</f>
        <v>11496</v>
      </c>
      <c r="M6" s="390">
        <f>METAS!BE7</f>
        <v>7560</v>
      </c>
      <c r="N6" s="390">
        <f>METAS!BF7</f>
        <v>195822</v>
      </c>
      <c r="O6" s="388">
        <f>ROUND((D6/12)*Config!$C$6,0)</f>
        <v>0</v>
      </c>
      <c r="P6" s="388">
        <f>ROUND((E6/12)*Config!$C$6,0)</f>
        <v>0</v>
      </c>
      <c r="Q6" s="388">
        <f>ROUND((F6/12)*Config!$C$6,0)</f>
        <v>19780</v>
      </c>
      <c r="R6" s="388">
        <f>ROUND((G6/12)*Config!$C$6,0)</f>
        <v>0</v>
      </c>
      <c r="S6" s="388">
        <f>ROUND((H6/12)*Config!$C$6,0)</f>
        <v>720</v>
      </c>
      <c r="T6" s="388">
        <f>ROUND((I6/12)*Config!$C$6,0)</f>
        <v>8961</v>
      </c>
      <c r="U6" s="388">
        <f>ROUND((J6/12)*Config!$C$6,0)</f>
        <v>0</v>
      </c>
      <c r="V6" s="388">
        <f>ROUND((K6/12)*Config!$C$6,0)</f>
        <v>0</v>
      </c>
      <c r="W6" s="388">
        <f>ROUND((L6/12)*Config!$C$6,0)</f>
        <v>1916</v>
      </c>
      <c r="X6" s="388">
        <f>ROUND((M6/12)*Config!$C$6,0)</f>
        <v>1260</v>
      </c>
      <c r="Y6" s="388">
        <f t="shared" ref="Y6" si="16">SUM(O6:X6)</f>
        <v>32637</v>
      </c>
      <c r="Z6" s="388">
        <f>ACUMULADO!AU7</f>
        <v>0</v>
      </c>
      <c r="AA6" s="388">
        <f>ACUMULADO!AV7</f>
        <v>0</v>
      </c>
      <c r="AB6" s="388">
        <f>ACUMULADO!AW7</f>
        <v>15109</v>
      </c>
      <c r="AC6" s="388">
        <f>ACUMULADO!AX7</f>
        <v>78</v>
      </c>
      <c r="AD6" s="388">
        <f>ACUMULADO!AY7</f>
        <v>776</v>
      </c>
      <c r="AE6" s="388">
        <f>ACUMULADO!AZ7</f>
        <v>6283</v>
      </c>
      <c r="AF6" s="388">
        <f>ACUMULADO!BA7</f>
        <v>0</v>
      </c>
      <c r="AG6" s="388">
        <f>ACUMULADO!BB7</f>
        <v>0</v>
      </c>
      <c r="AH6" s="388">
        <f>ACUMULADO!BC7</f>
        <v>1260</v>
      </c>
      <c r="AI6" s="388">
        <f>ACUMULADO!BD7</f>
        <v>859</v>
      </c>
      <c r="AJ6" s="388">
        <f>ACUMULADO!BE7</f>
        <v>24365</v>
      </c>
      <c r="AK6" s="403">
        <f>+Config!$S$3/100</f>
        <v>0.75</v>
      </c>
      <c r="AL6" s="403">
        <f>+Config!$U$3/100</f>
        <v>0.9</v>
      </c>
      <c r="AM6" s="389" t="str">
        <f t="shared" si="5"/>
        <v>SM</v>
      </c>
      <c r="AN6" s="389" t="str">
        <f t="shared" si="6"/>
        <v>SM</v>
      </c>
      <c r="AO6" s="389">
        <f>+IFERROR(IF(F6&gt;0,AB6/F6,"SM"),0)</f>
        <v>0.12730872935625209</v>
      </c>
      <c r="AP6" s="389" t="str">
        <f t="shared" si="8"/>
        <v>SM</v>
      </c>
      <c r="AQ6" s="389">
        <f t="shared" si="9"/>
        <v>0.17962962962962964</v>
      </c>
      <c r="AR6" s="389">
        <f t="shared" si="10"/>
        <v>0.11685823754789272</v>
      </c>
      <c r="AS6" s="389" t="str">
        <f t="shared" si="11"/>
        <v>SM</v>
      </c>
      <c r="AT6" s="389" t="str">
        <f t="shared" si="12"/>
        <v>SM</v>
      </c>
      <c r="AU6" s="389">
        <f t="shared" si="13"/>
        <v>0.10960334029227557</v>
      </c>
      <c r="AV6" s="389">
        <f t="shared" si="14"/>
        <v>0.11362433862433863</v>
      </c>
      <c r="AW6" s="389">
        <f t="shared" si="15"/>
        <v>0.12442422199752837</v>
      </c>
    </row>
    <row r="7" spans="1:49" ht="40.5" customHeight="1" x14ac:dyDescent="0.25">
      <c r="A7" s="128">
        <v>4</v>
      </c>
      <c r="B7" s="144" t="str">
        <f>ACUMULADO!B8</f>
        <v>VIVIENDAS UBICADAS EN ESCENARIO II DE TRANSMISIÓN DE DENGUE PROTEGIDAS CON NEBULIZACIÓN ESPACIAL</v>
      </c>
      <c r="C7" s="144" t="str">
        <f>ACUMULADO!C8</f>
        <v xml:space="preserve">METAXENICAS </v>
      </c>
      <c r="D7" s="390">
        <f>METAS!AV8</f>
        <v>0</v>
      </c>
      <c r="E7" s="390">
        <f>METAS!AW8</f>
        <v>0</v>
      </c>
      <c r="F7" s="390">
        <f>METAS!AX8</f>
        <v>35604</v>
      </c>
      <c r="G7" s="390">
        <f>METAS!AY8</f>
        <v>0</v>
      </c>
      <c r="H7" s="390">
        <f>METAS!AZ8</f>
        <v>1296</v>
      </c>
      <c r="I7" s="390">
        <f>METAS!BA8</f>
        <v>16129</v>
      </c>
      <c r="J7" s="390">
        <f>METAS!BB8</f>
        <v>0</v>
      </c>
      <c r="K7" s="390">
        <f>METAS!BC8</f>
        <v>0</v>
      </c>
      <c r="L7" s="390">
        <f>METAS!BD8</f>
        <v>3449</v>
      </c>
      <c r="M7" s="390">
        <f>METAS!BE8</f>
        <v>2268</v>
      </c>
      <c r="N7" s="390">
        <f>METAS!BF8</f>
        <v>58746</v>
      </c>
      <c r="O7" s="388">
        <f>ROUNDUP((D7/12)*Config!$C$6,0)</f>
        <v>0</v>
      </c>
      <c r="P7" s="388">
        <f>ROUNDUP((E7/12)*Config!$C$6,0)</f>
        <v>0</v>
      </c>
      <c r="Q7" s="388">
        <f>ROUNDUP((F7/12)*Config!$C$6,0)</f>
        <v>5934</v>
      </c>
      <c r="R7" s="388">
        <f>ROUNDUP((G7/12)*Config!$C$6,0)</f>
        <v>0</v>
      </c>
      <c r="S7" s="388">
        <f>ROUNDUP((H7/12)*Config!$C$6,0)</f>
        <v>216</v>
      </c>
      <c r="T7" s="388">
        <f>ROUNDUP((I7/12)*Config!$C$6,0)</f>
        <v>2689</v>
      </c>
      <c r="U7" s="388">
        <f>ROUNDUP((J7/12)*Config!$C$6,0)</f>
        <v>0</v>
      </c>
      <c r="V7" s="388">
        <f>ROUNDUP((K7/12)*Config!$C$6,0)</f>
        <v>0</v>
      </c>
      <c r="W7" s="388">
        <f>ROUNDUP((L7/12)*Config!$C$6,0)</f>
        <v>575</v>
      </c>
      <c r="X7" s="388">
        <f>ROUNDUP((M7/12)*Config!$C$6,0)</f>
        <v>378</v>
      </c>
      <c r="Y7" s="388">
        <f t="shared" ref="Y7" si="17">SUM(O7:X7)</f>
        <v>9792</v>
      </c>
      <c r="Z7" s="388">
        <f>ACUMULADO!AU8</f>
        <v>0</v>
      </c>
      <c r="AA7" s="388">
        <f>ACUMULADO!AV8</f>
        <v>0</v>
      </c>
      <c r="AB7" s="388">
        <f>ACUMULADO!AW8</f>
        <v>26431</v>
      </c>
      <c r="AC7" s="388">
        <f>ACUMULADO!AX8</f>
        <v>0</v>
      </c>
      <c r="AD7" s="388">
        <f>ACUMULADO!AY8</f>
        <v>1204</v>
      </c>
      <c r="AE7" s="388">
        <f>ACUMULADO!AZ8</f>
        <v>0</v>
      </c>
      <c r="AF7" s="388">
        <f>ACUMULADO!BA8</f>
        <v>0</v>
      </c>
      <c r="AG7" s="388">
        <f>ACUMULADO!BB8</f>
        <v>0</v>
      </c>
      <c r="AH7" s="388">
        <f>ACUMULADO!BC8</f>
        <v>915</v>
      </c>
      <c r="AI7" s="388">
        <f>ACUMULADO!BD8</f>
        <v>0</v>
      </c>
      <c r="AJ7" s="388">
        <f>ACUMULADO!BE8</f>
        <v>28550</v>
      </c>
      <c r="AK7" s="403">
        <f>+Config!$G$3/100</f>
        <v>0.13300000000000001</v>
      </c>
      <c r="AL7" s="403">
        <f>+Config!$I$3/100</f>
        <v>0.15</v>
      </c>
      <c r="AM7" s="389" t="str">
        <f t="shared" ref="AM7" si="18">+IFERROR(IF(D7&gt;0,Z7/D7,"SM"),0)</f>
        <v>SM</v>
      </c>
      <c r="AN7" s="389" t="str">
        <f t="shared" ref="AN7" si="19">+IFERROR(IF(E7&gt;0,AA7/E7,"SM"),0)</f>
        <v>SM</v>
      </c>
      <c r="AO7" s="389">
        <f t="shared" ref="AO7" si="20">+IFERROR(IF(F7&gt;0,AB7/F7,"SM"),0)</f>
        <v>0.74236040894281541</v>
      </c>
      <c r="AP7" s="389" t="str">
        <f t="shared" ref="AP7" si="21">+IFERROR(IF(G7&gt;0,AC7/G7,"SM"),0)</f>
        <v>SM</v>
      </c>
      <c r="AQ7" s="389">
        <f t="shared" ref="AQ7" si="22">+IFERROR(IF(H7&gt;0,AD7/H7,"SM"),0)</f>
        <v>0.92901234567901236</v>
      </c>
      <c r="AR7" s="389">
        <f t="shared" ref="AR7" si="23">+IFERROR(IF(I7&gt;0,AE7/I7,"SM"),0)</f>
        <v>0</v>
      </c>
      <c r="AS7" s="389" t="str">
        <f t="shared" ref="AS7" si="24">+IFERROR(IF(J7&gt;0,AF7/J7,"SM"),0)</f>
        <v>SM</v>
      </c>
      <c r="AT7" s="389" t="str">
        <f t="shared" ref="AT7" si="25">+IFERROR(IF(K7&gt;0,AG7/K7,"SM"),0)</f>
        <v>SM</v>
      </c>
      <c r="AU7" s="389">
        <f t="shared" ref="AU7" si="26">+IFERROR(IF(L7&gt;0,AH7/L7,"SM"),0)</f>
        <v>0.26529428819947809</v>
      </c>
      <c r="AV7" s="389">
        <f t="shared" ref="AV7" si="27">+IFERROR(IF(M7&gt;0,AI7/M7,"SM"),0)</f>
        <v>0</v>
      </c>
      <c r="AW7" s="389">
        <f t="shared" ref="AW7" si="28">+IFERROR(IF(N7&gt;0,AJ7/N7,"SM"),0)</f>
        <v>0.48599053552582305</v>
      </c>
    </row>
    <row r="8" spans="1:49" ht="40.5" customHeight="1" x14ac:dyDescent="0.25">
      <c r="A8" s="128">
        <v>5</v>
      </c>
      <c r="B8" s="144" t="str">
        <f>ACUMULADO!B9</f>
        <v xml:space="preserve">LOCALIZACIÓN Y DIAGNOSTICO DE CASOS DE MALARIA </v>
      </c>
      <c r="C8" s="144" t="str">
        <f>ACUMULADO!C9</f>
        <v xml:space="preserve">METAXENICAS </v>
      </c>
      <c r="D8" s="390">
        <f>METAS!AV9</f>
        <v>0</v>
      </c>
      <c r="E8" s="390">
        <f>METAS!AW9</f>
        <v>0</v>
      </c>
      <c r="F8" s="390">
        <f>METAS!AX9</f>
        <v>120</v>
      </c>
      <c r="G8" s="390">
        <f>METAS!AY9</f>
        <v>36</v>
      </c>
      <c r="H8" s="390">
        <f>METAS!AZ9</f>
        <v>48</v>
      </c>
      <c r="I8" s="390">
        <f>METAS!BA9</f>
        <v>72</v>
      </c>
      <c r="J8" s="390">
        <f>METAS!BB9</f>
        <v>60</v>
      </c>
      <c r="K8" s="390">
        <f>METAS!BC9</f>
        <v>36</v>
      </c>
      <c r="L8" s="390">
        <f>METAS!BD9</f>
        <v>48</v>
      </c>
      <c r="M8" s="390">
        <f>METAS!BE9</f>
        <v>48</v>
      </c>
      <c r="N8" s="390">
        <f>METAS!BF9</f>
        <v>468</v>
      </c>
      <c r="O8" s="388">
        <f>ROUND((D8/12)*[5]Config!$C$6,0)</f>
        <v>0</v>
      </c>
      <c r="P8" s="388">
        <f>ROUND((E8/12)*Config!$C$6,0)</f>
        <v>0</v>
      </c>
      <c r="Q8" s="388">
        <f>ROUND((F8/12)*Config!$C$6,0)</f>
        <v>20</v>
      </c>
      <c r="R8" s="388">
        <f>ROUND((G8/12)*Config!$C$6,0)</f>
        <v>6</v>
      </c>
      <c r="S8" s="388">
        <f>ROUND((H8/12)*Config!$C$6,0)</f>
        <v>8</v>
      </c>
      <c r="T8" s="388">
        <f>ROUND((I8/12)*Config!$C$6,0)</f>
        <v>12</v>
      </c>
      <c r="U8" s="388">
        <f>ROUND((J8/12)*Config!$C$6,0)</f>
        <v>10</v>
      </c>
      <c r="V8" s="388">
        <f>ROUND((K8/12)*Config!$C$6,0)</f>
        <v>6</v>
      </c>
      <c r="W8" s="388">
        <f>ROUND((L8/12)*Config!$C$6,0)</f>
        <v>8</v>
      </c>
      <c r="X8" s="388">
        <f>ROUND((M8/12)*Config!$C$6,0)</f>
        <v>8</v>
      </c>
      <c r="Y8" s="388">
        <f>ROUND((N8/12)*Config!$C$6,0)</f>
        <v>78</v>
      </c>
      <c r="Z8" s="388">
        <f>ACUMULADO!AU9</f>
        <v>1</v>
      </c>
      <c r="AA8" s="388">
        <f>ACUMULADO!AV9</f>
        <v>0</v>
      </c>
      <c r="AB8" s="388">
        <f>ACUMULADO!AW9</f>
        <v>1</v>
      </c>
      <c r="AC8" s="388">
        <f>ACUMULADO!AX9</f>
        <v>0</v>
      </c>
      <c r="AD8" s="388">
        <f>ACUMULADO!AY9</f>
        <v>0</v>
      </c>
      <c r="AE8" s="388">
        <f>ACUMULADO!AZ9</f>
        <v>154</v>
      </c>
      <c r="AF8" s="388">
        <f>ACUMULADO!BA9</f>
        <v>0</v>
      </c>
      <c r="AG8" s="388">
        <f>ACUMULADO!BB9</f>
        <v>0</v>
      </c>
      <c r="AH8" s="388">
        <f>ACUMULADO!BC9</f>
        <v>34</v>
      </c>
      <c r="AI8" s="388">
        <f>ACUMULADO!BD9</f>
        <v>0</v>
      </c>
      <c r="AJ8" s="388">
        <f>ACUMULADO!BE9</f>
        <v>190</v>
      </c>
      <c r="AK8" s="403">
        <f>+Config!$G$3/100</f>
        <v>0.13300000000000001</v>
      </c>
      <c r="AL8" s="403">
        <f>+Config!$I$3/100</f>
        <v>0.15</v>
      </c>
      <c r="AM8" s="389" t="str">
        <f t="shared" si="5"/>
        <v>SM</v>
      </c>
      <c r="AN8" s="389" t="str">
        <f t="shared" si="6"/>
        <v>SM</v>
      </c>
      <c r="AO8" s="389">
        <f t="shared" si="7"/>
        <v>8.3333333333333332E-3</v>
      </c>
      <c r="AP8" s="389">
        <f t="shared" si="8"/>
        <v>0</v>
      </c>
      <c r="AQ8" s="389">
        <f t="shared" si="9"/>
        <v>0</v>
      </c>
      <c r="AR8" s="389">
        <f t="shared" si="10"/>
        <v>2.1388888888888888</v>
      </c>
      <c r="AS8" s="389">
        <f t="shared" si="11"/>
        <v>0</v>
      </c>
      <c r="AT8" s="389">
        <f t="shared" si="12"/>
        <v>0</v>
      </c>
      <c r="AU8" s="389">
        <f t="shared" si="13"/>
        <v>0.70833333333333337</v>
      </c>
      <c r="AV8" s="389">
        <f t="shared" si="14"/>
        <v>0</v>
      </c>
      <c r="AW8" s="389">
        <f t="shared" si="15"/>
        <v>0.40598290598290598</v>
      </c>
    </row>
    <row r="9" spans="1:49" ht="40.5" customHeight="1" x14ac:dyDescent="0.25">
      <c r="A9" s="128">
        <v>6</v>
      </c>
      <c r="B9" s="144" t="str">
        <f>ACUMULADO!B11</f>
        <v>SINTOMATICOS RESPIRATORIOS IDENTIFICADOS (HIS)</v>
      </c>
      <c r="C9" s="144" t="str">
        <f>ACUMULADO!C11</f>
        <v>TBC</v>
      </c>
      <c r="D9" s="390">
        <f>METAS!AV10</f>
        <v>2234</v>
      </c>
      <c r="E9" s="390">
        <f>METAS!AW10</f>
        <v>0</v>
      </c>
      <c r="F9" s="390">
        <f>METAS!AX10</f>
        <v>4460</v>
      </c>
      <c r="G9" s="390">
        <f>METAS!AY10</f>
        <v>810</v>
      </c>
      <c r="H9" s="390">
        <f>METAS!AZ10</f>
        <v>662</v>
      </c>
      <c r="I9" s="390">
        <f>METAS!BA10</f>
        <v>2341</v>
      </c>
      <c r="J9" s="390">
        <f>METAS!BB10</f>
        <v>1017</v>
      </c>
      <c r="K9" s="390">
        <f>METAS!BC10</f>
        <v>547</v>
      </c>
      <c r="L9" s="390">
        <f>METAS!BD10</f>
        <v>919</v>
      </c>
      <c r="M9" s="390">
        <f>METAS!BE10</f>
        <v>455</v>
      </c>
      <c r="N9" s="390">
        <f>METAS!BF10</f>
        <v>13445</v>
      </c>
      <c r="O9" s="388">
        <f>ROUNDUP((D9/12)*Config!$C$6,0)</f>
        <v>373</v>
      </c>
      <c r="P9" s="388">
        <f>ROUNDUP((E9/12)*Config!$C$6,0)</f>
        <v>0</v>
      </c>
      <c r="Q9" s="388">
        <f>ROUNDUP((F9/12)*Config!$C$6,0)</f>
        <v>744</v>
      </c>
      <c r="R9" s="388">
        <f>ROUNDUP((G9/12)*Config!$C$6,0)</f>
        <v>135</v>
      </c>
      <c r="S9" s="388">
        <f>ROUNDUP((H9/12)*Config!$C$6,0)</f>
        <v>111</v>
      </c>
      <c r="T9" s="388">
        <f>ROUNDUP((I9/12)*Config!$C$6,0)</f>
        <v>391</v>
      </c>
      <c r="U9" s="388">
        <f>ROUNDUP((J9/12)*Config!$C$6,0)</f>
        <v>170</v>
      </c>
      <c r="V9" s="388">
        <f>ROUNDUP((K9/12)*Config!$C$6,0)</f>
        <v>92</v>
      </c>
      <c r="W9" s="388">
        <f>ROUNDUP((L9/12)*Config!$C$6,0)</f>
        <v>154</v>
      </c>
      <c r="X9" s="388">
        <f>ROUNDUP((M9/12)*Config!$C$6,0)</f>
        <v>76</v>
      </c>
      <c r="Y9" s="388">
        <f>SUM(O9:X9)</f>
        <v>2246</v>
      </c>
      <c r="Z9" s="388">
        <f>ACUMULADO!AU11</f>
        <v>126</v>
      </c>
      <c r="AA9" s="388">
        <f>ACUMULADO!AV11</f>
        <v>0</v>
      </c>
      <c r="AB9" s="388">
        <f>ACUMULADO!AW11</f>
        <v>0</v>
      </c>
      <c r="AC9" s="388">
        <f>ACUMULADO!AX11</f>
        <v>38</v>
      </c>
      <c r="AD9" s="388">
        <f>ACUMULADO!AY11</f>
        <v>60</v>
      </c>
      <c r="AE9" s="388">
        <f>ACUMULADO!AZ11</f>
        <v>166</v>
      </c>
      <c r="AF9" s="388">
        <f>ACUMULADO!BA11</f>
        <v>174</v>
      </c>
      <c r="AG9" s="388">
        <f>ACUMULADO!BB11</f>
        <v>6</v>
      </c>
      <c r="AH9" s="388">
        <f>ACUMULADO!BC11</f>
        <v>73</v>
      </c>
      <c r="AI9" s="388">
        <f>ACUMULADO!BD11</f>
        <v>0</v>
      </c>
      <c r="AJ9" s="388">
        <f>ACUMULADO!BE11</f>
        <v>643</v>
      </c>
      <c r="AK9" s="403">
        <f>+Config!$G$3/100</f>
        <v>0.13300000000000001</v>
      </c>
      <c r="AL9" s="403">
        <f>+Config!$I$3/100</f>
        <v>0.15</v>
      </c>
      <c r="AM9" s="389">
        <f>+IFERROR(IF(D9&gt;0,Z9/D9,"SM"),0)</f>
        <v>5.640107430617726E-2</v>
      </c>
      <c r="AN9" s="389" t="str">
        <f t="shared" si="6"/>
        <v>SM</v>
      </c>
      <c r="AO9" s="389">
        <f t="shared" si="7"/>
        <v>0</v>
      </c>
      <c r="AP9" s="389">
        <f t="shared" si="8"/>
        <v>4.6913580246913583E-2</v>
      </c>
      <c r="AQ9" s="389">
        <f t="shared" si="9"/>
        <v>9.0634441087613288E-2</v>
      </c>
      <c r="AR9" s="389">
        <f t="shared" si="10"/>
        <v>7.0909867577958141E-2</v>
      </c>
      <c r="AS9" s="389">
        <f t="shared" si="11"/>
        <v>0.17109144542772861</v>
      </c>
      <c r="AT9" s="389">
        <f t="shared" si="12"/>
        <v>1.0968921389396709E-2</v>
      </c>
      <c r="AU9" s="389">
        <f t="shared" si="13"/>
        <v>7.9434167573449399E-2</v>
      </c>
      <c r="AV9" s="389">
        <f t="shared" si="14"/>
        <v>0</v>
      </c>
      <c r="AW9" s="389">
        <f t="shared" si="15"/>
        <v>4.7824470063220527E-2</v>
      </c>
    </row>
    <row r="10" spans="1:49" ht="40.5" customHeight="1" x14ac:dyDescent="0.25">
      <c r="A10" s="128">
        <v>7</v>
      </c>
      <c r="B10" s="144" t="s">
        <v>679</v>
      </c>
      <c r="C10" s="144" t="str">
        <f>ACUMULADO!C12</f>
        <v>TBC</v>
      </c>
      <c r="D10" s="390">
        <f>ACUMULADO!AU10</f>
        <v>1663</v>
      </c>
      <c r="E10" s="390">
        <f>ACUMULADO!AV10</f>
        <v>60</v>
      </c>
      <c r="F10" s="390">
        <f>ACUMULADO!AW10</f>
        <v>5711</v>
      </c>
      <c r="G10" s="390">
        <f>ACUMULADO!AX10</f>
        <v>956</v>
      </c>
      <c r="H10" s="390">
        <f>ACUMULADO!AY10</f>
        <v>1063</v>
      </c>
      <c r="I10" s="390">
        <f>ACUMULADO!AZ10</f>
        <v>1868</v>
      </c>
      <c r="J10" s="390">
        <f>ACUMULADO!BA10</f>
        <v>1056</v>
      </c>
      <c r="K10" s="390">
        <f>ACUMULADO!BB10</f>
        <v>778</v>
      </c>
      <c r="L10" s="390">
        <f>ACUMULADO!BC10</f>
        <v>558</v>
      </c>
      <c r="M10" s="390">
        <f>ACUMULADO!BD10</f>
        <v>804</v>
      </c>
      <c r="N10" s="390">
        <f>ACUMULADO!BE10</f>
        <v>14517</v>
      </c>
      <c r="O10" s="388">
        <f>ROUNDUP((D10/12)*Config!$C$6,0)</f>
        <v>278</v>
      </c>
      <c r="P10" s="388">
        <f>ROUNDUP((E10/12)*Config!$C$6,0)</f>
        <v>10</v>
      </c>
      <c r="Q10" s="388">
        <f>ROUNDUP((F10/12)*Config!$C$6,0)</f>
        <v>952</v>
      </c>
      <c r="R10" s="388">
        <f>ROUNDUP((G10/12)*Config!$C$6,0)</f>
        <v>160</v>
      </c>
      <c r="S10" s="388">
        <f>ROUNDUP((H10/12)*Config!$C$6,0)</f>
        <v>178</v>
      </c>
      <c r="T10" s="388">
        <f>ROUNDUP((I10/12)*Config!$C$6,0)</f>
        <v>312</v>
      </c>
      <c r="U10" s="388">
        <f>ROUNDUP((J10/12)*Config!$C$6,0)</f>
        <v>176</v>
      </c>
      <c r="V10" s="388">
        <f>ROUNDUP((K10/12)*Config!$C$6,0)</f>
        <v>130</v>
      </c>
      <c r="W10" s="388">
        <f>ROUNDUP((L10/12)*Config!$C$6,0)</f>
        <v>93</v>
      </c>
      <c r="X10" s="388">
        <f>ROUNDUP((M10/12)*Config!$C$6,0)</f>
        <v>134</v>
      </c>
      <c r="Y10" s="388">
        <f>SUM(O10:X10)</f>
        <v>2423</v>
      </c>
      <c r="Z10" s="388">
        <f>ACUMULADO!AU11</f>
        <v>126</v>
      </c>
      <c r="AA10" s="388">
        <f>ACUMULADO!AV11</f>
        <v>0</v>
      </c>
      <c r="AB10" s="388">
        <f>ACUMULADO!AW11</f>
        <v>0</v>
      </c>
      <c r="AC10" s="388">
        <f>ACUMULADO!AX11</f>
        <v>38</v>
      </c>
      <c r="AD10" s="388">
        <f>ACUMULADO!AY11</f>
        <v>60</v>
      </c>
      <c r="AE10" s="388">
        <f>ACUMULADO!AZ11</f>
        <v>166</v>
      </c>
      <c r="AF10" s="388">
        <f>ACUMULADO!BA11</f>
        <v>174</v>
      </c>
      <c r="AG10" s="388">
        <f>ACUMULADO!BB11</f>
        <v>6</v>
      </c>
      <c r="AH10" s="388">
        <f>ACUMULADO!BC11</f>
        <v>73</v>
      </c>
      <c r="AI10" s="388">
        <f>ACUMULADO!BD11</f>
        <v>0</v>
      </c>
      <c r="AJ10" s="388">
        <f>ACUMULADO!BE11</f>
        <v>643</v>
      </c>
      <c r="AK10" s="403">
        <f>2/100</f>
        <v>0.02</v>
      </c>
      <c r="AL10" s="403">
        <f>3/100</f>
        <v>0.03</v>
      </c>
      <c r="AM10" s="389">
        <f>+IFERROR(IF(D10&gt;0,Z10/D10,"SM"),0)</f>
        <v>7.5766686710763684E-2</v>
      </c>
      <c r="AN10" s="389">
        <f t="shared" si="6"/>
        <v>0</v>
      </c>
      <c r="AO10" s="389">
        <f t="shared" si="7"/>
        <v>0</v>
      </c>
      <c r="AP10" s="389">
        <f t="shared" si="8"/>
        <v>3.9748953974895397E-2</v>
      </c>
      <c r="AQ10" s="389">
        <f t="shared" si="9"/>
        <v>5.6444026340545628E-2</v>
      </c>
      <c r="AR10" s="389">
        <f t="shared" si="10"/>
        <v>8.8865096359743045E-2</v>
      </c>
      <c r="AS10" s="389">
        <f t="shared" si="11"/>
        <v>0.16477272727272727</v>
      </c>
      <c r="AT10" s="389">
        <f t="shared" si="12"/>
        <v>7.7120822622107968E-3</v>
      </c>
      <c r="AU10" s="389">
        <f t="shared" si="13"/>
        <v>0.13082437275985664</v>
      </c>
      <c r="AV10" s="389">
        <f t="shared" si="14"/>
        <v>0</v>
      </c>
      <c r="AW10" s="389">
        <f t="shared" si="15"/>
        <v>4.4292897981676654E-2</v>
      </c>
    </row>
    <row r="11" spans="1:49" ht="40.5" customHeight="1" x14ac:dyDescent="0.25">
      <c r="A11" s="128">
        <v>8</v>
      </c>
      <c r="B11" s="144" t="str">
        <f>ACUMULADO!B12</f>
        <v>CONTACTOS CENSADOS DE TBC (SIGTB)</v>
      </c>
      <c r="C11" s="144" t="str">
        <f>ACUMULADO!C12</f>
        <v>TBC</v>
      </c>
      <c r="D11" s="390">
        <f>ACUMULADO!AU15*4</f>
        <v>0</v>
      </c>
      <c r="E11" s="390">
        <f>ACUMULADO!AV15*4</f>
        <v>0</v>
      </c>
      <c r="F11" s="390">
        <f>ACUMULADO!AW15*4</f>
        <v>12</v>
      </c>
      <c r="G11" s="390">
        <f>ACUMULADO!AX15*4</f>
        <v>0</v>
      </c>
      <c r="H11" s="390">
        <f>ACUMULADO!AY15*4</f>
        <v>0</v>
      </c>
      <c r="I11" s="390">
        <f>ACUMULADO!AZ15*4</f>
        <v>4</v>
      </c>
      <c r="J11" s="390">
        <f>ACUMULADO!BA15*4</f>
        <v>8</v>
      </c>
      <c r="K11" s="390">
        <f>ACUMULADO!BB15*4</f>
        <v>0</v>
      </c>
      <c r="L11" s="390">
        <f>ACUMULADO!BC15*4</f>
        <v>0</v>
      </c>
      <c r="M11" s="390">
        <f>ACUMULADO!BD15*4</f>
        <v>0</v>
      </c>
      <c r="N11" s="390">
        <f>ACUMULADO!BE15*4</f>
        <v>24</v>
      </c>
      <c r="O11" s="388">
        <f>ROUNDUP((D11/12)*Config!$C$6,0)</f>
        <v>0</v>
      </c>
      <c r="P11" s="388">
        <f>ROUNDUP((E11/12)*Config!$C$6,0)</f>
        <v>0</v>
      </c>
      <c r="Q11" s="388">
        <f>ROUNDUP((F11/12)*Config!$C$6,0)</f>
        <v>2</v>
      </c>
      <c r="R11" s="388">
        <f>ROUNDUP((G11/12)*Config!$C$6,0)</f>
        <v>0</v>
      </c>
      <c r="S11" s="388">
        <f>ROUNDUP((H11/12)*Config!$C$6,0)</f>
        <v>0</v>
      </c>
      <c r="T11" s="388">
        <f>ROUNDUP((I11/12)*Config!$C$6,0)</f>
        <v>1</v>
      </c>
      <c r="U11" s="388">
        <f>ROUNDUP((J11/12)*Config!$C$6,0)</f>
        <v>2</v>
      </c>
      <c r="V11" s="388">
        <f>ROUNDUP((K11/12)*Config!$C$6,0)</f>
        <v>0</v>
      </c>
      <c r="W11" s="388">
        <f>ROUNDUP((L11/12)*Config!$C$6,0)</f>
        <v>0</v>
      </c>
      <c r="X11" s="388">
        <f>ROUNDUP((M11/12)*Config!$C$6,0)</f>
        <v>0</v>
      </c>
      <c r="Y11" s="388">
        <f>SUM(O11:X11)</f>
        <v>5</v>
      </c>
      <c r="Z11" s="394">
        <f>ACUMULADO!AU12</f>
        <v>0</v>
      </c>
      <c r="AA11" s="394">
        <f>ACUMULADO!AV12</f>
        <v>0</v>
      </c>
      <c r="AB11" s="394">
        <f>ACUMULADO!AW12</f>
        <v>6</v>
      </c>
      <c r="AC11" s="394">
        <f>ACUMULADO!AX12</f>
        <v>0</v>
      </c>
      <c r="AD11" s="394">
        <f>ACUMULADO!AY12</f>
        <v>0</v>
      </c>
      <c r="AE11" s="394">
        <f>ACUMULADO!AZ12</f>
        <v>5</v>
      </c>
      <c r="AF11" s="394">
        <f>ACUMULADO!BA12</f>
        <v>5</v>
      </c>
      <c r="AG11" s="394">
        <f>ACUMULADO!BB12</f>
        <v>0</v>
      </c>
      <c r="AH11" s="394">
        <f>ACUMULADO!BC12</f>
        <v>0</v>
      </c>
      <c r="AI11" s="394">
        <f>ACUMULADO!BD12</f>
        <v>0</v>
      </c>
      <c r="AJ11" s="394">
        <f>ACUMULADO!BE12</f>
        <v>16</v>
      </c>
      <c r="AK11" s="403">
        <f>+Config!$K$3/100</f>
        <v>0.8</v>
      </c>
      <c r="AL11" s="403">
        <f>+Config!$M$3/100</f>
        <v>0.9</v>
      </c>
      <c r="AM11" s="389" t="str">
        <f t="shared" si="5"/>
        <v>SM</v>
      </c>
      <c r="AN11" s="389" t="str">
        <f t="shared" si="6"/>
        <v>SM</v>
      </c>
      <c r="AO11" s="389">
        <f t="shared" si="7"/>
        <v>0.5</v>
      </c>
      <c r="AP11" s="389" t="str">
        <f t="shared" si="8"/>
        <v>SM</v>
      </c>
      <c r="AQ11" s="389" t="str">
        <f t="shared" si="9"/>
        <v>SM</v>
      </c>
      <c r="AR11" s="389">
        <f t="shared" si="10"/>
        <v>1.25</v>
      </c>
      <c r="AS11" s="389">
        <f t="shared" si="11"/>
        <v>0.625</v>
      </c>
      <c r="AT11" s="389" t="str">
        <f t="shared" si="12"/>
        <v>SM</v>
      </c>
      <c r="AU11" s="389" t="str">
        <f t="shared" si="13"/>
        <v>SM</v>
      </c>
      <c r="AV11" s="389" t="str">
        <f t="shared" si="14"/>
        <v>SM</v>
      </c>
      <c r="AW11" s="389">
        <f t="shared" si="15"/>
        <v>0.66666666666666663</v>
      </c>
    </row>
    <row r="12" spans="1:49" ht="40.5" customHeight="1" x14ac:dyDescent="0.25">
      <c r="A12" s="128">
        <v>9</v>
      </c>
      <c r="B12" s="144" t="str">
        <f>ACUMULADO!B14</f>
        <v>CASOS DE TBC TAMIZADOS PARA VIH (SIGTB)</v>
      </c>
      <c r="C12" s="144" t="str">
        <f>ACUMULADO!C14</f>
        <v>TBC</v>
      </c>
      <c r="D12" s="390">
        <f>ACUMULADO!AU15</f>
        <v>0</v>
      </c>
      <c r="E12" s="390">
        <f>ACUMULADO!AV15</f>
        <v>0</v>
      </c>
      <c r="F12" s="390">
        <f>ACUMULADO!AW15</f>
        <v>3</v>
      </c>
      <c r="G12" s="390">
        <f>ACUMULADO!AX15</f>
        <v>0</v>
      </c>
      <c r="H12" s="390">
        <f>ACUMULADO!AY15</f>
        <v>0</v>
      </c>
      <c r="I12" s="390">
        <f>ACUMULADO!AZ15</f>
        <v>1</v>
      </c>
      <c r="J12" s="390">
        <f>ACUMULADO!BA15</f>
        <v>2</v>
      </c>
      <c r="K12" s="390">
        <f>ACUMULADO!BB15</f>
        <v>0</v>
      </c>
      <c r="L12" s="390">
        <f>ACUMULADO!BC15</f>
        <v>0</v>
      </c>
      <c r="M12" s="390">
        <f>ACUMULADO!BD15</f>
        <v>0</v>
      </c>
      <c r="N12" s="390">
        <f>ACUMULADO!BE15</f>
        <v>6</v>
      </c>
      <c r="O12" s="388">
        <f>ROUNDUP((D12/12)*Config!$C$6,0)</f>
        <v>0</v>
      </c>
      <c r="P12" s="388">
        <f>ROUNDUP((E12/12)*Config!$C$6,0)</f>
        <v>0</v>
      </c>
      <c r="Q12" s="388">
        <f>ROUNDUP((F12/12)*Config!$C$6,0)</f>
        <v>1</v>
      </c>
      <c r="R12" s="388">
        <f>ROUNDUP((G12/12)*Config!$C$6,0)</f>
        <v>0</v>
      </c>
      <c r="S12" s="388">
        <f>ROUNDUP((H12/12)*Config!$C$6,0)</f>
        <v>0</v>
      </c>
      <c r="T12" s="388">
        <f>ROUNDUP((I12/12)*Config!$C$6,0)</f>
        <v>1</v>
      </c>
      <c r="U12" s="388">
        <f>ROUNDUP((J12/12)*Config!$C$6,0)</f>
        <v>1</v>
      </c>
      <c r="V12" s="388">
        <f>ROUNDUP((K12/12)*Config!$C$6,0)</f>
        <v>0</v>
      </c>
      <c r="W12" s="388">
        <f>ROUNDUP((L12/12)*Config!$C$6,0)</f>
        <v>0</v>
      </c>
      <c r="X12" s="388">
        <f>ROUNDUP((M12/12)*Config!$C$6,0)</f>
        <v>0</v>
      </c>
      <c r="Y12" s="388">
        <f>SUM(O12:X12)</f>
        <v>3</v>
      </c>
      <c r="Z12" s="388">
        <f>ACUMULADO!AU14</f>
        <v>0</v>
      </c>
      <c r="AA12" s="388">
        <f>ACUMULADO!AV14</f>
        <v>0</v>
      </c>
      <c r="AB12" s="388">
        <f>ACUMULADO!AW14</f>
        <v>3</v>
      </c>
      <c r="AC12" s="388">
        <f>ACUMULADO!AX14</f>
        <v>0</v>
      </c>
      <c r="AD12" s="388">
        <f>ACUMULADO!AY14</f>
        <v>0</v>
      </c>
      <c r="AE12" s="388">
        <f>ACUMULADO!AZ14</f>
        <v>1</v>
      </c>
      <c r="AF12" s="388">
        <f>ACUMULADO!BA14</f>
        <v>2</v>
      </c>
      <c r="AG12" s="388">
        <f>ACUMULADO!BB14</f>
        <v>0</v>
      </c>
      <c r="AH12" s="388">
        <f>ACUMULADO!BC14</f>
        <v>0</v>
      </c>
      <c r="AI12" s="388">
        <f>ACUMULADO!BD14</f>
        <v>0</v>
      </c>
      <c r="AJ12" s="388">
        <f>ACUMULADO!BE14</f>
        <v>6</v>
      </c>
      <c r="AK12" s="403">
        <f>+Config!$K$3/100</f>
        <v>0.8</v>
      </c>
      <c r="AL12" s="403">
        <f>+Config!$M$3/100</f>
        <v>0.9</v>
      </c>
      <c r="AM12" s="389" t="str">
        <f t="shared" si="5"/>
        <v>SM</v>
      </c>
      <c r="AN12" s="389" t="str">
        <f t="shared" si="6"/>
        <v>SM</v>
      </c>
      <c r="AO12" s="389">
        <f>+IFERROR(IF(F12&gt;0,AB12/F12,"SM"),0)</f>
        <v>1</v>
      </c>
      <c r="AP12" s="389" t="str">
        <f t="shared" si="8"/>
        <v>SM</v>
      </c>
      <c r="AQ12" s="389" t="str">
        <f t="shared" si="9"/>
        <v>SM</v>
      </c>
      <c r="AR12" s="389">
        <f t="shared" si="10"/>
        <v>1</v>
      </c>
      <c r="AS12" s="389">
        <f t="shared" si="11"/>
        <v>1</v>
      </c>
      <c r="AT12" s="389" t="str">
        <f t="shared" si="12"/>
        <v>SM</v>
      </c>
      <c r="AU12" s="389" t="str">
        <f t="shared" si="13"/>
        <v>SM</v>
      </c>
      <c r="AV12" s="389" t="str">
        <f t="shared" si="14"/>
        <v>SM</v>
      </c>
      <c r="AW12" s="389">
        <f t="shared" si="15"/>
        <v>1</v>
      </c>
    </row>
    <row r="13" spans="1:49" ht="40.5" customHeight="1" x14ac:dyDescent="0.25">
      <c r="A13" s="128">
        <v>10</v>
      </c>
      <c r="B13" s="144" t="str">
        <f>ACUMULADO!B16</f>
        <v>ADULTOS Y JOVENES  QUE RECIBEN  CONSEJERIA  EN PREVENCION PARA TAMIZAJE  DE ITS Y VIH/SIDA</v>
      </c>
      <c r="C13" s="144" t="str">
        <f>ACUMULADO!C16</f>
        <v>ITS VIH/SIDA</v>
      </c>
      <c r="D13" s="390">
        <f>METAS!AV15</f>
        <v>0</v>
      </c>
      <c r="E13" s="390">
        <f>METAS!AW15</f>
        <v>0</v>
      </c>
      <c r="F13" s="390">
        <f>METAS!AX15</f>
        <v>2564</v>
      </c>
      <c r="G13" s="390">
        <f>METAS!AY15</f>
        <v>398</v>
      </c>
      <c r="H13" s="390">
        <f>METAS!AZ15</f>
        <v>327</v>
      </c>
      <c r="I13" s="390">
        <f>METAS!BA15</f>
        <v>684</v>
      </c>
      <c r="J13" s="390">
        <f>METAS!BB15</f>
        <v>645</v>
      </c>
      <c r="K13" s="390">
        <f>METAS!BC15</f>
        <v>240</v>
      </c>
      <c r="L13" s="390">
        <f>METAS!BD15</f>
        <v>389</v>
      </c>
      <c r="M13" s="390">
        <f>METAS!BE15</f>
        <v>119</v>
      </c>
      <c r="N13" s="390">
        <f>METAS!BF15</f>
        <v>5366</v>
      </c>
      <c r="O13" s="388">
        <f>ROUNDUP((D13/12)*Config!$C$6,0)</f>
        <v>0</v>
      </c>
      <c r="P13" s="388">
        <f>ROUNDUP((E13/12)*Config!$C$6,0)</f>
        <v>0</v>
      </c>
      <c r="Q13" s="388">
        <f>ROUNDUP((F13/12)*Config!$C$6,0)</f>
        <v>428</v>
      </c>
      <c r="R13" s="388">
        <f>ROUNDUP((G13/12)*Config!$C$6,0)</f>
        <v>67</v>
      </c>
      <c r="S13" s="388">
        <f>ROUNDUP((H13/12)*Config!$C$6,0)</f>
        <v>55</v>
      </c>
      <c r="T13" s="388">
        <f>ROUNDUP((I13/12)*Config!$C$6,0)</f>
        <v>114</v>
      </c>
      <c r="U13" s="388">
        <f>ROUNDUP((J13/12)*Config!$C$6,0)</f>
        <v>108</v>
      </c>
      <c r="V13" s="388">
        <f>ROUNDUP((K13/12)*Config!$C$6,0)</f>
        <v>40</v>
      </c>
      <c r="W13" s="388">
        <f>ROUNDUP((L13/12)*Config!$C$6,0)</f>
        <v>65</v>
      </c>
      <c r="X13" s="388">
        <f>ROUNDUP((M13/12)*Config!$C$6,0)</f>
        <v>20</v>
      </c>
      <c r="Y13" s="388">
        <f>SUM(O13:X13)</f>
        <v>897</v>
      </c>
      <c r="Z13" s="388">
        <f>ACUMULADO!AU16</f>
        <v>181</v>
      </c>
      <c r="AA13" s="388">
        <f>ACUMULADO!AV16</f>
        <v>0</v>
      </c>
      <c r="AB13" s="388">
        <f>ACUMULADO!AW16</f>
        <v>373</v>
      </c>
      <c r="AC13" s="388">
        <f>ACUMULADO!AX16</f>
        <v>69</v>
      </c>
      <c r="AD13" s="388">
        <f>ACUMULADO!AY16</f>
        <v>83</v>
      </c>
      <c r="AE13" s="388">
        <f>ACUMULADO!AZ16</f>
        <v>51</v>
      </c>
      <c r="AF13" s="388">
        <f>ACUMULADO!BA16</f>
        <v>80</v>
      </c>
      <c r="AG13" s="388">
        <f>ACUMULADO!BB16</f>
        <v>30</v>
      </c>
      <c r="AH13" s="388">
        <f>ACUMULADO!BC16</f>
        <v>42</v>
      </c>
      <c r="AI13" s="388">
        <f>ACUMULADO!BD16</f>
        <v>7</v>
      </c>
      <c r="AJ13" s="388">
        <f>ACUMULADO!BE16</f>
        <v>916</v>
      </c>
      <c r="AK13" s="403">
        <f>+Config!$G$3/100</f>
        <v>0.13300000000000001</v>
      </c>
      <c r="AL13" s="403">
        <f>+Config!$I$3/100</f>
        <v>0.15</v>
      </c>
      <c r="AM13" s="389" t="str">
        <f t="shared" si="5"/>
        <v>SM</v>
      </c>
      <c r="AN13" s="389" t="str">
        <f t="shared" si="6"/>
        <v>SM</v>
      </c>
      <c r="AO13" s="389">
        <f t="shared" si="7"/>
        <v>0.1454758190327613</v>
      </c>
      <c r="AP13" s="389">
        <f t="shared" si="8"/>
        <v>0.17336683417085427</v>
      </c>
      <c r="AQ13" s="389">
        <f t="shared" si="9"/>
        <v>0.25382262996941896</v>
      </c>
      <c r="AR13" s="389">
        <f t="shared" si="10"/>
        <v>7.4561403508771926E-2</v>
      </c>
      <c r="AS13" s="389">
        <f t="shared" si="11"/>
        <v>0.12403100775193798</v>
      </c>
      <c r="AT13" s="389">
        <f t="shared" si="12"/>
        <v>0.125</v>
      </c>
      <c r="AU13" s="389">
        <f t="shared" si="13"/>
        <v>0.10796915167095116</v>
      </c>
      <c r="AV13" s="389">
        <f t="shared" si="14"/>
        <v>5.8823529411764705E-2</v>
      </c>
      <c r="AW13" s="389">
        <f t="shared" si="15"/>
        <v>0.17070443533358182</v>
      </c>
    </row>
    <row r="14" spans="1:49" ht="40.5" customHeight="1" x14ac:dyDescent="0.25">
      <c r="A14" s="128">
        <v>11</v>
      </c>
      <c r="B14" s="144" t="str">
        <f>ACUMULADO!B17</f>
        <v>ADULTOS Y JOVENES  QUE RECIBEN    TAMIZAJE  DE ITS Y VIH/SIDA</v>
      </c>
      <c r="C14" s="144" t="str">
        <f>ACUMULADO!C17</f>
        <v>ITS VIH/SIDA</v>
      </c>
      <c r="D14" s="390">
        <f>METAS!AV16</f>
        <v>0</v>
      </c>
      <c r="E14" s="390">
        <f>METAS!AW16</f>
        <v>0</v>
      </c>
      <c r="F14" s="390">
        <f>METAS!AX16</f>
        <v>2536</v>
      </c>
      <c r="G14" s="390">
        <f>METAS!AY16</f>
        <v>398</v>
      </c>
      <c r="H14" s="390">
        <f>METAS!AZ16</f>
        <v>327</v>
      </c>
      <c r="I14" s="390">
        <f>METAS!BA16</f>
        <v>679</v>
      </c>
      <c r="J14" s="390">
        <f>METAS!BB16</f>
        <v>650</v>
      </c>
      <c r="K14" s="390">
        <f>METAS!BC16</f>
        <v>239</v>
      </c>
      <c r="L14" s="390">
        <f>METAS!BD16</f>
        <v>390</v>
      </c>
      <c r="M14" s="390">
        <f>METAS!BE16</f>
        <v>113</v>
      </c>
      <c r="N14" s="390">
        <f>METAS!BF16</f>
        <v>5332</v>
      </c>
      <c r="O14" s="388">
        <f>ROUNDUP((D14/12)*Config!$C$6,0)</f>
        <v>0</v>
      </c>
      <c r="P14" s="388">
        <f>ROUNDUP((E14/12)*Config!$C$6,0)</f>
        <v>0</v>
      </c>
      <c r="Q14" s="388">
        <f>ROUNDUP((F14/12)*Config!$C$6,0)</f>
        <v>423</v>
      </c>
      <c r="R14" s="388">
        <f>ROUNDUP((G14/12)*Config!$C$6,0)</f>
        <v>67</v>
      </c>
      <c r="S14" s="388">
        <f>ROUNDUP((H14/12)*Config!$C$6,0)</f>
        <v>55</v>
      </c>
      <c r="T14" s="388">
        <f>ROUNDUP((I14/12)*Config!$C$6,0)</f>
        <v>114</v>
      </c>
      <c r="U14" s="388">
        <f>ROUNDUP((J14/12)*Config!$C$6,0)</f>
        <v>109</v>
      </c>
      <c r="V14" s="388">
        <f>ROUNDUP((K14/12)*Config!$C$6,0)</f>
        <v>40</v>
      </c>
      <c r="W14" s="388">
        <f>ROUNDUP((L14/12)*Config!$C$6,0)</f>
        <v>65</v>
      </c>
      <c r="X14" s="388">
        <f>ROUNDUP((M14/12)*Config!$C$6,0)</f>
        <v>19</v>
      </c>
      <c r="Y14" s="388">
        <f>SUM(O14:X14)</f>
        <v>892</v>
      </c>
      <c r="Z14" s="388">
        <f>ACUMULADO!AU17</f>
        <v>181</v>
      </c>
      <c r="AA14" s="388">
        <f>ACUMULADO!AV17</f>
        <v>0</v>
      </c>
      <c r="AB14" s="388">
        <f>ACUMULADO!AW17</f>
        <v>373</v>
      </c>
      <c r="AC14" s="388">
        <f>ACUMULADO!AX17</f>
        <v>69</v>
      </c>
      <c r="AD14" s="388">
        <f>ACUMULADO!AY17</f>
        <v>84</v>
      </c>
      <c r="AE14" s="388">
        <f>ACUMULADO!AZ17</f>
        <v>51</v>
      </c>
      <c r="AF14" s="388">
        <f>ACUMULADO!BA17</f>
        <v>80</v>
      </c>
      <c r="AG14" s="388">
        <f>ACUMULADO!BB17</f>
        <v>30</v>
      </c>
      <c r="AH14" s="388">
        <f>ACUMULADO!BC17</f>
        <v>42</v>
      </c>
      <c r="AI14" s="388">
        <f>ACUMULADO!BD17</f>
        <v>8</v>
      </c>
      <c r="AJ14" s="388">
        <f>ACUMULADO!BE17</f>
        <v>918</v>
      </c>
      <c r="AK14" s="403">
        <f>+Config!$G$3/100</f>
        <v>0.13300000000000001</v>
      </c>
      <c r="AL14" s="403">
        <f>+Config!$I$3/100</f>
        <v>0.15</v>
      </c>
      <c r="AM14" s="389" t="str">
        <f t="shared" si="5"/>
        <v>SM</v>
      </c>
      <c r="AN14" s="389" t="str">
        <f t="shared" si="6"/>
        <v>SM</v>
      </c>
      <c r="AO14" s="389">
        <f t="shared" si="7"/>
        <v>0.1470820189274448</v>
      </c>
      <c r="AP14" s="389">
        <f t="shared" si="8"/>
        <v>0.17336683417085427</v>
      </c>
      <c r="AQ14" s="389">
        <f t="shared" si="9"/>
        <v>0.25688073394495414</v>
      </c>
      <c r="AR14" s="389">
        <f t="shared" si="10"/>
        <v>7.511045655375552E-2</v>
      </c>
      <c r="AS14" s="389">
        <f t="shared" si="11"/>
        <v>0.12307692307692308</v>
      </c>
      <c r="AT14" s="389">
        <f t="shared" si="12"/>
        <v>0.12552301255230125</v>
      </c>
      <c r="AU14" s="389">
        <f t="shared" si="13"/>
        <v>0.1076923076923077</v>
      </c>
      <c r="AV14" s="389">
        <f t="shared" si="14"/>
        <v>7.0796460176991149E-2</v>
      </c>
      <c r="AW14" s="389">
        <f t="shared" si="15"/>
        <v>0.17216804201050262</v>
      </c>
    </row>
    <row r="15" spans="1:49" ht="40.5" customHeight="1" x14ac:dyDescent="0.25">
      <c r="A15" s="128">
        <v>1</v>
      </c>
      <c r="B15" s="144" t="str">
        <f>ACUMULADO!B19</f>
        <v>GESTANTES REACTIVAS  A SIFILIS RECIBEN TRATAMIENTO COMPLETO</v>
      </c>
      <c r="C15" s="144" t="str">
        <f>ACUMULADO!C19</f>
        <v>ITS VIH/SIDA</v>
      </c>
      <c r="D15" s="390">
        <f>ACUMULADO!AU18</f>
        <v>2</v>
      </c>
      <c r="E15" s="390">
        <f>ACUMULADO!AV18</f>
        <v>0</v>
      </c>
      <c r="F15" s="390">
        <f>ACUMULADO!AW18</f>
        <v>1</v>
      </c>
      <c r="G15" s="390">
        <f>ACUMULADO!AX18</f>
        <v>0</v>
      </c>
      <c r="H15" s="390">
        <f>ACUMULADO!AY18</f>
        <v>0</v>
      </c>
      <c r="I15" s="390">
        <f>ACUMULADO!AZ18</f>
        <v>1</v>
      </c>
      <c r="J15" s="390">
        <f>ACUMULADO!BA18</f>
        <v>0</v>
      </c>
      <c r="K15" s="390">
        <f>ACUMULADO!BB18</f>
        <v>0</v>
      </c>
      <c r="L15" s="390">
        <f>ACUMULADO!BC18</f>
        <v>0</v>
      </c>
      <c r="M15" s="390">
        <f>ACUMULADO!BD18</f>
        <v>0</v>
      </c>
      <c r="N15" s="390">
        <f>ACUMULADO!BE18</f>
        <v>4</v>
      </c>
      <c r="O15" s="388">
        <f>ROUNDUP((D15/12)*Config!$C$6,0)</f>
        <v>1</v>
      </c>
      <c r="P15" s="388">
        <f>ROUNDUP((E15/12)*Config!$C$6,0)</f>
        <v>0</v>
      </c>
      <c r="Q15" s="388">
        <f>ROUNDUP((F15/12)*Config!$C$6,0)</f>
        <v>1</v>
      </c>
      <c r="R15" s="388">
        <f>ROUNDUP((G15/12)*Config!$C$6,0)</f>
        <v>0</v>
      </c>
      <c r="S15" s="388">
        <f>ROUNDUP((H15/12)*Config!$C$6,0)</f>
        <v>0</v>
      </c>
      <c r="T15" s="388">
        <f>ROUNDUP((I15/12)*Config!$C$6,0)</f>
        <v>1</v>
      </c>
      <c r="U15" s="388">
        <f>ROUNDUP((J15/12)*Config!$C$6,0)</f>
        <v>0</v>
      </c>
      <c r="V15" s="388">
        <f>ROUNDUP((K15/12)*Config!$C$6,0)</f>
        <v>0</v>
      </c>
      <c r="W15" s="388">
        <f>ROUNDUP((L15/12)*Config!$C$6,0)</f>
        <v>0</v>
      </c>
      <c r="X15" s="388">
        <f>ROUNDUP((M15/12)*Config!$C$6,0)</f>
        <v>0</v>
      </c>
      <c r="Y15" s="388">
        <f t="shared" ref="Y15:Y16" si="29">SUM(O15:X15)</f>
        <v>3</v>
      </c>
      <c r="Z15" s="388">
        <f>ACUMULADO!AU19</f>
        <v>0</v>
      </c>
      <c r="AA15" s="388">
        <f>ACUMULADO!AV19</f>
        <v>0</v>
      </c>
      <c r="AB15" s="388">
        <f>ACUMULADO!AW19</f>
        <v>0</v>
      </c>
      <c r="AC15" s="388">
        <f>ACUMULADO!AX19</f>
        <v>0</v>
      </c>
      <c r="AD15" s="388">
        <f>ACUMULADO!AY19</f>
        <v>0</v>
      </c>
      <c r="AE15" s="388">
        <f>ACUMULADO!AZ19</f>
        <v>0</v>
      </c>
      <c r="AF15" s="388">
        <f>ACUMULADO!BA19</f>
        <v>0</v>
      </c>
      <c r="AG15" s="388">
        <f>ACUMULADO!BB19</f>
        <v>0</v>
      </c>
      <c r="AH15" s="388">
        <f>ACUMULADO!BC19</f>
        <v>0</v>
      </c>
      <c r="AI15" s="388">
        <f>ACUMULADO!BD19</f>
        <v>0</v>
      </c>
      <c r="AJ15" s="388">
        <f>ACUMULADO!BE19</f>
        <v>0</v>
      </c>
      <c r="AK15" s="403">
        <f>+Config!$K$3/100</f>
        <v>0.8</v>
      </c>
      <c r="AL15" s="403">
        <f>+Config!$M$3/100</f>
        <v>0.9</v>
      </c>
      <c r="AM15" s="389">
        <f t="shared" si="5"/>
        <v>0</v>
      </c>
      <c r="AN15" s="389" t="str">
        <f t="shared" si="6"/>
        <v>SM</v>
      </c>
      <c r="AO15" s="389">
        <f t="shared" si="7"/>
        <v>0</v>
      </c>
      <c r="AP15" s="389" t="str">
        <f t="shared" si="8"/>
        <v>SM</v>
      </c>
      <c r="AQ15" s="389" t="str">
        <f t="shared" si="9"/>
        <v>SM</v>
      </c>
      <c r="AR15" s="389">
        <f t="shared" si="10"/>
        <v>0</v>
      </c>
      <c r="AS15" s="389" t="str">
        <f t="shared" si="11"/>
        <v>SM</v>
      </c>
      <c r="AT15" s="389" t="str">
        <f t="shared" si="12"/>
        <v>SM</v>
      </c>
      <c r="AU15" s="389" t="str">
        <f t="shared" si="13"/>
        <v>SM</v>
      </c>
      <c r="AV15" s="389" t="str">
        <f t="shared" si="14"/>
        <v>SM</v>
      </c>
      <c r="AW15" s="389">
        <f t="shared" si="15"/>
        <v>0</v>
      </c>
    </row>
    <row r="16" spans="1:49" ht="40.5" customHeight="1" x14ac:dyDescent="0.25">
      <c r="A16" s="128">
        <v>2</v>
      </c>
      <c r="B16" s="144" t="str">
        <f>ACUMULADO!B21</f>
        <v>PERSONAS CON DIAGNOSTICO DE INFECCIÓN DE TRANSMISIÓN SEXUAL (ITS) QUE RECIBE TRATAMIENTO</v>
      </c>
      <c r="C16" s="144" t="str">
        <f>ACUMULADO!C21</f>
        <v>ITS VIH/SIDA</v>
      </c>
      <c r="D16" s="390">
        <f>ACUMULADO!AU20</f>
        <v>17</v>
      </c>
      <c r="E16" s="390">
        <f>ACUMULADO!AV20</f>
        <v>0</v>
      </c>
      <c r="F16" s="390">
        <f>ACUMULADO!AW20</f>
        <v>57</v>
      </c>
      <c r="G16" s="390">
        <f>ACUMULADO!AX20</f>
        <v>10</v>
      </c>
      <c r="H16" s="390">
        <f>ACUMULADO!AY20</f>
        <v>58</v>
      </c>
      <c r="I16" s="390">
        <f>ACUMULADO!AZ20</f>
        <v>48</v>
      </c>
      <c r="J16" s="390">
        <f>ACUMULADO!BA20</f>
        <v>58</v>
      </c>
      <c r="K16" s="390">
        <f>ACUMULADO!BB20</f>
        <v>8</v>
      </c>
      <c r="L16" s="390">
        <f>ACUMULADO!BC20</f>
        <v>35</v>
      </c>
      <c r="M16" s="390">
        <f>ACUMULADO!BD20</f>
        <v>25</v>
      </c>
      <c r="N16" s="390">
        <f>ACUMULADO!BE20</f>
        <v>316</v>
      </c>
      <c r="O16" s="388">
        <f>ROUNDUP((D16/12)*Config!$C$6,0)</f>
        <v>3</v>
      </c>
      <c r="P16" s="388">
        <f>ROUNDUP((E16/12)*Config!$C$6,0)</f>
        <v>0</v>
      </c>
      <c r="Q16" s="388">
        <f>ROUNDUP((F16/12)*Config!$C$6,0)</f>
        <v>10</v>
      </c>
      <c r="R16" s="388">
        <f>ROUNDUP((G16/12)*Config!$C$6,0)</f>
        <v>2</v>
      </c>
      <c r="S16" s="388">
        <f>ROUNDUP((H16/12)*Config!$C$6,0)</f>
        <v>10</v>
      </c>
      <c r="T16" s="388">
        <f>ROUNDUP((I16/12)*Config!$C$6,0)</f>
        <v>8</v>
      </c>
      <c r="U16" s="388">
        <f>ROUNDUP((J16/12)*Config!$C$6,0)</f>
        <v>10</v>
      </c>
      <c r="V16" s="388">
        <f>ROUNDUP((K16/12)*Config!$C$6,0)</f>
        <v>2</v>
      </c>
      <c r="W16" s="388">
        <f>ROUNDUP((L16/12)*Config!$C$6,0)</f>
        <v>6</v>
      </c>
      <c r="X16" s="388">
        <f>ROUNDUP((M16/12)*Config!$C$6,0)</f>
        <v>5</v>
      </c>
      <c r="Y16" s="388">
        <f t="shared" si="29"/>
        <v>56</v>
      </c>
      <c r="Z16" s="388">
        <f>ACUMULADO!AU21</f>
        <v>3</v>
      </c>
      <c r="AA16" s="388">
        <f>ACUMULADO!AV21</f>
        <v>0</v>
      </c>
      <c r="AB16" s="388">
        <f>ACUMULADO!AW21</f>
        <v>56</v>
      </c>
      <c r="AC16" s="388">
        <f>ACUMULADO!AX21</f>
        <v>3</v>
      </c>
      <c r="AD16" s="388">
        <f>ACUMULADO!AY21</f>
        <v>55</v>
      </c>
      <c r="AE16" s="388">
        <f>ACUMULADO!AZ21</f>
        <v>4</v>
      </c>
      <c r="AF16" s="388">
        <f>ACUMULADO!BA21</f>
        <v>30</v>
      </c>
      <c r="AG16" s="388">
        <f>ACUMULADO!BB21</f>
        <v>0</v>
      </c>
      <c r="AH16" s="388">
        <f>ACUMULADO!BC21</f>
        <v>32</v>
      </c>
      <c r="AI16" s="388">
        <f>ACUMULADO!BD21</f>
        <v>15</v>
      </c>
      <c r="AJ16" s="388">
        <f>ACUMULADO!BE21</f>
        <v>198</v>
      </c>
      <c r="AK16" s="403">
        <f>+Config!$K$3/100</f>
        <v>0.8</v>
      </c>
      <c r="AL16" s="403">
        <f>+Config!$M$3/100</f>
        <v>0.9</v>
      </c>
      <c r="AM16" s="389">
        <f t="shared" si="5"/>
        <v>0.17647058823529413</v>
      </c>
      <c r="AN16" s="389" t="str">
        <f t="shared" si="6"/>
        <v>SM</v>
      </c>
      <c r="AO16" s="389">
        <f t="shared" si="7"/>
        <v>0.98245614035087714</v>
      </c>
      <c r="AP16" s="389">
        <f t="shared" si="8"/>
        <v>0.3</v>
      </c>
      <c r="AQ16" s="389">
        <f t="shared" si="9"/>
        <v>0.94827586206896552</v>
      </c>
      <c r="AR16" s="389">
        <f t="shared" si="10"/>
        <v>8.3333333333333329E-2</v>
      </c>
      <c r="AS16" s="389">
        <f t="shared" si="11"/>
        <v>0.51724137931034486</v>
      </c>
      <c r="AT16" s="389">
        <f t="shared" si="12"/>
        <v>0</v>
      </c>
      <c r="AU16" s="389">
        <f t="shared" si="13"/>
        <v>0.91428571428571426</v>
      </c>
      <c r="AV16" s="389">
        <f t="shared" si="14"/>
        <v>0.6</v>
      </c>
      <c r="AW16" s="389">
        <f t="shared" si="15"/>
        <v>0.62658227848101267</v>
      </c>
    </row>
    <row r="17" spans="1:49" ht="40.5" customHeight="1" x14ac:dyDescent="0.25">
      <c r="A17" s="128">
        <v>3</v>
      </c>
      <c r="B17" s="144" t="str">
        <f>ACUMULADO!B22</f>
        <v>FAMILIA DE LA GESTANTE Y PUERPERA QUE RECIBEN CONSEJERÍA EN EL HOGAR A TRAVÉS DE LA VISITA DOMICILIARIA PARA PROMOVER PRÁCTICAS SALUDABLES EN SALUD SEXUAL Y REPRODUCTIVA</v>
      </c>
      <c r="C17" s="144" t="s">
        <v>145</v>
      </c>
      <c r="D17" s="390">
        <f>METAS!AV20</f>
        <v>0</v>
      </c>
      <c r="E17" s="390">
        <f>METAS!AW20</f>
        <v>0</v>
      </c>
      <c r="F17" s="390">
        <f>METAS!AX20</f>
        <v>165</v>
      </c>
      <c r="G17" s="390">
        <f>METAS!AY20</f>
        <v>17</v>
      </c>
      <c r="H17" s="390">
        <f>METAS!AZ20</f>
        <v>21</v>
      </c>
      <c r="I17" s="390">
        <f>METAS!BA20</f>
        <v>89</v>
      </c>
      <c r="J17" s="390">
        <f>METAS!BB20</f>
        <v>34</v>
      </c>
      <c r="K17" s="390">
        <f>METAS!BC20</f>
        <v>27</v>
      </c>
      <c r="L17" s="390">
        <f>METAS!BD20</f>
        <v>16</v>
      </c>
      <c r="M17" s="390">
        <f>METAS!BE20</f>
        <v>35</v>
      </c>
      <c r="N17" s="390">
        <f>METAS!BF20</f>
        <v>404</v>
      </c>
      <c r="O17" s="388">
        <f>ROUND((D17/12)*[5]Config!$C$6,0)</f>
        <v>0</v>
      </c>
      <c r="P17" s="388">
        <f>ROUND((E17/12)*Config!$C$6,0)</f>
        <v>0</v>
      </c>
      <c r="Q17" s="388">
        <f>ROUND((F17/12)*Config!$C$6,0)</f>
        <v>28</v>
      </c>
      <c r="R17" s="388">
        <f>ROUND((G17/12)*Config!$C$6,0)</f>
        <v>3</v>
      </c>
      <c r="S17" s="388">
        <f>ROUND((H17/12)*Config!$C$6,0)</f>
        <v>4</v>
      </c>
      <c r="T17" s="388">
        <f>ROUND((I17/12)*Config!$C$6,0)</f>
        <v>15</v>
      </c>
      <c r="U17" s="388">
        <f>ROUND((J17/12)*Config!$C$6,0)</f>
        <v>6</v>
      </c>
      <c r="V17" s="388">
        <f>ROUND((K17/12)*Config!$C$6,0)</f>
        <v>5</v>
      </c>
      <c r="W17" s="388">
        <f>ROUND((L17/12)*Config!$C$6,0)</f>
        <v>3</v>
      </c>
      <c r="X17" s="388">
        <f>ROUND((M17/12)*Config!$C$6,0)</f>
        <v>6</v>
      </c>
      <c r="Y17" s="388">
        <f>ROUND((N17/12)*Config!$C$6,0)</f>
        <v>67</v>
      </c>
      <c r="Z17" s="388">
        <f>ACUMULADO!AU22</f>
        <v>14</v>
      </c>
      <c r="AA17" s="388">
        <f>ACUMULADO!AV22</f>
        <v>0</v>
      </c>
      <c r="AB17" s="388">
        <f>ACUMULADO!AW22</f>
        <v>37</v>
      </c>
      <c r="AC17" s="388">
        <f>ACUMULADO!AX22</f>
        <v>5</v>
      </c>
      <c r="AD17" s="388">
        <f>ACUMULADO!AY22</f>
        <v>7</v>
      </c>
      <c r="AE17" s="388">
        <f>ACUMULADO!AZ22</f>
        <v>6</v>
      </c>
      <c r="AF17" s="388">
        <f>ACUMULADO!BA22</f>
        <v>7</v>
      </c>
      <c r="AG17" s="388">
        <f>ACUMULADO!BB22</f>
        <v>6</v>
      </c>
      <c r="AH17" s="388">
        <f>ACUMULADO!BC22</f>
        <v>2</v>
      </c>
      <c r="AI17" s="388">
        <f>ACUMULADO!BD22</f>
        <v>6</v>
      </c>
      <c r="AJ17" s="388">
        <f>ACUMULADO!BE22</f>
        <v>90</v>
      </c>
      <c r="AK17" s="403">
        <f>+Config!$G$3/100</f>
        <v>0.13300000000000001</v>
      </c>
      <c r="AL17" s="403">
        <f>+Config!$I$3/100</f>
        <v>0.15</v>
      </c>
      <c r="AM17" s="389" t="str">
        <f t="shared" si="5"/>
        <v>SM</v>
      </c>
      <c r="AN17" s="389" t="str">
        <f t="shared" si="6"/>
        <v>SM</v>
      </c>
      <c r="AO17" s="389">
        <f t="shared" si="7"/>
        <v>0.22424242424242424</v>
      </c>
      <c r="AP17" s="389">
        <f t="shared" si="8"/>
        <v>0.29411764705882354</v>
      </c>
      <c r="AQ17" s="389">
        <f t="shared" si="9"/>
        <v>0.33333333333333331</v>
      </c>
      <c r="AR17" s="389">
        <f t="shared" si="10"/>
        <v>6.741573033707865E-2</v>
      </c>
      <c r="AS17" s="389">
        <f t="shared" si="11"/>
        <v>0.20588235294117646</v>
      </c>
      <c r="AT17" s="389">
        <f t="shared" si="12"/>
        <v>0.22222222222222221</v>
      </c>
      <c r="AU17" s="389">
        <f t="shared" si="13"/>
        <v>0.125</v>
      </c>
      <c r="AV17" s="389">
        <f t="shared" si="14"/>
        <v>0.17142857142857143</v>
      </c>
      <c r="AW17" s="389">
        <f t="shared" si="15"/>
        <v>0.22277227722772278</v>
      </c>
    </row>
    <row r="18" spans="1:49" ht="40.5" customHeight="1" x14ac:dyDescent="0.25">
      <c r="A18" s="128">
        <v>4</v>
      </c>
      <c r="B18" s="144" t="str">
        <f>ACUMULADO!B23</f>
        <v xml:space="preserve">AGENTES COMUNITARIOS DE SALUD CAPACITADOS REALIZAN ORIENTACIÓN A FAMILIAS DE GESTANTES Y PUERPERAS EN PRÁCTICAS SALUDABLES EN SALUD SEXUAL Y REPRODUCTIVA. </v>
      </c>
      <c r="C18" s="144" t="s">
        <v>145</v>
      </c>
      <c r="D18" s="390">
        <f>METAS!AV21</f>
        <v>0</v>
      </c>
      <c r="E18" s="390">
        <f>METAS!AW21</f>
        <v>0</v>
      </c>
      <c r="F18" s="390">
        <f>METAS!AX21</f>
        <v>165</v>
      </c>
      <c r="G18" s="390">
        <f>METAS!AY21</f>
        <v>17</v>
      </c>
      <c r="H18" s="390">
        <f>METAS!AZ21</f>
        <v>21</v>
      </c>
      <c r="I18" s="390">
        <f>METAS!BA21</f>
        <v>89</v>
      </c>
      <c r="J18" s="390">
        <f>METAS!BB21</f>
        <v>34</v>
      </c>
      <c r="K18" s="390">
        <f>METAS!BC21</f>
        <v>27</v>
      </c>
      <c r="L18" s="390">
        <f>METAS!BD21</f>
        <v>16</v>
      </c>
      <c r="M18" s="390">
        <f>METAS!BE21</f>
        <v>35</v>
      </c>
      <c r="N18" s="390">
        <f>METAS!BF21</f>
        <v>404</v>
      </c>
      <c r="O18" s="388">
        <f>ROUND((D18/12)*[5]Config!$C$6,0)</f>
        <v>0</v>
      </c>
      <c r="P18" s="388">
        <f>ROUND((E18/12)*Config!$C$6,0)</f>
        <v>0</v>
      </c>
      <c r="Q18" s="388">
        <f>ROUND((F18/12)*Config!$C$6,0)</f>
        <v>28</v>
      </c>
      <c r="R18" s="388">
        <f>ROUND((G18/12)*Config!$C$6,0)</f>
        <v>3</v>
      </c>
      <c r="S18" s="388">
        <f>ROUND((H18/12)*Config!$C$6,0)</f>
        <v>4</v>
      </c>
      <c r="T18" s="388">
        <f>ROUND((I18/12)*Config!$C$6,0)</f>
        <v>15</v>
      </c>
      <c r="U18" s="388">
        <f>ROUND((J18/12)*Config!$C$6,0)</f>
        <v>6</v>
      </c>
      <c r="V18" s="388">
        <f>ROUND((K18/12)*Config!$C$6,0)</f>
        <v>5</v>
      </c>
      <c r="W18" s="388">
        <f>ROUND((L18/12)*Config!$C$6,0)</f>
        <v>3</v>
      </c>
      <c r="X18" s="388">
        <f>ROUND((M18/12)*Config!$C$6,0)</f>
        <v>6</v>
      </c>
      <c r="Y18" s="388">
        <f>ROUND((N18/12)*Config!$C$6,0)</f>
        <v>67</v>
      </c>
      <c r="Z18" s="388">
        <f>ACUMULADO!AU23</f>
        <v>0</v>
      </c>
      <c r="AA18" s="388">
        <f>ACUMULADO!AV23</f>
        <v>0</v>
      </c>
      <c r="AB18" s="388">
        <f>ACUMULADO!AW23</f>
        <v>6</v>
      </c>
      <c r="AC18" s="388">
        <f>ACUMULADO!AX23</f>
        <v>0</v>
      </c>
      <c r="AD18" s="388">
        <f>ACUMULADO!AY23</f>
        <v>4</v>
      </c>
      <c r="AE18" s="388">
        <f>ACUMULADO!AZ23</f>
        <v>21</v>
      </c>
      <c r="AF18" s="388">
        <f>ACUMULADO!BA23</f>
        <v>9</v>
      </c>
      <c r="AG18" s="388">
        <f>ACUMULADO!BB23</f>
        <v>0</v>
      </c>
      <c r="AH18" s="388">
        <f>ACUMULADO!BC23</f>
        <v>8</v>
      </c>
      <c r="AI18" s="388">
        <f>ACUMULADO!BD23</f>
        <v>17</v>
      </c>
      <c r="AJ18" s="388">
        <f>ACUMULADO!BE23</f>
        <v>65</v>
      </c>
      <c r="AK18" s="403">
        <f>+Config!$G$3/100</f>
        <v>0.13300000000000001</v>
      </c>
      <c r="AL18" s="403">
        <f>+Config!$I$3/100</f>
        <v>0.15</v>
      </c>
      <c r="AM18" s="389" t="str">
        <f t="shared" si="5"/>
        <v>SM</v>
      </c>
      <c r="AN18" s="389" t="str">
        <f t="shared" si="6"/>
        <v>SM</v>
      </c>
      <c r="AO18" s="389">
        <f t="shared" si="7"/>
        <v>3.6363636363636362E-2</v>
      </c>
      <c r="AP18" s="389">
        <f t="shared" si="8"/>
        <v>0</v>
      </c>
      <c r="AQ18" s="389">
        <f t="shared" si="9"/>
        <v>0.19047619047619047</v>
      </c>
      <c r="AR18" s="389">
        <f t="shared" si="10"/>
        <v>0.23595505617977527</v>
      </c>
      <c r="AS18" s="389">
        <f t="shared" si="11"/>
        <v>0.26470588235294118</v>
      </c>
      <c r="AT18" s="389">
        <f t="shared" si="12"/>
        <v>0</v>
      </c>
      <c r="AU18" s="389">
        <f t="shared" si="13"/>
        <v>0.5</v>
      </c>
      <c r="AV18" s="389">
        <f t="shared" si="14"/>
        <v>0.48571428571428571</v>
      </c>
      <c r="AW18" s="389">
        <f t="shared" si="15"/>
        <v>0.1608910891089109</v>
      </c>
    </row>
    <row r="19" spans="1:49" ht="40.5" customHeight="1" x14ac:dyDescent="0.25">
      <c r="A19" s="128">
        <v>5</v>
      </c>
      <c r="B19" s="144" t="str">
        <f>ACUMULADO!B24</f>
        <v xml:space="preserve">FAMILIAS DE ADOLESCENTES QUE RECIBEN SESIONES EDUCATIVAS Y DEMOSTRATIVAS PARA PROMOVER PRÁCTICAS SALUDABLES EN SALUD SEXUAL INTEGRAL </v>
      </c>
      <c r="C19" s="144" t="s">
        <v>145</v>
      </c>
      <c r="D19" s="390">
        <f>METAS!AV22</f>
        <v>0</v>
      </c>
      <c r="E19" s="390">
        <f>METAS!AW22</f>
        <v>0</v>
      </c>
      <c r="F19" s="390">
        <f>METAS!AX22</f>
        <v>631</v>
      </c>
      <c r="G19" s="390">
        <f>METAS!AY22</f>
        <v>61</v>
      </c>
      <c r="H19" s="390">
        <f>METAS!AZ22</f>
        <v>88</v>
      </c>
      <c r="I19" s="390">
        <f>METAS!BA22</f>
        <v>317</v>
      </c>
      <c r="J19" s="390">
        <f>METAS!BB22</f>
        <v>146</v>
      </c>
      <c r="K19" s="390">
        <f>METAS!BC22</f>
        <v>90</v>
      </c>
      <c r="L19" s="390">
        <f>METAS!BD22</f>
        <v>58</v>
      </c>
      <c r="M19" s="390">
        <f>METAS!BE22</f>
        <v>407</v>
      </c>
      <c r="N19" s="390">
        <f>METAS!BF22</f>
        <v>1798</v>
      </c>
      <c r="O19" s="388">
        <f>ROUND((D19/12)*[5]Config!$C$6,0)</f>
        <v>0</v>
      </c>
      <c r="P19" s="388">
        <f>ROUND((E19/12)*Config!$C$6,0)</f>
        <v>0</v>
      </c>
      <c r="Q19" s="388">
        <f>ROUND((F19/12)*Config!$C$6,0)</f>
        <v>105</v>
      </c>
      <c r="R19" s="388">
        <f>ROUND((G19/12)*Config!$C$6,0)</f>
        <v>10</v>
      </c>
      <c r="S19" s="388">
        <f>ROUND((H19/12)*Config!$C$6,0)</f>
        <v>15</v>
      </c>
      <c r="T19" s="388">
        <f>ROUND((I19/12)*Config!$C$6,0)</f>
        <v>53</v>
      </c>
      <c r="U19" s="388">
        <f>ROUND((J19/12)*Config!$C$6,0)</f>
        <v>24</v>
      </c>
      <c r="V19" s="388">
        <f>ROUND((K19/12)*Config!$C$6,0)</f>
        <v>15</v>
      </c>
      <c r="W19" s="388">
        <f>ROUND((L19/12)*Config!$C$6,0)</f>
        <v>10</v>
      </c>
      <c r="X19" s="388">
        <f>ROUND((M19/12)*Config!$C$6,0)</f>
        <v>68</v>
      </c>
      <c r="Y19" s="388">
        <f>ROUND((N19/12)*Config!$C$6,0)</f>
        <v>300</v>
      </c>
      <c r="Z19" s="388">
        <f>ACUMULADO!AU24</f>
        <v>0</v>
      </c>
      <c r="AA19" s="388">
        <f>ACUMULADO!AV24</f>
        <v>0</v>
      </c>
      <c r="AB19" s="388">
        <f>ACUMULADO!AW24</f>
        <v>0</v>
      </c>
      <c r="AC19" s="388">
        <f>ACUMULADO!AX24</f>
        <v>0</v>
      </c>
      <c r="AD19" s="388">
        <f>ACUMULADO!AY24</f>
        <v>44</v>
      </c>
      <c r="AE19" s="388">
        <f>ACUMULADO!AZ24</f>
        <v>0</v>
      </c>
      <c r="AF19" s="388">
        <f>ACUMULADO!BA24</f>
        <v>14</v>
      </c>
      <c r="AG19" s="388">
        <f>ACUMULADO!BB24</f>
        <v>0</v>
      </c>
      <c r="AH19" s="388">
        <f>ACUMULADO!BC24</f>
        <v>8</v>
      </c>
      <c r="AI19" s="388">
        <f>ACUMULADO!BD24</f>
        <v>40</v>
      </c>
      <c r="AJ19" s="388">
        <f>ACUMULADO!BE24</f>
        <v>106</v>
      </c>
      <c r="AK19" s="403">
        <f>+Config!$G$3/100</f>
        <v>0.13300000000000001</v>
      </c>
      <c r="AL19" s="403">
        <f>+Config!$I$3/100</f>
        <v>0.15</v>
      </c>
      <c r="AM19" s="389" t="str">
        <f t="shared" si="5"/>
        <v>SM</v>
      </c>
      <c r="AN19" s="389" t="str">
        <f t="shared" si="6"/>
        <v>SM</v>
      </c>
      <c r="AO19" s="389">
        <f t="shared" si="7"/>
        <v>0</v>
      </c>
      <c r="AP19" s="389">
        <f t="shared" si="8"/>
        <v>0</v>
      </c>
      <c r="AQ19" s="389">
        <f t="shared" si="9"/>
        <v>0.5</v>
      </c>
      <c r="AR19" s="389">
        <f t="shared" si="10"/>
        <v>0</v>
      </c>
      <c r="AS19" s="389">
        <f t="shared" si="11"/>
        <v>9.5890410958904104E-2</v>
      </c>
      <c r="AT19" s="389">
        <f t="shared" si="12"/>
        <v>0</v>
      </c>
      <c r="AU19" s="389">
        <f t="shared" si="13"/>
        <v>0.13793103448275862</v>
      </c>
      <c r="AV19" s="389">
        <f t="shared" si="14"/>
        <v>9.8280098280098274E-2</v>
      </c>
      <c r="AW19" s="389">
        <f t="shared" si="15"/>
        <v>5.8954393770856504E-2</v>
      </c>
    </row>
    <row r="20" spans="1:49" ht="40.5" customHeight="1" x14ac:dyDescent="0.25">
      <c r="A20" s="128">
        <v>6</v>
      </c>
      <c r="B20" s="144" t="str">
        <f>ACUMULADO!B25</f>
        <v>FAMILIAS CON NIÑO(AS) DE 06 A 11 MESES  RECIBEN ACOMPAÑAMIENTO A TRAVÉS DE SESIONES DEMOSTRATIVAS EN PREPARACIÓN DE ALIMENTOS</v>
      </c>
      <c r="C20" s="144" t="s">
        <v>145</v>
      </c>
      <c r="D20" s="390">
        <f>METAS!AV23</f>
        <v>0</v>
      </c>
      <c r="E20" s="390">
        <f>METAS!AW23</f>
        <v>0</v>
      </c>
      <c r="F20" s="390">
        <f>METAS!AX23</f>
        <v>399</v>
      </c>
      <c r="G20" s="390">
        <f>METAS!AY23</f>
        <v>58</v>
      </c>
      <c r="H20" s="390">
        <f>METAS!AZ23</f>
        <v>59</v>
      </c>
      <c r="I20" s="390">
        <f>METAS!BA23</f>
        <v>240</v>
      </c>
      <c r="J20" s="390">
        <f>METAS!BB23</f>
        <v>139</v>
      </c>
      <c r="K20" s="390">
        <f>METAS!BC23</f>
        <v>93</v>
      </c>
      <c r="L20" s="390">
        <f>METAS!BD23</f>
        <v>52</v>
      </c>
      <c r="M20" s="390">
        <f>METAS!BE23</f>
        <v>99</v>
      </c>
      <c r="N20" s="390">
        <f>METAS!BF23</f>
        <v>1139</v>
      </c>
      <c r="O20" s="388">
        <f>ROUND((D20/12)*[5]Config!$C$6,0)</f>
        <v>0</v>
      </c>
      <c r="P20" s="388">
        <f>ROUND((E20/12)*Config!$C$6,0)</f>
        <v>0</v>
      </c>
      <c r="Q20" s="388">
        <f>ROUND((F20/12)*Config!$C$6,0)</f>
        <v>67</v>
      </c>
      <c r="R20" s="388">
        <f>ROUND((G20/12)*Config!$C$6,0)</f>
        <v>10</v>
      </c>
      <c r="S20" s="388">
        <f>ROUND((H20/12)*Config!$C$6,0)</f>
        <v>10</v>
      </c>
      <c r="T20" s="388">
        <f>ROUND((I20/12)*Config!$C$6,0)</f>
        <v>40</v>
      </c>
      <c r="U20" s="388">
        <f>ROUND((J20/12)*Config!$C$6,0)</f>
        <v>23</v>
      </c>
      <c r="V20" s="388">
        <f>ROUND((K20/12)*Config!$C$6,0)</f>
        <v>16</v>
      </c>
      <c r="W20" s="388">
        <f>ROUND((L20/12)*Config!$C$6,0)</f>
        <v>9</v>
      </c>
      <c r="X20" s="388">
        <f>ROUND((M20/12)*Config!$C$6,0)</f>
        <v>17</v>
      </c>
      <c r="Y20" s="388">
        <f>ROUND((N20/12)*Config!$C$6,0)</f>
        <v>190</v>
      </c>
      <c r="Z20" s="388">
        <f>ACUMULADO!AU25</f>
        <v>0</v>
      </c>
      <c r="AA20" s="388">
        <f>ACUMULADO!AV25</f>
        <v>0</v>
      </c>
      <c r="AB20" s="388">
        <f>ACUMULADO!AW25</f>
        <v>88</v>
      </c>
      <c r="AC20" s="388">
        <f>ACUMULADO!AX25</f>
        <v>12</v>
      </c>
      <c r="AD20" s="388">
        <f>ACUMULADO!AY25</f>
        <v>27</v>
      </c>
      <c r="AE20" s="388">
        <f>ACUMULADO!AZ25</f>
        <v>62</v>
      </c>
      <c r="AF20" s="388">
        <f>ACUMULADO!BA25</f>
        <v>29</v>
      </c>
      <c r="AG20" s="388">
        <f>ACUMULADO!BB25</f>
        <v>32</v>
      </c>
      <c r="AH20" s="388">
        <f>ACUMULADO!BC25</f>
        <v>11</v>
      </c>
      <c r="AI20" s="388">
        <f>ACUMULADO!BD25</f>
        <v>15</v>
      </c>
      <c r="AJ20" s="388">
        <f>ACUMULADO!BE25</f>
        <v>276</v>
      </c>
      <c r="AK20" s="403">
        <f>+Config!$G$3/100</f>
        <v>0.13300000000000001</v>
      </c>
      <c r="AL20" s="403">
        <f>+Config!$I$3/100</f>
        <v>0.15</v>
      </c>
      <c r="AM20" s="389" t="str">
        <f t="shared" si="5"/>
        <v>SM</v>
      </c>
      <c r="AN20" s="389" t="str">
        <f t="shared" si="6"/>
        <v>SM</v>
      </c>
      <c r="AO20" s="389">
        <f t="shared" si="7"/>
        <v>0.22055137844611528</v>
      </c>
      <c r="AP20" s="389">
        <f t="shared" si="8"/>
        <v>0.20689655172413793</v>
      </c>
      <c r="AQ20" s="389">
        <f t="shared" si="9"/>
        <v>0.4576271186440678</v>
      </c>
      <c r="AR20" s="389">
        <f t="shared" si="10"/>
        <v>0.25833333333333336</v>
      </c>
      <c r="AS20" s="389">
        <f t="shared" si="11"/>
        <v>0.20863309352517986</v>
      </c>
      <c r="AT20" s="389">
        <f t="shared" si="12"/>
        <v>0.34408602150537637</v>
      </c>
      <c r="AU20" s="389">
        <f t="shared" si="13"/>
        <v>0.21153846153846154</v>
      </c>
      <c r="AV20" s="389">
        <f t="shared" si="14"/>
        <v>0.15151515151515152</v>
      </c>
      <c r="AW20" s="389">
        <f t="shared" si="15"/>
        <v>0.24231782265144863</v>
      </c>
    </row>
    <row r="21" spans="1:49" ht="40.5" customHeight="1" x14ac:dyDescent="0.25">
      <c r="A21" s="128">
        <v>7</v>
      </c>
      <c r="B21" s="144" t="str">
        <f>ACUMULADO!B26</f>
        <v xml:space="preserve">FAMILIAS CON NIÑOS MENORES DE 12 MESES RECIBEN ACOMPAÑAMIENTO A  TRAVÉS DE LA CONSEJERIA </v>
      </c>
      <c r="C21" s="144" t="s">
        <v>145</v>
      </c>
      <c r="D21" s="390">
        <f>METAS!AV24</f>
        <v>0</v>
      </c>
      <c r="E21" s="390">
        <f>METAS!AW24</f>
        <v>0</v>
      </c>
      <c r="F21" s="390">
        <f>METAS!AX24</f>
        <v>399</v>
      </c>
      <c r="G21" s="390">
        <f>METAS!AY24</f>
        <v>58</v>
      </c>
      <c r="H21" s="390">
        <f>METAS!AZ24</f>
        <v>59</v>
      </c>
      <c r="I21" s="390">
        <f>METAS!BA24</f>
        <v>240</v>
      </c>
      <c r="J21" s="390">
        <f>METAS!BB24</f>
        <v>139</v>
      </c>
      <c r="K21" s="390">
        <f>METAS!BC24</f>
        <v>95</v>
      </c>
      <c r="L21" s="390">
        <f>METAS!BD24</f>
        <v>57</v>
      </c>
      <c r="M21" s="390">
        <f>METAS!BE24</f>
        <v>99</v>
      </c>
      <c r="N21" s="390">
        <f>METAS!BF24</f>
        <v>1146</v>
      </c>
      <c r="O21" s="388">
        <f>ROUND((D21/12)*[5]Config!$C$6,0)</f>
        <v>0</v>
      </c>
      <c r="P21" s="388">
        <f>ROUND((E21/12)*Config!$C$6,0)</f>
        <v>0</v>
      </c>
      <c r="Q21" s="388">
        <f>ROUND((F21/12)*Config!$C$6,0)</f>
        <v>67</v>
      </c>
      <c r="R21" s="388">
        <f>ROUND((G21/12)*Config!$C$6,0)</f>
        <v>10</v>
      </c>
      <c r="S21" s="388">
        <f>ROUND((H21/12)*Config!$C$6,0)</f>
        <v>10</v>
      </c>
      <c r="T21" s="388">
        <f>ROUND((I21/12)*Config!$C$6,0)</f>
        <v>40</v>
      </c>
      <c r="U21" s="388">
        <f>ROUND((J21/12)*Config!$C$6,0)</f>
        <v>23</v>
      </c>
      <c r="V21" s="388">
        <f>ROUND((K21/12)*Config!$C$6,0)</f>
        <v>16</v>
      </c>
      <c r="W21" s="388">
        <f>ROUND((L21/12)*Config!$C$6,0)</f>
        <v>10</v>
      </c>
      <c r="X21" s="388">
        <f>ROUND((M21/12)*Config!$C$6,0)</f>
        <v>17</v>
      </c>
      <c r="Y21" s="388">
        <f>ROUND((N21/12)*Config!$C$6,0)</f>
        <v>191</v>
      </c>
      <c r="Z21" s="388">
        <f>ACUMULADO!AU26</f>
        <v>0</v>
      </c>
      <c r="AA21" s="388">
        <f>ACUMULADO!AV26</f>
        <v>0</v>
      </c>
      <c r="AB21" s="388">
        <f>ACUMULADO!AW26</f>
        <v>81</v>
      </c>
      <c r="AC21" s="388">
        <f>ACUMULADO!AX26</f>
        <v>8</v>
      </c>
      <c r="AD21" s="388">
        <f>ACUMULADO!AY26</f>
        <v>5</v>
      </c>
      <c r="AE21" s="388">
        <f>ACUMULADO!AZ26</f>
        <v>10</v>
      </c>
      <c r="AF21" s="388">
        <f>ACUMULADO!BA26</f>
        <v>7</v>
      </c>
      <c r="AG21" s="388">
        <f>ACUMULADO!BB26</f>
        <v>0</v>
      </c>
      <c r="AH21" s="388">
        <f>ACUMULADO!BC26</f>
        <v>10</v>
      </c>
      <c r="AI21" s="388">
        <f>ACUMULADO!BD26</f>
        <v>13</v>
      </c>
      <c r="AJ21" s="388">
        <f>ACUMULADO!BE26</f>
        <v>134</v>
      </c>
      <c r="AK21" s="403">
        <f>+Config!$G$3/100</f>
        <v>0.13300000000000001</v>
      </c>
      <c r="AL21" s="403">
        <f>+Config!$I$3/100</f>
        <v>0.15</v>
      </c>
      <c r="AM21" s="389" t="str">
        <f t="shared" si="5"/>
        <v>SM</v>
      </c>
      <c r="AN21" s="389" t="str">
        <f t="shared" si="6"/>
        <v>SM</v>
      </c>
      <c r="AO21" s="389">
        <f t="shared" si="7"/>
        <v>0.20300751879699247</v>
      </c>
      <c r="AP21" s="389">
        <f t="shared" si="8"/>
        <v>0.13793103448275862</v>
      </c>
      <c r="AQ21" s="389">
        <f t="shared" si="9"/>
        <v>8.4745762711864403E-2</v>
      </c>
      <c r="AR21" s="389">
        <f t="shared" si="10"/>
        <v>4.1666666666666664E-2</v>
      </c>
      <c r="AS21" s="389">
        <f t="shared" si="11"/>
        <v>5.0359712230215826E-2</v>
      </c>
      <c r="AT21" s="389">
        <f t="shared" si="12"/>
        <v>0</v>
      </c>
      <c r="AU21" s="389">
        <f t="shared" si="13"/>
        <v>0.17543859649122806</v>
      </c>
      <c r="AV21" s="389">
        <f t="shared" si="14"/>
        <v>0.13131313131313133</v>
      </c>
      <c r="AW21" s="389">
        <f t="shared" si="15"/>
        <v>0.1169284467713787</v>
      </c>
    </row>
    <row r="22" spans="1:49" ht="40.5" customHeight="1" x14ac:dyDescent="0.25">
      <c r="A22" s="128">
        <v>8</v>
      </c>
      <c r="B22" s="144" t="str">
        <f>ACUMULADO!B27</f>
        <v>AGENTES COMUNITARIOS DE SALUD CAPACITADOS EN LA PROMOCIÓN DE PRACTICAS SALUDABLES PARA EL DESARROLLO INFANTIL TEMPRANO EN SUS COMUNIDADES</v>
      </c>
      <c r="C22" s="144" t="s">
        <v>145</v>
      </c>
      <c r="D22" s="390">
        <f>METAS!AV25</f>
        <v>0</v>
      </c>
      <c r="E22" s="390">
        <f>METAS!AW25</f>
        <v>0</v>
      </c>
      <c r="F22" s="390">
        <f>METAS!AX25</f>
        <v>25</v>
      </c>
      <c r="G22" s="390">
        <f>METAS!AY25</f>
        <v>14</v>
      </c>
      <c r="H22" s="390">
        <f>METAS!AZ25</f>
        <v>15</v>
      </c>
      <c r="I22" s="390">
        <f>METAS!BA25</f>
        <v>16</v>
      </c>
      <c r="J22" s="390">
        <f>METAS!BB25</f>
        <v>22</v>
      </c>
      <c r="K22" s="390">
        <f>METAS!BC25</f>
        <v>18</v>
      </c>
      <c r="L22" s="390">
        <f>METAS!BD25</f>
        <v>13</v>
      </c>
      <c r="M22" s="390">
        <f>METAS!BE25</f>
        <v>29</v>
      </c>
      <c r="N22" s="390">
        <f>METAS!BF25</f>
        <v>152</v>
      </c>
      <c r="O22" s="388">
        <f>ROUND((D22/12)*[5]Config!$C$6,0)</f>
        <v>0</v>
      </c>
      <c r="P22" s="388">
        <f>ROUND((E22/12)*Config!$C$6,0)</f>
        <v>0</v>
      </c>
      <c r="Q22" s="388">
        <f>ROUND((F22/12)*Config!$C$6,0)</f>
        <v>4</v>
      </c>
      <c r="R22" s="388">
        <f>ROUND((G22/12)*Config!$C$6,0)</f>
        <v>2</v>
      </c>
      <c r="S22" s="388">
        <f>ROUND((H22/12)*Config!$C$6,0)</f>
        <v>3</v>
      </c>
      <c r="T22" s="388">
        <f>ROUND((I22/12)*Config!$C$6,0)</f>
        <v>3</v>
      </c>
      <c r="U22" s="388">
        <f>ROUND((J22/12)*Config!$C$6,0)</f>
        <v>4</v>
      </c>
      <c r="V22" s="388">
        <f>ROUND((K22/12)*Config!$C$6,0)</f>
        <v>3</v>
      </c>
      <c r="W22" s="388">
        <f>ROUND((L22/12)*Config!$C$6,0)</f>
        <v>2</v>
      </c>
      <c r="X22" s="388">
        <f>ROUND((M22/12)*Config!$C$6,0)</f>
        <v>5</v>
      </c>
      <c r="Y22" s="388">
        <f>ROUND((N22/12)*Config!$C$6,0)</f>
        <v>25</v>
      </c>
      <c r="Z22" s="388">
        <f>ACUMULADO!AU27</f>
        <v>0</v>
      </c>
      <c r="AA22" s="388">
        <f>ACUMULADO!AV27</f>
        <v>0</v>
      </c>
      <c r="AB22" s="388">
        <f>ACUMULADO!AW27</f>
        <v>0</v>
      </c>
      <c r="AC22" s="388">
        <f>ACUMULADO!AX27</f>
        <v>0</v>
      </c>
      <c r="AD22" s="388">
        <f>ACUMULADO!AY27</f>
        <v>2</v>
      </c>
      <c r="AE22" s="388">
        <f>ACUMULADO!AZ27</f>
        <v>13</v>
      </c>
      <c r="AF22" s="388">
        <f>ACUMULADO!BA27</f>
        <v>16</v>
      </c>
      <c r="AG22" s="388">
        <f>ACUMULADO!BB27</f>
        <v>0</v>
      </c>
      <c r="AH22" s="388">
        <f>ACUMULADO!BC27</f>
        <v>8</v>
      </c>
      <c r="AI22" s="388">
        <f>ACUMULADO!BD27</f>
        <v>0</v>
      </c>
      <c r="AJ22" s="388">
        <f>ACUMULADO!BE27</f>
        <v>39</v>
      </c>
      <c r="AK22" s="403">
        <f>+Config!$G$3/100</f>
        <v>0.13300000000000001</v>
      </c>
      <c r="AL22" s="403">
        <f>+Config!$I$3/100</f>
        <v>0.15</v>
      </c>
      <c r="AM22" s="389" t="str">
        <f t="shared" si="5"/>
        <v>SM</v>
      </c>
      <c r="AN22" s="389" t="str">
        <f t="shared" si="6"/>
        <v>SM</v>
      </c>
      <c r="AO22" s="389">
        <f t="shared" si="7"/>
        <v>0</v>
      </c>
      <c r="AP22" s="389">
        <f t="shared" si="8"/>
        <v>0</v>
      </c>
      <c r="AQ22" s="389">
        <f t="shared" si="9"/>
        <v>0.13333333333333333</v>
      </c>
      <c r="AR22" s="389">
        <f t="shared" si="10"/>
        <v>0.8125</v>
      </c>
      <c r="AS22" s="389">
        <f t="shared" si="11"/>
        <v>0.72727272727272729</v>
      </c>
      <c r="AT22" s="389">
        <f t="shared" si="12"/>
        <v>0</v>
      </c>
      <c r="AU22" s="389">
        <f t="shared" si="13"/>
        <v>0.61538461538461542</v>
      </c>
      <c r="AV22" s="389">
        <f t="shared" si="14"/>
        <v>0</v>
      </c>
      <c r="AW22" s="389">
        <f t="shared" si="15"/>
        <v>0.25657894736842107</v>
      </c>
    </row>
    <row r="23" spans="1:49" ht="40.5" customHeight="1" x14ac:dyDescent="0.25">
      <c r="A23" s="128">
        <v>9</v>
      </c>
      <c r="B23" s="144" t="str">
        <f>ACUMULADO!B28</f>
        <v>FAMILIAS QUE RECIBEN CONSEJERÍA A TRAVÉS DE LA VISITA DOMICILIARIA PARA PROMOVER PRÁCTICAS Y ENTORNOS SALUDABLES PARA CONTRIBUIR A LA DISMINUCIÓN DE LA TUBERCULOSIS, VIH/SIDA</v>
      </c>
      <c r="C23" s="144" t="s">
        <v>145</v>
      </c>
      <c r="D23" s="390">
        <f>METAS!AV26</f>
        <v>0</v>
      </c>
      <c r="E23" s="390">
        <f>METAS!AW26</f>
        <v>0</v>
      </c>
      <c r="F23" s="390">
        <f>METAS!AX26</f>
        <v>1362</v>
      </c>
      <c r="G23" s="390">
        <f>METAS!AY26</f>
        <v>118</v>
      </c>
      <c r="H23" s="390">
        <f>METAS!AZ26</f>
        <v>189</v>
      </c>
      <c r="I23" s="390">
        <f>METAS!BA26</f>
        <v>652</v>
      </c>
      <c r="J23" s="390">
        <f>METAS!BB26</f>
        <v>283</v>
      </c>
      <c r="K23" s="390">
        <f>METAS!BC26</f>
        <v>166</v>
      </c>
      <c r="L23" s="390">
        <f>METAS!BD26</f>
        <v>147</v>
      </c>
      <c r="M23" s="390">
        <f>METAS!BE26</f>
        <v>290</v>
      </c>
      <c r="N23" s="390">
        <f>METAS!BF26</f>
        <v>3207</v>
      </c>
      <c r="O23" s="388">
        <f>ROUND((D23/12)*[5]Config!$C$6,0)</f>
        <v>0</v>
      </c>
      <c r="P23" s="388">
        <f>ROUND((E23/12)*Config!$C$6,0)</f>
        <v>0</v>
      </c>
      <c r="Q23" s="388">
        <f>ROUND((F23/12)*Config!$C$6,0)</f>
        <v>227</v>
      </c>
      <c r="R23" s="388">
        <f>ROUND((G23/12)*Config!$C$6,0)</f>
        <v>20</v>
      </c>
      <c r="S23" s="388">
        <f>ROUND((H23/12)*Config!$C$6,0)</f>
        <v>32</v>
      </c>
      <c r="T23" s="388">
        <f>ROUND((I23/12)*Config!$C$6,0)</f>
        <v>109</v>
      </c>
      <c r="U23" s="388">
        <f>ROUND((J23/12)*Config!$C$6,0)</f>
        <v>47</v>
      </c>
      <c r="V23" s="388">
        <f>ROUND((K23/12)*Config!$C$6,0)</f>
        <v>28</v>
      </c>
      <c r="W23" s="388">
        <f>ROUND((L23/12)*Config!$C$6,0)</f>
        <v>25</v>
      </c>
      <c r="X23" s="388">
        <f>ROUND((M23/12)*Config!$C$6,0)</f>
        <v>48</v>
      </c>
      <c r="Y23" s="388">
        <f>ROUND((N23/12)*Config!$C$6,0)</f>
        <v>535</v>
      </c>
      <c r="Z23" s="388">
        <f>ACUMULADO!AU28</f>
        <v>0</v>
      </c>
      <c r="AA23" s="388">
        <f>ACUMULADO!AV28</f>
        <v>0</v>
      </c>
      <c r="AB23" s="388">
        <f>ACUMULADO!AW28</f>
        <v>363</v>
      </c>
      <c r="AC23" s="388">
        <f>ACUMULADO!AX28</f>
        <v>10</v>
      </c>
      <c r="AD23" s="388">
        <f>ACUMULADO!AY28</f>
        <v>169</v>
      </c>
      <c r="AE23" s="388">
        <f>ACUMULADO!AZ28</f>
        <v>202</v>
      </c>
      <c r="AF23" s="388">
        <f>ACUMULADO!BA28</f>
        <v>80</v>
      </c>
      <c r="AG23" s="388">
        <f>ACUMULADO!BB28</f>
        <v>0</v>
      </c>
      <c r="AH23" s="388">
        <f>ACUMULADO!BC28</f>
        <v>70</v>
      </c>
      <c r="AI23" s="388">
        <f>ACUMULADO!BD28</f>
        <v>37</v>
      </c>
      <c r="AJ23" s="388">
        <f>ACUMULADO!BE28</f>
        <v>931</v>
      </c>
      <c r="AK23" s="403">
        <f>+Config!$G$3/100</f>
        <v>0.13300000000000001</v>
      </c>
      <c r="AL23" s="403">
        <f>+Config!$I$3/100</f>
        <v>0.15</v>
      </c>
      <c r="AM23" s="389" t="str">
        <f t="shared" si="5"/>
        <v>SM</v>
      </c>
      <c r="AN23" s="389" t="str">
        <f t="shared" si="6"/>
        <v>SM</v>
      </c>
      <c r="AO23" s="389">
        <f t="shared" si="7"/>
        <v>0.26651982378854627</v>
      </c>
      <c r="AP23" s="389">
        <f t="shared" si="8"/>
        <v>8.4745762711864403E-2</v>
      </c>
      <c r="AQ23" s="389">
        <f t="shared" si="9"/>
        <v>0.89417989417989419</v>
      </c>
      <c r="AR23" s="389">
        <f t="shared" si="10"/>
        <v>0.30981595092024539</v>
      </c>
      <c r="AS23" s="389">
        <f t="shared" si="11"/>
        <v>0.28268551236749118</v>
      </c>
      <c r="AT23" s="389">
        <f t="shared" si="12"/>
        <v>0</v>
      </c>
      <c r="AU23" s="389">
        <f t="shared" si="13"/>
        <v>0.47619047619047616</v>
      </c>
      <c r="AV23" s="389">
        <f t="shared" si="14"/>
        <v>0.12758620689655173</v>
      </c>
      <c r="AW23" s="389">
        <f t="shared" si="15"/>
        <v>0.29030246336139692</v>
      </c>
    </row>
    <row r="24" spans="1:49" ht="40.5" customHeight="1" x14ac:dyDescent="0.25">
      <c r="A24" s="128">
        <v>1</v>
      </c>
      <c r="B24" s="144" t="str">
        <f>ACUMULADO!B29</f>
        <v>FAMILIAS QUE RECIBEN SESIÓN EDUCATIVA Y DEMOSTRATIVA PARA PROMOVER PRÁCTICAS Y GENERAR ENTORNOS SALUDABLES PARA CONTRIBUIR A LA DISMINUCIÓN DE LA TUBERCULOSIS , VIH/SIDA</v>
      </c>
      <c r="C24" s="144" t="s">
        <v>145</v>
      </c>
      <c r="D24" s="390">
        <f>METAS!AV27</f>
        <v>0</v>
      </c>
      <c r="E24" s="390">
        <f>METAS!AW27</f>
        <v>0</v>
      </c>
      <c r="F24" s="390">
        <f>METAS!AX27</f>
        <v>1362</v>
      </c>
      <c r="G24" s="390">
        <f>METAS!AY27</f>
        <v>118</v>
      </c>
      <c r="H24" s="390">
        <f>METAS!AZ27</f>
        <v>189</v>
      </c>
      <c r="I24" s="390">
        <f>METAS!BA27</f>
        <v>652</v>
      </c>
      <c r="J24" s="390">
        <f>METAS!BB27</f>
        <v>283</v>
      </c>
      <c r="K24" s="390">
        <f>METAS!BC27</f>
        <v>166</v>
      </c>
      <c r="L24" s="390">
        <f>METAS!BD27</f>
        <v>147</v>
      </c>
      <c r="M24" s="390">
        <f>METAS!BE27</f>
        <v>290</v>
      </c>
      <c r="N24" s="390">
        <f>METAS!BF27</f>
        <v>3207</v>
      </c>
      <c r="O24" s="388">
        <f>ROUND((D24/12)*[5]Config!$C$6,0)</f>
        <v>0</v>
      </c>
      <c r="P24" s="388">
        <f>ROUND((E24/12)*Config!$C$6,0)</f>
        <v>0</v>
      </c>
      <c r="Q24" s="388">
        <f>ROUND((F24/12)*Config!$C$6,0)</f>
        <v>227</v>
      </c>
      <c r="R24" s="388">
        <f>ROUND((G24/12)*Config!$C$6,0)</f>
        <v>20</v>
      </c>
      <c r="S24" s="388">
        <f>ROUND((H24/12)*Config!$C$6,0)</f>
        <v>32</v>
      </c>
      <c r="T24" s="388">
        <f>ROUND((I24/12)*Config!$C$6,0)</f>
        <v>109</v>
      </c>
      <c r="U24" s="388">
        <f>ROUND((J24/12)*Config!$C$6,0)</f>
        <v>47</v>
      </c>
      <c r="V24" s="388">
        <f>ROUND((K24/12)*Config!$C$6,0)</f>
        <v>28</v>
      </c>
      <c r="W24" s="388">
        <f>ROUND((L24/12)*Config!$C$6,0)</f>
        <v>25</v>
      </c>
      <c r="X24" s="388">
        <f>ROUND((M24/12)*Config!$C$6,0)</f>
        <v>48</v>
      </c>
      <c r="Y24" s="388">
        <f>ROUND((N24/12)*Config!$C$6,0)</f>
        <v>535</v>
      </c>
      <c r="Z24" s="388">
        <f>ACUMULADO!AU29</f>
        <v>0</v>
      </c>
      <c r="AA24" s="388">
        <f>ACUMULADO!AV29</f>
        <v>0</v>
      </c>
      <c r="AB24" s="388">
        <f>ACUMULADO!AW29</f>
        <v>73</v>
      </c>
      <c r="AC24" s="388">
        <f>ACUMULADO!AX29</f>
        <v>0</v>
      </c>
      <c r="AD24" s="388">
        <f>ACUMULADO!AY29</f>
        <v>88</v>
      </c>
      <c r="AE24" s="388">
        <f>ACUMULADO!AZ29</f>
        <v>18</v>
      </c>
      <c r="AF24" s="388">
        <f>ACUMULADO!BA29</f>
        <v>15</v>
      </c>
      <c r="AG24" s="388">
        <f>ACUMULADO!BB29</f>
        <v>0</v>
      </c>
      <c r="AH24" s="388">
        <f>ACUMULADO!BC29</f>
        <v>7</v>
      </c>
      <c r="AI24" s="388">
        <f>ACUMULADO!BD29</f>
        <v>21</v>
      </c>
      <c r="AJ24" s="388">
        <f>ACUMULADO!BE29</f>
        <v>222</v>
      </c>
      <c r="AK24" s="403">
        <f>+Config!$G$3/100</f>
        <v>0.13300000000000001</v>
      </c>
      <c r="AL24" s="403">
        <f>+Config!$I$3/100</f>
        <v>0.15</v>
      </c>
      <c r="AM24" s="389" t="str">
        <f t="shared" si="5"/>
        <v>SM</v>
      </c>
      <c r="AN24" s="389" t="str">
        <f t="shared" si="6"/>
        <v>SM</v>
      </c>
      <c r="AO24" s="389">
        <f t="shared" si="7"/>
        <v>5.3597650513950074E-2</v>
      </c>
      <c r="AP24" s="389">
        <f t="shared" si="8"/>
        <v>0</v>
      </c>
      <c r="AQ24" s="389">
        <f t="shared" si="9"/>
        <v>0.46560846560846558</v>
      </c>
      <c r="AR24" s="389">
        <f t="shared" si="10"/>
        <v>2.7607361963190184E-2</v>
      </c>
      <c r="AS24" s="389">
        <f t="shared" si="11"/>
        <v>5.3003533568904596E-2</v>
      </c>
      <c r="AT24" s="389">
        <f t="shared" si="12"/>
        <v>0</v>
      </c>
      <c r="AU24" s="389">
        <f t="shared" si="13"/>
        <v>4.7619047619047616E-2</v>
      </c>
      <c r="AV24" s="389">
        <f t="shared" si="14"/>
        <v>7.2413793103448282E-2</v>
      </c>
      <c r="AW24" s="389">
        <f t="shared" si="15"/>
        <v>6.9223573433115054E-2</v>
      </c>
    </row>
    <row r="25" spans="1:49" ht="40.5" customHeight="1" x14ac:dyDescent="0.25">
      <c r="A25" s="128">
        <v>2</v>
      </c>
      <c r="B25" s="144" t="str">
        <f>ACUMULADO!B30</f>
        <v xml:space="preserve">FAMILIAS QUE RECIBEN SESIONES DEMOSTRATIVAS PARA LA PREVENCION Y CONTROL DE ENFERMEDADES METAXENICAS </v>
      </c>
      <c r="C25" s="144" t="s">
        <v>145</v>
      </c>
      <c r="D25" s="390">
        <f>METAS!AV28</f>
        <v>0</v>
      </c>
      <c r="E25" s="390">
        <f>METAS!AW28</f>
        <v>0</v>
      </c>
      <c r="F25" s="390">
        <f>METAS!AX28</f>
        <v>1362</v>
      </c>
      <c r="G25" s="390">
        <f>METAS!AY28</f>
        <v>118</v>
      </c>
      <c r="H25" s="390">
        <f>METAS!AZ28</f>
        <v>189</v>
      </c>
      <c r="I25" s="390">
        <f>METAS!BA28</f>
        <v>652</v>
      </c>
      <c r="J25" s="390">
        <f>METAS!BB28</f>
        <v>283</v>
      </c>
      <c r="K25" s="390">
        <f>METAS!BC28</f>
        <v>166</v>
      </c>
      <c r="L25" s="390">
        <f>METAS!BD28</f>
        <v>147</v>
      </c>
      <c r="M25" s="390">
        <f>METAS!BE28</f>
        <v>290</v>
      </c>
      <c r="N25" s="390">
        <f>METAS!BF28</f>
        <v>3207</v>
      </c>
      <c r="O25" s="388">
        <f>ROUND((D25/12)*[5]Config!$C$6,0)</f>
        <v>0</v>
      </c>
      <c r="P25" s="388">
        <f>ROUND((E25/12)*Config!$C$6,0)</f>
        <v>0</v>
      </c>
      <c r="Q25" s="388">
        <f>ROUND((F25/12)*Config!$C$6,0)</f>
        <v>227</v>
      </c>
      <c r="R25" s="388">
        <f>ROUND((G25/12)*Config!$C$6,0)</f>
        <v>20</v>
      </c>
      <c r="S25" s="388">
        <f>ROUND((H25/12)*Config!$C$6,0)</f>
        <v>32</v>
      </c>
      <c r="T25" s="388">
        <f>ROUND((I25/12)*Config!$C$6,0)</f>
        <v>109</v>
      </c>
      <c r="U25" s="388">
        <f>ROUND((J25/12)*Config!$C$6,0)</f>
        <v>47</v>
      </c>
      <c r="V25" s="388">
        <f>ROUND((K25/12)*Config!$C$6,0)</f>
        <v>28</v>
      </c>
      <c r="W25" s="388">
        <f>ROUND((L25/12)*Config!$C$6,0)</f>
        <v>25</v>
      </c>
      <c r="X25" s="388">
        <f>ROUND((M25/12)*Config!$C$6,0)</f>
        <v>48</v>
      </c>
      <c r="Y25" s="388">
        <f>ROUND((N25/12)*Config!$C$6,0)</f>
        <v>535</v>
      </c>
      <c r="Z25" s="388">
        <f>ACUMULADO!AU30</f>
        <v>0</v>
      </c>
      <c r="AA25" s="388">
        <f>ACUMULADO!AV30</f>
        <v>0</v>
      </c>
      <c r="AB25" s="388">
        <f>ACUMULADO!AW30</f>
        <v>912</v>
      </c>
      <c r="AC25" s="388">
        <f>ACUMULADO!AX30</f>
        <v>170</v>
      </c>
      <c r="AD25" s="388">
        <f>ACUMULADO!AY30</f>
        <v>306</v>
      </c>
      <c r="AE25" s="388">
        <f>ACUMULADO!AZ30</f>
        <v>60</v>
      </c>
      <c r="AF25" s="388">
        <f>ACUMULADO!BA30</f>
        <v>67</v>
      </c>
      <c r="AG25" s="388">
        <f>ACUMULADO!BB30</f>
        <v>0</v>
      </c>
      <c r="AH25" s="388">
        <f>ACUMULADO!BC30</f>
        <v>204</v>
      </c>
      <c r="AI25" s="388">
        <f>ACUMULADO!BD30</f>
        <v>96</v>
      </c>
      <c r="AJ25" s="388">
        <f>ACUMULADO!BE30</f>
        <v>1815</v>
      </c>
      <c r="AK25" s="403">
        <f>+Config!$G$3/100</f>
        <v>0.13300000000000001</v>
      </c>
      <c r="AL25" s="403">
        <f>+Config!$I$3/100</f>
        <v>0.15</v>
      </c>
      <c r="AM25" s="389" t="str">
        <f t="shared" si="5"/>
        <v>SM</v>
      </c>
      <c r="AN25" s="389" t="str">
        <f t="shared" si="6"/>
        <v>SM</v>
      </c>
      <c r="AO25" s="389">
        <f t="shared" si="7"/>
        <v>0.66960352422907488</v>
      </c>
      <c r="AP25" s="389">
        <f t="shared" si="8"/>
        <v>1.4406779661016949</v>
      </c>
      <c r="AQ25" s="389">
        <f t="shared" si="9"/>
        <v>1.6190476190476191</v>
      </c>
      <c r="AR25" s="389">
        <f t="shared" si="10"/>
        <v>9.202453987730061E-2</v>
      </c>
      <c r="AS25" s="389">
        <f t="shared" si="11"/>
        <v>0.23674911660777384</v>
      </c>
      <c r="AT25" s="389">
        <f t="shared" si="12"/>
        <v>0</v>
      </c>
      <c r="AU25" s="389">
        <f t="shared" si="13"/>
        <v>1.3877551020408163</v>
      </c>
      <c r="AV25" s="389">
        <f t="shared" si="14"/>
        <v>0.33103448275862069</v>
      </c>
      <c r="AW25" s="389">
        <f t="shared" si="15"/>
        <v>0.56594948550046775</v>
      </c>
    </row>
    <row r="26" spans="1:49" ht="40.5" customHeight="1" x14ac:dyDescent="0.25">
      <c r="A26" s="128">
        <v>3</v>
      </c>
      <c r="B26" s="144" t="str">
        <f>ACUMULADO!B31</f>
        <v>FAMILIAS QUE RECIBEN SESIONES EDUCATIVAS  PARA LA PREVENCION Y CONTROL DE ENFERMEDADES  ZOONOTICAS.</v>
      </c>
      <c r="C26" s="144" t="s">
        <v>145</v>
      </c>
      <c r="D26" s="390">
        <f>METAS!AV29</f>
        <v>0</v>
      </c>
      <c r="E26" s="390">
        <f>METAS!AW29</f>
        <v>0</v>
      </c>
      <c r="F26" s="390">
        <f>METAS!AX29</f>
        <v>1362</v>
      </c>
      <c r="G26" s="390">
        <f>METAS!AY29</f>
        <v>118</v>
      </c>
      <c r="H26" s="390">
        <f>METAS!AZ29</f>
        <v>189</v>
      </c>
      <c r="I26" s="390">
        <f>METAS!BA29</f>
        <v>652</v>
      </c>
      <c r="J26" s="390">
        <f>METAS!BB29</f>
        <v>283</v>
      </c>
      <c r="K26" s="390">
        <f>METAS!BC29</f>
        <v>166</v>
      </c>
      <c r="L26" s="390">
        <f>METAS!BD29</f>
        <v>147</v>
      </c>
      <c r="M26" s="390">
        <f>METAS!BE29</f>
        <v>290</v>
      </c>
      <c r="N26" s="390">
        <f>METAS!BF29</f>
        <v>3207</v>
      </c>
      <c r="O26" s="388">
        <f>ROUND((D26/12)*[5]Config!$C$6,0)</f>
        <v>0</v>
      </c>
      <c r="P26" s="388">
        <f>ROUND((E26/12)*Config!$C$6,0)</f>
        <v>0</v>
      </c>
      <c r="Q26" s="388">
        <f>ROUND((F26/12)*Config!$C$6,0)</f>
        <v>227</v>
      </c>
      <c r="R26" s="388">
        <f>ROUND((G26/12)*Config!$C$6,0)</f>
        <v>20</v>
      </c>
      <c r="S26" s="388">
        <f>ROUND((H26/12)*Config!$C$6,0)</f>
        <v>32</v>
      </c>
      <c r="T26" s="388">
        <f>ROUND((I26/12)*Config!$C$6,0)</f>
        <v>109</v>
      </c>
      <c r="U26" s="388">
        <f>ROUND((J26/12)*Config!$C$6,0)</f>
        <v>47</v>
      </c>
      <c r="V26" s="388">
        <f>ROUND((K26/12)*Config!$C$6,0)</f>
        <v>28</v>
      </c>
      <c r="W26" s="388">
        <f>ROUND((L26/12)*Config!$C$6,0)</f>
        <v>25</v>
      </c>
      <c r="X26" s="388">
        <f>ROUND((M26/12)*Config!$C$6,0)</f>
        <v>48</v>
      </c>
      <c r="Y26" s="388">
        <f>ROUND((N26/12)*Config!$C$6,0)</f>
        <v>535</v>
      </c>
      <c r="Z26" s="388">
        <f>ACUMULADO!AU31</f>
        <v>0</v>
      </c>
      <c r="AA26" s="388">
        <f>ACUMULADO!AV31</f>
        <v>0</v>
      </c>
      <c r="AB26" s="388">
        <f>ACUMULADO!AW31</f>
        <v>573</v>
      </c>
      <c r="AC26" s="388">
        <f>ACUMULADO!AX31</f>
        <v>152</v>
      </c>
      <c r="AD26" s="388">
        <f>ACUMULADO!AY31</f>
        <v>223</v>
      </c>
      <c r="AE26" s="388">
        <f>ACUMULADO!AZ31</f>
        <v>93</v>
      </c>
      <c r="AF26" s="388">
        <f>ACUMULADO!BA31</f>
        <v>55</v>
      </c>
      <c r="AG26" s="388">
        <f>ACUMULADO!BB31</f>
        <v>0</v>
      </c>
      <c r="AH26" s="388">
        <f>ACUMULADO!BC31</f>
        <v>166</v>
      </c>
      <c r="AI26" s="388">
        <f>ACUMULADO!BD31</f>
        <v>11</v>
      </c>
      <c r="AJ26" s="388">
        <f>ACUMULADO!BE31</f>
        <v>1273</v>
      </c>
      <c r="AK26" s="403">
        <f>+Config!$G$3/100</f>
        <v>0.13300000000000001</v>
      </c>
      <c r="AL26" s="403">
        <f>+Config!$I$3/100</f>
        <v>0.15</v>
      </c>
      <c r="AM26" s="389" t="str">
        <f t="shared" si="5"/>
        <v>SM</v>
      </c>
      <c r="AN26" s="389" t="str">
        <f t="shared" si="6"/>
        <v>SM</v>
      </c>
      <c r="AO26" s="389">
        <f t="shared" si="7"/>
        <v>0.42070484581497797</v>
      </c>
      <c r="AP26" s="389">
        <f t="shared" si="8"/>
        <v>1.2881355932203389</v>
      </c>
      <c r="AQ26" s="389">
        <f t="shared" si="9"/>
        <v>1.17989417989418</v>
      </c>
      <c r="AR26" s="389">
        <f t="shared" si="10"/>
        <v>0.14263803680981596</v>
      </c>
      <c r="AS26" s="389">
        <f t="shared" si="11"/>
        <v>0.19434628975265017</v>
      </c>
      <c r="AT26" s="389">
        <f t="shared" si="12"/>
        <v>0</v>
      </c>
      <c r="AU26" s="389">
        <f t="shared" si="13"/>
        <v>1.129251700680272</v>
      </c>
      <c r="AV26" s="389">
        <f t="shared" si="14"/>
        <v>3.793103448275862E-2</v>
      </c>
      <c r="AW26" s="389">
        <f t="shared" si="15"/>
        <v>0.39694418459619585</v>
      </c>
    </row>
    <row r="27" spans="1:49" ht="40.5" customHeight="1" x14ac:dyDescent="0.25">
      <c r="A27" s="128">
        <v>4</v>
      </c>
      <c r="B27" s="144" t="str">
        <f>ACUMULADO!B32</f>
        <v>FAMILIAS QUE RECIBEN SESIONES EDUCATIVAS Y DEMOSTRATIVAS EN PRÁCTICAS SALUDABLES FRENTE A LAS ENFERMEDADES NO TRASMISIBLES</v>
      </c>
      <c r="C27" s="144" t="s">
        <v>145</v>
      </c>
      <c r="D27" s="390">
        <f>METAS!AV30</f>
        <v>0</v>
      </c>
      <c r="E27" s="390">
        <f>METAS!AW30</f>
        <v>0</v>
      </c>
      <c r="F27" s="390">
        <f>METAS!AX30</f>
        <v>350</v>
      </c>
      <c r="G27" s="390">
        <f>METAS!AY30</f>
        <v>225</v>
      </c>
      <c r="H27" s="390">
        <f>METAS!AZ30</f>
        <v>175</v>
      </c>
      <c r="I27" s="390">
        <f>METAS!BA30</f>
        <v>375</v>
      </c>
      <c r="J27" s="390">
        <f>METAS!BB30</f>
        <v>350</v>
      </c>
      <c r="K27" s="390">
        <f>METAS!BC30</f>
        <v>150</v>
      </c>
      <c r="L27" s="390">
        <f>METAS!BD30</f>
        <v>175</v>
      </c>
      <c r="M27" s="390">
        <f>METAS!BE30</f>
        <v>175</v>
      </c>
      <c r="N27" s="390">
        <f>METAS!BF30</f>
        <v>1975</v>
      </c>
      <c r="O27" s="388">
        <f>ROUND((D27/12)*[5]Config!$C$6,0)</f>
        <v>0</v>
      </c>
      <c r="P27" s="388">
        <f>ROUND((E27/12)*Config!$C$6,0)</f>
        <v>0</v>
      </c>
      <c r="Q27" s="388">
        <f>ROUND((F27/12)*Config!$C$6,0)</f>
        <v>58</v>
      </c>
      <c r="R27" s="388">
        <f>ROUND((G27/12)*Config!$C$6,0)</f>
        <v>38</v>
      </c>
      <c r="S27" s="388">
        <f>ROUND((H27/12)*Config!$C$6,0)</f>
        <v>29</v>
      </c>
      <c r="T27" s="388">
        <f>ROUND((I27/12)*Config!$C$6,0)</f>
        <v>63</v>
      </c>
      <c r="U27" s="388">
        <f>ROUND((J27/12)*Config!$C$6,0)</f>
        <v>58</v>
      </c>
      <c r="V27" s="388">
        <f>ROUND((K27/12)*Config!$C$6,0)</f>
        <v>25</v>
      </c>
      <c r="W27" s="388">
        <f>ROUND((L27/12)*Config!$C$6,0)</f>
        <v>29</v>
      </c>
      <c r="X27" s="388">
        <f>ROUND((M27/12)*Config!$C$6,0)</f>
        <v>29</v>
      </c>
      <c r="Y27" s="388">
        <f>ROUND((N27/12)*Config!$C$6,0)</f>
        <v>329</v>
      </c>
      <c r="Z27" s="388">
        <f>ACUMULADO!AU32</f>
        <v>0</v>
      </c>
      <c r="AA27" s="388">
        <f>ACUMULADO!AV32</f>
        <v>0</v>
      </c>
      <c r="AB27" s="388">
        <f>ACUMULADO!AW32</f>
        <v>658</v>
      </c>
      <c r="AC27" s="388">
        <f>ACUMULADO!AX32</f>
        <v>13</v>
      </c>
      <c r="AD27" s="388">
        <f>ACUMULADO!AY32</f>
        <v>43</v>
      </c>
      <c r="AE27" s="388">
        <f>ACUMULADO!AZ32</f>
        <v>151</v>
      </c>
      <c r="AF27" s="388">
        <f>ACUMULADO!BA32</f>
        <v>0</v>
      </c>
      <c r="AG27" s="388">
        <f>ACUMULADO!BB32</f>
        <v>93</v>
      </c>
      <c r="AH27" s="388">
        <f>ACUMULADO!BC32</f>
        <v>144</v>
      </c>
      <c r="AI27" s="388">
        <f>ACUMULADO!BD32</f>
        <v>169</v>
      </c>
      <c r="AJ27" s="388">
        <f>ACUMULADO!BE32</f>
        <v>1271</v>
      </c>
      <c r="AK27" s="403">
        <f>+Config!$G$3/100</f>
        <v>0.13300000000000001</v>
      </c>
      <c r="AL27" s="403">
        <f>+Config!$I$3/100</f>
        <v>0.15</v>
      </c>
      <c r="AM27" s="389" t="str">
        <f t="shared" si="5"/>
        <v>SM</v>
      </c>
      <c r="AN27" s="389" t="str">
        <f t="shared" si="6"/>
        <v>SM</v>
      </c>
      <c r="AO27" s="389">
        <f t="shared" si="7"/>
        <v>1.88</v>
      </c>
      <c r="AP27" s="389">
        <f t="shared" si="8"/>
        <v>5.7777777777777775E-2</v>
      </c>
      <c r="AQ27" s="389">
        <f t="shared" si="9"/>
        <v>0.24571428571428572</v>
      </c>
      <c r="AR27" s="389">
        <f t="shared" si="10"/>
        <v>0.40266666666666667</v>
      </c>
      <c r="AS27" s="389">
        <f t="shared" si="11"/>
        <v>0</v>
      </c>
      <c r="AT27" s="389">
        <f t="shared" si="12"/>
        <v>0.62</v>
      </c>
      <c r="AU27" s="389">
        <f t="shared" si="13"/>
        <v>0.82285714285714284</v>
      </c>
      <c r="AV27" s="389">
        <f t="shared" si="14"/>
        <v>0.96571428571428575</v>
      </c>
      <c r="AW27" s="389">
        <f t="shared" si="15"/>
        <v>0.64354430379746841</v>
      </c>
    </row>
    <row r="28" spans="1:49" ht="40.5" customHeight="1" x14ac:dyDescent="0.25">
      <c r="A28" s="128">
        <v>5</v>
      </c>
      <c r="B28" s="144" t="str">
        <f>ACUMULADO!B33</f>
        <v>FAMILIAS SENSIBILIZADAS PARA LA PROMOCIÓN DE PRÁCTICAS Y ENTORNOS SALUDABLES PARA LA PREVENCIÓN DEL CÁNCER</v>
      </c>
      <c r="C28" s="144" t="s">
        <v>145</v>
      </c>
      <c r="D28" s="390">
        <f>METAS!AV31</f>
        <v>0</v>
      </c>
      <c r="E28" s="390">
        <f>METAS!AW31</f>
        <v>0</v>
      </c>
      <c r="F28" s="390">
        <f>METAS!AX31</f>
        <v>682</v>
      </c>
      <c r="G28" s="390">
        <f>METAS!AY31</f>
        <v>58</v>
      </c>
      <c r="H28" s="390">
        <f>METAS!AZ31</f>
        <v>94</v>
      </c>
      <c r="I28" s="390">
        <f>METAS!BA31</f>
        <v>325</v>
      </c>
      <c r="J28" s="390">
        <f>METAS!BB31</f>
        <v>141</v>
      </c>
      <c r="K28" s="390">
        <f>METAS!BC31</f>
        <v>83</v>
      </c>
      <c r="L28" s="390">
        <f>METAS!BD31</f>
        <v>73</v>
      </c>
      <c r="M28" s="390">
        <f>METAS!BE31</f>
        <v>145</v>
      </c>
      <c r="N28" s="390">
        <f>METAS!BF31</f>
        <v>1601</v>
      </c>
      <c r="O28" s="388">
        <f>ROUND((D28/12)*[5]Config!$C$6,0)</f>
        <v>0</v>
      </c>
      <c r="P28" s="388">
        <f>ROUND((E28/12)*Config!$C$6,0)</f>
        <v>0</v>
      </c>
      <c r="Q28" s="388">
        <f>ROUND((F28/12)*Config!$C$6,0)</f>
        <v>114</v>
      </c>
      <c r="R28" s="388">
        <f>ROUND((G28/12)*Config!$C$6,0)</f>
        <v>10</v>
      </c>
      <c r="S28" s="388">
        <f>ROUND((H28/12)*Config!$C$6,0)</f>
        <v>16</v>
      </c>
      <c r="T28" s="388">
        <f>ROUND((I28/12)*Config!$C$6,0)</f>
        <v>54</v>
      </c>
      <c r="U28" s="388">
        <f>ROUND((J28/12)*Config!$C$6,0)</f>
        <v>24</v>
      </c>
      <c r="V28" s="388">
        <f>ROUND((K28/12)*Config!$C$6,0)</f>
        <v>14</v>
      </c>
      <c r="W28" s="388">
        <f>ROUND((L28/12)*Config!$C$6,0)</f>
        <v>12</v>
      </c>
      <c r="X28" s="388">
        <f>ROUND((M28/12)*Config!$C$6,0)</f>
        <v>24</v>
      </c>
      <c r="Y28" s="388">
        <f>ROUND((N28/12)*Config!$C$6,0)</f>
        <v>267</v>
      </c>
      <c r="Z28" s="388">
        <f>ACUMULADO!AU33</f>
        <v>0</v>
      </c>
      <c r="AA28" s="388">
        <f>ACUMULADO!AV33</f>
        <v>0</v>
      </c>
      <c r="AB28" s="388">
        <f>ACUMULADO!AW33</f>
        <v>1139</v>
      </c>
      <c r="AC28" s="388">
        <f>ACUMULADO!AX33</f>
        <v>84</v>
      </c>
      <c r="AD28" s="388">
        <f>ACUMULADO!AY33</f>
        <v>192</v>
      </c>
      <c r="AE28" s="388">
        <f>ACUMULADO!AZ33</f>
        <v>117</v>
      </c>
      <c r="AF28" s="388">
        <f>ACUMULADO!BA33</f>
        <v>24</v>
      </c>
      <c r="AG28" s="388">
        <f>ACUMULADO!BB33</f>
        <v>159</v>
      </c>
      <c r="AH28" s="388">
        <f>ACUMULADO!BC33</f>
        <v>12</v>
      </c>
      <c r="AI28" s="388">
        <f>ACUMULADO!BD33</f>
        <v>70</v>
      </c>
      <c r="AJ28" s="388">
        <f>ACUMULADO!BE33</f>
        <v>1797</v>
      </c>
      <c r="AK28" s="403">
        <f>+Config!$G$3/100</f>
        <v>0.13300000000000001</v>
      </c>
      <c r="AL28" s="403">
        <f>+Config!$I$3/100</f>
        <v>0.15</v>
      </c>
      <c r="AM28" s="389" t="str">
        <f t="shared" si="5"/>
        <v>SM</v>
      </c>
      <c r="AN28" s="389" t="str">
        <f t="shared" si="6"/>
        <v>SM</v>
      </c>
      <c r="AO28" s="389">
        <f t="shared" si="7"/>
        <v>1.6700879765395895</v>
      </c>
      <c r="AP28" s="389">
        <f t="shared" si="8"/>
        <v>1.4482758620689655</v>
      </c>
      <c r="AQ28" s="389">
        <f t="shared" si="9"/>
        <v>2.0425531914893615</v>
      </c>
      <c r="AR28" s="389">
        <f t="shared" si="10"/>
        <v>0.36</v>
      </c>
      <c r="AS28" s="389">
        <f t="shared" si="11"/>
        <v>0.1702127659574468</v>
      </c>
      <c r="AT28" s="389">
        <f t="shared" si="12"/>
        <v>1.9156626506024097</v>
      </c>
      <c r="AU28" s="389">
        <f t="shared" si="13"/>
        <v>0.16438356164383561</v>
      </c>
      <c r="AV28" s="389">
        <f t="shared" si="14"/>
        <v>0.48275862068965519</v>
      </c>
      <c r="AW28" s="389">
        <f t="shared" si="15"/>
        <v>1.1224234853216739</v>
      </c>
    </row>
    <row r="29" spans="1:49" ht="40.5" customHeight="1" x14ac:dyDescent="0.25">
      <c r="A29" s="128">
        <v>6</v>
      </c>
      <c r="B29" s="144" t="str">
        <f>ACUMULADO!B34</f>
        <v>MADRES, PADRES Y CUIDADORES/AS CON APOYO EN ESTRATEGIAS DE CRIANZA Y CONOCIMIENTOS SOBRE EL DESARROLLO INFANTIL</v>
      </c>
      <c r="C29" s="144" t="s">
        <v>145</v>
      </c>
      <c r="D29" s="390">
        <f>METAS!AV32</f>
        <v>0</v>
      </c>
      <c r="E29" s="390">
        <f>METAS!AW32</f>
        <v>0</v>
      </c>
      <c r="F29" s="390">
        <f>METAS!AX32</f>
        <v>0</v>
      </c>
      <c r="G29" s="390">
        <f>METAS!AY32</f>
        <v>0</v>
      </c>
      <c r="H29" s="390">
        <f>METAS!AZ32</f>
        <v>0</v>
      </c>
      <c r="I29" s="390">
        <f>METAS!BA32</f>
        <v>0</v>
      </c>
      <c r="J29" s="390">
        <f>METAS!BB32</f>
        <v>0</v>
      </c>
      <c r="K29" s="390">
        <f>METAS!BC32</f>
        <v>0</v>
      </c>
      <c r="L29" s="390">
        <f>METAS!BD32</f>
        <v>0</v>
      </c>
      <c r="M29" s="390">
        <f>METAS!BE32</f>
        <v>0</v>
      </c>
      <c r="N29" s="390">
        <f>METAS!BF32</f>
        <v>0</v>
      </c>
      <c r="O29" s="388">
        <f>ROUND((D29/12)*[5]Config!$C$6,0)</f>
        <v>0</v>
      </c>
      <c r="P29" s="388">
        <f>ROUND((E29/12)*Config!$C$6,0)</f>
        <v>0</v>
      </c>
      <c r="Q29" s="388">
        <f>ROUND((F29/12)*Config!$C$6,0)</f>
        <v>0</v>
      </c>
      <c r="R29" s="388">
        <f>ROUND((G29/12)*Config!$C$6,0)</f>
        <v>0</v>
      </c>
      <c r="S29" s="388">
        <f>ROUND((H29/12)*Config!$C$6,0)</f>
        <v>0</v>
      </c>
      <c r="T29" s="388">
        <f>ROUND((I29/12)*Config!$C$6,0)</f>
        <v>0</v>
      </c>
      <c r="U29" s="388">
        <f>ROUND((J29/12)*Config!$C$6,0)</f>
        <v>0</v>
      </c>
      <c r="V29" s="388">
        <f>ROUND((K29/12)*Config!$C$6,0)</f>
        <v>0</v>
      </c>
      <c r="W29" s="388">
        <f>ROUND((L29/12)*Config!$C$6,0)</f>
        <v>0</v>
      </c>
      <c r="X29" s="388">
        <f>ROUND((M29/12)*Config!$C$6,0)</f>
        <v>0</v>
      </c>
      <c r="Y29" s="388">
        <f>ROUND((N29/12)*Config!$C$6,0)</f>
        <v>0</v>
      </c>
      <c r="Z29" s="388">
        <f>ACUMULADO!AU34</f>
        <v>0</v>
      </c>
      <c r="AA29" s="388">
        <f>ACUMULADO!AV34</f>
        <v>0</v>
      </c>
      <c r="AB29" s="388">
        <f>ACUMULADO!AW34</f>
        <v>56</v>
      </c>
      <c r="AC29" s="388">
        <f>ACUMULADO!AX34</f>
        <v>0</v>
      </c>
      <c r="AD29" s="388">
        <f>ACUMULADO!AY34</f>
        <v>0</v>
      </c>
      <c r="AE29" s="388">
        <f>ACUMULADO!AZ34</f>
        <v>0</v>
      </c>
      <c r="AF29" s="388">
        <f>ACUMULADO!BA34</f>
        <v>0</v>
      </c>
      <c r="AG29" s="388">
        <f>ACUMULADO!BB34</f>
        <v>1</v>
      </c>
      <c r="AH29" s="388">
        <f>ACUMULADO!BC34</f>
        <v>0</v>
      </c>
      <c r="AI29" s="388">
        <f>ACUMULADO!BD34</f>
        <v>0</v>
      </c>
      <c r="AJ29" s="388">
        <f>ACUMULADO!BE34</f>
        <v>57</v>
      </c>
      <c r="AK29" s="403">
        <f>+Config!$G$3/100</f>
        <v>0.13300000000000001</v>
      </c>
      <c r="AL29" s="403">
        <f>+Config!$I$3/100</f>
        <v>0.15</v>
      </c>
      <c r="AM29" s="389" t="str">
        <f t="shared" si="5"/>
        <v>SM</v>
      </c>
      <c r="AN29" s="389" t="str">
        <f t="shared" si="6"/>
        <v>SM</v>
      </c>
      <c r="AO29" s="389" t="str">
        <f t="shared" si="7"/>
        <v>SM</v>
      </c>
      <c r="AP29" s="389" t="str">
        <f t="shared" si="8"/>
        <v>SM</v>
      </c>
      <c r="AQ29" s="389" t="str">
        <f t="shared" si="9"/>
        <v>SM</v>
      </c>
      <c r="AR29" s="389" t="str">
        <f t="shared" si="10"/>
        <v>SM</v>
      </c>
      <c r="AS29" s="389" t="str">
        <f t="shared" si="11"/>
        <v>SM</v>
      </c>
      <c r="AT29" s="389" t="str">
        <f t="shared" si="12"/>
        <v>SM</v>
      </c>
      <c r="AU29" s="389" t="str">
        <f t="shared" si="13"/>
        <v>SM</v>
      </c>
      <c r="AV29" s="389" t="str">
        <f t="shared" si="14"/>
        <v>SM</v>
      </c>
      <c r="AW29" s="389" t="str">
        <f t="shared" si="15"/>
        <v>SM</v>
      </c>
    </row>
    <row r="30" spans="1:49" ht="40.5" customHeight="1" x14ac:dyDescent="0.25">
      <c r="A30" s="128">
        <v>7</v>
      </c>
      <c r="B30" s="144" t="str">
        <f>ACUMULADO!B35</f>
        <v>PAREJAS CON CONSEJERÍA EN LA PROMOCIÓN DE UNA CONVIVENCIA SALUDABLE</v>
      </c>
      <c r="C30" s="144" t="s">
        <v>145</v>
      </c>
      <c r="D30" s="390">
        <f>METAS!AV33</f>
        <v>0</v>
      </c>
      <c r="E30" s="390">
        <f>METAS!AW33</f>
        <v>0</v>
      </c>
      <c r="F30" s="390">
        <f>METAS!AX33</f>
        <v>0</v>
      </c>
      <c r="G30" s="390">
        <f>METAS!AY33</f>
        <v>0</v>
      </c>
      <c r="H30" s="390">
        <f>METAS!AZ33</f>
        <v>0</v>
      </c>
      <c r="I30" s="390">
        <f>METAS!BA33</f>
        <v>0</v>
      </c>
      <c r="J30" s="390">
        <f>METAS!BB33</f>
        <v>0</v>
      </c>
      <c r="K30" s="390">
        <f>METAS!BC33</f>
        <v>0</v>
      </c>
      <c r="L30" s="390">
        <f>METAS!BD33</f>
        <v>0</v>
      </c>
      <c r="M30" s="390">
        <f>METAS!BE33</f>
        <v>0</v>
      </c>
      <c r="N30" s="390">
        <f>METAS!BF33</f>
        <v>0</v>
      </c>
      <c r="O30" s="388">
        <f>ROUND((D30/12)*[5]Config!$C$6,0)</f>
        <v>0</v>
      </c>
      <c r="P30" s="388">
        <f>ROUND((E30/12)*Config!$C$6,0)</f>
        <v>0</v>
      </c>
      <c r="Q30" s="388">
        <f>ROUND((F30/12)*Config!$C$6,0)</f>
        <v>0</v>
      </c>
      <c r="R30" s="388">
        <f>ROUND((G30/12)*Config!$C$6,0)</f>
        <v>0</v>
      </c>
      <c r="S30" s="388">
        <f>ROUND((H30/12)*Config!$C$6,0)</f>
        <v>0</v>
      </c>
      <c r="T30" s="388">
        <f>ROUND((I30/12)*Config!$C$6,0)</f>
        <v>0</v>
      </c>
      <c r="U30" s="388">
        <f>ROUND((J30/12)*Config!$C$6,0)</f>
        <v>0</v>
      </c>
      <c r="V30" s="388">
        <f>ROUND((K30/12)*Config!$C$6,0)</f>
        <v>0</v>
      </c>
      <c r="W30" s="388">
        <f>ROUND((L30/12)*Config!$C$6,0)</f>
        <v>0</v>
      </c>
      <c r="X30" s="388">
        <f>ROUND((M30/12)*Config!$C$6,0)</f>
        <v>0</v>
      </c>
      <c r="Y30" s="388">
        <f>ROUND((N30/12)*Config!$C$6,0)</f>
        <v>0</v>
      </c>
      <c r="Z30" s="388">
        <f>ACUMULADO!AU35</f>
        <v>0</v>
      </c>
      <c r="AA30" s="388">
        <f>ACUMULADO!AV35</f>
        <v>0</v>
      </c>
      <c r="AB30" s="388">
        <f>ACUMULADO!AW35</f>
        <v>0</v>
      </c>
      <c r="AC30" s="388">
        <f>ACUMULADO!AX35</f>
        <v>0</v>
      </c>
      <c r="AD30" s="388">
        <f>ACUMULADO!AY35</f>
        <v>0</v>
      </c>
      <c r="AE30" s="388">
        <f>ACUMULADO!AZ35</f>
        <v>0</v>
      </c>
      <c r="AF30" s="388">
        <f>ACUMULADO!BA35</f>
        <v>0</v>
      </c>
      <c r="AG30" s="388">
        <f>ACUMULADO!BB35</f>
        <v>34</v>
      </c>
      <c r="AH30" s="388">
        <f>ACUMULADO!BC35</f>
        <v>0</v>
      </c>
      <c r="AI30" s="388">
        <f>ACUMULADO!BD35</f>
        <v>0</v>
      </c>
      <c r="AJ30" s="388">
        <f>ACUMULADO!BE35</f>
        <v>34</v>
      </c>
      <c r="AK30" s="403">
        <f>+Config!$G$3/100</f>
        <v>0.13300000000000001</v>
      </c>
      <c r="AL30" s="403">
        <f>+Config!$I$3/100</f>
        <v>0.15</v>
      </c>
      <c r="AM30" s="389" t="str">
        <f t="shared" si="5"/>
        <v>SM</v>
      </c>
      <c r="AN30" s="389" t="str">
        <f t="shared" si="6"/>
        <v>SM</v>
      </c>
      <c r="AO30" s="389" t="str">
        <f t="shared" si="7"/>
        <v>SM</v>
      </c>
      <c r="AP30" s="389" t="str">
        <f t="shared" si="8"/>
        <v>SM</v>
      </c>
      <c r="AQ30" s="389" t="str">
        <f t="shared" si="9"/>
        <v>SM</v>
      </c>
      <c r="AR30" s="389" t="str">
        <f t="shared" si="10"/>
        <v>SM</v>
      </c>
      <c r="AS30" s="389" t="str">
        <f t="shared" si="11"/>
        <v>SM</v>
      </c>
      <c r="AT30" s="389" t="str">
        <f t="shared" si="12"/>
        <v>SM</v>
      </c>
      <c r="AU30" s="389" t="str">
        <f t="shared" si="13"/>
        <v>SM</v>
      </c>
      <c r="AV30" s="389" t="str">
        <f t="shared" si="14"/>
        <v>SM</v>
      </c>
      <c r="AW30" s="389" t="str">
        <f t="shared" si="15"/>
        <v>SM</v>
      </c>
    </row>
    <row r="31" spans="1:49" ht="40.5" customHeight="1" x14ac:dyDescent="0.25">
      <c r="A31" s="128">
        <v>8</v>
      </c>
      <c r="B31" s="144" t="str">
        <f>ACUMULADO!B36</f>
        <v>LÍDERES ADOLESCENTES PROMUEVEN LA SALUD MENTAL EN SU COMUNIDAD</v>
      </c>
      <c r="C31" s="144" t="s">
        <v>145</v>
      </c>
      <c r="D31" s="390">
        <f>METAS!AV34</f>
        <v>0</v>
      </c>
      <c r="E31" s="390">
        <f>METAS!AW34</f>
        <v>0</v>
      </c>
      <c r="F31" s="390">
        <f>METAS!AX34</f>
        <v>0</v>
      </c>
      <c r="G31" s="390">
        <f>METAS!AY34</f>
        <v>0</v>
      </c>
      <c r="H31" s="390">
        <f>METAS!AZ34</f>
        <v>0</v>
      </c>
      <c r="I31" s="390">
        <f>METAS!BA34</f>
        <v>0</v>
      </c>
      <c r="J31" s="390">
        <f>METAS!BB34</f>
        <v>0</v>
      </c>
      <c r="K31" s="390">
        <f>METAS!BC34</f>
        <v>0</v>
      </c>
      <c r="L31" s="390">
        <f>METAS!BD34</f>
        <v>0</v>
      </c>
      <c r="M31" s="390">
        <f>METAS!BE34</f>
        <v>0</v>
      </c>
      <c r="N31" s="390">
        <f>METAS!BF34</f>
        <v>0</v>
      </c>
      <c r="O31" s="388">
        <f>ROUND((D31/12)*[5]Config!$C$6,0)</f>
        <v>0</v>
      </c>
      <c r="P31" s="388">
        <f>ROUND((E31/12)*Config!$C$6,0)</f>
        <v>0</v>
      </c>
      <c r="Q31" s="388">
        <f>ROUND((F31/12)*Config!$C$6,0)</f>
        <v>0</v>
      </c>
      <c r="R31" s="388">
        <f>ROUND((G31/12)*Config!$C$6,0)</f>
        <v>0</v>
      </c>
      <c r="S31" s="388">
        <f>ROUND((H31/12)*Config!$C$6,0)</f>
        <v>0</v>
      </c>
      <c r="T31" s="388">
        <f>ROUND((I31/12)*Config!$C$6,0)</f>
        <v>0</v>
      </c>
      <c r="U31" s="388">
        <f>ROUND((J31/12)*Config!$C$6,0)</f>
        <v>0</v>
      </c>
      <c r="V31" s="388">
        <f>ROUND((K31/12)*Config!$C$6,0)</f>
        <v>0</v>
      </c>
      <c r="W31" s="388">
        <f>ROUND((L31/12)*Config!$C$6,0)</f>
        <v>0</v>
      </c>
      <c r="X31" s="388">
        <f>ROUND((M31/12)*Config!$C$6,0)</f>
        <v>0</v>
      </c>
      <c r="Y31" s="388">
        <f>ROUND((N31/12)*Config!$C$6,0)</f>
        <v>0</v>
      </c>
      <c r="Z31" s="388">
        <f>ACUMULADO!AU36</f>
        <v>0</v>
      </c>
      <c r="AA31" s="388">
        <f>ACUMULADO!AV36</f>
        <v>0</v>
      </c>
      <c r="AB31" s="388">
        <f>ACUMULADO!AW36</f>
        <v>0</v>
      </c>
      <c r="AC31" s="388">
        <f>ACUMULADO!AX36</f>
        <v>0</v>
      </c>
      <c r="AD31" s="388">
        <f>ACUMULADO!AY36</f>
        <v>0</v>
      </c>
      <c r="AE31" s="388">
        <f>ACUMULADO!AZ36</f>
        <v>0</v>
      </c>
      <c r="AF31" s="388">
        <f>ACUMULADO!BA36</f>
        <v>0</v>
      </c>
      <c r="AG31" s="388">
        <f>ACUMULADO!BB36</f>
        <v>0</v>
      </c>
      <c r="AH31" s="388">
        <f>ACUMULADO!BC36</f>
        <v>0</v>
      </c>
      <c r="AI31" s="388">
        <f>ACUMULADO!BD36</f>
        <v>0</v>
      </c>
      <c r="AJ31" s="388">
        <f>ACUMULADO!BE36</f>
        <v>0</v>
      </c>
      <c r="AK31" s="403">
        <f>+Config!$G$3/100</f>
        <v>0.13300000000000001</v>
      </c>
      <c r="AL31" s="403">
        <f>+Config!$I$3/100</f>
        <v>0.15</v>
      </c>
      <c r="AM31" s="389" t="str">
        <f t="shared" si="5"/>
        <v>SM</v>
      </c>
      <c r="AN31" s="389" t="str">
        <f t="shared" si="6"/>
        <v>SM</v>
      </c>
      <c r="AO31" s="389" t="str">
        <f t="shared" si="7"/>
        <v>SM</v>
      </c>
      <c r="AP31" s="389" t="str">
        <f t="shared" si="8"/>
        <v>SM</v>
      </c>
      <c r="AQ31" s="389" t="str">
        <f t="shared" si="9"/>
        <v>SM</v>
      </c>
      <c r="AR31" s="389" t="str">
        <f t="shared" si="10"/>
        <v>SM</v>
      </c>
      <c r="AS31" s="389" t="str">
        <f t="shared" si="11"/>
        <v>SM</v>
      </c>
      <c r="AT31" s="389" t="str">
        <f t="shared" si="12"/>
        <v>SM</v>
      </c>
      <c r="AU31" s="389" t="str">
        <f t="shared" si="13"/>
        <v>SM</v>
      </c>
      <c r="AV31" s="389" t="str">
        <f t="shared" si="14"/>
        <v>SM</v>
      </c>
      <c r="AW31" s="389" t="str">
        <f t="shared" si="15"/>
        <v>SM</v>
      </c>
    </row>
    <row r="32" spans="1:49" ht="40.5" customHeight="1" x14ac:dyDescent="0.25">
      <c r="A32" s="128">
        <v>9</v>
      </c>
      <c r="B32" s="144" t="str">
        <f>ACUMULADO!B37</f>
        <v>AGENTES COMUNITARIOS DE SALUD REALIZAN VIGILANCIA CIUDADANA PARA REDUCIR LA VIOLENCIA FÍSICA CAUSADA POR LA PAREJA</v>
      </c>
      <c r="C32" s="144" t="s">
        <v>145</v>
      </c>
      <c r="D32" s="390">
        <f>METAS!AV35</f>
        <v>0</v>
      </c>
      <c r="E32" s="390">
        <f>METAS!AW35</f>
        <v>0</v>
      </c>
      <c r="F32" s="390">
        <f>METAS!AX35</f>
        <v>25</v>
      </c>
      <c r="G32" s="390">
        <f>METAS!AY35</f>
        <v>8</v>
      </c>
      <c r="H32" s="390">
        <f>METAS!AZ35</f>
        <v>15</v>
      </c>
      <c r="I32" s="390">
        <f>METAS!BA35</f>
        <v>16</v>
      </c>
      <c r="J32" s="390">
        <f>METAS!BB35</f>
        <v>22</v>
      </c>
      <c r="K32" s="390">
        <f>METAS!BC35</f>
        <v>18</v>
      </c>
      <c r="L32" s="390">
        <f>METAS!BD35</f>
        <v>13</v>
      </c>
      <c r="M32" s="390">
        <f>METAS!BE35</f>
        <v>29</v>
      </c>
      <c r="N32" s="390">
        <f>METAS!BF35</f>
        <v>146</v>
      </c>
      <c r="O32" s="388">
        <f>ROUND((D32/12)*[5]Config!$C$6,0)</f>
        <v>0</v>
      </c>
      <c r="P32" s="388">
        <f>ROUND((E32/12)*Config!$C$6,0)</f>
        <v>0</v>
      </c>
      <c r="Q32" s="388">
        <f>ROUND((F32/12)*Config!$C$6,0)</f>
        <v>4</v>
      </c>
      <c r="R32" s="388">
        <f>ROUND((G32/12)*Config!$C$6,0)</f>
        <v>1</v>
      </c>
      <c r="S32" s="388">
        <f>ROUND((H32/12)*Config!$C$6,0)</f>
        <v>3</v>
      </c>
      <c r="T32" s="388">
        <f>ROUND((I32/12)*Config!$C$6,0)</f>
        <v>3</v>
      </c>
      <c r="U32" s="388">
        <f>ROUND((J32/12)*Config!$C$6,0)</f>
        <v>4</v>
      </c>
      <c r="V32" s="388">
        <f>ROUND((K32/12)*Config!$C$6,0)</f>
        <v>3</v>
      </c>
      <c r="W32" s="388">
        <f>ROUND((L32/12)*Config!$C$6,0)</f>
        <v>2</v>
      </c>
      <c r="X32" s="388">
        <f>ROUND((M32/12)*Config!$C$6,0)</f>
        <v>5</v>
      </c>
      <c r="Y32" s="388">
        <f>ROUND((N32/12)*Config!$C$6,0)</f>
        <v>24</v>
      </c>
      <c r="Z32" s="388">
        <f>ACUMULADO!AU37</f>
        <v>0</v>
      </c>
      <c r="AA32" s="388">
        <f>ACUMULADO!AV37</f>
        <v>0</v>
      </c>
      <c r="AB32" s="388">
        <f>ACUMULADO!AW37</f>
        <v>0</v>
      </c>
      <c r="AC32" s="388">
        <f>ACUMULADO!AX37</f>
        <v>0</v>
      </c>
      <c r="AD32" s="388">
        <f>ACUMULADO!AY37</f>
        <v>0</v>
      </c>
      <c r="AE32" s="388">
        <f>ACUMULADO!AZ37</f>
        <v>1</v>
      </c>
      <c r="AF32" s="388">
        <f>ACUMULADO!BA37</f>
        <v>0</v>
      </c>
      <c r="AG32" s="388">
        <f>ACUMULADO!BB37</f>
        <v>0</v>
      </c>
      <c r="AH32" s="388">
        <f>ACUMULADO!BC37</f>
        <v>0</v>
      </c>
      <c r="AI32" s="388">
        <f>ACUMULADO!BD37</f>
        <v>0</v>
      </c>
      <c r="AJ32" s="388">
        <f>ACUMULADO!BE37</f>
        <v>1</v>
      </c>
      <c r="AK32" s="403">
        <f>+Config!$G$3/100</f>
        <v>0.13300000000000001</v>
      </c>
      <c r="AL32" s="403">
        <f>+Config!$I$3/100</f>
        <v>0.15</v>
      </c>
      <c r="AM32" s="389" t="str">
        <f t="shared" si="5"/>
        <v>SM</v>
      </c>
      <c r="AN32" s="389" t="str">
        <f t="shared" si="6"/>
        <v>SM</v>
      </c>
      <c r="AO32" s="389">
        <f t="shared" si="7"/>
        <v>0</v>
      </c>
      <c r="AP32" s="389">
        <f t="shared" si="8"/>
        <v>0</v>
      </c>
      <c r="AQ32" s="389">
        <f t="shared" si="9"/>
        <v>0</v>
      </c>
      <c r="AR32" s="389">
        <f t="shared" si="10"/>
        <v>6.25E-2</v>
      </c>
      <c r="AS32" s="389">
        <f t="shared" si="11"/>
        <v>0</v>
      </c>
      <c r="AT32" s="389">
        <f t="shared" si="12"/>
        <v>0</v>
      </c>
      <c r="AU32" s="389">
        <f t="shared" si="13"/>
        <v>0</v>
      </c>
      <c r="AV32" s="389">
        <f t="shared" si="14"/>
        <v>0</v>
      </c>
      <c r="AW32" s="389">
        <f t="shared" si="15"/>
        <v>6.8493150684931503E-3</v>
      </c>
    </row>
    <row r="33" spans="1:49" ht="40.5" customHeight="1" x14ac:dyDescent="0.25">
      <c r="A33" s="128">
        <v>29</v>
      </c>
      <c r="B33" s="144" t="str">
        <f>ACUMULADO!B38</f>
        <v xml:space="preserve">DOCENTES CAPACITADOS REALIZAN EDUCACIÓN SEXUAL INTEGRAL DESDE LA INSTITUCIÓN EDUCATIVA. </v>
      </c>
      <c r="C33" s="144" t="s">
        <v>145</v>
      </c>
      <c r="D33" s="390">
        <f>METAS!AV36</f>
        <v>0</v>
      </c>
      <c r="E33" s="390">
        <f>METAS!AW36</f>
        <v>0</v>
      </c>
      <c r="F33" s="390">
        <f>METAS!AX36</f>
        <v>528</v>
      </c>
      <c r="G33" s="390">
        <f>METAS!AY36</f>
        <v>38</v>
      </c>
      <c r="H33" s="390">
        <f>METAS!AZ36</f>
        <v>60</v>
      </c>
      <c r="I33" s="390">
        <f>METAS!BA36</f>
        <v>188</v>
      </c>
      <c r="J33" s="390">
        <f>METAS!BB36</f>
        <v>103</v>
      </c>
      <c r="K33" s="390">
        <f>METAS!BC36</f>
        <v>62</v>
      </c>
      <c r="L33" s="390">
        <f>METAS!BD36</f>
        <v>48</v>
      </c>
      <c r="M33" s="390">
        <f>METAS!BE36</f>
        <v>39</v>
      </c>
      <c r="N33" s="390">
        <f>METAS!BF36</f>
        <v>1066</v>
      </c>
      <c r="O33" s="388">
        <f>ROUND((D33/12)*[5]Config!$C$6,0)</f>
        <v>0</v>
      </c>
      <c r="P33" s="388">
        <f>ROUND((E33/12)*Config!$C$6,0)</f>
        <v>0</v>
      </c>
      <c r="Q33" s="388">
        <f>ROUND((F33/12)*Config!$C$6,0)</f>
        <v>88</v>
      </c>
      <c r="R33" s="388">
        <f>ROUND((G33/12)*Config!$C$6,0)</f>
        <v>6</v>
      </c>
      <c r="S33" s="388">
        <f>ROUND((H33/12)*Config!$C$6,0)</f>
        <v>10</v>
      </c>
      <c r="T33" s="388">
        <f>ROUND((I33/12)*Config!$C$6,0)</f>
        <v>31</v>
      </c>
      <c r="U33" s="388">
        <f>ROUND((J33/12)*Config!$C$6,0)</f>
        <v>17</v>
      </c>
      <c r="V33" s="388">
        <f>ROUND((K33/12)*Config!$C$6,0)</f>
        <v>10</v>
      </c>
      <c r="W33" s="388">
        <f>ROUND((L33/12)*Config!$C$6,0)</f>
        <v>8</v>
      </c>
      <c r="X33" s="388">
        <f>ROUND((M33/12)*Config!$C$6,0)</f>
        <v>7</v>
      </c>
      <c r="Y33" s="388">
        <f>ROUND((N33/12)*Config!$C$6,0)</f>
        <v>178</v>
      </c>
      <c r="Z33" s="388">
        <f>ACUMULADO!AU38</f>
        <v>0</v>
      </c>
      <c r="AA33" s="388">
        <f>ACUMULADO!AV38</f>
        <v>0</v>
      </c>
      <c r="AB33" s="388">
        <f>ACUMULADO!AW38</f>
        <v>0</v>
      </c>
      <c r="AC33" s="388">
        <f>ACUMULADO!AX38</f>
        <v>0</v>
      </c>
      <c r="AD33" s="388">
        <f>ACUMULADO!AY38</f>
        <v>0</v>
      </c>
      <c r="AE33" s="388">
        <f>ACUMULADO!AZ38</f>
        <v>0</v>
      </c>
      <c r="AF33" s="388">
        <f>ACUMULADO!BA38</f>
        <v>0</v>
      </c>
      <c r="AG33" s="388">
        <f>ACUMULADO!BB38</f>
        <v>0</v>
      </c>
      <c r="AH33" s="388">
        <f>ACUMULADO!BC38</f>
        <v>0</v>
      </c>
      <c r="AI33" s="388">
        <f>ACUMULADO!BD38</f>
        <v>0</v>
      </c>
      <c r="AJ33" s="388">
        <f>ACUMULADO!BE38</f>
        <v>0</v>
      </c>
      <c r="AK33" s="403">
        <f>+Config!$G$3/100</f>
        <v>0.13300000000000001</v>
      </c>
      <c r="AL33" s="403">
        <f>+Config!$I$3/100</f>
        <v>0.15</v>
      </c>
      <c r="AM33" s="389" t="str">
        <f t="shared" si="5"/>
        <v>SM</v>
      </c>
      <c r="AN33" s="389" t="str">
        <f t="shared" si="6"/>
        <v>SM</v>
      </c>
      <c r="AO33" s="389">
        <f t="shared" si="7"/>
        <v>0</v>
      </c>
      <c r="AP33" s="389">
        <f t="shared" si="8"/>
        <v>0</v>
      </c>
      <c r="AQ33" s="389">
        <f t="shared" si="9"/>
        <v>0</v>
      </c>
      <c r="AR33" s="389">
        <f t="shared" si="10"/>
        <v>0</v>
      </c>
      <c r="AS33" s="389">
        <f t="shared" si="11"/>
        <v>0</v>
      </c>
      <c r="AT33" s="389">
        <f t="shared" si="12"/>
        <v>0</v>
      </c>
      <c r="AU33" s="389">
        <f t="shared" si="13"/>
        <v>0</v>
      </c>
      <c r="AV33" s="389">
        <f t="shared" si="14"/>
        <v>0</v>
      </c>
      <c r="AW33" s="389">
        <f t="shared" si="15"/>
        <v>0</v>
      </c>
    </row>
    <row r="34" spans="1:49" ht="40.5" customHeight="1" x14ac:dyDescent="0.25">
      <c r="A34" s="128">
        <v>30</v>
      </c>
      <c r="B34" s="144" t="str">
        <f>ACUMULADO!B39</f>
        <v xml:space="preserve">DOCENTES COMPROMETIDOS  QUE DESARROLLAN ACCIONES PARA LA PROMOCION DE ALIMENTACION SALUDABLE </v>
      </c>
      <c r="C34" s="144" t="s">
        <v>145</v>
      </c>
      <c r="D34" s="390">
        <f>METAS!AV37</f>
        <v>0</v>
      </c>
      <c r="E34" s="390">
        <f>METAS!AW37</f>
        <v>0</v>
      </c>
      <c r="F34" s="390">
        <f>METAS!AX37</f>
        <v>957</v>
      </c>
      <c r="G34" s="390">
        <f>METAS!AY37</f>
        <v>75</v>
      </c>
      <c r="H34" s="390">
        <f>METAS!AZ37</f>
        <v>131</v>
      </c>
      <c r="I34" s="390">
        <f>METAS!BA37</f>
        <v>439</v>
      </c>
      <c r="J34" s="390">
        <f>METAS!BB37</f>
        <v>209</v>
      </c>
      <c r="K34" s="390">
        <f>METAS!BC37</f>
        <v>156</v>
      </c>
      <c r="L34" s="390">
        <f>METAS!BD37</f>
        <v>105</v>
      </c>
      <c r="M34" s="390">
        <f>METAS!BE37</f>
        <v>120</v>
      </c>
      <c r="N34" s="390">
        <f>METAS!BF37</f>
        <v>2192</v>
      </c>
      <c r="O34" s="388">
        <f>ROUND((D34/12)*[5]Config!$C$6,0)</f>
        <v>0</v>
      </c>
      <c r="P34" s="388">
        <f>ROUND((E34/12)*Config!$C$6,0)</f>
        <v>0</v>
      </c>
      <c r="Q34" s="388">
        <f>ROUND((F34/12)*Config!$C$6,0)</f>
        <v>160</v>
      </c>
      <c r="R34" s="388">
        <f>ROUND((G34/12)*Config!$C$6,0)</f>
        <v>13</v>
      </c>
      <c r="S34" s="388">
        <f>ROUND((H34/12)*Config!$C$6,0)</f>
        <v>22</v>
      </c>
      <c r="T34" s="388">
        <f>ROUND((I34/12)*Config!$C$6,0)</f>
        <v>73</v>
      </c>
      <c r="U34" s="388">
        <f>ROUND((J34/12)*Config!$C$6,0)</f>
        <v>35</v>
      </c>
      <c r="V34" s="388">
        <f>ROUND((K34/12)*Config!$C$6,0)</f>
        <v>26</v>
      </c>
      <c r="W34" s="388">
        <f>ROUND((L34/12)*Config!$C$6,0)</f>
        <v>18</v>
      </c>
      <c r="X34" s="388">
        <f>ROUND((M34/12)*Config!$C$6,0)</f>
        <v>20</v>
      </c>
      <c r="Y34" s="388">
        <f>ROUND((N34/12)*Config!$C$6,0)</f>
        <v>365</v>
      </c>
      <c r="Z34" s="388">
        <f>ACUMULADO!AU39</f>
        <v>0</v>
      </c>
      <c r="AA34" s="388">
        <f>ACUMULADO!AV39</f>
        <v>0</v>
      </c>
      <c r="AB34" s="388">
        <f>ACUMULADO!AW39</f>
        <v>0</v>
      </c>
      <c r="AC34" s="388">
        <f>ACUMULADO!AX39</f>
        <v>0</v>
      </c>
      <c r="AD34" s="388">
        <f>ACUMULADO!AY39</f>
        <v>0</v>
      </c>
      <c r="AE34" s="388">
        <f>ACUMULADO!AZ39</f>
        <v>0</v>
      </c>
      <c r="AF34" s="388">
        <f>ACUMULADO!BA39</f>
        <v>5</v>
      </c>
      <c r="AG34" s="388">
        <f>ACUMULADO!BB39</f>
        <v>0</v>
      </c>
      <c r="AH34" s="388">
        <f>ACUMULADO!BC39</f>
        <v>0</v>
      </c>
      <c r="AI34" s="388">
        <f>ACUMULADO!BD39</f>
        <v>0</v>
      </c>
      <c r="AJ34" s="388">
        <f>ACUMULADO!BE39</f>
        <v>5</v>
      </c>
      <c r="AK34" s="403">
        <f>+Config!$G$3/100</f>
        <v>0.13300000000000001</v>
      </c>
      <c r="AL34" s="403">
        <f>+Config!$I$3/100</f>
        <v>0.15</v>
      </c>
      <c r="AM34" s="389" t="str">
        <f t="shared" si="5"/>
        <v>SM</v>
      </c>
      <c r="AN34" s="389" t="str">
        <f t="shared" si="6"/>
        <v>SM</v>
      </c>
      <c r="AO34" s="389">
        <f t="shared" si="7"/>
        <v>0</v>
      </c>
      <c r="AP34" s="389">
        <f t="shared" si="8"/>
        <v>0</v>
      </c>
      <c r="AQ34" s="389">
        <f t="shared" si="9"/>
        <v>0</v>
      </c>
      <c r="AR34" s="389">
        <f t="shared" si="10"/>
        <v>0</v>
      </c>
      <c r="AS34" s="389">
        <f t="shared" si="11"/>
        <v>2.3923444976076555E-2</v>
      </c>
      <c r="AT34" s="389">
        <f t="shared" si="12"/>
        <v>0</v>
      </c>
      <c r="AU34" s="389">
        <f t="shared" si="13"/>
        <v>0</v>
      </c>
      <c r="AV34" s="389">
        <f t="shared" si="14"/>
        <v>0</v>
      </c>
      <c r="AW34" s="389">
        <f t="shared" si="15"/>
        <v>2.2810218978102188E-3</v>
      </c>
    </row>
    <row r="35" spans="1:49" ht="40.5" customHeight="1" x14ac:dyDescent="0.25">
      <c r="A35" s="128">
        <v>31</v>
      </c>
      <c r="B35" s="144" t="str">
        <f>ACUMULADO!B40</f>
        <v>DOCENTES COMPROMETIDOS  QUE DESARROLLAN ACCIONES PARA LA PROMOCION DE ACTIVIDAD FISICA</v>
      </c>
      <c r="C35" s="144" t="s">
        <v>145</v>
      </c>
      <c r="D35" s="390">
        <f>METAS!AV38</f>
        <v>0</v>
      </c>
      <c r="E35" s="390">
        <f>METAS!AW38</f>
        <v>0</v>
      </c>
      <c r="F35" s="390">
        <f>METAS!AX38</f>
        <v>957</v>
      </c>
      <c r="G35" s="390">
        <f>METAS!AY38</f>
        <v>75</v>
      </c>
      <c r="H35" s="390">
        <f>METAS!AZ38</f>
        <v>131</v>
      </c>
      <c r="I35" s="390">
        <f>METAS!BA38</f>
        <v>439</v>
      </c>
      <c r="J35" s="390">
        <f>METAS!BB38</f>
        <v>209</v>
      </c>
      <c r="K35" s="390">
        <f>METAS!BC38</f>
        <v>156</v>
      </c>
      <c r="L35" s="390">
        <f>METAS!BD38</f>
        <v>105</v>
      </c>
      <c r="M35" s="390">
        <f>METAS!BE38</f>
        <v>120</v>
      </c>
      <c r="N35" s="390">
        <f>METAS!BF38</f>
        <v>2192</v>
      </c>
      <c r="O35" s="388">
        <f>ROUND((D35/12)*[5]Config!$C$6,0)</f>
        <v>0</v>
      </c>
      <c r="P35" s="388">
        <f>ROUND((E35/12)*Config!$C$6,0)</f>
        <v>0</v>
      </c>
      <c r="Q35" s="388">
        <f>ROUND((F35/12)*Config!$C$6,0)</f>
        <v>160</v>
      </c>
      <c r="R35" s="388">
        <f>ROUND((G35/12)*Config!$C$6,0)</f>
        <v>13</v>
      </c>
      <c r="S35" s="388">
        <f>ROUND((H35/12)*Config!$C$6,0)</f>
        <v>22</v>
      </c>
      <c r="T35" s="388">
        <f>ROUND((I35/12)*Config!$C$6,0)</f>
        <v>73</v>
      </c>
      <c r="U35" s="388">
        <f>ROUND((J35/12)*Config!$C$6,0)</f>
        <v>35</v>
      </c>
      <c r="V35" s="388">
        <f>ROUND((K35/12)*Config!$C$6,0)</f>
        <v>26</v>
      </c>
      <c r="W35" s="388">
        <f>ROUND((L35/12)*Config!$C$6,0)</f>
        <v>18</v>
      </c>
      <c r="X35" s="388">
        <f>ROUND((M35/12)*Config!$C$6,0)</f>
        <v>20</v>
      </c>
      <c r="Y35" s="388">
        <f>ROUND((N35/12)*Config!$C$6,0)</f>
        <v>365</v>
      </c>
      <c r="Z35" s="388">
        <f>ACUMULADO!AU40</f>
        <v>0</v>
      </c>
      <c r="AA35" s="388">
        <f>ACUMULADO!AV40</f>
        <v>0</v>
      </c>
      <c r="AB35" s="388">
        <f>ACUMULADO!AW40</f>
        <v>0</v>
      </c>
      <c r="AC35" s="388">
        <f>ACUMULADO!AX40</f>
        <v>0</v>
      </c>
      <c r="AD35" s="388">
        <f>ACUMULADO!AY40</f>
        <v>0</v>
      </c>
      <c r="AE35" s="388">
        <f>ACUMULADO!AZ40</f>
        <v>0</v>
      </c>
      <c r="AF35" s="388">
        <f>ACUMULADO!BA40</f>
        <v>0</v>
      </c>
      <c r="AG35" s="388">
        <f>ACUMULADO!BB40</f>
        <v>0</v>
      </c>
      <c r="AH35" s="388">
        <f>ACUMULADO!BC40</f>
        <v>0</v>
      </c>
      <c r="AI35" s="388">
        <f>ACUMULADO!BD40</f>
        <v>0</v>
      </c>
      <c r="AJ35" s="388">
        <f>ACUMULADO!BE40</f>
        <v>0</v>
      </c>
      <c r="AK35" s="403">
        <f>+Config!$G$3/100</f>
        <v>0.13300000000000001</v>
      </c>
      <c r="AL35" s="403">
        <f>+Config!$I$3/100</f>
        <v>0.15</v>
      </c>
      <c r="AM35" s="389" t="str">
        <f t="shared" si="5"/>
        <v>SM</v>
      </c>
      <c r="AN35" s="389" t="str">
        <f t="shared" si="6"/>
        <v>SM</v>
      </c>
      <c r="AO35" s="389">
        <f t="shared" si="7"/>
        <v>0</v>
      </c>
      <c r="AP35" s="389">
        <f t="shared" si="8"/>
        <v>0</v>
      </c>
      <c r="AQ35" s="389">
        <f t="shared" si="9"/>
        <v>0</v>
      </c>
      <c r="AR35" s="389">
        <f t="shared" si="10"/>
        <v>0</v>
      </c>
      <c r="AS35" s="389">
        <f t="shared" si="11"/>
        <v>0</v>
      </c>
      <c r="AT35" s="389">
        <f t="shared" si="12"/>
        <v>0</v>
      </c>
      <c r="AU35" s="389">
        <f t="shared" si="13"/>
        <v>0</v>
      </c>
      <c r="AV35" s="389">
        <f t="shared" si="14"/>
        <v>0</v>
      </c>
      <c r="AW35" s="389">
        <f t="shared" si="15"/>
        <v>0</v>
      </c>
    </row>
    <row r="36" spans="1:49" ht="40.5" customHeight="1" x14ac:dyDescent="0.25">
      <c r="A36" s="128">
        <v>32</v>
      </c>
      <c r="B36" s="144" t="str">
        <f>ACUMULADO!B41</f>
        <v>DOCENTES COMPROMETIDOS  QUE DESARROLLAN ACCIONES PARA LA PROMOCION DE LA SALUD BUCAL</v>
      </c>
      <c r="C36" s="144" t="s">
        <v>145</v>
      </c>
      <c r="D36" s="390">
        <f>METAS!AV39</f>
        <v>0</v>
      </c>
      <c r="E36" s="390">
        <f>METAS!AW39</f>
        <v>0</v>
      </c>
      <c r="F36" s="390">
        <f>METAS!AX39</f>
        <v>957</v>
      </c>
      <c r="G36" s="390">
        <f>METAS!AY39</f>
        <v>75</v>
      </c>
      <c r="H36" s="390">
        <f>METAS!AZ39</f>
        <v>131</v>
      </c>
      <c r="I36" s="390">
        <f>METAS!BA39</f>
        <v>439</v>
      </c>
      <c r="J36" s="390">
        <f>METAS!BB39</f>
        <v>209</v>
      </c>
      <c r="K36" s="390">
        <f>METAS!BC39</f>
        <v>156</v>
      </c>
      <c r="L36" s="390">
        <f>METAS!BD39</f>
        <v>105</v>
      </c>
      <c r="M36" s="390">
        <f>METAS!BE39</f>
        <v>120</v>
      </c>
      <c r="N36" s="390">
        <f>METAS!BF39</f>
        <v>2192</v>
      </c>
      <c r="O36" s="388">
        <f>ROUND((D36/12)*[5]Config!$C$6,0)</f>
        <v>0</v>
      </c>
      <c r="P36" s="388">
        <f>ROUND((E36/12)*Config!$C$6,0)</f>
        <v>0</v>
      </c>
      <c r="Q36" s="388">
        <f>ROUND((F36/12)*Config!$C$6,0)</f>
        <v>160</v>
      </c>
      <c r="R36" s="388">
        <f>ROUND((G36/12)*Config!$C$6,0)</f>
        <v>13</v>
      </c>
      <c r="S36" s="388">
        <f>ROUND((H36/12)*Config!$C$6,0)</f>
        <v>22</v>
      </c>
      <c r="T36" s="388">
        <f>ROUND((I36/12)*Config!$C$6,0)</f>
        <v>73</v>
      </c>
      <c r="U36" s="388">
        <f>ROUND((J36/12)*Config!$C$6,0)</f>
        <v>35</v>
      </c>
      <c r="V36" s="388">
        <f>ROUND((K36/12)*Config!$C$6,0)</f>
        <v>26</v>
      </c>
      <c r="W36" s="388">
        <f>ROUND((L36/12)*Config!$C$6,0)</f>
        <v>18</v>
      </c>
      <c r="X36" s="388">
        <f>ROUND((M36/12)*Config!$C$6,0)</f>
        <v>20</v>
      </c>
      <c r="Y36" s="388">
        <f>ROUND((N36/12)*Config!$C$6,0)</f>
        <v>365</v>
      </c>
      <c r="Z36" s="388">
        <f>ACUMULADO!AU41</f>
        <v>0</v>
      </c>
      <c r="AA36" s="388">
        <f>ACUMULADO!AV41</f>
        <v>0</v>
      </c>
      <c r="AB36" s="388">
        <f>ACUMULADO!AW41</f>
        <v>0</v>
      </c>
      <c r="AC36" s="388">
        <f>ACUMULADO!AX41</f>
        <v>0</v>
      </c>
      <c r="AD36" s="388">
        <f>ACUMULADO!AY41</f>
        <v>0</v>
      </c>
      <c r="AE36" s="388">
        <f>ACUMULADO!AZ41</f>
        <v>0</v>
      </c>
      <c r="AF36" s="388">
        <f>ACUMULADO!BA41</f>
        <v>0</v>
      </c>
      <c r="AG36" s="388">
        <f>ACUMULADO!BB41</f>
        <v>0</v>
      </c>
      <c r="AH36" s="388">
        <f>ACUMULADO!BC41</f>
        <v>0</v>
      </c>
      <c r="AI36" s="388">
        <f>ACUMULADO!BD41</f>
        <v>0</v>
      </c>
      <c r="AJ36" s="388">
        <f>ACUMULADO!BE41</f>
        <v>0</v>
      </c>
      <c r="AK36" s="403">
        <f>+Config!$G$3/100</f>
        <v>0.13300000000000001</v>
      </c>
      <c r="AL36" s="403">
        <f>+Config!$I$3/100</f>
        <v>0.15</v>
      </c>
      <c r="AM36" s="389" t="str">
        <f t="shared" si="5"/>
        <v>SM</v>
      </c>
      <c r="AN36" s="389" t="str">
        <f t="shared" si="6"/>
        <v>SM</v>
      </c>
      <c r="AO36" s="389">
        <f t="shared" si="7"/>
        <v>0</v>
      </c>
      <c r="AP36" s="389">
        <f t="shared" si="8"/>
        <v>0</v>
      </c>
      <c r="AQ36" s="389">
        <f t="shared" si="9"/>
        <v>0</v>
      </c>
      <c r="AR36" s="389">
        <f t="shared" si="10"/>
        <v>0</v>
      </c>
      <c r="AS36" s="389">
        <f t="shared" si="11"/>
        <v>0</v>
      </c>
      <c r="AT36" s="389">
        <f t="shared" si="12"/>
        <v>0</v>
      </c>
      <c r="AU36" s="389">
        <f t="shared" si="13"/>
        <v>0</v>
      </c>
      <c r="AV36" s="389">
        <f t="shared" si="14"/>
        <v>0</v>
      </c>
      <c r="AW36" s="389">
        <f t="shared" si="15"/>
        <v>0</v>
      </c>
    </row>
    <row r="37" spans="1:49" ht="40.5" customHeight="1" x14ac:dyDescent="0.25">
      <c r="A37" s="128">
        <v>33</v>
      </c>
      <c r="B37" s="144" t="str">
        <f>ACUMULADO!B42</f>
        <v>DOCENTES CAPACITADOS DESARROLLAN ACCIONES PRACTICAS SALUDABLES Y LA PREVENCION DE LA TUBERCULOSIS</v>
      </c>
      <c r="C37" s="144" t="s">
        <v>145</v>
      </c>
      <c r="D37" s="390">
        <f>METAS!AV40</f>
        <v>0</v>
      </c>
      <c r="E37" s="390">
        <f>METAS!AW40</f>
        <v>0</v>
      </c>
      <c r="F37" s="390">
        <f>METAS!AX40</f>
        <v>957</v>
      </c>
      <c r="G37" s="390">
        <f>METAS!AY40</f>
        <v>75</v>
      </c>
      <c r="H37" s="390">
        <f>METAS!AZ40</f>
        <v>131</v>
      </c>
      <c r="I37" s="390">
        <f>METAS!BA40</f>
        <v>439</v>
      </c>
      <c r="J37" s="390">
        <f>METAS!BB40</f>
        <v>209</v>
      </c>
      <c r="K37" s="390">
        <f>METAS!BC40</f>
        <v>156</v>
      </c>
      <c r="L37" s="390">
        <f>METAS!BD40</f>
        <v>105</v>
      </c>
      <c r="M37" s="390">
        <f>METAS!BE40</f>
        <v>120</v>
      </c>
      <c r="N37" s="390">
        <f>METAS!BF40</f>
        <v>2192</v>
      </c>
      <c r="O37" s="388">
        <f>ROUND((D37/12)*[5]Config!$C$6,0)</f>
        <v>0</v>
      </c>
      <c r="P37" s="388">
        <f>ROUND((E37/12)*Config!$C$6,0)</f>
        <v>0</v>
      </c>
      <c r="Q37" s="388">
        <f>ROUND((F37/12)*Config!$C$6,0)</f>
        <v>160</v>
      </c>
      <c r="R37" s="388">
        <f>ROUND((G37/12)*Config!$C$6,0)</f>
        <v>13</v>
      </c>
      <c r="S37" s="388">
        <f>ROUND((H37/12)*Config!$C$6,0)</f>
        <v>22</v>
      </c>
      <c r="T37" s="388">
        <f>ROUND((I37/12)*Config!$C$6,0)</f>
        <v>73</v>
      </c>
      <c r="U37" s="388">
        <f>ROUND((J37/12)*Config!$C$6,0)</f>
        <v>35</v>
      </c>
      <c r="V37" s="388">
        <f>ROUND((K37/12)*Config!$C$6,0)</f>
        <v>26</v>
      </c>
      <c r="W37" s="388">
        <f>ROUND((L37/12)*Config!$C$6,0)</f>
        <v>18</v>
      </c>
      <c r="X37" s="388">
        <f>ROUND((M37/12)*Config!$C$6,0)</f>
        <v>20</v>
      </c>
      <c r="Y37" s="388">
        <f>ROUND((N37/12)*Config!$C$6,0)</f>
        <v>365</v>
      </c>
      <c r="Z37" s="388">
        <f>ACUMULADO!AU42</f>
        <v>0</v>
      </c>
      <c r="AA37" s="388">
        <f>ACUMULADO!AV42</f>
        <v>0</v>
      </c>
      <c r="AB37" s="388">
        <f>ACUMULADO!AW42</f>
        <v>0</v>
      </c>
      <c r="AC37" s="388">
        <f>ACUMULADO!AX42</f>
        <v>0</v>
      </c>
      <c r="AD37" s="388">
        <f>ACUMULADO!AY42</f>
        <v>0</v>
      </c>
      <c r="AE37" s="388">
        <f>ACUMULADO!AZ42</f>
        <v>0</v>
      </c>
      <c r="AF37" s="388">
        <f>ACUMULADO!BA42</f>
        <v>0</v>
      </c>
      <c r="AG37" s="388">
        <f>ACUMULADO!BB42</f>
        <v>0</v>
      </c>
      <c r="AH37" s="388">
        <f>ACUMULADO!BC42</f>
        <v>0</v>
      </c>
      <c r="AI37" s="388">
        <f>ACUMULADO!BD42</f>
        <v>0</v>
      </c>
      <c r="AJ37" s="388">
        <f>ACUMULADO!BE42</f>
        <v>0</v>
      </c>
      <c r="AK37" s="403">
        <f>+Config!$G$3/100</f>
        <v>0.13300000000000001</v>
      </c>
      <c r="AL37" s="403">
        <f>+Config!$I$3/100</f>
        <v>0.15</v>
      </c>
      <c r="AM37" s="389" t="str">
        <f t="shared" si="5"/>
        <v>SM</v>
      </c>
      <c r="AN37" s="389" t="str">
        <f t="shared" si="6"/>
        <v>SM</v>
      </c>
      <c r="AO37" s="389">
        <f t="shared" si="7"/>
        <v>0</v>
      </c>
      <c r="AP37" s="389">
        <f t="shared" si="8"/>
        <v>0</v>
      </c>
      <c r="AQ37" s="389">
        <f t="shared" si="9"/>
        <v>0</v>
      </c>
      <c r="AR37" s="389">
        <f t="shared" si="10"/>
        <v>0</v>
      </c>
      <c r="AS37" s="389">
        <f t="shared" si="11"/>
        <v>0</v>
      </c>
      <c r="AT37" s="389">
        <f t="shared" si="12"/>
        <v>0</v>
      </c>
      <c r="AU37" s="389">
        <f t="shared" si="13"/>
        <v>0</v>
      </c>
      <c r="AV37" s="389">
        <f t="shared" si="14"/>
        <v>0</v>
      </c>
      <c r="AW37" s="389">
        <f t="shared" si="15"/>
        <v>0</v>
      </c>
    </row>
    <row r="38" spans="1:49" ht="40.5" customHeight="1" x14ac:dyDescent="0.25">
      <c r="A38" s="128">
        <v>34</v>
      </c>
      <c r="B38" s="144" t="str">
        <f>ACUMULADO!B43</f>
        <v xml:space="preserve"> DOCENTES CAPACITADOS EN PRACTICAS SALUDABLES FRENTE AL DENGUE Y  LA FIEBRE CHIKUNGUNYA</v>
      </c>
      <c r="C38" s="144" t="s">
        <v>145</v>
      </c>
      <c r="D38" s="390">
        <f>METAS!AV41</f>
        <v>0</v>
      </c>
      <c r="E38" s="390">
        <f>METAS!AW41</f>
        <v>0</v>
      </c>
      <c r="F38" s="390">
        <f>METAS!AX41</f>
        <v>957</v>
      </c>
      <c r="G38" s="390">
        <f>METAS!AY41</f>
        <v>75</v>
      </c>
      <c r="H38" s="390">
        <f>METAS!AZ41</f>
        <v>131</v>
      </c>
      <c r="I38" s="390">
        <f>METAS!BA41</f>
        <v>439</v>
      </c>
      <c r="J38" s="390">
        <f>METAS!BB41</f>
        <v>209</v>
      </c>
      <c r="K38" s="390">
        <f>METAS!BC41</f>
        <v>156</v>
      </c>
      <c r="L38" s="390">
        <f>METAS!BD41</f>
        <v>105</v>
      </c>
      <c r="M38" s="390">
        <f>METAS!BE41</f>
        <v>120</v>
      </c>
      <c r="N38" s="390">
        <f>METAS!BF41</f>
        <v>2192</v>
      </c>
      <c r="O38" s="388">
        <f>ROUND((D38/12)*[5]Config!$C$6,0)</f>
        <v>0</v>
      </c>
      <c r="P38" s="388">
        <f>ROUND((E38/12)*Config!$C$6,0)</f>
        <v>0</v>
      </c>
      <c r="Q38" s="388">
        <f>ROUND((F38/12)*Config!$C$6,0)</f>
        <v>160</v>
      </c>
      <c r="R38" s="388">
        <f>ROUND((G38/12)*Config!$C$6,0)</f>
        <v>13</v>
      </c>
      <c r="S38" s="388">
        <f>ROUND((H38/12)*Config!$C$6,0)</f>
        <v>22</v>
      </c>
      <c r="T38" s="388">
        <f>ROUND((I38/12)*Config!$C$6,0)</f>
        <v>73</v>
      </c>
      <c r="U38" s="388">
        <f>ROUND((J38/12)*Config!$C$6,0)</f>
        <v>35</v>
      </c>
      <c r="V38" s="388">
        <f>ROUND((K38/12)*Config!$C$6,0)</f>
        <v>26</v>
      </c>
      <c r="W38" s="388">
        <f>ROUND((L38/12)*Config!$C$6,0)</f>
        <v>18</v>
      </c>
      <c r="X38" s="388">
        <f>ROUND((M38/12)*Config!$C$6,0)</f>
        <v>20</v>
      </c>
      <c r="Y38" s="388">
        <f>ROUND((N38/12)*Config!$C$6,0)</f>
        <v>365</v>
      </c>
      <c r="Z38" s="388">
        <f>ACUMULADO!AU43</f>
        <v>0</v>
      </c>
      <c r="AA38" s="388">
        <f>ACUMULADO!AV43</f>
        <v>0</v>
      </c>
      <c r="AB38" s="388">
        <f>ACUMULADO!AW43</f>
        <v>0</v>
      </c>
      <c r="AC38" s="388">
        <f>ACUMULADO!AX43</f>
        <v>0</v>
      </c>
      <c r="AD38" s="388">
        <f>ACUMULADO!AY43</f>
        <v>0</v>
      </c>
      <c r="AE38" s="388">
        <f>ACUMULADO!AZ43</f>
        <v>0</v>
      </c>
      <c r="AF38" s="388">
        <f>ACUMULADO!BA43</f>
        <v>5</v>
      </c>
      <c r="AG38" s="388">
        <f>ACUMULADO!BB43</f>
        <v>0</v>
      </c>
      <c r="AH38" s="388">
        <f>ACUMULADO!BC43</f>
        <v>0</v>
      </c>
      <c r="AI38" s="388">
        <f>ACUMULADO!BD43</f>
        <v>0</v>
      </c>
      <c r="AJ38" s="388">
        <f>ACUMULADO!BE43</f>
        <v>5</v>
      </c>
      <c r="AK38" s="403">
        <f>+Config!$G$3/100</f>
        <v>0.13300000000000001</v>
      </c>
      <c r="AL38" s="403">
        <f>+Config!$I$3/100</f>
        <v>0.15</v>
      </c>
      <c r="AM38" s="389" t="str">
        <f t="shared" si="5"/>
        <v>SM</v>
      </c>
      <c r="AN38" s="389" t="str">
        <f t="shared" si="6"/>
        <v>SM</v>
      </c>
      <c r="AO38" s="389">
        <f t="shared" si="7"/>
        <v>0</v>
      </c>
      <c r="AP38" s="389">
        <f t="shared" si="8"/>
        <v>0</v>
      </c>
      <c r="AQ38" s="389">
        <f t="shared" si="9"/>
        <v>0</v>
      </c>
      <c r="AR38" s="389">
        <f t="shared" si="10"/>
        <v>0</v>
      </c>
      <c r="AS38" s="389">
        <f t="shared" si="11"/>
        <v>2.3923444976076555E-2</v>
      </c>
      <c r="AT38" s="389">
        <f t="shared" si="12"/>
        <v>0</v>
      </c>
      <c r="AU38" s="389">
        <f t="shared" si="13"/>
        <v>0</v>
      </c>
      <c r="AV38" s="389">
        <f t="shared" si="14"/>
        <v>0</v>
      </c>
      <c r="AW38" s="389">
        <f t="shared" si="15"/>
        <v>2.2810218978102188E-3</v>
      </c>
    </row>
    <row r="39" spans="1:49" ht="40.5" customHeight="1" x14ac:dyDescent="0.25">
      <c r="A39" s="128">
        <v>35</v>
      </c>
      <c r="B39" s="144" t="str">
        <f>ACUMULADO!B44</f>
        <v xml:space="preserve">DOCENTES CAPACITADOS PARA LA PROMOCION DE PRACTICAS Y ENTORNOS SALUDABLES PARA LA PREVENCION DEL CANCER </v>
      </c>
      <c r="C39" s="144" t="s">
        <v>145</v>
      </c>
      <c r="D39" s="390">
        <f>METAS!AV42</f>
        <v>0</v>
      </c>
      <c r="E39" s="390">
        <f>METAS!AW42</f>
        <v>0</v>
      </c>
      <c r="F39" s="390">
        <f>METAS!AX42</f>
        <v>454</v>
      </c>
      <c r="G39" s="390">
        <f>METAS!AY42</f>
        <v>46</v>
      </c>
      <c r="H39" s="390">
        <f>METAS!AZ42</f>
        <v>69</v>
      </c>
      <c r="I39" s="390">
        <f>METAS!BA42</f>
        <v>208</v>
      </c>
      <c r="J39" s="390">
        <f>METAS!BB42</f>
        <v>118</v>
      </c>
      <c r="K39" s="390">
        <f>METAS!BC42</f>
        <v>72</v>
      </c>
      <c r="L39" s="390">
        <f>METAS!BD42</f>
        <v>55</v>
      </c>
      <c r="M39" s="390">
        <f>METAS!BE42</f>
        <v>48</v>
      </c>
      <c r="N39" s="390">
        <f>METAS!BF42</f>
        <v>1070</v>
      </c>
      <c r="O39" s="388">
        <f>ROUND((D39/12)*[5]Config!$C$6,0)</f>
        <v>0</v>
      </c>
      <c r="P39" s="388">
        <f>ROUND((E39/12)*Config!$C$6,0)</f>
        <v>0</v>
      </c>
      <c r="Q39" s="388">
        <f>ROUND((F39/12)*Config!$C$6,0)</f>
        <v>76</v>
      </c>
      <c r="R39" s="388">
        <f>ROUND((G39/12)*Config!$C$6,0)</f>
        <v>8</v>
      </c>
      <c r="S39" s="388">
        <f>ROUND((H39/12)*Config!$C$6,0)</f>
        <v>12</v>
      </c>
      <c r="T39" s="388">
        <f>ROUND((I39/12)*Config!$C$6,0)</f>
        <v>35</v>
      </c>
      <c r="U39" s="388">
        <f>ROUND((J39/12)*Config!$C$6,0)</f>
        <v>20</v>
      </c>
      <c r="V39" s="388">
        <f>ROUND((K39/12)*Config!$C$6,0)</f>
        <v>12</v>
      </c>
      <c r="W39" s="388">
        <f>ROUND((L39/12)*Config!$C$6,0)</f>
        <v>9</v>
      </c>
      <c r="X39" s="388">
        <f>ROUND((M39/12)*Config!$C$6,0)</f>
        <v>8</v>
      </c>
      <c r="Y39" s="388">
        <f>ROUND((N39/12)*Config!$C$6,0)</f>
        <v>178</v>
      </c>
      <c r="Z39" s="388">
        <f>ACUMULADO!AU44</f>
        <v>0</v>
      </c>
      <c r="AA39" s="388">
        <f>ACUMULADO!AV44</f>
        <v>0</v>
      </c>
      <c r="AB39" s="388">
        <f>ACUMULADO!AW44</f>
        <v>0</v>
      </c>
      <c r="AC39" s="388">
        <f>ACUMULADO!AX44</f>
        <v>0</v>
      </c>
      <c r="AD39" s="388">
        <f>ACUMULADO!AY44</f>
        <v>0</v>
      </c>
      <c r="AE39" s="388">
        <f>ACUMULADO!AZ44</f>
        <v>0</v>
      </c>
      <c r="AF39" s="388">
        <f>ACUMULADO!BA44</f>
        <v>5</v>
      </c>
      <c r="AG39" s="388">
        <f>ACUMULADO!BB44</f>
        <v>0</v>
      </c>
      <c r="AH39" s="388">
        <f>ACUMULADO!BC44</f>
        <v>0</v>
      </c>
      <c r="AI39" s="388">
        <f>ACUMULADO!BD44</f>
        <v>0</v>
      </c>
      <c r="AJ39" s="388">
        <f>ACUMULADO!BE44</f>
        <v>5</v>
      </c>
      <c r="AK39" s="403">
        <f>+Config!$G$3/100</f>
        <v>0.13300000000000001</v>
      </c>
      <c r="AL39" s="403">
        <f>+Config!$I$3/100</f>
        <v>0.15</v>
      </c>
      <c r="AM39" s="389" t="str">
        <f t="shared" si="5"/>
        <v>SM</v>
      </c>
      <c r="AN39" s="389" t="str">
        <f t="shared" si="6"/>
        <v>SM</v>
      </c>
      <c r="AO39" s="389">
        <f t="shared" si="7"/>
        <v>0</v>
      </c>
      <c r="AP39" s="389">
        <f t="shared" si="8"/>
        <v>0</v>
      </c>
      <c r="AQ39" s="389">
        <f t="shared" si="9"/>
        <v>0</v>
      </c>
      <c r="AR39" s="389">
        <f t="shared" si="10"/>
        <v>0</v>
      </c>
      <c r="AS39" s="389">
        <f t="shared" si="11"/>
        <v>4.2372881355932202E-2</v>
      </c>
      <c r="AT39" s="389">
        <f t="shared" si="12"/>
        <v>0</v>
      </c>
      <c r="AU39" s="389">
        <f t="shared" si="13"/>
        <v>0</v>
      </c>
      <c r="AV39" s="389">
        <f t="shared" si="14"/>
        <v>0</v>
      </c>
      <c r="AW39" s="389">
        <f t="shared" si="15"/>
        <v>4.6728971962616819E-3</v>
      </c>
    </row>
    <row r="40" spans="1:49" ht="40.5" customHeight="1" x14ac:dyDescent="0.25">
      <c r="A40" s="128">
        <v>45</v>
      </c>
      <c r="B40" s="144" t="str">
        <f>ACUMULADO!B45</f>
        <v>PORCENTAJE DE ATENCION DE PERSONAS MORDIDAS</v>
      </c>
      <c r="C40" s="144" t="str">
        <f>ACUMULADO!C45</f>
        <v>ZOONOSIS</v>
      </c>
      <c r="D40" s="390">
        <f>METAS!AV44</f>
        <v>0</v>
      </c>
      <c r="E40" s="390">
        <f>METAS!AW44</f>
        <v>0</v>
      </c>
      <c r="F40" s="390">
        <f>METAS!AX44</f>
        <v>219</v>
      </c>
      <c r="G40" s="390">
        <f>METAS!AY44</f>
        <v>18</v>
      </c>
      <c r="H40" s="390">
        <f>METAS!AZ44</f>
        <v>14</v>
      </c>
      <c r="I40" s="390">
        <f>METAS!BA44</f>
        <v>103</v>
      </c>
      <c r="J40" s="390">
        <f>METAS!BB44</f>
        <v>23</v>
      </c>
      <c r="K40" s="390">
        <f>METAS!BC44</f>
        <v>6</v>
      </c>
      <c r="L40" s="390">
        <f>METAS!BD44</f>
        <v>31</v>
      </c>
      <c r="M40" s="390">
        <f>METAS!BE44</f>
        <v>0</v>
      </c>
      <c r="N40" s="390">
        <f>METAS!BF44</f>
        <v>414</v>
      </c>
      <c r="O40" s="388">
        <f>ROUND((D40/12)*[5]Config!$C$6,0)</f>
        <v>0</v>
      </c>
      <c r="P40" s="388">
        <f>ROUND((E40/12)*Config!$C$6,0)</f>
        <v>0</v>
      </c>
      <c r="Q40" s="388">
        <f>ROUND((F40/12)*Config!$C$6,0)</f>
        <v>37</v>
      </c>
      <c r="R40" s="388">
        <f>ROUND((G40/12)*Config!$C$6,0)</f>
        <v>3</v>
      </c>
      <c r="S40" s="388">
        <f>ROUND((H40/12)*Config!$C$6,0)</f>
        <v>2</v>
      </c>
      <c r="T40" s="388">
        <f>ROUND((I40/12)*Config!$C$6,0)</f>
        <v>17</v>
      </c>
      <c r="U40" s="388">
        <f>ROUND((J40/12)*Config!$C$6,0)</f>
        <v>4</v>
      </c>
      <c r="V40" s="388">
        <f>ROUND((K40/12)*Config!$C$6,0)</f>
        <v>1</v>
      </c>
      <c r="W40" s="388">
        <f>ROUND((L40/12)*Config!$C$6,0)</f>
        <v>5</v>
      </c>
      <c r="X40" s="388">
        <f>ROUND((M40/12)*Config!$C$6,0)</f>
        <v>0</v>
      </c>
      <c r="Y40" s="388">
        <f>ROUND((N40/12)*Config!$C$6,0)</f>
        <v>69</v>
      </c>
      <c r="Z40" s="388">
        <f>ACUMULADO!AU45</f>
        <v>0</v>
      </c>
      <c r="AA40" s="388">
        <f>ACUMULADO!AV45</f>
        <v>0</v>
      </c>
      <c r="AB40" s="388">
        <f>ACUMULADO!AW45</f>
        <v>46</v>
      </c>
      <c r="AC40" s="388">
        <f>ACUMULADO!AX45</f>
        <v>3</v>
      </c>
      <c r="AD40" s="388">
        <f>ACUMULADO!AY45</f>
        <v>5</v>
      </c>
      <c r="AE40" s="388">
        <f>ACUMULADO!AZ45</f>
        <v>19</v>
      </c>
      <c r="AF40" s="388">
        <f>ACUMULADO!BA45</f>
        <v>5</v>
      </c>
      <c r="AG40" s="388">
        <f>ACUMULADO!BB45</f>
        <v>1</v>
      </c>
      <c r="AH40" s="388">
        <f>ACUMULADO!BC45</f>
        <v>5</v>
      </c>
      <c r="AI40" s="388">
        <f>ACUMULADO!BD45</f>
        <v>0</v>
      </c>
      <c r="AJ40" s="388">
        <f>ACUMULADO!BE45</f>
        <v>84</v>
      </c>
      <c r="AK40" s="403">
        <f>+Config!$G$3/100</f>
        <v>0.13300000000000001</v>
      </c>
      <c r="AL40" s="403">
        <f>+Config!$I$3/100</f>
        <v>0.15</v>
      </c>
      <c r="AM40" s="389" t="str">
        <f t="shared" si="5"/>
        <v>SM</v>
      </c>
      <c r="AN40" s="389" t="str">
        <f t="shared" si="6"/>
        <v>SM</v>
      </c>
      <c r="AO40" s="389">
        <f t="shared" si="7"/>
        <v>0.21004566210045661</v>
      </c>
      <c r="AP40" s="389">
        <f t="shared" si="8"/>
        <v>0.16666666666666666</v>
      </c>
      <c r="AQ40" s="389">
        <f t="shared" si="9"/>
        <v>0.35714285714285715</v>
      </c>
      <c r="AR40" s="389">
        <f t="shared" si="10"/>
        <v>0.18446601941747573</v>
      </c>
      <c r="AS40" s="389">
        <f t="shared" si="11"/>
        <v>0.21739130434782608</v>
      </c>
      <c r="AT40" s="389">
        <f t="shared" si="12"/>
        <v>0.16666666666666666</v>
      </c>
      <c r="AU40" s="389">
        <f t="shared" si="13"/>
        <v>0.16129032258064516</v>
      </c>
      <c r="AV40" s="389" t="str">
        <f t="shared" si="14"/>
        <v>SM</v>
      </c>
      <c r="AW40" s="389">
        <f t="shared" si="15"/>
        <v>0.20289855072463769</v>
      </c>
    </row>
    <row r="41" spans="1:49" ht="40.5" customHeight="1" x14ac:dyDescent="0.25">
      <c r="A41" s="128">
        <v>46</v>
      </c>
      <c r="B41" s="144" t="str">
        <f>ACUMULADO!B46</f>
        <v xml:space="preserve">PORCENTAJE DE PERSONAS MORDIDAS QUE INICIAN TRATAMIENTO CON VACUNA ANTIRRABICA </v>
      </c>
      <c r="C41" s="144" t="str">
        <f>ACUMULADO!C46</f>
        <v>ZOONOSIS</v>
      </c>
      <c r="D41" s="390">
        <f>METAS!AV45</f>
        <v>0</v>
      </c>
      <c r="E41" s="390">
        <f>METAS!AW45</f>
        <v>0</v>
      </c>
      <c r="F41" s="390">
        <f>METAS!AX45</f>
        <v>110</v>
      </c>
      <c r="G41" s="390">
        <f>METAS!AY45</f>
        <v>2</v>
      </c>
      <c r="H41" s="390">
        <f>METAS!AZ45</f>
        <v>4</v>
      </c>
      <c r="I41" s="390">
        <f>METAS!BA45</f>
        <v>10</v>
      </c>
      <c r="J41" s="390">
        <f>METAS!BB45</f>
        <v>7</v>
      </c>
      <c r="K41" s="390">
        <f>METAS!BC45</f>
        <v>0</v>
      </c>
      <c r="L41" s="390">
        <f>METAS!BD45</f>
        <v>6</v>
      </c>
      <c r="M41" s="390">
        <f>METAS!BE45</f>
        <v>0</v>
      </c>
      <c r="N41" s="390">
        <f>METAS!BF45</f>
        <v>139</v>
      </c>
      <c r="O41" s="388">
        <f>ROUND((D41/12)*[5]Config!$C$6,0)</f>
        <v>0</v>
      </c>
      <c r="P41" s="388">
        <f>ROUND((E41/12)*Config!$C$6,0)</f>
        <v>0</v>
      </c>
      <c r="Q41" s="388">
        <f>ROUND((F41/12)*Config!$C$6,0)</f>
        <v>18</v>
      </c>
      <c r="R41" s="388">
        <f>ROUND((G41/12)*Config!$C$6,0)</f>
        <v>0</v>
      </c>
      <c r="S41" s="388">
        <f>ROUND((H41/12)*Config!$C$6,0)</f>
        <v>1</v>
      </c>
      <c r="T41" s="388">
        <f>ROUND((I41/12)*Config!$C$6,0)</f>
        <v>2</v>
      </c>
      <c r="U41" s="388">
        <f>ROUND((J41/12)*Config!$C$6,0)</f>
        <v>1</v>
      </c>
      <c r="V41" s="388">
        <f>ROUND((K41/12)*Config!$C$6,0)</f>
        <v>0</v>
      </c>
      <c r="W41" s="388">
        <f>ROUND((L41/12)*Config!$C$6,0)</f>
        <v>1</v>
      </c>
      <c r="X41" s="388">
        <f>ROUND((M41/12)*Config!$C$6,0)</f>
        <v>0</v>
      </c>
      <c r="Y41" s="388">
        <f>ROUND((N41/12)*Config!$C$6,0)</f>
        <v>23</v>
      </c>
      <c r="Z41" s="388">
        <f>ACUMULADO!AU46</f>
        <v>0</v>
      </c>
      <c r="AA41" s="388">
        <f>ACUMULADO!AV46</f>
        <v>0</v>
      </c>
      <c r="AB41" s="388">
        <f>ACUMULADO!AW46</f>
        <v>17</v>
      </c>
      <c r="AC41" s="388">
        <f>ACUMULADO!AX46</f>
        <v>0</v>
      </c>
      <c r="AD41" s="388">
        <f>ACUMULADO!AY46</f>
        <v>0</v>
      </c>
      <c r="AE41" s="388">
        <f>ACUMULADO!AZ46</f>
        <v>2</v>
      </c>
      <c r="AF41" s="388">
        <f>ACUMULADO!BA46</f>
        <v>3</v>
      </c>
      <c r="AG41" s="388">
        <f>ACUMULADO!BB46</f>
        <v>1</v>
      </c>
      <c r="AH41" s="388">
        <f>ACUMULADO!BC46</f>
        <v>2</v>
      </c>
      <c r="AI41" s="388">
        <f>ACUMULADO!BD46</f>
        <v>0</v>
      </c>
      <c r="AJ41" s="388">
        <f>ACUMULADO!BE46</f>
        <v>25</v>
      </c>
      <c r="AK41" s="403">
        <f>+Config!$G$3/100</f>
        <v>0.13300000000000001</v>
      </c>
      <c r="AL41" s="403">
        <f>+Config!$I$3/100</f>
        <v>0.15</v>
      </c>
      <c r="AM41" s="389" t="str">
        <f t="shared" si="5"/>
        <v>SM</v>
      </c>
      <c r="AN41" s="389" t="str">
        <f t="shared" si="6"/>
        <v>SM</v>
      </c>
      <c r="AO41" s="389">
        <f t="shared" si="7"/>
        <v>0.15454545454545454</v>
      </c>
      <c r="AP41" s="389">
        <f t="shared" si="8"/>
        <v>0</v>
      </c>
      <c r="AQ41" s="389">
        <f t="shared" si="9"/>
        <v>0</v>
      </c>
      <c r="AR41" s="389">
        <f t="shared" si="10"/>
        <v>0.2</v>
      </c>
      <c r="AS41" s="389">
        <f t="shared" si="11"/>
        <v>0.42857142857142855</v>
      </c>
      <c r="AT41" s="389" t="str">
        <f t="shared" si="12"/>
        <v>SM</v>
      </c>
      <c r="AU41" s="389">
        <f t="shared" si="13"/>
        <v>0.33333333333333331</v>
      </c>
      <c r="AV41" s="389" t="str">
        <f t="shared" si="14"/>
        <v>SM</v>
      </c>
      <c r="AW41" s="389">
        <f t="shared" si="15"/>
        <v>0.17985611510791366</v>
      </c>
    </row>
    <row r="42" spans="1:49" ht="40.5" customHeight="1" x14ac:dyDescent="0.25">
      <c r="A42" s="128">
        <v>47</v>
      </c>
      <c r="B42" s="144" t="str">
        <f>ACUMULADO!B47</f>
        <v xml:space="preserve">PORCENTAJE DE PERSONAS MORDIDAS CONTROLADAS CON VACUNA ANTIRRABICA </v>
      </c>
      <c r="C42" s="144" t="str">
        <f>ACUMULADO!C47</f>
        <v>ZOONOSIS</v>
      </c>
      <c r="D42" s="390">
        <f>METAS!AV46</f>
        <v>0</v>
      </c>
      <c r="E42" s="390">
        <f>METAS!AW46</f>
        <v>0</v>
      </c>
      <c r="F42" s="390">
        <f>METAS!AX46</f>
        <v>30</v>
      </c>
      <c r="G42" s="390">
        <f>METAS!AY46</f>
        <v>4</v>
      </c>
      <c r="H42" s="390">
        <f>METAS!AZ46</f>
        <v>1</v>
      </c>
      <c r="I42" s="390">
        <f>METAS!BA46</f>
        <v>4</v>
      </c>
      <c r="J42" s="390">
        <f>METAS!BB46</f>
        <v>2</v>
      </c>
      <c r="K42" s="390">
        <f>METAS!BC46</f>
        <v>0</v>
      </c>
      <c r="L42" s="390">
        <f>METAS!BD46</f>
        <v>2</v>
      </c>
      <c r="M42" s="390">
        <f>METAS!BE46</f>
        <v>0</v>
      </c>
      <c r="N42" s="390">
        <f>METAS!BF46</f>
        <v>43</v>
      </c>
      <c r="O42" s="388">
        <f>ROUND((D42/12)*[5]Config!$C$6,0)</f>
        <v>0</v>
      </c>
      <c r="P42" s="388">
        <f>ROUND((E42/12)*Config!$C$6,0)</f>
        <v>0</v>
      </c>
      <c r="Q42" s="388">
        <f>ROUND((F42/12)*Config!$C$6,0)</f>
        <v>5</v>
      </c>
      <c r="R42" s="388">
        <f>ROUND((G42/12)*Config!$C$6,0)</f>
        <v>1</v>
      </c>
      <c r="S42" s="388">
        <f>ROUND((H42/12)*Config!$C$6,0)</f>
        <v>0</v>
      </c>
      <c r="T42" s="388">
        <f>ROUND((I42/12)*Config!$C$6,0)</f>
        <v>1</v>
      </c>
      <c r="U42" s="388">
        <f>ROUND((J42/12)*Config!$C$6,0)</f>
        <v>0</v>
      </c>
      <c r="V42" s="388">
        <f>ROUND((K42/12)*Config!$C$6,0)</f>
        <v>0</v>
      </c>
      <c r="W42" s="388">
        <f>ROUND((L42/12)*Config!$C$6,0)</f>
        <v>0</v>
      </c>
      <c r="X42" s="388">
        <f>ROUND((M42/12)*Config!$C$6,0)</f>
        <v>0</v>
      </c>
      <c r="Y42" s="388">
        <f>ROUND((N42/12)*Config!$C$6,0)</f>
        <v>7</v>
      </c>
      <c r="Z42" s="388">
        <f>ACUMULADO!AU47</f>
        <v>0</v>
      </c>
      <c r="AA42" s="388">
        <f>ACUMULADO!AV47</f>
        <v>0</v>
      </c>
      <c r="AB42" s="388">
        <f>ACUMULADO!AW47</f>
        <v>3</v>
      </c>
      <c r="AC42" s="388">
        <f>ACUMULADO!AX47</f>
        <v>0</v>
      </c>
      <c r="AD42" s="388">
        <f>ACUMULADO!AY47</f>
        <v>0</v>
      </c>
      <c r="AE42" s="388">
        <f>ACUMULADO!AZ47</f>
        <v>1</v>
      </c>
      <c r="AF42" s="388">
        <f>ACUMULADO!BA47</f>
        <v>0</v>
      </c>
      <c r="AG42" s="388">
        <f>ACUMULADO!BB47</f>
        <v>0</v>
      </c>
      <c r="AH42" s="388">
        <f>ACUMULADO!BC47</f>
        <v>1</v>
      </c>
      <c r="AI42" s="388">
        <f>ACUMULADO!BD47</f>
        <v>0</v>
      </c>
      <c r="AJ42" s="388">
        <f>ACUMULADO!BE47</f>
        <v>5</v>
      </c>
      <c r="AK42" s="403">
        <f>+Config!$G$3/100</f>
        <v>0.13300000000000001</v>
      </c>
      <c r="AL42" s="403">
        <f>+Config!$I$3/100</f>
        <v>0.15</v>
      </c>
      <c r="AM42" s="389" t="str">
        <f t="shared" si="5"/>
        <v>SM</v>
      </c>
      <c r="AN42" s="389" t="str">
        <f t="shared" si="6"/>
        <v>SM</v>
      </c>
      <c r="AO42" s="389">
        <f t="shared" si="7"/>
        <v>0.1</v>
      </c>
      <c r="AP42" s="389">
        <f t="shared" si="8"/>
        <v>0</v>
      </c>
      <c r="AQ42" s="389">
        <f t="shared" si="9"/>
        <v>0</v>
      </c>
      <c r="AR42" s="389">
        <f t="shared" si="10"/>
        <v>0.25</v>
      </c>
      <c r="AS42" s="389">
        <f t="shared" si="11"/>
        <v>0</v>
      </c>
      <c r="AT42" s="389" t="str">
        <f t="shared" si="12"/>
        <v>SM</v>
      </c>
      <c r="AU42" s="389">
        <f t="shared" si="13"/>
        <v>0.5</v>
      </c>
      <c r="AV42" s="389" t="str">
        <f t="shared" si="14"/>
        <v>SM</v>
      </c>
      <c r="AW42" s="389">
        <f t="shared" si="15"/>
        <v>0.11627906976744186</v>
      </c>
    </row>
    <row r="43" spans="1:49" ht="40.5" customHeight="1" x14ac:dyDescent="0.25">
      <c r="A43" s="128">
        <v>48</v>
      </c>
      <c r="B43" s="144" t="str">
        <f>ACUMULADO!B48</f>
        <v>PORCENTAJES DE PERSONAS MORDIDAS EN LA QUE SE SUSPENDE LA VACUNACION ANTIRRABICA</v>
      </c>
      <c r="C43" s="144" t="str">
        <f>ACUMULADO!C48</f>
        <v>ZOONOSIS</v>
      </c>
      <c r="D43" s="390">
        <f>METAS!AV47</f>
        <v>0</v>
      </c>
      <c r="E43" s="390">
        <f>METAS!AW47</f>
        <v>0</v>
      </c>
      <c r="F43" s="390">
        <f>METAS!AX47</f>
        <v>82</v>
      </c>
      <c r="G43" s="390">
        <f>METAS!AY47</f>
        <v>0</v>
      </c>
      <c r="H43" s="390">
        <f>METAS!AZ47</f>
        <v>0</v>
      </c>
      <c r="I43" s="390">
        <f>METAS!BA47</f>
        <v>4</v>
      </c>
      <c r="J43" s="390">
        <f>METAS!BB47</f>
        <v>0</v>
      </c>
      <c r="K43" s="390">
        <f>METAS!BC47</f>
        <v>0</v>
      </c>
      <c r="L43" s="390">
        <f>METAS!BD47</f>
        <v>3</v>
      </c>
      <c r="M43" s="390">
        <f>METAS!BE47</f>
        <v>0</v>
      </c>
      <c r="N43" s="390">
        <f>METAS!BF47</f>
        <v>89</v>
      </c>
      <c r="O43" s="388">
        <f>ROUND((D43/12)*[5]Config!$C$6,0)</f>
        <v>0</v>
      </c>
      <c r="P43" s="388">
        <f>ROUND((E43/12)*Config!$C$6,0)</f>
        <v>0</v>
      </c>
      <c r="Q43" s="388">
        <f>ROUND((F43/12)*Config!$C$6,0)</f>
        <v>14</v>
      </c>
      <c r="R43" s="388">
        <f>ROUND((G43/12)*Config!$C$6,0)</f>
        <v>0</v>
      </c>
      <c r="S43" s="388">
        <f>ROUND((H43/12)*Config!$C$6,0)</f>
        <v>0</v>
      </c>
      <c r="T43" s="388">
        <f>ROUND((I43/12)*Config!$C$6,0)</f>
        <v>1</v>
      </c>
      <c r="U43" s="388">
        <f>ROUND((J43/12)*Config!$C$6,0)</f>
        <v>0</v>
      </c>
      <c r="V43" s="388">
        <f>ROUND((K43/12)*Config!$C$6,0)</f>
        <v>0</v>
      </c>
      <c r="W43" s="388">
        <f>ROUND((L43/12)*Config!$C$6,0)</f>
        <v>1</v>
      </c>
      <c r="X43" s="388">
        <f>ROUND((M43/12)*Config!$C$6,0)</f>
        <v>0</v>
      </c>
      <c r="Y43" s="388">
        <f>ROUND((N43/12)*Config!$C$6,0)</f>
        <v>15</v>
      </c>
      <c r="Z43" s="388">
        <f>ACUMULADO!AU48</f>
        <v>0</v>
      </c>
      <c r="AA43" s="388">
        <f>ACUMULADO!AV48</f>
        <v>0</v>
      </c>
      <c r="AB43" s="388">
        <f>ACUMULADO!AW48</f>
        <v>8</v>
      </c>
      <c r="AC43" s="388">
        <f>ACUMULADO!AX48</f>
        <v>0</v>
      </c>
      <c r="AD43" s="388">
        <f>ACUMULADO!AY48</f>
        <v>0</v>
      </c>
      <c r="AE43" s="388">
        <f>ACUMULADO!AZ48</f>
        <v>0</v>
      </c>
      <c r="AF43" s="388">
        <f>ACUMULADO!BA48</f>
        <v>0</v>
      </c>
      <c r="AG43" s="388">
        <f>ACUMULADO!BB48</f>
        <v>0</v>
      </c>
      <c r="AH43" s="388">
        <f>ACUMULADO!BC48</f>
        <v>0</v>
      </c>
      <c r="AI43" s="388">
        <f>ACUMULADO!BD48</f>
        <v>0</v>
      </c>
      <c r="AJ43" s="388">
        <f>ACUMULADO!BE48</f>
        <v>8</v>
      </c>
      <c r="AK43" s="403">
        <f>+Config!$G$3/100</f>
        <v>0.13300000000000001</v>
      </c>
      <c r="AL43" s="403">
        <f>+Config!$I$3/100</f>
        <v>0.15</v>
      </c>
      <c r="AM43" s="389" t="str">
        <f t="shared" si="5"/>
        <v>SM</v>
      </c>
      <c r="AN43" s="389" t="str">
        <f t="shared" si="6"/>
        <v>SM</v>
      </c>
      <c r="AO43" s="389">
        <f t="shared" si="7"/>
        <v>9.7560975609756101E-2</v>
      </c>
      <c r="AP43" s="389" t="str">
        <f t="shared" si="8"/>
        <v>SM</v>
      </c>
      <c r="AQ43" s="389" t="str">
        <f t="shared" si="9"/>
        <v>SM</v>
      </c>
      <c r="AR43" s="389">
        <f t="shared" si="10"/>
        <v>0</v>
      </c>
      <c r="AS43" s="389" t="str">
        <f t="shared" si="11"/>
        <v>SM</v>
      </c>
      <c r="AT43" s="389" t="str">
        <f t="shared" si="12"/>
        <v>SM</v>
      </c>
      <c r="AU43" s="389">
        <f t="shared" si="13"/>
        <v>0</v>
      </c>
      <c r="AV43" s="389" t="str">
        <f t="shared" si="14"/>
        <v>SM</v>
      </c>
      <c r="AW43" s="389">
        <f t="shared" si="15"/>
        <v>8.98876404494382E-2</v>
      </c>
    </row>
    <row r="44" spans="1:49" ht="40.5" customHeight="1" x14ac:dyDescent="0.25">
      <c r="A44" s="128">
        <v>49</v>
      </c>
      <c r="B44" s="144" t="str">
        <f>ACUMULADO!B49</f>
        <v>PORCENTAJE DE MUESTRAS CANINAS REMITIDAS AL LABORATORIO</v>
      </c>
      <c r="C44" s="144" t="str">
        <f>ACUMULADO!C49</f>
        <v>ZOONOSIS</v>
      </c>
      <c r="D44" s="390">
        <f>METAS!AV48</f>
        <v>0</v>
      </c>
      <c r="E44" s="390">
        <f>METAS!AW48</f>
        <v>0</v>
      </c>
      <c r="F44" s="390">
        <f>METAS!AX48</f>
        <v>0</v>
      </c>
      <c r="G44" s="390">
        <f>METAS!AY48</f>
        <v>0</v>
      </c>
      <c r="H44" s="390">
        <f>METAS!AZ48</f>
        <v>0</v>
      </c>
      <c r="I44" s="390">
        <f>METAS!BA48</f>
        <v>0</v>
      </c>
      <c r="J44" s="390">
        <f>METAS!BB48</f>
        <v>0</v>
      </c>
      <c r="K44" s="390">
        <f>METAS!BC48</f>
        <v>0</v>
      </c>
      <c r="L44" s="390">
        <f>METAS!BD48</f>
        <v>0</v>
      </c>
      <c r="M44" s="390">
        <f>METAS!BE48</f>
        <v>0</v>
      </c>
      <c r="N44" s="390">
        <f>METAS!BF48</f>
        <v>0</v>
      </c>
      <c r="O44" s="388">
        <f>ROUND((D44/12)*[5]Config!$C$6,0)</f>
        <v>0</v>
      </c>
      <c r="P44" s="388">
        <f>ROUND((E44/12)*Config!$C$6,0)</f>
        <v>0</v>
      </c>
      <c r="Q44" s="388">
        <f>ROUND((F44/12)*Config!$C$6,0)</f>
        <v>0</v>
      </c>
      <c r="R44" s="388">
        <f>ROUND((G44/12)*Config!$C$6,0)</f>
        <v>0</v>
      </c>
      <c r="S44" s="388">
        <f>ROUND((H44/12)*Config!$C$6,0)</f>
        <v>0</v>
      </c>
      <c r="T44" s="388">
        <f>ROUND((I44/12)*Config!$C$6,0)</f>
        <v>0</v>
      </c>
      <c r="U44" s="388">
        <f>ROUND((J44/12)*Config!$C$6,0)</f>
        <v>0</v>
      </c>
      <c r="V44" s="388">
        <f>ROUND((K44/12)*Config!$C$6,0)</f>
        <v>0</v>
      </c>
      <c r="W44" s="388">
        <f>ROUND((L44/12)*Config!$C$6,0)</f>
        <v>0</v>
      </c>
      <c r="X44" s="388">
        <f>ROUND((M44/12)*Config!$C$6,0)</f>
        <v>0</v>
      </c>
      <c r="Y44" s="388">
        <f>ROUND((N44/12)*Config!$C$6,0)</f>
        <v>0</v>
      </c>
      <c r="Z44" s="388">
        <f>ACUMULADO!AU49</f>
        <v>0</v>
      </c>
      <c r="AA44" s="388">
        <f>ACUMULADO!AV49</f>
        <v>0</v>
      </c>
      <c r="AB44" s="388">
        <f>ACUMULADO!AW49</f>
        <v>0</v>
      </c>
      <c r="AC44" s="388">
        <f>ACUMULADO!AX49</f>
        <v>0</v>
      </c>
      <c r="AD44" s="388">
        <f>ACUMULADO!AY49</f>
        <v>0</v>
      </c>
      <c r="AE44" s="388">
        <f>ACUMULADO!AZ49</f>
        <v>0</v>
      </c>
      <c r="AF44" s="388">
        <f>ACUMULADO!BA49</f>
        <v>0</v>
      </c>
      <c r="AG44" s="388">
        <f>ACUMULADO!BB49</f>
        <v>0</v>
      </c>
      <c r="AH44" s="388">
        <f>ACUMULADO!BC49</f>
        <v>0</v>
      </c>
      <c r="AI44" s="388">
        <f>ACUMULADO!BD49</f>
        <v>0</v>
      </c>
      <c r="AJ44" s="388">
        <f>ACUMULADO!BE49</f>
        <v>0</v>
      </c>
      <c r="AK44" s="403">
        <f>+Config!$G$3/100</f>
        <v>0.13300000000000001</v>
      </c>
      <c r="AL44" s="403">
        <f>+Config!$I$3/100</f>
        <v>0.15</v>
      </c>
      <c r="AM44" s="389" t="str">
        <f t="shared" si="5"/>
        <v>SM</v>
      </c>
      <c r="AN44" s="389" t="str">
        <f t="shared" si="6"/>
        <v>SM</v>
      </c>
      <c r="AO44" s="389" t="str">
        <f t="shared" si="7"/>
        <v>SM</v>
      </c>
      <c r="AP44" s="389" t="str">
        <f t="shared" si="8"/>
        <v>SM</v>
      </c>
      <c r="AQ44" s="389" t="str">
        <f t="shared" si="9"/>
        <v>SM</v>
      </c>
      <c r="AR44" s="389" t="str">
        <f t="shared" si="10"/>
        <v>SM</v>
      </c>
      <c r="AS44" s="389" t="str">
        <f t="shared" si="11"/>
        <v>SM</v>
      </c>
      <c r="AT44" s="389" t="str">
        <f t="shared" si="12"/>
        <v>SM</v>
      </c>
      <c r="AU44" s="389" t="str">
        <f t="shared" si="13"/>
        <v>SM</v>
      </c>
      <c r="AV44" s="389" t="str">
        <f t="shared" si="14"/>
        <v>SM</v>
      </c>
      <c r="AW44" s="389" t="str">
        <f t="shared" si="15"/>
        <v>SM</v>
      </c>
    </row>
    <row r="45" spans="1:49" ht="40.5" customHeight="1" x14ac:dyDescent="0.25">
      <c r="A45" s="128">
        <v>50</v>
      </c>
      <c r="B45" s="144" t="str">
        <f>ACUMULADO!B50</f>
        <v>PORCENTAJE DE CANES VACUNADOS</v>
      </c>
      <c r="C45" s="144" t="str">
        <f>ACUMULADO!C50</f>
        <v>ZOONOSIS</v>
      </c>
      <c r="D45" s="390">
        <f>METAS!AV49</f>
        <v>0</v>
      </c>
      <c r="E45" s="390">
        <f>METAS!AW49</f>
        <v>0</v>
      </c>
      <c r="F45" s="390">
        <f>METAS!AX49</f>
        <v>5567</v>
      </c>
      <c r="G45" s="390">
        <f>METAS!AY49</f>
        <v>471</v>
      </c>
      <c r="H45" s="390">
        <f>METAS!AZ49</f>
        <v>755</v>
      </c>
      <c r="I45" s="390">
        <f>METAS!BA49</f>
        <v>2601</v>
      </c>
      <c r="J45" s="390">
        <f>METAS!BB49</f>
        <v>1127</v>
      </c>
      <c r="K45" s="390">
        <f>METAS!BC49</f>
        <v>666</v>
      </c>
      <c r="L45" s="390">
        <f>METAS!BD49</f>
        <v>588</v>
      </c>
      <c r="M45" s="390">
        <f>METAS!BE49</f>
        <v>1161</v>
      </c>
      <c r="N45" s="390">
        <f>METAS!BF49</f>
        <v>12936</v>
      </c>
      <c r="O45" s="388">
        <f>ROUND((D45/12)*[5]Config!$C$6,0)</f>
        <v>0</v>
      </c>
      <c r="P45" s="388">
        <f>ROUND((E45/12)*Config!$C$6,0)</f>
        <v>0</v>
      </c>
      <c r="Q45" s="388">
        <f>ROUND((F45/12)*Config!$C$6,0)</f>
        <v>928</v>
      </c>
      <c r="R45" s="388">
        <f>ROUND((G45/12)*Config!$C$6,0)</f>
        <v>79</v>
      </c>
      <c r="S45" s="388">
        <f>ROUND((H45/12)*Config!$C$6,0)</f>
        <v>126</v>
      </c>
      <c r="T45" s="388">
        <f>ROUND((I45/12)*Config!$C$6,0)</f>
        <v>434</v>
      </c>
      <c r="U45" s="388">
        <f>ROUND((J45/12)*Config!$C$6,0)</f>
        <v>188</v>
      </c>
      <c r="V45" s="388">
        <f>ROUND((K45/12)*Config!$C$6,0)</f>
        <v>111</v>
      </c>
      <c r="W45" s="388">
        <f>ROUND((L45/12)*Config!$C$6,0)</f>
        <v>98</v>
      </c>
      <c r="X45" s="388">
        <f>ROUND((M45/12)*Config!$C$6,0)</f>
        <v>194</v>
      </c>
      <c r="Y45" s="388">
        <f>ROUND((N45/12)*Config!$C$6,0)</f>
        <v>2156</v>
      </c>
      <c r="Z45" s="388">
        <f>ACUMULADO!AU50</f>
        <v>0</v>
      </c>
      <c r="AA45" s="388">
        <f>ACUMULADO!AV50</f>
        <v>0</v>
      </c>
      <c r="AB45" s="388">
        <f>ACUMULADO!AW50</f>
        <v>0</v>
      </c>
      <c r="AC45" s="388">
        <f>ACUMULADO!AX50</f>
        <v>0</v>
      </c>
      <c r="AD45" s="388">
        <f>ACUMULADO!AY50</f>
        <v>0</v>
      </c>
      <c r="AE45" s="388">
        <f>ACUMULADO!AZ50</f>
        <v>0</v>
      </c>
      <c r="AF45" s="388">
        <f>ACUMULADO!BA50</f>
        <v>0</v>
      </c>
      <c r="AG45" s="388">
        <f>ACUMULADO!BB50</f>
        <v>0</v>
      </c>
      <c r="AH45" s="388">
        <f>ACUMULADO!BC50</f>
        <v>0</v>
      </c>
      <c r="AI45" s="388">
        <f>ACUMULADO!BD50</f>
        <v>0</v>
      </c>
      <c r="AJ45" s="388">
        <f>ACUMULADO!BE50</f>
        <v>0</v>
      </c>
      <c r="AK45" s="403">
        <f>+Config!$G$3/100</f>
        <v>0.13300000000000001</v>
      </c>
      <c r="AL45" s="403">
        <f>+Config!$I$3/100</f>
        <v>0.15</v>
      </c>
      <c r="AM45" s="389" t="str">
        <f t="shared" si="5"/>
        <v>SM</v>
      </c>
      <c r="AN45" s="389" t="str">
        <f t="shared" si="6"/>
        <v>SM</v>
      </c>
      <c r="AO45" s="389">
        <f t="shared" si="7"/>
        <v>0</v>
      </c>
      <c r="AP45" s="389">
        <f t="shared" si="8"/>
        <v>0</v>
      </c>
      <c r="AQ45" s="389">
        <f t="shared" si="9"/>
        <v>0</v>
      </c>
      <c r="AR45" s="389">
        <f t="shared" si="10"/>
        <v>0</v>
      </c>
      <c r="AS45" s="389">
        <f t="shared" si="11"/>
        <v>0</v>
      </c>
      <c r="AT45" s="389">
        <f t="shared" si="12"/>
        <v>0</v>
      </c>
      <c r="AU45" s="389">
        <f t="shared" si="13"/>
        <v>0</v>
      </c>
      <c r="AV45" s="389">
        <f t="shared" si="14"/>
        <v>0</v>
      </c>
      <c r="AW45" s="389">
        <f t="shared" si="15"/>
        <v>0</v>
      </c>
    </row>
    <row r="46" spans="1:49" ht="40.5" customHeight="1" x14ac:dyDescent="0.25">
      <c r="A46" s="128">
        <v>51</v>
      </c>
      <c r="B46" s="144" t="str">
        <f>ACUMULADO!B51</f>
        <v>PORCENTAJE DE MUESTRAS DE MURCIELAGOS HEMATOFAGOS REMITIDAS AL LABORATORIO</v>
      </c>
      <c r="C46" s="144" t="str">
        <f>ACUMULADO!C51</f>
        <v>ZOONOSIS</v>
      </c>
      <c r="D46" s="390">
        <f>METAS!AV50</f>
        <v>0</v>
      </c>
      <c r="E46" s="390">
        <f>METAS!AW50</f>
        <v>0</v>
      </c>
      <c r="F46" s="390">
        <f>METAS!AX50</f>
        <v>0</v>
      </c>
      <c r="G46" s="390">
        <f>METAS!AY50</f>
        <v>0</v>
      </c>
      <c r="H46" s="390">
        <f>METAS!AZ50</f>
        <v>0</v>
      </c>
      <c r="I46" s="390">
        <f>METAS!BA50</f>
        <v>0</v>
      </c>
      <c r="J46" s="390">
        <f>METAS!BB50</f>
        <v>0</v>
      </c>
      <c r="K46" s="390">
        <f>METAS!BC50</f>
        <v>0</v>
      </c>
      <c r="L46" s="390">
        <f>METAS!BD50</f>
        <v>0</v>
      </c>
      <c r="M46" s="390">
        <f>METAS!BE50</f>
        <v>0</v>
      </c>
      <c r="N46" s="390">
        <f>METAS!BF50</f>
        <v>0</v>
      </c>
      <c r="O46" s="388">
        <f>ROUND((D46/12)*[5]Config!$C$6,0)</f>
        <v>0</v>
      </c>
      <c r="P46" s="388">
        <f>ROUND((E46/12)*Config!$C$6,0)</f>
        <v>0</v>
      </c>
      <c r="Q46" s="388">
        <f>ROUND((F46/12)*Config!$C$6,0)</f>
        <v>0</v>
      </c>
      <c r="R46" s="388">
        <f>ROUND((G46/12)*Config!$C$6,0)</f>
        <v>0</v>
      </c>
      <c r="S46" s="388">
        <f>ROUND((H46/12)*Config!$C$6,0)</f>
        <v>0</v>
      </c>
      <c r="T46" s="388">
        <f>ROUND((I46/12)*Config!$C$6,0)</f>
        <v>0</v>
      </c>
      <c r="U46" s="388">
        <f>ROUND((J46/12)*Config!$C$6,0)</f>
        <v>0</v>
      </c>
      <c r="V46" s="388">
        <f>ROUND((K46/12)*Config!$C$6,0)</f>
        <v>0</v>
      </c>
      <c r="W46" s="388">
        <f>ROUND((L46/12)*Config!$C$6,0)</f>
        <v>0</v>
      </c>
      <c r="X46" s="388">
        <f>ROUND((M46/12)*Config!$C$6,0)</f>
        <v>0</v>
      </c>
      <c r="Y46" s="388">
        <f>ROUND((N46/12)*Config!$C$6,0)</f>
        <v>0</v>
      </c>
      <c r="Z46" s="388">
        <f>ACUMULADO!AU51</f>
        <v>0</v>
      </c>
      <c r="AA46" s="388">
        <f>ACUMULADO!AV51</f>
        <v>0</v>
      </c>
      <c r="AB46" s="388">
        <f>ACUMULADO!AW51</f>
        <v>0</v>
      </c>
      <c r="AC46" s="388">
        <f>ACUMULADO!AX51</f>
        <v>0</v>
      </c>
      <c r="AD46" s="388">
        <f>ACUMULADO!AY51</f>
        <v>0</v>
      </c>
      <c r="AE46" s="388">
        <f>ACUMULADO!AZ51</f>
        <v>0</v>
      </c>
      <c r="AF46" s="388">
        <f>ACUMULADO!BA51</f>
        <v>0</v>
      </c>
      <c r="AG46" s="388">
        <f>ACUMULADO!BB51</f>
        <v>0</v>
      </c>
      <c r="AH46" s="388">
        <f>ACUMULADO!BC51</f>
        <v>0</v>
      </c>
      <c r="AI46" s="388">
        <f>ACUMULADO!BD51</f>
        <v>0</v>
      </c>
      <c r="AJ46" s="388">
        <f>ACUMULADO!BE51</f>
        <v>0</v>
      </c>
      <c r="AK46" s="403">
        <f>+Config!$G$3/100</f>
        <v>0.13300000000000001</v>
      </c>
      <c r="AL46" s="403">
        <f>+Config!$I$3/100</f>
        <v>0.15</v>
      </c>
      <c r="AM46" s="389" t="str">
        <f t="shared" si="5"/>
        <v>SM</v>
      </c>
      <c r="AN46" s="389" t="str">
        <f t="shared" si="6"/>
        <v>SM</v>
      </c>
      <c r="AO46" s="389" t="str">
        <f t="shared" si="7"/>
        <v>SM</v>
      </c>
      <c r="AP46" s="389" t="str">
        <f t="shared" si="8"/>
        <v>SM</v>
      </c>
      <c r="AQ46" s="389" t="str">
        <f t="shared" si="9"/>
        <v>SM</v>
      </c>
      <c r="AR46" s="389" t="str">
        <f t="shared" si="10"/>
        <v>SM</v>
      </c>
      <c r="AS46" s="389" t="str">
        <f t="shared" si="11"/>
        <v>SM</v>
      </c>
      <c r="AT46" s="389" t="str">
        <f t="shared" si="12"/>
        <v>SM</v>
      </c>
      <c r="AU46" s="389" t="str">
        <f t="shared" si="13"/>
        <v>SM</v>
      </c>
      <c r="AV46" s="389" t="str">
        <f t="shared" si="14"/>
        <v>SM</v>
      </c>
      <c r="AW46" s="389" t="str">
        <f t="shared" si="15"/>
        <v>SM</v>
      </c>
    </row>
    <row r="47" spans="1:49" ht="40.5" customHeight="1" x14ac:dyDescent="0.25">
      <c r="A47" s="128">
        <v>52</v>
      </c>
      <c r="B47" s="144" t="str">
        <f>ACUMULADO!B52</f>
        <v>PORCENTAJE DE ANIMAL MORDEDOR CONTROLADO</v>
      </c>
      <c r="C47" s="144" t="str">
        <f>ACUMULADO!C52</f>
        <v>ZOONOSIS</v>
      </c>
      <c r="D47" s="390">
        <f>METAS!AV51</f>
        <v>0</v>
      </c>
      <c r="E47" s="390">
        <f>METAS!AW51</f>
        <v>0</v>
      </c>
      <c r="F47" s="390">
        <f>METAS!AX51</f>
        <v>154</v>
      </c>
      <c r="G47" s="390">
        <f>METAS!AY51</f>
        <v>16</v>
      </c>
      <c r="H47" s="390">
        <f>METAS!AZ51</f>
        <v>5</v>
      </c>
      <c r="I47" s="390">
        <f>METAS!BA51</f>
        <v>94</v>
      </c>
      <c r="J47" s="390">
        <f>METAS!BB51</f>
        <v>7</v>
      </c>
      <c r="K47" s="390">
        <f>METAS!BC51</f>
        <v>0</v>
      </c>
      <c r="L47" s="390">
        <f>METAS!BD51</f>
        <v>25</v>
      </c>
      <c r="M47" s="390">
        <f>METAS!BE51</f>
        <v>0</v>
      </c>
      <c r="N47" s="390">
        <f>METAS!BF51</f>
        <v>301</v>
      </c>
      <c r="O47" s="388">
        <f>ROUND((D47/12)*[5]Config!$C$6,0)</f>
        <v>0</v>
      </c>
      <c r="P47" s="388">
        <f>ROUND((E47/12)*Config!$C$6,0)</f>
        <v>0</v>
      </c>
      <c r="Q47" s="388">
        <f>ROUND((F47/12)*Config!$C$6,0)</f>
        <v>26</v>
      </c>
      <c r="R47" s="388">
        <f>ROUND((G47/12)*Config!$C$6,0)</f>
        <v>3</v>
      </c>
      <c r="S47" s="388">
        <f>ROUND((H47/12)*Config!$C$6,0)</f>
        <v>1</v>
      </c>
      <c r="T47" s="388">
        <f>ROUND((I47/12)*Config!$C$6,0)</f>
        <v>16</v>
      </c>
      <c r="U47" s="388">
        <f>ROUND((J47/12)*Config!$C$6,0)</f>
        <v>1</v>
      </c>
      <c r="V47" s="388">
        <f>ROUND((K47/12)*Config!$C$6,0)</f>
        <v>0</v>
      </c>
      <c r="W47" s="388">
        <f>ROUND((L47/12)*Config!$C$6,0)</f>
        <v>4</v>
      </c>
      <c r="X47" s="388">
        <f>ROUND((M47/12)*Config!$C$6,0)</f>
        <v>0</v>
      </c>
      <c r="Y47" s="388">
        <f>ROUND((N47/12)*Config!$C$6,0)</f>
        <v>50</v>
      </c>
      <c r="Z47" s="388">
        <f>ACUMULADO!AU52</f>
        <v>0</v>
      </c>
      <c r="AA47" s="388">
        <f>ACUMULADO!AV52</f>
        <v>0</v>
      </c>
      <c r="AB47" s="388">
        <f>ACUMULADO!AW52</f>
        <v>18</v>
      </c>
      <c r="AC47" s="388">
        <f>ACUMULADO!AX52</f>
        <v>3</v>
      </c>
      <c r="AD47" s="388">
        <f>ACUMULADO!AY52</f>
        <v>5</v>
      </c>
      <c r="AE47" s="388">
        <f>ACUMULADO!AZ52</f>
        <v>17</v>
      </c>
      <c r="AF47" s="388">
        <f>ACUMULADO!BA52</f>
        <v>4</v>
      </c>
      <c r="AG47" s="388">
        <f>ACUMULADO!BB52</f>
        <v>0</v>
      </c>
      <c r="AH47" s="388">
        <f>ACUMULADO!BC52</f>
        <v>3</v>
      </c>
      <c r="AI47" s="388">
        <f>ACUMULADO!BD52</f>
        <v>0</v>
      </c>
      <c r="AJ47" s="388">
        <f>ACUMULADO!BE52</f>
        <v>50</v>
      </c>
      <c r="AK47" s="403">
        <f>+Config!$G$3/100</f>
        <v>0.13300000000000001</v>
      </c>
      <c r="AL47" s="403">
        <f>+Config!$I$3/100</f>
        <v>0.15</v>
      </c>
      <c r="AM47" s="389" t="str">
        <f t="shared" si="5"/>
        <v>SM</v>
      </c>
      <c r="AN47" s="389" t="str">
        <f t="shared" si="6"/>
        <v>SM</v>
      </c>
      <c r="AO47" s="389">
        <f t="shared" si="7"/>
        <v>0.11688311688311688</v>
      </c>
      <c r="AP47" s="389">
        <f t="shared" si="8"/>
        <v>0.1875</v>
      </c>
      <c r="AQ47" s="389">
        <f t="shared" si="9"/>
        <v>1</v>
      </c>
      <c r="AR47" s="389">
        <f t="shared" si="10"/>
        <v>0.18085106382978725</v>
      </c>
      <c r="AS47" s="389">
        <f t="shared" si="11"/>
        <v>0.5714285714285714</v>
      </c>
      <c r="AT47" s="389" t="str">
        <f t="shared" si="12"/>
        <v>SM</v>
      </c>
      <c r="AU47" s="389">
        <f t="shared" si="13"/>
        <v>0.12</v>
      </c>
      <c r="AV47" s="389" t="str">
        <f t="shared" si="14"/>
        <v>SM</v>
      </c>
      <c r="AW47" s="389">
        <f t="shared" si="15"/>
        <v>0.16611295681063123</v>
      </c>
    </row>
    <row r="48" spans="1:49" ht="40.5" customHeight="1" x14ac:dyDescent="0.25">
      <c r="A48" s="128">
        <v>53</v>
      </c>
      <c r="B48" s="144" t="str">
        <f>ACUMULADO!B53</f>
        <v>PORCENTAJE DE CASOS DE RABIA CANINA</v>
      </c>
      <c r="C48" s="144" t="str">
        <f>ACUMULADO!C53</f>
        <v>ZOONOSIS</v>
      </c>
      <c r="D48" s="390">
        <f>METAS!AV52</f>
        <v>0</v>
      </c>
      <c r="E48" s="390">
        <f>METAS!AW52</f>
        <v>0</v>
      </c>
      <c r="F48" s="390">
        <f>METAS!AX52</f>
        <v>0</v>
      </c>
      <c r="G48" s="390">
        <f>METAS!AY52</f>
        <v>0</v>
      </c>
      <c r="H48" s="390">
        <f>METAS!AZ52</f>
        <v>0</v>
      </c>
      <c r="I48" s="390">
        <f>METAS!BA52</f>
        <v>0</v>
      </c>
      <c r="J48" s="390">
        <f>METAS!BB52</f>
        <v>0</v>
      </c>
      <c r="K48" s="390">
        <f>METAS!BC52</f>
        <v>0</v>
      </c>
      <c r="L48" s="390">
        <f>METAS!BD52</f>
        <v>0</v>
      </c>
      <c r="M48" s="390">
        <f>METAS!BE52</f>
        <v>0</v>
      </c>
      <c r="N48" s="390">
        <f>METAS!BF52</f>
        <v>0</v>
      </c>
      <c r="O48" s="388">
        <f>ROUND((D48/12)*[5]Config!$C$6,0)</f>
        <v>0</v>
      </c>
      <c r="P48" s="388">
        <f>ROUND((E48/12)*Config!$C$6,0)</f>
        <v>0</v>
      </c>
      <c r="Q48" s="388">
        <f>ROUND((F48/12)*Config!$C$6,0)</f>
        <v>0</v>
      </c>
      <c r="R48" s="388">
        <f>ROUND((G48/12)*Config!$C$6,0)</f>
        <v>0</v>
      </c>
      <c r="S48" s="388">
        <f>ROUND((H48/12)*Config!$C$6,0)</f>
        <v>0</v>
      </c>
      <c r="T48" s="388">
        <f>ROUND((I48/12)*Config!$C$6,0)</f>
        <v>0</v>
      </c>
      <c r="U48" s="388">
        <f>ROUND((J48/12)*Config!$C$6,0)</f>
        <v>0</v>
      </c>
      <c r="V48" s="388">
        <f>ROUND((K48/12)*Config!$C$6,0)</f>
        <v>0</v>
      </c>
      <c r="W48" s="388">
        <f>ROUND((L48/12)*Config!$C$6,0)</f>
        <v>0</v>
      </c>
      <c r="X48" s="388">
        <f>ROUND((M48/12)*Config!$C$6,0)</f>
        <v>0</v>
      </c>
      <c r="Y48" s="388">
        <f>ROUND((N48/12)*Config!$C$6,0)</f>
        <v>0</v>
      </c>
      <c r="Z48" s="388">
        <f>ACUMULADO!AU53</f>
        <v>0</v>
      </c>
      <c r="AA48" s="388">
        <f>ACUMULADO!AV53</f>
        <v>0</v>
      </c>
      <c r="AB48" s="388">
        <f>ACUMULADO!AW53</f>
        <v>0</v>
      </c>
      <c r="AC48" s="388">
        <f>ACUMULADO!AX53</f>
        <v>0</v>
      </c>
      <c r="AD48" s="388">
        <f>ACUMULADO!AY53</f>
        <v>0</v>
      </c>
      <c r="AE48" s="388">
        <f>ACUMULADO!AZ53</f>
        <v>0</v>
      </c>
      <c r="AF48" s="388">
        <f>ACUMULADO!BA53</f>
        <v>0</v>
      </c>
      <c r="AG48" s="388">
        <f>ACUMULADO!BB53</f>
        <v>0</v>
      </c>
      <c r="AH48" s="388">
        <f>ACUMULADO!BC53</f>
        <v>0</v>
      </c>
      <c r="AI48" s="388">
        <f>ACUMULADO!BD53</f>
        <v>0</v>
      </c>
      <c r="AJ48" s="388">
        <f>ACUMULADO!BE53</f>
        <v>0</v>
      </c>
      <c r="AK48" s="403">
        <f>+Config!$G$3/100</f>
        <v>0.13300000000000001</v>
      </c>
      <c r="AL48" s="403">
        <f>+Config!$I$3/100</f>
        <v>0.15</v>
      </c>
      <c r="AM48" s="389" t="str">
        <f t="shared" si="5"/>
        <v>SM</v>
      </c>
      <c r="AN48" s="389" t="str">
        <f t="shared" si="6"/>
        <v>SM</v>
      </c>
      <c r="AO48" s="389" t="str">
        <f t="shared" si="7"/>
        <v>SM</v>
      </c>
      <c r="AP48" s="389" t="str">
        <f t="shared" si="8"/>
        <v>SM</v>
      </c>
      <c r="AQ48" s="389" t="str">
        <f t="shared" si="9"/>
        <v>SM</v>
      </c>
      <c r="AR48" s="389" t="str">
        <f t="shared" si="10"/>
        <v>SM</v>
      </c>
      <c r="AS48" s="389" t="str">
        <f t="shared" si="11"/>
        <v>SM</v>
      </c>
      <c r="AT48" s="389" t="str">
        <f t="shared" si="12"/>
        <v>SM</v>
      </c>
      <c r="AU48" s="389" t="str">
        <f t="shared" si="13"/>
        <v>SM</v>
      </c>
      <c r="AV48" s="389" t="str">
        <f t="shared" si="14"/>
        <v>SM</v>
      </c>
      <c r="AW48" s="389" t="str">
        <f t="shared" si="15"/>
        <v>SM</v>
      </c>
    </row>
  </sheetData>
  <mergeCells count="8">
    <mergeCell ref="AK2:AL2"/>
    <mergeCell ref="AM2:AW2"/>
    <mergeCell ref="A2:A3"/>
    <mergeCell ref="B2:B3"/>
    <mergeCell ref="C2:C3"/>
    <mergeCell ref="D2:N2"/>
    <mergeCell ref="O2:Y2"/>
    <mergeCell ref="Z2:AJ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29BEB-1067-4703-87D2-A3ED40052389}">
  <sheetPr>
    <tabColor rgb="FFFF0000"/>
  </sheetPr>
  <dimension ref="A2:L5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11" sqref="B11"/>
    </sheetView>
  </sheetViews>
  <sheetFormatPr baseColWidth="10" defaultRowHeight="15" x14ac:dyDescent="0.25"/>
  <cols>
    <col min="1" max="1" width="6.28515625" customWidth="1"/>
    <col min="2" max="2" width="99" style="2" customWidth="1"/>
    <col min="3" max="3" width="16.28515625" customWidth="1"/>
    <col min="4" max="4" width="15.42578125" customWidth="1"/>
  </cols>
  <sheetData>
    <row r="2" spans="1:12" x14ac:dyDescent="0.25">
      <c r="A2" s="392" t="str">
        <f>CONSOLIDADO!A2</f>
        <v>Nº</v>
      </c>
      <c r="B2" s="402" t="str">
        <f>CONSOLIDADO!B2</f>
        <v>INDICADOR</v>
      </c>
      <c r="C2" s="392" t="str">
        <f>CONSOLIDADO!C2</f>
        <v>ETAPA DE VIDA</v>
      </c>
      <c r="D2" s="392" t="str">
        <f>CONSOLIDADO!F3</f>
        <v>LLUI</v>
      </c>
      <c r="E2" s="392" t="str">
        <f>CONSOLIDADO!G3</f>
        <v>JER</v>
      </c>
      <c r="F2" s="392" t="str">
        <f>CONSOLIDADO!H3</f>
        <v>YAN</v>
      </c>
      <c r="G2" s="392" t="str">
        <f>CONSOLIDADO!I3</f>
        <v>SOR</v>
      </c>
      <c r="H2" s="392" t="str">
        <f>CONSOLIDADO!J3</f>
        <v>JEP</v>
      </c>
      <c r="I2" s="392" t="str">
        <f>CONSOLIDADO!K3</f>
        <v>ROQ</v>
      </c>
      <c r="J2" s="392" t="str">
        <f>CONSOLIDADO!L3</f>
        <v>CAL</v>
      </c>
      <c r="K2" s="392" t="str">
        <f>CONSOLIDADO!M3</f>
        <v>PUE</v>
      </c>
      <c r="L2" s="392" t="str">
        <f>CONSOLIDADO!N3</f>
        <v>RED</v>
      </c>
    </row>
    <row r="3" spans="1:12" ht="30.75" customHeight="1" x14ac:dyDescent="0.25">
      <c r="A3" s="393">
        <f>+CONSOLIDADO!A4</f>
        <v>1</v>
      </c>
      <c r="B3" s="404" t="str">
        <f>+CONSOLIDADO!B4</f>
        <v>CASOS DE LEISHMANIASIS CON TRATAMIENTO COMPLETO</v>
      </c>
      <c r="C3" s="393" t="str">
        <f>+CONSOLIDADO!C4</f>
        <v xml:space="preserve">METAXENICAS </v>
      </c>
      <c r="D3" s="342" t="str">
        <f>IF(CONSOLIDADO!AO4&lt;CONSOLIDADO!$AK4,"DEFICIENTE",IF(AND(CONSOLIDADO!AO4&gt;=CONSOLIDADO!$AK4,CONSOLIDADO!AO4&lt;CONSOLIDADO!$AL4),"PROCESO","OPTIMO"))</f>
        <v>OPTIMO</v>
      </c>
      <c r="E3" s="342" t="str">
        <f>IF(CONSOLIDADO!AP4&lt;CONSOLIDADO!$AK4,"DEFICIENTE",IF(AND(CONSOLIDADO!AP4&gt;=CONSOLIDADO!$AK4,CONSOLIDADO!AP4&lt;CONSOLIDADO!$AL4),"PROCESO","OPTIMO"))</f>
        <v>OPTIMO</v>
      </c>
      <c r="F3" s="342" t="str">
        <f>IF(CONSOLIDADO!AQ4&lt;CONSOLIDADO!$AK4,"DEFICIENTE",IF(AND(CONSOLIDADO!AQ4&gt;=CONSOLIDADO!$AK4,CONSOLIDADO!AQ4&lt;CONSOLIDADO!$AL4),"PROCESO","OPTIMO"))</f>
        <v>OPTIMO</v>
      </c>
      <c r="G3" s="342" t="str">
        <f>IF(CONSOLIDADO!AR4&lt;CONSOLIDADO!$AK4,"DEFICIENTE",IF(AND(CONSOLIDADO!AR4&gt;=CONSOLIDADO!$AK4,CONSOLIDADO!AR4&lt;CONSOLIDADO!$AL4),"PROCESO","OPTIMO"))</f>
        <v>DEFICIENTE</v>
      </c>
      <c r="H3" s="342" t="str">
        <f>IF(CONSOLIDADO!AS4&lt;CONSOLIDADO!$AK4,"DEFICIENTE",IF(AND(CONSOLIDADO!AS4&gt;=CONSOLIDADO!$AK4,CONSOLIDADO!AS4&lt;CONSOLIDADO!$AL4),"PROCESO","OPTIMO"))</f>
        <v>OPTIMO</v>
      </c>
      <c r="I3" s="342" t="str">
        <f>IF(CONSOLIDADO!AT4&lt;CONSOLIDADO!$AK4,"DEFICIENTE",IF(AND(CONSOLIDADO!AT4&gt;=CONSOLIDADO!$AK4,CONSOLIDADO!AT4&lt;CONSOLIDADO!$AL4),"PROCESO","OPTIMO"))</f>
        <v>DEFICIENTE</v>
      </c>
      <c r="J3" s="342" t="str">
        <f>IF(CONSOLIDADO!AU4&lt;CONSOLIDADO!$AK4,"DEFICIENTE",IF(AND(CONSOLIDADO!AU4&gt;=CONSOLIDADO!$AK4,CONSOLIDADO!AU4&lt;CONSOLIDADO!$AL4),"PROCESO","OPTIMO"))</f>
        <v>OPTIMO</v>
      </c>
      <c r="K3" s="342" t="str">
        <f>IF(CONSOLIDADO!AV4&lt;CONSOLIDADO!$AK4,"DEFICIENTE",IF(AND(CONSOLIDADO!AV4&gt;=CONSOLIDADO!$AK4,CONSOLIDADO!AV4&lt;CONSOLIDADO!$AL4),"PROCESO","OPTIMO"))</f>
        <v>OPTIMO</v>
      </c>
      <c r="L3" s="342" t="str">
        <f>IF(CONSOLIDADO!AW4&lt;CONSOLIDADO!$AK4,"DEFICIENTE",IF(AND(CONSOLIDADO!AW4&gt;=CONSOLIDADO!$AK4,CONSOLIDADO!AW4&lt;CONSOLIDADO!$AL4),"PROCESO","OPTIMO"))</f>
        <v>DEFICIENTE</v>
      </c>
    </row>
    <row r="4" spans="1:12" ht="30.75" customHeight="1" x14ac:dyDescent="0.25">
      <c r="A4" s="393">
        <f>+CONSOLIDADO!A5</f>
        <v>2</v>
      </c>
      <c r="B4" s="404" t="str">
        <f>+CONSOLIDADO!B5</f>
        <v>VIVIENDAS  EN  ÁREAS  DE  RIESGO DE  DENGUE  CON  VIGILANCIA  ENTOMOLÓGICA  DOMICILIARIA  EN  ESCENARIO I Y II.</v>
      </c>
      <c r="C4" s="393" t="str">
        <f>+CONSOLIDADO!C5</f>
        <v xml:space="preserve">METAXENICAS </v>
      </c>
      <c r="D4" s="342" t="str">
        <f>IF(CONSOLIDADO!AO5&lt;CONSOLIDADO!$AK5,"DEFICIENTE",IF(AND(CONSOLIDADO!AO5&gt;=CONSOLIDADO!$AK5,CONSOLIDADO!AO5&lt;CONSOLIDADO!$AL5),"PROCESO","OPTIMO"))</f>
        <v>OPTIMO</v>
      </c>
      <c r="E4" s="342" t="str">
        <f>IF(CONSOLIDADO!AP5&lt;CONSOLIDADO!$AK5,"DEFICIENTE",IF(AND(CONSOLIDADO!AP5&gt;=CONSOLIDADO!$AK5,CONSOLIDADO!AP5&lt;CONSOLIDADO!$AL5),"PROCESO","OPTIMO"))</f>
        <v>OPTIMO</v>
      </c>
      <c r="F4" s="342" t="str">
        <f>IF(CONSOLIDADO!AQ5&lt;CONSOLIDADO!$AK5,"DEFICIENTE",IF(AND(CONSOLIDADO!AQ5&gt;=CONSOLIDADO!$AK5,CONSOLIDADO!AQ5&lt;CONSOLIDADO!$AL5),"PROCESO","OPTIMO"))</f>
        <v>OPTIMO</v>
      </c>
      <c r="G4" s="342" t="str">
        <f>IF(CONSOLIDADO!AR5&lt;CONSOLIDADO!$AK5,"DEFICIENTE",IF(AND(CONSOLIDADO!AR5&gt;=CONSOLIDADO!$AK5,CONSOLIDADO!AR5&lt;CONSOLIDADO!$AL5),"PROCESO","OPTIMO"))</f>
        <v>OPTIMO</v>
      </c>
      <c r="H4" s="342" t="str">
        <f>IF(CONSOLIDADO!AS5&lt;CONSOLIDADO!$AK5,"DEFICIENTE",IF(AND(CONSOLIDADO!AS5&gt;=CONSOLIDADO!$AK5,CONSOLIDADO!AS5&lt;CONSOLIDADO!$AL5),"PROCESO","OPTIMO"))</f>
        <v>DEFICIENTE</v>
      </c>
      <c r="I4" s="342" t="str">
        <f>IF(CONSOLIDADO!AT5&lt;CONSOLIDADO!$AK5,"DEFICIENTE",IF(AND(CONSOLIDADO!AT5&gt;=CONSOLIDADO!$AK5,CONSOLIDADO!AT5&lt;CONSOLIDADO!$AL5),"PROCESO","OPTIMO"))</f>
        <v>DEFICIENTE</v>
      </c>
      <c r="J4" s="342" t="str">
        <f>IF(CONSOLIDADO!AU5&lt;CONSOLIDADO!$AK5,"DEFICIENTE",IF(AND(CONSOLIDADO!AU5&gt;=CONSOLIDADO!$AK5,CONSOLIDADO!AU5&lt;CONSOLIDADO!$AL5),"PROCESO","OPTIMO"))</f>
        <v>OPTIMO</v>
      </c>
      <c r="K4" s="342" t="str">
        <f>IF(CONSOLIDADO!AV5&lt;CONSOLIDADO!$AK5,"DEFICIENTE",IF(AND(CONSOLIDADO!AV5&gt;=CONSOLIDADO!$AK5,CONSOLIDADO!AV5&lt;CONSOLIDADO!$AL5),"PROCESO","OPTIMO"))</f>
        <v>OPTIMO</v>
      </c>
      <c r="L4" s="342" t="str">
        <f>IF(CONSOLIDADO!AW5&lt;CONSOLIDADO!$AK5,"DEFICIENTE",IF(AND(CONSOLIDADO!AW5&gt;=CONSOLIDADO!$AK5,CONSOLIDADO!AW5&lt;CONSOLIDADO!$AL5),"PROCESO","OPTIMO"))</f>
        <v>OPTIMO</v>
      </c>
    </row>
    <row r="5" spans="1:12" ht="30.75" customHeight="1" x14ac:dyDescent="0.25">
      <c r="A5" s="393">
        <f>+CONSOLIDADO!A6</f>
        <v>3</v>
      </c>
      <c r="B5" s="404" t="str">
        <f>+CONSOLIDADO!B6</f>
        <v>VIVIENDAS UBICADAS EN ESCENARIO II DE TRANSMISIÓN DE DENGUE PROTEGIDAS CON TRATAMIENTO FOCAL Y CONTROL FÍSICO</v>
      </c>
      <c r="C5" s="393" t="str">
        <f>+CONSOLIDADO!C6</f>
        <v xml:space="preserve">METAXENICAS </v>
      </c>
      <c r="D5" s="342" t="str">
        <f>IF(CONSOLIDADO!AO6&lt;CONSOLIDADO!$AK6,"DEFICIENTE",IF(AND(CONSOLIDADO!AO6&gt;=CONSOLIDADO!$AK6,CONSOLIDADO!AO6&lt;CONSOLIDADO!$AL6),"PROCESO","OPTIMO"))</f>
        <v>DEFICIENTE</v>
      </c>
      <c r="E5" s="342" t="str">
        <f>IF(CONSOLIDADO!AP6&lt;CONSOLIDADO!$AK6,"DEFICIENTE",IF(AND(CONSOLIDADO!AP6&gt;=CONSOLIDADO!$AK6,CONSOLIDADO!AP6&lt;CONSOLIDADO!$AL6),"PROCESO","OPTIMO"))</f>
        <v>OPTIMO</v>
      </c>
      <c r="F5" s="342" t="str">
        <f>IF(CONSOLIDADO!AQ6&lt;CONSOLIDADO!$AK6,"DEFICIENTE",IF(AND(CONSOLIDADO!AQ6&gt;=CONSOLIDADO!$AK6,CONSOLIDADO!AQ6&lt;CONSOLIDADO!$AL6),"PROCESO","OPTIMO"))</f>
        <v>DEFICIENTE</v>
      </c>
      <c r="G5" s="342" t="str">
        <f>IF(CONSOLIDADO!AR6&lt;CONSOLIDADO!$AK6,"DEFICIENTE",IF(AND(CONSOLIDADO!AR6&gt;=CONSOLIDADO!$AK6,CONSOLIDADO!AR6&lt;CONSOLIDADO!$AL6),"PROCESO","OPTIMO"))</f>
        <v>DEFICIENTE</v>
      </c>
      <c r="H5" s="342" t="str">
        <f>IF(CONSOLIDADO!AS6&lt;CONSOLIDADO!$AK6,"DEFICIENTE",IF(AND(CONSOLIDADO!AS6&gt;=CONSOLIDADO!$AK6,CONSOLIDADO!AS6&lt;CONSOLIDADO!$AL6),"PROCESO","OPTIMO"))</f>
        <v>OPTIMO</v>
      </c>
      <c r="I5" s="342" t="str">
        <f>IF(CONSOLIDADO!AT6&lt;CONSOLIDADO!$AK6,"DEFICIENTE",IF(AND(CONSOLIDADO!AT6&gt;=CONSOLIDADO!$AK6,CONSOLIDADO!AT6&lt;CONSOLIDADO!$AL6),"PROCESO","OPTIMO"))</f>
        <v>OPTIMO</v>
      </c>
      <c r="J5" s="342" t="str">
        <f>IF(CONSOLIDADO!AU6&lt;CONSOLIDADO!$AK6,"DEFICIENTE",IF(AND(CONSOLIDADO!AU6&gt;=CONSOLIDADO!$AK6,CONSOLIDADO!AU6&lt;CONSOLIDADO!$AL6),"PROCESO","OPTIMO"))</f>
        <v>DEFICIENTE</v>
      </c>
      <c r="K5" s="342" t="str">
        <f>IF(CONSOLIDADO!AV6&lt;CONSOLIDADO!$AK6,"DEFICIENTE",IF(AND(CONSOLIDADO!AV6&gt;=CONSOLIDADO!$AK6,CONSOLIDADO!AV6&lt;CONSOLIDADO!$AL6),"PROCESO","OPTIMO"))</f>
        <v>DEFICIENTE</v>
      </c>
      <c r="L5" s="342" t="str">
        <f>IF(CONSOLIDADO!AW6&lt;CONSOLIDADO!$AK6,"DEFICIENTE",IF(AND(CONSOLIDADO!AW6&gt;=CONSOLIDADO!$AK6,CONSOLIDADO!AW6&lt;CONSOLIDADO!$AL6),"PROCESO","OPTIMO"))</f>
        <v>DEFICIENTE</v>
      </c>
    </row>
    <row r="6" spans="1:12" ht="30.75" customHeight="1" x14ac:dyDescent="0.25">
      <c r="A6" s="393">
        <f>+CONSOLIDADO!A7</f>
        <v>4</v>
      </c>
      <c r="B6" s="404" t="str">
        <f>+CONSOLIDADO!B7</f>
        <v>VIVIENDAS UBICADAS EN ESCENARIO II DE TRANSMISIÓN DE DENGUE PROTEGIDAS CON NEBULIZACIÓN ESPACIAL</v>
      </c>
      <c r="C6" s="393" t="str">
        <f>+CONSOLIDADO!C7</f>
        <v xml:space="preserve">METAXENICAS </v>
      </c>
      <c r="D6" s="342" t="str">
        <f>IF(CONSOLIDADO!AO7&lt;CONSOLIDADO!$AK7,"DEFICIENTE",IF(AND(CONSOLIDADO!AO7&gt;=CONSOLIDADO!$AK7,CONSOLIDADO!AO7&lt;CONSOLIDADO!$AL7),"PROCESO","OPTIMO"))</f>
        <v>OPTIMO</v>
      </c>
      <c r="E6" s="342" t="str">
        <f>IF(CONSOLIDADO!AP7&lt;CONSOLIDADO!$AK7,"DEFICIENTE",IF(AND(CONSOLIDADO!AP7&gt;=CONSOLIDADO!$AK7,CONSOLIDADO!AP7&lt;CONSOLIDADO!$AL7),"PROCESO","OPTIMO"))</f>
        <v>OPTIMO</v>
      </c>
      <c r="F6" s="342" t="str">
        <f>IF(CONSOLIDADO!AQ7&lt;CONSOLIDADO!$AK7,"DEFICIENTE",IF(AND(CONSOLIDADO!AQ7&gt;=CONSOLIDADO!$AK7,CONSOLIDADO!AQ7&lt;CONSOLIDADO!$AL7),"PROCESO","OPTIMO"))</f>
        <v>OPTIMO</v>
      </c>
      <c r="G6" s="342" t="str">
        <f>IF(CONSOLIDADO!AR7&lt;CONSOLIDADO!$AK7,"DEFICIENTE",IF(AND(CONSOLIDADO!AR7&gt;=CONSOLIDADO!$AK7,CONSOLIDADO!AR7&lt;CONSOLIDADO!$AL7),"PROCESO","OPTIMO"))</f>
        <v>DEFICIENTE</v>
      </c>
      <c r="H6" s="342" t="str">
        <f>IF(CONSOLIDADO!AS7&lt;CONSOLIDADO!$AK7,"DEFICIENTE",IF(AND(CONSOLIDADO!AS7&gt;=CONSOLIDADO!$AK7,CONSOLIDADO!AS7&lt;CONSOLIDADO!$AL7),"PROCESO","OPTIMO"))</f>
        <v>OPTIMO</v>
      </c>
      <c r="I6" s="342" t="str">
        <f>IF(CONSOLIDADO!AT7&lt;CONSOLIDADO!$AK7,"DEFICIENTE",IF(AND(CONSOLIDADO!AT7&gt;=CONSOLIDADO!$AK7,CONSOLIDADO!AT7&lt;CONSOLIDADO!$AL7),"PROCESO","OPTIMO"))</f>
        <v>OPTIMO</v>
      </c>
      <c r="J6" s="342" t="str">
        <f>IF(CONSOLIDADO!AU7&lt;CONSOLIDADO!$AK7,"DEFICIENTE",IF(AND(CONSOLIDADO!AU7&gt;=CONSOLIDADO!$AK7,CONSOLIDADO!AU7&lt;CONSOLIDADO!$AL7),"PROCESO","OPTIMO"))</f>
        <v>OPTIMO</v>
      </c>
      <c r="K6" s="342" t="str">
        <f>IF(CONSOLIDADO!AV7&lt;CONSOLIDADO!$AK7,"DEFICIENTE",IF(AND(CONSOLIDADO!AV7&gt;=CONSOLIDADO!$AK7,CONSOLIDADO!AV7&lt;CONSOLIDADO!$AL7),"PROCESO","OPTIMO"))</f>
        <v>DEFICIENTE</v>
      </c>
      <c r="L6" s="342" t="str">
        <f>IF(CONSOLIDADO!AW7&lt;CONSOLIDADO!$AK7,"DEFICIENTE",IF(AND(CONSOLIDADO!AW7&gt;=CONSOLIDADO!$AK7,CONSOLIDADO!AW7&lt;CONSOLIDADO!$AL7),"PROCESO","OPTIMO"))</f>
        <v>OPTIMO</v>
      </c>
    </row>
    <row r="7" spans="1:12" ht="30.75" customHeight="1" x14ac:dyDescent="0.25">
      <c r="A7" s="393">
        <f>+CONSOLIDADO!A8</f>
        <v>5</v>
      </c>
      <c r="B7" s="404" t="str">
        <f>+CONSOLIDADO!B8</f>
        <v xml:space="preserve">LOCALIZACIÓN Y DIAGNOSTICO DE CASOS DE MALARIA </v>
      </c>
      <c r="C7" s="393" t="str">
        <f>+CONSOLIDADO!C8</f>
        <v xml:space="preserve">METAXENICAS </v>
      </c>
      <c r="D7" s="342" t="str">
        <f>IF(CONSOLIDADO!AO8&lt;CONSOLIDADO!$AK8,"DEFICIENTE",IF(AND(CONSOLIDADO!AO8&gt;=CONSOLIDADO!$AK8,CONSOLIDADO!AO8&lt;CONSOLIDADO!$AL8),"PROCESO","OPTIMO"))</f>
        <v>DEFICIENTE</v>
      </c>
      <c r="E7" s="342" t="str">
        <f>IF(CONSOLIDADO!AP8&lt;CONSOLIDADO!$AK8,"DEFICIENTE",IF(AND(CONSOLIDADO!AP8&gt;=CONSOLIDADO!$AK8,CONSOLIDADO!AP8&lt;CONSOLIDADO!$AL8),"PROCESO","OPTIMO"))</f>
        <v>DEFICIENTE</v>
      </c>
      <c r="F7" s="342" t="str">
        <f>IF(CONSOLIDADO!AQ8&lt;CONSOLIDADO!$AK8,"DEFICIENTE",IF(AND(CONSOLIDADO!AQ8&gt;=CONSOLIDADO!$AK8,CONSOLIDADO!AQ8&lt;CONSOLIDADO!$AL8),"PROCESO","OPTIMO"))</f>
        <v>DEFICIENTE</v>
      </c>
      <c r="G7" s="342" t="str">
        <f>IF(CONSOLIDADO!AR8&lt;CONSOLIDADO!$AK8,"DEFICIENTE",IF(AND(CONSOLIDADO!AR8&gt;=CONSOLIDADO!$AK8,CONSOLIDADO!AR8&lt;CONSOLIDADO!$AL8),"PROCESO","OPTIMO"))</f>
        <v>OPTIMO</v>
      </c>
      <c r="H7" s="342" t="str">
        <f>IF(CONSOLIDADO!AS8&lt;CONSOLIDADO!$AK8,"DEFICIENTE",IF(AND(CONSOLIDADO!AS8&gt;=CONSOLIDADO!$AK8,CONSOLIDADO!AS8&lt;CONSOLIDADO!$AL8),"PROCESO","OPTIMO"))</f>
        <v>DEFICIENTE</v>
      </c>
      <c r="I7" s="342" t="str">
        <f>IF(CONSOLIDADO!AT8&lt;CONSOLIDADO!$AK8,"DEFICIENTE",IF(AND(CONSOLIDADO!AT8&gt;=CONSOLIDADO!$AK8,CONSOLIDADO!AT8&lt;CONSOLIDADO!$AL8),"PROCESO","OPTIMO"))</f>
        <v>DEFICIENTE</v>
      </c>
      <c r="J7" s="342" t="str">
        <f>IF(CONSOLIDADO!AU8&lt;CONSOLIDADO!$AK8,"DEFICIENTE",IF(AND(CONSOLIDADO!AU8&gt;=CONSOLIDADO!$AK8,CONSOLIDADO!AU8&lt;CONSOLIDADO!$AL8),"PROCESO","OPTIMO"))</f>
        <v>OPTIMO</v>
      </c>
      <c r="K7" s="342" t="str">
        <f>IF(CONSOLIDADO!AV8&lt;CONSOLIDADO!$AK8,"DEFICIENTE",IF(AND(CONSOLIDADO!AV8&gt;=CONSOLIDADO!$AK8,CONSOLIDADO!AV8&lt;CONSOLIDADO!$AL8),"PROCESO","OPTIMO"))</f>
        <v>DEFICIENTE</v>
      </c>
      <c r="L7" s="342" t="str">
        <f>IF(CONSOLIDADO!AW8&lt;CONSOLIDADO!$AK8,"DEFICIENTE",IF(AND(CONSOLIDADO!AW8&gt;=CONSOLIDADO!$AK8,CONSOLIDADO!AW8&lt;CONSOLIDADO!$AL8),"PROCESO","OPTIMO"))</f>
        <v>OPTIMO</v>
      </c>
    </row>
    <row r="8" spans="1:12" ht="30.75" customHeight="1" x14ac:dyDescent="0.25">
      <c r="A8" s="393">
        <f>+CONSOLIDADO!A9</f>
        <v>6</v>
      </c>
      <c r="B8" s="404" t="str">
        <f>+CONSOLIDADO!B9</f>
        <v>SINTOMATICOS RESPIRATORIOS IDENTIFICADOS (HIS)</v>
      </c>
      <c r="C8" s="393" t="str">
        <f>+CONSOLIDADO!C9</f>
        <v>TBC</v>
      </c>
      <c r="D8" s="342" t="str">
        <f>IF(CONSOLIDADO!AO9&lt;CONSOLIDADO!$AK9,"DEFICIENTE",IF(AND(CONSOLIDADO!AO9&gt;=CONSOLIDADO!$AK9,CONSOLIDADO!AO9&lt;CONSOLIDADO!$AL9),"PROCESO","OPTIMO"))</f>
        <v>DEFICIENTE</v>
      </c>
      <c r="E8" s="342" t="str">
        <f>IF(CONSOLIDADO!AP9&lt;CONSOLIDADO!$AK9,"DEFICIENTE",IF(AND(CONSOLIDADO!AP9&gt;=CONSOLIDADO!$AK9,CONSOLIDADO!AP9&lt;CONSOLIDADO!$AL9),"PROCESO","OPTIMO"))</f>
        <v>DEFICIENTE</v>
      </c>
      <c r="F8" s="342" t="str">
        <f>IF(CONSOLIDADO!AQ9&lt;CONSOLIDADO!$AK9,"DEFICIENTE",IF(AND(CONSOLIDADO!AQ9&gt;=CONSOLIDADO!$AK9,CONSOLIDADO!AQ9&lt;CONSOLIDADO!$AL9),"PROCESO","OPTIMO"))</f>
        <v>DEFICIENTE</v>
      </c>
      <c r="G8" s="342" t="str">
        <f>IF(CONSOLIDADO!AR9&lt;CONSOLIDADO!$AK9,"DEFICIENTE",IF(AND(CONSOLIDADO!AR9&gt;=CONSOLIDADO!$AK9,CONSOLIDADO!AR9&lt;CONSOLIDADO!$AL9),"PROCESO","OPTIMO"))</f>
        <v>DEFICIENTE</v>
      </c>
      <c r="H8" s="342" t="str">
        <f>IF(CONSOLIDADO!AS9&lt;CONSOLIDADO!$AK9,"DEFICIENTE",IF(AND(CONSOLIDADO!AS9&gt;=CONSOLIDADO!$AK9,CONSOLIDADO!AS9&lt;CONSOLIDADO!$AL9),"PROCESO","OPTIMO"))</f>
        <v>OPTIMO</v>
      </c>
      <c r="I8" s="342" t="str">
        <f>IF(CONSOLIDADO!AT9&lt;CONSOLIDADO!$AK9,"DEFICIENTE",IF(AND(CONSOLIDADO!AT9&gt;=CONSOLIDADO!$AK9,CONSOLIDADO!AT9&lt;CONSOLIDADO!$AL9),"PROCESO","OPTIMO"))</f>
        <v>DEFICIENTE</v>
      </c>
      <c r="J8" s="342" t="str">
        <f>IF(CONSOLIDADO!AU9&lt;CONSOLIDADO!$AK9,"DEFICIENTE",IF(AND(CONSOLIDADO!AU9&gt;=CONSOLIDADO!$AK9,CONSOLIDADO!AU9&lt;CONSOLIDADO!$AL9),"PROCESO","OPTIMO"))</f>
        <v>DEFICIENTE</v>
      </c>
      <c r="K8" s="342" t="str">
        <f>IF(CONSOLIDADO!AV9&lt;CONSOLIDADO!$AK9,"DEFICIENTE",IF(AND(CONSOLIDADO!AV9&gt;=CONSOLIDADO!$AK9,CONSOLIDADO!AV9&lt;CONSOLIDADO!$AL9),"PROCESO","OPTIMO"))</f>
        <v>DEFICIENTE</v>
      </c>
      <c r="L8" s="342" t="str">
        <f>IF(CONSOLIDADO!AW9&lt;CONSOLIDADO!$AK9,"DEFICIENTE",IF(AND(CONSOLIDADO!AW9&gt;=CONSOLIDADO!$AK9,CONSOLIDADO!AW9&lt;CONSOLIDADO!$AL9),"PROCESO","OPTIMO"))</f>
        <v>DEFICIENTE</v>
      </c>
    </row>
    <row r="9" spans="1:12" ht="30.75" customHeight="1" x14ac:dyDescent="0.25">
      <c r="A9" s="393">
        <f>+CONSOLIDADO!A10</f>
        <v>7</v>
      </c>
      <c r="B9" s="404" t="str">
        <f>+CONSOLIDADO!B10</f>
        <v>SINTOMATICOS RESPIRATORIOS IDENTIFICADOS / ATENCION &gt;15 AÑOS</v>
      </c>
      <c r="C9" s="393" t="str">
        <f>+CONSOLIDADO!C10</f>
        <v>TBC</v>
      </c>
      <c r="D9" s="342" t="str">
        <f>IF(CONSOLIDADO!AO10&lt;CONSOLIDADO!$AK10,"DEFICIENTE",IF(AND(CONSOLIDADO!AO10&gt;=CONSOLIDADO!$AK10,CONSOLIDADO!AO10&lt;CONSOLIDADO!$AL10),"PROCESO","OPTIMO"))</f>
        <v>DEFICIENTE</v>
      </c>
      <c r="E9" s="342" t="str">
        <f>IF(CONSOLIDADO!AP10&lt;CONSOLIDADO!$AK10,"DEFICIENTE",IF(AND(CONSOLIDADO!AP10&gt;=CONSOLIDADO!$AK10,CONSOLIDADO!AP10&lt;CONSOLIDADO!$AL10),"PROCESO","OPTIMO"))</f>
        <v>OPTIMO</v>
      </c>
      <c r="F9" s="342" t="str">
        <f>IF(CONSOLIDADO!AQ10&lt;CONSOLIDADO!$AK10,"DEFICIENTE",IF(AND(CONSOLIDADO!AQ10&gt;=CONSOLIDADO!$AK10,CONSOLIDADO!AQ10&lt;CONSOLIDADO!$AL10),"PROCESO","OPTIMO"))</f>
        <v>OPTIMO</v>
      </c>
      <c r="G9" s="342" t="str">
        <f>IF(CONSOLIDADO!AR10&lt;CONSOLIDADO!$AK10,"DEFICIENTE",IF(AND(CONSOLIDADO!AR10&gt;=CONSOLIDADO!$AK10,CONSOLIDADO!AR10&lt;CONSOLIDADO!$AL10),"PROCESO","OPTIMO"))</f>
        <v>OPTIMO</v>
      </c>
      <c r="H9" s="342" t="str">
        <f>IF(CONSOLIDADO!AS10&lt;CONSOLIDADO!$AK10,"DEFICIENTE",IF(AND(CONSOLIDADO!AS10&gt;=CONSOLIDADO!$AK10,CONSOLIDADO!AS10&lt;CONSOLIDADO!$AL10),"PROCESO","OPTIMO"))</f>
        <v>OPTIMO</v>
      </c>
      <c r="I9" s="342" t="str">
        <f>IF(CONSOLIDADO!AT10&lt;CONSOLIDADO!$AK10,"DEFICIENTE",IF(AND(CONSOLIDADO!AT10&gt;=CONSOLIDADO!$AK10,CONSOLIDADO!AT10&lt;CONSOLIDADO!$AL10),"PROCESO","OPTIMO"))</f>
        <v>DEFICIENTE</v>
      </c>
      <c r="J9" s="342" t="str">
        <f>IF(CONSOLIDADO!AU10&lt;CONSOLIDADO!$AK10,"DEFICIENTE",IF(AND(CONSOLIDADO!AU10&gt;=CONSOLIDADO!$AK10,CONSOLIDADO!AU10&lt;CONSOLIDADO!$AL10),"PROCESO","OPTIMO"))</f>
        <v>OPTIMO</v>
      </c>
      <c r="K9" s="342" t="str">
        <f>IF(CONSOLIDADO!AV10&lt;CONSOLIDADO!$AK10,"DEFICIENTE",IF(AND(CONSOLIDADO!AV10&gt;=CONSOLIDADO!$AK10,CONSOLIDADO!AV10&lt;CONSOLIDADO!$AL10),"PROCESO","OPTIMO"))</f>
        <v>DEFICIENTE</v>
      </c>
      <c r="L9" s="342" t="str">
        <f>IF(CONSOLIDADO!AW10&lt;CONSOLIDADO!$AK10,"DEFICIENTE",IF(AND(CONSOLIDADO!AW10&gt;=CONSOLIDADO!$AK10,CONSOLIDADO!AW10&lt;CONSOLIDADO!$AL10),"PROCESO","OPTIMO"))</f>
        <v>OPTIMO</v>
      </c>
    </row>
    <row r="10" spans="1:12" ht="30.75" customHeight="1" x14ac:dyDescent="0.25">
      <c r="A10" s="393">
        <f>+CONSOLIDADO!A11</f>
        <v>8</v>
      </c>
      <c r="B10" s="404" t="str">
        <f>+CONSOLIDADO!B11</f>
        <v>CONTACTOS CENSADOS DE TBC (SIGTB)</v>
      </c>
      <c r="C10" s="393" t="str">
        <f>+CONSOLIDADO!C11</f>
        <v>TBC</v>
      </c>
      <c r="D10" s="342" t="str">
        <f>IF(CONSOLIDADO!AO11&lt;CONSOLIDADO!$AK11,"DEFICIENTE",IF(AND(CONSOLIDADO!AO11&gt;=CONSOLIDADO!$AK11,CONSOLIDADO!AO11&lt;CONSOLIDADO!$AL11),"PROCESO","OPTIMO"))</f>
        <v>DEFICIENTE</v>
      </c>
      <c r="E10" s="342" t="str">
        <f>IF(CONSOLIDADO!AP11&lt;CONSOLIDADO!$AK11,"DEFICIENTE",IF(AND(CONSOLIDADO!AP11&gt;=CONSOLIDADO!$AK11,CONSOLIDADO!AP11&lt;CONSOLIDADO!$AL11),"PROCESO","OPTIMO"))</f>
        <v>OPTIMO</v>
      </c>
      <c r="F10" s="342" t="str">
        <f>IF(CONSOLIDADO!AQ11&lt;CONSOLIDADO!$AK11,"DEFICIENTE",IF(AND(CONSOLIDADO!AQ11&gt;=CONSOLIDADO!$AK11,CONSOLIDADO!AQ11&lt;CONSOLIDADO!$AL11),"PROCESO","OPTIMO"))</f>
        <v>OPTIMO</v>
      </c>
      <c r="G10" s="342" t="str">
        <f>IF(CONSOLIDADO!AR11&lt;CONSOLIDADO!$AK11,"DEFICIENTE",IF(AND(CONSOLIDADO!AR11&gt;=CONSOLIDADO!$AK11,CONSOLIDADO!AR11&lt;CONSOLIDADO!$AL11),"PROCESO","OPTIMO"))</f>
        <v>OPTIMO</v>
      </c>
      <c r="H10" s="342" t="str">
        <f>IF(CONSOLIDADO!AS11&lt;CONSOLIDADO!$AK11,"DEFICIENTE",IF(AND(CONSOLIDADO!AS11&gt;=CONSOLIDADO!$AK11,CONSOLIDADO!AS11&lt;CONSOLIDADO!$AL11),"PROCESO","OPTIMO"))</f>
        <v>DEFICIENTE</v>
      </c>
      <c r="I10" s="342" t="str">
        <f>IF(CONSOLIDADO!AT11&lt;CONSOLIDADO!$AK11,"DEFICIENTE",IF(AND(CONSOLIDADO!AT11&gt;=CONSOLIDADO!$AK11,CONSOLIDADO!AT11&lt;CONSOLIDADO!$AL11),"PROCESO","OPTIMO"))</f>
        <v>OPTIMO</v>
      </c>
      <c r="J10" s="342" t="str">
        <f>IF(CONSOLIDADO!AU11&lt;CONSOLIDADO!$AK11,"DEFICIENTE",IF(AND(CONSOLIDADO!AU11&gt;=CONSOLIDADO!$AK11,CONSOLIDADO!AU11&lt;CONSOLIDADO!$AL11),"PROCESO","OPTIMO"))</f>
        <v>OPTIMO</v>
      </c>
      <c r="K10" s="342" t="str">
        <f>IF(CONSOLIDADO!AV11&lt;CONSOLIDADO!$AK11,"DEFICIENTE",IF(AND(CONSOLIDADO!AV11&gt;=CONSOLIDADO!$AK11,CONSOLIDADO!AV11&lt;CONSOLIDADO!$AL11),"PROCESO","OPTIMO"))</f>
        <v>OPTIMO</v>
      </c>
      <c r="L10" s="342" t="str">
        <f>IF(CONSOLIDADO!AW11&lt;CONSOLIDADO!$AK11,"DEFICIENTE",IF(AND(CONSOLIDADO!AW11&gt;=CONSOLIDADO!$AK11,CONSOLIDADO!AW11&lt;CONSOLIDADO!$AL11),"PROCESO","OPTIMO"))</f>
        <v>DEFICIENTE</v>
      </c>
    </row>
    <row r="11" spans="1:12" ht="30.75" customHeight="1" x14ac:dyDescent="0.25">
      <c r="A11" s="393">
        <f>+CONSOLIDADO!A12</f>
        <v>9</v>
      </c>
      <c r="B11" s="404" t="str">
        <f>+CONSOLIDADO!B12</f>
        <v>CASOS DE TBC TAMIZADOS PARA VIH (SIGTB)</v>
      </c>
      <c r="C11" s="393" t="str">
        <f>+CONSOLIDADO!C12</f>
        <v>TBC</v>
      </c>
      <c r="D11" s="342" t="str">
        <f>IF(CONSOLIDADO!AO12&lt;CONSOLIDADO!$AK12,"DEFICIENTE",IF(AND(CONSOLIDADO!AO12&gt;=CONSOLIDADO!$AK12,CONSOLIDADO!AO12&lt;CONSOLIDADO!$AL12),"PROCESO","OPTIMO"))</f>
        <v>OPTIMO</v>
      </c>
      <c r="E11" s="342" t="str">
        <f>IF(CONSOLIDADO!AP12&lt;CONSOLIDADO!$AK12,"DEFICIENTE",IF(AND(CONSOLIDADO!AP12&gt;=CONSOLIDADO!$AK12,CONSOLIDADO!AP12&lt;CONSOLIDADO!$AL12),"PROCESO","OPTIMO"))</f>
        <v>OPTIMO</v>
      </c>
      <c r="F11" s="342" t="str">
        <f>IF(CONSOLIDADO!AQ12&lt;CONSOLIDADO!$AK12,"DEFICIENTE",IF(AND(CONSOLIDADO!AQ12&gt;=CONSOLIDADO!$AK12,CONSOLIDADO!AQ12&lt;CONSOLIDADO!$AL12),"PROCESO","OPTIMO"))</f>
        <v>OPTIMO</v>
      </c>
      <c r="G11" s="342" t="str">
        <f>IF(CONSOLIDADO!AR12&lt;CONSOLIDADO!$AK12,"DEFICIENTE",IF(AND(CONSOLIDADO!AR12&gt;=CONSOLIDADO!$AK12,CONSOLIDADO!AR12&lt;CONSOLIDADO!$AL12),"PROCESO","OPTIMO"))</f>
        <v>OPTIMO</v>
      </c>
      <c r="H11" s="342" t="str">
        <f>IF(CONSOLIDADO!AS12&lt;CONSOLIDADO!$AK12,"DEFICIENTE",IF(AND(CONSOLIDADO!AS12&gt;=CONSOLIDADO!$AK12,CONSOLIDADO!AS12&lt;CONSOLIDADO!$AL12),"PROCESO","OPTIMO"))</f>
        <v>OPTIMO</v>
      </c>
      <c r="I11" s="342" t="str">
        <f>IF(CONSOLIDADO!AT12&lt;CONSOLIDADO!$AK12,"DEFICIENTE",IF(AND(CONSOLIDADO!AT12&gt;=CONSOLIDADO!$AK12,CONSOLIDADO!AT12&lt;CONSOLIDADO!$AL12),"PROCESO","OPTIMO"))</f>
        <v>OPTIMO</v>
      </c>
      <c r="J11" s="342" t="str">
        <f>IF(CONSOLIDADO!AU12&lt;CONSOLIDADO!$AK12,"DEFICIENTE",IF(AND(CONSOLIDADO!AU12&gt;=CONSOLIDADO!$AK12,CONSOLIDADO!AU12&lt;CONSOLIDADO!$AL12),"PROCESO","OPTIMO"))</f>
        <v>OPTIMO</v>
      </c>
      <c r="K11" s="342" t="str">
        <f>IF(CONSOLIDADO!AV12&lt;CONSOLIDADO!$AK12,"DEFICIENTE",IF(AND(CONSOLIDADO!AV12&gt;=CONSOLIDADO!$AK12,CONSOLIDADO!AV12&lt;CONSOLIDADO!$AL12),"PROCESO","OPTIMO"))</f>
        <v>OPTIMO</v>
      </c>
      <c r="L11" s="342" t="str">
        <f>IF(CONSOLIDADO!AW12&lt;CONSOLIDADO!$AK12,"DEFICIENTE",IF(AND(CONSOLIDADO!AW12&gt;=CONSOLIDADO!$AK12,CONSOLIDADO!AW12&lt;CONSOLIDADO!$AL12),"PROCESO","OPTIMO"))</f>
        <v>OPTIMO</v>
      </c>
    </row>
    <row r="12" spans="1:12" ht="30.75" customHeight="1" x14ac:dyDescent="0.25">
      <c r="A12" s="393">
        <f>+CONSOLIDADO!A13</f>
        <v>10</v>
      </c>
      <c r="B12" s="404" t="str">
        <f>+CONSOLIDADO!B13</f>
        <v>ADULTOS Y JOVENES  QUE RECIBEN  CONSEJERIA  EN PREVENCION PARA TAMIZAJE  DE ITS Y VIH/SIDA</v>
      </c>
      <c r="C12" s="393" t="str">
        <f>+CONSOLIDADO!C13</f>
        <v>ITS VIH/SIDA</v>
      </c>
      <c r="D12" s="342" t="str">
        <f>IF(CONSOLIDADO!AO13&lt;CONSOLIDADO!$AK13,"DEFICIENTE",IF(AND(CONSOLIDADO!AO13&gt;=CONSOLIDADO!$AK13,CONSOLIDADO!AO13&lt;CONSOLIDADO!$AL13),"PROCESO","OPTIMO"))</f>
        <v>PROCESO</v>
      </c>
      <c r="E12" s="342" t="str">
        <f>IF(CONSOLIDADO!AP13&lt;CONSOLIDADO!$AK13,"DEFICIENTE",IF(AND(CONSOLIDADO!AP13&gt;=CONSOLIDADO!$AK13,CONSOLIDADO!AP13&lt;CONSOLIDADO!$AL13),"PROCESO","OPTIMO"))</f>
        <v>OPTIMO</v>
      </c>
      <c r="F12" s="342" t="str">
        <f>IF(CONSOLIDADO!AQ13&lt;CONSOLIDADO!$AK13,"DEFICIENTE",IF(AND(CONSOLIDADO!AQ13&gt;=CONSOLIDADO!$AK13,CONSOLIDADO!AQ13&lt;CONSOLIDADO!$AL13),"PROCESO","OPTIMO"))</f>
        <v>OPTIMO</v>
      </c>
      <c r="G12" s="342" t="str">
        <f>IF(CONSOLIDADO!AR13&lt;CONSOLIDADO!$AK13,"DEFICIENTE",IF(AND(CONSOLIDADO!AR13&gt;=CONSOLIDADO!$AK13,CONSOLIDADO!AR13&lt;CONSOLIDADO!$AL13),"PROCESO","OPTIMO"))</f>
        <v>DEFICIENTE</v>
      </c>
      <c r="H12" s="342" t="str">
        <f>IF(CONSOLIDADO!AS13&lt;CONSOLIDADO!$AK13,"DEFICIENTE",IF(AND(CONSOLIDADO!AS13&gt;=CONSOLIDADO!$AK13,CONSOLIDADO!AS13&lt;CONSOLIDADO!$AL13),"PROCESO","OPTIMO"))</f>
        <v>DEFICIENTE</v>
      </c>
      <c r="I12" s="342" t="str">
        <f>IF(CONSOLIDADO!AT13&lt;CONSOLIDADO!$AK13,"DEFICIENTE",IF(AND(CONSOLIDADO!AT13&gt;=CONSOLIDADO!$AK13,CONSOLIDADO!AT13&lt;CONSOLIDADO!$AL13),"PROCESO","OPTIMO"))</f>
        <v>DEFICIENTE</v>
      </c>
      <c r="J12" s="342" t="str">
        <f>IF(CONSOLIDADO!AU13&lt;CONSOLIDADO!$AK13,"DEFICIENTE",IF(AND(CONSOLIDADO!AU13&gt;=CONSOLIDADO!$AK13,CONSOLIDADO!AU13&lt;CONSOLIDADO!$AL13),"PROCESO","OPTIMO"))</f>
        <v>DEFICIENTE</v>
      </c>
      <c r="K12" s="342" t="str">
        <f>IF(CONSOLIDADO!AV13&lt;CONSOLIDADO!$AK13,"DEFICIENTE",IF(AND(CONSOLIDADO!AV13&gt;=CONSOLIDADO!$AK13,CONSOLIDADO!AV13&lt;CONSOLIDADO!$AL13),"PROCESO","OPTIMO"))</f>
        <v>DEFICIENTE</v>
      </c>
      <c r="L12" s="342" t="str">
        <f>IF(CONSOLIDADO!AW13&lt;CONSOLIDADO!$AK13,"DEFICIENTE",IF(AND(CONSOLIDADO!AW13&gt;=CONSOLIDADO!$AK13,CONSOLIDADO!AW13&lt;CONSOLIDADO!$AL13),"PROCESO","OPTIMO"))</f>
        <v>OPTIMO</v>
      </c>
    </row>
    <row r="13" spans="1:12" ht="30.75" customHeight="1" x14ac:dyDescent="0.25">
      <c r="A13" s="393">
        <f>+CONSOLIDADO!A14</f>
        <v>11</v>
      </c>
      <c r="B13" s="404" t="str">
        <f>+CONSOLIDADO!B14</f>
        <v>ADULTOS Y JOVENES  QUE RECIBEN    TAMIZAJE  DE ITS Y VIH/SIDA</v>
      </c>
      <c r="C13" s="393" t="str">
        <f>+CONSOLIDADO!C14</f>
        <v>ITS VIH/SIDA</v>
      </c>
      <c r="D13" s="342" t="str">
        <f>IF(CONSOLIDADO!AO14&lt;CONSOLIDADO!$AK14,"DEFICIENTE",IF(AND(CONSOLIDADO!AO14&gt;=CONSOLIDADO!$AK14,CONSOLIDADO!AO14&lt;CONSOLIDADO!$AL14),"PROCESO","OPTIMO"))</f>
        <v>PROCESO</v>
      </c>
      <c r="E13" s="342" t="str">
        <f>IF(CONSOLIDADO!AP14&lt;CONSOLIDADO!$AK14,"DEFICIENTE",IF(AND(CONSOLIDADO!AP14&gt;=CONSOLIDADO!$AK14,CONSOLIDADO!AP14&lt;CONSOLIDADO!$AL14),"PROCESO","OPTIMO"))</f>
        <v>OPTIMO</v>
      </c>
      <c r="F13" s="342" t="str">
        <f>IF(CONSOLIDADO!AQ14&lt;CONSOLIDADO!$AK14,"DEFICIENTE",IF(AND(CONSOLIDADO!AQ14&gt;=CONSOLIDADO!$AK14,CONSOLIDADO!AQ14&lt;CONSOLIDADO!$AL14),"PROCESO","OPTIMO"))</f>
        <v>OPTIMO</v>
      </c>
      <c r="G13" s="342" t="str">
        <f>IF(CONSOLIDADO!AR14&lt;CONSOLIDADO!$AK14,"DEFICIENTE",IF(AND(CONSOLIDADO!AR14&gt;=CONSOLIDADO!$AK14,CONSOLIDADO!AR14&lt;CONSOLIDADO!$AL14),"PROCESO","OPTIMO"))</f>
        <v>DEFICIENTE</v>
      </c>
      <c r="H13" s="342" t="str">
        <f>IF(CONSOLIDADO!AS14&lt;CONSOLIDADO!$AK14,"DEFICIENTE",IF(AND(CONSOLIDADO!AS14&gt;=CONSOLIDADO!$AK14,CONSOLIDADO!AS14&lt;CONSOLIDADO!$AL14),"PROCESO","OPTIMO"))</f>
        <v>DEFICIENTE</v>
      </c>
      <c r="I13" s="342" t="str">
        <f>IF(CONSOLIDADO!AT14&lt;CONSOLIDADO!$AK14,"DEFICIENTE",IF(AND(CONSOLIDADO!AT14&gt;=CONSOLIDADO!$AK14,CONSOLIDADO!AT14&lt;CONSOLIDADO!$AL14),"PROCESO","OPTIMO"))</f>
        <v>DEFICIENTE</v>
      </c>
      <c r="J13" s="342" t="str">
        <f>IF(CONSOLIDADO!AU14&lt;CONSOLIDADO!$AK14,"DEFICIENTE",IF(AND(CONSOLIDADO!AU14&gt;=CONSOLIDADO!$AK14,CONSOLIDADO!AU14&lt;CONSOLIDADO!$AL14),"PROCESO","OPTIMO"))</f>
        <v>DEFICIENTE</v>
      </c>
      <c r="K13" s="342" t="str">
        <f>IF(CONSOLIDADO!AV14&lt;CONSOLIDADO!$AK14,"DEFICIENTE",IF(AND(CONSOLIDADO!AV14&gt;=CONSOLIDADO!$AK14,CONSOLIDADO!AV14&lt;CONSOLIDADO!$AL14),"PROCESO","OPTIMO"))</f>
        <v>DEFICIENTE</v>
      </c>
      <c r="L13" s="342" t="str">
        <f>IF(CONSOLIDADO!AW14&lt;CONSOLIDADO!$AK14,"DEFICIENTE",IF(AND(CONSOLIDADO!AW14&gt;=CONSOLIDADO!$AK14,CONSOLIDADO!AW14&lt;CONSOLIDADO!$AL14),"PROCESO","OPTIMO"))</f>
        <v>OPTIMO</v>
      </c>
    </row>
    <row r="14" spans="1:12" ht="30.75" customHeight="1" x14ac:dyDescent="0.25">
      <c r="A14" s="393">
        <f>+CONSOLIDADO!A15</f>
        <v>1</v>
      </c>
      <c r="B14" s="404" t="str">
        <f>+CONSOLIDADO!B15</f>
        <v>GESTANTES REACTIVAS  A SIFILIS RECIBEN TRATAMIENTO COMPLETO</v>
      </c>
      <c r="C14" s="393" t="str">
        <f>+CONSOLIDADO!C15</f>
        <v>ITS VIH/SIDA</v>
      </c>
      <c r="D14" s="342" t="str">
        <f>IF(CONSOLIDADO!AO15&lt;CONSOLIDADO!$AK15,"DEFICIENTE",IF(AND(CONSOLIDADO!AO15&gt;=CONSOLIDADO!$AK15,CONSOLIDADO!AO15&lt;CONSOLIDADO!$AL15),"PROCESO","OPTIMO"))</f>
        <v>DEFICIENTE</v>
      </c>
      <c r="E14" s="342" t="str">
        <f>IF(CONSOLIDADO!AP15&lt;CONSOLIDADO!$AK15,"DEFICIENTE",IF(AND(CONSOLIDADO!AP15&gt;=CONSOLIDADO!$AK15,CONSOLIDADO!AP15&lt;CONSOLIDADO!$AL15),"PROCESO","OPTIMO"))</f>
        <v>OPTIMO</v>
      </c>
      <c r="F14" s="342" t="str">
        <f>IF(CONSOLIDADO!AQ15&lt;CONSOLIDADO!$AK15,"DEFICIENTE",IF(AND(CONSOLIDADO!AQ15&gt;=CONSOLIDADO!$AK15,CONSOLIDADO!AQ15&lt;CONSOLIDADO!$AL15),"PROCESO","OPTIMO"))</f>
        <v>OPTIMO</v>
      </c>
      <c r="G14" s="342" t="str">
        <f>IF(CONSOLIDADO!AR15&lt;CONSOLIDADO!$AK15,"DEFICIENTE",IF(AND(CONSOLIDADO!AR15&gt;=CONSOLIDADO!$AK15,CONSOLIDADO!AR15&lt;CONSOLIDADO!$AL15),"PROCESO","OPTIMO"))</f>
        <v>DEFICIENTE</v>
      </c>
      <c r="H14" s="342" t="str">
        <f>IF(CONSOLIDADO!AS15&lt;CONSOLIDADO!$AK15,"DEFICIENTE",IF(AND(CONSOLIDADO!AS15&gt;=CONSOLIDADO!$AK15,CONSOLIDADO!AS15&lt;CONSOLIDADO!$AL15),"PROCESO","OPTIMO"))</f>
        <v>OPTIMO</v>
      </c>
      <c r="I14" s="342" t="str">
        <f>IF(CONSOLIDADO!AT15&lt;CONSOLIDADO!$AK15,"DEFICIENTE",IF(AND(CONSOLIDADO!AT15&gt;=CONSOLIDADO!$AK15,CONSOLIDADO!AT15&lt;CONSOLIDADO!$AL15),"PROCESO","OPTIMO"))</f>
        <v>OPTIMO</v>
      </c>
      <c r="J14" s="342" t="str">
        <f>IF(CONSOLIDADO!AU15&lt;CONSOLIDADO!$AK15,"DEFICIENTE",IF(AND(CONSOLIDADO!AU15&gt;=CONSOLIDADO!$AK15,CONSOLIDADO!AU15&lt;CONSOLIDADO!$AL15),"PROCESO","OPTIMO"))</f>
        <v>OPTIMO</v>
      </c>
      <c r="K14" s="342" t="str">
        <f>IF(CONSOLIDADO!AV15&lt;CONSOLIDADO!$AK15,"DEFICIENTE",IF(AND(CONSOLIDADO!AV15&gt;=CONSOLIDADO!$AK15,CONSOLIDADO!AV15&lt;CONSOLIDADO!$AL15),"PROCESO","OPTIMO"))</f>
        <v>OPTIMO</v>
      </c>
      <c r="L14" s="342" t="str">
        <f>IF(CONSOLIDADO!AW15&lt;CONSOLIDADO!$AK15,"DEFICIENTE",IF(AND(CONSOLIDADO!AW15&gt;=CONSOLIDADO!$AK15,CONSOLIDADO!AW15&lt;CONSOLIDADO!$AL15),"PROCESO","OPTIMO"))</f>
        <v>DEFICIENTE</v>
      </c>
    </row>
    <row r="15" spans="1:12" ht="30.75" customHeight="1" x14ac:dyDescent="0.25">
      <c r="A15" s="393">
        <f>+CONSOLIDADO!A16</f>
        <v>2</v>
      </c>
      <c r="B15" s="404" t="str">
        <f>+CONSOLIDADO!B16</f>
        <v>PERSONAS CON DIAGNOSTICO DE INFECCIÓN DE TRANSMISIÓN SEXUAL (ITS) QUE RECIBE TRATAMIENTO</v>
      </c>
      <c r="C15" s="393" t="str">
        <f>+CONSOLIDADO!C16</f>
        <v>ITS VIH/SIDA</v>
      </c>
      <c r="D15" s="342" t="str">
        <f>IF(CONSOLIDADO!AO16&lt;CONSOLIDADO!$AK16,"DEFICIENTE",IF(AND(CONSOLIDADO!AO16&gt;=CONSOLIDADO!$AK16,CONSOLIDADO!AO16&lt;CONSOLIDADO!$AL16),"PROCESO","OPTIMO"))</f>
        <v>OPTIMO</v>
      </c>
      <c r="E15" s="342" t="str">
        <f>IF(CONSOLIDADO!AP16&lt;CONSOLIDADO!$AK16,"DEFICIENTE",IF(AND(CONSOLIDADO!AP16&gt;=CONSOLIDADO!$AK16,CONSOLIDADO!AP16&lt;CONSOLIDADO!$AL16),"PROCESO","OPTIMO"))</f>
        <v>DEFICIENTE</v>
      </c>
      <c r="F15" s="342" t="str">
        <f>IF(CONSOLIDADO!AQ16&lt;CONSOLIDADO!$AK16,"DEFICIENTE",IF(AND(CONSOLIDADO!AQ16&gt;=CONSOLIDADO!$AK16,CONSOLIDADO!AQ16&lt;CONSOLIDADO!$AL16),"PROCESO","OPTIMO"))</f>
        <v>OPTIMO</v>
      </c>
      <c r="G15" s="342" t="str">
        <f>IF(CONSOLIDADO!AR16&lt;CONSOLIDADO!$AK16,"DEFICIENTE",IF(AND(CONSOLIDADO!AR16&gt;=CONSOLIDADO!$AK16,CONSOLIDADO!AR16&lt;CONSOLIDADO!$AL16),"PROCESO","OPTIMO"))</f>
        <v>DEFICIENTE</v>
      </c>
      <c r="H15" s="342" t="str">
        <f>IF(CONSOLIDADO!AS16&lt;CONSOLIDADO!$AK16,"DEFICIENTE",IF(AND(CONSOLIDADO!AS16&gt;=CONSOLIDADO!$AK16,CONSOLIDADO!AS16&lt;CONSOLIDADO!$AL16),"PROCESO","OPTIMO"))</f>
        <v>DEFICIENTE</v>
      </c>
      <c r="I15" s="342" t="str">
        <f>IF(CONSOLIDADO!AT16&lt;CONSOLIDADO!$AK16,"DEFICIENTE",IF(AND(CONSOLIDADO!AT16&gt;=CONSOLIDADO!$AK16,CONSOLIDADO!AT16&lt;CONSOLIDADO!$AL16),"PROCESO","OPTIMO"))</f>
        <v>DEFICIENTE</v>
      </c>
      <c r="J15" s="342" t="str">
        <f>IF(CONSOLIDADO!AU16&lt;CONSOLIDADO!$AK16,"DEFICIENTE",IF(AND(CONSOLIDADO!AU16&gt;=CONSOLIDADO!$AK16,CONSOLIDADO!AU16&lt;CONSOLIDADO!$AL16),"PROCESO","OPTIMO"))</f>
        <v>OPTIMO</v>
      </c>
      <c r="K15" s="342" t="str">
        <f>IF(CONSOLIDADO!AV16&lt;CONSOLIDADO!$AK16,"DEFICIENTE",IF(AND(CONSOLIDADO!AV16&gt;=CONSOLIDADO!$AK16,CONSOLIDADO!AV16&lt;CONSOLIDADO!$AL16),"PROCESO","OPTIMO"))</f>
        <v>DEFICIENTE</v>
      </c>
      <c r="L15" s="342" t="str">
        <f>IF(CONSOLIDADO!AW16&lt;CONSOLIDADO!$AK16,"DEFICIENTE",IF(AND(CONSOLIDADO!AW16&gt;=CONSOLIDADO!$AK16,CONSOLIDADO!AW16&lt;CONSOLIDADO!$AL16),"PROCESO","OPTIMO"))</f>
        <v>DEFICIENTE</v>
      </c>
    </row>
    <row r="16" spans="1:12" ht="30.75" customHeight="1" x14ac:dyDescent="0.25">
      <c r="A16" s="393">
        <f>+CONSOLIDADO!A17</f>
        <v>3</v>
      </c>
      <c r="B16" s="404" t="str">
        <f>+CONSOLIDADO!B17</f>
        <v>FAMILIA DE LA GESTANTE Y PUERPERA QUE RECIBEN CONSEJERÍA EN EL HOGAR A TRAVÉS DE LA VISITA DOMICILIARIA PARA PROMOVER PRÁCTICAS SALUDABLES EN SALUD SEXUAL Y REPRODUCTIVA</v>
      </c>
      <c r="C16" s="393" t="str">
        <f>+CONSOLIDADO!C17</f>
        <v>PROMSA</v>
      </c>
      <c r="D16" s="342" t="str">
        <f>IF(CONSOLIDADO!AO17&lt;CONSOLIDADO!$AK17,"DEFICIENTE",IF(AND(CONSOLIDADO!AO17&gt;=CONSOLIDADO!$AK17,CONSOLIDADO!AO17&lt;CONSOLIDADO!$AL17),"PROCESO","OPTIMO"))</f>
        <v>OPTIMO</v>
      </c>
      <c r="E16" s="342" t="str">
        <f>IF(CONSOLIDADO!AP17&lt;CONSOLIDADO!$AK17,"DEFICIENTE",IF(AND(CONSOLIDADO!AP17&gt;=CONSOLIDADO!$AK17,CONSOLIDADO!AP17&lt;CONSOLIDADO!$AL17),"PROCESO","OPTIMO"))</f>
        <v>OPTIMO</v>
      </c>
      <c r="F16" s="342" t="str">
        <f>IF(CONSOLIDADO!AQ17&lt;CONSOLIDADO!$AK17,"DEFICIENTE",IF(AND(CONSOLIDADO!AQ17&gt;=CONSOLIDADO!$AK17,CONSOLIDADO!AQ17&lt;CONSOLIDADO!$AL17),"PROCESO","OPTIMO"))</f>
        <v>OPTIMO</v>
      </c>
      <c r="G16" s="342" t="str">
        <f>IF(CONSOLIDADO!AR17&lt;CONSOLIDADO!$AK17,"DEFICIENTE",IF(AND(CONSOLIDADO!AR17&gt;=CONSOLIDADO!$AK17,CONSOLIDADO!AR17&lt;CONSOLIDADO!$AL17),"PROCESO","OPTIMO"))</f>
        <v>DEFICIENTE</v>
      </c>
      <c r="H16" s="342" t="str">
        <f>IF(CONSOLIDADO!AS17&lt;CONSOLIDADO!$AK17,"DEFICIENTE",IF(AND(CONSOLIDADO!AS17&gt;=CONSOLIDADO!$AK17,CONSOLIDADO!AS17&lt;CONSOLIDADO!$AL17),"PROCESO","OPTIMO"))</f>
        <v>OPTIMO</v>
      </c>
      <c r="I16" s="342" t="str">
        <f>IF(CONSOLIDADO!AT17&lt;CONSOLIDADO!$AK17,"DEFICIENTE",IF(AND(CONSOLIDADO!AT17&gt;=CONSOLIDADO!$AK17,CONSOLIDADO!AT17&lt;CONSOLIDADO!$AL17),"PROCESO","OPTIMO"))</f>
        <v>OPTIMO</v>
      </c>
      <c r="J16" s="342" t="str">
        <f>IF(CONSOLIDADO!AU17&lt;CONSOLIDADO!$AK17,"DEFICIENTE",IF(AND(CONSOLIDADO!AU17&gt;=CONSOLIDADO!$AK17,CONSOLIDADO!AU17&lt;CONSOLIDADO!$AL17),"PROCESO","OPTIMO"))</f>
        <v>DEFICIENTE</v>
      </c>
      <c r="K16" s="342" t="str">
        <f>IF(CONSOLIDADO!AV17&lt;CONSOLIDADO!$AK17,"DEFICIENTE",IF(AND(CONSOLIDADO!AV17&gt;=CONSOLIDADO!$AK17,CONSOLIDADO!AV17&lt;CONSOLIDADO!$AL17),"PROCESO","OPTIMO"))</f>
        <v>OPTIMO</v>
      </c>
      <c r="L16" s="342" t="str">
        <f>IF(CONSOLIDADO!AW17&lt;CONSOLIDADO!$AK17,"DEFICIENTE",IF(AND(CONSOLIDADO!AW17&gt;=CONSOLIDADO!$AK17,CONSOLIDADO!AW17&lt;CONSOLIDADO!$AL17),"PROCESO","OPTIMO"))</f>
        <v>OPTIMO</v>
      </c>
    </row>
    <row r="17" spans="1:12" ht="30.75" customHeight="1" x14ac:dyDescent="0.25">
      <c r="A17" s="393">
        <f>+CONSOLIDADO!A18</f>
        <v>4</v>
      </c>
      <c r="B17" s="404" t="str">
        <f>+CONSOLIDADO!B18</f>
        <v xml:space="preserve">AGENTES COMUNITARIOS DE SALUD CAPACITADOS REALIZAN ORIENTACIÓN A FAMILIAS DE GESTANTES Y PUERPERAS EN PRÁCTICAS SALUDABLES EN SALUD SEXUAL Y REPRODUCTIVA. </v>
      </c>
      <c r="C17" s="393" t="str">
        <f>+CONSOLIDADO!C18</f>
        <v>PROMSA</v>
      </c>
      <c r="D17" s="342" t="str">
        <f>IF(CONSOLIDADO!AO18&lt;CONSOLIDADO!$AK18,"DEFICIENTE",IF(AND(CONSOLIDADO!AO18&gt;=CONSOLIDADO!$AK18,CONSOLIDADO!AO18&lt;CONSOLIDADO!$AL18),"PROCESO","OPTIMO"))</f>
        <v>DEFICIENTE</v>
      </c>
      <c r="E17" s="342" t="str">
        <f>IF(CONSOLIDADO!AP18&lt;CONSOLIDADO!$AK18,"DEFICIENTE",IF(AND(CONSOLIDADO!AP18&gt;=CONSOLIDADO!$AK18,CONSOLIDADO!AP18&lt;CONSOLIDADO!$AL18),"PROCESO","OPTIMO"))</f>
        <v>DEFICIENTE</v>
      </c>
      <c r="F17" s="342" t="str">
        <f>IF(CONSOLIDADO!AQ18&lt;CONSOLIDADO!$AK18,"DEFICIENTE",IF(AND(CONSOLIDADO!AQ18&gt;=CONSOLIDADO!$AK18,CONSOLIDADO!AQ18&lt;CONSOLIDADO!$AL18),"PROCESO","OPTIMO"))</f>
        <v>OPTIMO</v>
      </c>
      <c r="G17" s="342" t="str">
        <f>IF(CONSOLIDADO!AR18&lt;CONSOLIDADO!$AK18,"DEFICIENTE",IF(AND(CONSOLIDADO!AR18&gt;=CONSOLIDADO!$AK18,CONSOLIDADO!AR18&lt;CONSOLIDADO!$AL18),"PROCESO","OPTIMO"))</f>
        <v>OPTIMO</v>
      </c>
      <c r="H17" s="342" t="str">
        <f>IF(CONSOLIDADO!AS18&lt;CONSOLIDADO!$AK18,"DEFICIENTE",IF(AND(CONSOLIDADO!AS18&gt;=CONSOLIDADO!$AK18,CONSOLIDADO!AS18&lt;CONSOLIDADO!$AL18),"PROCESO","OPTIMO"))</f>
        <v>OPTIMO</v>
      </c>
      <c r="I17" s="342" t="str">
        <f>IF(CONSOLIDADO!AT18&lt;CONSOLIDADO!$AK18,"DEFICIENTE",IF(AND(CONSOLIDADO!AT18&gt;=CONSOLIDADO!$AK18,CONSOLIDADO!AT18&lt;CONSOLIDADO!$AL18),"PROCESO","OPTIMO"))</f>
        <v>DEFICIENTE</v>
      </c>
      <c r="J17" s="342" t="str">
        <f>IF(CONSOLIDADO!AU18&lt;CONSOLIDADO!$AK18,"DEFICIENTE",IF(AND(CONSOLIDADO!AU18&gt;=CONSOLIDADO!$AK18,CONSOLIDADO!AU18&lt;CONSOLIDADO!$AL18),"PROCESO","OPTIMO"))</f>
        <v>OPTIMO</v>
      </c>
      <c r="K17" s="342" t="str">
        <f>IF(CONSOLIDADO!AV18&lt;CONSOLIDADO!$AK18,"DEFICIENTE",IF(AND(CONSOLIDADO!AV18&gt;=CONSOLIDADO!$AK18,CONSOLIDADO!AV18&lt;CONSOLIDADO!$AL18),"PROCESO","OPTIMO"))</f>
        <v>OPTIMO</v>
      </c>
      <c r="L17" s="342" t="str">
        <f>IF(CONSOLIDADO!AW18&lt;CONSOLIDADO!$AK18,"DEFICIENTE",IF(AND(CONSOLIDADO!AW18&gt;=CONSOLIDADO!$AK18,CONSOLIDADO!AW18&lt;CONSOLIDADO!$AL18),"PROCESO","OPTIMO"))</f>
        <v>OPTIMO</v>
      </c>
    </row>
    <row r="18" spans="1:12" ht="30.75" customHeight="1" x14ac:dyDescent="0.25">
      <c r="A18" s="393">
        <f>+CONSOLIDADO!A19</f>
        <v>5</v>
      </c>
      <c r="B18" s="404" t="str">
        <f>+CONSOLIDADO!B19</f>
        <v xml:space="preserve">FAMILIAS DE ADOLESCENTES QUE RECIBEN SESIONES EDUCATIVAS Y DEMOSTRATIVAS PARA PROMOVER PRÁCTICAS SALUDABLES EN SALUD SEXUAL INTEGRAL </v>
      </c>
      <c r="C18" s="393" t="str">
        <f>+CONSOLIDADO!C19</f>
        <v>PROMSA</v>
      </c>
      <c r="D18" s="342" t="str">
        <f>IF(CONSOLIDADO!AO19&lt;CONSOLIDADO!$AK19,"DEFICIENTE",IF(AND(CONSOLIDADO!AO19&gt;=CONSOLIDADO!$AK19,CONSOLIDADO!AO19&lt;CONSOLIDADO!$AL19),"PROCESO","OPTIMO"))</f>
        <v>DEFICIENTE</v>
      </c>
      <c r="E18" s="342" t="str">
        <f>IF(CONSOLIDADO!AP19&lt;CONSOLIDADO!$AK19,"DEFICIENTE",IF(AND(CONSOLIDADO!AP19&gt;=CONSOLIDADO!$AK19,CONSOLIDADO!AP19&lt;CONSOLIDADO!$AL19),"PROCESO","OPTIMO"))</f>
        <v>DEFICIENTE</v>
      </c>
      <c r="F18" s="342" t="str">
        <f>IF(CONSOLIDADO!AQ19&lt;CONSOLIDADO!$AK19,"DEFICIENTE",IF(AND(CONSOLIDADO!AQ19&gt;=CONSOLIDADO!$AK19,CONSOLIDADO!AQ19&lt;CONSOLIDADO!$AL19),"PROCESO","OPTIMO"))</f>
        <v>OPTIMO</v>
      </c>
      <c r="G18" s="342" t="str">
        <f>IF(CONSOLIDADO!AR19&lt;CONSOLIDADO!$AK19,"DEFICIENTE",IF(AND(CONSOLIDADO!AR19&gt;=CONSOLIDADO!$AK19,CONSOLIDADO!AR19&lt;CONSOLIDADO!$AL19),"PROCESO","OPTIMO"))</f>
        <v>DEFICIENTE</v>
      </c>
      <c r="H18" s="342" t="str">
        <f>IF(CONSOLIDADO!AS19&lt;CONSOLIDADO!$AK19,"DEFICIENTE",IF(AND(CONSOLIDADO!AS19&gt;=CONSOLIDADO!$AK19,CONSOLIDADO!AS19&lt;CONSOLIDADO!$AL19),"PROCESO","OPTIMO"))</f>
        <v>DEFICIENTE</v>
      </c>
      <c r="I18" s="342" t="str">
        <f>IF(CONSOLIDADO!AT19&lt;CONSOLIDADO!$AK19,"DEFICIENTE",IF(AND(CONSOLIDADO!AT19&gt;=CONSOLIDADO!$AK19,CONSOLIDADO!AT19&lt;CONSOLIDADO!$AL19),"PROCESO","OPTIMO"))</f>
        <v>DEFICIENTE</v>
      </c>
      <c r="J18" s="342" t="str">
        <f>IF(CONSOLIDADO!AU19&lt;CONSOLIDADO!$AK19,"DEFICIENTE",IF(AND(CONSOLIDADO!AU19&gt;=CONSOLIDADO!$AK19,CONSOLIDADO!AU19&lt;CONSOLIDADO!$AL19),"PROCESO","OPTIMO"))</f>
        <v>PROCESO</v>
      </c>
      <c r="K18" s="342" t="str">
        <f>IF(CONSOLIDADO!AV19&lt;CONSOLIDADO!$AK19,"DEFICIENTE",IF(AND(CONSOLIDADO!AV19&gt;=CONSOLIDADO!$AK19,CONSOLIDADO!AV19&lt;CONSOLIDADO!$AL19),"PROCESO","OPTIMO"))</f>
        <v>DEFICIENTE</v>
      </c>
      <c r="L18" s="342" t="str">
        <f>IF(CONSOLIDADO!AW19&lt;CONSOLIDADO!$AK19,"DEFICIENTE",IF(AND(CONSOLIDADO!AW19&gt;=CONSOLIDADO!$AK19,CONSOLIDADO!AW19&lt;CONSOLIDADO!$AL19),"PROCESO","OPTIMO"))</f>
        <v>DEFICIENTE</v>
      </c>
    </row>
    <row r="19" spans="1:12" ht="30.75" customHeight="1" x14ac:dyDescent="0.25">
      <c r="A19" s="393">
        <f>+CONSOLIDADO!A20</f>
        <v>6</v>
      </c>
      <c r="B19" s="404" t="str">
        <f>+CONSOLIDADO!B20</f>
        <v>FAMILIAS CON NIÑO(AS) DE 06 A 11 MESES  RECIBEN ACOMPAÑAMIENTO A TRAVÉS DE SESIONES DEMOSTRATIVAS EN PREPARACIÓN DE ALIMENTOS</v>
      </c>
      <c r="C19" s="393" t="str">
        <f>+CONSOLIDADO!C20</f>
        <v>PROMSA</v>
      </c>
      <c r="D19" s="342" t="str">
        <f>IF(CONSOLIDADO!AO20&lt;CONSOLIDADO!$AK20,"DEFICIENTE",IF(AND(CONSOLIDADO!AO20&gt;=CONSOLIDADO!$AK20,CONSOLIDADO!AO20&lt;CONSOLIDADO!$AL20),"PROCESO","OPTIMO"))</f>
        <v>OPTIMO</v>
      </c>
      <c r="E19" s="342" t="str">
        <f>IF(CONSOLIDADO!AP20&lt;CONSOLIDADO!$AK20,"DEFICIENTE",IF(AND(CONSOLIDADO!AP20&gt;=CONSOLIDADO!$AK20,CONSOLIDADO!AP20&lt;CONSOLIDADO!$AL20),"PROCESO","OPTIMO"))</f>
        <v>OPTIMO</v>
      </c>
      <c r="F19" s="342" t="str">
        <f>IF(CONSOLIDADO!AQ20&lt;CONSOLIDADO!$AK20,"DEFICIENTE",IF(AND(CONSOLIDADO!AQ20&gt;=CONSOLIDADO!$AK20,CONSOLIDADO!AQ20&lt;CONSOLIDADO!$AL20),"PROCESO","OPTIMO"))</f>
        <v>OPTIMO</v>
      </c>
      <c r="G19" s="342" t="str">
        <f>IF(CONSOLIDADO!AR20&lt;CONSOLIDADO!$AK20,"DEFICIENTE",IF(AND(CONSOLIDADO!AR20&gt;=CONSOLIDADO!$AK20,CONSOLIDADO!AR20&lt;CONSOLIDADO!$AL20),"PROCESO","OPTIMO"))</f>
        <v>OPTIMO</v>
      </c>
      <c r="H19" s="342" t="str">
        <f>IF(CONSOLIDADO!AS20&lt;CONSOLIDADO!$AK20,"DEFICIENTE",IF(AND(CONSOLIDADO!AS20&gt;=CONSOLIDADO!$AK20,CONSOLIDADO!AS20&lt;CONSOLIDADO!$AL20),"PROCESO","OPTIMO"))</f>
        <v>OPTIMO</v>
      </c>
      <c r="I19" s="342" t="str">
        <f>IF(CONSOLIDADO!AT20&lt;CONSOLIDADO!$AK20,"DEFICIENTE",IF(AND(CONSOLIDADO!AT20&gt;=CONSOLIDADO!$AK20,CONSOLIDADO!AT20&lt;CONSOLIDADO!$AL20),"PROCESO","OPTIMO"))</f>
        <v>OPTIMO</v>
      </c>
      <c r="J19" s="342" t="str">
        <f>IF(CONSOLIDADO!AU20&lt;CONSOLIDADO!$AK20,"DEFICIENTE",IF(AND(CONSOLIDADO!AU20&gt;=CONSOLIDADO!$AK20,CONSOLIDADO!AU20&lt;CONSOLIDADO!$AL20),"PROCESO","OPTIMO"))</f>
        <v>OPTIMO</v>
      </c>
      <c r="K19" s="342" t="str">
        <f>IF(CONSOLIDADO!AV20&lt;CONSOLIDADO!$AK20,"DEFICIENTE",IF(AND(CONSOLIDADO!AV20&gt;=CONSOLIDADO!$AK20,CONSOLIDADO!AV20&lt;CONSOLIDADO!$AL20),"PROCESO","OPTIMO"))</f>
        <v>OPTIMO</v>
      </c>
      <c r="L19" s="342" t="str">
        <f>IF(CONSOLIDADO!AW20&lt;CONSOLIDADO!$AK20,"DEFICIENTE",IF(AND(CONSOLIDADO!AW20&gt;=CONSOLIDADO!$AK20,CONSOLIDADO!AW20&lt;CONSOLIDADO!$AL20),"PROCESO","OPTIMO"))</f>
        <v>OPTIMO</v>
      </c>
    </row>
    <row r="20" spans="1:12" ht="30.75" customHeight="1" x14ac:dyDescent="0.25">
      <c r="A20" s="393">
        <f>+CONSOLIDADO!A21</f>
        <v>7</v>
      </c>
      <c r="B20" s="453" t="str">
        <f>+CONSOLIDADO!B21</f>
        <v xml:space="preserve">FAMILIAS CON NIÑOS MENORES DE 12 MESES RECIBEN ACOMPAÑAMIENTO A  TRAVÉS DE LA CONSEJERIA </v>
      </c>
      <c r="C20" s="393" t="str">
        <f>+CONSOLIDADO!C21</f>
        <v>PROMSA</v>
      </c>
      <c r="D20" s="342" t="str">
        <f>IF(CONSOLIDADO!AO21&lt;CONSOLIDADO!$AK21,"DEFICIENTE",IF(AND(CONSOLIDADO!AO21&gt;=CONSOLIDADO!$AK21,CONSOLIDADO!AO21&lt;CONSOLIDADO!$AL21),"PROCESO","OPTIMO"))</f>
        <v>OPTIMO</v>
      </c>
      <c r="E20" s="342" t="str">
        <f>IF(CONSOLIDADO!AP21&lt;CONSOLIDADO!$AK21,"DEFICIENTE",IF(AND(CONSOLIDADO!AP21&gt;=CONSOLIDADO!$AK21,CONSOLIDADO!AP21&lt;CONSOLIDADO!$AL21),"PROCESO","OPTIMO"))</f>
        <v>PROCESO</v>
      </c>
      <c r="F20" s="342" t="str">
        <f>IF(CONSOLIDADO!AQ21&lt;CONSOLIDADO!$AK21,"DEFICIENTE",IF(AND(CONSOLIDADO!AQ21&gt;=CONSOLIDADO!$AK21,CONSOLIDADO!AQ21&lt;CONSOLIDADO!$AL21),"PROCESO","OPTIMO"))</f>
        <v>DEFICIENTE</v>
      </c>
      <c r="G20" s="342" t="str">
        <f>IF(CONSOLIDADO!AR21&lt;CONSOLIDADO!$AK21,"DEFICIENTE",IF(AND(CONSOLIDADO!AR21&gt;=CONSOLIDADO!$AK21,CONSOLIDADO!AR21&lt;CONSOLIDADO!$AL21),"PROCESO","OPTIMO"))</f>
        <v>DEFICIENTE</v>
      </c>
      <c r="H20" s="342" t="str">
        <f>IF(CONSOLIDADO!AS21&lt;CONSOLIDADO!$AK21,"DEFICIENTE",IF(AND(CONSOLIDADO!AS21&gt;=CONSOLIDADO!$AK21,CONSOLIDADO!AS21&lt;CONSOLIDADO!$AL21),"PROCESO","OPTIMO"))</f>
        <v>DEFICIENTE</v>
      </c>
      <c r="I20" s="342" t="str">
        <f>IF(CONSOLIDADO!AT21&lt;CONSOLIDADO!$AK21,"DEFICIENTE",IF(AND(CONSOLIDADO!AT21&gt;=CONSOLIDADO!$AK21,CONSOLIDADO!AT21&lt;CONSOLIDADO!$AL21),"PROCESO","OPTIMO"))</f>
        <v>DEFICIENTE</v>
      </c>
      <c r="J20" s="342" t="str">
        <f>IF(CONSOLIDADO!AU21&lt;CONSOLIDADO!$AK21,"DEFICIENTE",IF(AND(CONSOLIDADO!AU21&gt;=CONSOLIDADO!$AK21,CONSOLIDADO!AU21&lt;CONSOLIDADO!$AL21),"PROCESO","OPTIMO"))</f>
        <v>OPTIMO</v>
      </c>
      <c r="K20" s="342" t="str">
        <f>IF(CONSOLIDADO!AV21&lt;CONSOLIDADO!$AK21,"DEFICIENTE",IF(AND(CONSOLIDADO!AV21&gt;=CONSOLIDADO!$AK21,CONSOLIDADO!AV21&lt;CONSOLIDADO!$AL21),"PROCESO","OPTIMO"))</f>
        <v>DEFICIENTE</v>
      </c>
      <c r="L20" s="342" t="str">
        <f>IF(CONSOLIDADO!AW21&lt;CONSOLIDADO!$AK21,"DEFICIENTE",IF(AND(CONSOLIDADO!AW21&gt;=CONSOLIDADO!$AK21,CONSOLIDADO!AW21&lt;CONSOLIDADO!$AL21),"PROCESO","OPTIMO"))</f>
        <v>DEFICIENTE</v>
      </c>
    </row>
    <row r="21" spans="1:12" ht="30.75" customHeight="1" x14ac:dyDescent="0.25">
      <c r="A21" s="393">
        <f>+CONSOLIDADO!A22</f>
        <v>8</v>
      </c>
      <c r="B21" s="404" t="str">
        <f>+CONSOLIDADO!B22</f>
        <v>AGENTES COMUNITARIOS DE SALUD CAPACITADOS EN LA PROMOCIÓN DE PRACTICAS SALUDABLES PARA EL DESARROLLO INFANTIL TEMPRANO EN SUS COMUNIDADES</v>
      </c>
      <c r="C21" s="393" t="str">
        <f>+CONSOLIDADO!C22</f>
        <v>PROMSA</v>
      </c>
      <c r="D21" s="342" t="str">
        <f>IF(CONSOLIDADO!AO22&lt;CONSOLIDADO!$AK22,"DEFICIENTE",IF(AND(CONSOLIDADO!AO22&gt;=CONSOLIDADO!$AK22,CONSOLIDADO!AO22&lt;CONSOLIDADO!$AL22),"PROCESO","OPTIMO"))</f>
        <v>DEFICIENTE</v>
      </c>
      <c r="E21" s="342" t="str">
        <f>IF(CONSOLIDADO!AP22&lt;CONSOLIDADO!$AK22,"DEFICIENTE",IF(AND(CONSOLIDADO!AP22&gt;=CONSOLIDADO!$AK22,CONSOLIDADO!AP22&lt;CONSOLIDADO!$AL22),"PROCESO","OPTIMO"))</f>
        <v>DEFICIENTE</v>
      </c>
      <c r="F21" s="342" t="str">
        <f>IF(CONSOLIDADO!AQ22&lt;CONSOLIDADO!$AK22,"DEFICIENTE",IF(AND(CONSOLIDADO!AQ22&gt;=CONSOLIDADO!$AK22,CONSOLIDADO!AQ22&lt;CONSOLIDADO!$AL22),"PROCESO","OPTIMO"))</f>
        <v>PROCESO</v>
      </c>
      <c r="G21" s="342" t="str">
        <f>IF(CONSOLIDADO!AR22&lt;CONSOLIDADO!$AK22,"DEFICIENTE",IF(AND(CONSOLIDADO!AR22&gt;=CONSOLIDADO!$AK22,CONSOLIDADO!AR22&lt;CONSOLIDADO!$AL22),"PROCESO","OPTIMO"))</f>
        <v>OPTIMO</v>
      </c>
      <c r="H21" s="342" t="str">
        <f>IF(CONSOLIDADO!AS22&lt;CONSOLIDADO!$AK22,"DEFICIENTE",IF(AND(CONSOLIDADO!AS22&gt;=CONSOLIDADO!$AK22,CONSOLIDADO!AS22&lt;CONSOLIDADO!$AL22),"PROCESO","OPTIMO"))</f>
        <v>OPTIMO</v>
      </c>
      <c r="I21" s="342" t="str">
        <f>IF(CONSOLIDADO!AT22&lt;CONSOLIDADO!$AK22,"DEFICIENTE",IF(AND(CONSOLIDADO!AT22&gt;=CONSOLIDADO!$AK22,CONSOLIDADO!AT22&lt;CONSOLIDADO!$AL22),"PROCESO","OPTIMO"))</f>
        <v>DEFICIENTE</v>
      </c>
      <c r="J21" s="342" t="str">
        <f>IF(CONSOLIDADO!AU22&lt;CONSOLIDADO!$AK22,"DEFICIENTE",IF(AND(CONSOLIDADO!AU22&gt;=CONSOLIDADO!$AK22,CONSOLIDADO!AU22&lt;CONSOLIDADO!$AL22),"PROCESO","OPTIMO"))</f>
        <v>OPTIMO</v>
      </c>
      <c r="K21" s="342" t="str">
        <f>IF(CONSOLIDADO!AV22&lt;CONSOLIDADO!$AK22,"DEFICIENTE",IF(AND(CONSOLIDADO!AV22&gt;=CONSOLIDADO!$AK22,CONSOLIDADO!AV22&lt;CONSOLIDADO!$AL22),"PROCESO","OPTIMO"))</f>
        <v>DEFICIENTE</v>
      </c>
      <c r="L21" s="342" t="str">
        <f>IF(CONSOLIDADO!AW22&lt;CONSOLIDADO!$AK22,"DEFICIENTE",IF(AND(CONSOLIDADO!AW22&gt;=CONSOLIDADO!$AK22,CONSOLIDADO!AW22&lt;CONSOLIDADO!$AL22),"PROCESO","OPTIMO"))</f>
        <v>OPTIMO</v>
      </c>
    </row>
    <row r="22" spans="1:12" ht="30.75" customHeight="1" x14ac:dyDescent="0.25">
      <c r="A22" s="393">
        <f>+CONSOLIDADO!A23</f>
        <v>9</v>
      </c>
      <c r="B22" s="404" t="str">
        <f>+CONSOLIDADO!B23</f>
        <v>FAMILIAS QUE RECIBEN CONSEJERÍA A TRAVÉS DE LA VISITA DOMICILIARIA PARA PROMOVER PRÁCTICAS Y ENTORNOS SALUDABLES PARA CONTRIBUIR A LA DISMINUCIÓN DE LA TUBERCULOSIS, VIH/SIDA</v>
      </c>
      <c r="C22" s="393" t="str">
        <f>+CONSOLIDADO!C23</f>
        <v>PROMSA</v>
      </c>
      <c r="D22" s="342" t="str">
        <f>IF(CONSOLIDADO!AO23&lt;CONSOLIDADO!$AK23,"DEFICIENTE",IF(AND(CONSOLIDADO!AO23&gt;=CONSOLIDADO!$AK23,CONSOLIDADO!AO23&lt;CONSOLIDADO!$AL23),"PROCESO","OPTIMO"))</f>
        <v>OPTIMO</v>
      </c>
      <c r="E22" s="342" t="str">
        <f>IF(CONSOLIDADO!AP23&lt;CONSOLIDADO!$AK23,"DEFICIENTE",IF(AND(CONSOLIDADO!AP23&gt;=CONSOLIDADO!$AK23,CONSOLIDADO!AP23&lt;CONSOLIDADO!$AL23),"PROCESO","OPTIMO"))</f>
        <v>DEFICIENTE</v>
      </c>
      <c r="F22" s="342" t="str">
        <f>IF(CONSOLIDADO!AQ23&lt;CONSOLIDADO!$AK23,"DEFICIENTE",IF(AND(CONSOLIDADO!AQ23&gt;=CONSOLIDADO!$AK23,CONSOLIDADO!AQ23&lt;CONSOLIDADO!$AL23),"PROCESO","OPTIMO"))</f>
        <v>OPTIMO</v>
      </c>
      <c r="G22" s="342" t="str">
        <f>IF(CONSOLIDADO!AR23&lt;CONSOLIDADO!$AK23,"DEFICIENTE",IF(AND(CONSOLIDADO!AR23&gt;=CONSOLIDADO!$AK23,CONSOLIDADO!AR23&lt;CONSOLIDADO!$AL23),"PROCESO","OPTIMO"))</f>
        <v>OPTIMO</v>
      </c>
      <c r="H22" s="342" t="str">
        <f>IF(CONSOLIDADO!AS23&lt;CONSOLIDADO!$AK23,"DEFICIENTE",IF(AND(CONSOLIDADO!AS23&gt;=CONSOLIDADO!$AK23,CONSOLIDADO!AS23&lt;CONSOLIDADO!$AL23),"PROCESO","OPTIMO"))</f>
        <v>OPTIMO</v>
      </c>
      <c r="I22" s="342" t="str">
        <f>IF(CONSOLIDADO!AT23&lt;CONSOLIDADO!$AK23,"DEFICIENTE",IF(AND(CONSOLIDADO!AT23&gt;=CONSOLIDADO!$AK23,CONSOLIDADO!AT23&lt;CONSOLIDADO!$AL23),"PROCESO","OPTIMO"))</f>
        <v>DEFICIENTE</v>
      </c>
      <c r="J22" s="342" t="str">
        <f>IF(CONSOLIDADO!AU23&lt;CONSOLIDADO!$AK23,"DEFICIENTE",IF(AND(CONSOLIDADO!AU23&gt;=CONSOLIDADO!$AK23,CONSOLIDADO!AU23&lt;CONSOLIDADO!$AL23),"PROCESO","OPTIMO"))</f>
        <v>OPTIMO</v>
      </c>
      <c r="K22" s="342" t="str">
        <f>IF(CONSOLIDADO!AV23&lt;CONSOLIDADO!$AK23,"DEFICIENTE",IF(AND(CONSOLIDADO!AV23&gt;=CONSOLIDADO!$AK23,CONSOLIDADO!AV23&lt;CONSOLIDADO!$AL23),"PROCESO","OPTIMO"))</f>
        <v>DEFICIENTE</v>
      </c>
      <c r="L22" s="342" t="str">
        <f>IF(CONSOLIDADO!AW23&lt;CONSOLIDADO!$AK23,"DEFICIENTE",IF(AND(CONSOLIDADO!AW23&gt;=CONSOLIDADO!$AK23,CONSOLIDADO!AW23&lt;CONSOLIDADO!$AL23),"PROCESO","OPTIMO"))</f>
        <v>OPTIMO</v>
      </c>
    </row>
    <row r="23" spans="1:12" ht="30.75" customHeight="1" x14ac:dyDescent="0.25">
      <c r="A23" s="393">
        <f>+CONSOLIDADO!A24</f>
        <v>1</v>
      </c>
      <c r="B23" s="404" t="str">
        <f>+CONSOLIDADO!B24</f>
        <v>FAMILIAS QUE RECIBEN SESIÓN EDUCATIVA Y DEMOSTRATIVA PARA PROMOVER PRÁCTICAS Y GENERAR ENTORNOS SALUDABLES PARA CONTRIBUIR A LA DISMINUCIÓN DE LA TUBERCULOSIS , VIH/SIDA</v>
      </c>
      <c r="C23" s="393" t="str">
        <f>+CONSOLIDADO!C24</f>
        <v>PROMSA</v>
      </c>
      <c r="D23" s="342" t="str">
        <f>IF(CONSOLIDADO!AO24&lt;CONSOLIDADO!$AK24,"DEFICIENTE",IF(AND(CONSOLIDADO!AO24&gt;=CONSOLIDADO!$AK24,CONSOLIDADO!AO24&lt;CONSOLIDADO!$AL24),"PROCESO","OPTIMO"))</f>
        <v>DEFICIENTE</v>
      </c>
      <c r="E23" s="342" t="str">
        <f>IF(CONSOLIDADO!AP24&lt;CONSOLIDADO!$AK24,"DEFICIENTE",IF(AND(CONSOLIDADO!AP24&gt;=CONSOLIDADO!$AK24,CONSOLIDADO!AP24&lt;CONSOLIDADO!$AL24),"PROCESO","OPTIMO"))</f>
        <v>DEFICIENTE</v>
      </c>
      <c r="F23" s="342" t="str">
        <f>IF(CONSOLIDADO!AQ24&lt;CONSOLIDADO!$AK24,"DEFICIENTE",IF(AND(CONSOLIDADO!AQ24&gt;=CONSOLIDADO!$AK24,CONSOLIDADO!AQ24&lt;CONSOLIDADO!$AL24),"PROCESO","OPTIMO"))</f>
        <v>OPTIMO</v>
      </c>
      <c r="G23" s="342" t="str">
        <f>IF(CONSOLIDADO!AR24&lt;CONSOLIDADO!$AK24,"DEFICIENTE",IF(AND(CONSOLIDADO!AR24&gt;=CONSOLIDADO!$AK24,CONSOLIDADO!AR24&lt;CONSOLIDADO!$AL24),"PROCESO","OPTIMO"))</f>
        <v>DEFICIENTE</v>
      </c>
      <c r="H23" s="342" t="str">
        <f>IF(CONSOLIDADO!AS24&lt;CONSOLIDADO!$AK24,"DEFICIENTE",IF(AND(CONSOLIDADO!AS24&gt;=CONSOLIDADO!$AK24,CONSOLIDADO!AS24&lt;CONSOLIDADO!$AL24),"PROCESO","OPTIMO"))</f>
        <v>DEFICIENTE</v>
      </c>
      <c r="I23" s="342" t="str">
        <f>IF(CONSOLIDADO!AT24&lt;CONSOLIDADO!$AK24,"DEFICIENTE",IF(AND(CONSOLIDADO!AT24&gt;=CONSOLIDADO!$AK24,CONSOLIDADO!AT24&lt;CONSOLIDADO!$AL24),"PROCESO","OPTIMO"))</f>
        <v>DEFICIENTE</v>
      </c>
      <c r="J23" s="342" t="str">
        <f>IF(CONSOLIDADO!AU24&lt;CONSOLIDADO!$AK24,"DEFICIENTE",IF(AND(CONSOLIDADO!AU24&gt;=CONSOLIDADO!$AK24,CONSOLIDADO!AU24&lt;CONSOLIDADO!$AL24),"PROCESO","OPTIMO"))</f>
        <v>DEFICIENTE</v>
      </c>
      <c r="K23" s="342" t="str">
        <f>IF(CONSOLIDADO!AV24&lt;CONSOLIDADO!$AK24,"DEFICIENTE",IF(AND(CONSOLIDADO!AV24&gt;=CONSOLIDADO!$AK24,CONSOLIDADO!AV24&lt;CONSOLIDADO!$AL24),"PROCESO","OPTIMO"))</f>
        <v>DEFICIENTE</v>
      </c>
      <c r="L23" s="342" t="str">
        <f>IF(CONSOLIDADO!AW24&lt;CONSOLIDADO!$AK24,"DEFICIENTE",IF(AND(CONSOLIDADO!AW24&gt;=CONSOLIDADO!$AK24,CONSOLIDADO!AW24&lt;CONSOLIDADO!$AL24),"PROCESO","OPTIMO"))</f>
        <v>DEFICIENTE</v>
      </c>
    </row>
    <row r="24" spans="1:12" ht="30.75" customHeight="1" x14ac:dyDescent="0.25">
      <c r="A24" s="393">
        <f>+CONSOLIDADO!A25</f>
        <v>2</v>
      </c>
      <c r="B24" s="404" t="str">
        <f>+CONSOLIDADO!B25</f>
        <v xml:space="preserve">FAMILIAS QUE RECIBEN SESIONES DEMOSTRATIVAS PARA LA PREVENCION Y CONTROL DE ENFERMEDADES METAXENICAS </v>
      </c>
      <c r="C24" s="393" t="str">
        <f>+CONSOLIDADO!C25</f>
        <v>PROMSA</v>
      </c>
      <c r="D24" s="342" t="str">
        <f>IF(CONSOLIDADO!AO25&lt;CONSOLIDADO!$AK25,"DEFICIENTE",IF(AND(CONSOLIDADO!AO25&gt;=CONSOLIDADO!$AK25,CONSOLIDADO!AO25&lt;CONSOLIDADO!$AL25),"PROCESO","OPTIMO"))</f>
        <v>OPTIMO</v>
      </c>
      <c r="E24" s="342" t="str">
        <f>IF(CONSOLIDADO!AP25&lt;CONSOLIDADO!$AK25,"DEFICIENTE",IF(AND(CONSOLIDADO!AP25&gt;=CONSOLIDADO!$AK25,CONSOLIDADO!AP25&lt;CONSOLIDADO!$AL25),"PROCESO","OPTIMO"))</f>
        <v>OPTIMO</v>
      </c>
      <c r="F24" s="342" t="str">
        <f>IF(CONSOLIDADO!AQ25&lt;CONSOLIDADO!$AK25,"DEFICIENTE",IF(AND(CONSOLIDADO!AQ25&gt;=CONSOLIDADO!$AK25,CONSOLIDADO!AQ25&lt;CONSOLIDADO!$AL25),"PROCESO","OPTIMO"))</f>
        <v>OPTIMO</v>
      </c>
      <c r="G24" s="342" t="str">
        <f>IF(CONSOLIDADO!AR25&lt;CONSOLIDADO!$AK25,"DEFICIENTE",IF(AND(CONSOLIDADO!AR25&gt;=CONSOLIDADO!$AK25,CONSOLIDADO!AR25&lt;CONSOLIDADO!$AL25),"PROCESO","OPTIMO"))</f>
        <v>DEFICIENTE</v>
      </c>
      <c r="H24" s="342" t="str">
        <f>IF(CONSOLIDADO!AS25&lt;CONSOLIDADO!$AK25,"DEFICIENTE",IF(AND(CONSOLIDADO!AS25&gt;=CONSOLIDADO!$AK25,CONSOLIDADO!AS25&lt;CONSOLIDADO!$AL25),"PROCESO","OPTIMO"))</f>
        <v>OPTIMO</v>
      </c>
      <c r="I24" s="342" t="str">
        <f>IF(CONSOLIDADO!AT25&lt;CONSOLIDADO!$AK25,"DEFICIENTE",IF(AND(CONSOLIDADO!AT25&gt;=CONSOLIDADO!$AK25,CONSOLIDADO!AT25&lt;CONSOLIDADO!$AL25),"PROCESO","OPTIMO"))</f>
        <v>DEFICIENTE</v>
      </c>
      <c r="J24" s="342" t="str">
        <f>IF(CONSOLIDADO!AU25&lt;CONSOLIDADO!$AK25,"DEFICIENTE",IF(AND(CONSOLIDADO!AU25&gt;=CONSOLIDADO!$AK25,CONSOLIDADO!AU25&lt;CONSOLIDADO!$AL25),"PROCESO","OPTIMO"))</f>
        <v>OPTIMO</v>
      </c>
      <c r="K24" s="342" t="str">
        <f>IF(CONSOLIDADO!AV25&lt;CONSOLIDADO!$AK25,"DEFICIENTE",IF(AND(CONSOLIDADO!AV25&gt;=CONSOLIDADO!$AK25,CONSOLIDADO!AV25&lt;CONSOLIDADO!$AL25),"PROCESO","OPTIMO"))</f>
        <v>OPTIMO</v>
      </c>
      <c r="L24" s="342" t="str">
        <f>IF(CONSOLIDADO!AW25&lt;CONSOLIDADO!$AK25,"DEFICIENTE",IF(AND(CONSOLIDADO!AW25&gt;=CONSOLIDADO!$AK25,CONSOLIDADO!AW25&lt;CONSOLIDADO!$AL25),"PROCESO","OPTIMO"))</f>
        <v>OPTIMO</v>
      </c>
    </row>
    <row r="25" spans="1:12" ht="30.75" customHeight="1" x14ac:dyDescent="0.25">
      <c r="A25" s="393">
        <f>+CONSOLIDADO!A26</f>
        <v>3</v>
      </c>
      <c r="B25" s="404" t="str">
        <f>+CONSOLIDADO!B26</f>
        <v>FAMILIAS QUE RECIBEN SESIONES EDUCATIVAS  PARA LA PREVENCION Y CONTROL DE ENFERMEDADES  ZOONOTICAS.</v>
      </c>
      <c r="C25" s="393" t="str">
        <f>+CONSOLIDADO!C26</f>
        <v>PROMSA</v>
      </c>
      <c r="D25" s="342" t="str">
        <f>IF(CONSOLIDADO!AO26&lt;CONSOLIDADO!$AK26,"DEFICIENTE",IF(AND(CONSOLIDADO!AO26&gt;=CONSOLIDADO!$AK26,CONSOLIDADO!AO26&lt;CONSOLIDADO!$AL26),"PROCESO","OPTIMO"))</f>
        <v>OPTIMO</v>
      </c>
      <c r="E25" s="342" t="str">
        <f>IF(CONSOLIDADO!AP26&lt;CONSOLIDADO!$AK26,"DEFICIENTE",IF(AND(CONSOLIDADO!AP26&gt;=CONSOLIDADO!$AK26,CONSOLIDADO!AP26&lt;CONSOLIDADO!$AL26),"PROCESO","OPTIMO"))</f>
        <v>OPTIMO</v>
      </c>
      <c r="F25" s="342" t="str">
        <f>IF(CONSOLIDADO!AQ26&lt;CONSOLIDADO!$AK26,"DEFICIENTE",IF(AND(CONSOLIDADO!AQ26&gt;=CONSOLIDADO!$AK26,CONSOLIDADO!AQ26&lt;CONSOLIDADO!$AL26),"PROCESO","OPTIMO"))</f>
        <v>OPTIMO</v>
      </c>
      <c r="G25" s="342" t="str">
        <f>IF(CONSOLIDADO!AR26&lt;CONSOLIDADO!$AK26,"DEFICIENTE",IF(AND(CONSOLIDADO!AR26&gt;=CONSOLIDADO!$AK26,CONSOLIDADO!AR26&lt;CONSOLIDADO!$AL26),"PROCESO","OPTIMO"))</f>
        <v>PROCESO</v>
      </c>
      <c r="H25" s="342" t="str">
        <f>IF(CONSOLIDADO!AS26&lt;CONSOLIDADO!$AK26,"DEFICIENTE",IF(AND(CONSOLIDADO!AS26&gt;=CONSOLIDADO!$AK26,CONSOLIDADO!AS26&lt;CONSOLIDADO!$AL26),"PROCESO","OPTIMO"))</f>
        <v>OPTIMO</v>
      </c>
      <c r="I25" s="342" t="str">
        <f>IF(CONSOLIDADO!AT26&lt;CONSOLIDADO!$AK26,"DEFICIENTE",IF(AND(CONSOLIDADO!AT26&gt;=CONSOLIDADO!$AK26,CONSOLIDADO!AT26&lt;CONSOLIDADO!$AL26),"PROCESO","OPTIMO"))</f>
        <v>DEFICIENTE</v>
      </c>
      <c r="J25" s="342" t="str">
        <f>IF(CONSOLIDADO!AU26&lt;CONSOLIDADO!$AK26,"DEFICIENTE",IF(AND(CONSOLIDADO!AU26&gt;=CONSOLIDADO!$AK26,CONSOLIDADO!AU26&lt;CONSOLIDADO!$AL26),"PROCESO","OPTIMO"))</f>
        <v>OPTIMO</v>
      </c>
      <c r="K25" s="342" t="str">
        <f>IF(CONSOLIDADO!AV26&lt;CONSOLIDADO!$AK26,"DEFICIENTE",IF(AND(CONSOLIDADO!AV26&gt;=CONSOLIDADO!$AK26,CONSOLIDADO!AV26&lt;CONSOLIDADO!$AL26),"PROCESO","OPTIMO"))</f>
        <v>DEFICIENTE</v>
      </c>
      <c r="L25" s="342" t="str">
        <f>IF(CONSOLIDADO!AW26&lt;CONSOLIDADO!$AK26,"DEFICIENTE",IF(AND(CONSOLIDADO!AW26&gt;=CONSOLIDADO!$AK26,CONSOLIDADO!AW26&lt;CONSOLIDADO!$AL26),"PROCESO","OPTIMO"))</f>
        <v>OPTIMO</v>
      </c>
    </row>
    <row r="26" spans="1:12" ht="30.75" customHeight="1" x14ac:dyDescent="0.25">
      <c r="A26" s="393">
        <f>+CONSOLIDADO!A27</f>
        <v>4</v>
      </c>
      <c r="B26" s="404" t="str">
        <f>+CONSOLIDADO!B27</f>
        <v>FAMILIAS QUE RECIBEN SESIONES EDUCATIVAS Y DEMOSTRATIVAS EN PRÁCTICAS SALUDABLES FRENTE A LAS ENFERMEDADES NO TRASMISIBLES</v>
      </c>
      <c r="C26" s="393" t="str">
        <f>+CONSOLIDADO!C27</f>
        <v>PROMSA</v>
      </c>
      <c r="D26" s="342" t="str">
        <f>IF(CONSOLIDADO!AO27&lt;CONSOLIDADO!$AK27,"DEFICIENTE",IF(AND(CONSOLIDADO!AO27&gt;=CONSOLIDADO!$AK27,CONSOLIDADO!AO27&lt;CONSOLIDADO!$AL27),"PROCESO","OPTIMO"))</f>
        <v>OPTIMO</v>
      </c>
      <c r="E26" s="342" t="str">
        <f>IF(CONSOLIDADO!AP27&lt;CONSOLIDADO!$AK27,"DEFICIENTE",IF(AND(CONSOLIDADO!AP27&gt;=CONSOLIDADO!$AK27,CONSOLIDADO!AP27&lt;CONSOLIDADO!$AL27),"PROCESO","OPTIMO"))</f>
        <v>DEFICIENTE</v>
      </c>
      <c r="F26" s="342" t="str">
        <f>IF(CONSOLIDADO!AQ27&lt;CONSOLIDADO!$AK27,"DEFICIENTE",IF(AND(CONSOLIDADO!AQ27&gt;=CONSOLIDADO!$AK27,CONSOLIDADO!AQ27&lt;CONSOLIDADO!$AL27),"PROCESO","OPTIMO"))</f>
        <v>OPTIMO</v>
      </c>
      <c r="G26" s="342" t="str">
        <f>IF(CONSOLIDADO!AR27&lt;CONSOLIDADO!$AK27,"DEFICIENTE",IF(AND(CONSOLIDADO!AR27&gt;=CONSOLIDADO!$AK27,CONSOLIDADO!AR27&lt;CONSOLIDADO!$AL27),"PROCESO","OPTIMO"))</f>
        <v>OPTIMO</v>
      </c>
      <c r="H26" s="342" t="str">
        <f>IF(CONSOLIDADO!AS27&lt;CONSOLIDADO!$AK27,"DEFICIENTE",IF(AND(CONSOLIDADO!AS27&gt;=CONSOLIDADO!$AK27,CONSOLIDADO!AS27&lt;CONSOLIDADO!$AL27),"PROCESO","OPTIMO"))</f>
        <v>DEFICIENTE</v>
      </c>
      <c r="I26" s="342" t="str">
        <f>IF(CONSOLIDADO!AT27&lt;CONSOLIDADO!$AK27,"DEFICIENTE",IF(AND(CONSOLIDADO!AT27&gt;=CONSOLIDADO!$AK27,CONSOLIDADO!AT27&lt;CONSOLIDADO!$AL27),"PROCESO","OPTIMO"))</f>
        <v>OPTIMO</v>
      </c>
      <c r="J26" s="342" t="str">
        <f>IF(CONSOLIDADO!AU27&lt;CONSOLIDADO!$AK27,"DEFICIENTE",IF(AND(CONSOLIDADO!AU27&gt;=CONSOLIDADO!$AK27,CONSOLIDADO!AU27&lt;CONSOLIDADO!$AL27),"PROCESO","OPTIMO"))</f>
        <v>OPTIMO</v>
      </c>
      <c r="K26" s="342" t="str">
        <f>IF(CONSOLIDADO!AV27&lt;CONSOLIDADO!$AK27,"DEFICIENTE",IF(AND(CONSOLIDADO!AV27&gt;=CONSOLIDADO!$AK27,CONSOLIDADO!AV27&lt;CONSOLIDADO!$AL27),"PROCESO","OPTIMO"))</f>
        <v>OPTIMO</v>
      </c>
      <c r="L26" s="342" t="str">
        <f>IF(CONSOLIDADO!AW27&lt;CONSOLIDADO!$AK27,"DEFICIENTE",IF(AND(CONSOLIDADO!AW27&gt;=CONSOLIDADO!$AK27,CONSOLIDADO!AW27&lt;CONSOLIDADO!$AL27),"PROCESO","OPTIMO"))</f>
        <v>OPTIMO</v>
      </c>
    </row>
    <row r="27" spans="1:12" ht="30.75" customHeight="1" x14ac:dyDescent="0.25">
      <c r="A27" s="393">
        <f>+CONSOLIDADO!A28</f>
        <v>5</v>
      </c>
      <c r="B27" s="404" t="str">
        <f>+CONSOLIDADO!B28</f>
        <v>FAMILIAS SENSIBILIZADAS PARA LA PROMOCIÓN DE PRÁCTICAS Y ENTORNOS SALUDABLES PARA LA PREVENCIÓN DEL CÁNCER</v>
      </c>
      <c r="C27" s="393" t="str">
        <f>+CONSOLIDADO!C28</f>
        <v>PROMSA</v>
      </c>
      <c r="D27" s="342" t="str">
        <f>IF(CONSOLIDADO!AO28&lt;CONSOLIDADO!$AK28,"DEFICIENTE",IF(AND(CONSOLIDADO!AO28&gt;=CONSOLIDADO!$AK28,CONSOLIDADO!AO28&lt;CONSOLIDADO!$AL28),"PROCESO","OPTIMO"))</f>
        <v>OPTIMO</v>
      </c>
      <c r="E27" s="342" t="str">
        <f>IF(CONSOLIDADO!AP28&lt;CONSOLIDADO!$AK28,"DEFICIENTE",IF(AND(CONSOLIDADO!AP28&gt;=CONSOLIDADO!$AK28,CONSOLIDADO!AP28&lt;CONSOLIDADO!$AL28),"PROCESO","OPTIMO"))</f>
        <v>OPTIMO</v>
      </c>
      <c r="F27" s="342" t="str">
        <f>IF(CONSOLIDADO!AQ28&lt;CONSOLIDADO!$AK28,"DEFICIENTE",IF(AND(CONSOLIDADO!AQ28&gt;=CONSOLIDADO!$AK28,CONSOLIDADO!AQ28&lt;CONSOLIDADO!$AL28),"PROCESO","OPTIMO"))</f>
        <v>OPTIMO</v>
      </c>
      <c r="G27" s="342" t="str">
        <f>IF(CONSOLIDADO!AR28&lt;CONSOLIDADO!$AK28,"DEFICIENTE",IF(AND(CONSOLIDADO!AR28&gt;=CONSOLIDADO!$AK28,CONSOLIDADO!AR28&lt;CONSOLIDADO!$AL28),"PROCESO","OPTIMO"))</f>
        <v>OPTIMO</v>
      </c>
      <c r="H27" s="342" t="str">
        <f>IF(CONSOLIDADO!AS28&lt;CONSOLIDADO!$AK28,"DEFICIENTE",IF(AND(CONSOLIDADO!AS28&gt;=CONSOLIDADO!$AK28,CONSOLIDADO!AS28&lt;CONSOLIDADO!$AL28),"PROCESO","OPTIMO"))</f>
        <v>OPTIMO</v>
      </c>
      <c r="I27" s="342" t="str">
        <f>IF(CONSOLIDADO!AT28&lt;CONSOLIDADO!$AK28,"DEFICIENTE",IF(AND(CONSOLIDADO!AT28&gt;=CONSOLIDADO!$AK28,CONSOLIDADO!AT28&lt;CONSOLIDADO!$AL28),"PROCESO","OPTIMO"))</f>
        <v>OPTIMO</v>
      </c>
      <c r="J27" s="342" t="str">
        <f>IF(CONSOLIDADO!AU28&lt;CONSOLIDADO!$AK28,"DEFICIENTE",IF(AND(CONSOLIDADO!AU28&gt;=CONSOLIDADO!$AK28,CONSOLIDADO!AU28&lt;CONSOLIDADO!$AL28),"PROCESO","OPTIMO"))</f>
        <v>OPTIMO</v>
      </c>
      <c r="K27" s="342" t="str">
        <f>IF(CONSOLIDADO!AV28&lt;CONSOLIDADO!$AK28,"DEFICIENTE",IF(AND(CONSOLIDADO!AV28&gt;=CONSOLIDADO!$AK28,CONSOLIDADO!AV28&lt;CONSOLIDADO!$AL28),"PROCESO","OPTIMO"))</f>
        <v>OPTIMO</v>
      </c>
      <c r="L27" s="342" t="str">
        <f>IF(CONSOLIDADO!AW28&lt;CONSOLIDADO!$AK28,"DEFICIENTE",IF(AND(CONSOLIDADO!AW28&gt;=CONSOLIDADO!$AK28,CONSOLIDADO!AW28&lt;CONSOLIDADO!$AL28),"PROCESO","OPTIMO"))</f>
        <v>OPTIMO</v>
      </c>
    </row>
    <row r="28" spans="1:12" ht="30.75" customHeight="1" x14ac:dyDescent="0.25">
      <c r="A28" s="393">
        <f>+CONSOLIDADO!A29</f>
        <v>6</v>
      </c>
      <c r="B28" s="404" t="str">
        <f>+CONSOLIDADO!B29</f>
        <v>MADRES, PADRES Y CUIDADORES/AS CON APOYO EN ESTRATEGIAS DE CRIANZA Y CONOCIMIENTOS SOBRE EL DESARROLLO INFANTIL</v>
      </c>
      <c r="C28" s="393" t="str">
        <f>+CONSOLIDADO!C29</f>
        <v>PROMSA</v>
      </c>
      <c r="D28" s="342" t="str">
        <f>IF(CONSOLIDADO!AO29&lt;CONSOLIDADO!$AK29,"DEFICIENTE",IF(AND(CONSOLIDADO!AO29&gt;=CONSOLIDADO!$AK29,CONSOLIDADO!AO29&lt;CONSOLIDADO!$AL29),"PROCESO","OPTIMO"))</f>
        <v>OPTIMO</v>
      </c>
      <c r="E28" s="342" t="str">
        <f>IF(CONSOLIDADO!AP29&lt;CONSOLIDADO!$AK29,"DEFICIENTE",IF(AND(CONSOLIDADO!AP29&gt;=CONSOLIDADO!$AK29,CONSOLIDADO!AP29&lt;CONSOLIDADO!$AL29),"PROCESO","OPTIMO"))</f>
        <v>OPTIMO</v>
      </c>
      <c r="F28" s="342" t="str">
        <f>IF(CONSOLIDADO!AQ29&lt;CONSOLIDADO!$AK29,"DEFICIENTE",IF(AND(CONSOLIDADO!AQ29&gt;=CONSOLIDADO!$AK29,CONSOLIDADO!AQ29&lt;CONSOLIDADO!$AL29),"PROCESO","OPTIMO"))</f>
        <v>OPTIMO</v>
      </c>
      <c r="G28" s="342" t="str">
        <f>IF(CONSOLIDADO!AR29&lt;CONSOLIDADO!$AK29,"DEFICIENTE",IF(AND(CONSOLIDADO!AR29&gt;=CONSOLIDADO!$AK29,CONSOLIDADO!AR29&lt;CONSOLIDADO!$AL29),"PROCESO","OPTIMO"))</f>
        <v>OPTIMO</v>
      </c>
      <c r="H28" s="342" t="str">
        <f>IF(CONSOLIDADO!AS29&lt;CONSOLIDADO!$AK29,"DEFICIENTE",IF(AND(CONSOLIDADO!AS29&gt;=CONSOLIDADO!$AK29,CONSOLIDADO!AS29&lt;CONSOLIDADO!$AL29),"PROCESO","OPTIMO"))</f>
        <v>OPTIMO</v>
      </c>
      <c r="I28" s="342" t="str">
        <f>IF(CONSOLIDADO!AT29&lt;CONSOLIDADO!$AK29,"DEFICIENTE",IF(AND(CONSOLIDADO!AT29&gt;=CONSOLIDADO!$AK29,CONSOLIDADO!AT29&lt;CONSOLIDADO!$AL29),"PROCESO","OPTIMO"))</f>
        <v>OPTIMO</v>
      </c>
      <c r="J28" s="342" t="str">
        <f>IF(CONSOLIDADO!AU29&lt;CONSOLIDADO!$AK29,"DEFICIENTE",IF(AND(CONSOLIDADO!AU29&gt;=CONSOLIDADO!$AK29,CONSOLIDADO!AU29&lt;CONSOLIDADO!$AL29),"PROCESO","OPTIMO"))</f>
        <v>OPTIMO</v>
      </c>
      <c r="K28" s="342" t="str">
        <f>IF(CONSOLIDADO!AV29&lt;CONSOLIDADO!$AK29,"DEFICIENTE",IF(AND(CONSOLIDADO!AV29&gt;=CONSOLIDADO!$AK29,CONSOLIDADO!AV29&lt;CONSOLIDADO!$AL29),"PROCESO","OPTIMO"))</f>
        <v>OPTIMO</v>
      </c>
      <c r="L28" s="342" t="str">
        <f>IF(CONSOLIDADO!AW29&lt;CONSOLIDADO!$AK29,"DEFICIENTE",IF(AND(CONSOLIDADO!AW29&gt;=CONSOLIDADO!$AK29,CONSOLIDADO!AW29&lt;CONSOLIDADO!$AL29),"PROCESO","OPTIMO"))</f>
        <v>OPTIMO</v>
      </c>
    </row>
    <row r="29" spans="1:12" ht="30.75" customHeight="1" x14ac:dyDescent="0.25">
      <c r="A29" s="393">
        <f>+CONSOLIDADO!A30</f>
        <v>7</v>
      </c>
      <c r="B29" s="404" t="str">
        <f>+CONSOLIDADO!B30</f>
        <v>PAREJAS CON CONSEJERÍA EN LA PROMOCIÓN DE UNA CONVIVENCIA SALUDABLE</v>
      </c>
      <c r="C29" s="393" t="str">
        <f>+CONSOLIDADO!C30</f>
        <v>PROMSA</v>
      </c>
      <c r="D29" s="342" t="str">
        <f>IF(CONSOLIDADO!AO30&lt;CONSOLIDADO!$AK30,"DEFICIENTE",IF(AND(CONSOLIDADO!AO30&gt;=CONSOLIDADO!$AK30,CONSOLIDADO!AO30&lt;CONSOLIDADO!$AL30),"PROCESO","OPTIMO"))</f>
        <v>OPTIMO</v>
      </c>
      <c r="E29" s="342" t="str">
        <f>IF(CONSOLIDADO!AP30&lt;CONSOLIDADO!$AK30,"DEFICIENTE",IF(AND(CONSOLIDADO!AP30&gt;=CONSOLIDADO!$AK30,CONSOLIDADO!AP30&lt;CONSOLIDADO!$AL30),"PROCESO","OPTIMO"))</f>
        <v>OPTIMO</v>
      </c>
      <c r="F29" s="342" t="str">
        <f>IF(CONSOLIDADO!AQ30&lt;CONSOLIDADO!$AK30,"DEFICIENTE",IF(AND(CONSOLIDADO!AQ30&gt;=CONSOLIDADO!$AK30,CONSOLIDADO!AQ30&lt;CONSOLIDADO!$AL30),"PROCESO","OPTIMO"))</f>
        <v>OPTIMO</v>
      </c>
      <c r="G29" s="342" t="str">
        <f>IF(CONSOLIDADO!AR30&lt;CONSOLIDADO!$AK30,"DEFICIENTE",IF(AND(CONSOLIDADO!AR30&gt;=CONSOLIDADO!$AK30,CONSOLIDADO!AR30&lt;CONSOLIDADO!$AL30),"PROCESO","OPTIMO"))</f>
        <v>OPTIMO</v>
      </c>
      <c r="H29" s="342" t="str">
        <f>IF(CONSOLIDADO!AS30&lt;CONSOLIDADO!$AK30,"DEFICIENTE",IF(AND(CONSOLIDADO!AS30&gt;=CONSOLIDADO!$AK30,CONSOLIDADO!AS30&lt;CONSOLIDADO!$AL30),"PROCESO","OPTIMO"))</f>
        <v>OPTIMO</v>
      </c>
      <c r="I29" s="342" t="str">
        <f>IF(CONSOLIDADO!AT30&lt;CONSOLIDADO!$AK30,"DEFICIENTE",IF(AND(CONSOLIDADO!AT30&gt;=CONSOLIDADO!$AK30,CONSOLIDADO!AT30&lt;CONSOLIDADO!$AL30),"PROCESO","OPTIMO"))</f>
        <v>OPTIMO</v>
      </c>
      <c r="J29" s="342" t="str">
        <f>IF(CONSOLIDADO!AU30&lt;CONSOLIDADO!$AK30,"DEFICIENTE",IF(AND(CONSOLIDADO!AU30&gt;=CONSOLIDADO!$AK30,CONSOLIDADO!AU30&lt;CONSOLIDADO!$AL30),"PROCESO","OPTIMO"))</f>
        <v>OPTIMO</v>
      </c>
      <c r="K29" s="342" t="str">
        <f>IF(CONSOLIDADO!AV30&lt;CONSOLIDADO!$AK30,"DEFICIENTE",IF(AND(CONSOLIDADO!AV30&gt;=CONSOLIDADO!$AK30,CONSOLIDADO!AV30&lt;CONSOLIDADO!$AL30),"PROCESO","OPTIMO"))</f>
        <v>OPTIMO</v>
      </c>
      <c r="L29" s="342" t="str">
        <f>IF(CONSOLIDADO!AW30&lt;CONSOLIDADO!$AK30,"DEFICIENTE",IF(AND(CONSOLIDADO!AW30&gt;=CONSOLIDADO!$AK30,CONSOLIDADO!AW30&lt;CONSOLIDADO!$AL30),"PROCESO","OPTIMO"))</f>
        <v>OPTIMO</v>
      </c>
    </row>
    <row r="30" spans="1:12" ht="30.75" customHeight="1" x14ac:dyDescent="0.25">
      <c r="A30" s="393">
        <f>+CONSOLIDADO!A31</f>
        <v>8</v>
      </c>
      <c r="B30" s="404" t="str">
        <f>+CONSOLIDADO!B31</f>
        <v>LÍDERES ADOLESCENTES PROMUEVEN LA SALUD MENTAL EN SU COMUNIDAD</v>
      </c>
      <c r="C30" s="393" t="str">
        <f>+CONSOLIDADO!C31</f>
        <v>PROMSA</v>
      </c>
      <c r="D30" s="342" t="str">
        <f>IF(CONSOLIDADO!AO31&lt;CONSOLIDADO!$AK31,"DEFICIENTE",IF(AND(CONSOLIDADO!AO31&gt;=CONSOLIDADO!$AK31,CONSOLIDADO!AO31&lt;CONSOLIDADO!$AL31),"PROCESO","OPTIMO"))</f>
        <v>OPTIMO</v>
      </c>
      <c r="E30" s="342" t="str">
        <f>IF(CONSOLIDADO!AP31&lt;CONSOLIDADO!$AK31,"DEFICIENTE",IF(AND(CONSOLIDADO!AP31&gt;=CONSOLIDADO!$AK31,CONSOLIDADO!AP31&lt;CONSOLIDADO!$AL31),"PROCESO","OPTIMO"))</f>
        <v>OPTIMO</v>
      </c>
      <c r="F30" s="342" t="str">
        <f>IF(CONSOLIDADO!AQ31&lt;CONSOLIDADO!$AK31,"DEFICIENTE",IF(AND(CONSOLIDADO!AQ31&gt;=CONSOLIDADO!$AK31,CONSOLIDADO!AQ31&lt;CONSOLIDADO!$AL31),"PROCESO","OPTIMO"))</f>
        <v>OPTIMO</v>
      </c>
      <c r="G30" s="342" t="str">
        <f>IF(CONSOLIDADO!AR31&lt;CONSOLIDADO!$AK31,"DEFICIENTE",IF(AND(CONSOLIDADO!AR31&gt;=CONSOLIDADO!$AK31,CONSOLIDADO!AR31&lt;CONSOLIDADO!$AL31),"PROCESO","OPTIMO"))</f>
        <v>OPTIMO</v>
      </c>
      <c r="H30" s="342" t="str">
        <f>IF(CONSOLIDADO!AS31&lt;CONSOLIDADO!$AK31,"DEFICIENTE",IF(AND(CONSOLIDADO!AS31&gt;=CONSOLIDADO!$AK31,CONSOLIDADO!AS31&lt;CONSOLIDADO!$AL31),"PROCESO","OPTIMO"))</f>
        <v>OPTIMO</v>
      </c>
      <c r="I30" s="342" t="str">
        <f>IF(CONSOLIDADO!AT31&lt;CONSOLIDADO!$AK31,"DEFICIENTE",IF(AND(CONSOLIDADO!AT31&gt;=CONSOLIDADO!$AK31,CONSOLIDADO!AT31&lt;CONSOLIDADO!$AL31),"PROCESO","OPTIMO"))</f>
        <v>OPTIMO</v>
      </c>
      <c r="J30" s="342" t="str">
        <f>IF(CONSOLIDADO!AU31&lt;CONSOLIDADO!$AK31,"DEFICIENTE",IF(AND(CONSOLIDADO!AU31&gt;=CONSOLIDADO!$AK31,CONSOLIDADO!AU31&lt;CONSOLIDADO!$AL31),"PROCESO","OPTIMO"))</f>
        <v>OPTIMO</v>
      </c>
      <c r="K30" s="342" t="str">
        <f>IF(CONSOLIDADO!AV31&lt;CONSOLIDADO!$AK31,"DEFICIENTE",IF(AND(CONSOLIDADO!AV31&gt;=CONSOLIDADO!$AK31,CONSOLIDADO!AV31&lt;CONSOLIDADO!$AL31),"PROCESO","OPTIMO"))</f>
        <v>OPTIMO</v>
      </c>
      <c r="L30" s="342" t="str">
        <f>IF(CONSOLIDADO!AW31&lt;CONSOLIDADO!$AK31,"DEFICIENTE",IF(AND(CONSOLIDADO!AW31&gt;=CONSOLIDADO!$AK31,CONSOLIDADO!AW31&lt;CONSOLIDADO!$AL31),"PROCESO","OPTIMO"))</f>
        <v>OPTIMO</v>
      </c>
    </row>
    <row r="31" spans="1:12" ht="30.75" customHeight="1" x14ac:dyDescent="0.25">
      <c r="A31" s="393">
        <f>+CONSOLIDADO!A32</f>
        <v>9</v>
      </c>
      <c r="B31" s="404" t="str">
        <f>+CONSOLIDADO!B32</f>
        <v>AGENTES COMUNITARIOS DE SALUD REALIZAN VIGILANCIA CIUDADANA PARA REDUCIR LA VIOLENCIA FÍSICA CAUSADA POR LA PAREJA</v>
      </c>
      <c r="C31" s="393" t="str">
        <f>+CONSOLIDADO!C32</f>
        <v>PROMSA</v>
      </c>
      <c r="D31" s="342" t="str">
        <f>IF(CONSOLIDADO!AO32&lt;CONSOLIDADO!$AK32,"DEFICIENTE",IF(AND(CONSOLIDADO!AO32&gt;=CONSOLIDADO!$AK32,CONSOLIDADO!AO32&lt;CONSOLIDADO!$AL32),"PROCESO","OPTIMO"))</f>
        <v>DEFICIENTE</v>
      </c>
      <c r="E31" s="342" t="str">
        <f>IF(CONSOLIDADO!AP32&lt;CONSOLIDADO!$AK32,"DEFICIENTE",IF(AND(CONSOLIDADO!AP32&gt;=CONSOLIDADO!$AK32,CONSOLIDADO!AP32&lt;CONSOLIDADO!$AL32),"PROCESO","OPTIMO"))</f>
        <v>DEFICIENTE</v>
      </c>
      <c r="F31" s="342" t="str">
        <f>IF(CONSOLIDADO!AQ32&lt;CONSOLIDADO!$AK32,"DEFICIENTE",IF(AND(CONSOLIDADO!AQ32&gt;=CONSOLIDADO!$AK32,CONSOLIDADO!AQ32&lt;CONSOLIDADO!$AL32),"PROCESO","OPTIMO"))</f>
        <v>DEFICIENTE</v>
      </c>
      <c r="G31" s="342" t="str">
        <f>IF(CONSOLIDADO!AR32&lt;CONSOLIDADO!$AK32,"DEFICIENTE",IF(AND(CONSOLIDADO!AR32&gt;=CONSOLIDADO!$AK32,CONSOLIDADO!AR32&lt;CONSOLIDADO!$AL32),"PROCESO","OPTIMO"))</f>
        <v>DEFICIENTE</v>
      </c>
      <c r="H31" s="342" t="str">
        <f>IF(CONSOLIDADO!AS32&lt;CONSOLIDADO!$AK32,"DEFICIENTE",IF(AND(CONSOLIDADO!AS32&gt;=CONSOLIDADO!$AK32,CONSOLIDADO!AS32&lt;CONSOLIDADO!$AL32),"PROCESO","OPTIMO"))</f>
        <v>DEFICIENTE</v>
      </c>
      <c r="I31" s="342" t="str">
        <f>IF(CONSOLIDADO!AT32&lt;CONSOLIDADO!$AK32,"DEFICIENTE",IF(AND(CONSOLIDADO!AT32&gt;=CONSOLIDADO!$AK32,CONSOLIDADO!AT32&lt;CONSOLIDADO!$AL32),"PROCESO","OPTIMO"))</f>
        <v>DEFICIENTE</v>
      </c>
      <c r="J31" s="342" t="str">
        <f>IF(CONSOLIDADO!AU32&lt;CONSOLIDADO!$AK32,"DEFICIENTE",IF(AND(CONSOLIDADO!AU32&gt;=CONSOLIDADO!$AK32,CONSOLIDADO!AU32&lt;CONSOLIDADO!$AL32),"PROCESO","OPTIMO"))</f>
        <v>DEFICIENTE</v>
      </c>
      <c r="K31" s="342" t="str">
        <f>IF(CONSOLIDADO!AV32&lt;CONSOLIDADO!$AK32,"DEFICIENTE",IF(AND(CONSOLIDADO!AV32&gt;=CONSOLIDADO!$AK32,CONSOLIDADO!AV32&lt;CONSOLIDADO!$AL32),"PROCESO","OPTIMO"))</f>
        <v>DEFICIENTE</v>
      </c>
      <c r="L31" s="342" t="str">
        <f>IF(CONSOLIDADO!AW32&lt;CONSOLIDADO!$AK32,"DEFICIENTE",IF(AND(CONSOLIDADO!AW32&gt;=CONSOLIDADO!$AK32,CONSOLIDADO!AW32&lt;CONSOLIDADO!$AL32),"PROCESO","OPTIMO"))</f>
        <v>DEFICIENTE</v>
      </c>
    </row>
    <row r="32" spans="1:12" ht="30.75" customHeight="1" x14ac:dyDescent="0.25">
      <c r="A32" s="393">
        <f>+CONSOLIDADO!A33</f>
        <v>29</v>
      </c>
      <c r="B32" s="404" t="str">
        <f>+CONSOLIDADO!B33</f>
        <v xml:space="preserve">DOCENTES CAPACITADOS REALIZAN EDUCACIÓN SEXUAL INTEGRAL DESDE LA INSTITUCIÓN EDUCATIVA. </v>
      </c>
      <c r="C32" s="393" t="str">
        <f>+CONSOLIDADO!C33</f>
        <v>PROMSA</v>
      </c>
      <c r="D32" s="342" t="str">
        <f>IF(CONSOLIDADO!AO33&lt;CONSOLIDADO!$AK33,"DEFICIENTE",IF(AND(CONSOLIDADO!AO33&gt;=CONSOLIDADO!$AK33,CONSOLIDADO!AO33&lt;CONSOLIDADO!$AL33),"PROCESO","OPTIMO"))</f>
        <v>DEFICIENTE</v>
      </c>
      <c r="E32" s="342" t="str">
        <f>IF(CONSOLIDADO!AP33&lt;CONSOLIDADO!$AK33,"DEFICIENTE",IF(AND(CONSOLIDADO!AP33&gt;=CONSOLIDADO!$AK33,CONSOLIDADO!AP33&lt;CONSOLIDADO!$AL33),"PROCESO","OPTIMO"))</f>
        <v>DEFICIENTE</v>
      </c>
      <c r="F32" s="342" t="str">
        <f>IF(CONSOLIDADO!AQ33&lt;CONSOLIDADO!$AK33,"DEFICIENTE",IF(AND(CONSOLIDADO!AQ33&gt;=CONSOLIDADO!$AK33,CONSOLIDADO!AQ33&lt;CONSOLIDADO!$AL33),"PROCESO","OPTIMO"))</f>
        <v>DEFICIENTE</v>
      </c>
      <c r="G32" s="342" t="str">
        <f>IF(CONSOLIDADO!AR33&lt;CONSOLIDADO!$AK33,"DEFICIENTE",IF(AND(CONSOLIDADO!AR33&gt;=CONSOLIDADO!$AK33,CONSOLIDADO!AR33&lt;CONSOLIDADO!$AL33),"PROCESO","OPTIMO"))</f>
        <v>DEFICIENTE</v>
      </c>
      <c r="H32" s="342" t="str">
        <f>IF(CONSOLIDADO!AS33&lt;CONSOLIDADO!$AK33,"DEFICIENTE",IF(AND(CONSOLIDADO!AS33&gt;=CONSOLIDADO!$AK33,CONSOLIDADO!AS33&lt;CONSOLIDADO!$AL33),"PROCESO","OPTIMO"))</f>
        <v>DEFICIENTE</v>
      </c>
      <c r="I32" s="342" t="str">
        <f>IF(CONSOLIDADO!AT33&lt;CONSOLIDADO!$AK33,"DEFICIENTE",IF(AND(CONSOLIDADO!AT33&gt;=CONSOLIDADO!$AK33,CONSOLIDADO!AT33&lt;CONSOLIDADO!$AL33),"PROCESO","OPTIMO"))</f>
        <v>DEFICIENTE</v>
      </c>
      <c r="J32" s="342" t="str">
        <f>IF(CONSOLIDADO!AU33&lt;CONSOLIDADO!$AK33,"DEFICIENTE",IF(AND(CONSOLIDADO!AU33&gt;=CONSOLIDADO!$AK33,CONSOLIDADO!AU33&lt;CONSOLIDADO!$AL33),"PROCESO","OPTIMO"))</f>
        <v>DEFICIENTE</v>
      </c>
      <c r="K32" s="342" t="str">
        <f>IF(CONSOLIDADO!AV33&lt;CONSOLIDADO!$AK33,"DEFICIENTE",IF(AND(CONSOLIDADO!AV33&gt;=CONSOLIDADO!$AK33,CONSOLIDADO!AV33&lt;CONSOLIDADO!$AL33),"PROCESO","OPTIMO"))</f>
        <v>DEFICIENTE</v>
      </c>
      <c r="L32" s="342" t="str">
        <f>IF(CONSOLIDADO!AW33&lt;CONSOLIDADO!$AK33,"DEFICIENTE",IF(AND(CONSOLIDADO!AW33&gt;=CONSOLIDADO!$AK33,CONSOLIDADO!AW33&lt;CONSOLIDADO!$AL33),"PROCESO","OPTIMO"))</f>
        <v>DEFICIENTE</v>
      </c>
    </row>
    <row r="33" spans="1:12" ht="30.75" customHeight="1" x14ac:dyDescent="0.25">
      <c r="A33" s="393">
        <f>+CONSOLIDADO!A34</f>
        <v>30</v>
      </c>
      <c r="B33" s="404" t="str">
        <f>+CONSOLIDADO!B34</f>
        <v xml:space="preserve">DOCENTES COMPROMETIDOS  QUE DESARROLLAN ACCIONES PARA LA PROMOCION DE ALIMENTACION SALUDABLE </v>
      </c>
      <c r="C33" s="393" t="str">
        <f>+CONSOLIDADO!C34</f>
        <v>PROMSA</v>
      </c>
      <c r="D33" s="342" t="str">
        <f>IF(CONSOLIDADO!AO34&lt;CONSOLIDADO!$AK34,"DEFICIENTE",IF(AND(CONSOLIDADO!AO34&gt;=CONSOLIDADO!$AK34,CONSOLIDADO!AO34&lt;CONSOLIDADO!$AL34),"PROCESO","OPTIMO"))</f>
        <v>DEFICIENTE</v>
      </c>
      <c r="E33" s="342" t="str">
        <f>IF(CONSOLIDADO!AP34&lt;CONSOLIDADO!$AK34,"DEFICIENTE",IF(AND(CONSOLIDADO!AP34&gt;=CONSOLIDADO!$AK34,CONSOLIDADO!AP34&lt;CONSOLIDADO!$AL34),"PROCESO","OPTIMO"))</f>
        <v>DEFICIENTE</v>
      </c>
      <c r="F33" s="342" t="str">
        <f>IF(CONSOLIDADO!AQ34&lt;CONSOLIDADO!$AK34,"DEFICIENTE",IF(AND(CONSOLIDADO!AQ34&gt;=CONSOLIDADO!$AK34,CONSOLIDADO!AQ34&lt;CONSOLIDADO!$AL34),"PROCESO","OPTIMO"))</f>
        <v>DEFICIENTE</v>
      </c>
      <c r="G33" s="342" t="str">
        <f>IF(CONSOLIDADO!AR34&lt;CONSOLIDADO!$AK34,"DEFICIENTE",IF(AND(CONSOLIDADO!AR34&gt;=CONSOLIDADO!$AK34,CONSOLIDADO!AR34&lt;CONSOLIDADO!$AL34),"PROCESO","OPTIMO"))</f>
        <v>DEFICIENTE</v>
      </c>
      <c r="H33" s="342" t="str">
        <f>IF(CONSOLIDADO!AS34&lt;CONSOLIDADO!$AK34,"DEFICIENTE",IF(AND(CONSOLIDADO!AS34&gt;=CONSOLIDADO!$AK34,CONSOLIDADO!AS34&lt;CONSOLIDADO!$AL34),"PROCESO","OPTIMO"))</f>
        <v>DEFICIENTE</v>
      </c>
      <c r="I33" s="342" t="str">
        <f>IF(CONSOLIDADO!AT34&lt;CONSOLIDADO!$AK34,"DEFICIENTE",IF(AND(CONSOLIDADO!AT34&gt;=CONSOLIDADO!$AK34,CONSOLIDADO!AT34&lt;CONSOLIDADO!$AL34),"PROCESO","OPTIMO"))</f>
        <v>DEFICIENTE</v>
      </c>
      <c r="J33" s="342" t="str">
        <f>IF(CONSOLIDADO!AU34&lt;CONSOLIDADO!$AK34,"DEFICIENTE",IF(AND(CONSOLIDADO!AU34&gt;=CONSOLIDADO!$AK34,CONSOLIDADO!AU34&lt;CONSOLIDADO!$AL34),"PROCESO","OPTIMO"))</f>
        <v>DEFICIENTE</v>
      </c>
      <c r="K33" s="342" t="str">
        <f>IF(CONSOLIDADO!AV34&lt;CONSOLIDADO!$AK34,"DEFICIENTE",IF(AND(CONSOLIDADO!AV34&gt;=CONSOLIDADO!$AK34,CONSOLIDADO!AV34&lt;CONSOLIDADO!$AL34),"PROCESO","OPTIMO"))</f>
        <v>DEFICIENTE</v>
      </c>
      <c r="L33" s="342" t="str">
        <f>IF(CONSOLIDADO!AW34&lt;CONSOLIDADO!$AK34,"DEFICIENTE",IF(AND(CONSOLIDADO!AW34&gt;=CONSOLIDADO!$AK34,CONSOLIDADO!AW34&lt;CONSOLIDADO!$AL34),"PROCESO","OPTIMO"))</f>
        <v>DEFICIENTE</v>
      </c>
    </row>
    <row r="34" spans="1:12" ht="30.75" customHeight="1" x14ac:dyDescent="0.25">
      <c r="A34" s="393">
        <f>+CONSOLIDADO!A35</f>
        <v>31</v>
      </c>
      <c r="B34" s="404" t="str">
        <f>+CONSOLIDADO!B35</f>
        <v>DOCENTES COMPROMETIDOS  QUE DESARROLLAN ACCIONES PARA LA PROMOCION DE ACTIVIDAD FISICA</v>
      </c>
      <c r="C34" s="393" t="str">
        <f>+CONSOLIDADO!C35</f>
        <v>PROMSA</v>
      </c>
      <c r="D34" s="342" t="str">
        <f>IF(CONSOLIDADO!AO35&lt;CONSOLIDADO!$AK35,"DEFICIENTE",IF(AND(CONSOLIDADO!AO35&gt;=CONSOLIDADO!$AK35,CONSOLIDADO!AO35&lt;CONSOLIDADO!$AL35),"PROCESO","OPTIMO"))</f>
        <v>DEFICIENTE</v>
      </c>
      <c r="E34" s="342" t="str">
        <f>IF(CONSOLIDADO!AP35&lt;CONSOLIDADO!$AK35,"DEFICIENTE",IF(AND(CONSOLIDADO!AP35&gt;=CONSOLIDADO!$AK35,CONSOLIDADO!AP35&lt;CONSOLIDADO!$AL35),"PROCESO","OPTIMO"))</f>
        <v>DEFICIENTE</v>
      </c>
      <c r="F34" s="342" t="str">
        <f>IF(CONSOLIDADO!AQ35&lt;CONSOLIDADO!$AK35,"DEFICIENTE",IF(AND(CONSOLIDADO!AQ35&gt;=CONSOLIDADO!$AK35,CONSOLIDADO!AQ35&lt;CONSOLIDADO!$AL35),"PROCESO","OPTIMO"))</f>
        <v>DEFICIENTE</v>
      </c>
      <c r="G34" s="342" t="str">
        <f>IF(CONSOLIDADO!AR35&lt;CONSOLIDADO!$AK35,"DEFICIENTE",IF(AND(CONSOLIDADO!AR35&gt;=CONSOLIDADO!$AK35,CONSOLIDADO!AR35&lt;CONSOLIDADO!$AL35),"PROCESO","OPTIMO"))</f>
        <v>DEFICIENTE</v>
      </c>
      <c r="H34" s="342" t="str">
        <f>IF(CONSOLIDADO!AS35&lt;CONSOLIDADO!$AK35,"DEFICIENTE",IF(AND(CONSOLIDADO!AS35&gt;=CONSOLIDADO!$AK35,CONSOLIDADO!AS35&lt;CONSOLIDADO!$AL35),"PROCESO","OPTIMO"))</f>
        <v>DEFICIENTE</v>
      </c>
      <c r="I34" s="342" t="str">
        <f>IF(CONSOLIDADO!AT35&lt;CONSOLIDADO!$AK35,"DEFICIENTE",IF(AND(CONSOLIDADO!AT35&gt;=CONSOLIDADO!$AK35,CONSOLIDADO!AT35&lt;CONSOLIDADO!$AL35),"PROCESO","OPTIMO"))</f>
        <v>DEFICIENTE</v>
      </c>
      <c r="J34" s="342" t="str">
        <f>IF(CONSOLIDADO!AU35&lt;CONSOLIDADO!$AK35,"DEFICIENTE",IF(AND(CONSOLIDADO!AU35&gt;=CONSOLIDADO!$AK35,CONSOLIDADO!AU35&lt;CONSOLIDADO!$AL35),"PROCESO","OPTIMO"))</f>
        <v>DEFICIENTE</v>
      </c>
      <c r="K34" s="342" t="str">
        <f>IF(CONSOLIDADO!AV35&lt;CONSOLIDADO!$AK35,"DEFICIENTE",IF(AND(CONSOLIDADO!AV35&gt;=CONSOLIDADO!$AK35,CONSOLIDADO!AV35&lt;CONSOLIDADO!$AL35),"PROCESO","OPTIMO"))</f>
        <v>DEFICIENTE</v>
      </c>
      <c r="L34" s="342" t="str">
        <f>IF(CONSOLIDADO!AW35&lt;CONSOLIDADO!$AK35,"DEFICIENTE",IF(AND(CONSOLIDADO!AW35&gt;=CONSOLIDADO!$AK35,CONSOLIDADO!AW35&lt;CONSOLIDADO!$AL35),"PROCESO","OPTIMO"))</f>
        <v>DEFICIENTE</v>
      </c>
    </row>
    <row r="35" spans="1:12" ht="30.75" customHeight="1" x14ac:dyDescent="0.25">
      <c r="A35" s="393">
        <f>+CONSOLIDADO!A36</f>
        <v>32</v>
      </c>
      <c r="B35" s="404" t="str">
        <f>+CONSOLIDADO!B36</f>
        <v>DOCENTES COMPROMETIDOS  QUE DESARROLLAN ACCIONES PARA LA PROMOCION DE LA SALUD BUCAL</v>
      </c>
      <c r="C35" s="393" t="str">
        <f>+CONSOLIDADO!C36</f>
        <v>PROMSA</v>
      </c>
      <c r="D35" s="342" t="str">
        <f>IF(CONSOLIDADO!AO36&lt;CONSOLIDADO!$AK36,"DEFICIENTE",IF(AND(CONSOLIDADO!AO36&gt;=CONSOLIDADO!$AK36,CONSOLIDADO!AO36&lt;CONSOLIDADO!$AL36),"PROCESO","OPTIMO"))</f>
        <v>DEFICIENTE</v>
      </c>
      <c r="E35" s="342" t="str">
        <f>IF(CONSOLIDADO!AP36&lt;CONSOLIDADO!$AK36,"DEFICIENTE",IF(AND(CONSOLIDADO!AP36&gt;=CONSOLIDADO!$AK36,CONSOLIDADO!AP36&lt;CONSOLIDADO!$AL36),"PROCESO","OPTIMO"))</f>
        <v>DEFICIENTE</v>
      </c>
      <c r="F35" s="342" t="str">
        <f>IF(CONSOLIDADO!AQ36&lt;CONSOLIDADO!$AK36,"DEFICIENTE",IF(AND(CONSOLIDADO!AQ36&gt;=CONSOLIDADO!$AK36,CONSOLIDADO!AQ36&lt;CONSOLIDADO!$AL36),"PROCESO","OPTIMO"))</f>
        <v>DEFICIENTE</v>
      </c>
      <c r="G35" s="342" t="str">
        <f>IF(CONSOLIDADO!AR36&lt;CONSOLIDADO!$AK36,"DEFICIENTE",IF(AND(CONSOLIDADO!AR36&gt;=CONSOLIDADO!$AK36,CONSOLIDADO!AR36&lt;CONSOLIDADO!$AL36),"PROCESO","OPTIMO"))</f>
        <v>DEFICIENTE</v>
      </c>
      <c r="H35" s="342" t="str">
        <f>IF(CONSOLIDADO!AS36&lt;CONSOLIDADO!$AK36,"DEFICIENTE",IF(AND(CONSOLIDADO!AS36&gt;=CONSOLIDADO!$AK36,CONSOLIDADO!AS36&lt;CONSOLIDADO!$AL36),"PROCESO","OPTIMO"))</f>
        <v>DEFICIENTE</v>
      </c>
      <c r="I35" s="342" t="str">
        <f>IF(CONSOLIDADO!AT36&lt;CONSOLIDADO!$AK36,"DEFICIENTE",IF(AND(CONSOLIDADO!AT36&gt;=CONSOLIDADO!$AK36,CONSOLIDADO!AT36&lt;CONSOLIDADO!$AL36),"PROCESO","OPTIMO"))</f>
        <v>DEFICIENTE</v>
      </c>
      <c r="J35" s="342" t="str">
        <f>IF(CONSOLIDADO!AU36&lt;CONSOLIDADO!$AK36,"DEFICIENTE",IF(AND(CONSOLIDADO!AU36&gt;=CONSOLIDADO!$AK36,CONSOLIDADO!AU36&lt;CONSOLIDADO!$AL36),"PROCESO","OPTIMO"))</f>
        <v>DEFICIENTE</v>
      </c>
      <c r="K35" s="342" t="str">
        <f>IF(CONSOLIDADO!AV36&lt;CONSOLIDADO!$AK36,"DEFICIENTE",IF(AND(CONSOLIDADO!AV36&gt;=CONSOLIDADO!$AK36,CONSOLIDADO!AV36&lt;CONSOLIDADO!$AL36),"PROCESO","OPTIMO"))</f>
        <v>DEFICIENTE</v>
      </c>
      <c r="L35" s="342" t="str">
        <f>IF(CONSOLIDADO!AW36&lt;CONSOLIDADO!$AK36,"DEFICIENTE",IF(AND(CONSOLIDADO!AW36&gt;=CONSOLIDADO!$AK36,CONSOLIDADO!AW36&lt;CONSOLIDADO!$AL36),"PROCESO","OPTIMO"))</f>
        <v>DEFICIENTE</v>
      </c>
    </row>
    <row r="36" spans="1:12" ht="30.75" customHeight="1" x14ac:dyDescent="0.25">
      <c r="A36" s="393">
        <f>+CONSOLIDADO!A37</f>
        <v>33</v>
      </c>
      <c r="B36" s="404" t="str">
        <f>+CONSOLIDADO!B37</f>
        <v>DOCENTES CAPACITADOS DESARROLLAN ACCIONES PRACTICAS SALUDABLES Y LA PREVENCION DE LA TUBERCULOSIS</v>
      </c>
      <c r="C36" s="393" t="str">
        <f>+CONSOLIDADO!C37</f>
        <v>PROMSA</v>
      </c>
      <c r="D36" s="342" t="str">
        <f>IF(CONSOLIDADO!AO37&lt;CONSOLIDADO!$AK37,"DEFICIENTE",IF(AND(CONSOLIDADO!AO37&gt;=CONSOLIDADO!$AK37,CONSOLIDADO!AO37&lt;CONSOLIDADO!$AL37),"PROCESO","OPTIMO"))</f>
        <v>DEFICIENTE</v>
      </c>
      <c r="E36" s="342" t="str">
        <f>IF(CONSOLIDADO!AP37&lt;CONSOLIDADO!$AK37,"DEFICIENTE",IF(AND(CONSOLIDADO!AP37&gt;=CONSOLIDADO!$AK37,CONSOLIDADO!AP37&lt;CONSOLIDADO!$AL37),"PROCESO","OPTIMO"))</f>
        <v>DEFICIENTE</v>
      </c>
      <c r="F36" s="342" t="str">
        <f>IF(CONSOLIDADO!AQ37&lt;CONSOLIDADO!$AK37,"DEFICIENTE",IF(AND(CONSOLIDADO!AQ37&gt;=CONSOLIDADO!$AK37,CONSOLIDADO!AQ37&lt;CONSOLIDADO!$AL37),"PROCESO","OPTIMO"))</f>
        <v>DEFICIENTE</v>
      </c>
      <c r="G36" s="342" t="str">
        <f>IF(CONSOLIDADO!AR37&lt;CONSOLIDADO!$AK37,"DEFICIENTE",IF(AND(CONSOLIDADO!AR37&gt;=CONSOLIDADO!$AK37,CONSOLIDADO!AR37&lt;CONSOLIDADO!$AL37),"PROCESO","OPTIMO"))</f>
        <v>DEFICIENTE</v>
      </c>
      <c r="H36" s="342" t="str">
        <f>IF(CONSOLIDADO!AS37&lt;CONSOLIDADO!$AK37,"DEFICIENTE",IF(AND(CONSOLIDADO!AS37&gt;=CONSOLIDADO!$AK37,CONSOLIDADO!AS37&lt;CONSOLIDADO!$AL37),"PROCESO","OPTIMO"))</f>
        <v>DEFICIENTE</v>
      </c>
      <c r="I36" s="342" t="str">
        <f>IF(CONSOLIDADO!AT37&lt;CONSOLIDADO!$AK37,"DEFICIENTE",IF(AND(CONSOLIDADO!AT37&gt;=CONSOLIDADO!$AK37,CONSOLIDADO!AT37&lt;CONSOLIDADO!$AL37),"PROCESO","OPTIMO"))</f>
        <v>DEFICIENTE</v>
      </c>
      <c r="J36" s="342" t="str">
        <f>IF(CONSOLIDADO!AU37&lt;CONSOLIDADO!$AK37,"DEFICIENTE",IF(AND(CONSOLIDADO!AU37&gt;=CONSOLIDADO!$AK37,CONSOLIDADO!AU37&lt;CONSOLIDADO!$AL37),"PROCESO","OPTIMO"))</f>
        <v>DEFICIENTE</v>
      </c>
      <c r="K36" s="342" t="str">
        <f>IF(CONSOLIDADO!AV37&lt;CONSOLIDADO!$AK37,"DEFICIENTE",IF(AND(CONSOLIDADO!AV37&gt;=CONSOLIDADO!$AK37,CONSOLIDADO!AV37&lt;CONSOLIDADO!$AL37),"PROCESO","OPTIMO"))</f>
        <v>DEFICIENTE</v>
      </c>
      <c r="L36" s="342" t="str">
        <f>IF(CONSOLIDADO!AW37&lt;CONSOLIDADO!$AK37,"DEFICIENTE",IF(AND(CONSOLIDADO!AW37&gt;=CONSOLIDADO!$AK37,CONSOLIDADO!AW37&lt;CONSOLIDADO!$AL37),"PROCESO","OPTIMO"))</f>
        <v>DEFICIENTE</v>
      </c>
    </row>
    <row r="37" spans="1:12" ht="30.75" customHeight="1" x14ac:dyDescent="0.25">
      <c r="A37" s="393">
        <f>+CONSOLIDADO!A38</f>
        <v>34</v>
      </c>
      <c r="B37" s="404" t="str">
        <f>+CONSOLIDADO!B38</f>
        <v xml:space="preserve"> DOCENTES CAPACITADOS EN PRACTICAS SALUDABLES FRENTE AL DENGUE Y  LA FIEBRE CHIKUNGUNYA</v>
      </c>
      <c r="C37" s="393" t="str">
        <f>+CONSOLIDADO!C38</f>
        <v>PROMSA</v>
      </c>
      <c r="D37" s="342" t="str">
        <f>IF(CONSOLIDADO!AO38&lt;CONSOLIDADO!$AK38,"DEFICIENTE",IF(AND(CONSOLIDADO!AO38&gt;=CONSOLIDADO!$AK38,CONSOLIDADO!AO38&lt;CONSOLIDADO!$AL38),"PROCESO","OPTIMO"))</f>
        <v>DEFICIENTE</v>
      </c>
      <c r="E37" s="342" t="str">
        <f>IF(CONSOLIDADO!AP38&lt;CONSOLIDADO!$AK38,"DEFICIENTE",IF(AND(CONSOLIDADO!AP38&gt;=CONSOLIDADO!$AK38,CONSOLIDADO!AP38&lt;CONSOLIDADO!$AL38),"PROCESO","OPTIMO"))</f>
        <v>DEFICIENTE</v>
      </c>
      <c r="F37" s="342" t="str">
        <f>IF(CONSOLIDADO!AQ38&lt;CONSOLIDADO!$AK38,"DEFICIENTE",IF(AND(CONSOLIDADO!AQ38&gt;=CONSOLIDADO!$AK38,CONSOLIDADO!AQ38&lt;CONSOLIDADO!$AL38),"PROCESO","OPTIMO"))</f>
        <v>DEFICIENTE</v>
      </c>
      <c r="G37" s="342" t="str">
        <f>IF(CONSOLIDADO!AR38&lt;CONSOLIDADO!$AK38,"DEFICIENTE",IF(AND(CONSOLIDADO!AR38&gt;=CONSOLIDADO!$AK38,CONSOLIDADO!AR38&lt;CONSOLIDADO!$AL38),"PROCESO","OPTIMO"))</f>
        <v>DEFICIENTE</v>
      </c>
      <c r="H37" s="342" t="str">
        <f>IF(CONSOLIDADO!AS38&lt;CONSOLIDADO!$AK38,"DEFICIENTE",IF(AND(CONSOLIDADO!AS38&gt;=CONSOLIDADO!$AK38,CONSOLIDADO!AS38&lt;CONSOLIDADO!$AL38),"PROCESO","OPTIMO"))</f>
        <v>DEFICIENTE</v>
      </c>
      <c r="I37" s="342" t="str">
        <f>IF(CONSOLIDADO!AT38&lt;CONSOLIDADO!$AK38,"DEFICIENTE",IF(AND(CONSOLIDADO!AT38&gt;=CONSOLIDADO!$AK38,CONSOLIDADO!AT38&lt;CONSOLIDADO!$AL38),"PROCESO","OPTIMO"))</f>
        <v>DEFICIENTE</v>
      </c>
      <c r="J37" s="342" t="str">
        <f>IF(CONSOLIDADO!AU38&lt;CONSOLIDADO!$AK38,"DEFICIENTE",IF(AND(CONSOLIDADO!AU38&gt;=CONSOLIDADO!$AK38,CONSOLIDADO!AU38&lt;CONSOLIDADO!$AL38),"PROCESO","OPTIMO"))</f>
        <v>DEFICIENTE</v>
      </c>
      <c r="K37" s="342" t="str">
        <f>IF(CONSOLIDADO!AV38&lt;CONSOLIDADO!$AK38,"DEFICIENTE",IF(AND(CONSOLIDADO!AV38&gt;=CONSOLIDADO!$AK38,CONSOLIDADO!AV38&lt;CONSOLIDADO!$AL38),"PROCESO","OPTIMO"))</f>
        <v>DEFICIENTE</v>
      </c>
      <c r="L37" s="342" t="str">
        <f>IF(CONSOLIDADO!AW38&lt;CONSOLIDADO!$AK38,"DEFICIENTE",IF(AND(CONSOLIDADO!AW38&gt;=CONSOLIDADO!$AK38,CONSOLIDADO!AW38&lt;CONSOLIDADO!$AL38),"PROCESO","OPTIMO"))</f>
        <v>DEFICIENTE</v>
      </c>
    </row>
    <row r="38" spans="1:12" ht="30.75" customHeight="1" x14ac:dyDescent="0.25">
      <c r="A38" s="393">
        <f>+CONSOLIDADO!A39</f>
        <v>35</v>
      </c>
      <c r="B38" s="404" t="str">
        <f>+CONSOLIDADO!B39</f>
        <v xml:space="preserve">DOCENTES CAPACITADOS PARA LA PROMOCION DE PRACTICAS Y ENTORNOS SALUDABLES PARA LA PREVENCION DEL CANCER </v>
      </c>
      <c r="C38" s="393" t="str">
        <f>+CONSOLIDADO!C39</f>
        <v>PROMSA</v>
      </c>
      <c r="D38" s="342" t="str">
        <f>IF(CONSOLIDADO!AO39&lt;CONSOLIDADO!$AK39,"DEFICIENTE",IF(AND(CONSOLIDADO!AO39&gt;=CONSOLIDADO!$AK39,CONSOLIDADO!AO39&lt;CONSOLIDADO!$AL39),"PROCESO","OPTIMO"))</f>
        <v>DEFICIENTE</v>
      </c>
      <c r="E38" s="342" t="str">
        <f>IF(CONSOLIDADO!AP39&lt;CONSOLIDADO!$AK39,"DEFICIENTE",IF(AND(CONSOLIDADO!AP39&gt;=CONSOLIDADO!$AK39,CONSOLIDADO!AP39&lt;CONSOLIDADO!$AL39),"PROCESO","OPTIMO"))</f>
        <v>DEFICIENTE</v>
      </c>
      <c r="F38" s="342" t="str">
        <f>IF(CONSOLIDADO!AQ39&lt;CONSOLIDADO!$AK39,"DEFICIENTE",IF(AND(CONSOLIDADO!AQ39&gt;=CONSOLIDADO!$AK39,CONSOLIDADO!AQ39&lt;CONSOLIDADO!$AL39),"PROCESO","OPTIMO"))</f>
        <v>DEFICIENTE</v>
      </c>
      <c r="G38" s="342" t="str">
        <f>IF(CONSOLIDADO!AR39&lt;CONSOLIDADO!$AK39,"DEFICIENTE",IF(AND(CONSOLIDADO!AR39&gt;=CONSOLIDADO!$AK39,CONSOLIDADO!AR39&lt;CONSOLIDADO!$AL39),"PROCESO","OPTIMO"))</f>
        <v>DEFICIENTE</v>
      </c>
      <c r="H38" s="342" t="str">
        <f>IF(CONSOLIDADO!AS39&lt;CONSOLIDADO!$AK39,"DEFICIENTE",IF(AND(CONSOLIDADO!AS39&gt;=CONSOLIDADO!$AK39,CONSOLIDADO!AS39&lt;CONSOLIDADO!$AL39),"PROCESO","OPTIMO"))</f>
        <v>DEFICIENTE</v>
      </c>
      <c r="I38" s="342" t="str">
        <f>IF(CONSOLIDADO!AT39&lt;CONSOLIDADO!$AK39,"DEFICIENTE",IF(AND(CONSOLIDADO!AT39&gt;=CONSOLIDADO!$AK39,CONSOLIDADO!AT39&lt;CONSOLIDADO!$AL39),"PROCESO","OPTIMO"))</f>
        <v>DEFICIENTE</v>
      </c>
      <c r="J38" s="342" t="str">
        <f>IF(CONSOLIDADO!AU39&lt;CONSOLIDADO!$AK39,"DEFICIENTE",IF(AND(CONSOLIDADO!AU39&gt;=CONSOLIDADO!$AK39,CONSOLIDADO!AU39&lt;CONSOLIDADO!$AL39),"PROCESO","OPTIMO"))</f>
        <v>DEFICIENTE</v>
      </c>
      <c r="K38" s="342" t="str">
        <f>IF(CONSOLIDADO!AV39&lt;CONSOLIDADO!$AK39,"DEFICIENTE",IF(AND(CONSOLIDADO!AV39&gt;=CONSOLIDADO!$AK39,CONSOLIDADO!AV39&lt;CONSOLIDADO!$AL39),"PROCESO","OPTIMO"))</f>
        <v>DEFICIENTE</v>
      </c>
      <c r="L38" s="342" t="str">
        <f>IF(CONSOLIDADO!AW39&lt;CONSOLIDADO!$AK39,"DEFICIENTE",IF(AND(CONSOLIDADO!AW39&gt;=CONSOLIDADO!$AK39,CONSOLIDADO!AW39&lt;CONSOLIDADO!$AL39),"PROCESO","OPTIMO"))</f>
        <v>DEFICIENTE</v>
      </c>
    </row>
    <row r="39" spans="1:12" ht="30.75" customHeight="1" x14ac:dyDescent="0.25">
      <c r="A39" s="393">
        <f>+CONSOLIDADO!A40</f>
        <v>45</v>
      </c>
      <c r="B39" s="404" t="str">
        <f>+CONSOLIDADO!B40</f>
        <v>PORCENTAJE DE ATENCION DE PERSONAS MORDIDAS</v>
      </c>
      <c r="C39" s="393" t="str">
        <f>+CONSOLIDADO!C40</f>
        <v>ZOONOSIS</v>
      </c>
      <c r="D39" s="342" t="str">
        <f>IF(CONSOLIDADO!AO40&lt;CONSOLIDADO!$AK40,"DEFICIENTE",IF(AND(CONSOLIDADO!AO40&gt;=CONSOLIDADO!$AK40,CONSOLIDADO!AO40&lt;CONSOLIDADO!$AL40),"PROCESO","OPTIMO"))</f>
        <v>OPTIMO</v>
      </c>
      <c r="E39" s="342" t="str">
        <f>IF(CONSOLIDADO!AP40&lt;CONSOLIDADO!$AK40,"DEFICIENTE",IF(AND(CONSOLIDADO!AP40&gt;=CONSOLIDADO!$AK40,CONSOLIDADO!AP40&lt;CONSOLIDADO!$AL40),"PROCESO","OPTIMO"))</f>
        <v>OPTIMO</v>
      </c>
      <c r="F39" s="342" t="str">
        <f>IF(CONSOLIDADO!AQ40&lt;CONSOLIDADO!$AK40,"DEFICIENTE",IF(AND(CONSOLIDADO!AQ40&gt;=CONSOLIDADO!$AK40,CONSOLIDADO!AQ40&lt;CONSOLIDADO!$AL40),"PROCESO","OPTIMO"))</f>
        <v>OPTIMO</v>
      </c>
      <c r="G39" s="342" t="str">
        <f>IF(CONSOLIDADO!AR40&lt;CONSOLIDADO!$AK40,"DEFICIENTE",IF(AND(CONSOLIDADO!AR40&gt;=CONSOLIDADO!$AK40,CONSOLIDADO!AR40&lt;CONSOLIDADO!$AL40),"PROCESO","OPTIMO"))</f>
        <v>OPTIMO</v>
      </c>
      <c r="H39" s="342" t="str">
        <f>IF(CONSOLIDADO!AS40&lt;CONSOLIDADO!$AK40,"DEFICIENTE",IF(AND(CONSOLIDADO!AS40&gt;=CONSOLIDADO!$AK40,CONSOLIDADO!AS40&lt;CONSOLIDADO!$AL40),"PROCESO","OPTIMO"))</f>
        <v>OPTIMO</v>
      </c>
      <c r="I39" s="342" t="str">
        <f>IF(CONSOLIDADO!AT40&lt;CONSOLIDADO!$AK40,"DEFICIENTE",IF(AND(CONSOLIDADO!AT40&gt;=CONSOLIDADO!$AK40,CONSOLIDADO!AT40&lt;CONSOLIDADO!$AL40),"PROCESO","OPTIMO"))</f>
        <v>OPTIMO</v>
      </c>
      <c r="J39" s="342" t="str">
        <f>IF(CONSOLIDADO!AU40&lt;CONSOLIDADO!$AK40,"DEFICIENTE",IF(AND(CONSOLIDADO!AU40&gt;=CONSOLIDADO!$AK40,CONSOLIDADO!AU40&lt;CONSOLIDADO!$AL40),"PROCESO","OPTIMO"))</f>
        <v>OPTIMO</v>
      </c>
      <c r="K39" s="342" t="str">
        <f>IF(CONSOLIDADO!AV40&lt;CONSOLIDADO!$AK40,"DEFICIENTE",IF(AND(CONSOLIDADO!AV40&gt;=CONSOLIDADO!$AK40,CONSOLIDADO!AV40&lt;CONSOLIDADO!$AL40),"PROCESO","OPTIMO"))</f>
        <v>OPTIMO</v>
      </c>
      <c r="L39" s="342" t="str">
        <f>IF(CONSOLIDADO!AW40&lt;CONSOLIDADO!$AK40,"DEFICIENTE",IF(AND(CONSOLIDADO!AW40&gt;=CONSOLIDADO!$AK40,CONSOLIDADO!AW40&lt;CONSOLIDADO!$AL40),"PROCESO","OPTIMO"))</f>
        <v>OPTIMO</v>
      </c>
    </row>
    <row r="40" spans="1:12" ht="30.75" customHeight="1" x14ac:dyDescent="0.25">
      <c r="A40" s="393">
        <f>+CONSOLIDADO!A41</f>
        <v>46</v>
      </c>
      <c r="B40" s="404" t="str">
        <f>+CONSOLIDADO!B41</f>
        <v xml:space="preserve">PORCENTAJE DE PERSONAS MORDIDAS QUE INICIAN TRATAMIENTO CON VACUNA ANTIRRABICA </v>
      </c>
      <c r="C40" s="393" t="str">
        <f>+CONSOLIDADO!C41</f>
        <v>ZOONOSIS</v>
      </c>
      <c r="D40" s="342" t="str">
        <f>IF(CONSOLIDADO!AO41&lt;CONSOLIDADO!$AK41,"DEFICIENTE",IF(AND(CONSOLIDADO!AO41&gt;=CONSOLIDADO!$AK41,CONSOLIDADO!AO41&lt;CONSOLIDADO!$AL41),"PROCESO","OPTIMO"))</f>
        <v>OPTIMO</v>
      </c>
      <c r="E40" s="342" t="str">
        <f>IF(CONSOLIDADO!AP41&lt;CONSOLIDADO!$AK41,"DEFICIENTE",IF(AND(CONSOLIDADO!AP41&gt;=CONSOLIDADO!$AK41,CONSOLIDADO!AP41&lt;CONSOLIDADO!$AL41),"PROCESO","OPTIMO"))</f>
        <v>DEFICIENTE</v>
      </c>
      <c r="F40" s="342" t="str">
        <f>IF(CONSOLIDADO!AQ41&lt;CONSOLIDADO!$AK41,"DEFICIENTE",IF(AND(CONSOLIDADO!AQ41&gt;=CONSOLIDADO!$AK41,CONSOLIDADO!AQ41&lt;CONSOLIDADO!$AL41),"PROCESO","OPTIMO"))</f>
        <v>DEFICIENTE</v>
      </c>
      <c r="G40" s="342" t="str">
        <f>IF(CONSOLIDADO!AR41&lt;CONSOLIDADO!$AK41,"DEFICIENTE",IF(AND(CONSOLIDADO!AR41&gt;=CONSOLIDADO!$AK41,CONSOLIDADO!AR41&lt;CONSOLIDADO!$AL41),"PROCESO","OPTIMO"))</f>
        <v>OPTIMO</v>
      </c>
      <c r="H40" s="342" t="str">
        <f>IF(CONSOLIDADO!AS41&lt;CONSOLIDADO!$AK41,"DEFICIENTE",IF(AND(CONSOLIDADO!AS41&gt;=CONSOLIDADO!$AK41,CONSOLIDADO!AS41&lt;CONSOLIDADO!$AL41),"PROCESO","OPTIMO"))</f>
        <v>OPTIMO</v>
      </c>
      <c r="I40" s="342" t="str">
        <f>IF(CONSOLIDADO!AT41&lt;CONSOLIDADO!$AK41,"DEFICIENTE",IF(AND(CONSOLIDADO!AT41&gt;=CONSOLIDADO!$AK41,CONSOLIDADO!AT41&lt;CONSOLIDADO!$AL41),"PROCESO","OPTIMO"))</f>
        <v>OPTIMO</v>
      </c>
      <c r="J40" s="342" t="str">
        <f>IF(CONSOLIDADO!AU41&lt;CONSOLIDADO!$AK41,"DEFICIENTE",IF(AND(CONSOLIDADO!AU41&gt;=CONSOLIDADO!$AK41,CONSOLIDADO!AU41&lt;CONSOLIDADO!$AL41),"PROCESO","OPTIMO"))</f>
        <v>OPTIMO</v>
      </c>
      <c r="K40" s="342" t="str">
        <f>IF(CONSOLIDADO!AV41&lt;CONSOLIDADO!$AK41,"DEFICIENTE",IF(AND(CONSOLIDADO!AV41&gt;=CONSOLIDADO!$AK41,CONSOLIDADO!AV41&lt;CONSOLIDADO!$AL41),"PROCESO","OPTIMO"))</f>
        <v>OPTIMO</v>
      </c>
      <c r="L40" s="342" t="str">
        <f>IF(CONSOLIDADO!AW41&lt;CONSOLIDADO!$AK41,"DEFICIENTE",IF(AND(CONSOLIDADO!AW41&gt;=CONSOLIDADO!$AK41,CONSOLIDADO!AW41&lt;CONSOLIDADO!$AL41),"PROCESO","OPTIMO"))</f>
        <v>OPTIMO</v>
      </c>
    </row>
    <row r="41" spans="1:12" ht="30.75" customHeight="1" x14ac:dyDescent="0.25">
      <c r="A41" s="393">
        <f>+CONSOLIDADO!A42</f>
        <v>47</v>
      </c>
      <c r="B41" s="404" t="str">
        <f>+CONSOLIDADO!B42</f>
        <v xml:space="preserve">PORCENTAJE DE PERSONAS MORDIDAS CONTROLADAS CON VACUNA ANTIRRABICA </v>
      </c>
      <c r="C41" s="393" t="str">
        <f>+CONSOLIDADO!C42</f>
        <v>ZOONOSIS</v>
      </c>
      <c r="D41" s="342" t="str">
        <f>IF(CONSOLIDADO!AO42&lt;CONSOLIDADO!$AK42,"DEFICIENTE",IF(AND(CONSOLIDADO!AO42&gt;=CONSOLIDADO!$AK42,CONSOLIDADO!AO42&lt;CONSOLIDADO!$AL42),"PROCESO","OPTIMO"))</f>
        <v>DEFICIENTE</v>
      </c>
      <c r="E41" s="342" t="str">
        <f>IF(CONSOLIDADO!AP42&lt;CONSOLIDADO!$AK42,"DEFICIENTE",IF(AND(CONSOLIDADO!AP42&gt;=CONSOLIDADO!$AK42,CONSOLIDADO!AP42&lt;CONSOLIDADO!$AL42),"PROCESO","OPTIMO"))</f>
        <v>DEFICIENTE</v>
      </c>
      <c r="F41" s="342" t="str">
        <f>IF(CONSOLIDADO!AQ42&lt;CONSOLIDADO!$AK42,"DEFICIENTE",IF(AND(CONSOLIDADO!AQ42&gt;=CONSOLIDADO!$AK42,CONSOLIDADO!AQ42&lt;CONSOLIDADO!$AL42),"PROCESO","OPTIMO"))</f>
        <v>DEFICIENTE</v>
      </c>
      <c r="G41" s="342" t="str">
        <f>IF(CONSOLIDADO!AR42&lt;CONSOLIDADO!$AK42,"DEFICIENTE",IF(AND(CONSOLIDADO!AR42&gt;=CONSOLIDADO!$AK42,CONSOLIDADO!AR42&lt;CONSOLIDADO!$AL42),"PROCESO","OPTIMO"))</f>
        <v>OPTIMO</v>
      </c>
      <c r="H41" s="342" t="str">
        <f>IF(CONSOLIDADO!AS42&lt;CONSOLIDADO!$AK42,"DEFICIENTE",IF(AND(CONSOLIDADO!AS42&gt;=CONSOLIDADO!$AK42,CONSOLIDADO!AS42&lt;CONSOLIDADO!$AL42),"PROCESO","OPTIMO"))</f>
        <v>DEFICIENTE</v>
      </c>
      <c r="I41" s="342" t="str">
        <f>IF(CONSOLIDADO!AT42&lt;CONSOLIDADO!$AK42,"DEFICIENTE",IF(AND(CONSOLIDADO!AT42&gt;=CONSOLIDADO!$AK42,CONSOLIDADO!AT42&lt;CONSOLIDADO!$AL42),"PROCESO","OPTIMO"))</f>
        <v>OPTIMO</v>
      </c>
      <c r="J41" s="342" t="str">
        <f>IF(CONSOLIDADO!AU42&lt;CONSOLIDADO!$AK42,"DEFICIENTE",IF(AND(CONSOLIDADO!AU42&gt;=CONSOLIDADO!$AK42,CONSOLIDADO!AU42&lt;CONSOLIDADO!$AL42),"PROCESO","OPTIMO"))</f>
        <v>OPTIMO</v>
      </c>
      <c r="K41" s="342" t="str">
        <f>IF(CONSOLIDADO!AV42&lt;CONSOLIDADO!$AK42,"DEFICIENTE",IF(AND(CONSOLIDADO!AV42&gt;=CONSOLIDADO!$AK42,CONSOLIDADO!AV42&lt;CONSOLIDADO!$AL42),"PROCESO","OPTIMO"))</f>
        <v>OPTIMO</v>
      </c>
      <c r="L41" s="342" t="str">
        <f>IF(CONSOLIDADO!AW42&lt;CONSOLIDADO!$AK42,"DEFICIENTE",IF(AND(CONSOLIDADO!AW42&gt;=CONSOLIDADO!$AK42,CONSOLIDADO!AW42&lt;CONSOLIDADO!$AL42),"PROCESO","OPTIMO"))</f>
        <v>DEFICIENTE</v>
      </c>
    </row>
    <row r="42" spans="1:12" ht="30.75" customHeight="1" x14ac:dyDescent="0.25">
      <c r="A42" s="393">
        <f>+CONSOLIDADO!A43</f>
        <v>48</v>
      </c>
      <c r="B42" s="404" t="str">
        <f>+CONSOLIDADO!B43</f>
        <v>PORCENTAJES DE PERSONAS MORDIDAS EN LA QUE SE SUSPENDE LA VACUNACION ANTIRRABICA</v>
      </c>
      <c r="C42" s="393" t="str">
        <f>+CONSOLIDADO!C43</f>
        <v>ZOONOSIS</v>
      </c>
      <c r="D42" s="342" t="str">
        <f>IF(CONSOLIDADO!AO43&lt;CONSOLIDADO!$AK43,"DEFICIENTE",IF(AND(CONSOLIDADO!AO43&gt;=CONSOLIDADO!$AK43,CONSOLIDADO!AO43&lt;CONSOLIDADO!$AL43),"PROCESO","OPTIMO"))</f>
        <v>DEFICIENTE</v>
      </c>
      <c r="E42" s="342" t="str">
        <f>IF(CONSOLIDADO!AP43&lt;CONSOLIDADO!$AK43,"DEFICIENTE",IF(AND(CONSOLIDADO!AP43&gt;=CONSOLIDADO!$AK43,CONSOLIDADO!AP43&lt;CONSOLIDADO!$AL43),"PROCESO","OPTIMO"))</f>
        <v>OPTIMO</v>
      </c>
      <c r="F42" s="342" t="str">
        <f>IF(CONSOLIDADO!AQ43&lt;CONSOLIDADO!$AK43,"DEFICIENTE",IF(AND(CONSOLIDADO!AQ43&gt;=CONSOLIDADO!$AK43,CONSOLIDADO!AQ43&lt;CONSOLIDADO!$AL43),"PROCESO","OPTIMO"))</f>
        <v>OPTIMO</v>
      </c>
      <c r="G42" s="342" t="str">
        <f>IF(CONSOLIDADO!AR43&lt;CONSOLIDADO!$AK43,"DEFICIENTE",IF(AND(CONSOLIDADO!AR43&gt;=CONSOLIDADO!$AK43,CONSOLIDADO!AR43&lt;CONSOLIDADO!$AL43),"PROCESO","OPTIMO"))</f>
        <v>DEFICIENTE</v>
      </c>
      <c r="H42" s="342" t="str">
        <f>IF(CONSOLIDADO!AS43&lt;CONSOLIDADO!$AK43,"DEFICIENTE",IF(AND(CONSOLIDADO!AS43&gt;=CONSOLIDADO!$AK43,CONSOLIDADO!AS43&lt;CONSOLIDADO!$AL43),"PROCESO","OPTIMO"))</f>
        <v>OPTIMO</v>
      </c>
      <c r="I42" s="342" t="str">
        <f>IF(CONSOLIDADO!AT43&lt;CONSOLIDADO!$AK43,"DEFICIENTE",IF(AND(CONSOLIDADO!AT43&gt;=CONSOLIDADO!$AK43,CONSOLIDADO!AT43&lt;CONSOLIDADO!$AL43),"PROCESO","OPTIMO"))</f>
        <v>OPTIMO</v>
      </c>
      <c r="J42" s="342" t="str">
        <f>IF(CONSOLIDADO!AU43&lt;CONSOLIDADO!$AK43,"DEFICIENTE",IF(AND(CONSOLIDADO!AU43&gt;=CONSOLIDADO!$AK43,CONSOLIDADO!AU43&lt;CONSOLIDADO!$AL43),"PROCESO","OPTIMO"))</f>
        <v>DEFICIENTE</v>
      </c>
      <c r="K42" s="342" t="str">
        <f>IF(CONSOLIDADO!AV43&lt;CONSOLIDADO!$AK43,"DEFICIENTE",IF(AND(CONSOLIDADO!AV43&gt;=CONSOLIDADO!$AK43,CONSOLIDADO!AV43&lt;CONSOLIDADO!$AL43),"PROCESO","OPTIMO"))</f>
        <v>OPTIMO</v>
      </c>
      <c r="L42" s="342" t="str">
        <f>IF(CONSOLIDADO!AW43&lt;CONSOLIDADO!$AK43,"DEFICIENTE",IF(AND(CONSOLIDADO!AW43&gt;=CONSOLIDADO!$AK43,CONSOLIDADO!AW43&lt;CONSOLIDADO!$AL43),"PROCESO","OPTIMO"))</f>
        <v>DEFICIENTE</v>
      </c>
    </row>
    <row r="43" spans="1:12" ht="30.75" customHeight="1" x14ac:dyDescent="0.25">
      <c r="A43" s="393">
        <f>+CONSOLIDADO!A44</f>
        <v>49</v>
      </c>
      <c r="B43" s="404" t="str">
        <f>+CONSOLIDADO!B44</f>
        <v>PORCENTAJE DE MUESTRAS CANINAS REMITIDAS AL LABORATORIO</v>
      </c>
      <c r="C43" s="393" t="str">
        <f>+CONSOLIDADO!C44</f>
        <v>ZOONOSIS</v>
      </c>
      <c r="D43" s="342" t="str">
        <f>IF(CONSOLIDADO!AO44&lt;CONSOLIDADO!$AK44,"DEFICIENTE",IF(AND(CONSOLIDADO!AO44&gt;=CONSOLIDADO!$AK44,CONSOLIDADO!AO44&lt;CONSOLIDADO!$AL44),"PROCESO","OPTIMO"))</f>
        <v>OPTIMO</v>
      </c>
      <c r="E43" s="342" t="str">
        <f>IF(CONSOLIDADO!AP44&lt;CONSOLIDADO!$AK44,"DEFICIENTE",IF(AND(CONSOLIDADO!AP44&gt;=CONSOLIDADO!$AK44,CONSOLIDADO!AP44&lt;CONSOLIDADO!$AL44),"PROCESO","OPTIMO"))</f>
        <v>OPTIMO</v>
      </c>
      <c r="F43" s="342" t="str">
        <f>IF(CONSOLIDADO!AQ44&lt;CONSOLIDADO!$AK44,"DEFICIENTE",IF(AND(CONSOLIDADO!AQ44&gt;=CONSOLIDADO!$AK44,CONSOLIDADO!AQ44&lt;CONSOLIDADO!$AL44),"PROCESO","OPTIMO"))</f>
        <v>OPTIMO</v>
      </c>
      <c r="G43" s="342" t="str">
        <f>IF(CONSOLIDADO!AR44&lt;CONSOLIDADO!$AK44,"DEFICIENTE",IF(AND(CONSOLIDADO!AR44&gt;=CONSOLIDADO!$AK44,CONSOLIDADO!AR44&lt;CONSOLIDADO!$AL44),"PROCESO","OPTIMO"))</f>
        <v>OPTIMO</v>
      </c>
      <c r="H43" s="342" t="str">
        <f>IF(CONSOLIDADO!AS44&lt;CONSOLIDADO!$AK44,"DEFICIENTE",IF(AND(CONSOLIDADO!AS44&gt;=CONSOLIDADO!$AK44,CONSOLIDADO!AS44&lt;CONSOLIDADO!$AL44),"PROCESO","OPTIMO"))</f>
        <v>OPTIMO</v>
      </c>
      <c r="I43" s="342" t="str">
        <f>IF(CONSOLIDADO!AT44&lt;CONSOLIDADO!$AK44,"DEFICIENTE",IF(AND(CONSOLIDADO!AT44&gt;=CONSOLIDADO!$AK44,CONSOLIDADO!AT44&lt;CONSOLIDADO!$AL44),"PROCESO","OPTIMO"))</f>
        <v>OPTIMO</v>
      </c>
      <c r="J43" s="342" t="str">
        <f>IF(CONSOLIDADO!AU44&lt;CONSOLIDADO!$AK44,"DEFICIENTE",IF(AND(CONSOLIDADO!AU44&gt;=CONSOLIDADO!$AK44,CONSOLIDADO!AU44&lt;CONSOLIDADO!$AL44),"PROCESO","OPTIMO"))</f>
        <v>OPTIMO</v>
      </c>
      <c r="K43" s="342" t="str">
        <f>IF(CONSOLIDADO!AV44&lt;CONSOLIDADO!$AK44,"DEFICIENTE",IF(AND(CONSOLIDADO!AV44&gt;=CONSOLIDADO!$AK44,CONSOLIDADO!AV44&lt;CONSOLIDADO!$AL44),"PROCESO","OPTIMO"))</f>
        <v>OPTIMO</v>
      </c>
      <c r="L43" s="342" t="str">
        <f>IF(CONSOLIDADO!AW44&lt;CONSOLIDADO!$AK44,"DEFICIENTE",IF(AND(CONSOLIDADO!AW44&gt;=CONSOLIDADO!$AK44,CONSOLIDADO!AW44&lt;CONSOLIDADO!$AL44),"PROCESO","OPTIMO"))</f>
        <v>OPTIMO</v>
      </c>
    </row>
    <row r="44" spans="1:12" ht="30.75" customHeight="1" x14ac:dyDescent="0.25">
      <c r="A44" s="393">
        <f>+CONSOLIDADO!A45</f>
        <v>50</v>
      </c>
      <c r="B44" s="404" t="str">
        <f>+CONSOLIDADO!B45</f>
        <v>PORCENTAJE DE CANES VACUNADOS</v>
      </c>
      <c r="C44" s="393" t="str">
        <f>+CONSOLIDADO!C45</f>
        <v>ZOONOSIS</v>
      </c>
      <c r="D44" s="342" t="str">
        <f>IF(CONSOLIDADO!AO45&lt;CONSOLIDADO!$AK45,"DEFICIENTE",IF(AND(CONSOLIDADO!AO45&gt;=CONSOLIDADO!$AK45,CONSOLIDADO!AO45&lt;CONSOLIDADO!$AL45),"PROCESO","OPTIMO"))</f>
        <v>DEFICIENTE</v>
      </c>
      <c r="E44" s="342" t="str">
        <f>IF(CONSOLIDADO!AP45&lt;CONSOLIDADO!$AK45,"DEFICIENTE",IF(AND(CONSOLIDADO!AP45&gt;=CONSOLIDADO!$AK45,CONSOLIDADO!AP45&lt;CONSOLIDADO!$AL45),"PROCESO","OPTIMO"))</f>
        <v>DEFICIENTE</v>
      </c>
      <c r="F44" s="342" t="str">
        <f>IF(CONSOLIDADO!AQ45&lt;CONSOLIDADO!$AK45,"DEFICIENTE",IF(AND(CONSOLIDADO!AQ45&gt;=CONSOLIDADO!$AK45,CONSOLIDADO!AQ45&lt;CONSOLIDADO!$AL45),"PROCESO","OPTIMO"))</f>
        <v>DEFICIENTE</v>
      </c>
      <c r="G44" s="342" t="str">
        <f>IF(CONSOLIDADO!AR45&lt;CONSOLIDADO!$AK45,"DEFICIENTE",IF(AND(CONSOLIDADO!AR45&gt;=CONSOLIDADO!$AK45,CONSOLIDADO!AR45&lt;CONSOLIDADO!$AL45),"PROCESO","OPTIMO"))</f>
        <v>DEFICIENTE</v>
      </c>
      <c r="H44" s="342" t="str">
        <f>IF(CONSOLIDADO!AS45&lt;CONSOLIDADO!$AK45,"DEFICIENTE",IF(AND(CONSOLIDADO!AS45&gt;=CONSOLIDADO!$AK45,CONSOLIDADO!AS45&lt;CONSOLIDADO!$AL45),"PROCESO","OPTIMO"))</f>
        <v>DEFICIENTE</v>
      </c>
      <c r="I44" s="342" t="str">
        <f>IF(CONSOLIDADO!AT45&lt;CONSOLIDADO!$AK45,"DEFICIENTE",IF(AND(CONSOLIDADO!AT45&gt;=CONSOLIDADO!$AK45,CONSOLIDADO!AT45&lt;CONSOLIDADO!$AL45),"PROCESO","OPTIMO"))</f>
        <v>DEFICIENTE</v>
      </c>
      <c r="J44" s="342" t="str">
        <f>IF(CONSOLIDADO!AU45&lt;CONSOLIDADO!$AK45,"DEFICIENTE",IF(AND(CONSOLIDADO!AU45&gt;=CONSOLIDADO!$AK45,CONSOLIDADO!AU45&lt;CONSOLIDADO!$AL45),"PROCESO","OPTIMO"))</f>
        <v>DEFICIENTE</v>
      </c>
      <c r="K44" s="342" t="str">
        <f>IF(CONSOLIDADO!AV45&lt;CONSOLIDADO!$AK45,"DEFICIENTE",IF(AND(CONSOLIDADO!AV45&gt;=CONSOLIDADO!$AK45,CONSOLIDADO!AV45&lt;CONSOLIDADO!$AL45),"PROCESO","OPTIMO"))</f>
        <v>DEFICIENTE</v>
      </c>
      <c r="L44" s="342" t="str">
        <f>IF(CONSOLIDADO!AW45&lt;CONSOLIDADO!$AK45,"DEFICIENTE",IF(AND(CONSOLIDADO!AW45&gt;=CONSOLIDADO!$AK45,CONSOLIDADO!AW45&lt;CONSOLIDADO!$AL45),"PROCESO","OPTIMO"))</f>
        <v>DEFICIENTE</v>
      </c>
    </row>
    <row r="45" spans="1:12" ht="30.75" customHeight="1" x14ac:dyDescent="0.25">
      <c r="A45" s="393">
        <f>+CONSOLIDADO!A46</f>
        <v>51</v>
      </c>
      <c r="B45" s="404" t="str">
        <f>+CONSOLIDADO!B46</f>
        <v>PORCENTAJE DE MUESTRAS DE MURCIELAGOS HEMATOFAGOS REMITIDAS AL LABORATORIO</v>
      </c>
      <c r="C45" s="393" t="str">
        <f>+CONSOLIDADO!C46</f>
        <v>ZOONOSIS</v>
      </c>
      <c r="D45" s="342" t="str">
        <f>IF(CONSOLIDADO!AO46&lt;CONSOLIDADO!$AK46,"DEFICIENTE",IF(AND(CONSOLIDADO!AO46&gt;=CONSOLIDADO!$AK46,CONSOLIDADO!AO46&lt;CONSOLIDADO!$AL46),"PROCESO","OPTIMO"))</f>
        <v>OPTIMO</v>
      </c>
      <c r="E45" s="342" t="str">
        <f>IF(CONSOLIDADO!AP46&lt;CONSOLIDADO!$AK46,"DEFICIENTE",IF(AND(CONSOLIDADO!AP46&gt;=CONSOLIDADO!$AK46,CONSOLIDADO!AP46&lt;CONSOLIDADO!$AL46),"PROCESO","OPTIMO"))</f>
        <v>OPTIMO</v>
      </c>
      <c r="F45" s="342" t="str">
        <f>IF(CONSOLIDADO!AQ46&lt;CONSOLIDADO!$AK46,"DEFICIENTE",IF(AND(CONSOLIDADO!AQ46&gt;=CONSOLIDADO!$AK46,CONSOLIDADO!AQ46&lt;CONSOLIDADO!$AL46),"PROCESO","OPTIMO"))</f>
        <v>OPTIMO</v>
      </c>
      <c r="G45" s="342" t="str">
        <f>IF(CONSOLIDADO!AR46&lt;CONSOLIDADO!$AK46,"DEFICIENTE",IF(AND(CONSOLIDADO!AR46&gt;=CONSOLIDADO!$AK46,CONSOLIDADO!AR46&lt;CONSOLIDADO!$AL46),"PROCESO","OPTIMO"))</f>
        <v>OPTIMO</v>
      </c>
      <c r="H45" s="342" t="str">
        <f>IF(CONSOLIDADO!AS46&lt;CONSOLIDADO!$AK46,"DEFICIENTE",IF(AND(CONSOLIDADO!AS46&gt;=CONSOLIDADO!$AK46,CONSOLIDADO!AS46&lt;CONSOLIDADO!$AL46),"PROCESO","OPTIMO"))</f>
        <v>OPTIMO</v>
      </c>
      <c r="I45" s="342" t="str">
        <f>IF(CONSOLIDADO!AT46&lt;CONSOLIDADO!$AK46,"DEFICIENTE",IF(AND(CONSOLIDADO!AT46&gt;=CONSOLIDADO!$AK46,CONSOLIDADO!AT46&lt;CONSOLIDADO!$AL46),"PROCESO","OPTIMO"))</f>
        <v>OPTIMO</v>
      </c>
      <c r="J45" s="342" t="str">
        <f>IF(CONSOLIDADO!AU46&lt;CONSOLIDADO!$AK46,"DEFICIENTE",IF(AND(CONSOLIDADO!AU46&gt;=CONSOLIDADO!$AK46,CONSOLIDADO!AU46&lt;CONSOLIDADO!$AL46),"PROCESO","OPTIMO"))</f>
        <v>OPTIMO</v>
      </c>
      <c r="K45" s="342" t="str">
        <f>IF(CONSOLIDADO!AV46&lt;CONSOLIDADO!$AK46,"DEFICIENTE",IF(AND(CONSOLIDADO!AV46&gt;=CONSOLIDADO!$AK46,CONSOLIDADO!AV46&lt;CONSOLIDADO!$AL46),"PROCESO","OPTIMO"))</f>
        <v>OPTIMO</v>
      </c>
      <c r="L45" s="342" t="str">
        <f>IF(CONSOLIDADO!AW46&lt;CONSOLIDADO!$AK46,"DEFICIENTE",IF(AND(CONSOLIDADO!AW46&gt;=CONSOLIDADO!$AK46,CONSOLIDADO!AW46&lt;CONSOLIDADO!$AL46),"PROCESO","OPTIMO"))</f>
        <v>OPTIMO</v>
      </c>
    </row>
    <row r="46" spans="1:12" ht="30.75" customHeight="1" x14ac:dyDescent="0.25">
      <c r="A46" s="393">
        <f>+CONSOLIDADO!A47</f>
        <v>52</v>
      </c>
      <c r="B46" s="404" t="str">
        <f>+CONSOLIDADO!B47</f>
        <v>PORCENTAJE DE ANIMAL MORDEDOR CONTROLADO</v>
      </c>
      <c r="C46" s="393" t="str">
        <f>+CONSOLIDADO!C47</f>
        <v>ZOONOSIS</v>
      </c>
      <c r="D46" s="342" t="str">
        <f>IF(CONSOLIDADO!AO47&lt;CONSOLIDADO!$AK47,"DEFICIENTE",IF(AND(CONSOLIDADO!AO47&gt;=CONSOLIDADO!$AK47,CONSOLIDADO!AO47&lt;CONSOLIDADO!$AL47),"PROCESO","OPTIMO"))</f>
        <v>DEFICIENTE</v>
      </c>
      <c r="E46" s="342" t="str">
        <f>IF(CONSOLIDADO!AP47&lt;CONSOLIDADO!$AK47,"DEFICIENTE",IF(AND(CONSOLIDADO!AP47&gt;=CONSOLIDADO!$AK47,CONSOLIDADO!AP47&lt;CONSOLIDADO!$AL47),"PROCESO","OPTIMO"))</f>
        <v>OPTIMO</v>
      </c>
      <c r="F46" s="342" t="str">
        <f>IF(CONSOLIDADO!AQ47&lt;CONSOLIDADO!$AK47,"DEFICIENTE",IF(AND(CONSOLIDADO!AQ47&gt;=CONSOLIDADO!$AK47,CONSOLIDADO!AQ47&lt;CONSOLIDADO!$AL47),"PROCESO","OPTIMO"))</f>
        <v>OPTIMO</v>
      </c>
      <c r="G46" s="342" t="str">
        <f>IF(CONSOLIDADO!AR47&lt;CONSOLIDADO!$AK47,"DEFICIENTE",IF(AND(CONSOLIDADO!AR47&gt;=CONSOLIDADO!$AK47,CONSOLIDADO!AR47&lt;CONSOLIDADO!$AL47),"PROCESO","OPTIMO"))</f>
        <v>OPTIMO</v>
      </c>
      <c r="H46" s="342" t="str">
        <f>IF(CONSOLIDADO!AS47&lt;CONSOLIDADO!$AK47,"DEFICIENTE",IF(AND(CONSOLIDADO!AS47&gt;=CONSOLIDADO!$AK47,CONSOLIDADO!AS47&lt;CONSOLIDADO!$AL47),"PROCESO","OPTIMO"))</f>
        <v>OPTIMO</v>
      </c>
      <c r="I46" s="342" t="str">
        <f>IF(CONSOLIDADO!AT47&lt;CONSOLIDADO!$AK47,"DEFICIENTE",IF(AND(CONSOLIDADO!AT47&gt;=CONSOLIDADO!$AK47,CONSOLIDADO!AT47&lt;CONSOLIDADO!$AL47),"PROCESO","OPTIMO"))</f>
        <v>OPTIMO</v>
      </c>
      <c r="J46" s="342" t="str">
        <f>IF(CONSOLIDADO!AU47&lt;CONSOLIDADO!$AK47,"DEFICIENTE",IF(AND(CONSOLIDADO!AU47&gt;=CONSOLIDADO!$AK47,CONSOLIDADO!AU47&lt;CONSOLIDADO!$AL47),"PROCESO","OPTIMO"))</f>
        <v>DEFICIENTE</v>
      </c>
      <c r="K46" s="342" t="str">
        <f>IF(CONSOLIDADO!AV47&lt;CONSOLIDADO!$AK47,"DEFICIENTE",IF(AND(CONSOLIDADO!AV47&gt;=CONSOLIDADO!$AK47,CONSOLIDADO!AV47&lt;CONSOLIDADO!$AL47),"PROCESO","OPTIMO"))</f>
        <v>OPTIMO</v>
      </c>
      <c r="L46" s="342" t="str">
        <f>IF(CONSOLIDADO!AW47&lt;CONSOLIDADO!$AK47,"DEFICIENTE",IF(AND(CONSOLIDADO!AW47&gt;=CONSOLIDADO!$AK47,CONSOLIDADO!AW47&lt;CONSOLIDADO!$AL47),"PROCESO","OPTIMO"))</f>
        <v>OPTIMO</v>
      </c>
    </row>
    <row r="47" spans="1:12" ht="30.75" customHeight="1" x14ac:dyDescent="0.25">
      <c r="A47" s="393">
        <f>+CONSOLIDADO!A48</f>
        <v>53</v>
      </c>
      <c r="B47" s="404" t="str">
        <f>+CONSOLIDADO!B48</f>
        <v>PORCENTAJE DE CASOS DE RABIA CANINA</v>
      </c>
      <c r="C47" s="393" t="str">
        <f>+CONSOLIDADO!C48</f>
        <v>ZOONOSIS</v>
      </c>
      <c r="D47" s="342" t="str">
        <f>IF(CONSOLIDADO!AO48&lt;CONSOLIDADO!$AK48,"DEFICIENTE",IF(AND(CONSOLIDADO!AO48&gt;=CONSOLIDADO!$AK48,CONSOLIDADO!AO48&lt;CONSOLIDADO!$AL48),"PROCESO","OPTIMO"))</f>
        <v>OPTIMO</v>
      </c>
      <c r="E47" s="342" t="str">
        <f>IF(CONSOLIDADO!AP48&lt;CONSOLIDADO!$AK48,"DEFICIENTE",IF(AND(CONSOLIDADO!AP48&gt;=CONSOLIDADO!$AK48,CONSOLIDADO!AP48&lt;CONSOLIDADO!$AL48),"PROCESO","OPTIMO"))</f>
        <v>OPTIMO</v>
      </c>
      <c r="F47" s="342" t="str">
        <f>IF(CONSOLIDADO!AQ48&lt;CONSOLIDADO!$AK48,"DEFICIENTE",IF(AND(CONSOLIDADO!AQ48&gt;=CONSOLIDADO!$AK48,CONSOLIDADO!AQ48&lt;CONSOLIDADO!$AL48),"PROCESO","OPTIMO"))</f>
        <v>OPTIMO</v>
      </c>
      <c r="G47" s="342" t="str">
        <f>IF(CONSOLIDADO!AR48&lt;CONSOLIDADO!$AK48,"DEFICIENTE",IF(AND(CONSOLIDADO!AR48&gt;=CONSOLIDADO!$AK48,CONSOLIDADO!AR48&lt;CONSOLIDADO!$AL48),"PROCESO","OPTIMO"))</f>
        <v>OPTIMO</v>
      </c>
      <c r="H47" s="342" t="str">
        <f>IF(CONSOLIDADO!AS48&lt;CONSOLIDADO!$AK48,"DEFICIENTE",IF(AND(CONSOLIDADO!AS48&gt;=CONSOLIDADO!$AK48,CONSOLIDADO!AS48&lt;CONSOLIDADO!$AL48),"PROCESO","OPTIMO"))</f>
        <v>OPTIMO</v>
      </c>
      <c r="I47" s="342" t="str">
        <f>IF(CONSOLIDADO!AT48&lt;CONSOLIDADO!$AK48,"DEFICIENTE",IF(AND(CONSOLIDADO!AT48&gt;=CONSOLIDADO!$AK48,CONSOLIDADO!AT48&lt;CONSOLIDADO!$AL48),"PROCESO","OPTIMO"))</f>
        <v>OPTIMO</v>
      </c>
      <c r="J47" s="342" t="str">
        <f>IF(CONSOLIDADO!AU48&lt;CONSOLIDADO!$AK48,"DEFICIENTE",IF(AND(CONSOLIDADO!AU48&gt;=CONSOLIDADO!$AK48,CONSOLIDADO!AU48&lt;CONSOLIDADO!$AL48),"PROCESO","OPTIMO"))</f>
        <v>OPTIMO</v>
      </c>
      <c r="K47" s="342" t="str">
        <f>IF(CONSOLIDADO!AV48&lt;CONSOLIDADO!$AK48,"DEFICIENTE",IF(AND(CONSOLIDADO!AV48&gt;=CONSOLIDADO!$AK48,CONSOLIDADO!AV48&lt;CONSOLIDADO!$AL48),"PROCESO","OPTIMO"))</f>
        <v>OPTIMO</v>
      </c>
      <c r="L47" s="342" t="str">
        <f>IF(CONSOLIDADO!AW48&lt;CONSOLIDADO!$AK48,"DEFICIENTE",IF(AND(CONSOLIDADO!AW48&gt;=CONSOLIDADO!$AK48,CONSOLIDADO!AW48&lt;CONSOLIDADO!$AL48),"PROCESO","OPTIMO"))</f>
        <v>OPTIMO</v>
      </c>
    </row>
    <row r="49" spans="3:12" ht="19.5" customHeight="1" x14ac:dyDescent="0.25">
      <c r="C49" s="405" t="s">
        <v>695</v>
      </c>
      <c r="D49" s="406" t="str">
        <f>+D2</f>
        <v>LLUI</v>
      </c>
      <c r="E49" s="406" t="str">
        <f>+E2</f>
        <v>JER</v>
      </c>
      <c r="F49" s="406" t="str">
        <f>+F2</f>
        <v>YAN</v>
      </c>
      <c r="G49" s="406" t="str">
        <f>+G2</f>
        <v>SOR</v>
      </c>
      <c r="H49" s="406" t="str">
        <f>+H2</f>
        <v>JEP</v>
      </c>
      <c r="I49" s="406" t="str">
        <f>+I2</f>
        <v>ROQ</v>
      </c>
      <c r="J49" s="406" t="str">
        <f>+J2</f>
        <v>CAL</v>
      </c>
      <c r="K49" s="406" t="str">
        <f>+K2</f>
        <v>PUE</v>
      </c>
      <c r="L49" s="406" t="str">
        <f>+L2</f>
        <v>RED</v>
      </c>
    </row>
    <row r="50" spans="3:12" ht="22.5" customHeight="1" x14ac:dyDescent="0.25">
      <c r="C50" s="198" t="s">
        <v>696</v>
      </c>
      <c r="D50" s="407">
        <f>COUNTIF(D3:D47,"=DEFICIENTE")</f>
        <v>22</v>
      </c>
      <c r="E50" s="407">
        <f>COUNTIF(E3:E47,"=DEFICIENTE")</f>
        <v>20</v>
      </c>
      <c r="F50" s="407">
        <f>COUNTIF(F3:F47,"=DEFICIENTE")</f>
        <v>15</v>
      </c>
      <c r="G50" s="407">
        <f>COUNTIF(G3:G47,"=DEFICIENTE")</f>
        <v>23</v>
      </c>
      <c r="H50" s="407">
        <f>COUNTIF(H3:H47,"=DEFICIENTE")</f>
        <v>20</v>
      </c>
      <c r="I50" s="407">
        <f>COUNTIF(I3:I47,"=DEFICIENTE")</f>
        <v>25</v>
      </c>
      <c r="J50" s="407">
        <f>COUNTIF(J3:J47,"=DEFICIENTE")</f>
        <v>17</v>
      </c>
      <c r="K50" s="407">
        <f>COUNTIF(K3:K47,"=DEFICIENTE")</f>
        <v>23</v>
      </c>
      <c r="L50" s="407">
        <f>COUNTIF(L3:L47,"=DEFICIENTE")</f>
        <v>20</v>
      </c>
    </row>
    <row r="51" spans="3:12" ht="22.5" customHeight="1" x14ac:dyDescent="0.25">
      <c r="C51" s="198" t="s">
        <v>697</v>
      </c>
      <c r="D51" s="408">
        <f>COUNTIF(D3:D47,"=PROCESO")</f>
        <v>2</v>
      </c>
      <c r="E51" s="408">
        <f>COUNTIF(E3:E47,"=PROCESO")</f>
        <v>1</v>
      </c>
      <c r="F51" s="408">
        <f>COUNTIF(F3:F47,"=PROCESO")</f>
        <v>1</v>
      </c>
      <c r="G51" s="408">
        <f>COUNTIF(G3:G47,"=PROCESO")</f>
        <v>1</v>
      </c>
      <c r="H51" s="408">
        <f>COUNTIF(H3:H47,"=PROCESO")</f>
        <v>0</v>
      </c>
      <c r="I51" s="408">
        <f>COUNTIF(I3:I47,"=PROCESO")</f>
        <v>0</v>
      </c>
      <c r="J51" s="408">
        <f>COUNTIF(J3:J47,"=PROCESO")</f>
        <v>1</v>
      </c>
      <c r="K51" s="408">
        <f>COUNTIF(K3:K47,"=PROCESO")</f>
        <v>0</v>
      </c>
      <c r="L51" s="408">
        <f>COUNTIF(L3:L47,"=PROCESO")</f>
        <v>0</v>
      </c>
    </row>
    <row r="52" spans="3:12" ht="22.5" customHeight="1" x14ac:dyDescent="0.25">
      <c r="C52" s="198" t="s">
        <v>698</v>
      </c>
      <c r="D52" s="409">
        <f>COUNTIF(D3:D47,"=OPTIMO")</f>
        <v>21</v>
      </c>
      <c r="E52" s="409">
        <f t="shared" ref="E52:L52" si="0">COUNTIF(E3:E47,"=OPTIMO")</f>
        <v>24</v>
      </c>
      <c r="F52" s="409">
        <f t="shared" si="0"/>
        <v>29</v>
      </c>
      <c r="G52" s="409">
        <f t="shared" si="0"/>
        <v>21</v>
      </c>
      <c r="H52" s="409">
        <f t="shared" si="0"/>
        <v>25</v>
      </c>
      <c r="I52" s="409">
        <f t="shared" si="0"/>
        <v>20</v>
      </c>
      <c r="J52" s="409">
        <f t="shared" si="0"/>
        <v>27</v>
      </c>
      <c r="K52" s="409">
        <f t="shared" si="0"/>
        <v>22</v>
      </c>
      <c r="L52" s="409">
        <f t="shared" si="0"/>
        <v>25</v>
      </c>
    </row>
  </sheetData>
  <conditionalFormatting sqref="C50:C52 D3:L47">
    <cfRule type="containsText" dxfId="2" priority="1" operator="containsText" text="OPTIMO">
      <formula>NOT(ISERROR(SEARCH("OPTIMO",C3)))</formula>
    </cfRule>
    <cfRule type="containsText" dxfId="1" priority="2" operator="containsText" text="PROCESO">
      <formula>NOT(ISERROR(SEARCH("PROCESO",C3)))</formula>
    </cfRule>
    <cfRule type="containsText" dxfId="0" priority="3" operator="containsText" text="DEFICIENTE">
      <formula>NOT(ISERROR(SEARCH("DEFICIENTE",C3)))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filterMode="1"/>
  <dimension ref="A1:AW118"/>
  <sheetViews>
    <sheetView zoomScale="70" zoomScaleNormal="70" workbookViewId="0">
      <selection activeCell="E41" sqref="E41"/>
    </sheetView>
  </sheetViews>
  <sheetFormatPr baseColWidth="10" defaultRowHeight="15" x14ac:dyDescent="0.25"/>
  <cols>
    <col min="1" max="1" width="5.7109375" customWidth="1"/>
    <col min="2" max="2" width="14.5703125" hidden="1" customWidth="1"/>
    <col min="3" max="3" width="41" customWidth="1"/>
    <col min="4" max="4" width="72.7109375" style="2" customWidth="1"/>
    <col min="5" max="5" width="35.28515625" customWidth="1"/>
    <col min="6" max="6" width="31.7109375" customWidth="1"/>
    <col min="7" max="7" width="18.140625" style="5" customWidth="1"/>
    <col min="8" max="9" width="12.28515625" style="267" customWidth="1"/>
    <col min="10" max="10" width="11.140625" style="268" customWidth="1"/>
    <col min="11" max="14" width="7.28515625" style="268" customWidth="1"/>
    <col min="15" max="15" width="5.42578125" style="268" customWidth="1"/>
    <col min="16" max="16" width="7.28515625" style="268" customWidth="1"/>
    <col min="17" max="17" width="8.28515625" style="268" customWidth="1"/>
    <col min="18" max="48" width="7.28515625" style="268" customWidth="1"/>
  </cols>
  <sheetData>
    <row r="1" spans="1:49" ht="16.5" customHeight="1" thickTop="1" x14ac:dyDescent="0.35">
      <c r="A1" s="444" t="s">
        <v>147</v>
      </c>
      <c r="B1" s="445"/>
      <c r="C1" s="445"/>
      <c r="D1" s="445"/>
      <c r="E1" s="445"/>
      <c r="F1" s="445"/>
      <c r="G1" s="445"/>
      <c r="H1" s="106"/>
      <c r="I1" s="106"/>
      <c r="J1" s="107"/>
      <c r="K1" s="448" t="s">
        <v>1</v>
      </c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8"/>
      <c r="AS1" s="448"/>
      <c r="AT1" s="448"/>
      <c r="AU1" s="448"/>
      <c r="AV1" s="448"/>
    </row>
    <row r="2" spans="1:49" ht="33.75" customHeight="1" x14ac:dyDescent="0.35">
      <c r="A2" s="446"/>
      <c r="B2" s="447"/>
      <c r="C2" s="447"/>
      <c r="D2" s="447"/>
      <c r="E2" s="447"/>
      <c r="F2" s="447"/>
      <c r="G2" s="447"/>
      <c r="H2" s="108"/>
      <c r="I2" s="108"/>
      <c r="J2" s="109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</row>
    <row r="3" spans="1:49" ht="133.5" customHeight="1" x14ac:dyDescent="0.25">
      <c r="A3" s="110" t="s">
        <v>148</v>
      </c>
      <c r="B3" s="111" t="s">
        <v>149</v>
      </c>
      <c r="C3" s="111" t="s">
        <v>150</v>
      </c>
      <c r="D3" s="112" t="s">
        <v>151</v>
      </c>
      <c r="E3" s="111" t="s">
        <v>152</v>
      </c>
      <c r="F3" s="111" t="s">
        <v>153</v>
      </c>
      <c r="G3" s="111" t="s">
        <v>154</v>
      </c>
      <c r="H3" s="113" t="s">
        <v>155</v>
      </c>
      <c r="I3" s="113" t="s">
        <v>156</v>
      </c>
      <c r="J3" s="114" t="s">
        <v>19</v>
      </c>
      <c r="K3" s="113" t="s">
        <v>20</v>
      </c>
      <c r="L3" s="113" t="s">
        <v>21</v>
      </c>
      <c r="M3" s="113" t="s">
        <v>22</v>
      </c>
      <c r="N3" s="113" t="s">
        <v>23</v>
      </c>
      <c r="O3" s="113" t="s">
        <v>24</v>
      </c>
      <c r="P3" s="113" t="s">
        <v>157</v>
      </c>
      <c r="Q3" s="113" t="s">
        <v>158</v>
      </c>
      <c r="R3" s="113" t="s">
        <v>72</v>
      </c>
      <c r="S3" s="113" t="s">
        <v>159</v>
      </c>
      <c r="T3" s="114" t="s">
        <v>31</v>
      </c>
      <c r="U3" s="113" t="s">
        <v>32</v>
      </c>
      <c r="V3" s="113" t="s">
        <v>33</v>
      </c>
      <c r="W3" s="114" t="s">
        <v>37</v>
      </c>
      <c r="X3" s="113" t="s">
        <v>38</v>
      </c>
      <c r="Y3" s="113" t="s">
        <v>39</v>
      </c>
      <c r="Z3" s="113" t="s">
        <v>40</v>
      </c>
      <c r="AA3" s="113" t="s">
        <v>41</v>
      </c>
      <c r="AB3" s="114" t="s">
        <v>42</v>
      </c>
      <c r="AC3" s="113" t="s">
        <v>43</v>
      </c>
      <c r="AD3" s="113" t="s">
        <v>73</v>
      </c>
      <c r="AE3" s="113" t="s">
        <v>45</v>
      </c>
      <c r="AF3" s="113" t="s">
        <v>46</v>
      </c>
      <c r="AG3" s="114" t="s">
        <v>47</v>
      </c>
      <c r="AH3" s="113" t="s">
        <v>48</v>
      </c>
      <c r="AI3" s="113" t="s">
        <v>49</v>
      </c>
      <c r="AJ3" s="113" t="s">
        <v>74</v>
      </c>
      <c r="AK3" s="113" t="s">
        <v>51</v>
      </c>
      <c r="AL3" s="114" t="s">
        <v>68</v>
      </c>
      <c r="AM3" s="113" t="s">
        <v>75</v>
      </c>
      <c r="AN3" s="113" t="s">
        <v>76</v>
      </c>
      <c r="AO3" s="114" t="s">
        <v>27</v>
      </c>
      <c r="AP3" s="113" t="s">
        <v>28</v>
      </c>
      <c r="AQ3" s="113" t="s">
        <v>77</v>
      </c>
      <c r="AR3" s="113" t="s">
        <v>78</v>
      </c>
      <c r="AS3" s="114" t="s">
        <v>79</v>
      </c>
      <c r="AT3" s="113" t="s">
        <v>4</v>
      </c>
      <c r="AU3" s="113" t="s">
        <v>5</v>
      </c>
      <c r="AV3" s="113" t="s">
        <v>80</v>
      </c>
      <c r="AW3" s="115" t="s">
        <v>160</v>
      </c>
    </row>
    <row r="4" spans="1:49" s="4" customFormat="1" ht="84.95" hidden="1" customHeight="1" thickTop="1" x14ac:dyDescent="0.25">
      <c r="A4" s="116">
        <v>1</v>
      </c>
      <c r="B4" s="117" t="s">
        <v>161</v>
      </c>
      <c r="C4" s="118" t="s">
        <v>162</v>
      </c>
      <c r="D4" s="119" t="s">
        <v>163</v>
      </c>
      <c r="E4" s="120" t="s">
        <v>164</v>
      </c>
      <c r="F4" s="120" t="s">
        <v>165</v>
      </c>
      <c r="G4" s="121" t="s">
        <v>166</v>
      </c>
      <c r="H4" s="122">
        <v>0</v>
      </c>
      <c r="I4" s="122"/>
      <c r="J4" s="122">
        <v>330</v>
      </c>
      <c r="K4" s="122">
        <v>26</v>
      </c>
      <c r="L4" s="122">
        <v>29</v>
      </c>
      <c r="M4" s="122">
        <v>35</v>
      </c>
      <c r="N4" s="122">
        <v>60</v>
      </c>
      <c r="O4" s="122">
        <v>7</v>
      </c>
      <c r="P4" s="122">
        <v>26</v>
      </c>
      <c r="Q4" s="122">
        <v>28</v>
      </c>
      <c r="R4" s="122">
        <v>37</v>
      </c>
      <c r="S4" s="122">
        <v>250</v>
      </c>
      <c r="T4" s="122">
        <v>42</v>
      </c>
      <c r="U4" s="122">
        <v>25</v>
      </c>
      <c r="V4" s="122">
        <v>25</v>
      </c>
      <c r="W4" s="122">
        <v>60</v>
      </c>
      <c r="X4" s="122">
        <v>25</v>
      </c>
      <c r="Y4" s="122">
        <v>25</v>
      </c>
      <c r="Z4" s="122">
        <v>46</v>
      </c>
      <c r="AA4" s="122">
        <v>57</v>
      </c>
      <c r="AB4" s="122">
        <v>300</v>
      </c>
      <c r="AC4" s="122">
        <v>35</v>
      </c>
      <c r="AD4" s="122">
        <v>60</v>
      </c>
      <c r="AE4" s="122">
        <v>35</v>
      </c>
      <c r="AF4" s="122">
        <v>45</v>
      </c>
      <c r="AG4" s="122">
        <v>95</v>
      </c>
      <c r="AH4" s="122">
        <v>35</v>
      </c>
      <c r="AI4" s="122">
        <v>45</v>
      </c>
      <c r="AJ4" s="122">
        <v>35</v>
      </c>
      <c r="AK4" s="122">
        <v>35</v>
      </c>
      <c r="AL4" s="122">
        <v>165</v>
      </c>
      <c r="AM4" s="122">
        <v>24</v>
      </c>
      <c r="AN4" s="122">
        <v>25</v>
      </c>
      <c r="AO4" s="122">
        <v>73</v>
      </c>
      <c r="AP4" s="122">
        <v>7</v>
      </c>
      <c r="AQ4" s="122">
        <v>24</v>
      </c>
      <c r="AR4" s="122">
        <v>15</v>
      </c>
      <c r="AS4" s="122">
        <v>120</v>
      </c>
      <c r="AT4" s="122">
        <v>12</v>
      </c>
      <c r="AU4" s="122">
        <v>35</v>
      </c>
      <c r="AV4" s="122">
        <v>51</v>
      </c>
    </row>
    <row r="5" spans="1:49" ht="84.95" hidden="1" customHeight="1" x14ac:dyDescent="0.25">
      <c r="A5" s="123">
        <v>2</v>
      </c>
      <c r="B5" s="117" t="s">
        <v>161</v>
      </c>
      <c r="C5" s="124" t="s">
        <v>167</v>
      </c>
      <c r="D5" s="125" t="s">
        <v>168</v>
      </c>
      <c r="E5" s="126" t="s">
        <v>169</v>
      </c>
      <c r="F5" s="127" t="s">
        <v>162</v>
      </c>
      <c r="G5" s="121" t="s">
        <v>166</v>
      </c>
      <c r="H5" s="128">
        <v>0</v>
      </c>
      <c r="I5" s="128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</row>
    <row r="6" spans="1:49" ht="84.95" hidden="1" customHeight="1" x14ac:dyDescent="0.25">
      <c r="A6" s="123">
        <v>3</v>
      </c>
      <c r="B6" s="117" t="s">
        <v>161</v>
      </c>
      <c r="C6" s="124" t="s">
        <v>170</v>
      </c>
      <c r="D6" s="125" t="s">
        <v>171</v>
      </c>
      <c r="E6" s="127" t="s">
        <v>172</v>
      </c>
      <c r="F6" s="127" t="s">
        <v>162</v>
      </c>
      <c r="G6" s="121" t="s">
        <v>166</v>
      </c>
      <c r="H6" s="130">
        <v>0</v>
      </c>
      <c r="I6" s="130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</row>
    <row r="7" spans="1:49" ht="84.95" hidden="1" customHeight="1" x14ac:dyDescent="0.25">
      <c r="A7" s="123">
        <v>4</v>
      </c>
      <c r="B7" s="117" t="s">
        <v>161</v>
      </c>
      <c r="C7" s="132" t="s">
        <v>173</v>
      </c>
      <c r="D7" s="125" t="s">
        <v>174</v>
      </c>
      <c r="E7" s="126" t="s">
        <v>175</v>
      </c>
      <c r="F7" s="126" t="s">
        <v>170</v>
      </c>
      <c r="G7" s="121" t="s">
        <v>166</v>
      </c>
      <c r="H7" s="128">
        <v>0</v>
      </c>
      <c r="I7" s="128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</row>
    <row r="8" spans="1:49" s="136" customFormat="1" ht="84.95" hidden="1" customHeight="1" x14ac:dyDescent="0.25">
      <c r="A8" s="123">
        <v>5</v>
      </c>
      <c r="B8" s="117" t="s">
        <v>161</v>
      </c>
      <c r="C8" s="133" t="s">
        <v>176</v>
      </c>
      <c r="D8" s="125" t="s">
        <v>177</v>
      </c>
      <c r="E8" s="134" t="s">
        <v>178</v>
      </c>
      <c r="F8" s="134" t="s">
        <v>179</v>
      </c>
      <c r="G8" s="135" t="s">
        <v>180</v>
      </c>
      <c r="H8" s="130">
        <v>0</v>
      </c>
      <c r="I8" s="130"/>
      <c r="J8" s="130">
        <v>1849</v>
      </c>
      <c r="K8" s="130">
        <v>146</v>
      </c>
      <c r="L8" s="130">
        <v>107</v>
      </c>
      <c r="M8" s="130">
        <v>105</v>
      </c>
      <c r="N8" s="130">
        <v>196</v>
      </c>
      <c r="O8" s="130">
        <v>24</v>
      </c>
      <c r="P8" s="130">
        <v>95</v>
      </c>
      <c r="Q8" s="130">
        <v>63</v>
      </c>
      <c r="R8" s="130">
        <v>93</v>
      </c>
      <c r="S8" s="130">
        <v>779</v>
      </c>
      <c r="T8" s="130">
        <v>131</v>
      </c>
      <c r="U8" s="130">
        <v>72</v>
      </c>
      <c r="V8" s="130">
        <v>117</v>
      </c>
      <c r="W8" s="130">
        <v>162</v>
      </c>
      <c r="X8" s="130">
        <v>185</v>
      </c>
      <c r="Y8" s="130">
        <v>65</v>
      </c>
      <c r="Z8" s="130">
        <v>169</v>
      </c>
      <c r="AA8" s="130">
        <v>70</v>
      </c>
      <c r="AB8" s="130">
        <v>864</v>
      </c>
      <c r="AC8" s="130">
        <v>113</v>
      </c>
      <c r="AD8" s="130">
        <v>114</v>
      </c>
      <c r="AE8" s="130">
        <v>94</v>
      </c>
      <c r="AF8" s="130">
        <v>238</v>
      </c>
      <c r="AG8" s="130">
        <v>302</v>
      </c>
      <c r="AH8" s="130">
        <v>60</v>
      </c>
      <c r="AI8" s="130">
        <v>103</v>
      </c>
      <c r="AJ8" s="130">
        <v>80</v>
      </c>
      <c r="AK8" s="130">
        <v>77</v>
      </c>
      <c r="AL8" s="130">
        <v>430</v>
      </c>
      <c r="AM8" s="130">
        <v>62</v>
      </c>
      <c r="AN8" s="130">
        <v>88</v>
      </c>
      <c r="AO8" s="130">
        <v>207</v>
      </c>
      <c r="AP8" s="130">
        <v>30</v>
      </c>
      <c r="AQ8" s="130">
        <v>103</v>
      </c>
      <c r="AR8" s="130">
        <v>35</v>
      </c>
      <c r="AS8" s="130">
        <v>313</v>
      </c>
      <c r="AT8" s="130">
        <v>54</v>
      </c>
      <c r="AU8" s="130">
        <v>58</v>
      </c>
      <c r="AV8" s="130">
        <v>124</v>
      </c>
    </row>
    <row r="9" spans="1:49" ht="84.95" hidden="1" customHeight="1" x14ac:dyDescent="0.25">
      <c r="A9" s="123">
        <v>6</v>
      </c>
      <c r="B9" s="117" t="s">
        <v>161</v>
      </c>
      <c r="C9" s="137" t="s">
        <v>181</v>
      </c>
      <c r="D9" s="125" t="s">
        <v>182</v>
      </c>
      <c r="E9" s="126" t="s">
        <v>183</v>
      </c>
      <c r="F9" s="127" t="s">
        <v>184</v>
      </c>
      <c r="G9" s="121" t="s">
        <v>166</v>
      </c>
      <c r="H9" s="131">
        <v>0</v>
      </c>
      <c r="I9" s="131"/>
      <c r="J9" s="131">
        <f t="shared" ref="J9:AV9" si="0">J4*85/100</f>
        <v>280.5</v>
      </c>
      <c r="K9" s="131">
        <f t="shared" si="0"/>
        <v>22.1</v>
      </c>
      <c r="L9" s="131">
        <f t="shared" si="0"/>
        <v>24.65</v>
      </c>
      <c r="M9" s="131">
        <f t="shared" si="0"/>
        <v>29.75</v>
      </c>
      <c r="N9" s="131">
        <f t="shared" si="0"/>
        <v>51</v>
      </c>
      <c r="O9" s="131">
        <f t="shared" si="0"/>
        <v>5.95</v>
      </c>
      <c r="P9" s="131">
        <f t="shared" si="0"/>
        <v>22.1</v>
      </c>
      <c r="Q9" s="131">
        <f t="shared" si="0"/>
        <v>23.8</v>
      </c>
      <c r="R9" s="131">
        <f t="shared" si="0"/>
        <v>31.45</v>
      </c>
      <c r="S9" s="131">
        <f t="shared" si="0"/>
        <v>212.5</v>
      </c>
      <c r="T9" s="131">
        <f t="shared" si="0"/>
        <v>35.700000000000003</v>
      </c>
      <c r="U9" s="131">
        <f t="shared" si="0"/>
        <v>21.25</v>
      </c>
      <c r="V9" s="131">
        <f t="shared" si="0"/>
        <v>21.25</v>
      </c>
      <c r="W9" s="131">
        <f t="shared" si="0"/>
        <v>51</v>
      </c>
      <c r="X9" s="131">
        <f t="shared" si="0"/>
        <v>21.25</v>
      </c>
      <c r="Y9" s="131">
        <f t="shared" si="0"/>
        <v>21.25</v>
      </c>
      <c r="Z9" s="131">
        <f t="shared" si="0"/>
        <v>39.1</v>
      </c>
      <c r="AA9" s="131">
        <f t="shared" si="0"/>
        <v>48.45</v>
      </c>
      <c r="AB9" s="131">
        <f t="shared" si="0"/>
        <v>255</v>
      </c>
      <c r="AC9" s="131">
        <f t="shared" si="0"/>
        <v>29.75</v>
      </c>
      <c r="AD9" s="131">
        <f t="shared" si="0"/>
        <v>51</v>
      </c>
      <c r="AE9" s="131">
        <f t="shared" si="0"/>
        <v>29.75</v>
      </c>
      <c r="AF9" s="131">
        <f t="shared" si="0"/>
        <v>38.25</v>
      </c>
      <c r="AG9" s="131">
        <f t="shared" si="0"/>
        <v>80.75</v>
      </c>
      <c r="AH9" s="131">
        <f t="shared" si="0"/>
        <v>29.75</v>
      </c>
      <c r="AI9" s="131">
        <f t="shared" si="0"/>
        <v>38.25</v>
      </c>
      <c r="AJ9" s="131">
        <f t="shared" si="0"/>
        <v>29.75</v>
      </c>
      <c r="AK9" s="131">
        <f t="shared" si="0"/>
        <v>29.75</v>
      </c>
      <c r="AL9" s="131">
        <f t="shared" si="0"/>
        <v>140.25</v>
      </c>
      <c r="AM9" s="131">
        <f t="shared" si="0"/>
        <v>20.399999999999999</v>
      </c>
      <c r="AN9" s="131">
        <f t="shared" si="0"/>
        <v>21.25</v>
      </c>
      <c r="AO9" s="131">
        <f t="shared" si="0"/>
        <v>62.05</v>
      </c>
      <c r="AP9" s="131">
        <f t="shared" si="0"/>
        <v>5.95</v>
      </c>
      <c r="AQ9" s="131">
        <f t="shared" si="0"/>
        <v>20.399999999999999</v>
      </c>
      <c r="AR9" s="131">
        <f t="shared" si="0"/>
        <v>12.75</v>
      </c>
      <c r="AS9" s="131">
        <f t="shared" si="0"/>
        <v>102</v>
      </c>
      <c r="AT9" s="131">
        <f t="shared" si="0"/>
        <v>10.199999999999999</v>
      </c>
      <c r="AU9" s="131">
        <f t="shared" si="0"/>
        <v>29.75</v>
      </c>
      <c r="AV9" s="131">
        <f t="shared" si="0"/>
        <v>43.35</v>
      </c>
    </row>
    <row r="10" spans="1:49" ht="105.75" hidden="1" customHeight="1" x14ac:dyDescent="0.25">
      <c r="A10" s="123">
        <v>7</v>
      </c>
      <c r="B10" s="117" t="s">
        <v>161</v>
      </c>
      <c r="C10" s="137" t="s">
        <v>185</v>
      </c>
      <c r="D10" s="125" t="s">
        <v>186</v>
      </c>
      <c r="E10" s="125" t="s">
        <v>186</v>
      </c>
      <c r="F10" s="127" t="s">
        <v>187</v>
      </c>
      <c r="G10" s="121" t="s">
        <v>188</v>
      </c>
      <c r="H10" s="131">
        <v>0</v>
      </c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</row>
    <row r="11" spans="1:49" ht="84.95" hidden="1" customHeight="1" x14ac:dyDescent="0.25">
      <c r="A11" s="123">
        <v>8</v>
      </c>
      <c r="B11" s="117" t="s">
        <v>161</v>
      </c>
      <c r="C11" s="132" t="s">
        <v>189</v>
      </c>
      <c r="D11" s="125" t="s">
        <v>190</v>
      </c>
      <c r="E11" s="126" t="s">
        <v>191</v>
      </c>
      <c r="F11" s="127" t="s">
        <v>184</v>
      </c>
      <c r="G11" s="121" t="s">
        <v>166</v>
      </c>
      <c r="H11" s="131">
        <v>0</v>
      </c>
      <c r="I11" s="131"/>
      <c r="J11" s="131">
        <f t="shared" ref="J11:AV11" si="1">J4*85/100</f>
        <v>280.5</v>
      </c>
      <c r="K11" s="131">
        <f t="shared" si="1"/>
        <v>22.1</v>
      </c>
      <c r="L11" s="131">
        <f t="shared" si="1"/>
        <v>24.65</v>
      </c>
      <c r="M11" s="131">
        <f t="shared" si="1"/>
        <v>29.75</v>
      </c>
      <c r="N11" s="131">
        <f t="shared" si="1"/>
        <v>51</v>
      </c>
      <c r="O11" s="131">
        <f t="shared" si="1"/>
        <v>5.95</v>
      </c>
      <c r="P11" s="131">
        <f t="shared" si="1"/>
        <v>22.1</v>
      </c>
      <c r="Q11" s="131">
        <f t="shared" si="1"/>
        <v>23.8</v>
      </c>
      <c r="R11" s="131">
        <f t="shared" si="1"/>
        <v>31.45</v>
      </c>
      <c r="S11" s="131">
        <f t="shared" si="1"/>
        <v>212.5</v>
      </c>
      <c r="T11" s="131">
        <f t="shared" si="1"/>
        <v>35.700000000000003</v>
      </c>
      <c r="U11" s="131">
        <f t="shared" si="1"/>
        <v>21.25</v>
      </c>
      <c r="V11" s="131">
        <f t="shared" si="1"/>
        <v>21.25</v>
      </c>
      <c r="W11" s="131">
        <f t="shared" si="1"/>
        <v>51</v>
      </c>
      <c r="X11" s="131">
        <f t="shared" si="1"/>
        <v>21.25</v>
      </c>
      <c r="Y11" s="131">
        <f t="shared" si="1"/>
        <v>21.25</v>
      </c>
      <c r="Z11" s="131">
        <f t="shared" si="1"/>
        <v>39.1</v>
      </c>
      <c r="AA11" s="131">
        <f t="shared" si="1"/>
        <v>48.45</v>
      </c>
      <c r="AB11" s="131">
        <f t="shared" si="1"/>
        <v>255</v>
      </c>
      <c r="AC11" s="131">
        <f t="shared" si="1"/>
        <v>29.75</v>
      </c>
      <c r="AD11" s="131">
        <f t="shared" si="1"/>
        <v>51</v>
      </c>
      <c r="AE11" s="131">
        <f t="shared" si="1"/>
        <v>29.75</v>
      </c>
      <c r="AF11" s="131">
        <f t="shared" si="1"/>
        <v>38.25</v>
      </c>
      <c r="AG11" s="131">
        <f t="shared" si="1"/>
        <v>80.75</v>
      </c>
      <c r="AH11" s="131">
        <f t="shared" si="1"/>
        <v>29.75</v>
      </c>
      <c r="AI11" s="131">
        <f t="shared" si="1"/>
        <v>38.25</v>
      </c>
      <c r="AJ11" s="131">
        <f t="shared" si="1"/>
        <v>29.75</v>
      </c>
      <c r="AK11" s="131">
        <f t="shared" si="1"/>
        <v>29.75</v>
      </c>
      <c r="AL11" s="131">
        <f t="shared" si="1"/>
        <v>140.25</v>
      </c>
      <c r="AM11" s="131">
        <f t="shared" si="1"/>
        <v>20.399999999999999</v>
      </c>
      <c r="AN11" s="131">
        <f t="shared" si="1"/>
        <v>21.25</v>
      </c>
      <c r="AO11" s="131">
        <f t="shared" si="1"/>
        <v>62.05</v>
      </c>
      <c r="AP11" s="131">
        <f t="shared" si="1"/>
        <v>5.95</v>
      </c>
      <c r="AQ11" s="131">
        <f t="shared" si="1"/>
        <v>20.399999999999999</v>
      </c>
      <c r="AR11" s="131">
        <f t="shared" si="1"/>
        <v>12.75</v>
      </c>
      <c r="AS11" s="131">
        <f t="shared" si="1"/>
        <v>102</v>
      </c>
      <c r="AT11" s="131">
        <f t="shared" si="1"/>
        <v>10.199999999999999</v>
      </c>
      <c r="AU11" s="131">
        <f t="shared" si="1"/>
        <v>29.75</v>
      </c>
      <c r="AV11" s="131">
        <f t="shared" si="1"/>
        <v>43.35</v>
      </c>
    </row>
    <row r="12" spans="1:49" ht="112.5" hidden="1" customHeight="1" x14ac:dyDescent="0.25">
      <c r="A12" s="123">
        <v>9</v>
      </c>
      <c r="B12" s="117" t="s">
        <v>161</v>
      </c>
      <c r="C12" s="124" t="s">
        <v>192</v>
      </c>
      <c r="D12" s="125" t="s">
        <v>193</v>
      </c>
      <c r="E12" s="126" t="s">
        <v>194</v>
      </c>
      <c r="F12" s="127" t="s">
        <v>184</v>
      </c>
      <c r="G12" s="121" t="s">
        <v>166</v>
      </c>
      <c r="H12" s="131">
        <v>0</v>
      </c>
      <c r="I12" s="131"/>
      <c r="J12" s="131">
        <f>J4*85/100</f>
        <v>280.5</v>
      </c>
      <c r="K12" s="131">
        <f>K4*85/100</f>
        <v>22.1</v>
      </c>
      <c r="L12" s="131">
        <f>L4*85/100</f>
        <v>24.65</v>
      </c>
      <c r="M12" s="131">
        <f>M4*85/100</f>
        <v>29.75</v>
      </c>
      <c r="N12" s="131">
        <f t="shared" ref="N12:AV12" si="2">N4*85/100</f>
        <v>51</v>
      </c>
      <c r="O12" s="131">
        <f t="shared" si="2"/>
        <v>5.95</v>
      </c>
      <c r="P12" s="131">
        <f t="shared" si="2"/>
        <v>22.1</v>
      </c>
      <c r="Q12" s="131">
        <f t="shared" si="2"/>
        <v>23.8</v>
      </c>
      <c r="R12" s="131">
        <f t="shared" si="2"/>
        <v>31.45</v>
      </c>
      <c r="S12" s="131">
        <f t="shared" si="2"/>
        <v>212.5</v>
      </c>
      <c r="T12" s="131">
        <f t="shared" si="2"/>
        <v>35.700000000000003</v>
      </c>
      <c r="U12" s="131">
        <f t="shared" si="2"/>
        <v>21.25</v>
      </c>
      <c r="V12" s="131">
        <f t="shared" si="2"/>
        <v>21.25</v>
      </c>
      <c r="W12" s="131">
        <f t="shared" si="2"/>
        <v>51</v>
      </c>
      <c r="X12" s="131">
        <f t="shared" si="2"/>
        <v>21.25</v>
      </c>
      <c r="Y12" s="131">
        <f t="shared" si="2"/>
        <v>21.25</v>
      </c>
      <c r="Z12" s="131">
        <f t="shared" si="2"/>
        <v>39.1</v>
      </c>
      <c r="AA12" s="131">
        <f t="shared" si="2"/>
        <v>48.45</v>
      </c>
      <c r="AB12" s="131">
        <f t="shared" si="2"/>
        <v>255</v>
      </c>
      <c r="AC12" s="131">
        <f t="shared" si="2"/>
        <v>29.75</v>
      </c>
      <c r="AD12" s="131">
        <f t="shared" si="2"/>
        <v>51</v>
      </c>
      <c r="AE12" s="131">
        <f t="shared" si="2"/>
        <v>29.75</v>
      </c>
      <c r="AF12" s="131">
        <f t="shared" si="2"/>
        <v>38.25</v>
      </c>
      <c r="AG12" s="131">
        <f t="shared" si="2"/>
        <v>80.75</v>
      </c>
      <c r="AH12" s="131">
        <f t="shared" si="2"/>
        <v>29.75</v>
      </c>
      <c r="AI12" s="131">
        <f t="shared" si="2"/>
        <v>38.25</v>
      </c>
      <c r="AJ12" s="131">
        <f t="shared" si="2"/>
        <v>29.75</v>
      </c>
      <c r="AK12" s="131">
        <f t="shared" si="2"/>
        <v>29.75</v>
      </c>
      <c r="AL12" s="131">
        <f t="shared" si="2"/>
        <v>140.25</v>
      </c>
      <c r="AM12" s="131">
        <f t="shared" si="2"/>
        <v>20.399999999999999</v>
      </c>
      <c r="AN12" s="131">
        <f t="shared" si="2"/>
        <v>21.25</v>
      </c>
      <c r="AO12" s="131">
        <f t="shared" si="2"/>
        <v>62.05</v>
      </c>
      <c r="AP12" s="131">
        <f t="shared" si="2"/>
        <v>5.95</v>
      </c>
      <c r="AQ12" s="131">
        <f t="shared" si="2"/>
        <v>20.399999999999999</v>
      </c>
      <c r="AR12" s="131">
        <f t="shared" si="2"/>
        <v>12.75</v>
      </c>
      <c r="AS12" s="131">
        <f t="shared" si="2"/>
        <v>102</v>
      </c>
      <c r="AT12" s="131">
        <f t="shared" si="2"/>
        <v>10.199999999999999</v>
      </c>
      <c r="AU12" s="131">
        <f t="shared" si="2"/>
        <v>29.75</v>
      </c>
      <c r="AV12" s="131">
        <f t="shared" si="2"/>
        <v>43.35</v>
      </c>
    </row>
    <row r="13" spans="1:49" ht="112.5" hidden="1" customHeight="1" x14ac:dyDescent="0.25">
      <c r="A13" s="123">
        <v>10</v>
      </c>
      <c r="B13" s="117" t="s">
        <v>161</v>
      </c>
      <c r="C13" s="138" t="s">
        <v>195</v>
      </c>
      <c r="D13" s="125" t="s">
        <v>196</v>
      </c>
      <c r="E13" s="126" t="s">
        <v>197</v>
      </c>
      <c r="F13" s="127" t="s">
        <v>165</v>
      </c>
      <c r="G13" s="135" t="s">
        <v>198</v>
      </c>
      <c r="H13" s="130">
        <v>400</v>
      </c>
      <c r="I13" s="130"/>
      <c r="J13" s="130">
        <v>1860</v>
      </c>
      <c r="K13" s="130">
        <v>160</v>
      </c>
      <c r="L13" s="130">
        <v>130</v>
      </c>
      <c r="M13" s="130">
        <v>130</v>
      </c>
      <c r="N13" s="130">
        <v>240</v>
      </c>
      <c r="O13" s="130">
        <v>30</v>
      </c>
      <c r="P13" s="130">
        <v>120</v>
      </c>
      <c r="Q13" s="130">
        <v>80</v>
      </c>
      <c r="R13" s="130">
        <v>120</v>
      </c>
      <c r="S13" s="130">
        <v>890</v>
      </c>
      <c r="T13" s="130">
        <v>140</v>
      </c>
      <c r="U13" s="130">
        <v>90</v>
      </c>
      <c r="V13" s="130">
        <v>150</v>
      </c>
      <c r="W13" s="130">
        <v>220</v>
      </c>
      <c r="X13" s="130">
        <v>200</v>
      </c>
      <c r="Y13" s="130">
        <v>80</v>
      </c>
      <c r="Z13" s="130">
        <v>210</v>
      </c>
      <c r="AA13" s="130">
        <v>160</v>
      </c>
      <c r="AB13" s="130">
        <v>930</v>
      </c>
      <c r="AC13" s="130">
        <v>130</v>
      </c>
      <c r="AD13" s="130">
        <v>200</v>
      </c>
      <c r="AE13" s="130">
        <v>130</v>
      </c>
      <c r="AF13" s="130">
        <v>240</v>
      </c>
      <c r="AG13" s="130">
        <v>320</v>
      </c>
      <c r="AH13" s="130">
        <v>100</v>
      </c>
      <c r="AI13" s="130">
        <v>120</v>
      </c>
      <c r="AJ13" s="130">
        <v>90</v>
      </c>
      <c r="AK13" s="130">
        <v>90</v>
      </c>
      <c r="AL13" s="130">
        <v>480</v>
      </c>
      <c r="AM13" s="130">
        <v>70</v>
      </c>
      <c r="AN13" s="130">
        <v>90</v>
      </c>
      <c r="AO13" s="130">
        <v>300</v>
      </c>
      <c r="AP13" s="130">
        <v>80</v>
      </c>
      <c r="AQ13" s="130">
        <v>130</v>
      </c>
      <c r="AR13" s="130">
        <v>80</v>
      </c>
      <c r="AS13" s="130">
        <v>380</v>
      </c>
      <c r="AT13" s="130">
        <v>60</v>
      </c>
      <c r="AU13" s="130">
        <v>60</v>
      </c>
      <c r="AV13" s="130">
        <v>150</v>
      </c>
    </row>
    <row r="14" spans="1:49" ht="112.5" hidden="1" customHeight="1" x14ac:dyDescent="0.25">
      <c r="A14" s="123">
        <v>11</v>
      </c>
      <c r="B14" s="117" t="s">
        <v>161</v>
      </c>
      <c r="C14" s="139" t="s">
        <v>199</v>
      </c>
      <c r="D14" s="140" t="s">
        <v>200</v>
      </c>
      <c r="E14" s="141" t="s">
        <v>201</v>
      </c>
      <c r="F14" s="142" t="s">
        <v>202</v>
      </c>
      <c r="G14" s="143" t="s">
        <v>203</v>
      </c>
      <c r="H14" s="144">
        <v>0</v>
      </c>
      <c r="I14" s="144">
        <v>0</v>
      </c>
      <c r="J14" s="144">
        <v>10</v>
      </c>
      <c r="K14" s="144">
        <v>2</v>
      </c>
      <c r="L14" s="144">
        <v>2</v>
      </c>
      <c r="M14" s="144">
        <v>4</v>
      </c>
      <c r="N14" s="144">
        <v>12</v>
      </c>
      <c r="O14" s="144">
        <v>2</v>
      </c>
      <c r="P14" s="144">
        <v>4</v>
      </c>
      <c r="Q14" s="144">
        <v>2</v>
      </c>
      <c r="R14" s="144">
        <v>4</v>
      </c>
      <c r="S14" s="144">
        <v>0</v>
      </c>
      <c r="T14" s="144">
        <v>12</v>
      </c>
      <c r="U14" s="144">
        <v>8</v>
      </c>
      <c r="V14" s="144">
        <v>8</v>
      </c>
      <c r="W14" s="144">
        <v>18</v>
      </c>
      <c r="X14" s="144">
        <v>6</v>
      </c>
      <c r="Y14" s="144">
        <v>4</v>
      </c>
      <c r="Z14" s="144">
        <v>6</v>
      </c>
      <c r="AA14" s="144">
        <v>2</v>
      </c>
      <c r="AB14" s="144">
        <v>8</v>
      </c>
      <c r="AC14" s="144">
        <v>4</v>
      </c>
      <c r="AD14" s="144">
        <v>6</v>
      </c>
      <c r="AE14" s="144">
        <v>6</v>
      </c>
      <c r="AF14" s="144">
        <v>12</v>
      </c>
      <c r="AG14" s="144">
        <v>12</v>
      </c>
      <c r="AH14" s="144">
        <v>4</v>
      </c>
      <c r="AI14" s="144">
        <v>8</v>
      </c>
      <c r="AJ14" s="144">
        <v>4</v>
      </c>
      <c r="AK14" s="144">
        <v>6</v>
      </c>
      <c r="AL14" s="144">
        <v>10</v>
      </c>
      <c r="AM14" s="144">
        <v>6</v>
      </c>
      <c r="AN14" s="144">
        <v>4</v>
      </c>
      <c r="AO14" s="144">
        <v>10</v>
      </c>
      <c r="AP14" s="144">
        <v>6</v>
      </c>
      <c r="AQ14" s="144">
        <v>8</v>
      </c>
      <c r="AR14" s="144">
        <v>2</v>
      </c>
      <c r="AS14" s="144">
        <v>6</v>
      </c>
      <c r="AT14" s="144">
        <v>0</v>
      </c>
      <c r="AU14" s="144">
        <v>2</v>
      </c>
      <c r="AV14" s="144">
        <v>0</v>
      </c>
      <c r="AW14" s="145"/>
    </row>
    <row r="15" spans="1:49" ht="112.5" hidden="1" customHeight="1" x14ac:dyDescent="0.25">
      <c r="A15" s="123">
        <v>12</v>
      </c>
      <c r="B15" s="117" t="s">
        <v>161</v>
      </c>
      <c r="C15" s="139" t="s">
        <v>204</v>
      </c>
      <c r="D15" s="125" t="s">
        <v>205</v>
      </c>
      <c r="E15" s="126" t="s">
        <v>206</v>
      </c>
      <c r="F15" s="126" t="s">
        <v>207</v>
      </c>
      <c r="G15" s="143" t="s">
        <v>203</v>
      </c>
      <c r="H15" s="144">
        <v>0</v>
      </c>
      <c r="I15" s="144">
        <v>0</v>
      </c>
      <c r="J15" s="144">
        <v>240</v>
      </c>
      <c r="K15" s="144">
        <v>48</v>
      </c>
      <c r="L15" s="144">
        <v>48</v>
      </c>
      <c r="M15" s="144">
        <v>96</v>
      </c>
      <c r="N15" s="144">
        <v>288</v>
      </c>
      <c r="O15" s="144">
        <v>48</v>
      </c>
      <c r="P15" s="144">
        <v>96</v>
      </c>
      <c r="Q15" s="144">
        <v>120</v>
      </c>
      <c r="R15" s="144">
        <v>96</v>
      </c>
      <c r="S15" s="144">
        <v>0</v>
      </c>
      <c r="T15" s="144">
        <v>288</v>
      </c>
      <c r="U15" s="144">
        <v>192</v>
      </c>
      <c r="V15" s="144">
        <v>192</v>
      </c>
      <c r="W15" s="144">
        <v>432</v>
      </c>
      <c r="X15" s="144">
        <v>180</v>
      </c>
      <c r="Y15" s="144">
        <v>96</v>
      </c>
      <c r="Z15" s="144">
        <v>144</v>
      </c>
      <c r="AA15" s="144">
        <v>120</v>
      </c>
      <c r="AB15" s="144">
        <v>264</v>
      </c>
      <c r="AC15" s="144">
        <v>96</v>
      </c>
      <c r="AD15" s="144">
        <v>144</v>
      </c>
      <c r="AE15" s="144">
        <v>144</v>
      </c>
      <c r="AF15" s="144">
        <v>360</v>
      </c>
      <c r="AG15" s="144">
        <v>288</v>
      </c>
      <c r="AH15" s="144">
        <v>96</v>
      </c>
      <c r="AI15" s="144">
        <v>192</v>
      </c>
      <c r="AJ15" s="144">
        <v>96</v>
      </c>
      <c r="AK15" s="144">
        <v>144</v>
      </c>
      <c r="AL15" s="144">
        <v>240</v>
      </c>
      <c r="AM15" s="144">
        <v>246</v>
      </c>
      <c r="AN15" s="144">
        <v>96</v>
      </c>
      <c r="AO15" s="144">
        <v>276</v>
      </c>
      <c r="AP15" s="144">
        <v>144</v>
      </c>
      <c r="AQ15" s="144">
        <v>180</v>
      </c>
      <c r="AR15" s="144">
        <v>24</v>
      </c>
      <c r="AS15" s="144">
        <v>144</v>
      </c>
      <c r="AT15" s="144">
        <v>0</v>
      </c>
      <c r="AU15" s="144">
        <v>48</v>
      </c>
      <c r="AV15" s="144">
        <v>0</v>
      </c>
      <c r="AW15" s="146"/>
    </row>
    <row r="16" spans="1:49" ht="112.5" hidden="1" customHeight="1" x14ac:dyDescent="0.25">
      <c r="A16" s="123">
        <v>13</v>
      </c>
      <c r="B16" s="117" t="s">
        <v>161</v>
      </c>
      <c r="C16" s="147" t="s">
        <v>208</v>
      </c>
      <c r="D16" s="119" t="s">
        <v>209</v>
      </c>
      <c r="E16" s="134" t="s">
        <v>210</v>
      </c>
      <c r="F16" s="134" t="s">
        <v>211</v>
      </c>
      <c r="G16" s="143" t="s">
        <v>203</v>
      </c>
      <c r="H16" s="144">
        <v>12</v>
      </c>
      <c r="I16" s="144">
        <v>12</v>
      </c>
      <c r="J16" s="144">
        <v>12</v>
      </c>
      <c r="K16" s="144">
        <v>12</v>
      </c>
      <c r="L16" s="144">
        <v>12</v>
      </c>
      <c r="M16" s="144">
        <v>12</v>
      </c>
      <c r="N16" s="144">
        <v>12</v>
      </c>
      <c r="O16" s="144">
        <v>12</v>
      </c>
      <c r="P16" s="144">
        <v>12</v>
      </c>
      <c r="Q16" s="144">
        <v>12</v>
      </c>
      <c r="R16" s="144">
        <v>12</v>
      </c>
      <c r="S16" s="144">
        <v>12</v>
      </c>
      <c r="T16" s="144">
        <v>12</v>
      </c>
      <c r="U16" s="144">
        <v>12</v>
      </c>
      <c r="V16" s="144">
        <v>12</v>
      </c>
      <c r="W16" s="144">
        <v>12</v>
      </c>
      <c r="X16" s="144">
        <v>12</v>
      </c>
      <c r="Y16" s="144">
        <v>12</v>
      </c>
      <c r="Z16" s="144">
        <v>12</v>
      </c>
      <c r="AA16" s="144">
        <v>12</v>
      </c>
      <c r="AB16" s="144">
        <v>12</v>
      </c>
      <c r="AC16" s="144">
        <v>12</v>
      </c>
      <c r="AD16" s="144">
        <v>12</v>
      </c>
      <c r="AE16" s="144">
        <v>12</v>
      </c>
      <c r="AF16" s="144">
        <v>12</v>
      </c>
      <c r="AG16" s="144">
        <v>12</v>
      </c>
      <c r="AH16" s="144">
        <v>12</v>
      </c>
      <c r="AI16" s="144">
        <v>12</v>
      </c>
      <c r="AJ16" s="144">
        <v>12</v>
      </c>
      <c r="AK16" s="144">
        <v>12</v>
      </c>
      <c r="AL16" s="144">
        <v>12</v>
      </c>
      <c r="AM16" s="144">
        <v>12</v>
      </c>
      <c r="AN16" s="144">
        <v>12</v>
      </c>
      <c r="AO16" s="144">
        <v>12</v>
      </c>
      <c r="AP16" s="144">
        <v>12</v>
      </c>
      <c r="AQ16" s="144">
        <v>12</v>
      </c>
      <c r="AR16" s="144">
        <v>12</v>
      </c>
      <c r="AS16" s="144">
        <v>12</v>
      </c>
      <c r="AT16" s="144">
        <v>12</v>
      </c>
      <c r="AU16" s="144">
        <v>12</v>
      </c>
      <c r="AV16" s="144">
        <v>12</v>
      </c>
      <c r="AW16" s="146"/>
    </row>
    <row r="17" spans="1:49" ht="112.5" hidden="1" customHeight="1" x14ac:dyDescent="0.25">
      <c r="A17" s="123">
        <v>14</v>
      </c>
      <c r="B17" s="117" t="s">
        <v>161</v>
      </c>
      <c r="C17" s="139" t="s">
        <v>199</v>
      </c>
      <c r="D17" s="140" t="s">
        <v>200</v>
      </c>
      <c r="E17" s="141" t="s">
        <v>201</v>
      </c>
      <c r="F17" s="142" t="s">
        <v>202</v>
      </c>
      <c r="G17" s="143" t="s">
        <v>203</v>
      </c>
      <c r="H17" s="144">
        <v>0</v>
      </c>
      <c r="I17" s="144">
        <v>0</v>
      </c>
      <c r="J17" s="144">
        <v>10</v>
      </c>
      <c r="K17" s="144">
        <v>2</v>
      </c>
      <c r="L17" s="144">
        <v>2</v>
      </c>
      <c r="M17" s="144">
        <v>4</v>
      </c>
      <c r="N17" s="144">
        <v>12</v>
      </c>
      <c r="O17" s="144">
        <v>2</v>
      </c>
      <c r="P17" s="144">
        <v>4</v>
      </c>
      <c r="Q17" s="144">
        <v>2</v>
      </c>
      <c r="R17" s="144">
        <v>4</v>
      </c>
      <c r="S17" s="144">
        <v>0</v>
      </c>
      <c r="T17" s="144">
        <v>12</v>
      </c>
      <c r="U17" s="144">
        <v>8</v>
      </c>
      <c r="V17" s="144">
        <v>8</v>
      </c>
      <c r="W17" s="144">
        <v>18</v>
      </c>
      <c r="X17" s="144">
        <v>6</v>
      </c>
      <c r="Y17" s="144">
        <v>4</v>
      </c>
      <c r="Z17" s="144">
        <v>6</v>
      </c>
      <c r="AA17" s="144">
        <v>2</v>
      </c>
      <c r="AB17" s="144">
        <v>8</v>
      </c>
      <c r="AC17" s="144">
        <v>4</v>
      </c>
      <c r="AD17" s="144">
        <v>6</v>
      </c>
      <c r="AE17" s="144">
        <v>6</v>
      </c>
      <c r="AF17" s="144">
        <v>12</v>
      </c>
      <c r="AG17" s="144">
        <v>12</v>
      </c>
      <c r="AH17" s="144">
        <v>4</v>
      </c>
      <c r="AI17" s="144">
        <v>8</v>
      </c>
      <c r="AJ17" s="144">
        <v>4</v>
      </c>
      <c r="AK17" s="144">
        <v>6</v>
      </c>
      <c r="AL17" s="144">
        <v>10</v>
      </c>
      <c r="AM17" s="144">
        <v>6</v>
      </c>
      <c r="AN17" s="144">
        <v>4</v>
      </c>
      <c r="AO17" s="144">
        <v>10</v>
      </c>
      <c r="AP17" s="144">
        <v>6</v>
      </c>
      <c r="AQ17" s="144">
        <v>8</v>
      </c>
      <c r="AR17" s="144">
        <v>2</v>
      </c>
      <c r="AS17" s="144">
        <v>6</v>
      </c>
      <c r="AT17" s="144">
        <v>0</v>
      </c>
      <c r="AU17" s="144">
        <v>2</v>
      </c>
      <c r="AV17" s="144">
        <v>0</v>
      </c>
    </row>
    <row r="18" spans="1:49" ht="112.5" hidden="1" customHeight="1" x14ac:dyDescent="0.25">
      <c r="A18" s="123">
        <v>15</v>
      </c>
      <c r="B18" s="117" t="s">
        <v>161</v>
      </c>
      <c r="C18" s="139" t="s">
        <v>204</v>
      </c>
      <c r="D18" s="125" t="s">
        <v>205</v>
      </c>
      <c r="E18" s="126" t="s">
        <v>206</v>
      </c>
      <c r="F18" s="126" t="s">
        <v>207</v>
      </c>
      <c r="G18" s="143" t="s">
        <v>203</v>
      </c>
      <c r="H18" s="144">
        <v>0</v>
      </c>
      <c r="I18" s="144">
        <v>0</v>
      </c>
      <c r="J18" s="144">
        <v>240</v>
      </c>
      <c r="K18" s="144">
        <v>48</v>
      </c>
      <c r="L18" s="144">
        <v>48</v>
      </c>
      <c r="M18" s="144">
        <v>96</v>
      </c>
      <c r="N18" s="144">
        <v>288</v>
      </c>
      <c r="O18" s="144">
        <v>48</v>
      </c>
      <c r="P18" s="144">
        <v>96</v>
      </c>
      <c r="Q18" s="144">
        <v>120</v>
      </c>
      <c r="R18" s="144">
        <v>96</v>
      </c>
      <c r="S18" s="144">
        <v>0</v>
      </c>
      <c r="T18" s="144">
        <v>288</v>
      </c>
      <c r="U18" s="144">
        <v>192</v>
      </c>
      <c r="V18" s="144">
        <v>192</v>
      </c>
      <c r="W18" s="144">
        <v>432</v>
      </c>
      <c r="X18" s="144">
        <v>180</v>
      </c>
      <c r="Y18" s="144">
        <v>96</v>
      </c>
      <c r="Z18" s="144">
        <v>144</v>
      </c>
      <c r="AA18" s="144">
        <v>120</v>
      </c>
      <c r="AB18" s="144">
        <v>264</v>
      </c>
      <c r="AC18" s="144">
        <v>96</v>
      </c>
      <c r="AD18" s="144">
        <v>144</v>
      </c>
      <c r="AE18" s="144">
        <v>144</v>
      </c>
      <c r="AF18" s="144">
        <v>360</v>
      </c>
      <c r="AG18" s="144">
        <v>288</v>
      </c>
      <c r="AH18" s="144">
        <v>96</v>
      </c>
      <c r="AI18" s="144">
        <v>192</v>
      </c>
      <c r="AJ18" s="144">
        <v>96</v>
      </c>
      <c r="AK18" s="144">
        <v>144</v>
      </c>
      <c r="AL18" s="144">
        <v>240</v>
      </c>
      <c r="AM18" s="144">
        <v>246</v>
      </c>
      <c r="AN18" s="144">
        <v>96</v>
      </c>
      <c r="AO18" s="144">
        <v>276</v>
      </c>
      <c r="AP18" s="144">
        <v>144</v>
      </c>
      <c r="AQ18" s="144">
        <v>180</v>
      </c>
      <c r="AR18" s="144">
        <v>24</v>
      </c>
      <c r="AS18" s="144">
        <v>144</v>
      </c>
      <c r="AT18" s="144">
        <v>0</v>
      </c>
      <c r="AU18" s="144">
        <v>48</v>
      </c>
      <c r="AV18" s="144">
        <v>0</v>
      </c>
    </row>
    <row r="19" spans="1:49" ht="60" hidden="1" x14ac:dyDescent="0.25">
      <c r="A19" s="148">
        <v>16</v>
      </c>
      <c r="B19" s="149" t="s">
        <v>161</v>
      </c>
      <c r="C19" s="147" t="s">
        <v>208</v>
      </c>
      <c r="D19" s="119" t="s">
        <v>209</v>
      </c>
      <c r="E19" s="150" t="s">
        <v>210</v>
      </c>
      <c r="F19" s="150" t="s">
        <v>211</v>
      </c>
      <c r="G19" s="151" t="s">
        <v>203</v>
      </c>
      <c r="H19" s="152">
        <v>12</v>
      </c>
      <c r="I19" s="152">
        <v>12</v>
      </c>
      <c r="J19" s="152">
        <v>12</v>
      </c>
      <c r="K19" s="152">
        <v>12</v>
      </c>
      <c r="L19" s="152">
        <v>12</v>
      </c>
      <c r="M19" s="152">
        <v>12</v>
      </c>
      <c r="N19" s="152">
        <v>12</v>
      </c>
      <c r="O19" s="152">
        <v>12</v>
      </c>
      <c r="P19" s="152">
        <v>12</v>
      </c>
      <c r="Q19" s="152">
        <v>12</v>
      </c>
      <c r="R19" s="152">
        <v>12</v>
      </c>
      <c r="S19" s="152">
        <v>12</v>
      </c>
      <c r="T19" s="152">
        <v>12</v>
      </c>
      <c r="U19" s="152">
        <v>12</v>
      </c>
      <c r="V19" s="152">
        <v>12</v>
      </c>
      <c r="W19" s="152">
        <v>12</v>
      </c>
      <c r="X19" s="152">
        <v>12</v>
      </c>
      <c r="Y19" s="152">
        <v>12</v>
      </c>
      <c r="Z19" s="152">
        <v>12</v>
      </c>
      <c r="AA19" s="152">
        <v>12</v>
      </c>
      <c r="AB19" s="152">
        <v>12</v>
      </c>
      <c r="AC19" s="152">
        <v>12</v>
      </c>
      <c r="AD19" s="152">
        <v>12</v>
      </c>
      <c r="AE19" s="152">
        <v>12</v>
      </c>
      <c r="AF19" s="152">
        <v>12</v>
      </c>
      <c r="AG19" s="152">
        <v>12</v>
      </c>
      <c r="AH19" s="152">
        <v>12</v>
      </c>
      <c r="AI19" s="152">
        <v>12</v>
      </c>
      <c r="AJ19" s="152">
        <v>12</v>
      </c>
      <c r="AK19" s="152">
        <v>12</v>
      </c>
      <c r="AL19" s="152">
        <v>12</v>
      </c>
      <c r="AM19" s="152">
        <v>12</v>
      </c>
      <c r="AN19" s="152">
        <v>12</v>
      </c>
      <c r="AO19" s="152">
        <v>12</v>
      </c>
      <c r="AP19" s="152">
        <v>12</v>
      </c>
      <c r="AQ19" s="152">
        <v>12</v>
      </c>
      <c r="AR19" s="152">
        <v>12</v>
      </c>
      <c r="AS19" s="152">
        <v>12</v>
      </c>
      <c r="AT19" s="152">
        <v>12</v>
      </c>
      <c r="AU19" s="152">
        <v>12</v>
      </c>
      <c r="AV19" s="152">
        <v>12</v>
      </c>
    </row>
    <row r="20" spans="1:49" ht="112.5" hidden="1" customHeight="1" x14ac:dyDescent="0.25">
      <c r="A20" s="153">
        <v>17</v>
      </c>
      <c r="B20" s="153" t="s">
        <v>161</v>
      </c>
      <c r="C20" s="154" t="s">
        <v>123</v>
      </c>
      <c r="D20" s="154" t="s">
        <v>212</v>
      </c>
      <c r="E20" s="155" t="s">
        <v>213</v>
      </c>
      <c r="F20" s="154" t="s">
        <v>214</v>
      </c>
      <c r="G20" s="297" t="s">
        <v>142</v>
      </c>
      <c r="H20" s="154">
        <v>130</v>
      </c>
      <c r="I20" s="154">
        <v>0</v>
      </c>
      <c r="J20" s="154">
        <v>35</v>
      </c>
      <c r="K20" s="154">
        <v>8</v>
      </c>
      <c r="L20" s="154">
        <v>10</v>
      </c>
      <c r="M20" s="154">
        <v>22</v>
      </c>
      <c r="N20" s="154">
        <v>4</v>
      </c>
      <c r="O20" s="154">
        <v>1</v>
      </c>
      <c r="P20" s="154">
        <v>2</v>
      </c>
      <c r="Q20" s="154">
        <v>2</v>
      </c>
      <c r="R20" s="154">
        <v>10</v>
      </c>
      <c r="S20" s="154">
        <v>2</v>
      </c>
      <c r="T20" s="154">
        <v>8</v>
      </c>
      <c r="U20" s="154">
        <v>6</v>
      </c>
      <c r="V20" s="154">
        <v>2</v>
      </c>
      <c r="W20" s="154">
        <v>18</v>
      </c>
      <c r="X20" s="154">
        <v>12</v>
      </c>
      <c r="Y20" s="154">
        <v>8</v>
      </c>
      <c r="Z20" s="154">
        <v>18</v>
      </c>
      <c r="AA20" s="154">
        <v>10</v>
      </c>
      <c r="AB20" s="154">
        <v>90</v>
      </c>
      <c r="AC20" s="154">
        <v>3</v>
      </c>
      <c r="AD20" s="154">
        <v>5</v>
      </c>
      <c r="AE20" s="154">
        <v>2</v>
      </c>
      <c r="AF20" s="154">
        <v>8</v>
      </c>
      <c r="AG20" s="154">
        <v>25</v>
      </c>
      <c r="AH20" s="154">
        <v>20</v>
      </c>
      <c r="AI20" s="154">
        <v>8</v>
      </c>
      <c r="AJ20" s="154">
        <v>10</v>
      </c>
      <c r="AK20" s="154">
        <v>8</v>
      </c>
      <c r="AL20" s="154">
        <v>25</v>
      </c>
      <c r="AM20" s="154">
        <v>8</v>
      </c>
      <c r="AN20" s="154">
        <v>10</v>
      </c>
      <c r="AO20" s="154">
        <v>22</v>
      </c>
      <c r="AP20" s="154">
        <v>8</v>
      </c>
      <c r="AQ20" s="154">
        <v>22</v>
      </c>
      <c r="AR20" s="154">
        <v>5</v>
      </c>
      <c r="AS20" s="154">
        <v>33</v>
      </c>
      <c r="AT20" s="154">
        <v>5</v>
      </c>
      <c r="AU20" s="154">
        <v>15</v>
      </c>
      <c r="AV20" s="154">
        <v>42</v>
      </c>
      <c r="AW20" s="4">
        <v>10</v>
      </c>
    </row>
    <row r="21" spans="1:49" ht="112.5" hidden="1" customHeight="1" x14ac:dyDescent="0.25">
      <c r="A21" s="153">
        <v>18</v>
      </c>
      <c r="B21" s="153" t="s">
        <v>161</v>
      </c>
      <c r="C21" s="154" t="s">
        <v>124</v>
      </c>
      <c r="D21" s="154" t="s">
        <v>215</v>
      </c>
      <c r="E21" s="154" t="s">
        <v>216</v>
      </c>
      <c r="F21" s="154" t="s">
        <v>217</v>
      </c>
      <c r="G21" s="297" t="s">
        <v>142</v>
      </c>
      <c r="H21" s="154">
        <v>0</v>
      </c>
      <c r="I21" s="154">
        <v>0</v>
      </c>
      <c r="J21" s="154">
        <v>4464</v>
      </c>
      <c r="K21" s="154">
        <v>584</v>
      </c>
      <c r="L21" s="154">
        <v>0</v>
      </c>
      <c r="M21" s="154">
        <v>0</v>
      </c>
      <c r="N21" s="154">
        <v>0</v>
      </c>
      <c r="O21" s="154">
        <v>0</v>
      </c>
      <c r="P21" s="154">
        <v>0</v>
      </c>
      <c r="Q21" s="154">
        <v>0</v>
      </c>
      <c r="R21" s="154">
        <v>0</v>
      </c>
      <c r="S21" s="154">
        <v>0</v>
      </c>
      <c r="T21" s="154">
        <v>720</v>
      </c>
      <c r="U21" s="154">
        <v>500</v>
      </c>
      <c r="V21" s="154">
        <v>636</v>
      </c>
      <c r="W21" s="154">
        <v>3096</v>
      </c>
      <c r="X21" s="154">
        <v>0</v>
      </c>
      <c r="Y21" s="154">
        <v>0</v>
      </c>
      <c r="Z21" s="154">
        <v>0</v>
      </c>
      <c r="AA21" s="154">
        <v>2304</v>
      </c>
      <c r="AB21" s="154">
        <v>4104</v>
      </c>
      <c r="AC21" s="154">
        <v>0</v>
      </c>
      <c r="AD21" s="154">
        <v>0</v>
      </c>
      <c r="AE21" s="154">
        <v>0</v>
      </c>
      <c r="AF21" s="154">
        <v>940</v>
      </c>
      <c r="AG21" s="154">
        <v>1140</v>
      </c>
      <c r="AH21" s="154">
        <v>0</v>
      </c>
      <c r="AI21" s="154">
        <v>860</v>
      </c>
      <c r="AJ21" s="154">
        <v>0</v>
      </c>
      <c r="AK21" s="154">
        <v>0</v>
      </c>
      <c r="AL21" s="154">
        <v>1128</v>
      </c>
      <c r="AM21" s="154">
        <v>0</v>
      </c>
      <c r="AN21" s="154">
        <v>0</v>
      </c>
      <c r="AO21" s="154">
        <v>3420</v>
      </c>
      <c r="AP21" s="154">
        <v>0</v>
      </c>
      <c r="AQ21" s="154">
        <v>0</v>
      </c>
      <c r="AR21" s="154">
        <v>0</v>
      </c>
      <c r="AS21" s="154">
        <v>3492</v>
      </c>
      <c r="AT21" s="154">
        <v>0</v>
      </c>
      <c r="AU21" s="154">
        <v>0</v>
      </c>
      <c r="AV21" s="154">
        <v>0</v>
      </c>
    </row>
    <row r="22" spans="1:49" ht="112.5" hidden="1" customHeight="1" x14ac:dyDescent="0.25">
      <c r="A22" s="153">
        <v>19</v>
      </c>
      <c r="B22" s="153" t="s">
        <v>161</v>
      </c>
      <c r="C22" s="155" t="s">
        <v>125</v>
      </c>
      <c r="D22" s="154" t="s">
        <v>218</v>
      </c>
      <c r="E22" s="154" t="s">
        <v>219</v>
      </c>
      <c r="F22" s="154" t="s">
        <v>220</v>
      </c>
      <c r="G22" s="297" t="s">
        <v>142</v>
      </c>
      <c r="H22" s="154">
        <v>0</v>
      </c>
      <c r="I22" s="154">
        <v>0</v>
      </c>
      <c r="J22" s="154">
        <v>45120</v>
      </c>
      <c r="K22" s="154">
        <v>0</v>
      </c>
      <c r="L22" s="154">
        <v>0</v>
      </c>
      <c r="M22" s="154">
        <v>0</v>
      </c>
      <c r="N22" s="154">
        <v>0</v>
      </c>
      <c r="O22" s="154">
        <v>0</v>
      </c>
      <c r="P22" s="154">
        <v>0</v>
      </c>
      <c r="Q22" s="154">
        <v>0</v>
      </c>
      <c r="R22" s="154">
        <v>0</v>
      </c>
      <c r="S22" s="154">
        <v>0</v>
      </c>
      <c r="T22" s="154">
        <v>0</v>
      </c>
      <c r="U22" s="154">
        <v>0</v>
      </c>
      <c r="V22" s="154">
        <v>0</v>
      </c>
      <c r="W22" s="154">
        <v>2680</v>
      </c>
      <c r="X22" s="154">
        <v>0</v>
      </c>
      <c r="Y22" s="154">
        <v>0</v>
      </c>
      <c r="Z22" s="154">
        <v>0</v>
      </c>
      <c r="AA22" s="154">
        <v>1524</v>
      </c>
      <c r="AB22" s="154">
        <v>12572</v>
      </c>
      <c r="AC22" s="154">
        <v>0</v>
      </c>
      <c r="AD22" s="154">
        <v>0</v>
      </c>
      <c r="AE22" s="154">
        <v>0</v>
      </c>
      <c r="AF22" s="154">
        <v>0</v>
      </c>
      <c r="AG22" s="154">
        <v>0</v>
      </c>
      <c r="AH22" s="154">
        <v>0</v>
      </c>
      <c r="AI22" s="154">
        <v>0</v>
      </c>
      <c r="AJ22" s="154">
        <v>0</v>
      </c>
      <c r="AK22" s="154">
        <v>0</v>
      </c>
      <c r="AL22" s="154">
        <v>0</v>
      </c>
      <c r="AM22" s="154">
        <v>0</v>
      </c>
      <c r="AN22" s="154">
        <v>0</v>
      </c>
      <c r="AO22" s="154">
        <v>4412</v>
      </c>
      <c r="AP22" s="154">
        <v>0</v>
      </c>
      <c r="AQ22" s="154">
        <v>0</v>
      </c>
      <c r="AR22" s="154">
        <v>0</v>
      </c>
      <c r="AS22" s="154">
        <v>4756</v>
      </c>
      <c r="AT22" s="154">
        <v>0</v>
      </c>
      <c r="AU22" s="154">
        <v>0</v>
      </c>
      <c r="AV22" s="154">
        <v>0</v>
      </c>
    </row>
    <row r="23" spans="1:49" ht="63" hidden="1" customHeight="1" x14ac:dyDescent="0.25">
      <c r="A23" s="116">
        <v>20</v>
      </c>
      <c r="B23" s="117" t="s">
        <v>161</v>
      </c>
      <c r="C23" s="156" t="s">
        <v>221</v>
      </c>
      <c r="D23" s="157" t="s">
        <v>222</v>
      </c>
      <c r="E23" s="158" t="s">
        <v>223</v>
      </c>
      <c r="F23" s="159" t="s">
        <v>224</v>
      </c>
      <c r="G23" s="160" t="s">
        <v>225</v>
      </c>
      <c r="H23" s="161"/>
      <c r="I23" s="161"/>
      <c r="J23" s="161">
        <v>40</v>
      </c>
      <c r="K23" s="161">
        <v>2</v>
      </c>
      <c r="L23" s="161">
        <v>2</v>
      </c>
      <c r="M23" s="161">
        <v>2</v>
      </c>
      <c r="N23" s="161">
        <v>2</v>
      </c>
      <c r="O23" s="161">
        <v>2</v>
      </c>
      <c r="P23" s="161">
        <v>2</v>
      </c>
      <c r="Q23" s="161">
        <v>2</v>
      </c>
      <c r="R23" s="161">
        <v>2</v>
      </c>
      <c r="S23" s="161">
        <v>1</v>
      </c>
      <c r="T23" s="161">
        <v>5</v>
      </c>
      <c r="U23" s="161">
        <v>3</v>
      </c>
      <c r="V23" s="161">
        <v>3</v>
      </c>
      <c r="W23" s="161">
        <v>3</v>
      </c>
      <c r="X23" s="161">
        <v>3</v>
      </c>
      <c r="Y23" s="161">
        <v>3</v>
      </c>
      <c r="Z23" s="161">
        <v>3</v>
      </c>
      <c r="AA23" s="161">
        <v>3</v>
      </c>
      <c r="AB23" s="161">
        <v>10</v>
      </c>
      <c r="AC23" s="161">
        <v>3</v>
      </c>
      <c r="AD23" s="161">
        <v>3</v>
      </c>
      <c r="AE23" s="161">
        <v>3</v>
      </c>
      <c r="AF23" s="161">
        <v>3</v>
      </c>
      <c r="AG23" s="161">
        <v>4</v>
      </c>
      <c r="AH23" s="161">
        <v>2</v>
      </c>
      <c r="AI23" s="161">
        <v>2</v>
      </c>
      <c r="AJ23" s="161">
        <v>2</v>
      </c>
      <c r="AK23" s="161">
        <v>2</v>
      </c>
      <c r="AL23" s="161">
        <v>3</v>
      </c>
      <c r="AM23" s="161">
        <v>2</v>
      </c>
      <c r="AN23" s="161">
        <v>2</v>
      </c>
      <c r="AO23" s="161">
        <v>4</v>
      </c>
      <c r="AP23" s="161">
        <v>1</v>
      </c>
      <c r="AQ23" s="161">
        <v>2</v>
      </c>
      <c r="AR23" s="161">
        <v>2</v>
      </c>
      <c r="AS23" s="161">
        <v>4</v>
      </c>
      <c r="AT23" s="161">
        <v>1</v>
      </c>
      <c r="AU23" s="161">
        <v>1</v>
      </c>
      <c r="AV23" s="161">
        <v>1</v>
      </c>
    </row>
    <row r="24" spans="1:49" ht="63" hidden="1" customHeight="1" x14ac:dyDescent="0.25">
      <c r="A24" s="123">
        <v>21</v>
      </c>
      <c r="B24" s="117" t="s">
        <v>161</v>
      </c>
      <c r="C24" s="162" t="s">
        <v>226</v>
      </c>
      <c r="D24" s="163" t="s">
        <v>227</v>
      </c>
      <c r="E24" s="164" t="s">
        <v>228</v>
      </c>
      <c r="F24" s="165" t="s">
        <v>229</v>
      </c>
      <c r="G24" s="160" t="s">
        <v>225</v>
      </c>
      <c r="H24" s="129"/>
      <c r="I24" s="129"/>
      <c r="J24" s="129">
        <v>40</v>
      </c>
      <c r="K24" s="129">
        <v>2</v>
      </c>
      <c r="L24" s="129">
        <v>2</v>
      </c>
      <c r="M24" s="129">
        <v>2</v>
      </c>
      <c r="N24" s="129">
        <v>2</v>
      </c>
      <c r="O24" s="129">
        <v>2</v>
      </c>
      <c r="P24" s="129">
        <v>2</v>
      </c>
      <c r="Q24" s="129">
        <v>2</v>
      </c>
      <c r="R24" s="129">
        <v>2</v>
      </c>
      <c r="S24" s="129">
        <v>1</v>
      </c>
      <c r="T24" s="129">
        <v>5</v>
      </c>
      <c r="U24" s="129">
        <v>3</v>
      </c>
      <c r="V24" s="129">
        <v>3</v>
      </c>
      <c r="W24" s="129">
        <v>3</v>
      </c>
      <c r="X24" s="129">
        <v>3</v>
      </c>
      <c r="Y24" s="129">
        <v>3</v>
      </c>
      <c r="Z24" s="129">
        <v>3</v>
      </c>
      <c r="AA24" s="129">
        <v>3</v>
      </c>
      <c r="AB24" s="129">
        <v>10</v>
      </c>
      <c r="AC24" s="129">
        <v>3</v>
      </c>
      <c r="AD24" s="129">
        <v>3</v>
      </c>
      <c r="AE24" s="129">
        <v>3</v>
      </c>
      <c r="AF24" s="129">
        <v>3</v>
      </c>
      <c r="AG24" s="129">
        <v>4</v>
      </c>
      <c r="AH24" s="129">
        <v>2</v>
      </c>
      <c r="AI24" s="129">
        <v>2</v>
      </c>
      <c r="AJ24" s="129">
        <v>2</v>
      </c>
      <c r="AK24" s="129">
        <v>2</v>
      </c>
      <c r="AL24" s="129">
        <v>3</v>
      </c>
      <c r="AM24" s="129">
        <v>2</v>
      </c>
      <c r="AN24" s="129">
        <v>2</v>
      </c>
      <c r="AO24" s="129">
        <v>4</v>
      </c>
      <c r="AP24" s="129">
        <v>1</v>
      </c>
      <c r="AQ24" s="129">
        <v>2</v>
      </c>
      <c r="AR24" s="129">
        <v>2</v>
      </c>
      <c r="AS24" s="129">
        <v>4</v>
      </c>
      <c r="AT24" s="129">
        <v>1</v>
      </c>
      <c r="AU24" s="129">
        <v>1</v>
      </c>
      <c r="AV24" s="129">
        <v>1</v>
      </c>
    </row>
    <row r="25" spans="1:49" ht="63" hidden="1" customHeight="1" x14ac:dyDescent="0.25">
      <c r="A25" s="123">
        <v>22</v>
      </c>
      <c r="B25" s="117" t="s">
        <v>161</v>
      </c>
      <c r="C25" s="162" t="s">
        <v>230</v>
      </c>
      <c r="D25" s="163" t="s">
        <v>231</v>
      </c>
      <c r="E25" s="164" t="s">
        <v>232</v>
      </c>
      <c r="F25" s="165" t="s">
        <v>233</v>
      </c>
      <c r="G25" s="160" t="s">
        <v>225</v>
      </c>
      <c r="H25" s="129"/>
      <c r="I25" s="129"/>
      <c r="J25" s="129">
        <v>20</v>
      </c>
      <c r="K25" s="129">
        <v>1</v>
      </c>
      <c r="L25" s="129">
        <v>1</v>
      </c>
      <c r="M25" s="129">
        <v>1</v>
      </c>
      <c r="N25" s="129">
        <v>1</v>
      </c>
      <c r="O25" s="129">
        <v>1</v>
      </c>
      <c r="P25" s="129">
        <v>1</v>
      </c>
      <c r="Q25" s="129">
        <v>1</v>
      </c>
      <c r="R25" s="129">
        <v>1</v>
      </c>
      <c r="S25" s="129">
        <v>1</v>
      </c>
      <c r="T25" s="129">
        <v>2</v>
      </c>
      <c r="U25" s="129">
        <v>1</v>
      </c>
      <c r="V25" s="129">
        <v>1</v>
      </c>
      <c r="W25" s="129">
        <v>1</v>
      </c>
      <c r="X25" s="129">
        <v>1</v>
      </c>
      <c r="Y25" s="129">
        <v>1</v>
      </c>
      <c r="Z25" s="129">
        <v>1</v>
      </c>
      <c r="AA25" s="129">
        <v>1</v>
      </c>
      <c r="AB25" s="129">
        <v>2</v>
      </c>
      <c r="AC25" s="129">
        <v>1</v>
      </c>
      <c r="AD25" s="129">
        <v>1</v>
      </c>
      <c r="AE25" s="129">
        <v>1</v>
      </c>
      <c r="AF25" s="129">
        <v>1</v>
      </c>
      <c r="AG25" s="129">
        <v>2</v>
      </c>
      <c r="AH25" s="129">
        <v>1</v>
      </c>
      <c r="AI25" s="129">
        <v>1</v>
      </c>
      <c r="AJ25" s="129">
        <v>1</v>
      </c>
      <c r="AK25" s="129">
        <v>1</v>
      </c>
      <c r="AL25" s="129">
        <v>1</v>
      </c>
      <c r="AM25" s="129">
        <v>1</v>
      </c>
      <c r="AN25" s="129">
        <v>1</v>
      </c>
      <c r="AO25" s="129">
        <v>2</v>
      </c>
      <c r="AP25" s="129">
        <v>1</v>
      </c>
      <c r="AQ25" s="129">
        <v>1</v>
      </c>
      <c r="AR25" s="129">
        <v>1</v>
      </c>
      <c r="AS25" s="129">
        <v>2</v>
      </c>
      <c r="AT25" s="129">
        <v>1</v>
      </c>
      <c r="AU25" s="129">
        <v>1</v>
      </c>
      <c r="AV25" s="129">
        <v>1</v>
      </c>
    </row>
    <row r="26" spans="1:49" ht="63" hidden="1" customHeight="1" x14ac:dyDescent="0.25">
      <c r="A26" s="123">
        <v>23</v>
      </c>
      <c r="B26" s="117" t="s">
        <v>161</v>
      </c>
      <c r="C26" s="162" t="s">
        <v>234</v>
      </c>
      <c r="D26" s="163" t="s">
        <v>235</v>
      </c>
      <c r="E26" s="166" t="s">
        <v>236</v>
      </c>
      <c r="F26" s="165" t="s">
        <v>237</v>
      </c>
      <c r="G26" s="160" t="s">
        <v>225</v>
      </c>
      <c r="H26" s="129"/>
      <c r="I26" s="129"/>
      <c r="J26" s="129">
        <v>10</v>
      </c>
      <c r="K26" s="129">
        <v>1</v>
      </c>
      <c r="L26" s="129">
        <v>1</v>
      </c>
      <c r="M26" s="129">
        <v>1</v>
      </c>
      <c r="N26" s="129">
        <v>1</v>
      </c>
      <c r="O26" s="129">
        <v>1</v>
      </c>
      <c r="P26" s="129">
        <v>1</v>
      </c>
      <c r="Q26" s="129">
        <v>1</v>
      </c>
      <c r="R26" s="129">
        <v>1</v>
      </c>
      <c r="S26" s="129">
        <v>1</v>
      </c>
      <c r="T26" s="129">
        <v>4</v>
      </c>
      <c r="U26" s="129">
        <v>1</v>
      </c>
      <c r="V26" s="129">
        <v>1</v>
      </c>
      <c r="W26" s="129">
        <v>4</v>
      </c>
      <c r="X26" s="129">
        <v>1</v>
      </c>
      <c r="Y26" s="129">
        <v>1</v>
      </c>
      <c r="Z26" s="129">
        <v>1</v>
      </c>
      <c r="AA26" s="129">
        <v>1</v>
      </c>
      <c r="AB26" s="129">
        <v>8</v>
      </c>
      <c r="AC26" s="129">
        <v>1</v>
      </c>
      <c r="AD26" s="129">
        <v>1</v>
      </c>
      <c r="AE26" s="129">
        <v>1</v>
      </c>
      <c r="AF26" s="129">
        <v>1</v>
      </c>
      <c r="AG26" s="129">
        <v>4</v>
      </c>
      <c r="AH26" s="129">
        <v>1</v>
      </c>
      <c r="AI26" s="129">
        <v>1</v>
      </c>
      <c r="AJ26" s="129">
        <v>1</v>
      </c>
      <c r="AK26" s="129">
        <v>1</v>
      </c>
      <c r="AL26" s="129">
        <v>4</v>
      </c>
      <c r="AM26" s="129">
        <v>1</v>
      </c>
      <c r="AN26" s="129">
        <v>1</v>
      </c>
      <c r="AO26" s="129">
        <v>4</v>
      </c>
      <c r="AP26" s="129">
        <v>1</v>
      </c>
      <c r="AQ26" s="129">
        <v>1</v>
      </c>
      <c r="AR26" s="129">
        <v>1</v>
      </c>
      <c r="AS26" s="129">
        <v>4</v>
      </c>
      <c r="AT26" s="129">
        <v>1</v>
      </c>
      <c r="AU26" s="129">
        <v>1</v>
      </c>
      <c r="AV26" s="129">
        <v>1</v>
      </c>
    </row>
    <row r="27" spans="1:49" ht="63" hidden="1" customHeight="1" x14ac:dyDescent="0.25">
      <c r="A27" s="123">
        <v>24</v>
      </c>
      <c r="B27" s="117" t="s">
        <v>161</v>
      </c>
      <c r="C27" s="162" t="s">
        <v>238</v>
      </c>
      <c r="D27" s="163" t="s">
        <v>239</v>
      </c>
      <c r="E27" s="164" t="s">
        <v>240</v>
      </c>
      <c r="F27" s="165" t="s">
        <v>237</v>
      </c>
      <c r="G27" s="160" t="s">
        <v>225</v>
      </c>
      <c r="H27" s="129"/>
      <c r="I27" s="129"/>
      <c r="J27" s="167">
        <v>3601</v>
      </c>
      <c r="K27" s="129">
        <v>201</v>
      </c>
      <c r="L27" s="129">
        <v>147</v>
      </c>
      <c r="M27" s="129">
        <v>145</v>
      </c>
      <c r="N27" s="129">
        <v>269</v>
      </c>
      <c r="O27" s="129">
        <v>39</v>
      </c>
      <c r="P27" s="129">
        <v>130</v>
      </c>
      <c r="Q27" s="129">
        <v>86</v>
      </c>
      <c r="R27" s="129">
        <v>127</v>
      </c>
      <c r="S27" s="129">
        <v>1333</v>
      </c>
      <c r="T27" s="129">
        <v>211</v>
      </c>
      <c r="U27" s="129">
        <v>116</v>
      </c>
      <c r="V27" s="129">
        <v>188</v>
      </c>
      <c r="W27" s="129">
        <v>470</v>
      </c>
      <c r="X27" s="129">
        <v>253</v>
      </c>
      <c r="Y27" s="129">
        <v>90</v>
      </c>
      <c r="Z27" s="129">
        <v>23</v>
      </c>
      <c r="AA27" s="129">
        <v>239</v>
      </c>
      <c r="AB27" s="129">
        <v>2600</v>
      </c>
      <c r="AC27" s="129">
        <v>341</v>
      </c>
      <c r="AD27" s="129">
        <v>343</v>
      </c>
      <c r="AE27" s="129">
        <v>282</v>
      </c>
      <c r="AF27" s="129">
        <v>717</v>
      </c>
      <c r="AG27" s="129">
        <v>484</v>
      </c>
      <c r="AH27" s="129">
        <v>96</v>
      </c>
      <c r="AI27" s="129">
        <v>166</v>
      </c>
      <c r="AJ27" s="129">
        <v>129</v>
      </c>
      <c r="AK27" s="129">
        <v>123</v>
      </c>
      <c r="AL27" s="129">
        <v>682</v>
      </c>
      <c r="AM27" s="129">
        <v>99</v>
      </c>
      <c r="AN27" s="129">
        <v>140</v>
      </c>
      <c r="AO27" s="129">
        <v>451</v>
      </c>
      <c r="AP27" s="129">
        <v>48</v>
      </c>
      <c r="AQ27" s="129">
        <v>141</v>
      </c>
      <c r="AR27" s="129">
        <v>76</v>
      </c>
      <c r="AS27" s="129">
        <v>429</v>
      </c>
      <c r="AT27" s="129">
        <v>74</v>
      </c>
      <c r="AU27" s="129">
        <v>79</v>
      </c>
      <c r="AV27" s="129">
        <v>170</v>
      </c>
    </row>
    <row r="28" spans="1:49" ht="63" hidden="1" customHeight="1" x14ac:dyDescent="0.25">
      <c r="A28" s="123">
        <v>25</v>
      </c>
      <c r="B28" s="117" t="s">
        <v>161</v>
      </c>
      <c r="C28" s="168" t="s">
        <v>241</v>
      </c>
      <c r="D28" s="163" t="s">
        <v>242</v>
      </c>
      <c r="E28" s="164" t="s">
        <v>243</v>
      </c>
      <c r="F28" s="165" t="s">
        <v>244</v>
      </c>
      <c r="G28" s="160" t="s">
        <v>225</v>
      </c>
      <c r="H28" s="129"/>
      <c r="I28" s="129"/>
      <c r="J28" s="129">
        <v>10</v>
      </c>
      <c r="K28" s="129">
        <v>1</v>
      </c>
      <c r="L28" s="129">
        <v>1</v>
      </c>
      <c r="M28" s="129">
        <v>1</v>
      </c>
      <c r="N28" s="129">
        <v>1</v>
      </c>
      <c r="O28" s="129">
        <v>1</v>
      </c>
      <c r="P28" s="129">
        <v>1</v>
      </c>
      <c r="Q28" s="129">
        <v>1</v>
      </c>
      <c r="R28" s="129">
        <v>1</v>
      </c>
      <c r="S28" s="129">
        <v>1</v>
      </c>
      <c r="T28" s="129">
        <v>3</v>
      </c>
      <c r="U28" s="129">
        <v>1</v>
      </c>
      <c r="V28" s="129">
        <v>1</v>
      </c>
      <c r="W28" s="129">
        <v>1</v>
      </c>
      <c r="X28" s="129">
        <v>1</v>
      </c>
      <c r="Y28" s="129">
        <v>1</v>
      </c>
      <c r="Z28" s="129">
        <v>1</v>
      </c>
      <c r="AA28" s="129">
        <v>1</v>
      </c>
      <c r="AB28" s="129">
        <v>8</v>
      </c>
      <c r="AC28" s="129">
        <v>1</v>
      </c>
      <c r="AD28" s="129">
        <v>1</v>
      </c>
      <c r="AE28" s="129">
        <v>1</v>
      </c>
      <c r="AF28" s="129">
        <v>1</v>
      </c>
      <c r="AG28" s="129">
        <v>4</v>
      </c>
      <c r="AH28" s="129">
        <v>1</v>
      </c>
      <c r="AI28" s="129">
        <v>1</v>
      </c>
      <c r="AJ28" s="129">
        <v>1</v>
      </c>
      <c r="AK28" s="129">
        <v>1</v>
      </c>
      <c r="AL28" s="129">
        <v>4</v>
      </c>
      <c r="AM28" s="129">
        <v>1</v>
      </c>
      <c r="AN28" s="129">
        <v>1</v>
      </c>
      <c r="AO28" s="129">
        <v>4</v>
      </c>
      <c r="AP28" s="129">
        <v>1</v>
      </c>
      <c r="AQ28" s="129">
        <v>1</v>
      </c>
      <c r="AR28" s="129">
        <v>1</v>
      </c>
      <c r="AS28" s="129">
        <v>4</v>
      </c>
      <c r="AT28" s="129">
        <v>1</v>
      </c>
      <c r="AU28" s="129">
        <v>1</v>
      </c>
      <c r="AV28" s="129">
        <v>1</v>
      </c>
    </row>
    <row r="29" spans="1:49" ht="63" hidden="1" customHeight="1" x14ac:dyDescent="0.25">
      <c r="A29" s="123">
        <v>26</v>
      </c>
      <c r="B29" s="117" t="s">
        <v>161</v>
      </c>
      <c r="C29" s="168" t="s">
        <v>245</v>
      </c>
      <c r="D29" s="163" t="s">
        <v>246</v>
      </c>
      <c r="E29" s="164" t="s">
        <v>247</v>
      </c>
      <c r="F29" s="165" t="s">
        <v>248</v>
      </c>
      <c r="G29" s="160" t="s">
        <v>225</v>
      </c>
      <c r="H29" s="129"/>
      <c r="I29" s="129"/>
      <c r="J29" s="129">
        <v>40</v>
      </c>
      <c r="K29" s="129">
        <v>2</v>
      </c>
      <c r="L29" s="129">
        <v>2</v>
      </c>
      <c r="M29" s="129">
        <v>2</v>
      </c>
      <c r="N29" s="129">
        <v>2</v>
      </c>
      <c r="O29" s="129">
        <v>2</v>
      </c>
      <c r="P29" s="129">
        <v>2</v>
      </c>
      <c r="Q29" s="129">
        <v>2</v>
      </c>
      <c r="R29" s="129">
        <v>2</v>
      </c>
      <c r="S29" s="129">
        <v>1</v>
      </c>
      <c r="T29" s="129">
        <v>2</v>
      </c>
      <c r="U29" s="129">
        <v>3</v>
      </c>
      <c r="V29" s="129">
        <v>3</v>
      </c>
      <c r="W29" s="129">
        <v>3</v>
      </c>
      <c r="X29" s="129">
        <v>3</v>
      </c>
      <c r="Y29" s="129">
        <v>3</v>
      </c>
      <c r="Z29" s="129">
        <v>3</v>
      </c>
      <c r="AA29" s="129">
        <v>3</v>
      </c>
      <c r="AB29" s="129">
        <v>10</v>
      </c>
      <c r="AC29" s="129">
        <v>3</v>
      </c>
      <c r="AD29" s="129">
        <v>3</v>
      </c>
      <c r="AE29" s="129">
        <v>3</v>
      </c>
      <c r="AF29" s="129">
        <v>3</v>
      </c>
      <c r="AG29" s="129">
        <v>4</v>
      </c>
      <c r="AH29" s="129">
        <v>2</v>
      </c>
      <c r="AI29" s="129">
        <v>2</v>
      </c>
      <c r="AJ29" s="129">
        <v>2</v>
      </c>
      <c r="AK29" s="129">
        <v>2</v>
      </c>
      <c r="AL29" s="129">
        <v>3</v>
      </c>
      <c r="AM29" s="129">
        <v>2</v>
      </c>
      <c r="AN29" s="129">
        <v>4</v>
      </c>
      <c r="AO29" s="129">
        <v>1</v>
      </c>
      <c r="AP29" s="129">
        <v>2</v>
      </c>
      <c r="AQ29" s="129">
        <v>2</v>
      </c>
      <c r="AR29" s="129">
        <v>4</v>
      </c>
      <c r="AS29" s="129">
        <v>1</v>
      </c>
      <c r="AT29" s="129">
        <v>1</v>
      </c>
      <c r="AU29" s="129">
        <v>1</v>
      </c>
      <c r="AV29" s="129">
        <v>1</v>
      </c>
    </row>
    <row r="30" spans="1:49" ht="63" hidden="1" customHeight="1" x14ac:dyDescent="0.25">
      <c r="A30" s="123">
        <v>27</v>
      </c>
      <c r="B30" s="117" t="s">
        <v>161</v>
      </c>
      <c r="C30" s="162" t="s">
        <v>249</v>
      </c>
      <c r="D30" s="163" t="s">
        <v>250</v>
      </c>
      <c r="E30" s="169" t="s">
        <v>251</v>
      </c>
      <c r="F30" s="170" t="s">
        <v>237</v>
      </c>
      <c r="G30" s="160" t="s">
        <v>225</v>
      </c>
      <c r="H30" s="171"/>
      <c r="I30" s="171"/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29">
        <v>0</v>
      </c>
      <c r="Y30" s="129">
        <v>0</v>
      </c>
      <c r="Z30" s="129">
        <v>0</v>
      </c>
      <c r="AA30" s="129">
        <v>0</v>
      </c>
      <c r="AB30" s="129">
        <v>0</v>
      </c>
      <c r="AC30" s="129">
        <v>0</v>
      </c>
      <c r="AD30" s="129">
        <v>0</v>
      </c>
      <c r="AE30" s="129">
        <v>0</v>
      </c>
      <c r="AF30" s="129">
        <v>0</v>
      </c>
      <c r="AG30" s="129">
        <v>0</v>
      </c>
      <c r="AH30" s="129">
        <v>0</v>
      </c>
      <c r="AI30" s="129">
        <v>0</v>
      </c>
      <c r="AJ30" s="129">
        <v>0</v>
      </c>
      <c r="AK30" s="129">
        <v>0</v>
      </c>
      <c r="AL30" s="129">
        <v>0</v>
      </c>
      <c r="AM30" s="129">
        <v>0</v>
      </c>
      <c r="AN30" s="129">
        <v>0</v>
      </c>
      <c r="AO30" s="129">
        <v>0</v>
      </c>
      <c r="AP30" s="129">
        <v>0</v>
      </c>
      <c r="AQ30" s="129">
        <v>0</v>
      </c>
      <c r="AR30" s="129">
        <v>0</v>
      </c>
      <c r="AS30" s="129">
        <v>0</v>
      </c>
      <c r="AT30" s="129">
        <v>0</v>
      </c>
      <c r="AU30" s="129">
        <v>0</v>
      </c>
      <c r="AV30" s="129">
        <v>0</v>
      </c>
    </row>
    <row r="31" spans="1:49" ht="112.5" hidden="1" customHeight="1" x14ac:dyDescent="0.25">
      <c r="A31" s="123">
        <v>28</v>
      </c>
      <c r="B31" s="117" t="s">
        <v>161</v>
      </c>
      <c r="C31" s="172" t="s">
        <v>252</v>
      </c>
      <c r="D31" s="173" t="s">
        <v>253</v>
      </c>
      <c r="E31" s="174" t="s">
        <v>165</v>
      </c>
      <c r="F31" s="173" t="s">
        <v>254</v>
      </c>
      <c r="G31" s="175" t="s">
        <v>255</v>
      </c>
      <c r="H31" s="176">
        <v>0</v>
      </c>
      <c r="I31" s="176">
        <v>0</v>
      </c>
      <c r="J31" s="176">
        <v>4560</v>
      </c>
      <c r="K31" s="176">
        <v>72</v>
      </c>
      <c r="L31" s="176">
        <v>55</v>
      </c>
      <c r="M31" s="176">
        <v>111</v>
      </c>
      <c r="N31" s="176">
        <v>115</v>
      </c>
      <c r="O31" s="176">
        <v>69</v>
      </c>
      <c r="P31" s="176">
        <v>51</v>
      </c>
      <c r="Q31" s="176">
        <v>84</v>
      </c>
      <c r="R31" s="176">
        <v>49</v>
      </c>
      <c r="S31" s="176">
        <v>12</v>
      </c>
      <c r="T31" s="176">
        <v>225</v>
      </c>
      <c r="U31" s="176">
        <v>96</v>
      </c>
      <c r="V31" s="176">
        <v>160</v>
      </c>
      <c r="W31" s="176">
        <v>439</v>
      </c>
      <c r="X31" s="176">
        <v>116</v>
      </c>
      <c r="Y31" s="176">
        <v>42</v>
      </c>
      <c r="Z31" s="176">
        <v>138</v>
      </c>
      <c r="AA31" s="176">
        <v>231</v>
      </c>
      <c r="AB31" s="176">
        <v>1852</v>
      </c>
      <c r="AC31" s="176">
        <v>112</v>
      </c>
      <c r="AD31" s="176">
        <v>102</v>
      </c>
      <c r="AE31" s="176">
        <v>111</v>
      </c>
      <c r="AF31" s="176">
        <v>193</v>
      </c>
      <c r="AG31" s="176">
        <v>742</v>
      </c>
      <c r="AH31" s="176">
        <v>72</v>
      </c>
      <c r="AI31" s="176">
        <v>227</v>
      </c>
      <c r="AJ31" s="176">
        <v>104</v>
      </c>
      <c r="AK31" s="176">
        <v>116</v>
      </c>
      <c r="AL31" s="176">
        <v>737</v>
      </c>
      <c r="AM31" s="176">
        <v>62</v>
      </c>
      <c r="AN31" s="176">
        <v>75</v>
      </c>
      <c r="AO31" s="176">
        <v>462</v>
      </c>
      <c r="AP31" s="176">
        <v>42</v>
      </c>
      <c r="AQ31" s="176">
        <v>49</v>
      </c>
      <c r="AR31" s="176">
        <v>28</v>
      </c>
      <c r="AS31" s="176">
        <v>269</v>
      </c>
      <c r="AT31" s="176">
        <v>150</v>
      </c>
      <c r="AU31" s="176">
        <v>16</v>
      </c>
      <c r="AV31" s="176">
        <v>37</v>
      </c>
    </row>
    <row r="32" spans="1:49" ht="112.5" hidden="1" customHeight="1" x14ac:dyDescent="0.25">
      <c r="A32" s="123">
        <v>29</v>
      </c>
      <c r="B32" s="117" t="s">
        <v>161</v>
      </c>
      <c r="C32" s="172" t="s">
        <v>256</v>
      </c>
      <c r="D32" s="177" t="s">
        <v>257</v>
      </c>
      <c r="E32" s="178" t="s">
        <v>165</v>
      </c>
      <c r="F32" s="177" t="s">
        <v>258</v>
      </c>
      <c r="G32" s="179" t="s">
        <v>255</v>
      </c>
      <c r="H32" s="180">
        <v>0</v>
      </c>
      <c r="I32" s="180">
        <v>0</v>
      </c>
      <c r="J32" s="176">
        <v>4560</v>
      </c>
      <c r="K32" s="176">
        <v>72</v>
      </c>
      <c r="L32" s="176">
        <v>55</v>
      </c>
      <c r="M32" s="176">
        <v>111</v>
      </c>
      <c r="N32" s="176">
        <v>115</v>
      </c>
      <c r="O32" s="176">
        <v>69</v>
      </c>
      <c r="P32" s="176">
        <v>51</v>
      </c>
      <c r="Q32" s="176">
        <v>84</v>
      </c>
      <c r="R32" s="176">
        <v>49</v>
      </c>
      <c r="S32" s="176">
        <v>12</v>
      </c>
      <c r="T32" s="176">
        <v>225</v>
      </c>
      <c r="U32" s="176">
        <v>96</v>
      </c>
      <c r="V32" s="176">
        <v>160</v>
      </c>
      <c r="W32" s="176">
        <v>439</v>
      </c>
      <c r="X32" s="176">
        <v>116</v>
      </c>
      <c r="Y32" s="176">
        <v>42</v>
      </c>
      <c r="Z32" s="176">
        <v>138</v>
      </c>
      <c r="AA32" s="176">
        <v>231</v>
      </c>
      <c r="AB32" s="176">
        <v>1852</v>
      </c>
      <c r="AC32" s="176">
        <v>112</v>
      </c>
      <c r="AD32" s="176">
        <v>102</v>
      </c>
      <c r="AE32" s="176">
        <v>111</v>
      </c>
      <c r="AF32" s="176">
        <v>193</v>
      </c>
      <c r="AG32" s="176">
        <v>742</v>
      </c>
      <c r="AH32" s="176">
        <v>72</v>
      </c>
      <c r="AI32" s="176">
        <v>227</v>
      </c>
      <c r="AJ32" s="176">
        <v>104</v>
      </c>
      <c r="AK32" s="176">
        <v>116</v>
      </c>
      <c r="AL32" s="176">
        <v>737</v>
      </c>
      <c r="AM32" s="176">
        <v>62</v>
      </c>
      <c r="AN32" s="176">
        <v>75</v>
      </c>
      <c r="AO32" s="176">
        <v>462</v>
      </c>
      <c r="AP32" s="176">
        <v>42</v>
      </c>
      <c r="AQ32" s="176">
        <v>49</v>
      </c>
      <c r="AR32" s="176">
        <v>28</v>
      </c>
      <c r="AS32" s="176">
        <v>269</v>
      </c>
      <c r="AT32" s="176">
        <v>150</v>
      </c>
      <c r="AU32" s="176">
        <v>16</v>
      </c>
      <c r="AV32" s="176">
        <v>37</v>
      </c>
    </row>
    <row r="33" spans="1:48" ht="112.5" hidden="1" customHeight="1" x14ac:dyDescent="0.25">
      <c r="A33" s="123">
        <v>30</v>
      </c>
      <c r="B33" s="117" t="s">
        <v>161</v>
      </c>
      <c r="C33" s="172" t="s">
        <v>259</v>
      </c>
      <c r="D33" s="173" t="s">
        <v>260</v>
      </c>
      <c r="E33" s="178" t="s">
        <v>165</v>
      </c>
      <c r="F33" s="177" t="s">
        <v>261</v>
      </c>
      <c r="G33" s="181" t="s">
        <v>255</v>
      </c>
      <c r="H33" s="180">
        <v>0</v>
      </c>
      <c r="I33" s="180">
        <v>0</v>
      </c>
      <c r="J33" s="176">
        <v>4560</v>
      </c>
      <c r="K33" s="176">
        <v>72</v>
      </c>
      <c r="L33" s="176">
        <v>55</v>
      </c>
      <c r="M33" s="176">
        <v>111</v>
      </c>
      <c r="N33" s="176">
        <v>115</v>
      </c>
      <c r="O33" s="176">
        <v>69</v>
      </c>
      <c r="P33" s="176">
        <v>51</v>
      </c>
      <c r="Q33" s="176">
        <v>84</v>
      </c>
      <c r="R33" s="176">
        <v>49</v>
      </c>
      <c r="S33" s="176">
        <v>12</v>
      </c>
      <c r="T33" s="176">
        <v>225</v>
      </c>
      <c r="U33" s="176">
        <v>96</v>
      </c>
      <c r="V33" s="176">
        <v>160</v>
      </c>
      <c r="W33" s="176">
        <v>439</v>
      </c>
      <c r="X33" s="176">
        <v>116</v>
      </c>
      <c r="Y33" s="176">
        <v>42</v>
      </c>
      <c r="Z33" s="176">
        <v>138</v>
      </c>
      <c r="AA33" s="176">
        <v>231</v>
      </c>
      <c r="AB33" s="176">
        <v>1852</v>
      </c>
      <c r="AC33" s="176">
        <v>112</v>
      </c>
      <c r="AD33" s="176">
        <v>102</v>
      </c>
      <c r="AE33" s="176">
        <v>111</v>
      </c>
      <c r="AF33" s="176">
        <v>193</v>
      </c>
      <c r="AG33" s="176">
        <v>742</v>
      </c>
      <c r="AH33" s="176">
        <v>72</v>
      </c>
      <c r="AI33" s="176">
        <v>227</v>
      </c>
      <c r="AJ33" s="176">
        <v>104</v>
      </c>
      <c r="AK33" s="176">
        <v>116</v>
      </c>
      <c r="AL33" s="176">
        <v>737</v>
      </c>
      <c r="AM33" s="176">
        <v>62</v>
      </c>
      <c r="AN33" s="176">
        <v>75</v>
      </c>
      <c r="AO33" s="176">
        <v>462</v>
      </c>
      <c r="AP33" s="176">
        <v>42</v>
      </c>
      <c r="AQ33" s="176">
        <v>49</v>
      </c>
      <c r="AR33" s="176">
        <v>28</v>
      </c>
      <c r="AS33" s="176">
        <v>269</v>
      </c>
      <c r="AT33" s="176">
        <v>150</v>
      </c>
      <c r="AU33" s="176">
        <v>16</v>
      </c>
      <c r="AV33" s="176">
        <v>37</v>
      </c>
    </row>
    <row r="34" spans="1:48" ht="112.5" hidden="1" customHeight="1" x14ac:dyDescent="0.25">
      <c r="A34" s="123">
        <v>31</v>
      </c>
      <c r="B34" s="117" t="s">
        <v>161</v>
      </c>
      <c r="C34" s="172" t="s">
        <v>262</v>
      </c>
      <c r="D34" s="173" t="s">
        <v>263</v>
      </c>
      <c r="E34" s="174" t="s">
        <v>165</v>
      </c>
      <c r="F34" s="173" t="s">
        <v>264</v>
      </c>
      <c r="G34" s="182" t="s">
        <v>265</v>
      </c>
      <c r="H34" s="183">
        <v>320</v>
      </c>
      <c r="I34" s="176">
        <v>80</v>
      </c>
      <c r="J34" s="183">
        <v>80</v>
      </c>
      <c r="K34" s="184">
        <v>0</v>
      </c>
      <c r="L34" s="184">
        <v>0</v>
      </c>
      <c r="M34" s="184">
        <v>0</v>
      </c>
      <c r="N34" s="184">
        <v>0</v>
      </c>
      <c r="O34" s="184">
        <v>0</v>
      </c>
      <c r="P34" s="184">
        <v>0</v>
      </c>
      <c r="Q34" s="184">
        <v>0</v>
      </c>
      <c r="R34" s="184">
        <v>0</v>
      </c>
      <c r="S34" s="184">
        <v>0</v>
      </c>
      <c r="T34" s="183">
        <v>50</v>
      </c>
      <c r="U34" s="184">
        <v>0</v>
      </c>
      <c r="V34" s="184">
        <v>0</v>
      </c>
      <c r="W34" s="183">
        <v>30</v>
      </c>
      <c r="X34" s="184">
        <v>0</v>
      </c>
      <c r="Y34" s="184">
        <v>0</v>
      </c>
      <c r="Z34" s="184">
        <v>0</v>
      </c>
      <c r="AA34" s="184">
        <v>0</v>
      </c>
      <c r="AB34" s="183">
        <v>70</v>
      </c>
      <c r="AC34" s="184">
        <v>0</v>
      </c>
      <c r="AD34" s="184">
        <v>0</v>
      </c>
      <c r="AE34" s="184">
        <v>0</v>
      </c>
      <c r="AF34" s="184">
        <v>0</v>
      </c>
      <c r="AG34" s="183">
        <v>50</v>
      </c>
      <c r="AH34" s="184">
        <v>0</v>
      </c>
      <c r="AI34" s="184">
        <v>0</v>
      </c>
      <c r="AJ34" s="184">
        <v>0</v>
      </c>
      <c r="AK34" s="184">
        <v>0</v>
      </c>
      <c r="AL34" s="184">
        <v>0</v>
      </c>
      <c r="AM34" s="184">
        <v>0</v>
      </c>
      <c r="AN34" s="184">
        <v>0</v>
      </c>
      <c r="AO34" s="183">
        <v>30</v>
      </c>
      <c r="AP34" s="184">
        <v>0</v>
      </c>
      <c r="AQ34" s="184">
        <v>0</v>
      </c>
      <c r="AR34" s="184">
        <v>0</v>
      </c>
      <c r="AS34" s="183">
        <v>20</v>
      </c>
      <c r="AT34" s="184">
        <v>0</v>
      </c>
      <c r="AU34" s="184">
        <v>0</v>
      </c>
      <c r="AV34" s="184">
        <v>0</v>
      </c>
    </row>
    <row r="35" spans="1:48" ht="112.5" hidden="1" customHeight="1" x14ac:dyDescent="0.25">
      <c r="A35" s="123">
        <v>32</v>
      </c>
      <c r="B35" s="117" t="s">
        <v>161</v>
      </c>
      <c r="C35" s="172" t="s">
        <v>266</v>
      </c>
      <c r="D35" s="173" t="s">
        <v>267</v>
      </c>
      <c r="E35" s="174" t="s">
        <v>165</v>
      </c>
      <c r="F35" s="173" t="s">
        <v>268</v>
      </c>
      <c r="G35" s="182" t="s">
        <v>269</v>
      </c>
      <c r="H35" s="180"/>
      <c r="I35" s="180">
        <v>0</v>
      </c>
      <c r="J35" s="180">
        <v>60</v>
      </c>
      <c r="K35" s="180">
        <v>0</v>
      </c>
      <c r="L35" s="180">
        <v>0</v>
      </c>
      <c r="M35" s="180">
        <v>0</v>
      </c>
      <c r="N35" s="180">
        <v>0</v>
      </c>
      <c r="O35" s="180">
        <v>0</v>
      </c>
      <c r="P35" s="180">
        <v>0</v>
      </c>
      <c r="Q35" s="180">
        <v>0</v>
      </c>
      <c r="R35" s="180">
        <v>0</v>
      </c>
      <c r="S35" s="180">
        <v>0</v>
      </c>
      <c r="T35" s="180">
        <v>20</v>
      </c>
      <c r="U35" s="180">
        <v>0</v>
      </c>
      <c r="V35" s="180">
        <v>0</v>
      </c>
      <c r="W35" s="180">
        <v>20</v>
      </c>
      <c r="X35" s="180">
        <v>0</v>
      </c>
      <c r="Y35" s="180">
        <v>0</v>
      </c>
      <c r="Z35" s="180">
        <v>0</v>
      </c>
      <c r="AA35" s="180">
        <v>0</v>
      </c>
      <c r="AB35" s="180">
        <v>40</v>
      </c>
      <c r="AC35" s="180">
        <v>0</v>
      </c>
      <c r="AD35" s="180">
        <v>0</v>
      </c>
      <c r="AE35" s="180">
        <v>0</v>
      </c>
      <c r="AF35" s="180">
        <v>0</v>
      </c>
      <c r="AG35" s="180">
        <v>40</v>
      </c>
      <c r="AH35" s="180">
        <v>0</v>
      </c>
      <c r="AI35" s="180">
        <v>0</v>
      </c>
      <c r="AJ35" s="180">
        <v>0</v>
      </c>
      <c r="AK35" s="180">
        <v>0</v>
      </c>
      <c r="AL35" s="180">
        <v>20</v>
      </c>
      <c r="AM35" s="180">
        <v>0</v>
      </c>
      <c r="AN35" s="180">
        <v>0</v>
      </c>
      <c r="AO35" s="180">
        <v>20</v>
      </c>
      <c r="AP35" s="180">
        <v>0</v>
      </c>
      <c r="AQ35" s="180">
        <v>0</v>
      </c>
      <c r="AR35" s="180">
        <v>0</v>
      </c>
      <c r="AS35" s="180">
        <v>20</v>
      </c>
      <c r="AT35" s="180">
        <v>0</v>
      </c>
      <c r="AU35" s="180">
        <v>0</v>
      </c>
      <c r="AV35" s="180">
        <v>0</v>
      </c>
    </row>
    <row r="36" spans="1:48" ht="112.5" hidden="1" customHeight="1" x14ac:dyDescent="0.25">
      <c r="A36" s="123">
        <v>33</v>
      </c>
      <c r="B36" s="117" t="s">
        <v>161</v>
      </c>
      <c r="C36" s="172" t="s">
        <v>270</v>
      </c>
      <c r="D36" s="173" t="s">
        <v>271</v>
      </c>
      <c r="E36" s="174" t="s">
        <v>165</v>
      </c>
      <c r="F36" s="173" t="s">
        <v>272</v>
      </c>
      <c r="G36" s="182" t="s">
        <v>269</v>
      </c>
      <c r="H36" s="180"/>
      <c r="I36" s="180">
        <v>0</v>
      </c>
      <c r="J36" s="180">
        <v>13512</v>
      </c>
      <c r="K36" s="180">
        <v>356</v>
      </c>
      <c r="L36" s="180">
        <v>259</v>
      </c>
      <c r="M36" s="180">
        <v>458</v>
      </c>
      <c r="N36" s="180">
        <v>620</v>
      </c>
      <c r="O36" s="180">
        <v>28</v>
      </c>
      <c r="P36" s="180">
        <v>530</v>
      </c>
      <c r="Q36" s="180">
        <v>275</v>
      </c>
      <c r="R36" s="180">
        <v>490</v>
      </c>
      <c r="S36" s="180">
        <v>1908</v>
      </c>
      <c r="T36" s="180">
        <v>564</v>
      </c>
      <c r="U36" s="180">
        <v>306</v>
      </c>
      <c r="V36" s="180">
        <v>452</v>
      </c>
      <c r="W36" s="180">
        <v>945</v>
      </c>
      <c r="X36" s="180">
        <v>360</v>
      </c>
      <c r="Y36" s="180">
        <v>167</v>
      </c>
      <c r="Z36" s="180">
        <v>679</v>
      </c>
      <c r="AA36" s="180">
        <v>704</v>
      </c>
      <c r="AB36" s="180">
        <v>5245</v>
      </c>
      <c r="AC36" s="180">
        <v>471</v>
      </c>
      <c r="AD36" s="180">
        <v>784</v>
      </c>
      <c r="AE36" s="180">
        <v>516</v>
      </c>
      <c r="AF36" s="180">
        <v>651</v>
      </c>
      <c r="AG36" s="180">
        <v>1489</v>
      </c>
      <c r="AH36" s="180">
        <v>372</v>
      </c>
      <c r="AI36" s="180">
        <v>758</v>
      </c>
      <c r="AJ36" s="180">
        <v>302</v>
      </c>
      <c r="AK36" s="180">
        <v>610</v>
      </c>
      <c r="AL36" s="180">
        <v>2191</v>
      </c>
      <c r="AM36" s="180">
        <v>338</v>
      </c>
      <c r="AN36" s="180">
        <v>237</v>
      </c>
      <c r="AO36" s="180">
        <v>1478</v>
      </c>
      <c r="AP36" s="180">
        <v>113</v>
      </c>
      <c r="AQ36" s="180">
        <v>189</v>
      </c>
      <c r="AR36" s="180">
        <v>30</v>
      </c>
      <c r="AS36" s="180">
        <v>1534</v>
      </c>
      <c r="AT36" s="180">
        <v>200</v>
      </c>
      <c r="AU36" s="180">
        <v>195</v>
      </c>
      <c r="AV36" s="180">
        <v>556</v>
      </c>
    </row>
    <row r="37" spans="1:48" ht="112.5" hidden="1" customHeight="1" x14ac:dyDescent="0.25">
      <c r="A37" s="123">
        <v>34</v>
      </c>
      <c r="B37" s="117" t="s">
        <v>161</v>
      </c>
      <c r="C37" s="172" t="s">
        <v>273</v>
      </c>
      <c r="D37" s="173" t="s">
        <v>274</v>
      </c>
      <c r="E37" s="174" t="s">
        <v>165</v>
      </c>
      <c r="F37" s="173" t="s">
        <v>275</v>
      </c>
      <c r="G37" s="182" t="s">
        <v>269</v>
      </c>
      <c r="H37" s="180"/>
      <c r="I37" s="185">
        <v>0</v>
      </c>
      <c r="J37" s="180">
        <v>527</v>
      </c>
      <c r="K37" s="180">
        <v>24</v>
      </c>
      <c r="L37" s="180">
        <v>11</v>
      </c>
      <c r="M37" s="180">
        <v>22</v>
      </c>
      <c r="N37" s="180">
        <v>28</v>
      </c>
      <c r="O37" s="180">
        <v>1</v>
      </c>
      <c r="P37" s="180">
        <v>21</v>
      </c>
      <c r="Q37" s="180">
        <v>14</v>
      </c>
      <c r="R37" s="180">
        <v>24</v>
      </c>
      <c r="S37" s="180">
        <v>91</v>
      </c>
      <c r="T37" s="180">
        <v>21</v>
      </c>
      <c r="U37" s="180">
        <v>13</v>
      </c>
      <c r="V37" s="180">
        <v>15</v>
      </c>
      <c r="W37" s="180">
        <v>32</v>
      </c>
      <c r="X37" s="180">
        <v>16</v>
      </c>
      <c r="Y37" s="180">
        <v>19</v>
      </c>
      <c r="Z37" s="180">
        <v>21</v>
      </c>
      <c r="AA37" s="180">
        <v>28</v>
      </c>
      <c r="AB37" s="180">
        <v>195</v>
      </c>
      <c r="AC37" s="180">
        <v>21</v>
      </c>
      <c r="AD37" s="180">
        <v>32</v>
      </c>
      <c r="AE37" s="180">
        <v>21</v>
      </c>
      <c r="AF37" s="180">
        <v>21</v>
      </c>
      <c r="AG37" s="180">
        <v>51</v>
      </c>
      <c r="AH37" s="180">
        <v>14</v>
      </c>
      <c r="AI37" s="180">
        <v>39</v>
      </c>
      <c r="AJ37" s="180">
        <v>16</v>
      </c>
      <c r="AK37" s="180">
        <v>19</v>
      </c>
      <c r="AL37" s="180">
        <v>112</v>
      </c>
      <c r="AM37" s="180">
        <v>16</v>
      </c>
      <c r="AN37" s="180">
        <v>9</v>
      </c>
      <c r="AO37" s="180">
        <v>66</v>
      </c>
      <c r="AP37" s="180">
        <v>6</v>
      </c>
      <c r="AQ37" s="180">
        <v>7</v>
      </c>
      <c r="AR37" s="180">
        <v>5</v>
      </c>
      <c r="AS37" s="180">
        <v>57</v>
      </c>
      <c r="AT37" s="180">
        <v>19</v>
      </c>
      <c r="AU37" s="180">
        <v>7</v>
      </c>
      <c r="AV37" s="180">
        <v>18</v>
      </c>
    </row>
    <row r="38" spans="1:48" ht="112.5" hidden="1" customHeight="1" x14ac:dyDescent="0.25">
      <c r="A38" s="123">
        <v>35</v>
      </c>
      <c r="B38" s="117" t="s">
        <v>161</v>
      </c>
      <c r="C38" s="172" t="s">
        <v>276</v>
      </c>
      <c r="D38" s="173" t="s">
        <v>277</v>
      </c>
      <c r="E38" s="174" t="s">
        <v>165</v>
      </c>
      <c r="F38" s="173" t="s">
        <v>278</v>
      </c>
      <c r="G38" s="182" t="s">
        <v>269</v>
      </c>
      <c r="H38" s="180"/>
      <c r="I38" s="185">
        <v>0</v>
      </c>
      <c r="J38" s="180">
        <v>477</v>
      </c>
      <c r="K38" s="180">
        <v>8</v>
      </c>
      <c r="L38" s="180">
        <v>17</v>
      </c>
      <c r="M38" s="180">
        <v>21</v>
      </c>
      <c r="N38" s="180">
        <v>27</v>
      </c>
      <c r="O38" s="180">
        <v>1</v>
      </c>
      <c r="P38" s="180">
        <v>11</v>
      </c>
      <c r="Q38" s="180">
        <v>11</v>
      </c>
      <c r="R38" s="180">
        <v>15</v>
      </c>
      <c r="S38" s="180">
        <v>94</v>
      </c>
      <c r="T38" s="180">
        <v>30</v>
      </c>
      <c r="U38" s="180">
        <v>13</v>
      </c>
      <c r="V38" s="180">
        <v>19</v>
      </c>
      <c r="W38" s="180">
        <v>41</v>
      </c>
      <c r="X38" s="180">
        <v>9</v>
      </c>
      <c r="Y38" s="180">
        <v>8</v>
      </c>
      <c r="Z38" s="180">
        <v>23</v>
      </c>
      <c r="AA38" s="180">
        <v>32</v>
      </c>
      <c r="AB38" s="180">
        <v>196</v>
      </c>
      <c r="AC38" s="180">
        <v>13</v>
      </c>
      <c r="AD38" s="180">
        <v>37</v>
      </c>
      <c r="AE38" s="180">
        <v>16</v>
      </c>
      <c r="AF38" s="180">
        <v>31</v>
      </c>
      <c r="AG38" s="180">
        <v>50</v>
      </c>
      <c r="AH38" s="180">
        <v>25</v>
      </c>
      <c r="AI38" s="180">
        <v>32</v>
      </c>
      <c r="AJ38" s="180">
        <v>11</v>
      </c>
      <c r="AK38" s="180">
        <v>25</v>
      </c>
      <c r="AL38" s="180">
        <v>96</v>
      </c>
      <c r="AM38" s="180">
        <v>18</v>
      </c>
      <c r="AN38" s="180">
        <v>14</v>
      </c>
      <c r="AO38" s="180">
        <v>65</v>
      </c>
      <c r="AP38" s="180">
        <v>4</v>
      </c>
      <c r="AQ38" s="180">
        <v>7</v>
      </c>
      <c r="AR38" s="180">
        <v>2</v>
      </c>
      <c r="AS38" s="180">
        <v>76</v>
      </c>
      <c r="AT38" s="180">
        <v>23</v>
      </c>
      <c r="AU38" s="180">
        <v>10</v>
      </c>
      <c r="AV38" s="180">
        <v>21</v>
      </c>
    </row>
    <row r="39" spans="1:48" ht="112.5" customHeight="1" x14ac:dyDescent="0.25">
      <c r="A39" s="123">
        <v>36</v>
      </c>
      <c r="B39" s="117" t="s">
        <v>161</v>
      </c>
      <c r="C39" s="186" t="s">
        <v>279</v>
      </c>
      <c r="D39" s="187" t="s">
        <v>280</v>
      </c>
      <c r="E39" s="186" t="s">
        <v>281</v>
      </c>
      <c r="F39" s="186" t="s">
        <v>282</v>
      </c>
      <c r="G39" s="188" t="s">
        <v>283</v>
      </c>
      <c r="H39" s="187">
        <v>0</v>
      </c>
      <c r="I39" s="187"/>
      <c r="J39" s="189">
        <v>551</v>
      </c>
      <c r="K39" s="190">
        <v>46</v>
      </c>
      <c r="L39" s="190">
        <v>34</v>
      </c>
      <c r="M39" s="190">
        <v>32</v>
      </c>
      <c r="N39" s="190">
        <v>61</v>
      </c>
      <c r="O39" s="190">
        <v>4</v>
      </c>
      <c r="P39" s="190">
        <v>29</v>
      </c>
      <c r="Q39" s="190">
        <v>19</v>
      </c>
      <c r="R39" s="190">
        <v>28</v>
      </c>
      <c r="S39" s="189">
        <v>242</v>
      </c>
      <c r="T39" s="190">
        <v>22</v>
      </c>
      <c r="U39" s="190">
        <v>12</v>
      </c>
      <c r="V39" s="190">
        <v>20</v>
      </c>
      <c r="W39" s="190">
        <v>33</v>
      </c>
      <c r="X39" s="190">
        <v>59</v>
      </c>
      <c r="Y39" s="190">
        <v>20</v>
      </c>
      <c r="Z39" s="190">
        <v>53</v>
      </c>
      <c r="AA39" s="190">
        <v>12</v>
      </c>
      <c r="AB39" s="190">
        <v>167</v>
      </c>
      <c r="AC39" s="190">
        <v>23</v>
      </c>
      <c r="AD39" s="190">
        <v>22</v>
      </c>
      <c r="AE39" s="190">
        <v>18</v>
      </c>
      <c r="AF39" s="190">
        <v>48</v>
      </c>
      <c r="AG39" s="190">
        <v>50</v>
      </c>
      <c r="AH39" s="190">
        <v>10</v>
      </c>
      <c r="AI39" s="190">
        <v>17</v>
      </c>
      <c r="AJ39" s="190">
        <v>13</v>
      </c>
      <c r="AK39" s="190">
        <v>13</v>
      </c>
      <c r="AL39" s="190">
        <v>75</v>
      </c>
      <c r="AM39" s="190">
        <v>10</v>
      </c>
      <c r="AN39" s="190">
        <v>15</v>
      </c>
      <c r="AO39" s="190">
        <v>41</v>
      </c>
      <c r="AP39" s="190">
        <v>5</v>
      </c>
      <c r="AQ39" s="190">
        <v>33</v>
      </c>
      <c r="AR39" s="190">
        <v>8</v>
      </c>
      <c r="AS39" s="190">
        <v>94</v>
      </c>
      <c r="AT39" s="190">
        <v>16</v>
      </c>
      <c r="AU39" s="190">
        <v>17</v>
      </c>
      <c r="AV39" s="190">
        <v>38</v>
      </c>
    </row>
    <row r="40" spans="1:48" ht="112.5" customHeight="1" x14ac:dyDescent="0.25">
      <c r="A40" s="123">
        <v>37</v>
      </c>
      <c r="B40" s="117" t="s">
        <v>161</v>
      </c>
      <c r="C40" s="186" t="s">
        <v>284</v>
      </c>
      <c r="D40" s="187" t="s">
        <v>280</v>
      </c>
      <c r="E40" s="186" t="s">
        <v>285</v>
      </c>
      <c r="F40" s="186" t="s">
        <v>282</v>
      </c>
      <c r="G40" s="188" t="s">
        <v>283</v>
      </c>
      <c r="H40" s="187">
        <v>0</v>
      </c>
      <c r="I40" s="187"/>
      <c r="J40" s="189">
        <v>551</v>
      </c>
      <c r="K40" s="190">
        <v>46</v>
      </c>
      <c r="L40" s="190">
        <v>34</v>
      </c>
      <c r="M40" s="190">
        <v>32</v>
      </c>
      <c r="N40" s="190">
        <v>61</v>
      </c>
      <c r="O40" s="190">
        <v>4</v>
      </c>
      <c r="P40" s="190">
        <v>29</v>
      </c>
      <c r="Q40" s="190">
        <v>19</v>
      </c>
      <c r="R40" s="190">
        <v>28</v>
      </c>
      <c r="S40" s="189">
        <v>242</v>
      </c>
      <c r="T40" s="190">
        <v>22</v>
      </c>
      <c r="U40" s="190">
        <v>12</v>
      </c>
      <c r="V40" s="190">
        <v>20</v>
      </c>
      <c r="W40" s="190">
        <v>33</v>
      </c>
      <c r="X40" s="190">
        <v>59</v>
      </c>
      <c r="Y40" s="190">
        <v>20</v>
      </c>
      <c r="Z40" s="190">
        <v>53</v>
      </c>
      <c r="AA40" s="190">
        <v>12</v>
      </c>
      <c r="AB40" s="190">
        <v>167</v>
      </c>
      <c r="AC40" s="190">
        <v>23</v>
      </c>
      <c r="AD40" s="190">
        <v>22</v>
      </c>
      <c r="AE40" s="190">
        <v>18</v>
      </c>
      <c r="AF40" s="190">
        <v>48</v>
      </c>
      <c r="AG40" s="190">
        <v>50</v>
      </c>
      <c r="AH40" s="190">
        <v>10</v>
      </c>
      <c r="AI40" s="190">
        <v>17</v>
      </c>
      <c r="AJ40" s="190">
        <v>13</v>
      </c>
      <c r="AK40" s="190">
        <v>13</v>
      </c>
      <c r="AL40" s="190">
        <v>75</v>
      </c>
      <c r="AM40" s="190">
        <v>10</v>
      </c>
      <c r="AN40" s="190">
        <v>15</v>
      </c>
      <c r="AO40" s="190">
        <v>41</v>
      </c>
      <c r="AP40" s="190">
        <v>5</v>
      </c>
      <c r="AQ40" s="190">
        <v>33</v>
      </c>
      <c r="AR40" s="190">
        <v>8</v>
      </c>
      <c r="AS40" s="190">
        <v>94</v>
      </c>
      <c r="AT40" s="190">
        <v>16</v>
      </c>
      <c r="AU40" s="190">
        <v>17</v>
      </c>
      <c r="AV40" s="190">
        <v>38</v>
      </c>
    </row>
    <row r="41" spans="1:48" ht="112.5" customHeight="1" x14ac:dyDescent="0.25">
      <c r="A41" s="123">
        <v>38</v>
      </c>
      <c r="B41" s="117" t="s">
        <v>161</v>
      </c>
      <c r="C41" s="186" t="s">
        <v>286</v>
      </c>
      <c r="D41" s="187" t="s">
        <v>287</v>
      </c>
      <c r="E41" s="186" t="s">
        <v>288</v>
      </c>
      <c r="F41" s="186" t="s">
        <v>289</v>
      </c>
      <c r="G41" s="188" t="s">
        <v>283</v>
      </c>
      <c r="H41" s="191">
        <v>0</v>
      </c>
      <c r="I41" s="191"/>
      <c r="J41" s="192">
        <v>551</v>
      </c>
      <c r="K41" s="193">
        <v>46</v>
      </c>
      <c r="L41" s="193">
        <v>34</v>
      </c>
      <c r="M41" s="194">
        <v>32</v>
      </c>
      <c r="N41" s="193">
        <v>61</v>
      </c>
      <c r="O41" s="193">
        <v>4</v>
      </c>
      <c r="P41" s="193">
        <v>29</v>
      </c>
      <c r="Q41" s="193">
        <v>19</v>
      </c>
      <c r="R41" s="193">
        <v>28</v>
      </c>
      <c r="S41" s="192">
        <v>242</v>
      </c>
      <c r="T41" s="193">
        <v>22</v>
      </c>
      <c r="U41" s="193">
        <v>12</v>
      </c>
      <c r="V41" s="193">
        <v>20</v>
      </c>
      <c r="W41" s="193">
        <v>33</v>
      </c>
      <c r="X41" s="193">
        <v>59</v>
      </c>
      <c r="Y41" s="193">
        <v>20</v>
      </c>
      <c r="Z41" s="193">
        <v>53</v>
      </c>
      <c r="AA41" s="193">
        <v>12</v>
      </c>
      <c r="AB41" s="193">
        <v>167</v>
      </c>
      <c r="AC41" s="193">
        <v>23</v>
      </c>
      <c r="AD41" s="193">
        <v>22</v>
      </c>
      <c r="AE41" s="193">
        <v>18</v>
      </c>
      <c r="AF41" s="193">
        <v>48</v>
      </c>
      <c r="AG41" s="193">
        <v>50</v>
      </c>
      <c r="AH41" s="193">
        <v>10</v>
      </c>
      <c r="AI41" s="193">
        <v>17</v>
      </c>
      <c r="AJ41" s="193">
        <v>13</v>
      </c>
      <c r="AK41" s="193">
        <v>13</v>
      </c>
      <c r="AL41" s="193">
        <v>75</v>
      </c>
      <c r="AM41" s="193">
        <v>10</v>
      </c>
      <c r="AN41" s="193">
        <v>15</v>
      </c>
      <c r="AO41" s="193">
        <v>41</v>
      </c>
      <c r="AP41" s="193">
        <v>5</v>
      </c>
      <c r="AQ41" s="193">
        <v>33</v>
      </c>
      <c r="AR41" s="193">
        <v>8</v>
      </c>
      <c r="AS41" s="193">
        <v>94</v>
      </c>
      <c r="AT41" s="193">
        <v>16</v>
      </c>
      <c r="AU41" s="193">
        <v>17</v>
      </c>
      <c r="AV41" s="193">
        <v>38</v>
      </c>
    </row>
    <row r="42" spans="1:48" ht="112.5" customHeight="1" x14ac:dyDescent="0.25">
      <c r="A42" s="123">
        <v>39</v>
      </c>
      <c r="B42" s="117" t="s">
        <v>161</v>
      </c>
      <c r="C42" s="186" t="s">
        <v>290</v>
      </c>
      <c r="D42" s="187" t="s">
        <v>291</v>
      </c>
      <c r="E42" s="186" t="s">
        <v>292</v>
      </c>
      <c r="F42" s="186" t="s">
        <v>293</v>
      </c>
      <c r="G42" s="188" t="s">
        <v>283</v>
      </c>
      <c r="H42" s="193">
        <v>0</v>
      </c>
      <c r="I42" s="193"/>
      <c r="J42" s="192">
        <v>356</v>
      </c>
      <c r="K42" s="193">
        <v>19</v>
      </c>
      <c r="L42" s="193">
        <v>13</v>
      </c>
      <c r="M42" s="193">
        <v>21</v>
      </c>
      <c r="N42" s="193">
        <v>33</v>
      </c>
      <c r="O42" s="193">
        <v>3</v>
      </c>
      <c r="P42" s="193">
        <v>22</v>
      </c>
      <c r="Q42" s="193">
        <v>16</v>
      </c>
      <c r="R42" s="193">
        <v>23</v>
      </c>
      <c r="S42" s="192">
        <v>196</v>
      </c>
      <c r="T42" s="193">
        <v>33</v>
      </c>
      <c r="U42" s="193">
        <v>12</v>
      </c>
      <c r="V42" s="193">
        <v>29</v>
      </c>
      <c r="W42" s="193">
        <v>56</v>
      </c>
      <c r="X42" s="193">
        <v>17</v>
      </c>
      <c r="Y42" s="193">
        <v>18</v>
      </c>
      <c r="Z42" s="193">
        <v>33</v>
      </c>
      <c r="AA42" s="193">
        <v>43</v>
      </c>
      <c r="AB42" s="193">
        <v>252</v>
      </c>
      <c r="AC42" s="193">
        <v>19</v>
      </c>
      <c r="AD42" s="193">
        <v>33</v>
      </c>
      <c r="AE42" s="193">
        <v>26</v>
      </c>
      <c r="AF42" s="193">
        <v>39</v>
      </c>
      <c r="AG42" s="193">
        <v>84</v>
      </c>
      <c r="AH42" s="193">
        <v>18</v>
      </c>
      <c r="AI42" s="193">
        <v>21</v>
      </c>
      <c r="AJ42" s="193">
        <v>20</v>
      </c>
      <c r="AK42" s="193">
        <v>24</v>
      </c>
      <c r="AL42" s="193">
        <v>123</v>
      </c>
      <c r="AM42" s="193">
        <v>18</v>
      </c>
      <c r="AN42" s="193">
        <v>14</v>
      </c>
      <c r="AO42" s="193">
        <v>75</v>
      </c>
      <c r="AP42" s="193">
        <v>2</v>
      </c>
      <c r="AQ42" s="193">
        <v>12</v>
      </c>
      <c r="AR42" s="193">
        <v>10</v>
      </c>
      <c r="AS42" s="193">
        <v>73</v>
      </c>
      <c r="AT42" s="193">
        <v>7</v>
      </c>
      <c r="AU42" s="193">
        <v>16</v>
      </c>
      <c r="AV42" s="193">
        <v>30</v>
      </c>
    </row>
    <row r="43" spans="1:48" ht="112.5" customHeight="1" x14ac:dyDescent="0.25">
      <c r="A43" s="123">
        <v>40</v>
      </c>
      <c r="B43" s="117" t="s">
        <v>161</v>
      </c>
      <c r="C43" s="186" t="s">
        <v>294</v>
      </c>
      <c r="D43" s="187" t="s">
        <v>295</v>
      </c>
      <c r="E43" s="186" t="s">
        <v>296</v>
      </c>
      <c r="F43" s="186" t="s">
        <v>297</v>
      </c>
      <c r="G43" s="188" t="s">
        <v>283</v>
      </c>
      <c r="H43" s="193">
        <v>0</v>
      </c>
      <c r="I43" s="193"/>
      <c r="J43" s="192">
        <v>1201</v>
      </c>
      <c r="K43" s="193">
        <v>63</v>
      </c>
      <c r="L43" s="193">
        <v>39</v>
      </c>
      <c r="M43" s="193">
        <v>57</v>
      </c>
      <c r="N43" s="193">
        <v>108</v>
      </c>
      <c r="O43" s="193">
        <v>8</v>
      </c>
      <c r="P43" s="193">
        <v>71</v>
      </c>
      <c r="Q43" s="193">
        <v>46</v>
      </c>
      <c r="R43" s="193">
        <v>80</v>
      </c>
      <c r="S43" s="192">
        <v>645</v>
      </c>
      <c r="T43" s="193">
        <v>111</v>
      </c>
      <c r="U43" s="193">
        <v>46</v>
      </c>
      <c r="V43" s="193">
        <v>84</v>
      </c>
      <c r="W43" s="193">
        <v>161</v>
      </c>
      <c r="X43" s="193">
        <v>47</v>
      </c>
      <c r="Y43" s="193">
        <v>43</v>
      </c>
      <c r="Z43" s="193">
        <v>96</v>
      </c>
      <c r="AA43" s="193">
        <v>109</v>
      </c>
      <c r="AB43" s="193">
        <v>760</v>
      </c>
      <c r="AC43" s="193">
        <v>72</v>
      </c>
      <c r="AD43" s="193">
        <v>122</v>
      </c>
      <c r="AE43" s="193">
        <v>110</v>
      </c>
      <c r="AF43" s="193">
        <v>105</v>
      </c>
      <c r="AG43" s="193">
        <v>234</v>
      </c>
      <c r="AH43" s="193">
        <v>68</v>
      </c>
      <c r="AI43" s="193">
        <v>105</v>
      </c>
      <c r="AJ43" s="193">
        <v>60</v>
      </c>
      <c r="AK43" s="193">
        <v>88</v>
      </c>
      <c r="AL43" s="193">
        <v>340</v>
      </c>
      <c r="AM43" s="193">
        <v>60</v>
      </c>
      <c r="AN43" s="193">
        <v>54</v>
      </c>
      <c r="AO43" s="193">
        <v>254</v>
      </c>
      <c r="AP43" s="193">
        <v>16</v>
      </c>
      <c r="AQ43" s="193">
        <v>35</v>
      </c>
      <c r="AR43" s="193">
        <v>16</v>
      </c>
      <c r="AS43" s="193">
        <v>249</v>
      </c>
      <c r="AT43" s="193">
        <v>37</v>
      </c>
      <c r="AU43" s="193">
        <v>65</v>
      </c>
      <c r="AV43" s="193">
        <v>84</v>
      </c>
    </row>
    <row r="44" spans="1:48" ht="112.5" customHeight="1" x14ac:dyDescent="0.25">
      <c r="A44" s="123">
        <v>41</v>
      </c>
      <c r="B44" s="117" t="s">
        <v>161</v>
      </c>
      <c r="C44" s="186" t="s">
        <v>298</v>
      </c>
      <c r="D44" s="187" t="s">
        <v>299</v>
      </c>
      <c r="E44" s="186" t="s">
        <v>300</v>
      </c>
      <c r="F44" s="186" t="s">
        <v>297</v>
      </c>
      <c r="G44" s="188" t="s">
        <v>283</v>
      </c>
      <c r="H44" s="193">
        <f>H43</f>
        <v>0</v>
      </c>
      <c r="I44" s="193"/>
      <c r="J44" s="192">
        <v>2318</v>
      </c>
      <c r="K44" s="193">
        <v>0</v>
      </c>
      <c r="L44" s="193">
        <v>0</v>
      </c>
      <c r="M44" s="193">
        <v>0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2">
        <v>0</v>
      </c>
      <c r="T44" s="193">
        <v>157</v>
      </c>
      <c r="U44" s="193">
        <v>0</v>
      </c>
      <c r="V44" s="193">
        <v>84</v>
      </c>
      <c r="W44" s="193">
        <v>347</v>
      </c>
      <c r="X44" s="193">
        <v>0</v>
      </c>
      <c r="Y44" s="193">
        <v>0</v>
      </c>
      <c r="Z44" s="193">
        <v>0</v>
      </c>
      <c r="AA44" s="193">
        <v>109</v>
      </c>
      <c r="AB44" s="193">
        <v>1169</v>
      </c>
      <c r="AC44" s="193">
        <v>0</v>
      </c>
      <c r="AD44" s="193">
        <v>0</v>
      </c>
      <c r="AE44" s="193">
        <v>0</v>
      </c>
      <c r="AF44" s="193">
        <v>0</v>
      </c>
      <c r="AG44" s="193">
        <v>555</v>
      </c>
      <c r="AH44" s="193">
        <v>0</v>
      </c>
      <c r="AI44" s="193">
        <v>0</v>
      </c>
      <c r="AJ44" s="193">
        <v>0</v>
      </c>
      <c r="AK44" s="193">
        <v>0</v>
      </c>
      <c r="AL44" s="193">
        <v>454</v>
      </c>
      <c r="AM44" s="193">
        <v>0</v>
      </c>
      <c r="AN44" s="193">
        <v>0</v>
      </c>
      <c r="AO44" s="193">
        <v>321</v>
      </c>
      <c r="AP44" s="193">
        <v>0</v>
      </c>
      <c r="AQ44" s="193">
        <v>0</v>
      </c>
      <c r="AR44" s="193">
        <v>0</v>
      </c>
      <c r="AS44" s="193">
        <v>435</v>
      </c>
      <c r="AT44" s="193">
        <v>0</v>
      </c>
      <c r="AU44" s="193">
        <v>0</v>
      </c>
      <c r="AV44" s="193">
        <v>0</v>
      </c>
    </row>
    <row r="45" spans="1:48" ht="112.5" hidden="1" customHeight="1" x14ac:dyDescent="0.25">
      <c r="A45" s="123">
        <v>42</v>
      </c>
      <c r="B45" s="117" t="s">
        <v>161</v>
      </c>
      <c r="C45" s="186" t="s">
        <v>301</v>
      </c>
      <c r="D45" s="187" t="s">
        <v>302</v>
      </c>
      <c r="E45" s="186" t="s">
        <v>303</v>
      </c>
      <c r="F45" s="186" t="s">
        <v>304</v>
      </c>
      <c r="G45" s="195" t="s">
        <v>305</v>
      </c>
      <c r="H45" s="196">
        <v>1680</v>
      </c>
      <c r="I45" s="196"/>
      <c r="J45" s="197">
        <v>20</v>
      </c>
      <c r="K45" s="196">
        <v>0</v>
      </c>
      <c r="L45" s="196">
        <v>1</v>
      </c>
      <c r="M45" s="196">
        <v>6</v>
      </c>
      <c r="N45" s="196">
        <v>3</v>
      </c>
      <c r="O45" s="196">
        <v>1</v>
      </c>
      <c r="P45" s="196">
        <v>4</v>
      </c>
      <c r="Q45" s="196">
        <v>4</v>
      </c>
      <c r="R45" s="196">
        <v>5</v>
      </c>
      <c r="S45" s="197">
        <v>0</v>
      </c>
      <c r="T45" s="196">
        <v>84</v>
      </c>
      <c r="U45" s="196">
        <v>0</v>
      </c>
      <c r="V45" s="196">
        <v>4</v>
      </c>
      <c r="W45" s="196">
        <v>4</v>
      </c>
      <c r="X45" s="196">
        <v>0</v>
      </c>
      <c r="Y45" s="196">
        <v>1</v>
      </c>
      <c r="Z45" s="196">
        <v>1</v>
      </c>
      <c r="AA45" s="196">
        <v>0</v>
      </c>
      <c r="AB45" s="196">
        <v>238</v>
      </c>
      <c r="AC45" s="196">
        <v>0</v>
      </c>
      <c r="AD45" s="196">
        <v>2</v>
      </c>
      <c r="AE45" s="196">
        <v>1</v>
      </c>
      <c r="AF45" s="196">
        <v>1</v>
      </c>
      <c r="AG45" s="196">
        <v>60</v>
      </c>
      <c r="AH45" s="196">
        <v>0</v>
      </c>
      <c r="AI45" s="196">
        <v>0</v>
      </c>
      <c r="AJ45" s="196">
        <v>0</v>
      </c>
      <c r="AK45" s="196">
        <v>2</v>
      </c>
      <c r="AL45" s="196">
        <v>139</v>
      </c>
      <c r="AM45" s="196">
        <v>0</v>
      </c>
      <c r="AN45" s="196">
        <v>0</v>
      </c>
      <c r="AO45" s="196">
        <v>3</v>
      </c>
      <c r="AP45" s="196">
        <v>1</v>
      </c>
      <c r="AQ45" s="196">
        <v>1</v>
      </c>
      <c r="AR45" s="196">
        <v>0</v>
      </c>
      <c r="AS45" s="196">
        <v>55</v>
      </c>
      <c r="AT45" s="196">
        <v>0</v>
      </c>
      <c r="AU45" s="196">
        <v>2</v>
      </c>
      <c r="AV45" s="196">
        <v>1</v>
      </c>
    </row>
    <row r="46" spans="1:48" ht="112.5" hidden="1" customHeight="1" x14ac:dyDescent="0.25">
      <c r="A46" s="123">
        <v>43</v>
      </c>
      <c r="B46" s="117" t="s">
        <v>161</v>
      </c>
      <c r="C46" s="187" t="s">
        <v>306</v>
      </c>
      <c r="D46" s="187" t="s">
        <v>307</v>
      </c>
      <c r="E46" s="187" t="s">
        <v>308</v>
      </c>
      <c r="F46" s="187" t="s">
        <v>309</v>
      </c>
      <c r="G46" s="195" t="s">
        <v>305</v>
      </c>
      <c r="H46" s="193">
        <v>0</v>
      </c>
      <c r="I46" s="193"/>
      <c r="J46" s="192">
        <v>356</v>
      </c>
      <c r="K46" s="193">
        <v>19</v>
      </c>
      <c r="L46" s="193">
        <v>13</v>
      </c>
      <c r="M46" s="193">
        <v>21</v>
      </c>
      <c r="N46" s="193">
        <v>33</v>
      </c>
      <c r="O46" s="193">
        <v>3</v>
      </c>
      <c r="P46" s="193">
        <v>22</v>
      </c>
      <c r="Q46" s="193">
        <v>16</v>
      </c>
      <c r="R46" s="193">
        <v>23</v>
      </c>
      <c r="S46" s="192">
        <v>196</v>
      </c>
      <c r="T46" s="193">
        <v>33</v>
      </c>
      <c r="U46" s="193">
        <v>12</v>
      </c>
      <c r="V46" s="193">
        <v>29</v>
      </c>
      <c r="W46" s="193">
        <v>56</v>
      </c>
      <c r="X46" s="193">
        <v>17</v>
      </c>
      <c r="Y46" s="193">
        <v>18</v>
      </c>
      <c r="Z46" s="193">
        <v>33</v>
      </c>
      <c r="AA46" s="193">
        <v>43</v>
      </c>
      <c r="AB46" s="193">
        <v>252</v>
      </c>
      <c r="AC46" s="193">
        <v>19</v>
      </c>
      <c r="AD46" s="193">
        <v>33</v>
      </c>
      <c r="AE46" s="193">
        <v>26</v>
      </c>
      <c r="AF46" s="193">
        <v>39</v>
      </c>
      <c r="AG46" s="193">
        <v>84</v>
      </c>
      <c r="AH46" s="193">
        <v>18</v>
      </c>
      <c r="AI46" s="193">
        <v>21</v>
      </c>
      <c r="AJ46" s="193">
        <v>20</v>
      </c>
      <c r="AK46" s="193">
        <v>24</v>
      </c>
      <c r="AL46" s="193">
        <v>123</v>
      </c>
      <c r="AM46" s="193">
        <v>18</v>
      </c>
      <c r="AN46" s="193">
        <v>14</v>
      </c>
      <c r="AO46" s="193">
        <v>75</v>
      </c>
      <c r="AP46" s="193">
        <v>2</v>
      </c>
      <c r="AQ46" s="193">
        <v>12</v>
      </c>
      <c r="AR46" s="193">
        <v>10</v>
      </c>
      <c r="AS46" s="193">
        <v>73</v>
      </c>
      <c r="AT46" s="193">
        <v>7</v>
      </c>
      <c r="AU46" s="193">
        <v>16</v>
      </c>
      <c r="AV46" s="193">
        <v>30</v>
      </c>
    </row>
    <row r="47" spans="1:48" ht="112.5" hidden="1" customHeight="1" x14ac:dyDescent="0.25">
      <c r="A47" s="123">
        <v>44</v>
      </c>
      <c r="B47" s="117" t="s">
        <v>161</v>
      </c>
      <c r="C47" s="187" t="s">
        <v>310</v>
      </c>
      <c r="D47" s="187" t="s">
        <v>311</v>
      </c>
      <c r="E47" s="187" t="s">
        <v>312</v>
      </c>
      <c r="F47" s="187" t="s">
        <v>309</v>
      </c>
      <c r="G47" s="195" t="s">
        <v>305</v>
      </c>
      <c r="H47" s="193">
        <v>0</v>
      </c>
      <c r="I47" s="193"/>
      <c r="J47" s="192">
        <v>356</v>
      </c>
      <c r="K47" s="193">
        <v>19</v>
      </c>
      <c r="L47" s="193">
        <v>13</v>
      </c>
      <c r="M47" s="193">
        <v>21</v>
      </c>
      <c r="N47" s="193">
        <v>33</v>
      </c>
      <c r="O47" s="193">
        <v>3</v>
      </c>
      <c r="P47" s="193">
        <v>22</v>
      </c>
      <c r="Q47" s="193">
        <v>16</v>
      </c>
      <c r="R47" s="193">
        <v>23</v>
      </c>
      <c r="S47" s="192">
        <v>196</v>
      </c>
      <c r="T47" s="193">
        <v>33</v>
      </c>
      <c r="U47" s="193">
        <v>12</v>
      </c>
      <c r="V47" s="193">
        <v>29</v>
      </c>
      <c r="W47" s="193">
        <v>56</v>
      </c>
      <c r="X47" s="193">
        <v>17</v>
      </c>
      <c r="Y47" s="193">
        <v>18</v>
      </c>
      <c r="Z47" s="193">
        <v>33</v>
      </c>
      <c r="AA47" s="193">
        <v>43</v>
      </c>
      <c r="AB47" s="193">
        <v>252</v>
      </c>
      <c r="AC47" s="193">
        <v>19</v>
      </c>
      <c r="AD47" s="193">
        <v>33</v>
      </c>
      <c r="AE47" s="193">
        <v>26</v>
      </c>
      <c r="AF47" s="193">
        <v>39</v>
      </c>
      <c r="AG47" s="193">
        <v>84</v>
      </c>
      <c r="AH47" s="193">
        <v>18</v>
      </c>
      <c r="AI47" s="193">
        <v>21</v>
      </c>
      <c r="AJ47" s="193">
        <v>20</v>
      </c>
      <c r="AK47" s="193">
        <v>24</v>
      </c>
      <c r="AL47" s="193">
        <v>123</v>
      </c>
      <c r="AM47" s="193">
        <v>18</v>
      </c>
      <c r="AN47" s="193">
        <v>14</v>
      </c>
      <c r="AO47" s="193">
        <v>75</v>
      </c>
      <c r="AP47" s="193">
        <v>2</v>
      </c>
      <c r="AQ47" s="193">
        <v>12</v>
      </c>
      <c r="AR47" s="193">
        <v>10</v>
      </c>
      <c r="AS47" s="193">
        <v>73</v>
      </c>
      <c r="AT47" s="193">
        <v>7</v>
      </c>
      <c r="AU47" s="193">
        <v>16</v>
      </c>
      <c r="AV47" s="193">
        <v>30</v>
      </c>
    </row>
    <row r="48" spans="1:48" ht="112.5" hidden="1" customHeight="1" x14ac:dyDescent="0.25">
      <c r="A48" s="123">
        <v>45</v>
      </c>
      <c r="B48" s="117" t="s">
        <v>161</v>
      </c>
      <c r="C48" s="187" t="s">
        <v>313</v>
      </c>
      <c r="D48" s="187" t="s">
        <v>314</v>
      </c>
      <c r="E48" s="187" t="s">
        <v>315</v>
      </c>
      <c r="F48" s="187" t="s">
        <v>309</v>
      </c>
      <c r="G48" s="195" t="s">
        <v>305</v>
      </c>
      <c r="H48" s="193">
        <v>0</v>
      </c>
      <c r="I48" s="193"/>
      <c r="J48" s="192">
        <v>356</v>
      </c>
      <c r="K48" s="193">
        <v>19</v>
      </c>
      <c r="L48" s="193">
        <v>13</v>
      </c>
      <c r="M48" s="193">
        <v>21</v>
      </c>
      <c r="N48" s="193">
        <v>33</v>
      </c>
      <c r="O48" s="193">
        <v>3</v>
      </c>
      <c r="P48" s="193">
        <v>22</v>
      </c>
      <c r="Q48" s="193">
        <v>16</v>
      </c>
      <c r="R48" s="193">
        <v>23</v>
      </c>
      <c r="S48" s="192">
        <v>196</v>
      </c>
      <c r="T48" s="193">
        <v>33</v>
      </c>
      <c r="U48" s="193">
        <v>12</v>
      </c>
      <c r="V48" s="193">
        <v>29</v>
      </c>
      <c r="W48" s="193">
        <v>56</v>
      </c>
      <c r="X48" s="193">
        <v>17</v>
      </c>
      <c r="Y48" s="193">
        <v>18</v>
      </c>
      <c r="Z48" s="193">
        <v>33</v>
      </c>
      <c r="AA48" s="193">
        <v>43</v>
      </c>
      <c r="AB48" s="193">
        <v>252</v>
      </c>
      <c r="AC48" s="193">
        <v>19</v>
      </c>
      <c r="AD48" s="193">
        <v>33</v>
      </c>
      <c r="AE48" s="193">
        <v>26</v>
      </c>
      <c r="AF48" s="193">
        <v>39</v>
      </c>
      <c r="AG48" s="193">
        <v>84</v>
      </c>
      <c r="AH48" s="193">
        <v>18</v>
      </c>
      <c r="AI48" s="193">
        <v>21</v>
      </c>
      <c r="AJ48" s="193">
        <v>20</v>
      </c>
      <c r="AK48" s="193">
        <v>24</v>
      </c>
      <c r="AL48" s="193">
        <v>123</v>
      </c>
      <c r="AM48" s="193">
        <v>18</v>
      </c>
      <c r="AN48" s="193">
        <v>14</v>
      </c>
      <c r="AO48" s="193">
        <v>75</v>
      </c>
      <c r="AP48" s="193">
        <v>2</v>
      </c>
      <c r="AQ48" s="193">
        <v>12</v>
      </c>
      <c r="AR48" s="193">
        <v>10</v>
      </c>
      <c r="AS48" s="193">
        <v>73</v>
      </c>
      <c r="AT48" s="193">
        <v>7</v>
      </c>
      <c r="AU48" s="193">
        <v>16</v>
      </c>
      <c r="AV48" s="193">
        <v>30</v>
      </c>
    </row>
    <row r="49" spans="1:48" ht="112.5" hidden="1" customHeight="1" x14ac:dyDescent="0.25">
      <c r="A49" s="123">
        <v>46</v>
      </c>
      <c r="B49" s="117" t="s">
        <v>161</v>
      </c>
      <c r="C49" s="187" t="s">
        <v>316</v>
      </c>
      <c r="D49" s="187" t="s">
        <v>317</v>
      </c>
      <c r="E49" s="187" t="s">
        <v>318</v>
      </c>
      <c r="F49" s="187" t="s">
        <v>309</v>
      </c>
      <c r="G49" s="195" t="s">
        <v>305</v>
      </c>
      <c r="H49" s="193">
        <v>0</v>
      </c>
      <c r="I49" s="193"/>
      <c r="J49" s="192">
        <v>356</v>
      </c>
      <c r="K49" s="193">
        <v>19</v>
      </c>
      <c r="L49" s="193">
        <v>13</v>
      </c>
      <c r="M49" s="193">
        <v>21</v>
      </c>
      <c r="N49" s="193">
        <v>33</v>
      </c>
      <c r="O49" s="193">
        <v>3</v>
      </c>
      <c r="P49" s="193">
        <v>22</v>
      </c>
      <c r="Q49" s="193">
        <v>16</v>
      </c>
      <c r="R49" s="193">
        <v>23</v>
      </c>
      <c r="S49" s="192">
        <v>196</v>
      </c>
      <c r="T49" s="193">
        <v>33</v>
      </c>
      <c r="U49" s="193">
        <v>12</v>
      </c>
      <c r="V49" s="193">
        <v>29</v>
      </c>
      <c r="W49" s="193">
        <v>56</v>
      </c>
      <c r="X49" s="193">
        <v>17</v>
      </c>
      <c r="Y49" s="193">
        <v>18</v>
      </c>
      <c r="Z49" s="193">
        <v>33</v>
      </c>
      <c r="AA49" s="193">
        <v>43</v>
      </c>
      <c r="AB49" s="193">
        <v>252</v>
      </c>
      <c r="AC49" s="193">
        <v>19</v>
      </c>
      <c r="AD49" s="193">
        <v>33</v>
      </c>
      <c r="AE49" s="193">
        <v>26</v>
      </c>
      <c r="AF49" s="193">
        <v>39</v>
      </c>
      <c r="AG49" s="193">
        <v>84</v>
      </c>
      <c r="AH49" s="193">
        <v>18</v>
      </c>
      <c r="AI49" s="193">
        <v>21</v>
      </c>
      <c r="AJ49" s="193">
        <v>20</v>
      </c>
      <c r="AK49" s="193">
        <v>24</v>
      </c>
      <c r="AL49" s="193">
        <v>123</v>
      </c>
      <c r="AM49" s="193">
        <v>18</v>
      </c>
      <c r="AN49" s="193">
        <v>14</v>
      </c>
      <c r="AO49" s="193">
        <v>75</v>
      </c>
      <c r="AP49" s="193">
        <v>2</v>
      </c>
      <c r="AQ49" s="193">
        <v>12</v>
      </c>
      <c r="AR49" s="193">
        <v>10</v>
      </c>
      <c r="AS49" s="193">
        <v>73</v>
      </c>
      <c r="AT49" s="193">
        <v>7</v>
      </c>
      <c r="AU49" s="193">
        <v>16</v>
      </c>
      <c r="AV49" s="193">
        <v>30</v>
      </c>
    </row>
    <row r="50" spans="1:48" ht="112.5" hidden="1" customHeight="1" x14ac:dyDescent="0.25">
      <c r="A50" s="123">
        <v>47</v>
      </c>
      <c r="B50" s="117" t="s">
        <v>161</v>
      </c>
      <c r="C50" s="187" t="s">
        <v>319</v>
      </c>
      <c r="D50" s="187" t="s">
        <v>320</v>
      </c>
      <c r="E50" s="187" t="s">
        <v>321</v>
      </c>
      <c r="F50" s="187" t="s">
        <v>322</v>
      </c>
      <c r="G50" s="195" t="s">
        <v>305</v>
      </c>
      <c r="H50" s="193">
        <v>0</v>
      </c>
      <c r="I50" s="193"/>
      <c r="J50" s="192">
        <v>495</v>
      </c>
      <c r="K50" s="193">
        <v>25</v>
      </c>
      <c r="L50" s="193">
        <v>15</v>
      </c>
      <c r="M50" s="193">
        <v>14</v>
      </c>
      <c r="N50" s="193">
        <v>33</v>
      </c>
      <c r="O50" s="193">
        <v>2</v>
      </c>
      <c r="P50" s="193">
        <v>23</v>
      </c>
      <c r="Q50" s="193">
        <v>12</v>
      </c>
      <c r="R50" s="193">
        <v>24</v>
      </c>
      <c r="S50" s="192">
        <v>230</v>
      </c>
      <c r="T50" s="193">
        <v>38</v>
      </c>
      <c r="U50" s="193">
        <v>20</v>
      </c>
      <c r="V50" s="193">
        <v>32</v>
      </c>
      <c r="W50" s="193">
        <v>54</v>
      </c>
      <c r="X50" s="193">
        <v>19</v>
      </c>
      <c r="Y50" s="193">
        <v>9</v>
      </c>
      <c r="Z50" s="193">
        <v>25</v>
      </c>
      <c r="AA50" s="193">
        <v>27</v>
      </c>
      <c r="AB50" s="193">
        <v>210</v>
      </c>
      <c r="AC50" s="193">
        <v>21</v>
      </c>
      <c r="AD50" s="193">
        <v>42</v>
      </c>
      <c r="AE50" s="193">
        <v>38</v>
      </c>
      <c r="AF50" s="193">
        <v>40</v>
      </c>
      <c r="AG50" s="193">
        <v>66</v>
      </c>
      <c r="AH50" s="193">
        <v>19</v>
      </c>
      <c r="AI50" s="193">
        <v>39</v>
      </c>
      <c r="AJ50" s="193">
        <v>20</v>
      </c>
      <c r="AK50" s="193">
        <v>31</v>
      </c>
      <c r="AL50" s="193">
        <v>123</v>
      </c>
      <c r="AM50" s="193">
        <v>31</v>
      </c>
      <c r="AN50" s="193">
        <v>18</v>
      </c>
      <c r="AO50" s="193">
        <v>87</v>
      </c>
      <c r="AP50" s="193">
        <v>7</v>
      </c>
      <c r="AQ50" s="193">
        <v>8</v>
      </c>
      <c r="AR50" s="193">
        <v>4</v>
      </c>
      <c r="AS50" s="193">
        <v>89</v>
      </c>
      <c r="AT50" s="193">
        <v>15</v>
      </c>
      <c r="AU50" s="193">
        <v>23</v>
      </c>
      <c r="AV50" s="193">
        <v>32</v>
      </c>
    </row>
    <row r="51" spans="1:48" ht="112.5" hidden="1" customHeight="1" x14ac:dyDescent="0.25">
      <c r="A51" s="123">
        <v>48</v>
      </c>
      <c r="B51" s="117" t="s">
        <v>161</v>
      </c>
      <c r="C51" s="187" t="s">
        <v>323</v>
      </c>
      <c r="D51" s="187" t="s">
        <v>324</v>
      </c>
      <c r="E51" s="187" t="s">
        <v>325</v>
      </c>
      <c r="F51" s="187" t="s">
        <v>322</v>
      </c>
      <c r="G51" s="195" t="s">
        <v>305</v>
      </c>
      <c r="H51" s="193">
        <v>0</v>
      </c>
      <c r="I51" s="193"/>
      <c r="J51" s="192">
        <v>495</v>
      </c>
      <c r="K51" s="193">
        <v>25</v>
      </c>
      <c r="L51" s="193">
        <v>15</v>
      </c>
      <c r="M51" s="193">
        <v>14</v>
      </c>
      <c r="N51" s="193">
        <v>33</v>
      </c>
      <c r="O51" s="193">
        <v>2</v>
      </c>
      <c r="P51" s="193">
        <v>23</v>
      </c>
      <c r="Q51" s="193">
        <v>12</v>
      </c>
      <c r="R51" s="193">
        <v>24</v>
      </c>
      <c r="S51" s="192">
        <v>230</v>
      </c>
      <c r="T51" s="193">
        <v>38</v>
      </c>
      <c r="U51" s="193">
        <v>20</v>
      </c>
      <c r="V51" s="193">
        <v>32</v>
      </c>
      <c r="W51" s="193">
        <v>54</v>
      </c>
      <c r="X51" s="193">
        <v>19</v>
      </c>
      <c r="Y51" s="193">
        <v>9</v>
      </c>
      <c r="Z51" s="193">
        <v>25</v>
      </c>
      <c r="AA51" s="193">
        <v>27</v>
      </c>
      <c r="AB51" s="193">
        <v>210</v>
      </c>
      <c r="AC51" s="193">
        <v>21</v>
      </c>
      <c r="AD51" s="193">
        <v>42</v>
      </c>
      <c r="AE51" s="193">
        <v>38</v>
      </c>
      <c r="AF51" s="193">
        <v>40</v>
      </c>
      <c r="AG51" s="193">
        <v>66</v>
      </c>
      <c r="AH51" s="193">
        <v>19</v>
      </c>
      <c r="AI51" s="193">
        <v>39</v>
      </c>
      <c r="AJ51" s="193">
        <v>20</v>
      </c>
      <c r="AK51" s="193">
        <v>31</v>
      </c>
      <c r="AL51" s="193">
        <v>123</v>
      </c>
      <c r="AM51" s="193">
        <v>31</v>
      </c>
      <c r="AN51" s="193">
        <v>18</v>
      </c>
      <c r="AO51" s="193">
        <v>87</v>
      </c>
      <c r="AP51" s="193">
        <v>7</v>
      </c>
      <c r="AQ51" s="193">
        <v>8</v>
      </c>
      <c r="AR51" s="193">
        <v>4</v>
      </c>
      <c r="AS51" s="193">
        <v>89</v>
      </c>
      <c r="AT51" s="193">
        <v>15</v>
      </c>
      <c r="AU51" s="193">
        <v>23</v>
      </c>
      <c r="AV51" s="193">
        <v>32</v>
      </c>
    </row>
    <row r="52" spans="1:48" ht="112.5" hidden="1" customHeight="1" x14ac:dyDescent="0.25">
      <c r="A52" s="123">
        <v>49</v>
      </c>
      <c r="B52" s="117" t="s">
        <v>161</v>
      </c>
      <c r="C52" s="187" t="s">
        <v>326</v>
      </c>
      <c r="D52" s="187" t="s">
        <v>327</v>
      </c>
      <c r="E52" s="187" t="s">
        <v>328</v>
      </c>
      <c r="F52" s="187" t="s">
        <v>322</v>
      </c>
      <c r="G52" s="195" t="s">
        <v>305</v>
      </c>
      <c r="H52" s="193">
        <v>0</v>
      </c>
      <c r="I52" s="193"/>
      <c r="J52" s="192">
        <v>495</v>
      </c>
      <c r="K52" s="193">
        <v>25</v>
      </c>
      <c r="L52" s="193">
        <v>15</v>
      </c>
      <c r="M52" s="193">
        <v>14</v>
      </c>
      <c r="N52" s="193">
        <v>33</v>
      </c>
      <c r="O52" s="193">
        <v>2</v>
      </c>
      <c r="P52" s="193">
        <v>23</v>
      </c>
      <c r="Q52" s="193">
        <v>12</v>
      </c>
      <c r="R52" s="193">
        <v>24</v>
      </c>
      <c r="S52" s="192">
        <v>230</v>
      </c>
      <c r="T52" s="193">
        <v>38</v>
      </c>
      <c r="U52" s="193">
        <v>20</v>
      </c>
      <c r="V52" s="193">
        <v>32</v>
      </c>
      <c r="W52" s="193">
        <v>54</v>
      </c>
      <c r="X52" s="193">
        <v>19</v>
      </c>
      <c r="Y52" s="193">
        <v>9</v>
      </c>
      <c r="Z52" s="193">
        <v>25</v>
      </c>
      <c r="AA52" s="193">
        <v>27</v>
      </c>
      <c r="AB52" s="193">
        <v>210</v>
      </c>
      <c r="AC52" s="193">
        <v>21</v>
      </c>
      <c r="AD52" s="193">
        <v>42</v>
      </c>
      <c r="AE52" s="193">
        <v>38</v>
      </c>
      <c r="AF52" s="193">
        <v>40</v>
      </c>
      <c r="AG52" s="193">
        <v>66</v>
      </c>
      <c r="AH52" s="193">
        <v>19</v>
      </c>
      <c r="AI52" s="193">
        <v>39</v>
      </c>
      <c r="AJ52" s="193">
        <v>20</v>
      </c>
      <c r="AK52" s="193">
        <v>31</v>
      </c>
      <c r="AL52" s="193">
        <v>123</v>
      </c>
      <c r="AM52" s="193">
        <v>31</v>
      </c>
      <c r="AN52" s="193">
        <v>18</v>
      </c>
      <c r="AO52" s="193">
        <v>87</v>
      </c>
      <c r="AP52" s="193">
        <v>7</v>
      </c>
      <c r="AQ52" s="193">
        <v>8</v>
      </c>
      <c r="AR52" s="193">
        <v>4</v>
      </c>
      <c r="AS52" s="193">
        <v>89</v>
      </c>
      <c r="AT52" s="193">
        <v>15</v>
      </c>
      <c r="AU52" s="193">
        <v>23</v>
      </c>
      <c r="AV52" s="193">
        <v>32</v>
      </c>
    </row>
    <row r="53" spans="1:48" ht="112.5" hidden="1" customHeight="1" x14ac:dyDescent="0.25">
      <c r="A53" s="123">
        <v>50</v>
      </c>
      <c r="B53" s="117" t="s">
        <v>161</v>
      </c>
      <c r="C53" s="187" t="s">
        <v>329</v>
      </c>
      <c r="D53" s="187" t="s">
        <v>330</v>
      </c>
      <c r="E53" s="187" t="s">
        <v>331</v>
      </c>
      <c r="F53" s="187" t="s">
        <v>322</v>
      </c>
      <c r="G53" s="195" t="s">
        <v>305</v>
      </c>
      <c r="H53" s="193">
        <v>0</v>
      </c>
      <c r="I53" s="193"/>
      <c r="J53" s="192">
        <v>495</v>
      </c>
      <c r="K53" s="193">
        <v>25</v>
      </c>
      <c r="L53" s="193">
        <v>15</v>
      </c>
      <c r="M53" s="193">
        <v>14</v>
      </c>
      <c r="N53" s="193">
        <v>33</v>
      </c>
      <c r="O53" s="193">
        <v>2</v>
      </c>
      <c r="P53" s="193">
        <v>23</v>
      </c>
      <c r="Q53" s="193">
        <v>12</v>
      </c>
      <c r="R53" s="193">
        <v>24</v>
      </c>
      <c r="S53" s="192">
        <v>230</v>
      </c>
      <c r="T53" s="193">
        <v>38</v>
      </c>
      <c r="U53" s="193">
        <v>20</v>
      </c>
      <c r="V53" s="193">
        <v>32</v>
      </c>
      <c r="W53" s="193">
        <v>54</v>
      </c>
      <c r="X53" s="193">
        <v>19</v>
      </c>
      <c r="Y53" s="193">
        <v>9</v>
      </c>
      <c r="Z53" s="193">
        <v>25</v>
      </c>
      <c r="AA53" s="193">
        <v>27</v>
      </c>
      <c r="AB53" s="193">
        <v>210</v>
      </c>
      <c r="AC53" s="193">
        <v>21</v>
      </c>
      <c r="AD53" s="193">
        <v>42</v>
      </c>
      <c r="AE53" s="193">
        <v>38</v>
      </c>
      <c r="AF53" s="193">
        <v>40</v>
      </c>
      <c r="AG53" s="193">
        <v>66</v>
      </c>
      <c r="AH53" s="193">
        <v>19</v>
      </c>
      <c r="AI53" s="193">
        <v>39</v>
      </c>
      <c r="AJ53" s="193">
        <v>20</v>
      </c>
      <c r="AK53" s="193">
        <v>31</v>
      </c>
      <c r="AL53" s="193">
        <v>123</v>
      </c>
      <c r="AM53" s="193">
        <v>31</v>
      </c>
      <c r="AN53" s="193">
        <v>18</v>
      </c>
      <c r="AO53" s="193">
        <v>87</v>
      </c>
      <c r="AP53" s="193">
        <v>7</v>
      </c>
      <c r="AQ53" s="193">
        <v>8</v>
      </c>
      <c r="AR53" s="193">
        <v>4</v>
      </c>
      <c r="AS53" s="193">
        <v>89</v>
      </c>
      <c r="AT53" s="193">
        <v>15</v>
      </c>
      <c r="AU53" s="193">
        <v>23</v>
      </c>
      <c r="AV53" s="193">
        <v>32</v>
      </c>
    </row>
    <row r="54" spans="1:48" ht="112.5" hidden="1" customHeight="1" x14ac:dyDescent="0.25">
      <c r="A54" s="123">
        <v>51</v>
      </c>
      <c r="B54" s="117" t="s">
        <v>161</v>
      </c>
      <c r="C54" s="187" t="s">
        <v>332</v>
      </c>
      <c r="D54" s="187" t="s">
        <v>333</v>
      </c>
      <c r="E54" s="187" t="s">
        <v>334</v>
      </c>
      <c r="F54" s="187" t="s">
        <v>322</v>
      </c>
      <c r="G54" s="195" t="s">
        <v>305</v>
      </c>
      <c r="H54" s="193">
        <v>0</v>
      </c>
      <c r="I54" s="193"/>
      <c r="J54" s="192">
        <v>495</v>
      </c>
      <c r="K54" s="193">
        <v>25</v>
      </c>
      <c r="L54" s="193">
        <v>15</v>
      </c>
      <c r="M54" s="193">
        <v>14</v>
      </c>
      <c r="N54" s="193">
        <v>33</v>
      </c>
      <c r="O54" s="193">
        <v>2</v>
      </c>
      <c r="P54" s="193">
        <v>23</v>
      </c>
      <c r="Q54" s="193">
        <v>12</v>
      </c>
      <c r="R54" s="193">
        <v>24</v>
      </c>
      <c r="S54" s="192">
        <v>230</v>
      </c>
      <c r="T54" s="193">
        <v>38</v>
      </c>
      <c r="U54" s="193">
        <v>20</v>
      </c>
      <c r="V54" s="193">
        <v>32</v>
      </c>
      <c r="W54" s="193">
        <v>54</v>
      </c>
      <c r="X54" s="193">
        <v>19</v>
      </c>
      <c r="Y54" s="193">
        <v>9</v>
      </c>
      <c r="Z54" s="193">
        <v>25</v>
      </c>
      <c r="AA54" s="193">
        <v>27</v>
      </c>
      <c r="AB54" s="193">
        <v>210</v>
      </c>
      <c r="AC54" s="193">
        <v>21</v>
      </c>
      <c r="AD54" s="193">
        <v>42</v>
      </c>
      <c r="AE54" s="193">
        <v>38</v>
      </c>
      <c r="AF54" s="193">
        <v>40</v>
      </c>
      <c r="AG54" s="193">
        <v>66</v>
      </c>
      <c r="AH54" s="193">
        <v>19</v>
      </c>
      <c r="AI54" s="193">
        <v>39</v>
      </c>
      <c r="AJ54" s="193">
        <v>20</v>
      </c>
      <c r="AK54" s="193">
        <v>31</v>
      </c>
      <c r="AL54" s="193">
        <v>123</v>
      </c>
      <c r="AM54" s="193">
        <v>31</v>
      </c>
      <c r="AN54" s="193">
        <v>18</v>
      </c>
      <c r="AO54" s="193">
        <v>87</v>
      </c>
      <c r="AP54" s="193">
        <v>7</v>
      </c>
      <c r="AQ54" s="193">
        <v>8</v>
      </c>
      <c r="AR54" s="193">
        <v>4</v>
      </c>
      <c r="AS54" s="193">
        <v>89</v>
      </c>
      <c r="AT54" s="193">
        <v>15</v>
      </c>
      <c r="AU54" s="193">
        <v>23</v>
      </c>
      <c r="AV54" s="193">
        <v>32</v>
      </c>
    </row>
    <row r="55" spans="1:48" ht="112.5" hidden="1" customHeight="1" x14ac:dyDescent="0.25">
      <c r="A55" s="123">
        <v>52</v>
      </c>
      <c r="B55" s="117" t="s">
        <v>161</v>
      </c>
      <c r="C55" s="187" t="s">
        <v>335</v>
      </c>
      <c r="D55" s="187" t="s">
        <v>336</v>
      </c>
      <c r="E55" s="187" t="s">
        <v>337</v>
      </c>
      <c r="F55" s="187" t="s">
        <v>338</v>
      </c>
      <c r="G55" s="195" t="s">
        <v>305</v>
      </c>
      <c r="H55" s="193">
        <v>0</v>
      </c>
      <c r="I55" s="193"/>
      <c r="J55" s="192">
        <v>444</v>
      </c>
      <c r="K55" s="193">
        <v>23</v>
      </c>
      <c r="L55" s="193">
        <v>14</v>
      </c>
      <c r="M55" s="193">
        <v>32</v>
      </c>
      <c r="N55" s="193">
        <v>38</v>
      </c>
      <c r="O55" s="193">
        <v>9</v>
      </c>
      <c r="P55" s="193">
        <v>18</v>
      </c>
      <c r="Q55" s="193">
        <v>13</v>
      </c>
      <c r="R55" s="193">
        <v>21</v>
      </c>
      <c r="S55" s="192">
        <v>236</v>
      </c>
      <c r="T55" s="193">
        <v>38</v>
      </c>
      <c r="U55" s="193">
        <v>9</v>
      </c>
      <c r="V55" s="193">
        <v>34</v>
      </c>
      <c r="W55" s="193">
        <v>79</v>
      </c>
      <c r="X55" s="193">
        <v>11</v>
      </c>
      <c r="Y55" s="193">
        <v>17</v>
      </c>
      <c r="Z55" s="193">
        <v>29</v>
      </c>
      <c r="AA55" s="193">
        <v>29</v>
      </c>
      <c r="AB55" s="193">
        <v>314</v>
      </c>
      <c r="AC55" s="193">
        <v>22</v>
      </c>
      <c r="AD55" s="193">
        <v>50</v>
      </c>
      <c r="AE55" s="193">
        <v>37</v>
      </c>
      <c r="AF55" s="193">
        <v>32</v>
      </c>
      <c r="AG55" s="193">
        <v>86</v>
      </c>
      <c r="AH55" s="193">
        <v>27</v>
      </c>
      <c r="AI55" s="193">
        <v>30</v>
      </c>
      <c r="AJ55" s="193">
        <v>27</v>
      </c>
      <c r="AK55" s="193">
        <v>25</v>
      </c>
      <c r="AL55" s="193">
        <v>76</v>
      </c>
      <c r="AM55" s="193">
        <v>24</v>
      </c>
      <c r="AN55" s="193">
        <v>25</v>
      </c>
      <c r="AO55" s="193">
        <v>85</v>
      </c>
      <c r="AP55" s="193">
        <v>9</v>
      </c>
      <c r="AQ55" s="193">
        <v>11</v>
      </c>
      <c r="AR55" s="193">
        <v>7</v>
      </c>
      <c r="AS55" s="193">
        <v>88</v>
      </c>
      <c r="AT55" s="193">
        <v>20</v>
      </c>
      <c r="AU55" s="193">
        <v>23</v>
      </c>
      <c r="AV55" s="193">
        <v>22</v>
      </c>
    </row>
    <row r="56" spans="1:48" ht="112.5" hidden="1" customHeight="1" x14ac:dyDescent="0.25">
      <c r="A56" s="123">
        <v>53</v>
      </c>
      <c r="B56" s="117" t="s">
        <v>161</v>
      </c>
      <c r="C56" s="187" t="s">
        <v>339</v>
      </c>
      <c r="D56" s="187" t="s">
        <v>340</v>
      </c>
      <c r="E56" s="187" t="s">
        <v>341</v>
      </c>
      <c r="F56" s="187" t="s">
        <v>338</v>
      </c>
      <c r="G56" s="195" t="s">
        <v>305</v>
      </c>
      <c r="H56" s="193">
        <v>0</v>
      </c>
      <c r="I56" s="193"/>
      <c r="J56" s="192">
        <v>444</v>
      </c>
      <c r="K56" s="193">
        <v>23</v>
      </c>
      <c r="L56" s="193">
        <v>14</v>
      </c>
      <c r="M56" s="193">
        <v>32</v>
      </c>
      <c r="N56" s="193">
        <v>38</v>
      </c>
      <c r="O56" s="193">
        <v>9</v>
      </c>
      <c r="P56" s="193">
        <v>18</v>
      </c>
      <c r="Q56" s="193">
        <v>13</v>
      </c>
      <c r="R56" s="193">
        <v>21</v>
      </c>
      <c r="S56" s="192">
        <v>236</v>
      </c>
      <c r="T56" s="193">
        <v>38</v>
      </c>
      <c r="U56" s="193">
        <v>9</v>
      </c>
      <c r="V56" s="193">
        <v>34</v>
      </c>
      <c r="W56" s="193">
        <v>79</v>
      </c>
      <c r="X56" s="193">
        <v>11</v>
      </c>
      <c r="Y56" s="193">
        <v>17</v>
      </c>
      <c r="Z56" s="193">
        <v>29</v>
      </c>
      <c r="AA56" s="193">
        <v>29</v>
      </c>
      <c r="AB56" s="193">
        <v>314</v>
      </c>
      <c r="AC56" s="193">
        <v>22</v>
      </c>
      <c r="AD56" s="193">
        <v>50</v>
      </c>
      <c r="AE56" s="193">
        <v>37</v>
      </c>
      <c r="AF56" s="193">
        <v>32</v>
      </c>
      <c r="AG56" s="193">
        <v>86</v>
      </c>
      <c r="AH56" s="193">
        <v>27</v>
      </c>
      <c r="AI56" s="193">
        <v>30</v>
      </c>
      <c r="AJ56" s="193">
        <v>27</v>
      </c>
      <c r="AK56" s="193">
        <v>25</v>
      </c>
      <c r="AL56" s="193">
        <v>76</v>
      </c>
      <c r="AM56" s="193">
        <v>24</v>
      </c>
      <c r="AN56" s="193">
        <v>25</v>
      </c>
      <c r="AO56" s="193">
        <v>85</v>
      </c>
      <c r="AP56" s="193">
        <v>9</v>
      </c>
      <c r="AQ56" s="193">
        <v>11</v>
      </c>
      <c r="AR56" s="193">
        <v>7</v>
      </c>
      <c r="AS56" s="193">
        <v>88</v>
      </c>
      <c r="AT56" s="193">
        <v>20</v>
      </c>
      <c r="AU56" s="193">
        <v>23</v>
      </c>
      <c r="AV56" s="193">
        <v>22</v>
      </c>
    </row>
    <row r="57" spans="1:48" ht="112.5" hidden="1" customHeight="1" x14ac:dyDescent="0.25">
      <c r="A57" s="123">
        <v>54</v>
      </c>
      <c r="B57" s="117" t="s">
        <v>161</v>
      </c>
      <c r="C57" s="187" t="s">
        <v>342</v>
      </c>
      <c r="D57" s="187" t="s">
        <v>343</v>
      </c>
      <c r="E57" s="187" t="s">
        <v>344</v>
      </c>
      <c r="F57" s="187" t="s">
        <v>345</v>
      </c>
      <c r="G57" s="195" t="s">
        <v>305</v>
      </c>
      <c r="H57" s="198">
        <v>0</v>
      </c>
      <c r="I57" s="198"/>
      <c r="J57" s="199">
        <v>603</v>
      </c>
      <c r="K57" s="198">
        <v>53</v>
      </c>
      <c r="L57" s="198">
        <v>39</v>
      </c>
      <c r="M57" s="198">
        <v>37</v>
      </c>
      <c r="N57" s="198">
        <v>70</v>
      </c>
      <c r="O57" s="198">
        <v>14</v>
      </c>
      <c r="P57" s="198">
        <v>33</v>
      </c>
      <c r="Q57" s="198">
        <v>22</v>
      </c>
      <c r="R57" s="198">
        <v>32</v>
      </c>
      <c r="S57" s="199">
        <v>310</v>
      </c>
      <c r="T57" s="198">
        <v>72</v>
      </c>
      <c r="U57" s="198">
        <v>41</v>
      </c>
      <c r="V57" s="198">
        <v>64</v>
      </c>
      <c r="W57" s="198">
        <v>83</v>
      </c>
      <c r="X57" s="198">
        <v>68</v>
      </c>
      <c r="Y57" s="198">
        <v>22</v>
      </c>
      <c r="Z57" s="198">
        <v>61</v>
      </c>
      <c r="AA57" s="198">
        <v>45</v>
      </c>
      <c r="AB57" s="198">
        <v>533</v>
      </c>
      <c r="AC57" s="198">
        <v>72</v>
      </c>
      <c r="AD57" s="198">
        <v>69</v>
      </c>
      <c r="AE57" s="198">
        <v>57</v>
      </c>
      <c r="AF57" s="198">
        <v>154</v>
      </c>
      <c r="AG57" s="198">
        <v>166</v>
      </c>
      <c r="AH57" s="198">
        <v>32</v>
      </c>
      <c r="AI57" s="198">
        <v>56</v>
      </c>
      <c r="AJ57" s="198">
        <v>44</v>
      </c>
      <c r="AK57" s="198">
        <v>42</v>
      </c>
      <c r="AL57" s="198">
        <v>215</v>
      </c>
      <c r="AM57" s="198">
        <v>30</v>
      </c>
      <c r="AN57" s="198">
        <v>44</v>
      </c>
      <c r="AO57" s="198">
        <v>80</v>
      </c>
      <c r="AP57" s="198">
        <v>16</v>
      </c>
      <c r="AQ57" s="198">
        <v>38</v>
      </c>
      <c r="AR57" s="198">
        <v>14</v>
      </c>
      <c r="AS57" s="198">
        <v>108</v>
      </c>
      <c r="AT57" s="198">
        <v>18</v>
      </c>
      <c r="AU57" s="198">
        <v>19</v>
      </c>
      <c r="AV57" s="198">
        <v>44</v>
      </c>
    </row>
    <row r="58" spans="1:48" ht="112.5" hidden="1" customHeight="1" x14ac:dyDescent="0.25">
      <c r="A58" s="123">
        <v>55</v>
      </c>
      <c r="B58" s="117" t="s">
        <v>161</v>
      </c>
      <c r="C58" s="187" t="s">
        <v>346</v>
      </c>
      <c r="D58" s="187" t="s">
        <v>347</v>
      </c>
      <c r="E58" s="187" t="s">
        <v>348</v>
      </c>
      <c r="F58" s="187" t="s">
        <v>349</v>
      </c>
      <c r="G58" s="195" t="s">
        <v>305</v>
      </c>
      <c r="H58" s="198">
        <v>0</v>
      </c>
      <c r="I58" s="198"/>
      <c r="J58" s="199">
        <v>204</v>
      </c>
      <c r="K58" s="198">
        <v>18</v>
      </c>
      <c r="L58" s="198">
        <v>13</v>
      </c>
      <c r="M58" s="198">
        <v>12</v>
      </c>
      <c r="N58" s="198">
        <v>23</v>
      </c>
      <c r="O58" s="198">
        <v>2</v>
      </c>
      <c r="P58" s="198">
        <v>11</v>
      </c>
      <c r="Q58" s="198">
        <v>7</v>
      </c>
      <c r="R58" s="198">
        <v>11</v>
      </c>
      <c r="S58" s="199">
        <v>101</v>
      </c>
      <c r="T58" s="198">
        <v>8</v>
      </c>
      <c r="U58" s="198">
        <v>5</v>
      </c>
      <c r="V58" s="198">
        <v>8</v>
      </c>
      <c r="W58" s="198">
        <v>13</v>
      </c>
      <c r="X58" s="198">
        <v>23</v>
      </c>
      <c r="Y58" s="198">
        <v>8</v>
      </c>
      <c r="Z58" s="198">
        <v>20</v>
      </c>
      <c r="AA58" s="198">
        <v>5</v>
      </c>
      <c r="AB58" s="198">
        <v>64</v>
      </c>
      <c r="AC58" s="198">
        <v>9</v>
      </c>
      <c r="AD58" s="198">
        <v>8</v>
      </c>
      <c r="AE58" s="198">
        <v>7</v>
      </c>
      <c r="AF58" s="198">
        <v>19</v>
      </c>
      <c r="AG58" s="198">
        <v>20</v>
      </c>
      <c r="AH58" s="198">
        <v>4</v>
      </c>
      <c r="AI58" s="198">
        <v>7</v>
      </c>
      <c r="AJ58" s="198">
        <v>5</v>
      </c>
      <c r="AK58" s="198">
        <v>5</v>
      </c>
      <c r="AL58" s="198">
        <v>29</v>
      </c>
      <c r="AM58" s="198">
        <v>4</v>
      </c>
      <c r="AN58" s="198">
        <v>6</v>
      </c>
      <c r="AO58" s="198">
        <v>16</v>
      </c>
      <c r="AP58" s="198">
        <v>2</v>
      </c>
      <c r="AQ58" s="198">
        <v>13</v>
      </c>
      <c r="AR58" s="198">
        <v>3</v>
      </c>
      <c r="AS58" s="198">
        <v>36</v>
      </c>
      <c r="AT58" s="198">
        <v>6</v>
      </c>
      <c r="AU58" s="198">
        <v>6</v>
      </c>
      <c r="AV58" s="198">
        <v>15</v>
      </c>
    </row>
    <row r="59" spans="1:48" ht="112.5" hidden="1" customHeight="1" x14ac:dyDescent="0.25">
      <c r="A59" s="123">
        <v>56</v>
      </c>
      <c r="B59" s="117" t="s">
        <v>161</v>
      </c>
      <c r="C59" s="187" t="s">
        <v>350</v>
      </c>
      <c r="D59" s="187" t="s">
        <v>351</v>
      </c>
      <c r="E59" s="187" t="s">
        <v>352</v>
      </c>
      <c r="F59" s="187" t="s">
        <v>353</v>
      </c>
      <c r="G59" s="195" t="s">
        <v>305</v>
      </c>
      <c r="H59" s="198">
        <v>0</v>
      </c>
      <c r="I59" s="198"/>
      <c r="J59" s="199">
        <v>1744</v>
      </c>
      <c r="K59" s="198">
        <v>145</v>
      </c>
      <c r="L59" s="198">
        <v>106</v>
      </c>
      <c r="M59" s="198">
        <v>102</v>
      </c>
      <c r="N59" s="198">
        <v>192</v>
      </c>
      <c r="O59" s="198">
        <v>29</v>
      </c>
      <c r="P59" s="198">
        <v>91</v>
      </c>
      <c r="Q59" s="198">
        <v>60</v>
      </c>
      <c r="R59" s="198">
        <v>87</v>
      </c>
      <c r="S59" s="199">
        <v>760</v>
      </c>
      <c r="T59" s="198">
        <v>150</v>
      </c>
      <c r="U59" s="198">
        <v>85</v>
      </c>
      <c r="V59" s="198">
        <v>135</v>
      </c>
      <c r="W59" s="198">
        <v>234</v>
      </c>
      <c r="X59" s="198">
        <v>187</v>
      </c>
      <c r="Y59" s="198">
        <v>62</v>
      </c>
      <c r="Z59" s="198">
        <v>167</v>
      </c>
      <c r="AA59" s="198">
        <v>120</v>
      </c>
      <c r="AB59" s="198">
        <v>1069</v>
      </c>
      <c r="AC59" s="198">
        <v>145</v>
      </c>
      <c r="AD59" s="198">
        <v>139</v>
      </c>
      <c r="AE59" s="198">
        <v>113</v>
      </c>
      <c r="AF59" s="198">
        <v>308</v>
      </c>
      <c r="AG59" s="198">
        <v>347</v>
      </c>
      <c r="AH59" s="198">
        <v>65</v>
      </c>
      <c r="AI59" s="198">
        <v>116</v>
      </c>
      <c r="AJ59" s="198">
        <v>92</v>
      </c>
      <c r="AK59" s="198">
        <v>87</v>
      </c>
      <c r="AL59" s="198">
        <v>405</v>
      </c>
      <c r="AM59" s="198">
        <v>56</v>
      </c>
      <c r="AN59" s="198">
        <v>83</v>
      </c>
      <c r="AO59" s="198">
        <v>284</v>
      </c>
      <c r="AP59" s="198">
        <v>35</v>
      </c>
      <c r="AQ59" s="198">
        <v>103</v>
      </c>
      <c r="AR59" s="198">
        <v>52</v>
      </c>
      <c r="AS59" s="198">
        <v>296</v>
      </c>
      <c r="AT59" s="198">
        <v>51</v>
      </c>
      <c r="AU59" s="198">
        <v>52</v>
      </c>
      <c r="AV59" s="198">
        <v>120</v>
      </c>
    </row>
    <row r="60" spans="1:48" ht="112.5" hidden="1" customHeight="1" x14ac:dyDescent="0.25">
      <c r="A60" s="123">
        <v>57</v>
      </c>
      <c r="B60" s="117" t="s">
        <v>161</v>
      </c>
      <c r="C60" s="187" t="s">
        <v>354</v>
      </c>
      <c r="D60" s="187" t="s">
        <v>355</v>
      </c>
      <c r="E60" s="187" t="s">
        <v>356</v>
      </c>
      <c r="F60" s="187" t="s">
        <v>353</v>
      </c>
      <c r="G60" s="195" t="s">
        <v>305</v>
      </c>
      <c r="H60" s="198">
        <v>0</v>
      </c>
      <c r="I60" s="198"/>
      <c r="J60" s="199">
        <v>872</v>
      </c>
      <c r="K60" s="198">
        <v>73</v>
      </c>
      <c r="L60" s="198">
        <v>53</v>
      </c>
      <c r="M60" s="198">
        <v>51</v>
      </c>
      <c r="N60" s="198">
        <v>96</v>
      </c>
      <c r="O60" s="198">
        <v>15</v>
      </c>
      <c r="P60" s="198">
        <v>46</v>
      </c>
      <c r="Q60" s="198">
        <v>30</v>
      </c>
      <c r="R60" s="198">
        <v>44</v>
      </c>
      <c r="S60" s="199">
        <v>380</v>
      </c>
      <c r="T60" s="198">
        <v>75</v>
      </c>
      <c r="U60" s="198">
        <v>42</v>
      </c>
      <c r="V60" s="198">
        <v>68</v>
      </c>
      <c r="W60" s="198">
        <v>117</v>
      </c>
      <c r="X60" s="198">
        <v>94</v>
      </c>
      <c r="Y60" s="198">
        <v>31</v>
      </c>
      <c r="Z60" s="198">
        <v>83</v>
      </c>
      <c r="AA60" s="198">
        <v>60</v>
      </c>
      <c r="AB60" s="198">
        <v>535</v>
      </c>
      <c r="AC60" s="198">
        <v>73</v>
      </c>
      <c r="AD60" s="198">
        <v>70</v>
      </c>
      <c r="AE60" s="198">
        <v>57</v>
      </c>
      <c r="AF60" s="198">
        <v>154</v>
      </c>
      <c r="AG60" s="198">
        <v>173</v>
      </c>
      <c r="AH60" s="198">
        <v>33</v>
      </c>
      <c r="AI60" s="198">
        <v>58</v>
      </c>
      <c r="AJ60" s="198">
        <v>46</v>
      </c>
      <c r="AK60" s="198">
        <v>44</v>
      </c>
      <c r="AL60" s="198">
        <v>203</v>
      </c>
      <c r="AM60" s="198">
        <v>28</v>
      </c>
      <c r="AN60" s="198">
        <v>41</v>
      </c>
      <c r="AO60" s="198">
        <v>142</v>
      </c>
      <c r="AP60" s="198">
        <v>17</v>
      </c>
      <c r="AQ60" s="198">
        <v>52</v>
      </c>
      <c r="AR60" s="198">
        <v>26</v>
      </c>
      <c r="AS60" s="198">
        <v>148</v>
      </c>
      <c r="AT60" s="198">
        <v>26</v>
      </c>
      <c r="AU60" s="198">
        <v>26</v>
      </c>
      <c r="AV60" s="198">
        <v>60</v>
      </c>
    </row>
    <row r="61" spans="1:48" ht="112.5" customHeight="1" x14ac:dyDescent="0.25">
      <c r="A61" s="123">
        <v>58</v>
      </c>
      <c r="B61" s="200" t="s">
        <v>161</v>
      </c>
      <c r="C61" s="201" t="s">
        <v>357</v>
      </c>
      <c r="D61" s="202" t="s">
        <v>358</v>
      </c>
      <c r="E61" s="201" t="s">
        <v>359</v>
      </c>
      <c r="F61" s="201" t="s">
        <v>360</v>
      </c>
      <c r="G61" s="203" t="s">
        <v>361</v>
      </c>
      <c r="H61" s="204"/>
      <c r="I61" s="204"/>
      <c r="J61" s="205">
        <v>240.875</v>
      </c>
      <c r="K61" s="205">
        <v>12.19</v>
      </c>
      <c r="L61" s="205">
        <v>8.3949999999999996</v>
      </c>
      <c r="M61" s="205">
        <v>12.535</v>
      </c>
      <c r="N61" s="205">
        <v>21.62</v>
      </c>
      <c r="O61" s="205">
        <v>2.2999999999999998</v>
      </c>
      <c r="P61" s="205">
        <v>13.8</v>
      </c>
      <c r="Q61" s="205">
        <v>8.0500000000000007</v>
      </c>
      <c r="R61" s="205">
        <v>14.72</v>
      </c>
      <c r="S61" s="205">
        <v>130</v>
      </c>
      <c r="T61" s="205">
        <v>21.965</v>
      </c>
      <c r="U61" s="205">
        <v>8.0500000000000007</v>
      </c>
      <c r="V61" s="205">
        <v>17.48</v>
      </c>
      <c r="W61" s="205">
        <v>34.844999999999999</v>
      </c>
      <c r="X61" s="205">
        <v>8.3949999999999996</v>
      </c>
      <c r="Y61" s="205">
        <v>8.74</v>
      </c>
      <c r="Z61" s="205">
        <v>16.905000000000001</v>
      </c>
      <c r="AA61" s="205">
        <v>18.399999999999999</v>
      </c>
      <c r="AB61" s="205">
        <v>155.25</v>
      </c>
      <c r="AC61" s="205">
        <v>13.11</v>
      </c>
      <c r="AD61" s="205">
        <v>24.954999999999998</v>
      </c>
      <c r="AE61" s="205">
        <v>20.93</v>
      </c>
      <c r="AF61" s="205">
        <v>21.045000000000002</v>
      </c>
      <c r="AG61" s="205">
        <v>46.115000000000002</v>
      </c>
      <c r="AH61" s="205">
        <v>14.03</v>
      </c>
      <c r="AI61" s="205">
        <v>20.47</v>
      </c>
      <c r="AJ61" s="205">
        <v>12.65</v>
      </c>
      <c r="AK61" s="205">
        <v>15.18</v>
      </c>
      <c r="AL61" s="205">
        <v>55.43</v>
      </c>
      <c r="AM61" s="205">
        <v>12.994999999999999</v>
      </c>
      <c r="AN61" s="205">
        <v>11.845000000000001</v>
      </c>
      <c r="AO61" s="205">
        <v>49.45</v>
      </c>
      <c r="AP61" s="205">
        <v>3.5649999999999999</v>
      </c>
      <c r="AQ61" s="205">
        <v>6.7850000000000001</v>
      </c>
      <c r="AR61" s="205">
        <v>3.335</v>
      </c>
      <c r="AS61" s="205">
        <v>48.99</v>
      </c>
      <c r="AT61" s="205">
        <v>8.74</v>
      </c>
      <c r="AU61" s="205">
        <v>12.65</v>
      </c>
      <c r="AV61" s="205">
        <v>16.215</v>
      </c>
    </row>
    <row r="62" spans="1:48" ht="112.5" customHeight="1" x14ac:dyDescent="0.25">
      <c r="A62" s="123">
        <v>59</v>
      </c>
      <c r="B62" s="200" t="s">
        <v>161</v>
      </c>
      <c r="C62" s="201" t="s">
        <v>362</v>
      </c>
      <c r="D62" s="202" t="s">
        <v>363</v>
      </c>
      <c r="E62" s="201" t="s">
        <v>364</v>
      </c>
      <c r="F62" s="201" t="s">
        <v>365</v>
      </c>
      <c r="G62" s="203" t="s">
        <v>361</v>
      </c>
      <c r="H62" s="204"/>
      <c r="I62" s="204"/>
      <c r="J62" s="205">
        <v>447.18799999999999</v>
      </c>
      <c r="K62" s="205">
        <v>20.175999999999998</v>
      </c>
      <c r="L62" s="205">
        <v>14.356</v>
      </c>
      <c r="M62" s="205">
        <v>18.236000000000001</v>
      </c>
      <c r="N62" s="205">
        <v>33.756</v>
      </c>
      <c r="O62" s="205">
        <v>3.1039999999999996</v>
      </c>
      <c r="P62" s="205">
        <v>22.503999999999998</v>
      </c>
      <c r="Q62" s="205">
        <v>15.907999999999999</v>
      </c>
      <c r="R62" s="205">
        <v>27.16</v>
      </c>
      <c r="S62" s="205">
        <v>174</v>
      </c>
      <c r="T62" s="205">
        <v>38.023999999999994</v>
      </c>
      <c r="U62" s="205">
        <v>15.131999999999998</v>
      </c>
      <c r="V62" s="205">
        <v>25.22</v>
      </c>
      <c r="W62" s="205">
        <v>48.887999999999991</v>
      </c>
      <c r="X62" s="205">
        <v>15.52</v>
      </c>
      <c r="Y62" s="205">
        <v>13.968</v>
      </c>
      <c r="Z62" s="205">
        <v>31.815999999999999</v>
      </c>
      <c r="AA62" s="205">
        <v>33.367999999999995</v>
      </c>
      <c r="AB62" s="205">
        <v>242.5</v>
      </c>
      <c r="AC62" s="205">
        <v>24.055999999999997</v>
      </c>
      <c r="AD62" s="205">
        <v>41.515999999999991</v>
      </c>
      <c r="AE62" s="205">
        <v>37.635999999999996</v>
      </c>
      <c r="AF62" s="205">
        <v>32.203999999999994</v>
      </c>
      <c r="AG62" s="205">
        <v>75.271999999999991</v>
      </c>
      <c r="AH62" s="205">
        <v>22.116</v>
      </c>
      <c r="AI62" s="205">
        <v>36.859999999999992</v>
      </c>
      <c r="AJ62" s="205">
        <v>19.788</v>
      </c>
      <c r="AK62" s="205">
        <v>30.263999999999996</v>
      </c>
      <c r="AL62" s="205">
        <v>109.41599999999998</v>
      </c>
      <c r="AM62" s="205">
        <v>20.563999999999997</v>
      </c>
      <c r="AN62" s="205">
        <v>18.623999999999999</v>
      </c>
      <c r="AO62" s="205">
        <v>82.255999999999986</v>
      </c>
      <c r="AP62" s="205">
        <v>5.82</v>
      </c>
      <c r="AQ62" s="205">
        <v>11.64</v>
      </c>
      <c r="AR62" s="205">
        <v>4.2679999999999998</v>
      </c>
      <c r="AS62" s="205">
        <v>83.031999999999982</v>
      </c>
      <c r="AT62" s="205">
        <v>13.968</v>
      </c>
      <c r="AU62" s="205">
        <v>22.891999999999999</v>
      </c>
      <c r="AV62" s="205">
        <v>26.383999999999997</v>
      </c>
    </row>
    <row r="63" spans="1:48" ht="112.5" customHeight="1" x14ac:dyDescent="0.25">
      <c r="A63" s="123">
        <v>60</v>
      </c>
      <c r="B63" s="200" t="s">
        <v>161</v>
      </c>
      <c r="C63" s="206" t="s">
        <v>366</v>
      </c>
      <c r="D63" s="202" t="s">
        <v>367</v>
      </c>
      <c r="E63" s="207" t="s">
        <v>368</v>
      </c>
      <c r="F63" s="207" t="s">
        <v>369</v>
      </c>
      <c r="G63" s="203" t="s">
        <v>361</v>
      </c>
      <c r="H63" s="204"/>
      <c r="I63" s="204"/>
      <c r="J63" s="208">
        <v>136</v>
      </c>
      <c r="K63" s="208">
        <v>11</v>
      </c>
      <c r="L63" s="208">
        <v>2</v>
      </c>
      <c r="M63" s="208">
        <v>10</v>
      </c>
      <c r="N63" s="208">
        <v>21</v>
      </c>
      <c r="O63" s="208">
        <v>0</v>
      </c>
      <c r="P63" s="208">
        <v>13</v>
      </c>
      <c r="Q63" s="208">
        <v>5</v>
      </c>
      <c r="R63" s="208">
        <v>10</v>
      </c>
      <c r="S63" s="208">
        <v>109</v>
      </c>
      <c r="T63" s="208">
        <v>13</v>
      </c>
      <c r="U63" s="208">
        <v>7</v>
      </c>
      <c r="V63" s="208">
        <v>19</v>
      </c>
      <c r="W63" s="208">
        <v>35</v>
      </c>
      <c r="X63" s="208">
        <v>7</v>
      </c>
      <c r="Y63" s="208">
        <v>7</v>
      </c>
      <c r="Z63" s="208">
        <v>14</v>
      </c>
      <c r="AA63" s="208">
        <v>23</v>
      </c>
      <c r="AB63" s="208">
        <v>135</v>
      </c>
      <c r="AC63" s="208">
        <v>10</v>
      </c>
      <c r="AD63" s="208">
        <v>15</v>
      </c>
      <c r="AE63" s="208">
        <v>13</v>
      </c>
      <c r="AF63" s="208">
        <v>22</v>
      </c>
      <c r="AG63" s="208">
        <v>40</v>
      </c>
      <c r="AH63" s="208">
        <v>11</v>
      </c>
      <c r="AI63" s="208">
        <v>10</v>
      </c>
      <c r="AJ63" s="208">
        <v>9</v>
      </c>
      <c r="AK63" s="208">
        <v>10</v>
      </c>
      <c r="AL63" s="208">
        <v>58</v>
      </c>
      <c r="AM63" s="208">
        <v>7</v>
      </c>
      <c r="AN63" s="208">
        <v>6</v>
      </c>
      <c r="AO63" s="208">
        <v>42</v>
      </c>
      <c r="AP63" s="208">
        <v>1</v>
      </c>
      <c r="AQ63" s="208">
        <v>5</v>
      </c>
      <c r="AR63" s="208">
        <v>5</v>
      </c>
      <c r="AS63" s="208">
        <v>35</v>
      </c>
      <c r="AT63" s="208">
        <v>1</v>
      </c>
      <c r="AU63" s="208">
        <v>6</v>
      </c>
      <c r="AV63" s="208">
        <v>16</v>
      </c>
    </row>
    <row r="64" spans="1:48" ht="112.5" customHeight="1" x14ac:dyDescent="0.25">
      <c r="A64" s="148">
        <v>61</v>
      </c>
      <c r="B64" s="200" t="s">
        <v>161</v>
      </c>
      <c r="C64" s="207" t="s">
        <v>370</v>
      </c>
      <c r="D64" s="202" t="s">
        <v>371</v>
      </c>
      <c r="E64" s="207" t="s">
        <v>372</v>
      </c>
      <c r="F64" s="207" t="s">
        <v>373</v>
      </c>
      <c r="G64" s="203" t="s">
        <v>361</v>
      </c>
      <c r="H64" s="204"/>
      <c r="I64" s="204"/>
      <c r="J64" s="209">
        <v>67.38</v>
      </c>
      <c r="K64" s="209">
        <v>2.72</v>
      </c>
      <c r="L64" s="209">
        <v>3.74</v>
      </c>
      <c r="M64" s="209">
        <v>3.74</v>
      </c>
      <c r="N64" s="209">
        <v>4.08</v>
      </c>
      <c r="O64" s="209">
        <v>1.02</v>
      </c>
      <c r="P64" s="209">
        <v>3.06</v>
      </c>
      <c r="Q64" s="209">
        <v>3.74</v>
      </c>
      <c r="R64" s="209">
        <v>4.42</v>
      </c>
      <c r="S64" s="209">
        <v>37</v>
      </c>
      <c r="T64" s="209">
        <v>6.8</v>
      </c>
      <c r="U64" s="209">
        <v>1.7</v>
      </c>
      <c r="V64" s="209">
        <v>3.4</v>
      </c>
      <c r="W64" s="209">
        <v>7.14</v>
      </c>
      <c r="X64" s="209">
        <v>3.4</v>
      </c>
      <c r="Y64" s="209">
        <v>3.74</v>
      </c>
      <c r="Z64" s="209">
        <v>6.46</v>
      </c>
      <c r="AA64" s="209">
        <v>6.8</v>
      </c>
      <c r="AB64" s="209">
        <v>39.78</v>
      </c>
      <c r="AC64" s="209">
        <v>3.06</v>
      </c>
      <c r="AD64" s="209">
        <v>6.12</v>
      </c>
      <c r="AE64" s="209">
        <v>4.42</v>
      </c>
      <c r="AF64" s="209">
        <v>5.78</v>
      </c>
      <c r="AG64" s="209">
        <v>14.96</v>
      </c>
      <c r="AH64" s="209">
        <v>2.38</v>
      </c>
      <c r="AI64" s="209">
        <v>3.74</v>
      </c>
      <c r="AJ64" s="209">
        <v>3.74</v>
      </c>
      <c r="AK64" s="209">
        <v>4.76</v>
      </c>
      <c r="AL64" s="209">
        <v>22.1</v>
      </c>
      <c r="AM64" s="209">
        <v>3.74</v>
      </c>
      <c r="AN64" s="209">
        <v>2.72</v>
      </c>
      <c r="AO64" s="209">
        <v>11.22</v>
      </c>
      <c r="AP64" s="209">
        <v>0.34</v>
      </c>
      <c r="AQ64" s="209">
        <v>2.38</v>
      </c>
      <c r="AR64" s="209">
        <v>1.7</v>
      </c>
      <c r="AS64" s="209">
        <v>12.92</v>
      </c>
      <c r="AT64" s="209">
        <v>2.04</v>
      </c>
      <c r="AU64" s="209">
        <v>3.4</v>
      </c>
      <c r="AV64" s="209">
        <v>4.76</v>
      </c>
    </row>
    <row r="65" spans="1:48" ht="112.5" customHeight="1" x14ac:dyDescent="0.25">
      <c r="A65" s="210">
        <v>62</v>
      </c>
      <c r="B65" s="200" t="s">
        <v>161</v>
      </c>
      <c r="C65" s="207" t="s">
        <v>374</v>
      </c>
      <c r="D65" s="202" t="s">
        <v>375</v>
      </c>
      <c r="E65" s="207" t="s">
        <v>376</v>
      </c>
      <c r="F65" s="207" t="s">
        <v>377</v>
      </c>
      <c r="G65" s="203" t="s">
        <v>361</v>
      </c>
      <c r="H65" s="204"/>
      <c r="I65" s="204"/>
      <c r="J65" s="208">
        <v>258.49100000000004</v>
      </c>
      <c r="K65" s="208">
        <v>14.041000000000002</v>
      </c>
      <c r="L65" s="208">
        <v>8.1290000000000013</v>
      </c>
      <c r="M65" s="208">
        <v>16.258000000000003</v>
      </c>
      <c r="N65" s="208">
        <v>31.038</v>
      </c>
      <c r="O65" s="208">
        <v>2.2170000000000001</v>
      </c>
      <c r="P65" s="208">
        <v>19.214000000000002</v>
      </c>
      <c r="Q65" s="208">
        <v>13.302</v>
      </c>
      <c r="R65" s="208">
        <v>24.387000000000004</v>
      </c>
      <c r="S65" s="208">
        <v>162</v>
      </c>
      <c r="T65" s="208">
        <v>29.56</v>
      </c>
      <c r="U65" s="208">
        <v>10.346000000000002</v>
      </c>
      <c r="V65" s="208">
        <v>16.997</v>
      </c>
      <c r="W65" s="208">
        <v>37.689</v>
      </c>
      <c r="X65" s="208">
        <v>8.1290000000000013</v>
      </c>
      <c r="Y65" s="208">
        <v>11.824000000000002</v>
      </c>
      <c r="Z65" s="208">
        <v>28.082000000000004</v>
      </c>
      <c r="AA65" s="208">
        <v>28.821000000000005</v>
      </c>
      <c r="AB65" s="208">
        <v>220.22200000000001</v>
      </c>
      <c r="AC65" s="208">
        <v>23.648000000000003</v>
      </c>
      <c r="AD65" s="208">
        <v>34.733000000000004</v>
      </c>
      <c r="AE65" s="208">
        <v>33.994</v>
      </c>
      <c r="AF65" s="208">
        <v>19.214000000000002</v>
      </c>
      <c r="AG65" s="208">
        <v>62.076000000000001</v>
      </c>
      <c r="AH65" s="208">
        <v>22.909000000000002</v>
      </c>
      <c r="AI65" s="208">
        <v>33.255000000000003</v>
      </c>
      <c r="AJ65" s="208">
        <v>14.78</v>
      </c>
      <c r="AK65" s="208">
        <v>24.387000000000004</v>
      </c>
      <c r="AL65" s="208">
        <v>69.466000000000008</v>
      </c>
      <c r="AM65" s="208">
        <v>8.1290000000000013</v>
      </c>
      <c r="AN65" s="208">
        <v>16.258000000000003</v>
      </c>
      <c r="AO65" s="208">
        <v>67.988</v>
      </c>
      <c r="AP65" s="208">
        <v>5.1730000000000009</v>
      </c>
      <c r="AQ65" s="208">
        <v>11.085000000000001</v>
      </c>
      <c r="AR65" s="208">
        <v>1.4780000000000002</v>
      </c>
      <c r="AS65" s="208">
        <v>64.293000000000006</v>
      </c>
      <c r="AT65" s="208">
        <v>11.085000000000001</v>
      </c>
      <c r="AU65" s="208">
        <v>19.214000000000002</v>
      </c>
      <c r="AV65" s="208">
        <v>16.258000000000003</v>
      </c>
    </row>
    <row r="66" spans="1:48" ht="112.5" customHeight="1" x14ac:dyDescent="0.25">
      <c r="A66" s="210">
        <v>63</v>
      </c>
      <c r="B66" s="211" t="s">
        <v>378</v>
      </c>
      <c r="C66" s="212" t="s">
        <v>379</v>
      </c>
      <c r="D66" s="213" t="s">
        <v>380</v>
      </c>
      <c r="E66" s="212" t="s">
        <v>381</v>
      </c>
      <c r="F66" s="212" t="s">
        <v>382</v>
      </c>
      <c r="G66" s="214" t="s">
        <v>361</v>
      </c>
      <c r="H66" s="215"/>
      <c r="I66" s="215"/>
      <c r="J66" s="216">
        <v>325.87100000000009</v>
      </c>
      <c r="K66" s="216">
        <v>16.761000000000003</v>
      </c>
      <c r="L66" s="216">
        <v>11.869000000000002</v>
      </c>
      <c r="M66" s="216">
        <v>19.998000000000005</v>
      </c>
      <c r="N66" s="216">
        <v>35.118000000000002</v>
      </c>
      <c r="O66" s="216">
        <v>3.2370000000000001</v>
      </c>
      <c r="P66" s="216">
        <v>22.274000000000001</v>
      </c>
      <c r="Q66" s="216">
        <v>17.042000000000002</v>
      </c>
      <c r="R66" s="216">
        <v>28.807000000000002</v>
      </c>
      <c r="S66" s="216">
        <v>199</v>
      </c>
      <c r="T66" s="216">
        <v>36.36</v>
      </c>
      <c r="U66" s="216">
        <v>12.046000000000001</v>
      </c>
      <c r="V66" s="216">
        <v>20.396999999999998</v>
      </c>
      <c r="W66" s="216">
        <v>44.829000000000001</v>
      </c>
      <c r="X66" s="216">
        <v>11.529000000000002</v>
      </c>
      <c r="Y66" s="216">
        <v>15.564000000000002</v>
      </c>
      <c r="Z66" s="216">
        <v>34.542000000000002</v>
      </c>
      <c r="AA66" s="216">
        <v>35.621000000000002</v>
      </c>
      <c r="AB66" s="216">
        <v>260.00200000000001</v>
      </c>
      <c r="AC66" s="216">
        <v>26.708000000000002</v>
      </c>
      <c r="AD66" s="216">
        <v>40.853000000000002</v>
      </c>
      <c r="AE66" s="216">
        <v>38.414000000000001</v>
      </c>
      <c r="AF66" s="216">
        <v>24.994000000000003</v>
      </c>
      <c r="AG66" s="216">
        <v>77.036000000000001</v>
      </c>
      <c r="AH66" s="216">
        <v>25.289000000000001</v>
      </c>
      <c r="AI66" s="216">
        <v>36.995000000000005</v>
      </c>
      <c r="AJ66" s="216">
        <v>18.52</v>
      </c>
      <c r="AK66" s="216">
        <v>29.147000000000006</v>
      </c>
      <c r="AL66" s="216">
        <v>91.566000000000003</v>
      </c>
      <c r="AM66" s="216">
        <v>11.869000000000002</v>
      </c>
      <c r="AN66" s="216">
        <v>18.978000000000002</v>
      </c>
      <c r="AO66" s="216">
        <v>79.207999999999998</v>
      </c>
      <c r="AP66" s="216">
        <v>5.5130000000000008</v>
      </c>
      <c r="AQ66" s="216">
        <v>13.465</v>
      </c>
      <c r="AR66" s="216">
        <v>3.1779999999999999</v>
      </c>
      <c r="AS66" s="216">
        <v>77.213000000000008</v>
      </c>
      <c r="AT66" s="216">
        <v>13.125</v>
      </c>
      <c r="AU66" s="216">
        <v>22.614000000000001</v>
      </c>
      <c r="AV66" s="216">
        <v>21.018000000000001</v>
      </c>
    </row>
    <row r="67" spans="1:48" ht="112.5" customHeight="1" x14ac:dyDescent="0.25">
      <c r="A67" s="210">
        <v>64</v>
      </c>
      <c r="B67" s="200" t="s">
        <v>161</v>
      </c>
      <c r="C67" s="207" t="s">
        <v>383</v>
      </c>
      <c r="D67" s="202" t="s">
        <v>384</v>
      </c>
      <c r="E67" s="207" t="s">
        <v>385</v>
      </c>
      <c r="F67" s="207" t="s">
        <v>386</v>
      </c>
      <c r="G67" s="203" t="s">
        <v>361</v>
      </c>
      <c r="H67" s="204"/>
      <c r="I67" s="204"/>
      <c r="J67" s="208">
        <v>58.527999999999992</v>
      </c>
      <c r="K67" s="208">
        <v>3.1159999999999997</v>
      </c>
      <c r="L67" s="208">
        <v>2.1319999999999997</v>
      </c>
      <c r="M67" s="208">
        <v>3.444</v>
      </c>
      <c r="N67" s="208">
        <v>5.411999999999999</v>
      </c>
      <c r="O67" s="208">
        <v>0.49199999999999994</v>
      </c>
      <c r="P67" s="208">
        <v>3.6079999999999997</v>
      </c>
      <c r="Q67" s="208">
        <v>2.6239999999999997</v>
      </c>
      <c r="R67" s="208">
        <v>3.7719999999999998</v>
      </c>
      <c r="S67" s="208">
        <v>32</v>
      </c>
      <c r="T67" s="208">
        <v>5.411999999999999</v>
      </c>
      <c r="U67" s="208">
        <v>1.9679999999999997</v>
      </c>
      <c r="V67" s="208">
        <v>4.7559999999999993</v>
      </c>
      <c r="W67" s="208">
        <v>9.1839999999999993</v>
      </c>
      <c r="X67" s="208">
        <v>2.7879999999999994</v>
      </c>
      <c r="Y67" s="208">
        <v>2.952</v>
      </c>
      <c r="Z67" s="208">
        <v>5.411999999999999</v>
      </c>
      <c r="AA67" s="208">
        <v>7.0519999999999996</v>
      </c>
      <c r="AB67" s="208">
        <v>41.327999999999996</v>
      </c>
      <c r="AC67" s="208">
        <v>3.1159999999999997</v>
      </c>
      <c r="AD67" s="208">
        <v>5.411999999999999</v>
      </c>
      <c r="AE67" s="208">
        <v>4.2639999999999993</v>
      </c>
      <c r="AF67" s="208">
        <v>6.395999999999999</v>
      </c>
      <c r="AG67" s="208">
        <v>13.776</v>
      </c>
      <c r="AH67" s="208">
        <v>2.952</v>
      </c>
      <c r="AI67" s="208">
        <v>3.444</v>
      </c>
      <c r="AJ67" s="208">
        <v>3.28</v>
      </c>
      <c r="AK67" s="208">
        <v>3.9359999999999995</v>
      </c>
      <c r="AL67" s="208">
        <v>20.171999999999997</v>
      </c>
      <c r="AM67" s="208">
        <v>2.952</v>
      </c>
      <c r="AN67" s="208">
        <v>2.2959999999999998</v>
      </c>
      <c r="AO67" s="208">
        <v>12.3</v>
      </c>
      <c r="AP67" s="208">
        <v>0.32799999999999996</v>
      </c>
      <c r="AQ67" s="208">
        <v>1.9679999999999997</v>
      </c>
      <c r="AR67" s="208">
        <v>1.64</v>
      </c>
      <c r="AS67" s="208">
        <v>11.971999999999998</v>
      </c>
      <c r="AT67" s="208">
        <v>1.1479999999999999</v>
      </c>
      <c r="AU67" s="208">
        <v>2.6239999999999997</v>
      </c>
      <c r="AV67" s="208">
        <v>4.919999999999999</v>
      </c>
    </row>
    <row r="68" spans="1:48" ht="112.5" customHeight="1" x14ac:dyDescent="0.25">
      <c r="A68" s="210">
        <v>65</v>
      </c>
      <c r="B68" s="200" t="s">
        <v>161</v>
      </c>
      <c r="C68" s="207" t="s">
        <v>387</v>
      </c>
      <c r="D68" s="202" t="s">
        <v>388</v>
      </c>
      <c r="E68" s="201" t="s">
        <v>389</v>
      </c>
      <c r="F68" s="201" t="s">
        <v>390</v>
      </c>
      <c r="G68" s="203" t="s">
        <v>361</v>
      </c>
      <c r="H68" s="204"/>
      <c r="I68" s="204"/>
      <c r="J68" s="208">
        <v>285.37199999999996</v>
      </c>
      <c r="K68" s="208">
        <v>14.267999999999999</v>
      </c>
      <c r="L68" s="208">
        <v>9.8399999999999981</v>
      </c>
      <c r="M68" s="208">
        <v>14.431999999999999</v>
      </c>
      <c r="N68" s="208">
        <v>25.42</v>
      </c>
      <c r="O68" s="208">
        <v>2.7879999999999994</v>
      </c>
      <c r="P68" s="208">
        <v>16.071999999999999</v>
      </c>
      <c r="Q68" s="208">
        <v>8.8559999999999999</v>
      </c>
      <c r="R68" s="208">
        <v>17.22</v>
      </c>
      <c r="S68" s="208">
        <v>153</v>
      </c>
      <c r="T68" s="217">
        <v>55.931999999999995</v>
      </c>
      <c r="U68" s="217">
        <v>20.531999999999996</v>
      </c>
      <c r="V68" s="217">
        <v>43.542000000000002</v>
      </c>
      <c r="W68" s="217">
        <v>40.507999999999996</v>
      </c>
      <c r="X68" s="217">
        <v>9.1839999999999993</v>
      </c>
      <c r="Y68" s="217">
        <v>9.5119999999999987</v>
      </c>
      <c r="Z68" s="217">
        <v>18.695999999999998</v>
      </c>
      <c r="AA68" s="217">
        <v>39.312000000000005</v>
      </c>
      <c r="AB68" s="217">
        <v>368.92800000000005</v>
      </c>
      <c r="AC68" s="217">
        <v>31.92</v>
      </c>
      <c r="AD68" s="217">
        <v>61.824000000000005</v>
      </c>
      <c r="AE68" s="217">
        <v>52.416000000000004</v>
      </c>
      <c r="AF68" s="217">
        <v>48.384000000000007</v>
      </c>
      <c r="AG68" s="217">
        <v>112.21799999999999</v>
      </c>
      <c r="AH68" s="217">
        <v>36.816000000000003</v>
      </c>
      <c r="AI68" s="217">
        <v>55.578000000000003</v>
      </c>
      <c r="AJ68" s="217">
        <v>31.86</v>
      </c>
      <c r="AK68" s="217">
        <v>38.231999999999999</v>
      </c>
      <c r="AL68" s="217">
        <v>58.875999999999998</v>
      </c>
      <c r="AM68" s="217">
        <v>15.579999999999998</v>
      </c>
      <c r="AN68" s="217">
        <v>14.595999999999998</v>
      </c>
      <c r="AO68" s="217">
        <v>58.219999999999992</v>
      </c>
      <c r="AP68" s="217">
        <v>4.7559999999999993</v>
      </c>
      <c r="AQ68" s="217">
        <v>7.7079999999999993</v>
      </c>
      <c r="AR68" s="217">
        <v>3.1159999999999997</v>
      </c>
      <c r="AS68" s="217">
        <v>57.891999999999996</v>
      </c>
      <c r="AT68" s="217">
        <v>11.315999999999999</v>
      </c>
      <c r="AU68" s="217">
        <v>15.415999999999999</v>
      </c>
      <c r="AV68" s="217">
        <v>18.203999999999997</v>
      </c>
    </row>
    <row r="69" spans="1:48" ht="112.5" customHeight="1" x14ac:dyDescent="0.25">
      <c r="A69" s="210">
        <v>66</v>
      </c>
      <c r="B69" s="211" t="s">
        <v>378</v>
      </c>
      <c r="C69" s="218" t="s">
        <v>391</v>
      </c>
      <c r="D69" s="219" t="s">
        <v>392</v>
      </c>
      <c r="E69" s="218" t="s">
        <v>393</v>
      </c>
      <c r="F69" s="218" t="s">
        <v>394</v>
      </c>
      <c r="G69" s="214" t="s">
        <v>361</v>
      </c>
      <c r="H69" s="215"/>
      <c r="I69" s="215"/>
      <c r="J69" s="216">
        <v>343.9</v>
      </c>
      <c r="K69" s="216">
        <v>17.384</v>
      </c>
      <c r="L69" s="216">
        <v>11.971999999999998</v>
      </c>
      <c r="M69" s="216">
        <v>17.875999999999998</v>
      </c>
      <c r="N69" s="216">
        <v>30.832000000000001</v>
      </c>
      <c r="O69" s="216">
        <v>3.2799999999999994</v>
      </c>
      <c r="P69" s="216">
        <v>19.68</v>
      </c>
      <c r="Q69" s="216">
        <v>11.48</v>
      </c>
      <c r="R69" s="216">
        <v>20.991999999999997</v>
      </c>
      <c r="S69" s="216">
        <v>185</v>
      </c>
      <c r="T69" s="216">
        <v>61.343999999999994</v>
      </c>
      <c r="U69" s="216">
        <v>22.499999999999996</v>
      </c>
      <c r="V69" s="216">
        <v>48.298000000000002</v>
      </c>
      <c r="W69" s="216">
        <v>49.691999999999993</v>
      </c>
      <c r="X69" s="216">
        <v>11.971999999999998</v>
      </c>
      <c r="Y69" s="216">
        <v>12.463999999999999</v>
      </c>
      <c r="Z69" s="216">
        <v>24.107999999999997</v>
      </c>
      <c r="AA69" s="216">
        <v>46.364000000000004</v>
      </c>
      <c r="AB69" s="216">
        <v>410.25600000000003</v>
      </c>
      <c r="AC69" s="216">
        <v>35.036000000000001</v>
      </c>
      <c r="AD69" s="216">
        <v>67.236000000000004</v>
      </c>
      <c r="AE69" s="216">
        <v>56.680000000000007</v>
      </c>
      <c r="AF69" s="216">
        <v>54.780000000000008</v>
      </c>
      <c r="AG69" s="216">
        <v>125.99399999999999</v>
      </c>
      <c r="AH69" s="216">
        <v>39.768000000000001</v>
      </c>
      <c r="AI69" s="216">
        <v>59.022000000000006</v>
      </c>
      <c r="AJ69" s="216">
        <v>35.14</v>
      </c>
      <c r="AK69" s="216">
        <v>42.167999999999999</v>
      </c>
      <c r="AL69" s="216">
        <v>79.048000000000002</v>
      </c>
      <c r="AM69" s="216">
        <v>18.531999999999996</v>
      </c>
      <c r="AN69" s="216">
        <v>16.891999999999999</v>
      </c>
      <c r="AO69" s="216">
        <v>70.52</v>
      </c>
      <c r="AP69" s="216">
        <v>5.0839999999999996</v>
      </c>
      <c r="AQ69" s="216">
        <v>9.6759999999999984</v>
      </c>
      <c r="AR69" s="216">
        <v>4.7559999999999993</v>
      </c>
      <c r="AS69" s="216">
        <v>69.86399999999999</v>
      </c>
      <c r="AT69" s="216">
        <v>12.463999999999999</v>
      </c>
      <c r="AU69" s="216">
        <v>18.04</v>
      </c>
      <c r="AV69" s="216">
        <v>23.123999999999995</v>
      </c>
    </row>
    <row r="70" spans="1:48" ht="112.5" customHeight="1" x14ac:dyDescent="0.25">
      <c r="A70" s="210">
        <v>67</v>
      </c>
      <c r="B70" s="200" t="s">
        <v>161</v>
      </c>
      <c r="C70" s="201" t="s">
        <v>395</v>
      </c>
      <c r="D70" s="220" t="s">
        <v>396</v>
      </c>
      <c r="E70" s="201" t="s">
        <v>397</v>
      </c>
      <c r="F70" s="201" t="s">
        <v>398</v>
      </c>
      <c r="G70" s="203" t="s">
        <v>361</v>
      </c>
      <c r="H70" s="204"/>
      <c r="I70" s="204"/>
      <c r="J70" s="205">
        <v>197</v>
      </c>
      <c r="K70" s="205">
        <v>8</v>
      </c>
      <c r="L70" s="205">
        <v>11</v>
      </c>
      <c r="M70" s="205">
        <v>11</v>
      </c>
      <c r="N70" s="205">
        <v>12</v>
      </c>
      <c r="O70" s="205">
        <v>3</v>
      </c>
      <c r="P70" s="205">
        <v>9</v>
      </c>
      <c r="Q70" s="205">
        <v>11</v>
      </c>
      <c r="R70" s="205">
        <v>13</v>
      </c>
      <c r="S70" s="205">
        <v>110</v>
      </c>
      <c r="T70" s="205">
        <v>20</v>
      </c>
      <c r="U70" s="205">
        <v>5</v>
      </c>
      <c r="V70" s="205">
        <v>10</v>
      </c>
      <c r="W70" s="205">
        <v>21</v>
      </c>
      <c r="X70" s="205">
        <v>10</v>
      </c>
      <c r="Y70" s="205">
        <v>11</v>
      </c>
      <c r="Z70" s="205">
        <v>19</v>
      </c>
      <c r="AA70" s="205">
        <v>20</v>
      </c>
      <c r="AB70" s="205">
        <v>117</v>
      </c>
      <c r="AC70" s="205">
        <v>9</v>
      </c>
      <c r="AD70" s="205">
        <v>18</v>
      </c>
      <c r="AE70" s="205">
        <v>13</v>
      </c>
      <c r="AF70" s="205">
        <v>17</v>
      </c>
      <c r="AG70" s="205">
        <v>44</v>
      </c>
      <c r="AH70" s="205">
        <v>7</v>
      </c>
      <c r="AI70" s="205">
        <v>11</v>
      </c>
      <c r="AJ70" s="205">
        <v>11</v>
      </c>
      <c r="AK70" s="205">
        <v>14</v>
      </c>
      <c r="AL70" s="205">
        <v>65</v>
      </c>
      <c r="AM70" s="205">
        <v>11</v>
      </c>
      <c r="AN70" s="205">
        <v>8</v>
      </c>
      <c r="AO70" s="205">
        <v>33</v>
      </c>
      <c r="AP70" s="205">
        <v>1</v>
      </c>
      <c r="AQ70" s="205">
        <v>7</v>
      </c>
      <c r="AR70" s="205">
        <v>5</v>
      </c>
      <c r="AS70" s="205">
        <v>38</v>
      </c>
      <c r="AT70" s="205">
        <v>6</v>
      </c>
      <c r="AU70" s="205">
        <v>10</v>
      </c>
      <c r="AV70" s="205">
        <v>14</v>
      </c>
    </row>
    <row r="71" spans="1:48" ht="112.5" customHeight="1" x14ac:dyDescent="0.25">
      <c r="A71" s="210">
        <v>68</v>
      </c>
      <c r="B71" s="200" t="s">
        <v>161</v>
      </c>
      <c r="C71" s="201" t="s">
        <v>399</v>
      </c>
      <c r="D71" s="220" t="s">
        <v>400</v>
      </c>
      <c r="E71" s="201" t="s">
        <v>401</v>
      </c>
      <c r="F71" s="201" t="s">
        <v>402</v>
      </c>
      <c r="G71" s="203" t="s">
        <v>361</v>
      </c>
      <c r="H71" s="204"/>
      <c r="I71" s="204"/>
      <c r="J71" s="205">
        <v>495</v>
      </c>
      <c r="K71" s="205">
        <v>25</v>
      </c>
      <c r="L71" s="205">
        <v>15</v>
      </c>
      <c r="M71" s="205">
        <v>14</v>
      </c>
      <c r="N71" s="205">
        <v>33</v>
      </c>
      <c r="O71" s="205">
        <v>2</v>
      </c>
      <c r="P71" s="205">
        <v>23</v>
      </c>
      <c r="Q71" s="205">
        <v>12</v>
      </c>
      <c r="R71" s="205">
        <v>24</v>
      </c>
      <c r="S71" s="205">
        <v>230</v>
      </c>
      <c r="T71" s="205">
        <v>38</v>
      </c>
      <c r="U71" s="205">
        <v>20</v>
      </c>
      <c r="V71" s="205">
        <v>32</v>
      </c>
      <c r="W71" s="205">
        <v>54</v>
      </c>
      <c r="X71" s="205">
        <v>19</v>
      </c>
      <c r="Y71" s="205">
        <v>9</v>
      </c>
      <c r="Z71" s="205">
        <v>25</v>
      </c>
      <c r="AA71" s="205">
        <v>27</v>
      </c>
      <c r="AB71" s="205">
        <v>210</v>
      </c>
      <c r="AC71" s="205">
        <v>21</v>
      </c>
      <c r="AD71" s="205">
        <v>42</v>
      </c>
      <c r="AE71" s="205">
        <v>38</v>
      </c>
      <c r="AF71" s="205">
        <v>40</v>
      </c>
      <c r="AG71" s="205">
        <v>66</v>
      </c>
      <c r="AH71" s="205">
        <v>19</v>
      </c>
      <c r="AI71" s="205">
        <v>39</v>
      </c>
      <c r="AJ71" s="205">
        <v>20</v>
      </c>
      <c r="AK71" s="205">
        <v>31</v>
      </c>
      <c r="AL71" s="205">
        <v>123</v>
      </c>
      <c r="AM71" s="205">
        <v>31</v>
      </c>
      <c r="AN71" s="205">
        <v>18</v>
      </c>
      <c r="AO71" s="205">
        <v>87</v>
      </c>
      <c r="AP71" s="205">
        <v>7</v>
      </c>
      <c r="AQ71" s="205">
        <v>8</v>
      </c>
      <c r="AR71" s="205">
        <v>4</v>
      </c>
      <c r="AS71" s="205">
        <v>89</v>
      </c>
      <c r="AT71" s="205">
        <v>15</v>
      </c>
      <c r="AU71" s="205">
        <v>23</v>
      </c>
      <c r="AV71" s="205">
        <v>32</v>
      </c>
    </row>
    <row r="72" spans="1:48" ht="112.5" customHeight="1" x14ac:dyDescent="0.25">
      <c r="A72" s="210">
        <v>69</v>
      </c>
      <c r="B72" s="200" t="s">
        <v>161</v>
      </c>
      <c r="C72" s="201" t="s">
        <v>403</v>
      </c>
      <c r="D72" s="220" t="s">
        <v>404</v>
      </c>
      <c r="E72" s="201" t="s">
        <v>405</v>
      </c>
      <c r="F72" s="201" t="s">
        <v>406</v>
      </c>
      <c r="G72" s="203" t="s">
        <v>361</v>
      </c>
      <c r="H72" s="204"/>
      <c r="I72" s="204"/>
      <c r="J72" s="205">
        <v>350</v>
      </c>
      <c r="K72" s="205">
        <v>19</v>
      </c>
      <c r="L72" s="205">
        <v>11</v>
      </c>
      <c r="M72" s="205">
        <v>22</v>
      </c>
      <c r="N72" s="205">
        <v>42</v>
      </c>
      <c r="O72" s="205">
        <v>3</v>
      </c>
      <c r="P72" s="205">
        <v>26</v>
      </c>
      <c r="Q72" s="205">
        <v>18</v>
      </c>
      <c r="R72" s="205">
        <v>33</v>
      </c>
      <c r="S72" s="205">
        <v>219</v>
      </c>
      <c r="T72" s="205">
        <v>40</v>
      </c>
      <c r="U72" s="205">
        <v>14</v>
      </c>
      <c r="V72" s="205">
        <v>23</v>
      </c>
      <c r="W72" s="205">
        <v>51</v>
      </c>
      <c r="X72" s="205">
        <v>11</v>
      </c>
      <c r="Y72" s="205">
        <v>16</v>
      </c>
      <c r="Z72" s="205">
        <v>38</v>
      </c>
      <c r="AA72" s="205">
        <v>39</v>
      </c>
      <c r="AB72" s="205">
        <v>298</v>
      </c>
      <c r="AC72" s="205">
        <v>32</v>
      </c>
      <c r="AD72" s="205">
        <v>47</v>
      </c>
      <c r="AE72" s="205">
        <v>46</v>
      </c>
      <c r="AF72" s="205">
        <v>26</v>
      </c>
      <c r="AG72" s="205">
        <v>84</v>
      </c>
      <c r="AH72" s="205">
        <v>31</v>
      </c>
      <c r="AI72" s="205">
        <v>45</v>
      </c>
      <c r="AJ72" s="205">
        <v>20</v>
      </c>
      <c r="AK72" s="205">
        <v>33</v>
      </c>
      <c r="AL72" s="205">
        <v>94</v>
      </c>
      <c r="AM72" s="205">
        <v>11</v>
      </c>
      <c r="AN72" s="205">
        <v>22</v>
      </c>
      <c r="AO72" s="205">
        <v>92</v>
      </c>
      <c r="AP72" s="205">
        <v>7</v>
      </c>
      <c r="AQ72" s="205">
        <v>15</v>
      </c>
      <c r="AR72" s="205">
        <v>2</v>
      </c>
      <c r="AS72" s="205">
        <v>87</v>
      </c>
      <c r="AT72" s="205">
        <v>15</v>
      </c>
      <c r="AU72" s="205">
        <v>26</v>
      </c>
      <c r="AV72" s="205">
        <v>22</v>
      </c>
    </row>
    <row r="73" spans="1:48" ht="128.25" customHeight="1" x14ac:dyDescent="0.25">
      <c r="A73" s="210">
        <v>70</v>
      </c>
      <c r="B73" s="211" t="s">
        <v>378</v>
      </c>
      <c r="C73" s="218" t="s">
        <v>407</v>
      </c>
      <c r="D73" s="219" t="s">
        <v>408</v>
      </c>
      <c r="E73" s="218" t="s">
        <v>409</v>
      </c>
      <c r="F73" s="218" t="s">
        <v>410</v>
      </c>
      <c r="G73" s="214" t="s">
        <v>361</v>
      </c>
      <c r="H73" s="215"/>
      <c r="I73" s="215"/>
      <c r="J73" s="216">
        <v>1042</v>
      </c>
      <c r="K73" s="216">
        <v>52</v>
      </c>
      <c r="L73" s="216">
        <v>37</v>
      </c>
      <c r="M73" s="216">
        <v>47</v>
      </c>
      <c r="N73" s="216">
        <v>87</v>
      </c>
      <c r="O73" s="216">
        <v>8</v>
      </c>
      <c r="P73" s="216">
        <v>58</v>
      </c>
      <c r="Q73" s="216">
        <v>41</v>
      </c>
      <c r="R73" s="216">
        <v>70</v>
      </c>
      <c r="S73" s="216">
        <v>559</v>
      </c>
      <c r="T73" s="216">
        <v>98</v>
      </c>
      <c r="U73" s="216">
        <v>39</v>
      </c>
      <c r="V73" s="216">
        <v>65</v>
      </c>
      <c r="W73" s="216">
        <v>126</v>
      </c>
      <c r="X73" s="216">
        <v>40</v>
      </c>
      <c r="Y73" s="216">
        <v>36</v>
      </c>
      <c r="Z73" s="216">
        <v>82</v>
      </c>
      <c r="AA73" s="216">
        <v>86</v>
      </c>
      <c r="AB73" s="216">
        <v>625</v>
      </c>
      <c r="AC73" s="216">
        <v>62</v>
      </c>
      <c r="AD73" s="216">
        <v>107</v>
      </c>
      <c r="AE73" s="216">
        <v>97</v>
      </c>
      <c r="AF73" s="216">
        <v>83</v>
      </c>
      <c r="AG73" s="216">
        <v>194</v>
      </c>
      <c r="AH73" s="216">
        <v>57</v>
      </c>
      <c r="AI73" s="216">
        <v>95</v>
      </c>
      <c r="AJ73" s="216">
        <v>51</v>
      </c>
      <c r="AK73" s="216">
        <v>78</v>
      </c>
      <c r="AL73" s="216">
        <v>282</v>
      </c>
      <c r="AM73" s="216">
        <v>53</v>
      </c>
      <c r="AN73" s="216">
        <v>48</v>
      </c>
      <c r="AO73" s="216">
        <v>212</v>
      </c>
      <c r="AP73" s="216">
        <v>15</v>
      </c>
      <c r="AQ73" s="216">
        <v>30</v>
      </c>
      <c r="AR73" s="216">
        <v>11</v>
      </c>
      <c r="AS73" s="216">
        <v>214</v>
      </c>
      <c r="AT73" s="216">
        <v>36</v>
      </c>
      <c r="AU73" s="216">
        <v>59</v>
      </c>
      <c r="AV73" s="216">
        <v>68</v>
      </c>
    </row>
    <row r="74" spans="1:48" ht="112.5" customHeight="1" x14ac:dyDescent="0.25">
      <c r="A74" s="210">
        <v>71</v>
      </c>
      <c r="B74" s="221" t="s">
        <v>378</v>
      </c>
      <c r="C74" s="222" t="s">
        <v>411</v>
      </c>
      <c r="D74" s="223" t="s">
        <v>412</v>
      </c>
      <c r="E74" s="223" t="s">
        <v>413</v>
      </c>
      <c r="F74" s="223" t="s">
        <v>414</v>
      </c>
      <c r="G74" s="224" t="s">
        <v>361</v>
      </c>
      <c r="H74" s="215"/>
      <c r="I74" s="215"/>
      <c r="J74" s="216">
        <v>120.68</v>
      </c>
      <c r="K74" s="216">
        <v>6.46</v>
      </c>
      <c r="L74" s="216">
        <v>4.42</v>
      </c>
      <c r="M74" s="216">
        <v>7.14</v>
      </c>
      <c r="N74" s="216">
        <v>11.22</v>
      </c>
      <c r="O74" s="216">
        <v>1.02</v>
      </c>
      <c r="P74" s="216">
        <v>7.48</v>
      </c>
      <c r="Q74" s="216">
        <v>5.44</v>
      </c>
      <c r="R74" s="216">
        <v>7.82</v>
      </c>
      <c r="S74" s="216">
        <v>67</v>
      </c>
      <c r="T74" s="216">
        <v>11.22</v>
      </c>
      <c r="U74" s="216">
        <v>4.08</v>
      </c>
      <c r="V74" s="216">
        <v>9.86</v>
      </c>
      <c r="W74" s="216">
        <v>19.04</v>
      </c>
      <c r="X74" s="216">
        <v>5.78</v>
      </c>
      <c r="Y74" s="216">
        <v>6.12</v>
      </c>
      <c r="Z74" s="216">
        <v>11.22</v>
      </c>
      <c r="AA74" s="216">
        <v>14.62</v>
      </c>
      <c r="AB74" s="216">
        <v>85.68</v>
      </c>
      <c r="AC74" s="216">
        <v>6.46</v>
      </c>
      <c r="AD74" s="216">
        <v>11.22</v>
      </c>
      <c r="AE74" s="216">
        <v>8.84</v>
      </c>
      <c r="AF74" s="216">
        <v>13.26</v>
      </c>
      <c r="AG74" s="216">
        <v>28.56</v>
      </c>
      <c r="AH74" s="216">
        <v>6.12</v>
      </c>
      <c r="AI74" s="216">
        <v>7.14</v>
      </c>
      <c r="AJ74" s="216">
        <v>6.8</v>
      </c>
      <c r="AK74" s="216">
        <v>8.16</v>
      </c>
      <c r="AL74" s="216">
        <v>41.82</v>
      </c>
      <c r="AM74" s="216">
        <v>6.12</v>
      </c>
      <c r="AN74" s="216">
        <v>4.76</v>
      </c>
      <c r="AO74" s="216">
        <v>25.5</v>
      </c>
      <c r="AP74" s="216">
        <v>0.68</v>
      </c>
      <c r="AQ74" s="216">
        <v>4.08</v>
      </c>
      <c r="AR74" s="216">
        <v>3.4</v>
      </c>
      <c r="AS74" s="216">
        <v>24.82</v>
      </c>
      <c r="AT74" s="216">
        <v>2.38</v>
      </c>
      <c r="AU74" s="216">
        <v>5.44</v>
      </c>
      <c r="AV74" s="216">
        <v>10.199999999999999</v>
      </c>
    </row>
    <row r="75" spans="1:48" ht="112.5" customHeight="1" x14ac:dyDescent="0.25">
      <c r="A75" s="210">
        <v>72</v>
      </c>
      <c r="B75" s="211" t="s">
        <v>378</v>
      </c>
      <c r="C75" s="225" t="s">
        <v>415</v>
      </c>
      <c r="D75" s="226" t="s">
        <v>416</v>
      </c>
      <c r="E75" s="226" t="s">
        <v>417</v>
      </c>
      <c r="F75" s="226" t="s">
        <v>418</v>
      </c>
      <c r="G75" s="214" t="s">
        <v>361</v>
      </c>
      <c r="H75" s="215"/>
      <c r="I75" s="215"/>
      <c r="J75" s="216">
        <v>540.75399999999991</v>
      </c>
      <c r="K75" s="216">
        <v>28.323999999999998</v>
      </c>
      <c r="L75" s="216">
        <v>17.945999999999998</v>
      </c>
      <c r="M75" s="216">
        <v>25.664000000000001</v>
      </c>
      <c r="N75" s="216">
        <v>47.030999999999999</v>
      </c>
      <c r="O75" s="216">
        <v>3.629</v>
      </c>
      <c r="P75" s="216">
        <v>31.265000000000001</v>
      </c>
      <c r="Q75" s="216">
        <v>20.454000000000001</v>
      </c>
      <c r="R75" s="216">
        <v>34.185000000000002</v>
      </c>
      <c r="S75" s="216">
        <v>286</v>
      </c>
      <c r="T75" s="216">
        <v>48.673999999999999</v>
      </c>
      <c r="U75" s="216">
        <v>20.234000000000002</v>
      </c>
      <c r="V75" s="216">
        <v>38.999000000000002</v>
      </c>
      <c r="W75" s="216">
        <v>73.652999999999992</v>
      </c>
      <c r="X75" s="216">
        <v>22.317999999999998</v>
      </c>
      <c r="Y75" s="216">
        <v>19.953000000000003</v>
      </c>
      <c r="Z75" s="216">
        <v>42.523000000000003</v>
      </c>
      <c r="AA75" s="216">
        <v>50.25</v>
      </c>
      <c r="AB75" s="216">
        <v>335.02800000000002</v>
      </c>
      <c r="AC75" s="216">
        <v>29.984999999999999</v>
      </c>
      <c r="AD75" s="216">
        <v>52.233000000000004</v>
      </c>
      <c r="AE75" s="216">
        <v>45.620000000000005</v>
      </c>
      <c r="AF75" s="216">
        <v>49.846000000000004</v>
      </c>
      <c r="AG75" s="216">
        <v>105.94199999999999</v>
      </c>
      <c r="AH75" s="216">
        <v>28.198</v>
      </c>
      <c r="AI75" s="216">
        <v>42.491999999999997</v>
      </c>
      <c r="AJ75" s="216">
        <v>27.08</v>
      </c>
      <c r="AK75" s="216">
        <v>37.876000000000005</v>
      </c>
      <c r="AL75" s="216">
        <v>158.97300000000001</v>
      </c>
      <c r="AM75" s="216">
        <v>28.173999999999999</v>
      </c>
      <c r="AN75" s="216">
        <v>22.776000000000003</v>
      </c>
      <c r="AO75" s="216">
        <v>111.18300000000001</v>
      </c>
      <c r="AP75" s="216">
        <v>6.1779999999999999</v>
      </c>
      <c r="AQ75" s="216">
        <v>15.298999999999999</v>
      </c>
      <c r="AR75" s="216">
        <v>8.8539999999999992</v>
      </c>
      <c r="AS75" s="216">
        <v>109.42400000000001</v>
      </c>
      <c r="AT75" s="216">
        <v>15.030000000000001</v>
      </c>
      <c r="AU75" s="216">
        <v>27.305</v>
      </c>
      <c r="AV75" s="216">
        <v>39.397999999999996</v>
      </c>
    </row>
    <row r="76" spans="1:48" ht="112.5" customHeight="1" x14ac:dyDescent="0.25">
      <c r="A76" s="210">
        <v>73</v>
      </c>
      <c r="B76" s="200" t="s">
        <v>161</v>
      </c>
      <c r="C76" s="227" t="s">
        <v>419</v>
      </c>
      <c r="D76" s="449" t="s">
        <v>420</v>
      </c>
      <c r="E76" s="228" t="s">
        <v>421</v>
      </c>
      <c r="F76" s="228" t="s">
        <v>422</v>
      </c>
      <c r="G76" s="203" t="s">
        <v>361</v>
      </c>
      <c r="H76" s="204"/>
      <c r="I76" s="204"/>
      <c r="J76" s="209">
        <v>235.32</v>
      </c>
      <c r="K76" s="209">
        <v>12.54</v>
      </c>
      <c r="L76" s="209">
        <v>8.58</v>
      </c>
      <c r="M76" s="209">
        <v>13.86</v>
      </c>
      <c r="N76" s="209">
        <v>21.78</v>
      </c>
      <c r="O76" s="209">
        <v>1.98</v>
      </c>
      <c r="P76" s="209">
        <v>14.52</v>
      </c>
      <c r="Q76" s="209">
        <v>10.56</v>
      </c>
      <c r="R76" s="209">
        <v>15.18</v>
      </c>
      <c r="S76" s="209">
        <v>129</v>
      </c>
      <c r="T76" s="209">
        <v>21.78</v>
      </c>
      <c r="U76" s="209">
        <v>7.92</v>
      </c>
      <c r="V76" s="209">
        <v>19.14</v>
      </c>
      <c r="W76" s="209">
        <v>36.96</v>
      </c>
      <c r="X76" s="209">
        <v>11.22</v>
      </c>
      <c r="Y76" s="209">
        <v>11.88</v>
      </c>
      <c r="Z76" s="209">
        <v>21.78</v>
      </c>
      <c r="AA76" s="209">
        <v>28.38</v>
      </c>
      <c r="AB76" s="209">
        <v>166.32</v>
      </c>
      <c r="AC76" s="209">
        <v>12.54</v>
      </c>
      <c r="AD76" s="209">
        <v>21.78</v>
      </c>
      <c r="AE76" s="209">
        <v>17.16</v>
      </c>
      <c r="AF76" s="209">
        <v>25.74</v>
      </c>
      <c r="AG76" s="209">
        <v>55.44</v>
      </c>
      <c r="AH76" s="209">
        <v>11.88</v>
      </c>
      <c r="AI76" s="209">
        <v>13.86</v>
      </c>
      <c r="AJ76" s="209">
        <v>13.2</v>
      </c>
      <c r="AK76" s="209">
        <v>15.84</v>
      </c>
      <c r="AL76" s="209">
        <v>81.180000000000007</v>
      </c>
      <c r="AM76" s="209">
        <v>11.88</v>
      </c>
      <c r="AN76" s="209">
        <v>9.24</v>
      </c>
      <c r="AO76" s="209">
        <v>49.5</v>
      </c>
      <c r="AP76" s="209">
        <v>1.32</v>
      </c>
      <c r="AQ76" s="209">
        <v>7.92</v>
      </c>
      <c r="AR76" s="209">
        <v>6.6</v>
      </c>
      <c r="AS76" s="209">
        <v>48.18</v>
      </c>
      <c r="AT76" s="209">
        <v>4.62</v>
      </c>
      <c r="AU76" s="209">
        <v>10.56</v>
      </c>
      <c r="AV76" s="209">
        <v>19.8</v>
      </c>
    </row>
    <row r="77" spans="1:48" ht="112.5" customHeight="1" x14ac:dyDescent="0.25">
      <c r="A77" s="210">
        <v>74</v>
      </c>
      <c r="B77" s="200" t="s">
        <v>161</v>
      </c>
      <c r="C77" s="227" t="s">
        <v>423</v>
      </c>
      <c r="D77" s="450"/>
      <c r="E77" s="228" t="s">
        <v>424</v>
      </c>
      <c r="F77" s="228" t="s">
        <v>425</v>
      </c>
      <c r="G77" s="203" t="s">
        <v>361</v>
      </c>
      <c r="H77" s="204"/>
      <c r="I77" s="204"/>
      <c r="J77" s="208">
        <v>213.92499999999995</v>
      </c>
      <c r="K77" s="208">
        <v>10.824999999999999</v>
      </c>
      <c r="L77" s="208">
        <v>6.4950000000000001</v>
      </c>
      <c r="M77" s="208">
        <v>6.0619999999999994</v>
      </c>
      <c r="N77" s="208">
        <v>14.288999999999998</v>
      </c>
      <c r="O77" s="208">
        <v>0.86599999999999999</v>
      </c>
      <c r="P77" s="208">
        <v>9.9589999999999996</v>
      </c>
      <c r="Q77" s="208">
        <v>5.1959999999999988</v>
      </c>
      <c r="R77" s="208">
        <v>10.391999999999998</v>
      </c>
      <c r="S77" s="208">
        <v>100</v>
      </c>
      <c r="T77" s="208">
        <v>16.453999999999997</v>
      </c>
      <c r="U77" s="208">
        <v>8.66</v>
      </c>
      <c r="V77" s="208">
        <v>13.856</v>
      </c>
      <c r="W77" s="208">
        <v>23.381999999999998</v>
      </c>
      <c r="X77" s="208">
        <v>8.2269999999999985</v>
      </c>
      <c r="Y77" s="208">
        <v>3.8969999999999998</v>
      </c>
      <c r="Z77" s="208">
        <v>10.824999999999999</v>
      </c>
      <c r="AA77" s="208">
        <v>11.690999999999999</v>
      </c>
      <c r="AB77" s="208">
        <v>90.93</v>
      </c>
      <c r="AC77" s="208">
        <v>9.093</v>
      </c>
      <c r="AD77" s="208">
        <v>18.186</v>
      </c>
      <c r="AE77" s="208">
        <v>16.453999999999997</v>
      </c>
      <c r="AF77" s="208">
        <v>17.32</v>
      </c>
      <c r="AG77" s="208">
        <v>28.577999999999996</v>
      </c>
      <c r="AH77" s="208">
        <v>8.2269999999999985</v>
      </c>
      <c r="AI77" s="208">
        <v>16.886999999999997</v>
      </c>
      <c r="AJ77" s="208">
        <v>8.66</v>
      </c>
      <c r="AK77" s="208">
        <v>13.423</v>
      </c>
      <c r="AL77" s="208">
        <v>53.258999999999993</v>
      </c>
      <c r="AM77" s="208">
        <v>13.423</v>
      </c>
      <c r="AN77" s="208">
        <v>7.7939999999999996</v>
      </c>
      <c r="AO77" s="208">
        <v>37.670999999999999</v>
      </c>
      <c r="AP77" s="208">
        <v>3.0309999999999997</v>
      </c>
      <c r="AQ77" s="208">
        <v>3.464</v>
      </c>
      <c r="AR77" s="208">
        <v>1.732</v>
      </c>
      <c r="AS77" s="208">
        <v>38.536999999999999</v>
      </c>
      <c r="AT77" s="208">
        <v>6.4950000000000001</v>
      </c>
      <c r="AU77" s="208">
        <v>9.9589999999999996</v>
      </c>
      <c r="AV77" s="208">
        <v>13.856</v>
      </c>
    </row>
    <row r="78" spans="1:48" ht="112.5" customHeight="1" x14ac:dyDescent="0.25">
      <c r="A78" s="210">
        <v>75</v>
      </c>
      <c r="B78" s="200" t="s">
        <v>161</v>
      </c>
      <c r="C78" s="227" t="s">
        <v>426</v>
      </c>
      <c r="D78" s="450"/>
      <c r="E78" s="228" t="s">
        <v>427</v>
      </c>
      <c r="F78" s="228" t="s">
        <v>428</v>
      </c>
      <c r="G78" s="203" t="s">
        <v>361</v>
      </c>
      <c r="H78" s="204"/>
      <c r="I78" s="204"/>
      <c r="J78" s="208">
        <v>91.509000000000015</v>
      </c>
      <c r="K78" s="208">
        <v>4.9590000000000005</v>
      </c>
      <c r="L78" s="208">
        <v>2.8710000000000004</v>
      </c>
      <c r="M78" s="208">
        <v>5.7420000000000009</v>
      </c>
      <c r="N78" s="208">
        <v>10.962</v>
      </c>
      <c r="O78" s="208">
        <v>0.78300000000000014</v>
      </c>
      <c r="P78" s="208">
        <v>6.7860000000000005</v>
      </c>
      <c r="Q78" s="208">
        <v>4.6980000000000004</v>
      </c>
      <c r="R78" s="208">
        <v>8.6130000000000013</v>
      </c>
      <c r="S78" s="208">
        <v>57</v>
      </c>
      <c r="T78" s="208">
        <v>10.44</v>
      </c>
      <c r="U78" s="208">
        <v>3.6540000000000004</v>
      </c>
      <c r="V78" s="208">
        <v>6.003000000000001</v>
      </c>
      <c r="W78" s="208">
        <v>13.311000000000002</v>
      </c>
      <c r="X78" s="208">
        <v>2.8710000000000004</v>
      </c>
      <c r="Y78" s="208">
        <v>4.1760000000000002</v>
      </c>
      <c r="Z78" s="208">
        <v>9.918000000000001</v>
      </c>
      <c r="AA78" s="208">
        <v>10.179</v>
      </c>
      <c r="AB78" s="208">
        <v>77.778000000000006</v>
      </c>
      <c r="AC78" s="208">
        <v>8.3520000000000003</v>
      </c>
      <c r="AD78" s="208">
        <v>12.267000000000001</v>
      </c>
      <c r="AE78" s="208">
        <v>12.006000000000002</v>
      </c>
      <c r="AF78" s="208">
        <v>6.7860000000000005</v>
      </c>
      <c r="AG78" s="208">
        <v>21.923999999999999</v>
      </c>
      <c r="AH78" s="208">
        <v>8.0910000000000011</v>
      </c>
      <c r="AI78" s="208">
        <v>11.744999999999999</v>
      </c>
      <c r="AJ78" s="208">
        <v>5.22</v>
      </c>
      <c r="AK78" s="208">
        <v>8.6130000000000013</v>
      </c>
      <c r="AL78" s="208">
        <v>24.534000000000002</v>
      </c>
      <c r="AM78" s="208">
        <v>2.8710000000000004</v>
      </c>
      <c r="AN78" s="208">
        <v>5.7420000000000009</v>
      </c>
      <c r="AO78" s="208">
        <v>24.012000000000004</v>
      </c>
      <c r="AP78" s="208">
        <v>1.8270000000000002</v>
      </c>
      <c r="AQ78" s="208">
        <v>3.915</v>
      </c>
      <c r="AR78" s="208">
        <v>0.52200000000000002</v>
      </c>
      <c r="AS78" s="208">
        <v>22.707000000000004</v>
      </c>
      <c r="AT78" s="208">
        <v>3.915</v>
      </c>
      <c r="AU78" s="208">
        <v>6.7860000000000005</v>
      </c>
      <c r="AV78" s="208">
        <v>5.7420000000000009</v>
      </c>
    </row>
    <row r="79" spans="1:48" ht="112.5" hidden="1" customHeight="1" x14ac:dyDescent="0.25">
      <c r="A79" s="210">
        <v>76</v>
      </c>
      <c r="B79" s="210" t="s">
        <v>161</v>
      </c>
      <c r="C79" s="229" t="s">
        <v>429</v>
      </c>
      <c r="D79" s="230" t="s">
        <v>430</v>
      </c>
      <c r="E79" s="231" t="s">
        <v>431</v>
      </c>
      <c r="F79" s="231" t="s">
        <v>432</v>
      </c>
      <c r="G79" s="232" t="s">
        <v>433</v>
      </c>
      <c r="H79" s="233"/>
      <c r="I79" s="233"/>
      <c r="J79" s="144"/>
      <c r="K79" s="129"/>
      <c r="L79" s="129"/>
      <c r="M79" s="129"/>
      <c r="N79" s="129"/>
      <c r="O79" s="129"/>
      <c r="P79" s="129"/>
      <c r="Q79" s="129"/>
      <c r="R79" s="129"/>
      <c r="S79" s="129"/>
      <c r="T79" s="144"/>
      <c r="U79" s="129"/>
      <c r="V79" s="144"/>
      <c r="W79" s="144"/>
      <c r="X79" s="129"/>
      <c r="Y79" s="129"/>
      <c r="Z79" s="129"/>
      <c r="AA79" s="129"/>
      <c r="AB79" s="144"/>
      <c r="AC79" s="129"/>
      <c r="AD79" s="129"/>
      <c r="AE79" s="129"/>
      <c r="AF79" s="129"/>
      <c r="AG79" s="144"/>
      <c r="AH79" s="129"/>
      <c r="AI79" s="129"/>
      <c r="AJ79" s="129"/>
      <c r="AK79" s="129"/>
      <c r="AL79" s="144"/>
      <c r="AM79" s="129"/>
      <c r="AN79" s="129"/>
      <c r="AO79" s="144"/>
      <c r="AP79" s="129"/>
      <c r="AQ79" s="129"/>
      <c r="AR79" s="129"/>
      <c r="AS79" s="144"/>
      <c r="AT79" s="129"/>
      <c r="AU79" s="129"/>
      <c r="AV79" s="129"/>
    </row>
    <row r="80" spans="1:48" ht="112.5" hidden="1" customHeight="1" x14ac:dyDescent="0.25">
      <c r="A80" s="210">
        <v>77</v>
      </c>
      <c r="B80" s="210" t="s">
        <v>161</v>
      </c>
      <c r="C80" s="234" t="s">
        <v>434</v>
      </c>
      <c r="D80" s="230" t="s">
        <v>435</v>
      </c>
      <c r="E80" s="230" t="s">
        <v>436</v>
      </c>
      <c r="F80" s="230" t="s">
        <v>437</v>
      </c>
      <c r="G80" s="232" t="s">
        <v>433</v>
      </c>
      <c r="H80" s="233"/>
      <c r="I80" s="233"/>
      <c r="J80" s="129">
        <v>2500</v>
      </c>
      <c r="K80" s="129"/>
      <c r="L80" s="129"/>
      <c r="M80" s="129"/>
      <c r="N80" s="129"/>
      <c r="O80" s="129"/>
      <c r="P80" s="129"/>
      <c r="Q80" s="129"/>
      <c r="R80" s="129"/>
      <c r="S80" s="129"/>
      <c r="T80" s="129">
        <v>1000</v>
      </c>
      <c r="U80" s="129"/>
      <c r="V80" s="129">
        <v>500</v>
      </c>
      <c r="W80" s="129">
        <v>1000</v>
      </c>
      <c r="X80" s="129"/>
      <c r="Y80" s="129"/>
      <c r="Z80" s="129"/>
      <c r="AA80" s="129"/>
      <c r="AB80" s="129">
        <v>2000</v>
      </c>
      <c r="AC80" s="129"/>
      <c r="AD80" s="129"/>
      <c r="AE80" s="129"/>
      <c r="AF80" s="129"/>
      <c r="AG80" s="129">
        <v>2000</v>
      </c>
      <c r="AH80" s="129"/>
      <c r="AI80" s="129"/>
      <c r="AJ80" s="129"/>
      <c r="AK80" s="129"/>
      <c r="AL80" s="129">
        <v>1000</v>
      </c>
      <c r="AM80" s="129"/>
      <c r="AN80" s="129"/>
      <c r="AO80" s="129">
        <v>1000</v>
      </c>
      <c r="AP80" s="129"/>
      <c r="AQ80" s="129"/>
      <c r="AR80" s="129"/>
      <c r="AS80" s="129">
        <v>1000</v>
      </c>
      <c r="AT80" s="129"/>
      <c r="AU80" s="129"/>
      <c r="AV80" s="129"/>
    </row>
    <row r="81" spans="1:48" ht="112.5" hidden="1" customHeight="1" x14ac:dyDescent="0.25">
      <c r="A81" s="210">
        <v>78</v>
      </c>
      <c r="B81" s="210" t="s">
        <v>161</v>
      </c>
      <c r="C81" s="235" t="s">
        <v>438</v>
      </c>
      <c r="D81" s="230" t="s">
        <v>435</v>
      </c>
      <c r="E81" s="230" t="s">
        <v>436</v>
      </c>
      <c r="F81" s="230" t="s">
        <v>439</v>
      </c>
      <c r="G81" s="232" t="s">
        <v>433</v>
      </c>
      <c r="H81" s="233"/>
      <c r="I81" s="233"/>
      <c r="J81" s="129">
        <v>800</v>
      </c>
      <c r="K81" s="129"/>
      <c r="L81" s="129"/>
      <c r="M81" s="129"/>
      <c r="N81" s="129"/>
      <c r="O81" s="129"/>
      <c r="P81" s="129"/>
      <c r="Q81" s="129"/>
      <c r="R81" s="129"/>
      <c r="S81" s="129"/>
      <c r="T81" s="129">
        <v>300</v>
      </c>
      <c r="U81" s="129"/>
      <c r="V81" s="129">
        <v>126</v>
      </c>
      <c r="W81" s="129">
        <v>350</v>
      </c>
      <c r="X81" s="129"/>
      <c r="Y81" s="129"/>
      <c r="Z81" s="129"/>
      <c r="AA81" s="129"/>
      <c r="AB81" s="129">
        <v>700</v>
      </c>
      <c r="AC81" s="129"/>
      <c r="AD81" s="129"/>
      <c r="AE81" s="129"/>
      <c r="AF81" s="129"/>
      <c r="AG81" s="129">
        <v>700</v>
      </c>
      <c r="AH81" s="129"/>
      <c r="AI81" s="129"/>
      <c r="AJ81" s="129"/>
      <c r="AK81" s="129"/>
      <c r="AL81" s="129">
        <v>350</v>
      </c>
      <c r="AM81" s="129"/>
      <c r="AN81" s="129"/>
      <c r="AO81" s="129">
        <v>350</v>
      </c>
      <c r="AP81" s="129"/>
      <c r="AQ81" s="129"/>
      <c r="AR81" s="129"/>
      <c r="AS81" s="129">
        <v>250</v>
      </c>
      <c r="AT81" s="129"/>
      <c r="AU81" s="129"/>
      <c r="AV81" s="129"/>
    </row>
    <row r="82" spans="1:48" ht="112.5" hidden="1" customHeight="1" x14ac:dyDescent="0.25">
      <c r="A82" s="210">
        <v>79</v>
      </c>
      <c r="B82" s="210" t="s">
        <v>161</v>
      </c>
      <c r="C82" s="236" t="s">
        <v>440</v>
      </c>
      <c r="D82" s="230" t="s">
        <v>436</v>
      </c>
      <c r="E82" s="230" t="s">
        <v>436</v>
      </c>
      <c r="F82" s="230" t="s">
        <v>441</v>
      </c>
      <c r="G82" s="232" t="s">
        <v>433</v>
      </c>
      <c r="H82" s="233"/>
      <c r="I82" s="233"/>
      <c r="J82" s="129">
        <v>800</v>
      </c>
      <c r="K82" s="129"/>
      <c r="L82" s="129"/>
      <c r="M82" s="129"/>
      <c r="N82" s="129"/>
      <c r="O82" s="129"/>
      <c r="P82" s="129"/>
      <c r="Q82" s="129"/>
      <c r="R82" s="129"/>
      <c r="S82" s="129"/>
      <c r="T82" s="129">
        <v>300</v>
      </c>
      <c r="U82" s="129"/>
      <c r="V82" s="129">
        <v>126</v>
      </c>
      <c r="W82" s="129">
        <v>350</v>
      </c>
      <c r="X82" s="129"/>
      <c r="Y82" s="129"/>
      <c r="Z82" s="129"/>
      <c r="AA82" s="129"/>
      <c r="AB82" s="129">
        <v>700</v>
      </c>
      <c r="AC82" s="129"/>
      <c r="AD82" s="129"/>
      <c r="AE82" s="129"/>
      <c r="AF82" s="129"/>
      <c r="AG82" s="129">
        <v>700</v>
      </c>
      <c r="AH82" s="129"/>
      <c r="AI82" s="129"/>
      <c r="AJ82" s="129"/>
      <c r="AK82" s="129"/>
      <c r="AL82" s="129">
        <v>350</v>
      </c>
      <c r="AM82" s="129"/>
      <c r="AN82" s="129"/>
      <c r="AO82" s="129">
        <v>350</v>
      </c>
      <c r="AP82" s="129"/>
      <c r="AQ82" s="129"/>
      <c r="AR82" s="129"/>
      <c r="AS82" s="129">
        <v>250</v>
      </c>
      <c r="AT82" s="129"/>
      <c r="AU82" s="129"/>
      <c r="AV82" s="129"/>
    </row>
    <row r="83" spans="1:48" ht="112.5" hidden="1" customHeight="1" x14ac:dyDescent="0.25">
      <c r="A83" s="210">
        <v>80</v>
      </c>
      <c r="B83" s="210" t="s">
        <v>161</v>
      </c>
      <c r="C83" s="235" t="s">
        <v>442</v>
      </c>
      <c r="D83" s="230" t="s">
        <v>443</v>
      </c>
      <c r="E83" s="237" t="s">
        <v>444</v>
      </c>
      <c r="F83" s="230" t="s">
        <v>445</v>
      </c>
      <c r="G83" s="238" t="s">
        <v>446</v>
      </c>
      <c r="H83" s="233"/>
      <c r="I83" s="233"/>
      <c r="J83" s="129">
        <v>1200</v>
      </c>
      <c r="K83" s="129"/>
      <c r="L83" s="129"/>
      <c r="M83" s="129"/>
      <c r="N83" s="129"/>
      <c r="O83" s="129"/>
      <c r="P83" s="129"/>
      <c r="Q83" s="129"/>
      <c r="R83" s="129"/>
      <c r="S83" s="129"/>
      <c r="T83" s="129">
        <v>700</v>
      </c>
      <c r="U83" s="129"/>
      <c r="V83" s="129">
        <v>200</v>
      </c>
      <c r="W83" s="129">
        <v>500</v>
      </c>
      <c r="X83" s="129"/>
      <c r="Y83" s="129"/>
      <c r="Z83" s="129"/>
      <c r="AA83" s="129"/>
      <c r="AB83" s="129">
        <v>800</v>
      </c>
      <c r="AC83" s="129"/>
      <c r="AD83" s="129"/>
      <c r="AE83" s="129"/>
      <c r="AF83" s="129"/>
      <c r="AG83" s="129">
        <v>800</v>
      </c>
      <c r="AH83" s="129"/>
      <c r="AI83" s="129"/>
      <c r="AJ83" s="129"/>
      <c r="AK83" s="129"/>
      <c r="AL83" s="129">
        <v>600</v>
      </c>
      <c r="AM83" s="129"/>
      <c r="AN83" s="129"/>
      <c r="AO83" s="129">
        <v>600</v>
      </c>
      <c r="AP83" s="129"/>
      <c r="AQ83" s="129"/>
      <c r="AR83" s="129"/>
      <c r="AS83" s="129">
        <v>600</v>
      </c>
      <c r="AT83" s="129"/>
      <c r="AU83" s="129"/>
      <c r="AV83" s="129"/>
    </row>
    <row r="84" spans="1:48" ht="112.5" hidden="1" customHeight="1" x14ac:dyDescent="0.25">
      <c r="A84" s="210">
        <v>81</v>
      </c>
      <c r="B84" s="210" t="s">
        <v>161</v>
      </c>
      <c r="C84" s="239" t="s">
        <v>447</v>
      </c>
      <c r="D84" s="230" t="s">
        <v>448</v>
      </c>
      <c r="E84" s="230" t="s">
        <v>449</v>
      </c>
      <c r="F84" s="230" t="s">
        <v>450</v>
      </c>
      <c r="G84" s="238" t="s">
        <v>451</v>
      </c>
      <c r="H84" s="233"/>
      <c r="I84" s="233"/>
      <c r="J84" s="129">
        <v>300</v>
      </c>
      <c r="K84" s="129"/>
      <c r="L84" s="129"/>
      <c r="M84" s="129"/>
      <c r="N84" s="129"/>
      <c r="O84" s="129"/>
      <c r="P84" s="129"/>
      <c r="Q84" s="129"/>
      <c r="R84" s="129"/>
      <c r="S84" s="129"/>
      <c r="T84" s="129">
        <v>50</v>
      </c>
      <c r="U84" s="129"/>
      <c r="V84" s="129">
        <v>20</v>
      </c>
      <c r="W84" s="129">
        <v>50</v>
      </c>
      <c r="X84" s="129"/>
      <c r="Y84" s="129"/>
      <c r="Z84" s="129"/>
      <c r="AA84" s="129"/>
      <c r="AB84" s="129">
        <v>280</v>
      </c>
      <c r="AC84" s="129"/>
      <c r="AD84" s="129"/>
      <c r="AE84" s="129"/>
      <c r="AF84" s="129"/>
      <c r="AG84" s="129">
        <v>250</v>
      </c>
      <c r="AH84" s="129"/>
      <c r="AI84" s="129"/>
      <c r="AJ84" s="129"/>
      <c r="AK84" s="129"/>
      <c r="AL84" s="129">
        <v>30</v>
      </c>
      <c r="AM84" s="129"/>
      <c r="AN84" s="129"/>
      <c r="AO84" s="129">
        <v>30</v>
      </c>
      <c r="AP84" s="129"/>
      <c r="AQ84" s="129"/>
      <c r="AR84" s="129"/>
      <c r="AS84" s="129">
        <v>30</v>
      </c>
      <c r="AT84" s="129"/>
      <c r="AU84" s="129"/>
      <c r="AV84" s="129"/>
    </row>
    <row r="85" spans="1:48" ht="112.5" hidden="1" customHeight="1" x14ac:dyDescent="0.25">
      <c r="A85" s="240">
        <v>82</v>
      </c>
      <c r="B85" s="240" t="s">
        <v>161</v>
      </c>
      <c r="C85" s="241" t="s">
        <v>452</v>
      </c>
      <c r="D85" s="242" t="s">
        <v>453</v>
      </c>
      <c r="E85" s="242" t="s">
        <v>454</v>
      </c>
      <c r="F85" s="242" t="s">
        <v>455</v>
      </c>
      <c r="G85" s="243" t="s">
        <v>451</v>
      </c>
      <c r="H85" s="244"/>
      <c r="I85" s="244"/>
      <c r="J85" s="245">
        <v>270</v>
      </c>
      <c r="K85" s="245"/>
      <c r="L85" s="245"/>
      <c r="M85" s="245"/>
      <c r="N85" s="245"/>
      <c r="O85" s="245"/>
      <c r="P85" s="245"/>
      <c r="Q85" s="245"/>
      <c r="R85" s="245"/>
      <c r="S85" s="245"/>
      <c r="T85" s="245">
        <v>60</v>
      </c>
      <c r="U85" s="245"/>
      <c r="V85" s="245">
        <v>20</v>
      </c>
      <c r="W85" s="245">
        <v>50</v>
      </c>
      <c r="X85" s="245"/>
      <c r="Y85" s="245"/>
      <c r="Z85" s="245"/>
      <c r="AA85" s="245"/>
      <c r="AB85" s="245">
        <v>200</v>
      </c>
      <c r="AC85" s="245"/>
      <c r="AD85" s="245"/>
      <c r="AE85" s="245"/>
      <c r="AF85" s="245"/>
      <c r="AG85" s="245">
        <v>150</v>
      </c>
      <c r="AH85" s="245"/>
      <c r="AI85" s="245"/>
      <c r="AJ85" s="245"/>
      <c r="AK85" s="245"/>
      <c r="AL85" s="245">
        <v>30</v>
      </c>
      <c r="AM85" s="245"/>
      <c r="AN85" s="245"/>
      <c r="AO85" s="245">
        <v>30</v>
      </c>
      <c r="AP85" s="245"/>
      <c r="AQ85" s="245"/>
      <c r="AR85" s="245"/>
      <c r="AS85" s="245">
        <v>30</v>
      </c>
      <c r="AT85" s="245"/>
      <c r="AU85" s="245"/>
      <c r="AV85" s="245"/>
    </row>
    <row r="86" spans="1:48" ht="112.5" hidden="1" customHeight="1" x14ac:dyDescent="0.25">
      <c r="A86" s="153">
        <v>83</v>
      </c>
      <c r="B86" s="153" t="s">
        <v>161</v>
      </c>
      <c r="C86" s="154" t="s">
        <v>126</v>
      </c>
      <c r="D86" s="154" t="s">
        <v>456</v>
      </c>
      <c r="E86" s="154" t="s">
        <v>457</v>
      </c>
      <c r="F86" s="154" t="s">
        <v>458</v>
      </c>
      <c r="G86" s="298" t="s">
        <v>143</v>
      </c>
      <c r="H86" s="154">
        <v>0</v>
      </c>
      <c r="I86" s="154">
        <v>0</v>
      </c>
      <c r="J86" s="246">
        <v>1556</v>
      </c>
      <c r="K86" s="246">
        <v>200</v>
      </c>
      <c r="L86" s="246">
        <v>131</v>
      </c>
      <c r="M86" s="246">
        <v>357</v>
      </c>
      <c r="N86" s="246">
        <v>203</v>
      </c>
      <c r="O86" s="246">
        <v>69</v>
      </c>
      <c r="P86" s="246">
        <v>187</v>
      </c>
      <c r="Q86" s="246">
        <v>70</v>
      </c>
      <c r="R86" s="246">
        <v>14</v>
      </c>
      <c r="S86" s="246">
        <v>70</v>
      </c>
      <c r="T86" s="246">
        <v>264</v>
      </c>
      <c r="U86" s="246">
        <v>99</v>
      </c>
      <c r="V86" s="246">
        <v>139</v>
      </c>
      <c r="W86" s="246">
        <v>332</v>
      </c>
      <c r="X86" s="246">
        <v>117</v>
      </c>
      <c r="Y86" s="246">
        <v>50</v>
      </c>
      <c r="Z86" s="246">
        <v>112</v>
      </c>
      <c r="AA86" s="246">
        <v>173</v>
      </c>
      <c r="AB86" s="246">
        <v>895</v>
      </c>
      <c r="AC86" s="246">
        <v>128</v>
      </c>
      <c r="AD86" s="246">
        <v>144</v>
      </c>
      <c r="AE86" s="246">
        <v>124</v>
      </c>
      <c r="AF86" s="246">
        <v>251</v>
      </c>
      <c r="AG86" s="246">
        <v>488</v>
      </c>
      <c r="AH86" s="246">
        <v>128</v>
      </c>
      <c r="AI86" s="246">
        <v>179</v>
      </c>
      <c r="AJ86" s="246">
        <v>176</v>
      </c>
      <c r="AK86" s="246">
        <v>126</v>
      </c>
      <c r="AL86" s="246">
        <v>367</v>
      </c>
      <c r="AM86" s="246">
        <v>91</v>
      </c>
      <c r="AN86" s="246">
        <v>64</v>
      </c>
      <c r="AO86" s="246">
        <v>457</v>
      </c>
      <c r="AP86" s="246">
        <v>60</v>
      </c>
      <c r="AQ86" s="246">
        <v>85</v>
      </c>
      <c r="AR86" s="246">
        <v>49</v>
      </c>
      <c r="AS86" s="246">
        <v>415</v>
      </c>
      <c r="AT86" s="246">
        <v>57</v>
      </c>
      <c r="AU86" s="246">
        <v>50</v>
      </c>
      <c r="AV86" s="246">
        <v>113</v>
      </c>
    </row>
    <row r="87" spans="1:48" ht="112.5" hidden="1" customHeight="1" x14ac:dyDescent="0.25">
      <c r="A87" s="153">
        <v>84</v>
      </c>
      <c r="B87" s="153" t="s">
        <v>161</v>
      </c>
      <c r="C87" s="154" t="s">
        <v>127</v>
      </c>
      <c r="D87" s="154" t="s">
        <v>459</v>
      </c>
      <c r="E87" s="154" t="s">
        <v>460</v>
      </c>
      <c r="F87" s="154" t="s">
        <v>461</v>
      </c>
      <c r="G87" s="298" t="s">
        <v>143</v>
      </c>
      <c r="H87" s="154">
        <v>0</v>
      </c>
      <c r="I87" s="154">
        <v>0</v>
      </c>
      <c r="J87" s="154">
        <v>65</v>
      </c>
      <c r="K87" s="154">
        <v>3</v>
      </c>
      <c r="L87" s="154">
        <v>8</v>
      </c>
      <c r="M87" s="154">
        <v>8</v>
      </c>
      <c r="N87" s="154">
        <v>2</v>
      </c>
      <c r="O87" s="154">
        <v>5</v>
      </c>
      <c r="P87" s="154">
        <v>4</v>
      </c>
      <c r="Q87" s="154">
        <v>6</v>
      </c>
      <c r="R87" s="154">
        <v>10</v>
      </c>
      <c r="S87" s="154">
        <v>6</v>
      </c>
      <c r="T87" s="154">
        <v>3</v>
      </c>
      <c r="U87" s="154">
        <v>10</v>
      </c>
      <c r="V87" s="154">
        <v>2</v>
      </c>
      <c r="W87" s="154">
        <v>2</v>
      </c>
      <c r="X87" s="154">
        <v>2</v>
      </c>
      <c r="Y87" s="154">
        <v>5</v>
      </c>
      <c r="Z87" s="154">
        <v>30</v>
      </c>
      <c r="AA87" s="154">
        <v>3</v>
      </c>
      <c r="AB87" s="154">
        <v>4</v>
      </c>
      <c r="AC87" s="154">
        <v>3</v>
      </c>
      <c r="AD87" s="154">
        <v>7</v>
      </c>
      <c r="AE87" s="154">
        <v>18</v>
      </c>
      <c r="AF87" s="154">
        <v>6</v>
      </c>
      <c r="AG87" s="154">
        <v>7</v>
      </c>
      <c r="AH87" s="154">
        <v>5</v>
      </c>
      <c r="AI87" s="154">
        <v>4</v>
      </c>
      <c r="AJ87" s="154">
        <v>10</v>
      </c>
      <c r="AK87" s="154">
        <v>2</v>
      </c>
      <c r="AL87" s="154">
        <v>2</v>
      </c>
      <c r="AM87" s="154">
        <v>10</v>
      </c>
      <c r="AN87" s="154">
        <v>2</v>
      </c>
      <c r="AO87" s="154">
        <v>3</v>
      </c>
      <c r="AP87" s="154">
        <v>1</v>
      </c>
      <c r="AQ87" s="154">
        <v>9</v>
      </c>
      <c r="AR87" s="154">
        <v>2</v>
      </c>
      <c r="AS87" s="154">
        <v>2</v>
      </c>
      <c r="AT87" s="154">
        <v>5</v>
      </c>
      <c r="AU87" s="246">
        <v>1</v>
      </c>
      <c r="AV87" s="246">
        <v>1</v>
      </c>
    </row>
    <row r="88" spans="1:48" ht="112.5" hidden="1" customHeight="1" x14ac:dyDescent="0.25">
      <c r="A88" s="153">
        <v>85</v>
      </c>
      <c r="B88" s="153" t="s">
        <v>161</v>
      </c>
      <c r="C88" s="154" t="s">
        <v>128</v>
      </c>
      <c r="D88" s="154" t="s">
        <v>462</v>
      </c>
      <c r="E88" s="154" t="s">
        <v>463</v>
      </c>
      <c r="F88" s="154" t="s">
        <v>464</v>
      </c>
      <c r="G88" s="298" t="s">
        <v>143</v>
      </c>
      <c r="H88" s="154">
        <v>0</v>
      </c>
      <c r="I88" s="154">
        <v>0</v>
      </c>
      <c r="J88" s="154">
        <v>3</v>
      </c>
      <c r="K88" s="154">
        <v>0</v>
      </c>
      <c r="L88" s="154">
        <v>0</v>
      </c>
      <c r="M88" s="154">
        <v>0</v>
      </c>
      <c r="N88" s="154">
        <v>0</v>
      </c>
      <c r="O88" s="154">
        <v>0</v>
      </c>
      <c r="P88" s="154">
        <v>1</v>
      </c>
      <c r="Q88" s="154">
        <v>0</v>
      </c>
      <c r="R88" s="154">
        <v>2</v>
      </c>
      <c r="S88" s="154">
        <v>0</v>
      </c>
      <c r="T88" s="154">
        <v>1</v>
      </c>
      <c r="U88" s="154">
        <v>2</v>
      </c>
      <c r="V88" s="154">
        <v>0</v>
      </c>
      <c r="W88" s="154">
        <v>0</v>
      </c>
      <c r="X88" s="154">
        <v>0</v>
      </c>
      <c r="Y88" s="154">
        <v>1</v>
      </c>
      <c r="Z88" s="154">
        <v>5</v>
      </c>
      <c r="AA88" s="154">
        <v>0</v>
      </c>
      <c r="AB88" s="154">
        <v>0</v>
      </c>
      <c r="AC88" s="154">
        <v>0</v>
      </c>
      <c r="AD88" s="154">
        <v>0</v>
      </c>
      <c r="AE88" s="154">
        <v>5</v>
      </c>
      <c r="AF88" s="154">
        <v>0</v>
      </c>
      <c r="AG88" s="154">
        <v>1</v>
      </c>
      <c r="AH88" s="154">
        <v>1</v>
      </c>
      <c r="AI88" s="154">
        <v>0</v>
      </c>
      <c r="AJ88" s="154">
        <v>2</v>
      </c>
      <c r="AK88" s="154">
        <v>0</v>
      </c>
      <c r="AL88" s="154">
        <v>0</v>
      </c>
      <c r="AM88" s="154">
        <v>4</v>
      </c>
      <c r="AN88" s="154">
        <v>0</v>
      </c>
      <c r="AO88" s="154">
        <v>0</v>
      </c>
      <c r="AP88" s="154">
        <v>0</v>
      </c>
      <c r="AQ88" s="154">
        <v>4</v>
      </c>
      <c r="AR88" s="154">
        <v>0</v>
      </c>
      <c r="AS88" s="154">
        <v>0</v>
      </c>
      <c r="AT88" s="154">
        <v>0</v>
      </c>
      <c r="AU88" s="246">
        <v>0</v>
      </c>
      <c r="AV88" s="246">
        <v>0</v>
      </c>
    </row>
    <row r="89" spans="1:48" ht="112.5" hidden="1" customHeight="1" x14ac:dyDescent="0.25">
      <c r="A89" s="153">
        <v>86</v>
      </c>
      <c r="B89" s="153" t="s">
        <v>161</v>
      </c>
      <c r="C89" s="154" t="s">
        <v>129</v>
      </c>
      <c r="D89" s="154" t="s">
        <v>465</v>
      </c>
      <c r="E89" s="154" t="s">
        <v>466</v>
      </c>
      <c r="F89" s="154" t="s">
        <v>467</v>
      </c>
      <c r="G89" s="298" t="s">
        <v>143</v>
      </c>
      <c r="H89" s="247">
        <v>0</v>
      </c>
      <c r="I89" s="247">
        <v>0</v>
      </c>
      <c r="J89" s="248">
        <v>31592.402548019931</v>
      </c>
      <c r="K89" s="248">
        <v>2499.2963137724278</v>
      </c>
      <c r="L89" s="248">
        <v>1833.3620282883155</v>
      </c>
      <c r="M89" s="248">
        <v>1801.6995085797146</v>
      </c>
      <c r="N89" s="248">
        <v>3356.2270891116464</v>
      </c>
      <c r="O89" s="248">
        <v>390.03890244463884</v>
      </c>
      <c r="P89" s="248">
        <v>1618.8739915526355</v>
      </c>
      <c r="Q89" s="248">
        <v>1070.3974404713954</v>
      </c>
      <c r="R89" s="248">
        <v>1581.0832422230155</v>
      </c>
      <c r="S89" s="248">
        <v>13312.199999999999</v>
      </c>
      <c r="T89" s="248">
        <v>2095.8187928732559</v>
      </c>
      <c r="U89" s="248">
        <v>1148.8950784954652</v>
      </c>
      <c r="V89" s="248">
        <v>1867.5033377837112</v>
      </c>
      <c r="W89" s="248">
        <v>3016</v>
      </c>
      <c r="X89" s="248">
        <v>3152.9741400145008</v>
      </c>
      <c r="Y89" s="248">
        <v>1108.1881898010149</v>
      </c>
      <c r="Z89" s="248">
        <v>2885.3747798966529</v>
      </c>
      <c r="AA89" s="248">
        <v>1714</v>
      </c>
      <c r="AB89" s="248">
        <v>14145.499492827126</v>
      </c>
      <c r="AC89" s="248">
        <v>1857.0190117374291</v>
      </c>
      <c r="AD89" s="248">
        <v>1868.5029416026657</v>
      </c>
      <c r="AE89" s="248">
        <v>1536.1445007969864</v>
      </c>
      <c r="AF89" s="248">
        <v>3901.8340530357905</v>
      </c>
      <c r="AG89" s="248">
        <v>4812.1872841950171</v>
      </c>
      <c r="AH89" s="248">
        <v>957.16863864462948</v>
      </c>
      <c r="AI89" s="248">
        <v>1643.5785645228118</v>
      </c>
      <c r="AJ89" s="248">
        <v>1279.8837530500434</v>
      </c>
      <c r="AK89" s="248">
        <v>1222.8048892776576</v>
      </c>
      <c r="AL89" s="248">
        <v>6451.8582848837214</v>
      </c>
      <c r="AM89" s="248">
        <v>935.25944767441865</v>
      </c>
      <c r="AN89" s="248">
        <v>1326.3953488372092</v>
      </c>
      <c r="AO89" s="248">
        <v>4246.9777777777772</v>
      </c>
      <c r="AP89" s="248">
        <v>477.12075871276642</v>
      </c>
      <c r="AQ89" s="248">
        <v>1755.7377864220696</v>
      </c>
      <c r="AR89" s="248">
        <v>717.02222222222213</v>
      </c>
      <c r="AS89" s="248">
        <v>5349.9444591499669</v>
      </c>
      <c r="AT89" s="248">
        <v>926.38404437743827</v>
      </c>
      <c r="AU89" s="248">
        <v>987.66634058763293</v>
      </c>
      <c r="AV89" s="248">
        <v>2126.4956784937453</v>
      </c>
    </row>
    <row r="90" spans="1:48" ht="112.5" hidden="1" customHeight="1" x14ac:dyDescent="0.25">
      <c r="A90" s="249">
        <v>87</v>
      </c>
      <c r="B90" s="249" t="s">
        <v>161</v>
      </c>
      <c r="C90" s="250" t="s">
        <v>468</v>
      </c>
      <c r="D90" s="250" t="s">
        <v>468</v>
      </c>
      <c r="E90" s="251" t="s">
        <v>469</v>
      </c>
      <c r="F90" s="252" t="s">
        <v>470</v>
      </c>
      <c r="G90" s="253" t="s">
        <v>471</v>
      </c>
      <c r="H90" s="122">
        <v>0</v>
      </c>
      <c r="I90" s="122"/>
      <c r="J90" s="122">
        <v>1092</v>
      </c>
      <c r="K90" s="122">
        <v>86</v>
      </c>
      <c r="L90" s="122">
        <v>63</v>
      </c>
      <c r="M90" s="122">
        <v>62</v>
      </c>
      <c r="N90" s="122">
        <v>116</v>
      </c>
      <c r="O90" s="122">
        <v>12</v>
      </c>
      <c r="P90" s="122">
        <v>56</v>
      </c>
      <c r="Q90" s="122">
        <v>37</v>
      </c>
      <c r="R90" s="122">
        <v>55</v>
      </c>
      <c r="S90" s="122">
        <v>460</v>
      </c>
      <c r="T90" s="122">
        <v>65</v>
      </c>
      <c r="U90" s="122">
        <v>36</v>
      </c>
      <c r="V90" s="122">
        <v>58</v>
      </c>
      <c r="W90" s="122">
        <v>98</v>
      </c>
      <c r="X90" s="122">
        <v>109</v>
      </c>
      <c r="Y90" s="122">
        <v>38</v>
      </c>
      <c r="Z90" s="122">
        <v>100</v>
      </c>
      <c r="AA90" s="122">
        <v>65</v>
      </c>
      <c r="AB90" s="122">
        <v>451</v>
      </c>
      <c r="AC90" s="122">
        <v>59</v>
      </c>
      <c r="AD90" s="122">
        <v>60</v>
      </c>
      <c r="AE90" s="122">
        <v>49</v>
      </c>
      <c r="AF90" s="122">
        <v>124</v>
      </c>
      <c r="AG90" s="122">
        <v>150</v>
      </c>
      <c r="AH90" s="122">
        <v>30</v>
      </c>
      <c r="AI90" s="122">
        <v>51</v>
      </c>
      <c r="AJ90" s="122">
        <v>40</v>
      </c>
      <c r="AK90" s="122">
        <v>38</v>
      </c>
      <c r="AL90" s="122">
        <v>203</v>
      </c>
      <c r="AM90" s="122">
        <v>29</v>
      </c>
      <c r="AN90" s="122">
        <v>42</v>
      </c>
      <c r="AO90" s="122">
        <v>151</v>
      </c>
      <c r="AP90" s="122">
        <v>15</v>
      </c>
      <c r="AQ90" s="122">
        <v>61</v>
      </c>
      <c r="AR90" s="122">
        <v>25</v>
      </c>
      <c r="AS90" s="254">
        <v>243</v>
      </c>
      <c r="AT90" s="254">
        <v>2</v>
      </c>
      <c r="AU90" s="254">
        <v>6</v>
      </c>
      <c r="AV90" s="254">
        <v>73</v>
      </c>
    </row>
    <row r="91" spans="1:48" ht="112.5" hidden="1" customHeight="1" x14ac:dyDescent="0.25">
      <c r="A91" s="210">
        <v>88</v>
      </c>
      <c r="B91" s="210" t="s">
        <v>161</v>
      </c>
      <c r="C91" s="255" t="s">
        <v>472</v>
      </c>
      <c r="D91" s="255" t="s">
        <v>472</v>
      </c>
      <c r="E91" s="256" t="s">
        <v>473</v>
      </c>
      <c r="F91" s="257" t="s">
        <v>470</v>
      </c>
      <c r="G91" s="258" t="s">
        <v>471</v>
      </c>
      <c r="H91" s="128">
        <v>0</v>
      </c>
      <c r="I91" s="128"/>
      <c r="J91" s="128">
        <v>628</v>
      </c>
      <c r="K91" s="128">
        <v>50</v>
      </c>
      <c r="L91" s="128">
        <v>36</v>
      </c>
      <c r="M91" s="128">
        <v>36</v>
      </c>
      <c r="N91" s="128">
        <v>67</v>
      </c>
      <c r="O91" s="128">
        <v>7</v>
      </c>
      <c r="P91" s="128">
        <v>32</v>
      </c>
      <c r="Q91" s="128">
        <v>21</v>
      </c>
      <c r="R91" s="128">
        <v>31</v>
      </c>
      <c r="S91" s="128">
        <v>265</v>
      </c>
      <c r="T91" s="128">
        <v>37</v>
      </c>
      <c r="U91" s="128">
        <v>21</v>
      </c>
      <c r="V91" s="128">
        <v>33</v>
      </c>
      <c r="W91" s="128">
        <v>57</v>
      </c>
      <c r="X91" s="128">
        <v>63</v>
      </c>
      <c r="Y91" s="128">
        <v>22</v>
      </c>
      <c r="Z91" s="128">
        <v>57</v>
      </c>
      <c r="AA91" s="128">
        <v>39</v>
      </c>
      <c r="AB91" s="128">
        <v>260</v>
      </c>
      <c r="AC91" s="128">
        <v>34</v>
      </c>
      <c r="AD91" s="128">
        <v>34</v>
      </c>
      <c r="AE91" s="128">
        <v>28</v>
      </c>
      <c r="AF91" s="128">
        <v>72</v>
      </c>
      <c r="AG91" s="128">
        <v>86</v>
      </c>
      <c r="AH91" s="128">
        <v>17</v>
      </c>
      <c r="AI91" s="128">
        <v>29</v>
      </c>
      <c r="AJ91" s="128">
        <v>23</v>
      </c>
      <c r="AK91" s="128">
        <v>22</v>
      </c>
      <c r="AL91" s="128">
        <v>118</v>
      </c>
      <c r="AM91" s="128">
        <v>17</v>
      </c>
      <c r="AN91" s="128">
        <v>24</v>
      </c>
      <c r="AO91" s="128">
        <v>83</v>
      </c>
      <c r="AP91" s="128">
        <v>9</v>
      </c>
      <c r="AQ91" s="128">
        <v>35</v>
      </c>
      <c r="AR91" s="128">
        <v>14</v>
      </c>
      <c r="AS91" s="128">
        <v>106</v>
      </c>
      <c r="AT91" s="128">
        <v>18</v>
      </c>
      <c r="AU91" s="128">
        <v>20</v>
      </c>
      <c r="AV91" s="128">
        <v>42</v>
      </c>
    </row>
    <row r="92" spans="1:48" ht="112.5" hidden="1" customHeight="1" x14ac:dyDescent="0.25">
      <c r="A92" s="240">
        <v>89</v>
      </c>
      <c r="B92" s="240" t="s">
        <v>161</v>
      </c>
      <c r="C92" s="259" t="s">
        <v>474</v>
      </c>
      <c r="D92" s="259" t="s">
        <v>474</v>
      </c>
      <c r="E92" s="260" t="s">
        <v>475</v>
      </c>
      <c r="F92" s="261" t="s">
        <v>470</v>
      </c>
      <c r="G92" s="262" t="s">
        <v>471</v>
      </c>
      <c r="H92" s="263">
        <v>0</v>
      </c>
      <c r="I92" s="263"/>
      <c r="J92" s="264">
        <v>810</v>
      </c>
      <c r="K92" s="264">
        <v>64</v>
      </c>
      <c r="L92" s="264">
        <v>47</v>
      </c>
      <c r="M92" s="264">
        <v>46</v>
      </c>
      <c r="N92" s="264">
        <v>86</v>
      </c>
      <c r="O92" s="264">
        <v>9</v>
      </c>
      <c r="P92" s="264">
        <v>42</v>
      </c>
      <c r="Q92" s="264">
        <v>27</v>
      </c>
      <c r="R92" s="264">
        <v>41</v>
      </c>
      <c r="S92" s="264">
        <v>341</v>
      </c>
      <c r="T92" s="264">
        <v>48</v>
      </c>
      <c r="U92" s="264">
        <v>26</v>
      </c>
      <c r="V92" s="264">
        <v>42</v>
      </c>
      <c r="W92" s="264">
        <v>69</v>
      </c>
      <c r="X92" s="264">
        <v>81</v>
      </c>
      <c r="Y92" s="264">
        <v>28</v>
      </c>
      <c r="Z92" s="264">
        <v>74</v>
      </c>
      <c r="AA92" s="264">
        <v>48</v>
      </c>
      <c r="AB92" s="264">
        <v>330</v>
      </c>
      <c r="AC92" s="264">
        <v>43</v>
      </c>
      <c r="AD92" s="264">
        <v>44</v>
      </c>
      <c r="AE92" s="264">
        <v>36</v>
      </c>
      <c r="AF92" s="264">
        <v>91</v>
      </c>
      <c r="AG92" s="264">
        <v>109</v>
      </c>
      <c r="AH92" s="264">
        <v>22</v>
      </c>
      <c r="AI92" s="264">
        <v>37</v>
      </c>
      <c r="AJ92" s="264">
        <v>29</v>
      </c>
      <c r="AK92" s="264">
        <v>28</v>
      </c>
      <c r="AL92" s="264">
        <v>141</v>
      </c>
      <c r="AM92" s="264">
        <v>20</v>
      </c>
      <c r="AN92" s="264">
        <v>29</v>
      </c>
      <c r="AO92" s="264">
        <v>115</v>
      </c>
      <c r="AP92" s="264">
        <v>11</v>
      </c>
      <c r="AQ92" s="264">
        <v>45</v>
      </c>
      <c r="AR92" s="264">
        <v>19</v>
      </c>
      <c r="AS92" s="264">
        <v>137</v>
      </c>
      <c r="AT92" s="264">
        <v>24</v>
      </c>
      <c r="AU92" s="264">
        <v>25</v>
      </c>
      <c r="AV92" s="264">
        <v>55</v>
      </c>
    </row>
    <row r="93" spans="1:48" ht="112.5" hidden="1" customHeight="1" x14ac:dyDescent="0.25">
      <c r="A93" s="153">
        <v>90</v>
      </c>
      <c r="B93" s="153" t="s">
        <v>161</v>
      </c>
      <c r="C93" s="154" t="s">
        <v>130</v>
      </c>
      <c r="D93" s="154" t="s">
        <v>130</v>
      </c>
      <c r="E93" s="154" t="s">
        <v>476</v>
      </c>
      <c r="F93" s="154" t="s">
        <v>470</v>
      </c>
      <c r="G93" s="298" t="s">
        <v>144</v>
      </c>
      <c r="H93" s="154">
        <v>252</v>
      </c>
      <c r="I93" s="154"/>
      <c r="J93" s="154">
        <v>946</v>
      </c>
      <c r="K93" s="247">
        <v>84.697685692419242</v>
      </c>
      <c r="L93" s="247">
        <v>58.477153991782814</v>
      </c>
      <c r="M93" s="247">
        <v>71.325180858777088</v>
      </c>
      <c r="N93" s="247">
        <v>139.1091520986063</v>
      </c>
      <c r="O93" s="247">
        <v>19.203216990009668</v>
      </c>
      <c r="P93" s="247">
        <v>40</v>
      </c>
      <c r="Q93" s="247">
        <v>37.242511077096601</v>
      </c>
      <c r="R93" s="247">
        <v>51.540464835253374</v>
      </c>
      <c r="S93" s="247">
        <v>410.22587500000003</v>
      </c>
      <c r="T93" s="247">
        <v>128</v>
      </c>
      <c r="U93" s="247">
        <v>37.513697325169197</v>
      </c>
      <c r="V93" s="247">
        <v>66.943920747663554</v>
      </c>
      <c r="W93" s="247">
        <v>140</v>
      </c>
      <c r="X93" s="247">
        <v>64</v>
      </c>
      <c r="Y93" s="247">
        <v>35.069059655200192</v>
      </c>
      <c r="Z93" s="247">
        <v>86.195938733585763</v>
      </c>
      <c r="AA93" s="247">
        <v>85.434280000000015</v>
      </c>
      <c r="AB93" s="247">
        <v>452.12117769018977</v>
      </c>
      <c r="AC93" s="247">
        <v>120</v>
      </c>
      <c r="AD93" s="247">
        <v>120</v>
      </c>
      <c r="AE93" s="247">
        <v>57.087299812201131</v>
      </c>
      <c r="AF93" s="247">
        <v>117.96250823011154</v>
      </c>
      <c r="AG93" s="247">
        <v>175.88762650338381</v>
      </c>
      <c r="AH93" s="247">
        <v>40.129564395746044</v>
      </c>
      <c r="AI93" s="247">
        <v>63.155582288108278</v>
      </c>
      <c r="AJ93" s="247">
        <v>44.692169822752177</v>
      </c>
      <c r="AK93" s="247">
        <v>40.58926001933613</v>
      </c>
      <c r="AL93" s="247">
        <v>190.39732677688954</v>
      </c>
      <c r="AM93" s="247">
        <v>26.766421274397842</v>
      </c>
      <c r="AN93" s="247">
        <v>39.710436295681077</v>
      </c>
      <c r="AO93" s="247">
        <v>159.65297388888888</v>
      </c>
      <c r="AP93" s="247">
        <v>20.39868194650338</v>
      </c>
      <c r="AQ93" s="247">
        <v>58.515865020542982</v>
      </c>
      <c r="AR93" s="247">
        <v>50</v>
      </c>
      <c r="AS93" s="247">
        <v>120</v>
      </c>
      <c r="AT93" s="247">
        <v>30</v>
      </c>
      <c r="AU93" s="247">
        <v>27</v>
      </c>
      <c r="AV93" s="247">
        <v>50</v>
      </c>
    </row>
    <row r="94" spans="1:48" ht="112.5" hidden="1" customHeight="1" x14ac:dyDescent="0.25">
      <c r="A94" s="153">
        <v>91</v>
      </c>
      <c r="B94" s="153" t="s">
        <v>161</v>
      </c>
      <c r="C94" s="154" t="s">
        <v>131</v>
      </c>
      <c r="D94" s="154" t="s">
        <v>524</v>
      </c>
      <c r="E94" s="154" t="s">
        <v>477</v>
      </c>
      <c r="F94" s="154" t="s">
        <v>470</v>
      </c>
      <c r="G94" s="298" t="s">
        <v>144</v>
      </c>
      <c r="H94" s="247">
        <v>245.25</v>
      </c>
      <c r="I94" s="247"/>
      <c r="J94" s="247">
        <v>897</v>
      </c>
      <c r="K94" s="247">
        <v>50</v>
      </c>
      <c r="L94" s="247">
        <v>40</v>
      </c>
      <c r="M94" s="247">
        <v>70</v>
      </c>
      <c r="N94" s="247">
        <v>99</v>
      </c>
      <c r="O94" s="247">
        <v>13.703216990009668</v>
      </c>
      <c r="P94" s="247">
        <v>32</v>
      </c>
      <c r="Q94" s="247">
        <v>30</v>
      </c>
      <c r="R94" s="247">
        <v>51.540464835253374</v>
      </c>
      <c r="S94" s="247">
        <v>300</v>
      </c>
      <c r="T94" s="247">
        <v>120</v>
      </c>
      <c r="U94" s="247">
        <v>28</v>
      </c>
      <c r="V94" s="247">
        <v>58</v>
      </c>
      <c r="W94" s="247">
        <v>111.63048000000002</v>
      </c>
      <c r="X94" s="247">
        <v>63</v>
      </c>
      <c r="Y94" s="247">
        <v>22</v>
      </c>
      <c r="Z94" s="247">
        <v>63</v>
      </c>
      <c r="AA94" s="247">
        <v>100</v>
      </c>
      <c r="AB94" s="247">
        <v>449.12117769018977</v>
      </c>
      <c r="AC94" s="247">
        <v>120</v>
      </c>
      <c r="AD94" s="247">
        <v>61.017797396898985</v>
      </c>
      <c r="AE94" s="247">
        <v>56.837299812201131</v>
      </c>
      <c r="AF94" s="247">
        <v>117.96250823011154</v>
      </c>
      <c r="AG94" s="247">
        <v>170.63762650338381</v>
      </c>
      <c r="AH94" s="247">
        <v>48</v>
      </c>
      <c r="AI94" s="247">
        <v>63.155582288108278</v>
      </c>
      <c r="AJ94" s="247">
        <v>44.192169822752177</v>
      </c>
      <c r="AK94" s="247">
        <v>30</v>
      </c>
      <c r="AL94" s="247">
        <v>179</v>
      </c>
      <c r="AM94" s="247">
        <v>26.766421274397842</v>
      </c>
      <c r="AN94" s="247">
        <v>37</v>
      </c>
      <c r="AO94" s="247">
        <v>156.65297388888888</v>
      </c>
      <c r="AP94" s="247">
        <v>18.64868194650338</v>
      </c>
      <c r="AQ94" s="247">
        <v>35</v>
      </c>
      <c r="AR94" s="247">
        <v>30</v>
      </c>
      <c r="AS94" s="247">
        <v>107</v>
      </c>
      <c r="AT94" s="247">
        <v>20</v>
      </c>
      <c r="AU94" s="247">
        <v>20</v>
      </c>
      <c r="AV94" s="247">
        <v>43</v>
      </c>
    </row>
    <row r="95" spans="1:48" ht="112.5" hidden="1" customHeight="1" x14ac:dyDescent="0.25">
      <c r="A95" s="153">
        <v>92</v>
      </c>
      <c r="B95" s="153" t="s">
        <v>161</v>
      </c>
      <c r="C95" s="154" t="s">
        <v>132</v>
      </c>
      <c r="D95" s="154" t="s">
        <v>132</v>
      </c>
      <c r="E95" s="154" t="s">
        <v>478</v>
      </c>
      <c r="F95" s="154" t="s">
        <v>479</v>
      </c>
      <c r="G95" s="298" t="s">
        <v>144</v>
      </c>
      <c r="H95" s="154">
        <v>3</v>
      </c>
      <c r="I95" s="154"/>
      <c r="J95" s="154">
        <v>3</v>
      </c>
      <c r="K95" s="154"/>
      <c r="L95" s="154"/>
      <c r="M95" s="154">
        <v>1</v>
      </c>
      <c r="N95" s="154"/>
      <c r="O95" s="154"/>
      <c r="P95" s="154"/>
      <c r="Q95" s="154"/>
      <c r="R95" s="154"/>
      <c r="S95" s="154">
        <v>1</v>
      </c>
      <c r="T95" s="154"/>
      <c r="U95" s="154">
        <v>1</v>
      </c>
      <c r="V95" s="154">
        <v>1</v>
      </c>
      <c r="W95" s="154"/>
      <c r="X95" s="154"/>
      <c r="Y95" s="154"/>
      <c r="Z95" s="154">
        <v>1</v>
      </c>
      <c r="AA95" s="154">
        <v>3</v>
      </c>
      <c r="AB95" s="154"/>
      <c r="AC95" s="154"/>
      <c r="AD95" s="154"/>
      <c r="AE95" s="154">
        <v>1</v>
      </c>
      <c r="AF95" s="154">
        <v>2</v>
      </c>
      <c r="AG95" s="154"/>
      <c r="AH95" s="154">
        <v>1</v>
      </c>
      <c r="AI95" s="154"/>
      <c r="AJ95" s="154"/>
      <c r="AK95" s="154">
        <v>1</v>
      </c>
      <c r="AL95" s="154"/>
      <c r="AM95" s="154"/>
      <c r="AN95" s="154">
        <v>1</v>
      </c>
      <c r="AO95" s="154"/>
      <c r="AP95" s="154"/>
      <c r="AQ95" s="154"/>
      <c r="AR95" s="154">
        <v>1</v>
      </c>
      <c r="AS95" s="154"/>
      <c r="AT95" s="154"/>
      <c r="AU95" s="154"/>
      <c r="AV95" s="247"/>
    </row>
    <row r="96" spans="1:48" ht="80.25" hidden="1" customHeight="1" x14ac:dyDescent="0.25">
      <c r="A96" s="153">
        <v>93</v>
      </c>
      <c r="B96" s="153" t="s">
        <v>161</v>
      </c>
      <c r="C96" s="154" t="s">
        <v>133</v>
      </c>
      <c r="D96" s="154" t="s">
        <v>133</v>
      </c>
      <c r="E96" s="154" t="s">
        <v>480</v>
      </c>
      <c r="F96" s="154" t="s">
        <v>481</v>
      </c>
      <c r="G96" s="298" t="s">
        <v>144</v>
      </c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</row>
    <row r="97" spans="1:48" ht="112.5" hidden="1" customHeight="1" x14ac:dyDescent="0.25">
      <c r="A97" s="153">
        <v>94</v>
      </c>
      <c r="B97" s="153" t="s">
        <v>161</v>
      </c>
      <c r="C97" s="154" t="s">
        <v>134</v>
      </c>
      <c r="D97" s="154" t="s">
        <v>482</v>
      </c>
      <c r="E97" s="154" t="s">
        <v>483</v>
      </c>
      <c r="F97" s="153" t="s">
        <v>484</v>
      </c>
      <c r="G97" s="297" t="s">
        <v>145</v>
      </c>
      <c r="H97" s="265">
        <v>0</v>
      </c>
      <c r="I97" s="265"/>
      <c r="J97" s="266">
        <v>1100</v>
      </c>
      <c r="K97" s="266">
        <v>57</v>
      </c>
      <c r="L97" s="266">
        <v>45</v>
      </c>
      <c r="M97" s="266">
        <v>43</v>
      </c>
      <c r="N97" s="266">
        <v>73</v>
      </c>
      <c r="O97" s="266">
        <v>7</v>
      </c>
      <c r="P97" s="266">
        <v>38</v>
      </c>
      <c r="Q97" s="266">
        <v>30</v>
      </c>
      <c r="R97" s="266">
        <v>41</v>
      </c>
      <c r="S97" s="266">
        <v>30</v>
      </c>
      <c r="T97" s="266">
        <v>42</v>
      </c>
      <c r="U97" s="266">
        <v>17</v>
      </c>
      <c r="V97" s="266">
        <v>30</v>
      </c>
      <c r="W97" s="266">
        <v>54</v>
      </c>
      <c r="X97" s="266">
        <v>69</v>
      </c>
      <c r="Y97" s="266">
        <v>31</v>
      </c>
      <c r="Z97" s="266">
        <v>72</v>
      </c>
      <c r="AA97" s="266">
        <v>32</v>
      </c>
      <c r="AB97" s="266">
        <v>284</v>
      </c>
      <c r="AC97" s="266">
        <v>32</v>
      </c>
      <c r="AD97" s="266">
        <v>40</v>
      </c>
      <c r="AE97" s="266">
        <v>31</v>
      </c>
      <c r="AF97" s="266">
        <v>65</v>
      </c>
      <c r="AG97" s="266">
        <v>94</v>
      </c>
      <c r="AH97" s="266">
        <v>17</v>
      </c>
      <c r="AI97" s="266">
        <v>28</v>
      </c>
      <c r="AJ97" s="266">
        <v>24</v>
      </c>
      <c r="AK97" s="266">
        <v>27</v>
      </c>
      <c r="AL97" s="266">
        <v>140</v>
      </c>
      <c r="AM97" s="266">
        <v>21</v>
      </c>
      <c r="AN97" s="266">
        <v>23</v>
      </c>
      <c r="AO97" s="266">
        <v>74</v>
      </c>
      <c r="AP97" s="266">
        <v>6</v>
      </c>
      <c r="AQ97" s="266">
        <v>40</v>
      </c>
      <c r="AR97" s="266">
        <v>13</v>
      </c>
      <c r="AS97" s="266">
        <v>132</v>
      </c>
      <c r="AT97" s="266">
        <v>22</v>
      </c>
      <c r="AU97" s="266">
        <v>27</v>
      </c>
      <c r="AV97" s="266">
        <v>52</v>
      </c>
    </row>
    <row r="98" spans="1:48" ht="112.5" hidden="1" customHeight="1" x14ac:dyDescent="0.25">
      <c r="A98" s="153">
        <v>95</v>
      </c>
      <c r="B98" s="153" t="s">
        <v>161</v>
      </c>
      <c r="C98" s="154" t="s">
        <v>135</v>
      </c>
      <c r="D98" s="154" t="s">
        <v>485</v>
      </c>
      <c r="E98" s="154" t="s">
        <v>486</v>
      </c>
      <c r="F98" s="154" t="s">
        <v>487</v>
      </c>
      <c r="G98" s="297" t="s">
        <v>145</v>
      </c>
      <c r="H98" s="265">
        <v>0</v>
      </c>
      <c r="I98" s="265"/>
      <c r="J98" s="266">
        <v>115</v>
      </c>
      <c r="K98" s="266">
        <v>9</v>
      </c>
      <c r="L98" s="266">
        <v>7</v>
      </c>
      <c r="M98" s="266">
        <v>7</v>
      </c>
      <c r="N98" s="266">
        <v>12</v>
      </c>
      <c r="O98" s="266">
        <v>2</v>
      </c>
      <c r="P98" s="266">
        <v>6</v>
      </c>
      <c r="Q98" s="266">
        <v>4</v>
      </c>
      <c r="R98" s="266">
        <v>6</v>
      </c>
      <c r="S98" s="266">
        <v>48</v>
      </c>
      <c r="T98" s="266">
        <v>9</v>
      </c>
      <c r="U98" s="266">
        <v>5</v>
      </c>
      <c r="V98" s="266">
        <v>8</v>
      </c>
      <c r="W98" s="266">
        <v>13</v>
      </c>
      <c r="X98" s="266">
        <v>11</v>
      </c>
      <c r="Y98" s="266">
        <v>4</v>
      </c>
      <c r="Z98" s="266">
        <v>10</v>
      </c>
      <c r="AA98" s="266">
        <v>9</v>
      </c>
      <c r="AB98" s="266">
        <v>61</v>
      </c>
      <c r="AC98" s="266">
        <v>8</v>
      </c>
      <c r="AD98" s="266">
        <v>8</v>
      </c>
      <c r="AE98" s="266">
        <v>7</v>
      </c>
      <c r="AF98" s="266">
        <v>17</v>
      </c>
      <c r="AG98" s="266">
        <v>20</v>
      </c>
      <c r="AH98" s="266">
        <v>4</v>
      </c>
      <c r="AI98" s="266">
        <v>7</v>
      </c>
      <c r="AJ98" s="266">
        <v>5</v>
      </c>
      <c r="AK98" s="266">
        <v>5</v>
      </c>
      <c r="AL98" s="266">
        <v>29</v>
      </c>
      <c r="AM98" s="266">
        <v>4</v>
      </c>
      <c r="AN98" s="266">
        <v>6</v>
      </c>
      <c r="AO98" s="266">
        <v>18</v>
      </c>
      <c r="AP98" s="266">
        <v>2</v>
      </c>
      <c r="AQ98" s="266">
        <v>6</v>
      </c>
      <c r="AR98" s="266">
        <v>3</v>
      </c>
      <c r="AS98" s="266">
        <v>19</v>
      </c>
      <c r="AT98" s="266">
        <v>4</v>
      </c>
      <c r="AU98" s="266">
        <v>4</v>
      </c>
      <c r="AV98" s="266">
        <v>8</v>
      </c>
    </row>
    <row r="99" spans="1:48" ht="112.5" hidden="1" customHeight="1" x14ac:dyDescent="0.25">
      <c r="A99" s="153">
        <v>96</v>
      </c>
      <c r="B99" s="153" t="s">
        <v>161</v>
      </c>
      <c r="C99" s="154" t="s">
        <v>136</v>
      </c>
      <c r="D99" s="154" t="s">
        <v>488</v>
      </c>
      <c r="E99" s="154" t="s">
        <v>489</v>
      </c>
      <c r="F99" s="154" t="s">
        <v>490</v>
      </c>
      <c r="G99" s="297" t="s">
        <v>145</v>
      </c>
      <c r="H99" s="265">
        <v>0</v>
      </c>
      <c r="I99" s="265"/>
      <c r="J99" s="266">
        <v>552</v>
      </c>
      <c r="K99" s="266">
        <v>19</v>
      </c>
      <c r="L99" s="266">
        <v>13</v>
      </c>
      <c r="M99" s="266">
        <v>21</v>
      </c>
      <c r="N99" s="266">
        <v>33</v>
      </c>
      <c r="O99" s="266">
        <v>3</v>
      </c>
      <c r="P99" s="266">
        <v>22</v>
      </c>
      <c r="Q99" s="266">
        <v>16</v>
      </c>
      <c r="R99" s="266">
        <v>23</v>
      </c>
      <c r="S99" s="266">
        <v>16</v>
      </c>
      <c r="T99" s="266">
        <v>33</v>
      </c>
      <c r="U99" s="266">
        <v>12</v>
      </c>
      <c r="V99" s="266">
        <v>29</v>
      </c>
      <c r="W99" s="266">
        <v>56</v>
      </c>
      <c r="X99" s="266">
        <v>17</v>
      </c>
      <c r="Y99" s="266">
        <v>18</v>
      </c>
      <c r="Z99" s="266">
        <v>33</v>
      </c>
      <c r="AA99" s="266">
        <v>43</v>
      </c>
      <c r="AB99" s="266">
        <v>252</v>
      </c>
      <c r="AC99" s="266">
        <v>19</v>
      </c>
      <c r="AD99" s="266">
        <v>33</v>
      </c>
      <c r="AE99" s="266">
        <v>26</v>
      </c>
      <c r="AF99" s="266">
        <v>39</v>
      </c>
      <c r="AG99" s="266">
        <v>84</v>
      </c>
      <c r="AH99" s="266">
        <v>18</v>
      </c>
      <c r="AI99" s="266">
        <v>21</v>
      </c>
      <c r="AJ99" s="266">
        <v>20</v>
      </c>
      <c r="AK99" s="266">
        <v>24</v>
      </c>
      <c r="AL99" s="266">
        <v>123</v>
      </c>
      <c r="AM99" s="266">
        <v>18</v>
      </c>
      <c r="AN99" s="266">
        <v>14</v>
      </c>
      <c r="AO99" s="266">
        <v>75</v>
      </c>
      <c r="AP99" s="266">
        <v>2</v>
      </c>
      <c r="AQ99" s="266">
        <v>12</v>
      </c>
      <c r="AR99" s="266">
        <v>10</v>
      </c>
      <c r="AS99" s="266">
        <v>73</v>
      </c>
      <c r="AT99" s="266">
        <v>7</v>
      </c>
      <c r="AU99" s="266">
        <v>16</v>
      </c>
      <c r="AV99" s="266">
        <v>30</v>
      </c>
    </row>
    <row r="100" spans="1:48" ht="110.25" hidden="1" x14ac:dyDescent="0.25">
      <c r="A100" s="153">
        <v>97</v>
      </c>
      <c r="B100" s="153" t="s">
        <v>161</v>
      </c>
      <c r="C100" s="154" t="s">
        <v>137</v>
      </c>
      <c r="D100" s="154" t="s">
        <v>491</v>
      </c>
      <c r="E100" s="154" t="s">
        <v>492</v>
      </c>
      <c r="F100" s="154" t="s">
        <v>165</v>
      </c>
      <c r="G100" s="297" t="s">
        <v>145</v>
      </c>
      <c r="H100" s="247">
        <v>0</v>
      </c>
      <c r="I100" s="247"/>
      <c r="J100" s="247">
        <v>10</v>
      </c>
      <c r="K100" s="247">
        <v>8</v>
      </c>
      <c r="L100" s="247">
        <v>8</v>
      </c>
      <c r="M100" s="247">
        <v>10</v>
      </c>
      <c r="N100" s="247">
        <v>8</v>
      </c>
      <c r="O100" s="247">
        <v>8</v>
      </c>
      <c r="P100" s="247">
        <v>8</v>
      </c>
      <c r="Q100" s="247">
        <v>8</v>
      </c>
      <c r="R100" s="247">
        <v>8</v>
      </c>
      <c r="S100" s="247">
        <v>10</v>
      </c>
      <c r="T100" s="247">
        <v>10</v>
      </c>
      <c r="U100" s="247">
        <v>8</v>
      </c>
      <c r="V100" s="247">
        <v>10</v>
      </c>
      <c r="W100" s="247">
        <v>10</v>
      </c>
      <c r="X100" s="247">
        <v>8</v>
      </c>
      <c r="Y100" s="247">
        <v>8</v>
      </c>
      <c r="Z100" s="247">
        <v>8</v>
      </c>
      <c r="AA100" s="247">
        <v>10</v>
      </c>
      <c r="AB100" s="247">
        <v>20</v>
      </c>
      <c r="AC100" s="247">
        <v>8</v>
      </c>
      <c r="AD100" s="247">
        <v>8</v>
      </c>
      <c r="AE100" s="247">
        <v>8</v>
      </c>
      <c r="AF100" s="247">
        <v>10</v>
      </c>
      <c r="AG100" s="247">
        <v>20</v>
      </c>
      <c r="AH100" s="247">
        <v>8</v>
      </c>
      <c r="AI100" s="247">
        <v>10</v>
      </c>
      <c r="AJ100" s="247">
        <v>10</v>
      </c>
      <c r="AK100" s="247">
        <v>8</v>
      </c>
      <c r="AL100" s="247">
        <v>10</v>
      </c>
      <c r="AM100" s="247">
        <v>8</v>
      </c>
      <c r="AN100" s="247">
        <v>8</v>
      </c>
      <c r="AO100" s="247">
        <v>10</v>
      </c>
      <c r="AP100" s="247">
        <v>8</v>
      </c>
      <c r="AQ100" s="247">
        <v>8</v>
      </c>
      <c r="AR100" s="247">
        <v>8</v>
      </c>
      <c r="AS100" s="247">
        <v>10</v>
      </c>
      <c r="AT100" s="247">
        <v>8</v>
      </c>
      <c r="AU100" s="247">
        <v>8</v>
      </c>
      <c r="AV100" s="247">
        <v>8</v>
      </c>
    </row>
    <row r="101" spans="1:48" ht="110.25" hidden="1" x14ac:dyDescent="0.25">
      <c r="A101" s="153">
        <v>98</v>
      </c>
      <c r="B101" s="153" t="s">
        <v>161</v>
      </c>
      <c r="C101" s="154" t="s">
        <v>138</v>
      </c>
      <c r="D101" s="154" t="s">
        <v>493</v>
      </c>
      <c r="E101" s="154" t="s">
        <v>494</v>
      </c>
      <c r="F101" s="154" t="s">
        <v>165</v>
      </c>
      <c r="G101" s="297" t="s">
        <v>145</v>
      </c>
      <c r="H101" s="265">
        <v>0</v>
      </c>
      <c r="I101" s="265"/>
      <c r="J101" s="266">
        <v>115</v>
      </c>
      <c r="K101" s="266">
        <v>9</v>
      </c>
      <c r="L101" s="266">
        <v>7</v>
      </c>
      <c r="M101" s="266">
        <v>7</v>
      </c>
      <c r="N101" s="266">
        <v>12</v>
      </c>
      <c r="O101" s="266">
        <v>2</v>
      </c>
      <c r="P101" s="266">
        <v>6</v>
      </c>
      <c r="Q101" s="266">
        <v>4</v>
      </c>
      <c r="R101" s="266">
        <v>6</v>
      </c>
      <c r="S101" s="266">
        <v>48</v>
      </c>
      <c r="T101" s="266">
        <v>9</v>
      </c>
      <c r="U101" s="266">
        <v>5</v>
      </c>
      <c r="V101" s="266">
        <v>8</v>
      </c>
      <c r="W101" s="266">
        <v>13</v>
      </c>
      <c r="X101" s="266">
        <v>11</v>
      </c>
      <c r="Y101" s="266">
        <v>4</v>
      </c>
      <c r="Z101" s="266">
        <v>10</v>
      </c>
      <c r="AA101" s="266">
        <v>9</v>
      </c>
      <c r="AB101" s="266">
        <v>61</v>
      </c>
      <c r="AC101" s="266">
        <v>8</v>
      </c>
      <c r="AD101" s="266">
        <v>8</v>
      </c>
      <c r="AE101" s="266">
        <v>7</v>
      </c>
      <c r="AF101" s="266">
        <v>17</v>
      </c>
      <c r="AG101" s="266">
        <v>20</v>
      </c>
      <c r="AH101" s="266">
        <v>4</v>
      </c>
      <c r="AI101" s="266">
        <v>7</v>
      </c>
      <c r="AJ101" s="266">
        <v>5</v>
      </c>
      <c r="AK101" s="266">
        <v>5</v>
      </c>
      <c r="AL101" s="266">
        <v>29</v>
      </c>
      <c r="AM101" s="266">
        <v>4</v>
      </c>
      <c r="AN101" s="266">
        <v>6</v>
      </c>
      <c r="AO101" s="266">
        <v>18</v>
      </c>
      <c r="AP101" s="266">
        <v>2</v>
      </c>
      <c r="AQ101" s="266">
        <v>6</v>
      </c>
      <c r="AR101" s="266">
        <v>3</v>
      </c>
      <c r="AS101" s="266">
        <v>19</v>
      </c>
      <c r="AT101" s="266">
        <v>4</v>
      </c>
      <c r="AU101" s="266">
        <v>4</v>
      </c>
      <c r="AV101" s="266">
        <v>8</v>
      </c>
    </row>
    <row r="102" spans="1:48" ht="110.25" hidden="1" x14ac:dyDescent="0.25">
      <c r="A102" s="153">
        <v>99</v>
      </c>
      <c r="B102" s="153" t="s">
        <v>161</v>
      </c>
      <c r="C102" s="154" t="s">
        <v>139</v>
      </c>
      <c r="D102" s="154" t="s">
        <v>495</v>
      </c>
      <c r="E102" s="154" t="s">
        <v>496</v>
      </c>
      <c r="F102" s="154" t="s">
        <v>165</v>
      </c>
      <c r="G102" s="297" t="s">
        <v>145</v>
      </c>
      <c r="H102" s="247">
        <v>0</v>
      </c>
      <c r="I102" s="247"/>
      <c r="J102" s="247">
        <v>10</v>
      </c>
      <c r="K102" s="247">
        <v>8</v>
      </c>
      <c r="L102" s="247">
        <v>8</v>
      </c>
      <c r="M102" s="247">
        <v>10</v>
      </c>
      <c r="N102" s="247">
        <v>8</v>
      </c>
      <c r="O102" s="247">
        <v>8</v>
      </c>
      <c r="P102" s="247">
        <v>8</v>
      </c>
      <c r="Q102" s="247">
        <v>8</v>
      </c>
      <c r="R102" s="247">
        <v>8</v>
      </c>
      <c r="S102" s="247">
        <v>10</v>
      </c>
      <c r="T102" s="247">
        <v>10</v>
      </c>
      <c r="U102" s="247">
        <v>8</v>
      </c>
      <c r="V102" s="247">
        <v>10</v>
      </c>
      <c r="W102" s="247">
        <v>10</v>
      </c>
      <c r="X102" s="247">
        <v>8</v>
      </c>
      <c r="Y102" s="247">
        <v>8</v>
      </c>
      <c r="Z102" s="247">
        <v>8</v>
      </c>
      <c r="AA102" s="247">
        <v>10</v>
      </c>
      <c r="AB102" s="247">
        <v>20</v>
      </c>
      <c r="AC102" s="247">
        <v>8</v>
      </c>
      <c r="AD102" s="247">
        <v>8</v>
      </c>
      <c r="AE102" s="247">
        <v>8</v>
      </c>
      <c r="AF102" s="247">
        <v>10</v>
      </c>
      <c r="AG102" s="247">
        <v>20</v>
      </c>
      <c r="AH102" s="247">
        <v>8</v>
      </c>
      <c r="AI102" s="247">
        <v>10</v>
      </c>
      <c r="AJ102" s="247">
        <v>10</v>
      </c>
      <c r="AK102" s="247">
        <v>8</v>
      </c>
      <c r="AL102" s="247">
        <v>10</v>
      </c>
      <c r="AM102" s="247">
        <v>8</v>
      </c>
      <c r="AN102" s="247">
        <v>8</v>
      </c>
      <c r="AO102" s="247">
        <v>10</v>
      </c>
      <c r="AP102" s="247">
        <v>8</v>
      </c>
      <c r="AQ102" s="247">
        <v>8</v>
      </c>
      <c r="AR102" s="247">
        <v>8</v>
      </c>
      <c r="AS102" s="247">
        <v>10</v>
      </c>
      <c r="AT102" s="247">
        <v>8</v>
      </c>
      <c r="AU102" s="247">
        <v>8</v>
      </c>
      <c r="AV102" s="247">
        <v>8</v>
      </c>
    </row>
    <row r="103" spans="1:48" ht="94.5" hidden="1" x14ac:dyDescent="0.25">
      <c r="A103" s="153">
        <v>100</v>
      </c>
      <c r="B103" s="153" t="s">
        <v>161</v>
      </c>
      <c r="C103" s="154" t="s">
        <v>140</v>
      </c>
      <c r="D103" s="154" t="s">
        <v>497</v>
      </c>
      <c r="E103" s="154" t="s">
        <v>498</v>
      </c>
      <c r="F103" s="154" t="s">
        <v>165</v>
      </c>
      <c r="G103" s="297" t="s">
        <v>145</v>
      </c>
      <c r="H103" s="247">
        <v>0</v>
      </c>
      <c r="I103" s="247"/>
      <c r="J103" s="247">
        <v>1053.0800849339978</v>
      </c>
      <c r="K103" s="247">
        <v>83.30987712574759</v>
      </c>
      <c r="L103" s="247">
        <v>61.112067609610513</v>
      </c>
      <c r="M103" s="247">
        <v>443.74</v>
      </c>
      <c r="N103" s="247">
        <v>111.87423630372156</v>
      </c>
      <c r="O103" s="247">
        <v>60.056650285990493</v>
      </c>
      <c r="P103" s="247">
        <v>53.962466385087843</v>
      </c>
      <c r="Q103" s="247">
        <v>35.679914682379852</v>
      </c>
      <c r="R103" s="247">
        <v>52.70277474076719</v>
      </c>
      <c r="S103" s="247">
        <v>13.001296748154628</v>
      </c>
      <c r="T103" s="247">
        <v>69.860626429108521</v>
      </c>
      <c r="U103" s="247">
        <v>38.296502616515504</v>
      </c>
      <c r="V103" s="247">
        <v>62.250111259457036</v>
      </c>
      <c r="W103" s="247">
        <v>100.53333333333335</v>
      </c>
      <c r="X103" s="247">
        <v>105.09913800048336</v>
      </c>
      <c r="Y103" s="247">
        <v>36.939606326700499</v>
      </c>
      <c r="Z103" s="247">
        <v>96.179159329888421</v>
      </c>
      <c r="AA103" s="247">
        <v>57.13333333333334</v>
      </c>
      <c r="AB103" s="247">
        <v>471.51664976090427</v>
      </c>
      <c r="AC103" s="247">
        <v>61.900633724580977</v>
      </c>
      <c r="AD103" s="247">
        <v>62.283431386755531</v>
      </c>
      <c r="AE103" s="247">
        <v>51.204816693232885</v>
      </c>
      <c r="AF103" s="247">
        <v>130.061135101193</v>
      </c>
      <c r="AG103" s="247">
        <v>160.40624280650056</v>
      </c>
      <c r="AH103" s="247">
        <v>31.905621288154315</v>
      </c>
      <c r="AI103" s="247">
        <v>54.785952150760394</v>
      </c>
      <c r="AJ103" s="247">
        <v>42.662791768334785</v>
      </c>
      <c r="AK103" s="247">
        <v>40.760162975921915</v>
      </c>
      <c r="AL103" s="247">
        <v>215.06194282945739</v>
      </c>
      <c r="AM103" s="247">
        <v>31.175314922480624</v>
      </c>
      <c r="AN103" s="247">
        <v>44.213178294573645</v>
      </c>
      <c r="AO103" s="247">
        <v>141.56592592592588</v>
      </c>
      <c r="AP103" s="247">
        <v>15.904025290425547</v>
      </c>
      <c r="AQ103" s="247">
        <v>58.524592880735653</v>
      </c>
      <c r="AR103" s="247">
        <v>23.900740740740741</v>
      </c>
      <c r="AS103" s="247">
        <v>178.33148197166557</v>
      </c>
      <c r="AT103" s="247">
        <v>30.879468145914608</v>
      </c>
      <c r="AU103" s="247">
        <v>32.922211352921096</v>
      </c>
      <c r="AV103" s="247">
        <v>70.883189283124835</v>
      </c>
    </row>
    <row r="104" spans="1:48" ht="110.25" hidden="1" x14ac:dyDescent="0.25">
      <c r="A104" s="153">
        <v>101</v>
      </c>
      <c r="B104" s="153" t="s">
        <v>161</v>
      </c>
      <c r="C104" s="154" t="s">
        <v>141</v>
      </c>
      <c r="D104" s="154" t="s">
        <v>499</v>
      </c>
      <c r="E104" s="154" t="s">
        <v>500</v>
      </c>
      <c r="F104" s="153" t="s">
        <v>165</v>
      </c>
      <c r="G104" s="297" t="s">
        <v>145</v>
      </c>
      <c r="H104" s="154">
        <v>0</v>
      </c>
      <c r="I104" s="154"/>
      <c r="J104" s="247">
        <v>3159.2402548019932</v>
      </c>
      <c r="K104" s="247">
        <v>249.9296313772428</v>
      </c>
      <c r="L104" s="247">
        <v>183.33620282883155</v>
      </c>
      <c r="M104" s="247">
        <v>1331.22</v>
      </c>
      <c r="N104" s="247">
        <v>335.62270891116464</v>
      </c>
      <c r="O104" s="247">
        <v>180.16995085797146</v>
      </c>
      <c r="P104" s="247">
        <v>161.88739915526355</v>
      </c>
      <c r="Q104" s="247">
        <v>107.03974404713954</v>
      </c>
      <c r="R104" s="247">
        <v>158.10832422230158</v>
      </c>
      <c r="S104" s="247">
        <v>39.003890244463882</v>
      </c>
      <c r="T104" s="247">
        <v>139.72125285821704</v>
      </c>
      <c r="U104" s="247">
        <v>76.593005233031008</v>
      </c>
      <c r="V104" s="247">
        <v>124.50022251891407</v>
      </c>
      <c r="W104" s="247">
        <v>100.53333333333335</v>
      </c>
      <c r="X104" s="247">
        <v>105.09913800048336</v>
      </c>
      <c r="Y104" s="247">
        <v>36.939606326700499</v>
      </c>
      <c r="Z104" s="247">
        <v>96.179159329888421</v>
      </c>
      <c r="AA104" s="247">
        <v>171.4</v>
      </c>
      <c r="AB104" s="247">
        <v>1414.5499492827128</v>
      </c>
      <c r="AC104" s="247">
        <v>185.70190117374293</v>
      </c>
      <c r="AD104" s="247">
        <v>186.85029416026657</v>
      </c>
      <c r="AE104" s="247">
        <v>153.61445007969866</v>
      </c>
      <c r="AF104" s="247">
        <v>390.18340530357904</v>
      </c>
      <c r="AG104" s="247">
        <v>320.81248561300112</v>
      </c>
      <c r="AH104" s="247">
        <v>63.811242576308629</v>
      </c>
      <c r="AI104" s="247">
        <v>109.57190430152079</v>
      </c>
      <c r="AJ104" s="247">
        <v>85.325583536669569</v>
      </c>
      <c r="AK104" s="247">
        <v>81.52032595184383</v>
      </c>
      <c r="AL104" s="247">
        <v>430.12388565891479</v>
      </c>
      <c r="AM104" s="247">
        <v>62.350629844961247</v>
      </c>
      <c r="AN104" s="247">
        <v>88.426356589147289</v>
      </c>
      <c r="AO104" s="247">
        <v>141.76637856624967</v>
      </c>
      <c r="AP104" s="247">
        <v>424.69777777777767</v>
      </c>
      <c r="AQ104" s="247">
        <v>47.712075871276646</v>
      </c>
      <c r="AR104" s="247">
        <v>175.57377864220697</v>
      </c>
      <c r="AS104" s="247">
        <v>71.702222222222218</v>
      </c>
      <c r="AT104" s="247">
        <v>356.66296394333114</v>
      </c>
      <c r="AU104" s="247">
        <v>61.758936291829215</v>
      </c>
      <c r="AV104" s="247">
        <v>65.844422705842192</v>
      </c>
    </row>
    <row r="105" spans="1:48" ht="63" hidden="1" x14ac:dyDescent="0.25">
      <c r="C105" s="300" t="s">
        <v>468</v>
      </c>
      <c r="D105" s="300" t="s">
        <v>468</v>
      </c>
      <c r="E105" s="301" t="s">
        <v>469</v>
      </c>
      <c r="F105" s="302" t="s">
        <v>470</v>
      </c>
      <c r="G105" s="303" t="s">
        <v>471</v>
      </c>
      <c r="H105" s="130">
        <v>0</v>
      </c>
      <c r="I105" s="130"/>
      <c r="J105" s="130">
        <v>1092</v>
      </c>
      <c r="K105" s="130">
        <v>86</v>
      </c>
      <c r="L105" s="130">
        <v>63</v>
      </c>
      <c r="M105" s="130">
        <v>62</v>
      </c>
      <c r="N105" s="130">
        <v>116</v>
      </c>
      <c r="O105" s="130">
        <v>12</v>
      </c>
      <c r="P105" s="130">
        <v>56</v>
      </c>
      <c r="Q105" s="130">
        <v>37</v>
      </c>
      <c r="R105" s="130">
        <v>55</v>
      </c>
      <c r="S105" s="130">
        <v>460</v>
      </c>
      <c r="T105" s="130">
        <v>65</v>
      </c>
      <c r="U105" s="130">
        <v>36</v>
      </c>
      <c r="V105" s="130">
        <v>58</v>
      </c>
      <c r="W105" s="130">
        <v>98</v>
      </c>
      <c r="X105" s="130">
        <v>109</v>
      </c>
      <c r="Y105" s="130">
        <v>38</v>
      </c>
      <c r="Z105" s="130">
        <v>100</v>
      </c>
      <c r="AA105" s="130">
        <v>65</v>
      </c>
      <c r="AB105" s="130">
        <v>451</v>
      </c>
      <c r="AC105" s="130">
        <v>59</v>
      </c>
      <c r="AD105" s="130">
        <v>60</v>
      </c>
      <c r="AE105" s="130">
        <v>49</v>
      </c>
      <c r="AF105" s="130">
        <v>124</v>
      </c>
      <c r="AG105" s="130">
        <v>150</v>
      </c>
      <c r="AH105" s="130">
        <v>30</v>
      </c>
      <c r="AI105" s="130">
        <v>51</v>
      </c>
      <c r="AJ105" s="130">
        <v>40</v>
      </c>
      <c r="AK105" s="130">
        <v>38</v>
      </c>
      <c r="AL105" s="130">
        <v>203</v>
      </c>
      <c r="AM105" s="130">
        <v>29</v>
      </c>
      <c r="AN105" s="130">
        <v>42</v>
      </c>
      <c r="AO105" s="130">
        <v>151</v>
      </c>
      <c r="AP105" s="130">
        <v>15</v>
      </c>
      <c r="AQ105" s="130">
        <v>61</v>
      </c>
      <c r="AR105" s="130">
        <v>25</v>
      </c>
      <c r="AS105" s="319">
        <v>243</v>
      </c>
      <c r="AT105" s="319">
        <v>2</v>
      </c>
      <c r="AU105" s="319">
        <v>6</v>
      </c>
      <c r="AV105" s="319">
        <v>73</v>
      </c>
    </row>
    <row r="106" spans="1:48" ht="78.75" hidden="1" x14ac:dyDescent="0.25">
      <c r="C106" s="300" t="s">
        <v>472</v>
      </c>
      <c r="D106" s="300" t="s">
        <v>472</v>
      </c>
      <c r="E106" s="301" t="s">
        <v>473</v>
      </c>
      <c r="F106" s="302" t="s">
        <v>470</v>
      </c>
      <c r="G106" s="304" t="s">
        <v>471</v>
      </c>
      <c r="H106" s="128">
        <v>0</v>
      </c>
      <c r="I106" s="128"/>
      <c r="J106" s="128">
        <v>628</v>
      </c>
      <c r="K106" s="128">
        <v>50</v>
      </c>
      <c r="L106" s="128">
        <v>36</v>
      </c>
      <c r="M106" s="128">
        <v>36</v>
      </c>
      <c r="N106" s="128">
        <v>67</v>
      </c>
      <c r="O106" s="128">
        <v>7</v>
      </c>
      <c r="P106" s="128">
        <v>32</v>
      </c>
      <c r="Q106" s="128">
        <v>21</v>
      </c>
      <c r="R106" s="128">
        <v>31</v>
      </c>
      <c r="S106" s="128">
        <v>265</v>
      </c>
      <c r="T106" s="128">
        <v>37</v>
      </c>
      <c r="U106" s="128">
        <v>21</v>
      </c>
      <c r="V106" s="128">
        <v>33</v>
      </c>
      <c r="W106" s="128">
        <v>57</v>
      </c>
      <c r="X106" s="128">
        <v>63</v>
      </c>
      <c r="Y106" s="128">
        <v>22</v>
      </c>
      <c r="Z106" s="128">
        <v>57</v>
      </c>
      <c r="AA106" s="128">
        <v>39</v>
      </c>
      <c r="AB106" s="128">
        <v>260</v>
      </c>
      <c r="AC106" s="128">
        <v>34</v>
      </c>
      <c r="AD106" s="128">
        <v>34</v>
      </c>
      <c r="AE106" s="128">
        <v>28</v>
      </c>
      <c r="AF106" s="128">
        <v>72</v>
      </c>
      <c r="AG106" s="128">
        <v>86</v>
      </c>
      <c r="AH106" s="128">
        <v>17</v>
      </c>
      <c r="AI106" s="128">
        <v>29</v>
      </c>
      <c r="AJ106" s="128">
        <v>23</v>
      </c>
      <c r="AK106" s="128">
        <v>22</v>
      </c>
      <c r="AL106" s="128">
        <v>118</v>
      </c>
      <c r="AM106" s="128">
        <v>17</v>
      </c>
      <c r="AN106" s="128">
        <v>24</v>
      </c>
      <c r="AO106" s="128">
        <v>83</v>
      </c>
      <c r="AP106" s="128">
        <v>9</v>
      </c>
      <c r="AQ106" s="128">
        <v>35</v>
      </c>
      <c r="AR106" s="128">
        <v>14</v>
      </c>
      <c r="AS106" s="128">
        <v>106</v>
      </c>
      <c r="AT106" s="128">
        <v>18</v>
      </c>
      <c r="AU106" s="128">
        <v>20</v>
      </c>
      <c r="AV106" s="128">
        <v>42</v>
      </c>
    </row>
    <row r="107" spans="1:48" ht="63" hidden="1" x14ac:dyDescent="0.25">
      <c r="C107" s="300" t="s">
        <v>474</v>
      </c>
      <c r="D107" s="300" t="s">
        <v>474</v>
      </c>
      <c r="E107" s="301" t="s">
        <v>475</v>
      </c>
      <c r="F107" s="302" t="s">
        <v>470</v>
      </c>
      <c r="G107" s="304" t="s">
        <v>471</v>
      </c>
      <c r="H107" s="130">
        <v>0</v>
      </c>
      <c r="I107" s="130"/>
      <c r="J107" s="131">
        <v>810</v>
      </c>
      <c r="K107" s="131">
        <v>64</v>
      </c>
      <c r="L107" s="131">
        <v>47</v>
      </c>
      <c r="M107" s="131">
        <v>46</v>
      </c>
      <c r="N107" s="131">
        <v>86</v>
      </c>
      <c r="O107" s="131">
        <v>9</v>
      </c>
      <c r="P107" s="131">
        <v>42</v>
      </c>
      <c r="Q107" s="131">
        <v>27</v>
      </c>
      <c r="R107" s="131">
        <v>41</v>
      </c>
      <c r="S107" s="131">
        <v>341</v>
      </c>
      <c r="T107" s="131">
        <v>48</v>
      </c>
      <c r="U107" s="131">
        <v>26</v>
      </c>
      <c r="V107" s="131">
        <v>42</v>
      </c>
      <c r="W107" s="131">
        <v>69</v>
      </c>
      <c r="X107" s="131">
        <v>81</v>
      </c>
      <c r="Y107" s="131">
        <v>28</v>
      </c>
      <c r="Z107" s="131">
        <v>74</v>
      </c>
      <c r="AA107" s="131">
        <v>48</v>
      </c>
      <c r="AB107" s="131">
        <v>330</v>
      </c>
      <c r="AC107" s="131">
        <v>43</v>
      </c>
      <c r="AD107" s="131">
        <v>44</v>
      </c>
      <c r="AE107" s="131">
        <v>36</v>
      </c>
      <c r="AF107" s="131">
        <v>91</v>
      </c>
      <c r="AG107" s="131">
        <v>109</v>
      </c>
      <c r="AH107" s="131">
        <v>22</v>
      </c>
      <c r="AI107" s="131">
        <v>37</v>
      </c>
      <c r="AJ107" s="131">
        <v>29</v>
      </c>
      <c r="AK107" s="131">
        <v>28</v>
      </c>
      <c r="AL107" s="131">
        <v>141</v>
      </c>
      <c r="AM107" s="131">
        <v>20</v>
      </c>
      <c r="AN107" s="131">
        <v>29</v>
      </c>
      <c r="AO107" s="131">
        <v>115</v>
      </c>
      <c r="AP107" s="131">
        <v>11</v>
      </c>
      <c r="AQ107" s="131">
        <v>45</v>
      </c>
      <c r="AR107" s="131">
        <v>19</v>
      </c>
      <c r="AS107" s="131">
        <v>137</v>
      </c>
      <c r="AT107" s="131">
        <v>24</v>
      </c>
      <c r="AU107" s="131">
        <v>25</v>
      </c>
      <c r="AV107" s="131">
        <v>55</v>
      </c>
    </row>
    <row r="108" spans="1:48" ht="78.75" hidden="1" x14ac:dyDescent="0.25">
      <c r="C108" s="305" t="s">
        <v>262</v>
      </c>
      <c r="D108" s="306" t="s">
        <v>263</v>
      </c>
      <c r="E108" s="307" t="s">
        <v>165</v>
      </c>
      <c r="F108" s="306" t="s">
        <v>264</v>
      </c>
      <c r="G108" s="308" t="s">
        <v>265</v>
      </c>
      <c r="H108" s="184">
        <v>320</v>
      </c>
      <c r="I108" s="176">
        <v>80</v>
      </c>
      <c r="J108" s="184">
        <v>80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50</v>
      </c>
      <c r="U108" s="184">
        <v>0</v>
      </c>
      <c r="V108" s="184">
        <v>0</v>
      </c>
      <c r="W108" s="184">
        <v>30</v>
      </c>
      <c r="X108" s="184">
        <v>0</v>
      </c>
      <c r="Y108" s="184">
        <v>0</v>
      </c>
      <c r="Z108" s="184">
        <v>0</v>
      </c>
      <c r="AA108" s="184">
        <v>0</v>
      </c>
      <c r="AB108" s="184">
        <v>70</v>
      </c>
      <c r="AC108" s="184">
        <v>0</v>
      </c>
      <c r="AD108" s="184">
        <v>0</v>
      </c>
      <c r="AE108" s="184">
        <v>0</v>
      </c>
      <c r="AF108" s="184">
        <v>0</v>
      </c>
      <c r="AG108" s="184">
        <v>50</v>
      </c>
      <c r="AH108" s="184">
        <v>0</v>
      </c>
      <c r="AI108" s="184">
        <v>0</v>
      </c>
      <c r="AJ108" s="184">
        <v>0</v>
      </c>
      <c r="AK108" s="184">
        <v>0</v>
      </c>
      <c r="AL108" s="184">
        <v>0</v>
      </c>
      <c r="AM108" s="184">
        <v>0</v>
      </c>
      <c r="AN108" s="184">
        <v>0</v>
      </c>
      <c r="AO108" s="184">
        <v>30</v>
      </c>
      <c r="AP108" s="184">
        <v>0</v>
      </c>
      <c r="AQ108" s="184">
        <v>0</v>
      </c>
      <c r="AR108" s="184">
        <v>0</v>
      </c>
      <c r="AS108" s="184">
        <v>20</v>
      </c>
      <c r="AT108" s="184">
        <v>0</v>
      </c>
      <c r="AU108" s="184">
        <v>0</v>
      </c>
      <c r="AV108" s="184">
        <v>0</v>
      </c>
    </row>
    <row r="109" spans="1:48" ht="78.75" hidden="1" x14ac:dyDescent="0.25">
      <c r="C109" s="235" t="s">
        <v>442</v>
      </c>
      <c r="D109" s="306" t="s">
        <v>443</v>
      </c>
      <c r="E109" s="309" t="s">
        <v>444</v>
      </c>
      <c r="F109" s="310" t="s">
        <v>445</v>
      </c>
      <c r="G109" s="311" t="s">
        <v>446</v>
      </c>
      <c r="H109" s="233"/>
      <c r="I109" s="233"/>
      <c r="J109" s="129">
        <v>1200</v>
      </c>
      <c r="K109" s="129"/>
      <c r="L109" s="129"/>
      <c r="M109" s="129"/>
      <c r="N109" s="129"/>
      <c r="O109" s="129"/>
      <c r="P109" s="129"/>
      <c r="Q109" s="129"/>
      <c r="R109" s="129"/>
      <c r="S109" s="129"/>
      <c r="T109" s="129">
        <v>700</v>
      </c>
      <c r="U109" s="129"/>
      <c r="V109" s="129">
        <v>200</v>
      </c>
      <c r="W109" s="129">
        <v>500</v>
      </c>
      <c r="X109" s="129"/>
      <c r="Y109" s="129"/>
      <c r="Z109" s="129"/>
      <c r="AA109" s="129"/>
      <c r="AB109" s="129">
        <v>800</v>
      </c>
      <c r="AC109" s="129"/>
      <c r="AD109" s="129"/>
      <c r="AE109" s="129"/>
      <c r="AF109" s="129"/>
      <c r="AG109" s="129">
        <v>800</v>
      </c>
      <c r="AH109" s="129"/>
      <c r="AI109" s="129"/>
      <c r="AJ109" s="129"/>
      <c r="AK109" s="129"/>
      <c r="AL109" s="129">
        <v>600</v>
      </c>
      <c r="AM109" s="129"/>
      <c r="AN109" s="129"/>
      <c r="AO109" s="129">
        <v>600</v>
      </c>
      <c r="AP109" s="129"/>
      <c r="AQ109" s="129"/>
      <c r="AR109" s="129"/>
      <c r="AS109" s="129">
        <v>600</v>
      </c>
      <c r="AT109" s="129"/>
      <c r="AU109" s="129"/>
      <c r="AV109" s="129"/>
    </row>
    <row r="110" spans="1:48" ht="94.5" hidden="1" x14ac:dyDescent="0.25">
      <c r="C110" s="307" t="s">
        <v>434</v>
      </c>
      <c r="D110" s="306" t="s">
        <v>435</v>
      </c>
      <c r="E110" s="310" t="s">
        <v>436</v>
      </c>
      <c r="F110" s="310" t="s">
        <v>437</v>
      </c>
      <c r="G110" s="312" t="s">
        <v>433</v>
      </c>
      <c r="H110" s="233"/>
      <c r="I110" s="233"/>
      <c r="J110" s="129">
        <v>2500</v>
      </c>
      <c r="K110" s="129"/>
      <c r="L110" s="129"/>
      <c r="M110" s="129"/>
      <c r="N110" s="129"/>
      <c r="O110" s="129"/>
      <c r="P110" s="129"/>
      <c r="Q110" s="129"/>
      <c r="R110" s="129"/>
      <c r="S110" s="129"/>
      <c r="T110" s="129">
        <v>1000</v>
      </c>
      <c r="U110" s="129"/>
      <c r="V110" s="129">
        <v>500</v>
      </c>
      <c r="W110" s="129">
        <v>1000</v>
      </c>
      <c r="X110" s="129"/>
      <c r="Y110" s="129"/>
      <c r="Z110" s="129"/>
      <c r="AA110" s="129"/>
      <c r="AB110" s="129">
        <v>2000</v>
      </c>
      <c r="AC110" s="129"/>
      <c r="AD110" s="129"/>
      <c r="AE110" s="129"/>
      <c r="AF110" s="129"/>
      <c r="AG110" s="129">
        <v>2000</v>
      </c>
      <c r="AH110" s="129"/>
      <c r="AI110" s="129"/>
      <c r="AJ110" s="129"/>
      <c r="AK110" s="129"/>
      <c r="AL110" s="129">
        <v>1000</v>
      </c>
      <c r="AM110" s="129"/>
      <c r="AN110" s="129"/>
      <c r="AO110" s="129">
        <v>1000</v>
      </c>
      <c r="AP110" s="129"/>
      <c r="AQ110" s="129"/>
      <c r="AR110" s="129"/>
      <c r="AS110" s="129">
        <v>1000</v>
      </c>
      <c r="AT110" s="129"/>
      <c r="AU110" s="129"/>
      <c r="AV110" s="129"/>
    </row>
    <row r="111" spans="1:48" ht="283.5" hidden="1" x14ac:dyDescent="0.25">
      <c r="C111" s="306" t="s">
        <v>429</v>
      </c>
      <c r="D111" s="306" t="s">
        <v>430</v>
      </c>
      <c r="E111" s="306" t="s">
        <v>431</v>
      </c>
      <c r="F111" s="306" t="s">
        <v>432</v>
      </c>
      <c r="G111" s="312" t="s">
        <v>433</v>
      </c>
      <c r="H111" s="233"/>
      <c r="I111" s="233"/>
      <c r="J111" s="144"/>
      <c r="K111" s="129"/>
      <c r="L111" s="129"/>
      <c r="M111" s="129"/>
      <c r="N111" s="129"/>
      <c r="O111" s="129"/>
      <c r="P111" s="129"/>
      <c r="Q111" s="129"/>
      <c r="R111" s="129"/>
      <c r="S111" s="129"/>
      <c r="T111" s="144"/>
      <c r="U111" s="129"/>
      <c r="V111" s="144"/>
      <c r="W111" s="144"/>
      <c r="X111" s="129"/>
      <c r="Y111" s="129"/>
      <c r="Z111" s="129"/>
      <c r="AA111" s="129"/>
      <c r="AB111" s="144"/>
      <c r="AC111" s="129"/>
      <c r="AD111" s="129"/>
      <c r="AE111" s="129"/>
      <c r="AF111" s="129"/>
      <c r="AG111" s="144"/>
      <c r="AH111" s="129"/>
      <c r="AI111" s="129"/>
      <c r="AJ111" s="129"/>
      <c r="AK111" s="129"/>
      <c r="AL111" s="144"/>
      <c r="AM111" s="129"/>
      <c r="AN111" s="129"/>
      <c r="AO111" s="144"/>
      <c r="AP111" s="129"/>
      <c r="AQ111" s="129"/>
      <c r="AR111" s="129"/>
      <c r="AS111" s="144"/>
      <c r="AT111" s="129"/>
      <c r="AU111" s="129"/>
      <c r="AV111" s="129"/>
    </row>
    <row r="112" spans="1:48" ht="94.5" hidden="1" x14ac:dyDescent="0.25">
      <c r="C112" s="307" t="s">
        <v>440</v>
      </c>
      <c r="D112" s="306" t="s">
        <v>436</v>
      </c>
      <c r="E112" s="310" t="s">
        <v>436</v>
      </c>
      <c r="F112" s="310" t="s">
        <v>441</v>
      </c>
      <c r="G112" s="312" t="s">
        <v>433</v>
      </c>
      <c r="H112" s="233"/>
      <c r="I112" s="233"/>
      <c r="J112" s="129">
        <v>800</v>
      </c>
      <c r="K112" s="129"/>
      <c r="L112" s="129"/>
      <c r="M112" s="129"/>
      <c r="N112" s="129"/>
      <c r="O112" s="129"/>
      <c r="P112" s="129"/>
      <c r="Q112" s="129"/>
      <c r="R112" s="129"/>
      <c r="S112" s="129"/>
      <c r="T112" s="129">
        <v>300</v>
      </c>
      <c r="U112" s="129"/>
      <c r="V112" s="129">
        <v>126</v>
      </c>
      <c r="W112" s="129">
        <v>350</v>
      </c>
      <c r="X112" s="129"/>
      <c r="Y112" s="129"/>
      <c r="Z112" s="129"/>
      <c r="AA112" s="129"/>
      <c r="AB112" s="129">
        <v>700</v>
      </c>
      <c r="AC112" s="129"/>
      <c r="AD112" s="129"/>
      <c r="AE112" s="129"/>
      <c r="AF112" s="129"/>
      <c r="AG112" s="129">
        <v>700</v>
      </c>
      <c r="AH112" s="129"/>
      <c r="AI112" s="129"/>
      <c r="AJ112" s="129"/>
      <c r="AK112" s="129"/>
      <c r="AL112" s="129">
        <v>350</v>
      </c>
      <c r="AM112" s="129"/>
      <c r="AN112" s="129"/>
      <c r="AO112" s="129">
        <v>350</v>
      </c>
      <c r="AP112" s="129"/>
      <c r="AQ112" s="129"/>
      <c r="AR112" s="129"/>
      <c r="AS112" s="129">
        <v>250</v>
      </c>
      <c r="AT112" s="129"/>
      <c r="AU112" s="129"/>
      <c r="AV112" s="129"/>
    </row>
    <row r="113" spans="3:48" ht="78.75" hidden="1" x14ac:dyDescent="0.25">
      <c r="C113" s="235" t="s">
        <v>438</v>
      </c>
      <c r="D113" s="306" t="s">
        <v>435</v>
      </c>
      <c r="E113" s="310" t="s">
        <v>436</v>
      </c>
      <c r="F113" s="310" t="s">
        <v>439</v>
      </c>
      <c r="G113" s="312" t="s">
        <v>433</v>
      </c>
      <c r="H113" s="233"/>
      <c r="I113" s="233"/>
      <c r="J113" s="129">
        <v>800</v>
      </c>
      <c r="K113" s="129"/>
      <c r="L113" s="129"/>
      <c r="M113" s="129"/>
      <c r="N113" s="129"/>
      <c r="O113" s="129"/>
      <c r="P113" s="129"/>
      <c r="Q113" s="129"/>
      <c r="R113" s="129"/>
      <c r="S113" s="129"/>
      <c r="T113" s="129">
        <v>300</v>
      </c>
      <c r="U113" s="129"/>
      <c r="V113" s="129">
        <v>126</v>
      </c>
      <c r="W113" s="129">
        <v>350</v>
      </c>
      <c r="X113" s="129"/>
      <c r="Y113" s="129"/>
      <c r="Z113" s="129"/>
      <c r="AA113" s="129"/>
      <c r="AB113" s="129">
        <v>700</v>
      </c>
      <c r="AC113" s="129"/>
      <c r="AD113" s="129"/>
      <c r="AE113" s="129"/>
      <c r="AF113" s="129"/>
      <c r="AG113" s="129">
        <v>700</v>
      </c>
      <c r="AH113" s="129"/>
      <c r="AI113" s="129"/>
      <c r="AJ113" s="129"/>
      <c r="AK113" s="129"/>
      <c r="AL113" s="129">
        <v>350</v>
      </c>
      <c r="AM113" s="129"/>
      <c r="AN113" s="129"/>
      <c r="AO113" s="129">
        <v>350</v>
      </c>
      <c r="AP113" s="129"/>
      <c r="AQ113" s="129"/>
      <c r="AR113" s="129"/>
      <c r="AS113" s="129">
        <v>250</v>
      </c>
      <c r="AT113" s="129"/>
      <c r="AU113" s="129"/>
      <c r="AV113" s="129"/>
    </row>
    <row r="114" spans="3:48" ht="63" hidden="1" x14ac:dyDescent="0.25">
      <c r="C114" s="306" t="s">
        <v>447</v>
      </c>
      <c r="D114" s="306" t="s">
        <v>448</v>
      </c>
      <c r="E114" s="310" t="s">
        <v>449</v>
      </c>
      <c r="F114" s="310" t="s">
        <v>450</v>
      </c>
      <c r="G114" s="311" t="s">
        <v>451</v>
      </c>
      <c r="H114" s="233"/>
      <c r="I114" s="233"/>
      <c r="J114" s="129">
        <v>300</v>
      </c>
      <c r="K114" s="129"/>
      <c r="L114" s="129"/>
      <c r="M114" s="129"/>
      <c r="N114" s="129"/>
      <c r="O114" s="129"/>
      <c r="P114" s="129"/>
      <c r="Q114" s="129"/>
      <c r="R114" s="129"/>
      <c r="S114" s="129"/>
      <c r="T114" s="129">
        <v>50</v>
      </c>
      <c r="U114" s="129"/>
      <c r="V114" s="129">
        <v>20</v>
      </c>
      <c r="W114" s="129">
        <v>50</v>
      </c>
      <c r="X114" s="129"/>
      <c r="Y114" s="129"/>
      <c r="Z114" s="129"/>
      <c r="AA114" s="129"/>
      <c r="AB114" s="129">
        <v>280</v>
      </c>
      <c r="AC114" s="129"/>
      <c r="AD114" s="129"/>
      <c r="AE114" s="129"/>
      <c r="AF114" s="129"/>
      <c r="AG114" s="129">
        <v>250</v>
      </c>
      <c r="AH114" s="129"/>
      <c r="AI114" s="129"/>
      <c r="AJ114" s="129"/>
      <c r="AK114" s="129"/>
      <c r="AL114" s="129">
        <v>30</v>
      </c>
      <c r="AM114" s="129"/>
      <c r="AN114" s="129"/>
      <c r="AO114" s="129">
        <v>30</v>
      </c>
      <c r="AP114" s="129"/>
      <c r="AQ114" s="129"/>
      <c r="AR114" s="129"/>
      <c r="AS114" s="129">
        <v>30</v>
      </c>
      <c r="AT114" s="129"/>
      <c r="AU114" s="129"/>
      <c r="AV114" s="129"/>
    </row>
    <row r="115" spans="3:48" ht="63" hidden="1" x14ac:dyDescent="0.25">
      <c r="C115" s="306" t="s">
        <v>452</v>
      </c>
      <c r="D115" s="306" t="s">
        <v>453</v>
      </c>
      <c r="E115" s="310" t="s">
        <v>454</v>
      </c>
      <c r="F115" s="310" t="s">
        <v>455</v>
      </c>
      <c r="G115" s="311" t="s">
        <v>451</v>
      </c>
      <c r="H115" s="233"/>
      <c r="I115" s="233"/>
      <c r="J115" s="129">
        <v>300</v>
      </c>
      <c r="K115" s="129"/>
      <c r="L115" s="129"/>
      <c r="M115" s="129"/>
      <c r="N115" s="129"/>
      <c r="O115" s="129"/>
      <c r="P115" s="129"/>
      <c r="Q115" s="129"/>
      <c r="R115" s="129"/>
      <c r="S115" s="129"/>
      <c r="T115" s="129">
        <v>50</v>
      </c>
      <c r="U115" s="129"/>
      <c r="V115" s="129">
        <v>20</v>
      </c>
      <c r="W115" s="129">
        <v>50</v>
      </c>
      <c r="X115" s="129"/>
      <c r="Y115" s="129"/>
      <c r="Z115" s="129"/>
      <c r="AA115" s="129"/>
      <c r="AB115" s="129">
        <v>280</v>
      </c>
      <c r="AC115" s="129"/>
      <c r="AD115" s="129"/>
      <c r="AE115" s="129"/>
      <c r="AF115" s="129"/>
      <c r="AG115" s="129">
        <v>250</v>
      </c>
      <c r="AH115" s="129"/>
      <c r="AI115" s="129"/>
      <c r="AJ115" s="129"/>
      <c r="AK115" s="129"/>
      <c r="AL115" s="129">
        <v>30</v>
      </c>
      <c r="AM115" s="129"/>
      <c r="AN115" s="129"/>
      <c r="AO115" s="129">
        <v>30</v>
      </c>
      <c r="AP115" s="129"/>
      <c r="AQ115" s="129"/>
      <c r="AR115" s="129"/>
      <c r="AS115" s="129">
        <v>30</v>
      </c>
      <c r="AT115" s="129"/>
      <c r="AU115" s="129"/>
      <c r="AV115" s="129"/>
    </row>
    <row r="116" spans="3:48" ht="63" hidden="1" x14ac:dyDescent="0.25">
      <c r="C116" s="313" t="s">
        <v>208</v>
      </c>
      <c r="D116" s="314" t="s">
        <v>209</v>
      </c>
      <c r="E116" s="315" t="s">
        <v>210</v>
      </c>
      <c r="F116" s="306" t="s">
        <v>211</v>
      </c>
      <c r="G116" s="316" t="s">
        <v>203</v>
      </c>
      <c r="H116" s="144">
        <v>12</v>
      </c>
      <c r="I116" s="144">
        <v>12</v>
      </c>
      <c r="J116" s="144">
        <v>12</v>
      </c>
      <c r="K116" s="144">
        <v>12</v>
      </c>
      <c r="L116" s="144">
        <v>12</v>
      </c>
      <c r="M116" s="144">
        <v>12</v>
      </c>
      <c r="N116" s="144">
        <v>12</v>
      </c>
      <c r="O116" s="144">
        <v>12</v>
      </c>
      <c r="P116" s="144">
        <v>12</v>
      </c>
      <c r="Q116" s="144">
        <v>12</v>
      </c>
      <c r="R116" s="144">
        <v>12</v>
      </c>
      <c r="S116" s="144">
        <v>12</v>
      </c>
      <c r="T116" s="144">
        <v>12</v>
      </c>
      <c r="U116" s="144">
        <v>12</v>
      </c>
      <c r="V116" s="144">
        <v>12</v>
      </c>
      <c r="W116" s="144">
        <v>12</v>
      </c>
      <c r="X116" s="144">
        <v>12</v>
      </c>
      <c r="Y116" s="144">
        <v>12</v>
      </c>
      <c r="Z116" s="144">
        <v>12</v>
      </c>
      <c r="AA116" s="144">
        <v>12</v>
      </c>
      <c r="AB116" s="144">
        <v>12</v>
      </c>
      <c r="AC116" s="144">
        <v>12</v>
      </c>
      <c r="AD116" s="144">
        <v>12</v>
      </c>
      <c r="AE116" s="144">
        <v>12</v>
      </c>
      <c r="AF116" s="144">
        <v>12</v>
      </c>
      <c r="AG116" s="144">
        <v>12</v>
      </c>
      <c r="AH116" s="144">
        <v>12</v>
      </c>
      <c r="AI116" s="144">
        <v>12</v>
      </c>
      <c r="AJ116" s="144">
        <v>12</v>
      </c>
      <c r="AK116" s="144">
        <v>12</v>
      </c>
      <c r="AL116" s="144">
        <v>12</v>
      </c>
      <c r="AM116" s="144">
        <v>12</v>
      </c>
      <c r="AN116" s="144">
        <v>12</v>
      </c>
      <c r="AO116" s="144">
        <v>12</v>
      </c>
      <c r="AP116" s="144">
        <v>12</v>
      </c>
      <c r="AQ116" s="144">
        <v>12</v>
      </c>
      <c r="AR116" s="144">
        <v>12</v>
      </c>
      <c r="AS116" s="144">
        <v>12</v>
      </c>
      <c r="AT116" s="144">
        <v>12</v>
      </c>
      <c r="AU116" s="144">
        <v>12</v>
      </c>
      <c r="AV116" s="144">
        <v>12</v>
      </c>
    </row>
    <row r="117" spans="3:48" ht="31.5" hidden="1" x14ac:dyDescent="0.25">
      <c r="C117" s="313" t="s">
        <v>199</v>
      </c>
      <c r="D117" s="314" t="s">
        <v>200</v>
      </c>
      <c r="E117" s="306" t="s">
        <v>201</v>
      </c>
      <c r="F117" s="306" t="s">
        <v>202</v>
      </c>
      <c r="G117" s="317" t="s">
        <v>203</v>
      </c>
      <c r="H117" s="144">
        <v>0</v>
      </c>
      <c r="I117" s="144">
        <v>0</v>
      </c>
      <c r="J117" s="144">
        <v>10</v>
      </c>
      <c r="K117" s="144">
        <v>2</v>
      </c>
      <c r="L117" s="144">
        <v>2</v>
      </c>
      <c r="M117" s="144">
        <v>4</v>
      </c>
      <c r="N117" s="144">
        <v>12</v>
      </c>
      <c r="O117" s="144">
        <v>2</v>
      </c>
      <c r="P117" s="144">
        <v>4</v>
      </c>
      <c r="Q117" s="144">
        <v>2</v>
      </c>
      <c r="R117" s="144">
        <v>4</v>
      </c>
      <c r="S117" s="144">
        <v>0</v>
      </c>
      <c r="T117" s="144">
        <v>12</v>
      </c>
      <c r="U117" s="144">
        <v>8</v>
      </c>
      <c r="V117" s="144">
        <v>8</v>
      </c>
      <c r="W117" s="144">
        <v>18</v>
      </c>
      <c r="X117" s="144">
        <v>6</v>
      </c>
      <c r="Y117" s="144">
        <v>4</v>
      </c>
      <c r="Z117" s="144">
        <v>6</v>
      </c>
      <c r="AA117" s="144">
        <v>2</v>
      </c>
      <c r="AB117" s="144">
        <v>8</v>
      </c>
      <c r="AC117" s="144">
        <v>4</v>
      </c>
      <c r="AD117" s="144">
        <v>6</v>
      </c>
      <c r="AE117" s="144">
        <v>6</v>
      </c>
      <c r="AF117" s="144">
        <v>12</v>
      </c>
      <c r="AG117" s="144">
        <v>12</v>
      </c>
      <c r="AH117" s="144">
        <v>4</v>
      </c>
      <c r="AI117" s="144">
        <v>8</v>
      </c>
      <c r="AJ117" s="144">
        <v>4</v>
      </c>
      <c r="AK117" s="144">
        <v>6</v>
      </c>
      <c r="AL117" s="144">
        <v>10</v>
      </c>
      <c r="AM117" s="144">
        <v>6</v>
      </c>
      <c r="AN117" s="144">
        <v>4</v>
      </c>
      <c r="AO117" s="144">
        <v>10</v>
      </c>
      <c r="AP117" s="144">
        <v>6</v>
      </c>
      <c r="AQ117" s="144">
        <v>8</v>
      </c>
      <c r="AR117" s="144">
        <v>2</v>
      </c>
      <c r="AS117" s="144">
        <v>6</v>
      </c>
      <c r="AT117" s="144">
        <v>0</v>
      </c>
      <c r="AU117" s="144">
        <v>2</v>
      </c>
      <c r="AV117" s="144">
        <v>0</v>
      </c>
    </row>
    <row r="118" spans="3:48" ht="63" hidden="1" x14ac:dyDescent="0.25">
      <c r="C118" s="313" t="s">
        <v>204</v>
      </c>
      <c r="D118" s="314" t="s">
        <v>205</v>
      </c>
      <c r="E118" s="318" t="s">
        <v>206</v>
      </c>
      <c r="F118" s="318" t="s">
        <v>207</v>
      </c>
      <c r="G118" s="317" t="s">
        <v>203</v>
      </c>
      <c r="H118" s="144">
        <v>0</v>
      </c>
      <c r="I118" s="144">
        <v>0</v>
      </c>
      <c r="J118" s="144">
        <v>240</v>
      </c>
      <c r="K118" s="144">
        <v>48</v>
      </c>
      <c r="L118" s="144">
        <v>48</v>
      </c>
      <c r="M118" s="144">
        <v>96</v>
      </c>
      <c r="N118" s="144">
        <v>288</v>
      </c>
      <c r="O118" s="144">
        <v>48</v>
      </c>
      <c r="P118" s="144">
        <v>96</v>
      </c>
      <c r="Q118" s="144">
        <v>120</v>
      </c>
      <c r="R118" s="144">
        <v>96</v>
      </c>
      <c r="S118" s="144">
        <v>0</v>
      </c>
      <c r="T118" s="144">
        <v>288</v>
      </c>
      <c r="U118" s="144">
        <v>192</v>
      </c>
      <c r="V118" s="144">
        <v>192</v>
      </c>
      <c r="W118" s="144">
        <v>432</v>
      </c>
      <c r="X118" s="144">
        <v>180</v>
      </c>
      <c r="Y118" s="144">
        <v>96</v>
      </c>
      <c r="Z118" s="144">
        <v>144</v>
      </c>
      <c r="AA118" s="144">
        <v>120</v>
      </c>
      <c r="AB118" s="144">
        <v>264</v>
      </c>
      <c r="AC118" s="144">
        <v>96</v>
      </c>
      <c r="AD118" s="144">
        <v>144</v>
      </c>
      <c r="AE118" s="144">
        <v>144</v>
      </c>
      <c r="AF118" s="144">
        <v>360</v>
      </c>
      <c r="AG118" s="144">
        <v>288</v>
      </c>
      <c r="AH118" s="144">
        <v>96</v>
      </c>
      <c r="AI118" s="144">
        <v>192</v>
      </c>
      <c r="AJ118" s="144">
        <v>96</v>
      </c>
      <c r="AK118" s="144">
        <v>144</v>
      </c>
      <c r="AL118" s="144">
        <v>240</v>
      </c>
      <c r="AM118" s="144">
        <v>246</v>
      </c>
      <c r="AN118" s="144">
        <v>96</v>
      </c>
      <c r="AO118" s="144">
        <v>276</v>
      </c>
      <c r="AP118" s="144">
        <v>144</v>
      </c>
      <c r="AQ118" s="144">
        <v>180</v>
      </c>
      <c r="AR118" s="144">
        <v>24</v>
      </c>
      <c r="AS118" s="144">
        <v>144</v>
      </c>
      <c r="AT118" s="144">
        <v>0</v>
      </c>
      <c r="AU118" s="144">
        <v>48</v>
      </c>
      <c r="AV118" s="144">
        <v>0</v>
      </c>
    </row>
  </sheetData>
  <autoFilter ref="A3:AW118" xr:uid="{00000000-0009-0000-0000-00001B000000}">
    <filterColumn colId="6">
      <filters>
        <filter val="ESAN"/>
        <filter val="ETAPA VIDA NIÑO"/>
      </filters>
    </filterColumn>
  </autoFilter>
  <mergeCells count="3">
    <mergeCell ref="A1:G2"/>
    <mergeCell ref="K1:AV2"/>
    <mergeCell ref="D76:D78"/>
  </mergeCells>
  <pageMargins left="0.11811023622047245" right="0.11811023622047245" top="0.15748031496062992" bottom="0.15748031496062992" header="0.31496062992125984" footer="0.31496062992125984"/>
  <pageSetup scale="5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R53"/>
  <sheetViews>
    <sheetView showGridLines="0" zoomScale="80" zoomScaleNormal="80" workbookViewId="0">
      <pane xSplit="3" ySplit="3" topLeftCell="AC4" activePane="bottomRight" state="frozen"/>
      <selection activeCell="B30" sqref="B30"/>
      <selection pane="topRight" activeCell="B30" sqref="B30"/>
      <selection pane="bottomLeft" activeCell="B30" sqref="B30"/>
      <selection pane="bottomRight" activeCell="D11" sqref="D11:AS11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/>
      <c r="C2" s="101"/>
      <c r="G2" s="28"/>
      <c r="H2" s="28"/>
      <c r="K2" s="29"/>
      <c r="L2" s="1"/>
      <c r="M2" s="1"/>
      <c r="N2" s="52"/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1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2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1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>+SUM(F4:O4)</f>
        <v>1</v>
      </c>
      <c r="AX4" s="37">
        <f>+SUM(P4:R4)</f>
        <v>0</v>
      </c>
      <c r="AY4" s="37">
        <f t="shared" ref="AY4" si="2">+SUM(S4:V4)</f>
        <v>0</v>
      </c>
      <c r="AZ4" s="37">
        <f t="shared" ref="AZ4" si="3">+SUM(W4:AB4)</f>
        <v>2</v>
      </c>
      <c r="BA4" s="37">
        <f t="shared" ref="BA4" si="4">+SUM(AC4:AG4)</f>
        <v>0</v>
      </c>
      <c r="BB4" s="37">
        <f t="shared" ref="BB4" si="5">+SUM(AI4:AK4)</f>
        <v>1</v>
      </c>
      <c r="BC4" s="38">
        <f t="shared" ref="BC4" si="6">+SUM(AL4:AO4)</f>
        <v>0</v>
      </c>
      <c r="BD4" s="37">
        <f>SUM(AP4:AS4)</f>
        <v>0</v>
      </c>
      <c r="BE4" s="54">
        <f>SUM(AU4:BD4)</f>
        <v>4</v>
      </c>
    </row>
    <row r="5" spans="1:70" x14ac:dyDescent="0.25">
      <c r="A5" s="353"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1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1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1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ref="AW5:AW33" si="7">+SUM(F5:O5)</f>
        <v>1</v>
      </c>
      <c r="AX5" s="37">
        <f t="shared" ref="AX5:AX33" si="8">+SUM(P5:R5)</f>
        <v>0</v>
      </c>
      <c r="AY5" s="37">
        <f t="shared" ref="AY5:AY33" si="9">+SUM(S5:V5)</f>
        <v>0</v>
      </c>
      <c r="AZ5" s="37">
        <f t="shared" ref="AZ5:AZ33" si="10">+SUM(W5:AB5)</f>
        <v>1</v>
      </c>
      <c r="BA5" s="37">
        <f t="shared" ref="BA5:BA33" si="11">+SUM(AC5:AG5)</f>
        <v>0</v>
      </c>
      <c r="BB5" s="37">
        <f t="shared" ref="BB5:BB33" si="12">+SUM(AI5:AK5)</f>
        <v>1</v>
      </c>
      <c r="BC5" s="38">
        <f t="shared" ref="BC5:BC33" si="13">+SUM(AL5:AO5)</f>
        <v>0</v>
      </c>
      <c r="BD5" s="37">
        <f t="shared" ref="BD5:BD44" si="14">SUM(AP5:AS5)</f>
        <v>0</v>
      </c>
      <c r="BE5" s="54">
        <f t="shared" ref="BE5:BE30" si="15">SUM(AU5:BD5)</f>
        <v>3</v>
      </c>
    </row>
    <row r="6" spans="1:70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251</v>
      </c>
      <c r="T6" s="381">
        <v>0</v>
      </c>
      <c r="U6" s="381">
        <v>0</v>
      </c>
      <c r="V6" s="381">
        <v>0</v>
      </c>
      <c r="W6" s="381">
        <v>307</v>
      </c>
      <c r="X6" s="381">
        <v>0</v>
      </c>
      <c r="Y6" s="381">
        <v>0</v>
      </c>
      <c r="Z6" s="381">
        <v>0</v>
      </c>
      <c r="AA6" s="381">
        <v>0</v>
      </c>
      <c r="AB6" s="381">
        <v>224</v>
      </c>
      <c r="AC6" s="381">
        <v>0</v>
      </c>
      <c r="AD6" s="381">
        <v>0</v>
      </c>
      <c r="AE6" s="381">
        <v>244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320</v>
      </c>
      <c r="AM6" s="381">
        <v>0</v>
      </c>
      <c r="AN6" s="381">
        <v>0</v>
      </c>
      <c r="AO6" s="381">
        <v>0</v>
      </c>
      <c r="AP6" s="381">
        <v>278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7"/>
        <v>0</v>
      </c>
      <c r="AX6" s="37">
        <f t="shared" si="8"/>
        <v>0</v>
      </c>
      <c r="AY6" s="37">
        <f t="shared" si="9"/>
        <v>251</v>
      </c>
      <c r="AZ6" s="37">
        <f t="shared" si="10"/>
        <v>531</v>
      </c>
      <c r="BA6" s="37">
        <f t="shared" si="11"/>
        <v>244</v>
      </c>
      <c r="BB6" s="37">
        <f t="shared" si="12"/>
        <v>0</v>
      </c>
      <c r="BC6" s="38">
        <f t="shared" si="13"/>
        <v>320</v>
      </c>
      <c r="BD6" s="37">
        <f t="shared" si="14"/>
        <v>278</v>
      </c>
      <c r="BE6" s="54">
        <f t="shared" si="15"/>
        <v>1624</v>
      </c>
    </row>
    <row r="7" spans="1:70" ht="30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13919</v>
      </c>
      <c r="G7" s="381">
        <v>176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78</v>
      </c>
      <c r="Q7" s="381">
        <v>0</v>
      </c>
      <c r="R7" s="381">
        <v>0</v>
      </c>
      <c r="S7" s="381">
        <v>259</v>
      </c>
      <c r="T7" s="381">
        <v>0</v>
      </c>
      <c r="U7" s="381">
        <v>0</v>
      </c>
      <c r="V7" s="381">
        <v>0</v>
      </c>
      <c r="W7" s="381">
        <v>0</v>
      </c>
      <c r="X7" s="381">
        <v>5154</v>
      </c>
      <c r="Y7" s="381">
        <v>0</v>
      </c>
      <c r="Z7" s="381">
        <v>0</v>
      </c>
      <c r="AA7" s="381">
        <v>0</v>
      </c>
      <c r="AB7" s="381">
        <v>249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176</v>
      </c>
      <c r="AM7" s="381">
        <v>0</v>
      </c>
      <c r="AN7" s="381">
        <v>0</v>
      </c>
      <c r="AO7" s="381">
        <v>0</v>
      </c>
      <c r="AP7" s="381">
        <v>133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7"/>
        <v>14095</v>
      </c>
      <c r="AX7" s="37">
        <f t="shared" si="8"/>
        <v>78</v>
      </c>
      <c r="AY7" s="37">
        <f t="shared" si="9"/>
        <v>259</v>
      </c>
      <c r="AZ7" s="37">
        <f t="shared" si="10"/>
        <v>5403</v>
      </c>
      <c r="BA7" s="37">
        <f t="shared" si="11"/>
        <v>0</v>
      </c>
      <c r="BB7" s="37">
        <f t="shared" si="12"/>
        <v>0</v>
      </c>
      <c r="BC7" s="38">
        <f t="shared" si="13"/>
        <v>176</v>
      </c>
      <c r="BD7" s="37">
        <f t="shared" si="14"/>
        <v>133</v>
      </c>
      <c r="BE7" s="54">
        <f t="shared" si="15"/>
        <v>20144</v>
      </c>
    </row>
    <row r="8" spans="1:70" ht="30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17673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1204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500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6">+SUM(F8:O8)</f>
        <v>17673</v>
      </c>
      <c r="AX8" s="37">
        <f t="shared" ref="AX8" si="17">+SUM(P8:R8)</f>
        <v>0</v>
      </c>
      <c r="AY8" s="37">
        <f t="shared" ref="AY8" si="18">+SUM(S8:V8)</f>
        <v>1204</v>
      </c>
      <c r="AZ8" s="37">
        <f t="shared" ref="AZ8" si="19">+SUM(W8:AB8)</f>
        <v>0</v>
      </c>
      <c r="BA8" s="37">
        <f t="shared" ref="BA8" si="20">+SUM(AC8:AG8)</f>
        <v>0</v>
      </c>
      <c r="BB8" s="37">
        <f t="shared" ref="BB8" si="21">+SUM(AI8:AK8)</f>
        <v>0</v>
      </c>
      <c r="BC8" s="38">
        <f t="shared" ref="BC8" si="22">+SUM(AL8:AO8)</f>
        <v>500</v>
      </c>
      <c r="BD8" s="37">
        <f t="shared" ref="BD8" si="23">SUM(AP8:AS8)</f>
        <v>0</v>
      </c>
      <c r="BE8" s="54">
        <f t="shared" ref="BE8" si="24">SUM(AU8:BD8)</f>
        <v>19377</v>
      </c>
    </row>
    <row r="9" spans="1:70" x14ac:dyDescent="0.25">
      <c r="A9" s="353">
        <v>6</v>
      </c>
      <c r="B9" s="380" t="str">
        <f>Ene!B9</f>
        <v xml:space="preserve">LOCALIZACIÓN Y DIAGNOSTICO DE CASOS DE MALARIA </v>
      </c>
      <c r="C9" s="415" t="s">
        <v>146</v>
      </c>
      <c r="D9" s="381">
        <v>1</v>
      </c>
      <c r="E9" s="381">
        <v>0</v>
      </c>
      <c r="F9" s="381">
        <v>1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5</v>
      </c>
      <c r="X9" s="381">
        <v>37</v>
      </c>
      <c r="Y9" s="381">
        <v>10</v>
      </c>
      <c r="Z9" s="381">
        <v>8</v>
      </c>
      <c r="AA9" s="381">
        <v>10</v>
      </c>
      <c r="AB9" s="381">
        <v>9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9</v>
      </c>
      <c r="AM9" s="381">
        <v>3</v>
      </c>
      <c r="AN9" s="381">
        <v>0</v>
      </c>
      <c r="AO9" s="381">
        <v>1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1</v>
      </c>
      <c r="AV9" s="37">
        <f t="shared" si="1"/>
        <v>0</v>
      </c>
      <c r="AW9" s="37">
        <f t="shared" ref="AW9" si="25">+SUM(F9:O9)</f>
        <v>1</v>
      </c>
      <c r="AX9" s="37">
        <f t="shared" ref="AX9" si="26">+SUM(P9:R9)</f>
        <v>0</v>
      </c>
      <c r="AY9" s="37">
        <f t="shared" ref="AY9" si="27">+SUM(S9:V9)</f>
        <v>0</v>
      </c>
      <c r="AZ9" s="37">
        <f t="shared" ref="AZ9" si="28">+SUM(W9:AB9)</f>
        <v>79</v>
      </c>
      <c r="BA9" s="37">
        <f t="shared" ref="BA9" si="29">+SUM(AC9:AG9)</f>
        <v>0</v>
      </c>
      <c r="BB9" s="37">
        <f t="shared" ref="BB9" si="30">+SUM(AI9:AK9)</f>
        <v>0</v>
      </c>
      <c r="BC9" s="38">
        <f t="shared" ref="BC9" si="31">+SUM(AL9:AO9)</f>
        <v>13</v>
      </c>
      <c r="BD9" s="37">
        <f t="shared" si="14"/>
        <v>0</v>
      </c>
      <c r="BE9" s="54">
        <f t="shared" ref="BE9" si="32">SUM(AU9:BD9)</f>
        <v>94</v>
      </c>
    </row>
    <row r="10" spans="1:70" x14ac:dyDescent="0.25">
      <c r="A10" s="353">
        <v>7</v>
      </c>
      <c r="B10" s="374" t="str">
        <f>Ene!B10</f>
        <v>ATENCIONES 15 A MAS  (HIS)</v>
      </c>
      <c r="C10" s="367" t="s">
        <v>505</v>
      </c>
      <c r="D10" s="375">
        <v>632</v>
      </c>
      <c r="E10" s="375">
        <v>10</v>
      </c>
      <c r="F10" s="375">
        <v>1437</v>
      </c>
      <c r="G10" s="375">
        <v>56</v>
      </c>
      <c r="H10" s="375">
        <v>21</v>
      </c>
      <c r="I10" s="375">
        <v>83</v>
      </c>
      <c r="J10" s="375">
        <v>110</v>
      </c>
      <c r="K10" s="375">
        <v>0</v>
      </c>
      <c r="L10" s="375">
        <v>36</v>
      </c>
      <c r="M10" s="375">
        <v>7</v>
      </c>
      <c r="N10" s="375">
        <v>50</v>
      </c>
      <c r="O10" s="375">
        <v>400</v>
      </c>
      <c r="P10" s="375">
        <v>304</v>
      </c>
      <c r="Q10" s="375">
        <v>37</v>
      </c>
      <c r="R10" s="375">
        <v>72</v>
      </c>
      <c r="S10" s="375">
        <v>221</v>
      </c>
      <c r="T10" s="375">
        <v>36</v>
      </c>
      <c r="U10" s="375">
        <v>18</v>
      </c>
      <c r="V10" s="375">
        <v>106</v>
      </c>
      <c r="W10" s="375">
        <v>92</v>
      </c>
      <c r="X10" s="375">
        <v>397</v>
      </c>
      <c r="Y10" s="375">
        <v>42</v>
      </c>
      <c r="Z10" s="375">
        <v>27</v>
      </c>
      <c r="AA10" s="375">
        <v>47</v>
      </c>
      <c r="AB10" s="375">
        <v>43</v>
      </c>
      <c r="AC10" s="375">
        <v>263</v>
      </c>
      <c r="AD10" s="375">
        <v>28</v>
      </c>
      <c r="AE10" s="375">
        <v>49</v>
      </c>
      <c r="AF10" s="375">
        <v>48</v>
      </c>
      <c r="AG10" s="375">
        <v>32</v>
      </c>
      <c r="AH10" s="375">
        <v>21</v>
      </c>
      <c r="AI10" s="375">
        <v>358</v>
      </c>
      <c r="AJ10" s="375">
        <v>8</v>
      </c>
      <c r="AK10" s="375">
        <v>33</v>
      </c>
      <c r="AL10" s="375">
        <v>178</v>
      </c>
      <c r="AM10" s="375">
        <v>7</v>
      </c>
      <c r="AN10" s="375">
        <v>32</v>
      </c>
      <c r="AO10" s="375">
        <v>22</v>
      </c>
      <c r="AP10" s="375">
        <v>216</v>
      </c>
      <c r="AQ10" s="375">
        <v>18</v>
      </c>
      <c r="AR10" s="375">
        <v>26</v>
      </c>
      <c r="AS10" s="375">
        <v>28</v>
      </c>
      <c r="AU10" s="37">
        <f t="shared" si="0"/>
        <v>632</v>
      </c>
      <c r="AV10" s="37">
        <f t="shared" si="1"/>
        <v>10</v>
      </c>
      <c r="AW10" s="37">
        <f t="shared" si="7"/>
        <v>2200</v>
      </c>
      <c r="AX10" s="37">
        <f t="shared" si="8"/>
        <v>413</v>
      </c>
      <c r="AY10" s="37">
        <f t="shared" si="9"/>
        <v>381</v>
      </c>
      <c r="AZ10" s="37">
        <f t="shared" si="10"/>
        <v>648</v>
      </c>
      <c r="BA10" s="37">
        <f t="shared" si="11"/>
        <v>420</v>
      </c>
      <c r="BB10" s="37">
        <f t="shared" si="12"/>
        <v>399</v>
      </c>
      <c r="BC10" s="38">
        <f t="shared" si="13"/>
        <v>239</v>
      </c>
      <c r="BD10" s="37">
        <f t="shared" si="14"/>
        <v>288</v>
      </c>
      <c r="BE10" s="54">
        <f t="shared" si="15"/>
        <v>5630</v>
      </c>
    </row>
    <row r="11" spans="1:70" x14ac:dyDescent="0.25">
      <c r="A11" s="353">
        <v>8</v>
      </c>
      <c r="B11" s="374" t="str">
        <f>Ene!B11</f>
        <v>SINTOMATICOS RESPIRATORIOS IDENTIFICADOS (HIS)</v>
      </c>
      <c r="C11" s="367" t="s">
        <v>505</v>
      </c>
      <c r="D11" s="375">
        <v>77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15</v>
      </c>
      <c r="Q11" s="375">
        <v>7</v>
      </c>
      <c r="R11" s="375">
        <v>7</v>
      </c>
      <c r="S11" s="375">
        <v>14</v>
      </c>
      <c r="T11" s="375">
        <v>0</v>
      </c>
      <c r="U11" s="375">
        <v>0</v>
      </c>
      <c r="V11" s="375">
        <v>0</v>
      </c>
      <c r="W11" s="375">
        <v>8</v>
      </c>
      <c r="X11" s="375">
        <v>69</v>
      </c>
      <c r="Y11" s="375">
        <v>6</v>
      </c>
      <c r="Z11" s="375">
        <v>3</v>
      </c>
      <c r="AA11" s="375">
        <v>4</v>
      </c>
      <c r="AB11" s="375">
        <v>13</v>
      </c>
      <c r="AC11" s="375">
        <v>24</v>
      </c>
      <c r="AD11" s="375">
        <v>7</v>
      </c>
      <c r="AE11" s="375">
        <v>16</v>
      </c>
      <c r="AF11" s="375">
        <v>10</v>
      </c>
      <c r="AG11" s="375">
        <v>11</v>
      </c>
      <c r="AH11" s="375">
        <v>0</v>
      </c>
      <c r="AI11" s="375">
        <v>2</v>
      </c>
      <c r="AJ11" s="375">
        <v>0</v>
      </c>
      <c r="AK11" s="375">
        <v>0</v>
      </c>
      <c r="AL11" s="375">
        <v>55</v>
      </c>
      <c r="AM11" s="375">
        <v>0</v>
      </c>
      <c r="AN11" s="375">
        <v>12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77</v>
      </c>
      <c r="AV11" s="37">
        <f t="shared" si="1"/>
        <v>0</v>
      </c>
      <c r="AW11" s="37">
        <f t="shared" si="7"/>
        <v>0</v>
      </c>
      <c r="AX11" s="37">
        <f t="shared" si="8"/>
        <v>29</v>
      </c>
      <c r="AY11" s="37">
        <f t="shared" si="9"/>
        <v>14</v>
      </c>
      <c r="AZ11" s="37">
        <f t="shared" si="10"/>
        <v>103</v>
      </c>
      <c r="BA11" s="37">
        <f t="shared" si="11"/>
        <v>68</v>
      </c>
      <c r="BB11" s="37">
        <f t="shared" si="12"/>
        <v>2</v>
      </c>
      <c r="BC11" s="38">
        <f t="shared" si="13"/>
        <v>67</v>
      </c>
      <c r="BD11" s="37">
        <f t="shared" si="14"/>
        <v>0</v>
      </c>
      <c r="BE11" s="54">
        <f>SUM(AU11:BD11)</f>
        <v>360</v>
      </c>
    </row>
    <row r="12" spans="1:70" x14ac:dyDescent="0.25">
      <c r="A12" s="353"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6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2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7"/>
        <v>6</v>
      </c>
      <c r="AX12" s="37">
        <f t="shared" si="8"/>
        <v>0</v>
      </c>
      <c r="AY12" s="37">
        <f t="shared" si="9"/>
        <v>0</v>
      </c>
      <c r="AZ12" s="37">
        <f t="shared" si="10"/>
        <v>0</v>
      </c>
      <c r="BA12" s="37">
        <f t="shared" si="11"/>
        <v>2</v>
      </c>
      <c r="BB12" s="37">
        <f t="shared" si="12"/>
        <v>0</v>
      </c>
      <c r="BC12" s="38">
        <f t="shared" si="13"/>
        <v>0</v>
      </c>
      <c r="BD12" s="37">
        <f t="shared" si="14"/>
        <v>0</v>
      </c>
      <c r="BE12" s="54">
        <f t="shared" si="15"/>
        <v>8</v>
      </c>
    </row>
    <row r="13" spans="1:70" x14ac:dyDescent="0.25">
      <c r="A13" s="353"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6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2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7"/>
        <v>6</v>
      </c>
      <c r="AX13" s="37">
        <f t="shared" si="8"/>
        <v>0</v>
      </c>
      <c r="AY13" s="37">
        <f t="shared" si="9"/>
        <v>0</v>
      </c>
      <c r="AZ13" s="37">
        <f t="shared" si="10"/>
        <v>0</v>
      </c>
      <c r="BA13" s="37">
        <f t="shared" si="11"/>
        <v>2</v>
      </c>
      <c r="BB13" s="37">
        <f t="shared" si="12"/>
        <v>0</v>
      </c>
      <c r="BC13" s="38">
        <f t="shared" si="13"/>
        <v>0</v>
      </c>
      <c r="BD13" s="37">
        <f t="shared" si="14"/>
        <v>0</v>
      </c>
      <c r="BE13" s="54">
        <f t="shared" si="15"/>
        <v>8</v>
      </c>
    </row>
    <row r="14" spans="1:70" x14ac:dyDescent="0.25">
      <c r="A14" s="353"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3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1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7"/>
        <v>3</v>
      </c>
      <c r="AX14" s="37">
        <f t="shared" si="8"/>
        <v>0</v>
      </c>
      <c r="AY14" s="37">
        <f t="shared" si="9"/>
        <v>0</v>
      </c>
      <c r="AZ14" s="37">
        <f t="shared" si="10"/>
        <v>0</v>
      </c>
      <c r="BA14" s="37">
        <f t="shared" si="11"/>
        <v>1</v>
      </c>
      <c r="BB14" s="37">
        <f t="shared" si="12"/>
        <v>0</v>
      </c>
      <c r="BC14" s="38">
        <f t="shared" si="13"/>
        <v>0</v>
      </c>
      <c r="BD14" s="37">
        <f t="shared" si="14"/>
        <v>0</v>
      </c>
      <c r="BE14" s="54">
        <f t="shared" si="15"/>
        <v>4</v>
      </c>
    </row>
    <row r="15" spans="1:70" x14ac:dyDescent="0.25">
      <c r="A15" s="353"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3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1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7"/>
        <v>3</v>
      </c>
      <c r="AX15" s="37">
        <f t="shared" si="8"/>
        <v>0</v>
      </c>
      <c r="AY15" s="37">
        <f t="shared" si="9"/>
        <v>0</v>
      </c>
      <c r="AZ15" s="37">
        <f t="shared" si="10"/>
        <v>0</v>
      </c>
      <c r="BA15" s="37">
        <f t="shared" si="11"/>
        <v>1</v>
      </c>
      <c r="BB15" s="37">
        <f t="shared" si="12"/>
        <v>0</v>
      </c>
      <c r="BC15" s="38">
        <f t="shared" si="13"/>
        <v>0</v>
      </c>
      <c r="BD15" s="37">
        <f t="shared" si="14"/>
        <v>0</v>
      </c>
      <c r="BE15" s="54">
        <f t="shared" si="15"/>
        <v>4</v>
      </c>
    </row>
    <row r="16" spans="1:70" x14ac:dyDescent="0.25">
      <c r="A16" s="353"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91</v>
      </c>
      <c r="E16" s="377">
        <v>0</v>
      </c>
      <c r="F16" s="377">
        <v>164</v>
      </c>
      <c r="G16" s="377">
        <v>0</v>
      </c>
      <c r="H16" s="377">
        <v>0</v>
      </c>
      <c r="I16" s="377">
        <v>0</v>
      </c>
      <c r="J16" s="377">
        <v>25</v>
      </c>
      <c r="K16" s="377">
        <v>0</v>
      </c>
      <c r="L16" s="377">
        <v>0</v>
      </c>
      <c r="M16" s="377">
        <v>0</v>
      </c>
      <c r="N16" s="377">
        <v>31</v>
      </c>
      <c r="O16" s="377">
        <v>1</v>
      </c>
      <c r="P16" s="377">
        <v>23</v>
      </c>
      <c r="Q16" s="377">
        <v>7</v>
      </c>
      <c r="R16" s="377">
        <v>8</v>
      </c>
      <c r="S16" s="377">
        <v>4</v>
      </c>
      <c r="T16" s="377">
        <v>1</v>
      </c>
      <c r="U16" s="377">
        <v>8</v>
      </c>
      <c r="V16" s="377">
        <v>7</v>
      </c>
      <c r="W16" s="377">
        <v>0</v>
      </c>
      <c r="X16" s="377">
        <v>20</v>
      </c>
      <c r="Y16" s="377">
        <v>0</v>
      </c>
      <c r="Z16" s="377">
        <v>2</v>
      </c>
      <c r="AA16" s="377">
        <v>4</v>
      </c>
      <c r="AB16" s="377">
        <v>0</v>
      </c>
      <c r="AC16" s="377">
        <v>57</v>
      </c>
      <c r="AD16" s="377">
        <v>3</v>
      </c>
      <c r="AE16" s="377">
        <v>1</v>
      </c>
      <c r="AF16" s="377">
        <v>12</v>
      </c>
      <c r="AG16" s="377">
        <v>5</v>
      </c>
      <c r="AH16" s="377">
        <v>1</v>
      </c>
      <c r="AI16" s="377">
        <v>28</v>
      </c>
      <c r="AJ16" s="377">
        <v>0</v>
      </c>
      <c r="AK16" s="377">
        <v>0</v>
      </c>
      <c r="AL16" s="377">
        <v>25</v>
      </c>
      <c r="AM16" s="377">
        <v>0</v>
      </c>
      <c r="AN16" s="377">
        <v>1</v>
      </c>
      <c r="AO16" s="377">
        <v>11</v>
      </c>
      <c r="AP16" s="377">
        <v>0</v>
      </c>
      <c r="AQ16" s="377">
        <v>2</v>
      </c>
      <c r="AR16" s="377">
        <v>2</v>
      </c>
      <c r="AS16" s="377">
        <v>1</v>
      </c>
      <c r="AU16" s="37">
        <f t="shared" si="0"/>
        <v>91</v>
      </c>
      <c r="AV16" s="37">
        <f t="shared" si="1"/>
        <v>0</v>
      </c>
      <c r="AW16" s="37">
        <f t="shared" si="7"/>
        <v>221</v>
      </c>
      <c r="AX16" s="37">
        <f t="shared" si="8"/>
        <v>38</v>
      </c>
      <c r="AY16" s="37">
        <f t="shared" si="9"/>
        <v>20</v>
      </c>
      <c r="AZ16" s="37">
        <f t="shared" si="10"/>
        <v>26</v>
      </c>
      <c r="BA16" s="37">
        <f t="shared" si="11"/>
        <v>78</v>
      </c>
      <c r="BB16" s="37">
        <f t="shared" si="12"/>
        <v>28</v>
      </c>
      <c r="BC16" s="38">
        <f t="shared" si="13"/>
        <v>37</v>
      </c>
      <c r="BD16" s="37">
        <f t="shared" si="14"/>
        <v>5</v>
      </c>
      <c r="BE16" s="54">
        <f t="shared" si="15"/>
        <v>544</v>
      </c>
    </row>
    <row r="17" spans="1:57" ht="19.5" customHeight="1" x14ac:dyDescent="0.25">
      <c r="A17" s="353">
        <v>14</v>
      </c>
      <c r="B17" s="376" t="str">
        <f>Ene!B17</f>
        <v>ADULTOS Y JOVENES  QUE RECIBEN    TAMIZAJE  DE ITS Y VIH/SIDA</v>
      </c>
      <c r="C17" s="368" t="s">
        <v>144</v>
      </c>
      <c r="D17" s="377">
        <v>91</v>
      </c>
      <c r="E17" s="377">
        <v>0</v>
      </c>
      <c r="F17" s="377">
        <v>164</v>
      </c>
      <c r="G17" s="377">
        <v>0</v>
      </c>
      <c r="H17" s="377">
        <v>0</v>
      </c>
      <c r="I17" s="377">
        <v>0</v>
      </c>
      <c r="J17" s="377">
        <v>25</v>
      </c>
      <c r="K17" s="377">
        <v>0</v>
      </c>
      <c r="L17" s="377">
        <v>0</v>
      </c>
      <c r="M17" s="377">
        <v>0</v>
      </c>
      <c r="N17" s="377">
        <v>31</v>
      </c>
      <c r="O17" s="377">
        <v>1</v>
      </c>
      <c r="P17" s="377">
        <v>23</v>
      </c>
      <c r="Q17" s="377">
        <v>7</v>
      </c>
      <c r="R17" s="377">
        <v>8</v>
      </c>
      <c r="S17" s="377">
        <v>4</v>
      </c>
      <c r="T17" s="377">
        <v>1</v>
      </c>
      <c r="U17" s="377">
        <v>8</v>
      </c>
      <c r="V17" s="377">
        <v>8</v>
      </c>
      <c r="W17" s="377">
        <v>0</v>
      </c>
      <c r="X17" s="377">
        <v>20</v>
      </c>
      <c r="Y17" s="377">
        <v>0</v>
      </c>
      <c r="Z17" s="377">
        <v>2</v>
      </c>
      <c r="AA17" s="377">
        <v>4</v>
      </c>
      <c r="AB17" s="377">
        <v>0</v>
      </c>
      <c r="AC17" s="377">
        <v>57</v>
      </c>
      <c r="AD17" s="377">
        <v>3</v>
      </c>
      <c r="AE17" s="377">
        <v>1</v>
      </c>
      <c r="AF17" s="377">
        <v>12</v>
      </c>
      <c r="AG17" s="377">
        <v>5</v>
      </c>
      <c r="AH17" s="377">
        <v>1</v>
      </c>
      <c r="AI17" s="377">
        <v>28</v>
      </c>
      <c r="AJ17" s="377">
        <v>0</v>
      </c>
      <c r="AK17" s="377">
        <v>0</v>
      </c>
      <c r="AL17" s="377">
        <v>25</v>
      </c>
      <c r="AM17" s="377">
        <v>0</v>
      </c>
      <c r="AN17" s="377">
        <v>1</v>
      </c>
      <c r="AO17" s="377">
        <v>11</v>
      </c>
      <c r="AP17" s="377">
        <v>0</v>
      </c>
      <c r="AQ17" s="377">
        <v>2</v>
      </c>
      <c r="AR17" s="377">
        <v>2</v>
      </c>
      <c r="AS17" s="377">
        <v>1</v>
      </c>
      <c r="AU17" s="37">
        <f t="shared" si="0"/>
        <v>91</v>
      </c>
      <c r="AV17" s="37">
        <f t="shared" si="1"/>
        <v>0</v>
      </c>
      <c r="AW17" s="37">
        <f t="shared" si="7"/>
        <v>221</v>
      </c>
      <c r="AX17" s="37">
        <f t="shared" si="8"/>
        <v>38</v>
      </c>
      <c r="AY17" s="37">
        <f t="shared" si="9"/>
        <v>21</v>
      </c>
      <c r="AZ17" s="37">
        <f t="shared" si="10"/>
        <v>26</v>
      </c>
      <c r="BA17" s="37">
        <f t="shared" si="11"/>
        <v>78</v>
      </c>
      <c r="BB17" s="37">
        <f t="shared" si="12"/>
        <v>28</v>
      </c>
      <c r="BC17" s="38">
        <f t="shared" si="13"/>
        <v>37</v>
      </c>
      <c r="BD17" s="37">
        <f t="shared" si="14"/>
        <v>5</v>
      </c>
      <c r="BE17" s="54">
        <f t="shared" si="15"/>
        <v>545</v>
      </c>
    </row>
    <row r="18" spans="1:57" ht="18" customHeight="1" x14ac:dyDescent="0.25">
      <c r="A18" s="353">
        <v>15</v>
      </c>
      <c r="B18" s="376" t="str">
        <f>Ene!B18</f>
        <v>GESTANTE REACTIVO A SIFILIS</v>
      </c>
      <c r="C18" s="368" t="s">
        <v>144</v>
      </c>
      <c r="D18" s="377">
        <v>1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1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1</v>
      </c>
      <c r="AV18" s="37">
        <f t="shared" si="1"/>
        <v>0</v>
      </c>
      <c r="AW18" s="37">
        <f t="shared" si="7"/>
        <v>0</v>
      </c>
      <c r="AX18" s="37">
        <f t="shared" si="8"/>
        <v>0</v>
      </c>
      <c r="AY18" s="37">
        <f t="shared" si="9"/>
        <v>0</v>
      </c>
      <c r="AZ18" s="37">
        <f t="shared" si="10"/>
        <v>1</v>
      </c>
      <c r="BA18" s="37">
        <f t="shared" si="11"/>
        <v>0</v>
      </c>
      <c r="BB18" s="37">
        <f t="shared" si="12"/>
        <v>0</v>
      </c>
      <c r="BC18" s="38">
        <f t="shared" si="13"/>
        <v>0</v>
      </c>
      <c r="BD18" s="37">
        <f t="shared" si="14"/>
        <v>0</v>
      </c>
      <c r="BE18" s="54">
        <f t="shared" si="15"/>
        <v>2</v>
      </c>
    </row>
    <row r="19" spans="1:57" ht="19.5" customHeight="1" x14ac:dyDescent="0.25">
      <c r="A19" s="353"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7"/>
        <v>0</v>
      </c>
      <c r="AX19" s="37">
        <f t="shared" si="8"/>
        <v>0</v>
      </c>
      <c r="AY19" s="37">
        <f t="shared" si="9"/>
        <v>0</v>
      </c>
      <c r="AZ19" s="37">
        <f t="shared" si="10"/>
        <v>0</v>
      </c>
      <c r="BA19" s="37">
        <f t="shared" si="11"/>
        <v>0</v>
      </c>
      <c r="BB19" s="37">
        <f t="shared" si="12"/>
        <v>0</v>
      </c>
      <c r="BC19" s="38">
        <f t="shared" si="13"/>
        <v>0</v>
      </c>
      <c r="BD19" s="37">
        <f t="shared" si="14"/>
        <v>0</v>
      </c>
      <c r="BE19" s="54">
        <f t="shared" si="15"/>
        <v>0</v>
      </c>
    </row>
    <row r="20" spans="1:57" ht="19.5" customHeight="1" x14ac:dyDescent="0.25">
      <c r="A20" s="353">
        <v>17</v>
      </c>
      <c r="B20" s="376" t="s">
        <v>704</v>
      </c>
      <c r="C20" s="368" t="s">
        <v>144</v>
      </c>
      <c r="D20" s="377">
        <v>9</v>
      </c>
      <c r="E20" s="377">
        <v>0</v>
      </c>
      <c r="F20" s="377">
        <v>14</v>
      </c>
      <c r="G20" s="377">
        <v>2</v>
      </c>
      <c r="H20" s="377">
        <v>0</v>
      </c>
      <c r="I20" s="377">
        <v>4</v>
      </c>
      <c r="J20" s="377">
        <v>0</v>
      </c>
      <c r="K20" s="377">
        <v>0</v>
      </c>
      <c r="L20" s="377">
        <v>0</v>
      </c>
      <c r="M20" s="377">
        <v>0</v>
      </c>
      <c r="N20" s="377">
        <v>2</v>
      </c>
      <c r="O20" s="377">
        <v>10</v>
      </c>
      <c r="P20" s="377">
        <v>3</v>
      </c>
      <c r="Q20" s="377">
        <v>0</v>
      </c>
      <c r="R20" s="377">
        <v>2</v>
      </c>
      <c r="S20" s="377">
        <v>23</v>
      </c>
      <c r="T20" s="377">
        <v>2</v>
      </c>
      <c r="U20" s="377">
        <v>0</v>
      </c>
      <c r="V20" s="377">
        <v>11</v>
      </c>
      <c r="W20" s="377">
        <v>2</v>
      </c>
      <c r="X20" s="377">
        <v>3</v>
      </c>
      <c r="Y20" s="377">
        <v>1</v>
      </c>
      <c r="Z20" s="377">
        <v>5</v>
      </c>
      <c r="AA20" s="377">
        <v>0</v>
      </c>
      <c r="AB20" s="377">
        <v>12</v>
      </c>
      <c r="AC20" s="377">
        <v>9</v>
      </c>
      <c r="AD20" s="377">
        <v>1</v>
      </c>
      <c r="AE20" s="377">
        <v>2</v>
      </c>
      <c r="AF20" s="377">
        <v>6</v>
      </c>
      <c r="AG20" s="377">
        <v>8</v>
      </c>
      <c r="AH20" s="377">
        <v>1</v>
      </c>
      <c r="AI20" s="377">
        <v>2</v>
      </c>
      <c r="AJ20" s="377">
        <v>0</v>
      </c>
      <c r="AK20" s="377">
        <v>3</v>
      </c>
      <c r="AL20" s="377">
        <v>1</v>
      </c>
      <c r="AM20" s="377">
        <v>2</v>
      </c>
      <c r="AN20" s="377">
        <v>20</v>
      </c>
      <c r="AO20" s="377">
        <v>1</v>
      </c>
      <c r="AP20" s="377">
        <v>9</v>
      </c>
      <c r="AQ20" s="377">
        <v>1</v>
      </c>
      <c r="AR20" s="377">
        <v>1</v>
      </c>
      <c r="AS20" s="377">
        <v>1</v>
      </c>
      <c r="AU20" s="37">
        <f t="shared" si="0"/>
        <v>9</v>
      </c>
      <c r="AV20" s="37">
        <f t="shared" si="1"/>
        <v>0</v>
      </c>
      <c r="AW20" s="37">
        <f t="shared" ref="AW20" si="33">+SUM(F20:O20)</f>
        <v>32</v>
      </c>
      <c r="AX20" s="37">
        <f t="shared" ref="AX20" si="34">+SUM(P20:R20)</f>
        <v>5</v>
      </c>
      <c r="AY20" s="37">
        <f t="shared" ref="AY20" si="35">+SUM(S20:V20)</f>
        <v>36</v>
      </c>
      <c r="AZ20" s="37">
        <f t="shared" ref="AZ20" si="36">+SUM(W20:AB20)</f>
        <v>23</v>
      </c>
      <c r="BA20" s="37">
        <f t="shared" ref="BA20" si="37">+SUM(AC20:AG20)</f>
        <v>26</v>
      </c>
      <c r="BB20" s="37">
        <f t="shared" ref="BB20" si="38">+SUM(AI20:AK20)</f>
        <v>5</v>
      </c>
      <c r="BC20" s="38">
        <f t="shared" ref="BC20" si="39">+SUM(AL20:AO20)</f>
        <v>24</v>
      </c>
      <c r="BD20" s="37">
        <f t="shared" ref="BD20" si="40">SUM(AP20:AS20)</f>
        <v>12</v>
      </c>
      <c r="BE20" s="54">
        <f t="shared" ref="BE20" si="41">SUM(AU20:BD20)</f>
        <v>172</v>
      </c>
    </row>
    <row r="21" spans="1:57" ht="15.75" customHeight="1" x14ac:dyDescent="0.25">
      <c r="A21" s="353">
        <v>18</v>
      </c>
      <c r="B21" s="376" t="s">
        <v>705</v>
      </c>
      <c r="C21" s="368" t="s">
        <v>144</v>
      </c>
      <c r="D21" s="377">
        <v>1</v>
      </c>
      <c r="E21" s="377">
        <v>0</v>
      </c>
      <c r="F21" s="377">
        <v>13</v>
      </c>
      <c r="G21" s="377">
        <v>2</v>
      </c>
      <c r="H21" s="377">
        <v>0</v>
      </c>
      <c r="I21" s="377">
        <v>4</v>
      </c>
      <c r="J21" s="377">
        <v>0</v>
      </c>
      <c r="K21" s="377">
        <v>0</v>
      </c>
      <c r="L21" s="377">
        <v>0</v>
      </c>
      <c r="M21" s="377">
        <v>0</v>
      </c>
      <c r="N21" s="377">
        <v>2</v>
      </c>
      <c r="O21" s="377">
        <v>11</v>
      </c>
      <c r="P21" s="377">
        <v>0</v>
      </c>
      <c r="Q21" s="377">
        <v>0</v>
      </c>
      <c r="R21" s="377">
        <v>1</v>
      </c>
      <c r="S21" s="377">
        <v>21</v>
      </c>
      <c r="T21" s="377">
        <v>2</v>
      </c>
      <c r="U21" s="377">
        <v>0</v>
      </c>
      <c r="V21" s="377">
        <v>11</v>
      </c>
      <c r="W21" s="377">
        <v>1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7</v>
      </c>
      <c r="AD21" s="377">
        <v>1</v>
      </c>
      <c r="AE21" s="377">
        <v>0</v>
      </c>
      <c r="AF21" s="377">
        <v>2</v>
      </c>
      <c r="AG21" s="377">
        <v>1</v>
      </c>
      <c r="AH21" s="377">
        <v>0</v>
      </c>
      <c r="AI21" s="377">
        <v>0</v>
      </c>
      <c r="AJ21" s="377">
        <v>0</v>
      </c>
      <c r="AK21" s="377">
        <v>0</v>
      </c>
      <c r="AL21" s="377">
        <v>1</v>
      </c>
      <c r="AM21" s="377">
        <v>2</v>
      </c>
      <c r="AN21" s="377">
        <v>19</v>
      </c>
      <c r="AO21" s="377">
        <v>1</v>
      </c>
      <c r="AP21" s="377">
        <v>8</v>
      </c>
      <c r="AQ21" s="377">
        <v>0</v>
      </c>
      <c r="AR21" s="377">
        <v>0</v>
      </c>
      <c r="AS21" s="377">
        <v>0</v>
      </c>
      <c r="AU21" s="37">
        <f t="shared" si="0"/>
        <v>1</v>
      </c>
      <c r="AV21" s="37">
        <f t="shared" si="1"/>
        <v>0</v>
      </c>
      <c r="AW21" s="37">
        <f t="shared" si="7"/>
        <v>32</v>
      </c>
      <c r="AX21" s="37">
        <f t="shared" si="8"/>
        <v>1</v>
      </c>
      <c r="AY21" s="37">
        <f t="shared" si="9"/>
        <v>34</v>
      </c>
      <c r="AZ21" s="37">
        <f t="shared" si="10"/>
        <v>1</v>
      </c>
      <c r="BA21" s="37">
        <f t="shared" si="11"/>
        <v>11</v>
      </c>
      <c r="BB21" s="37">
        <f t="shared" si="12"/>
        <v>0</v>
      </c>
      <c r="BC21" s="38">
        <f t="shared" si="13"/>
        <v>23</v>
      </c>
      <c r="BD21" s="37">
        <f t="shared" si="14"/>
        <v>8</v>
      </c>
      <c r="BE21" s="54">
        <f t="shared" si="15"/>
        <v>111</v>
      </c>
    </row>
    <row r="22" spans="1:57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3</v>
      </c>
      <c r="E22" s="379">
        <v>0</v>
      </c>
      <c r="F22" s="379">
        <v>8</v>
      </c>
      <c r="G22" s="379">
        <v>1</v>
      </c>
      <c r="H22" s="379">
        <v>1</v>
      </c>
      <c r="I22" s="379">
        <v>1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3</v>
      </c>
      <c r="P22" s="379">
        <v>0</v>
      </c>
      <c r="Q22" s="379">
        <v>0</v>
      </c>
      <c r="R22" s="379">
        <v>0</v>
      </c>
      <c r="S22" s="379">
        <v>3</v>
      </c>
      <c r="T22" s="379">
        <v>0</v>
      </c>
      <c r="U22" s="379">
        <v>0</v>
      </c>
      <c r="V22" s="379">
        <v>0</v>
      </c>
      <c r="W22" s="379">
        <v>0</v>
      </c>
      <c r="X22" s="379">
        <v>2</v>
      </c>
      <c r="Y22" s="379">
        <v>0</v>
      </c>
      <c r="Z22" s="379">
        <v>0</v>
      </c>
      <c r="AA22" s="379">
        <v>0</v>
      </c>
      <c r="AB22" s="379">
        <v>0</v>
      </c>
      <c r="AC22" s="379">
        <v>3</v>
      </c>
      <c r="AD22" s="379">
        <v>0</v>
      </c>
      <c r="AE22" s="379">
        <v>0</v>
      </c>
      <c r="AF22" s="379">
        <v>0</v>
      </c>
      <c r="AG22" s="379">
        <v>2</v>
      </c>
      <c r="AH22" s="379">
        <v>0</v>
      </c>
      <c r="AI22" s="379">
        <v>1</v>
      </c>
      <c r="AJ22" s="379">
        <v>0</v>
      </c>
      <c r="AK22" s="379">
        <v>0</v>
      </c>
      <c r="AL22" s="379">
        <v>1</v>
      </c>
      <c r="AM22" s="379">
        <v>0</v>
      </c>
      <c r="AN22" s="379">
        <v>0</v>
      </c>
      <c r="AO22" s="379">
        <v>0</v>
      </c>
      <c r="AP22" s="379">
        <v>5</v>
      </c>
      <c r="AQ22" s="379">
        <v>0</v>
      </c>
      <c r="AR22" s="379">
        <v>0</v>
      </c>
      <c r="AS22" s="379">
        <v>0</v>
      </c>
      <c r="AU22" s="37">
        <f t="shared" si="0"/>
        <v>3</v>
      </c>
      <c r="AV22" s="37">
        <f t="shared" si="1"/>
        <v>0</v>
      </c>
      <c r="AW22" s="37">
        <f t="shared" si="7"/>
        <v>14</v>
      </c>
      <c r="AX22" s="37">
        <f t="shared" si="8"/>
        <v>0</v>
      </c>
      <c r="AY22" s="37">
        <f t="shared" si="9"/>
        <v>3</v>
      </c>
      <c r="AZ22" s="37">
        <f t="shared" si="10"/>
        <v>2</v>
      </c>
      <c r="BA22" s="37">
        <f t="shared" si="11"/>
        <v>5</v>
      </c>
      <c r="BB22" s="37">
        <f t="shared" si="12"/>
        <v>1</v>
      </c>
      <c r="BC22" s="38">
        <f t="shared" si="13"/>
        <v>1</v>
      </c>
      <c r="BD22" s="37">
        <f t="shared" si="14"/>
        <v>5</v>
      </c>
      <c r="BE22" s="54">
        <f t="shared" si="15"/>
        <v>34</v>
      </c>
    </row>
    <row r="23" spans="1:57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1</v>
      </c>
      <c r="V23" s="379">
        <v>1</v>
      </c>
      <c r="W23" s="379">
        <v>0</v>
      </c>
      <c r="X23" s="379">
        <v>8</v>
      </c>
      <c r="Y23" s="379">
        <v>0</v>
      </c>
      <c r="Z23" s="379">
        <v>5</v>
      </c>
      <c r="AA23" s="379">
        <v>0</v>
      </c>
      <c r="AB23" s="379">
        <v>0</v>
      </c>
      <c r="AC23" s="379">
        <v>0</v>
      </c>
      <c r="AD23" s="379">
        <v>0</v>
      </c>
      <c r="AE23" s="379">
        <v>5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2</v>
      </c>
      <c r="AM23" s="379">
        <v>1</v>
      </c>
      <c r="AN23" s="379">
        <v>0</v>
      </c>
      <c r="AO23" s="379">
        <v>0</v>
      </c>
      <c r="AP23" s="379">
        <v>0</v>
      </c>
      <c r="AQ23" s="379">
        <v>4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7"/>
        <v>0</v>
      </c>
      <c r="AX23" s="37">
        <f t="shared" si="8"/>
        <v>0</v>
      </c>
      <c r="AY23" s="37">
        <f t="shared" si="9"/>
        <v>2</v>
      </c>
      <c r="AZ23" s="37">
        <f t="shared" si="10"/>
        <v>13</v>
      </c>
      <c r="BA23" s="37">
        <f t="shared" si="11"/>
        <v>5</v>
      </c>
      <c r="BB23" s="37">
        <f t="shared" si="12"/>
        <v>0</v>
      </c>
      <c r="BC23" s="38">
        <f t="shared" si="13"/>
        <v>3</v>
      </c>
      <c r="BD23" s="37">
        <f t="shared" si="14"/>
        <v>4</v>
      </c>
      <c r="BE23" s="54">
        <f t="shared" si="15"/>
        <v>27</v>
      </c>
    </row>
    <row r="24" spans="1:57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30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14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8</v>
      </c>
      <c r="AM24" s="379">
        <v>0</v>
      </c>
      <c r="AN24" s="379">
        <v>0</v>
      </c>
      <c r="AO24" s="379">
        <v>0</v>
      </c>
      <c r="AP24" s="379">
        <v>15</v>
      </c>
      <c r="AQ24" s="379">
        <v>15</v>
      </c>
      <c r="AR24" s="379">
        <v>0</v>
      </c>
      <c r="AS24" s="379">
        <v>10</v>
      </c>
      <c r="AU24" s="37">
        <f t="shared" si="0"/>
        <v>0</v>
      </c>
      <c r="AV24" s="37">
        <f t="shared" si="1"/>
        <v>0</v>
      </c>
      <c r="AW24" s="37">
        <f t="shared" si="7"/>
        <v>0</v>
      </c>
      <c r="AX24" s="37">
        <f t="shared" si="8"/>
        <v>0</v>
      </c>
      <c r="AY24" s="37">
        <f t="shared" si="9"/>
        <v>30</v>
      </c>
      <c r="AZ24" s="37">
        <f t="shared" si="10"/>
        <v>0</v>
      </c>
      <c r="BA24" s="37">
        <f t="shared" si="11"/>
        <v>14</v>
      </c>
      <c r="BB24" s="37">
        <f t="shared" si="12"/>
        <v>0</v>
      </c>
      <c r="BC24" s="38">
        <f t="shared" si="13"/>
        <v>8</v>
      </c>
      <c r="BD24" s="37">
        <f t="shared" si="14"/>
        <v>40</v>
      </c>
      <c r="BE24" s="54">
        <f t="shared" si="15"/>
        <v>92</v>
      </c>
    </row>
    <row r="25" spans="1:57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27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1</v>
      </c>
      <c r="Q25" s="379">
        <v>0</v>
      </c>
      <c r="R25" s="379">
        <v>0</v>
      </c>
      <c r="S25" s="379">
        <v>3</v>
      </c>
      <c r="T25" s="379">
        <v>0</v>
      </c>
      <c r="U25" s="379">
        <v>0</v>
      </c>
      <c r="V25" s="379">
        <v>0</v>
      </c>
      <c r="W25" s="379">
        <v>3</v>
      </c>
      <c r="X25" s="379">
        <v>17</v>
      </c>
      <c r="Y25" s="379">
        <v>0</v>
      </c>
      <c r="Z25" s="379">
        <v>2</v>
      </c>
      <c r="AA25" s="379">
        <v>3</v>
      </c>
      <c r="AB25" s="379">
        <v>3</v>
      </c>
      <c r="AC25" s="379">
        <v>0</v>
      </c>
      <c r="AD25" s="379">
        <v>0</v>
      </c>
      <c r="AE25" s="379">
        <v>0</v>
      </c>
      <c r="AF25" s="379">
        <v>0</v>
      </c>
      <c r="AG25" s="379">
        <v>1</v>
      </c>
      <c r="AH25" s="379">
        <v>0</v>
      </c>
      <c r="AI25" s="379">
        <v>6</v>
      </c>
      <c r="AJ25" s="379">
        <v>3</v>
      </c>
      <c r="AK25" s="379">
        <v>1</v>
      </c>
      <c r="AL25" s="379">
        <v>4</v>
      </c>
      <c r="AM25" s="379">
        <v>0</v>
      </c>
      <c r="AN25" s="379">
        <v>1</v>
      </c>
      <c r="AO25" s="379">
        <v>0</v>
      </c>
      <c r="AP25" s="379">
        <v>4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7"/>
        <v>27</v>
      </c>
      <c r="AX25" s="37">
        <f t="shared" si="8"/>
        <v>1</v>
      </c>
      <c r="AY25" s="37">
        <f t="shared" si="9"/>
        <v>3</v>
      </c>
      <c r="AZ25" s="37">
        <f t="shared" si="10"/>
        <v>28</v>
      </c>
      <c r="BA25" s="37">
        <f t="shared" si="11"/>
        <v>1</v>
      </c>
      <c r="BB25" s="37">
        <f t="shared" si="12"/>
        <v>10</v>
      </c>
      <c r="BC25" s="38">
        <f t="shared" si="13"/>
        <v>5</v>
      </c>
      <c r="BD25" s="37">
        <f t="shared" si="14"/>
        <v>4</v>
      </c>
      <c r="BE25" s="54">
        <f t="shared" si="15"/>
        <v>79</v>
      </c>
    </row>
    <row r="26" spans="1:57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30</v>
      </c>
      <c r="G26" s="379">
        <v>0</v>
      </c>
      <c r="H26" s="379">
        <v>1</v>
      </c>
      <c r="I26" s="379">
        <v>2</v>
      </c>
      <c r="J26" s="379">
        <v>1</v>
      </c>
      <c r="K26" s="379">
        <v>0</v>
      </c>
      <c r="L26" s="379">
        <v>3</v>
      </c>
      <c r="M26" s="379">
        <v>0</v>
      </c>
      <c r="N26" s="379">
        <v>0</v>
      </c>
      <c r="O26" s="379">
        <v>0</v>
      </c>
      <c r="P26" s="379">
        <v>1</v>
      </c>
      <c r="Q26" s="379">
        <v>2</v>
      </c>
      <c r="R26" s="379">
        <v>0</v>
      </c>
      <c r="S26" s="379">
        <v>1</v>
      </c>
      <c r="T26" s="379">
        <v>1</v>
      </c>
      <c r="U26" s="379">
        <v>0</v>
      </c>
      <c r="V26" s="379">
        <v>0</v>
      </c>
      <c r="W26" s="379">
        <v>0</v>
      </c>
      <c r="X26" s="379">
        <v>3</v>
      </c>
      <c r="Y26" s="379">
        <v>2</v>
      </c>
      <c r="Z26" s="379">
        <v>2</v>
      </c>
      <c r="AA26" s="379">
        <v>0</v>
      </c>
      <c r="AB26" s="379">
        <v>0</v>
      </c>
      <c r="AC26" s="379">
        <v>2</v>
      </c>
      <c r="AD26" s="379">
        <v>0</v>
      </c>
      <c r="AE26" s="379">
        <v>2</v>
      </c>
      <c r="AF26" s="379">
        <v>0</v>
      </c>
      <c r="AG26" s="379">
        <v>1</v>
      </c>
      <c r="AH26" s="379">
        <v>0</v>
      </c>
      <c r="AI26" s="379">
        <v>0</v>
      </c>
      <c r="AJ26" s="379">
        <v>0</v>
      </c>
      <c r="AK26" s="379">
        <v>0</v>
      </c>
      <c r="AL26" s="379">
        <v>2</v>
      </c>
      <c r="AM26" s="379">
        <v>0</v>
      </c>
      <c r="AN26" s="379">
        <v>0</v>
      </c>
      <c r="AO26" s="379">
        <v>1</v>
      </c>
      <c r="AP26" s="379">
        <v>4</v>
      </c>
      <c r="AQ26" s="379">
        <v>0</v>
      </c>
      <c r="AR26" s="379">
        <v>2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7"/>
        <v>37</v>
      </c>
      <c r="AX26" s="37">
        <f t="shared" si="8"/>
        <v>3</v>
      </c>
      <c r="AY26" s="37">
        <f t="shared" si="9"/>
        <v>2</v>
      </c>
      <c r="AZ26" s="37">
        <f t="shared" si="10"/>
        <v>7</v>
      </c>
      <c r="BA26" s="37">
        <f t="shared" si="11"/>
        <v>5</v>
      </c>
      <c r="BB26" s="37">
        <f t="shared" si="12"/>
        <v>0</v>
      </c>
      <c r="BC26" s="38">
        <f t="shared" si="13"/>
        <v>3</v>
      </c>
      <c r="BD26" s="37">
        <f t="shared" si="14"/>
        <v>6</v>
      </c>
      <c r="BE26" s="54">
        <f t="shared" si="15"/>
        <v>63</v>
      </c>
    </row>
    <row r="27" spans="1:57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2</v>
      </c>
      <c r="U27" s="379">
        <v>0</v>
      </c>
      <c r="V27" s="379">
        <v>0</v>
      </c>
      <c r="W27" s="379">
        <v>0</v>
      </c>
      <c r="X27" s="379">
        <v>13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6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8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7"/>
        <v>0</v>
      </c>
      <c r="AX27" s="37">
        <f t="shared" si="8"/>
        <v>0</v>
      </c>
      <c r="AY27" s="37">
        <f t="shared" si="9"/>
        <v>2</v>
      </c>
      <c r="AZ27" s="37">
        <f t="shared" si="10"/>
        <v>13</v>
      </c>
      <c r="BA27" s="37">
        <f t="shared" si="11"/>
        <v>6</v>
      </c>
      <c r="BB27" s="37">
        <f t="shared" si="12"/>
        <v>0</v>
      </c>
      <c r="BC27" s="38">
        <f t="shared" si="13"/>
        <v>8</v>
      </c>
      <c r="BD27" s="37">
        <f t="shared" si="14"/>
        <v>0</v>
      </c>
      <c r="BE27" s="54">
        <f t="shared" si="15"/>
        <v>29</v>
      </c>
    </row>
    <row r="28" spans="1:57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227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8</v>
      </c>
      <c r="M28" s="379">
        <v>20</v>
      </c>
      <c r="N28" s="379">
        <v>0</v>
      </c>
      <c r="O28" s="379">
        <v>20</v>
      </c>
      <c r="P28" s="379">
        <v>0</v>
      </c>
      <c r="Q28" s="379">
        <v>0</v>
      </c>
      <c r="R28" s="379">
        <v>10</v>
      </c>
      <c r="S28" s="379">
        <v>10</v>
      </c>
      <c r="T28" s="379">
        <v>76</v>
      </c>
      <c r="U28" s="379">
        <v>25</v>
      </c>
      <c r="V28" s="379">
        <v>58</v>
      </c>
      <c r="W28" s="379">
        <v>0</v>
      </c>
      <c r="X28" s="379">
        <v>44</v>
      </c>
      <c r="Y28" s="379">
        <v>10</v>
      </c>
      <c r="Z28" s="379">
        <v>63</v>
      </c>
      <c r="AA28" s="379">
        <v>11</v>
      </c>
      <c r="AB28" s="379">
        <v>12</v>
      </c>
      <c r="AC28" s="379">
        <v>21</v>
      </c>
      <c r="AD28" s="379">
        <v>0</v>
      </c>
      <c r="AE28" s="379">
        <v>15</v>
      </c>
      <c r="AF28" s="379">
        <v>0</v>
      </c>
      <c r="AG28" s="379">
        <v>22</v>
      </c>
      <c r="AH28" s="379">
        <v>0</v>
      </c>
      <c r="AI28" s="379">
        <v>0</v>
      </c>
      <c r="AJ28" s="379">
        <v>0</v>
      </c>
      <c r="AK28" s="379">
        <v>0</v>
      </c>
      <c r="AL28" s="379">
        <v>19</v>
      </c>
      <c r="AM28" s="379">
        <v>7</v>
      </c>
      <c r="AN28" s="379">
        <v>0</v>
      </c>
      <c r="AO28" s="379">
        <v>18</v>
      </c>
      <c r="AP28" s="379">
        <v>11</v>
      </c>
      <c r="AQ28" s="379">
        <v>0</v>
      </c>
      <c r="AR28" s="379">
        <v>8</v>
      </c>
      <c r="AS28" s="379">
        <v>18</v>
      </c>
      <c r="AU28" s="37">
        <f t="shared" si="0"/>
        <v>0</v>
      </c>
      <c r="AV28" s="37">
        <f t="shared" si="1"/>
        <v>0</v>
      </c>
      <c r="AW28" s="37">
        <f t="shared" si="7"/>
        <v>275</v>
      </c>
      <c r="AX28" s="37">
        <f t="shared" si="8"/>
        <v>10</v>
      </c>
      <c r="AY28" s="37">
        <f t="shared" si="9"/>
        <v>169</v>
      </c>
      <c r="AZ28" s="37">
        <f t="shared" si="10"/>
        <v>140</v>
      </c>
      <c r="BA28" s="37">
        <f t="shared" si="11"/>
        <v>58</v>
      </c>
      <c r="BB28" s="37">
        <f t="shared" si="12"/>
        <v>0</v>
      </c>
      <c r="BC28" s="38">
        <f t="shared" si="13"/>
        <v>44</v>
      </c>
      <c r="BD28" s="37">
        <f t="shared" si="14"/>
        <v>37</v>
      </c>
      <c r="BE28" s="54">
        <f t="shared" si="15"/>
        <v>733</v>
      </c>
    </row>
    <row r="29" spans="1:57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8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30</v>
      </c>
      <c r="U29" s="379">
        <v>58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15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7</v>
      </c>
      <c r="AN29" s="379">
        <v>0</v>
      </c>
      <c r="AO29" s="379">
        <v>0</v>
      </c>
      <c r="AP29" s="379">
        <v>11</v>
      </c>
      <c r="AQ29" s="379">
        <v>0</v>
      </c>
      <c r="AR29" s="379">
        <v>10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7"/>
        <v>8</v>
      </c>
      <c r="AX29" s="37">
        <f t="shared" si="8"/>
        <v>0</v>
      </c>
      <c r="AY29" s="37">
        <f t="shared" si="9"/>
        <v>88</v>
      </c>
      <c r="AZ29" s="37">
        <f t="shared" si="10"/>
        <v>0</v>
      </c>
      <c r="BA29" s="37">
        <f t="shared" si="11"/>
        <v>15</v>
      </c>
      <c r="BB29" s="37">
        <f t="shared" si="12"/>
        <v>0</v>
      </c>
      <c r="BC29" s="38">
        <f t="shared" si="13"/>
        <v>7</v>
      </c>
      <c r="BD29" s="37">
        <f t="shared" si="14"/>
        <v>21</v>
      </c>
      <c r="BE29" s="54">
        <f t="shared" si="15"/>
        <v>139</v>
      </c>
    </row>
    <row r="30" spans="1:57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597</v>
      </c>
      <c r="G30" s="379">
        <v>23</v>
      </c>
      <c r="H30" s="379">
        <v>0</v>
      </c>
      <c r="I30" s="379">
        <v>0</v>
      </c>
      <c r="J30" s="379">
        <v>0</v>
      </c>
      <c r="K30" s="379">
        <v>3</v>
      </c>
      <c r="L30" s="379">
        <v>14</v>
      </c>
      <c r="M30" s="379">
        <v>32</v>
      </c>
      <c r="N30" s="379">
        <v>24</v>
      </c>
      <c r="O30" s="379">
        <v>219</v>
      </c>
      <c r="P30" s="379">
        <v>119</v>
      </c>
      <c r="Q30" s="379">
        <v>41</v>
      </c>
      <c r="R30" s="379">
        <v>10</v>
      </c>
      <c r="S30" s="379">
        <v>19</v>
      </c>
      <c r="T30" s="379">
        <v>89</v>
      </c>
      <c r="U30" s="379">
        <v>94</v>
      </c>
      <c r="V30" s="379">
        <v>104</v>
      </c>
      <c r="W30" s="379">
        <v>0</v>
      </c>
      <c r="X30" s="379">
        <v>60</v>
      </c>
      <c r="Y30" s="379">
        <v>0</v>
      </c>
      <c r="Z30" s="379">
        <v>0</v>
      </c>
      <c r="AA30" s="379">
        <v>0</v>
      </c>
      <c r="AB30" s="379">
        <v>0</v>
      </c>
      <c r="AC30" s="379">
        <v>15</v>
      </c>
      <c r="AD30" s="379">
        <v>0</v>
      </c>
      <c r="AE30" s="379">
        <v>30</v>
      </c>
      <c r="AF30" s="379">
        <v>0</v>
      </c>
      <c r="AG30" s="379">
        <v>22</v>
      </c>
      <c r="AH30" s="379">
        <v>0</v>
      </c>
      <c r="AI30" s="379">
        <v>0</v>
      </c>
      <c r="AJ30" s="379">
        <v>0</v>
      </c>
      <c r="AK30" s="379">
        <v>0</v>
      </c>
      <c r="AL30" s="379">
        <v>74</v>
      </c>
      <c r="AM30" s="379">
        <v>20</v>
      </c>
      <c r="AN30" s="379">
        <v>0</v>
      </c>
      <c r="AO30" s="379">
        <v>25</v>
      </c>
      <c r="AP30" s="379">
        <v>49</v>
      </c>
      <c r="AQ30" s="379">
        <v>0</v>
      </c>
      <c r="AR30" s="379">
        <v>10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7"/>
        <v>912</v>
      </c>
      <c r="AX30" s="37">
        <f t="shared" si="8"/>
        <v>170</v>
      </c>
      <c r="AY30" s="37">
        <f t="shared" si="9"/>
        <v>306</v>
      </c>
      <c r="AZ30" s="37">
        <f t="shared" si="10"/>
        <v>60</v>
      </c>
      <c r="BA30" s="37">
        <f t="shared" si="11"/>
        <v>67</v>
      </c>
      <c r="BB30" s="37">
        <f t="shared" si="12"/>
        <v>0</v>
      </c>
      <c r="BC30" s="38">
        <f t="shared" si="13"/>
        <v>119</v>
      </c>
      <c r="BD30" s="37">
        <f t="shared" si="14"/>
        <v>59</v>
      </c>
      <c r="BE30" s="54">
        <f t="shared" si="15"/>
        <v>1693</v>
      </c>
    </row>
    <row r="31" spans="1:57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294</v>
      </c>
      <c r="G31" s="379">
        <v>4</v>
      </c>
      <c r="H31" s="379">
        <v>0</v>
      </c>
      <c r="I31" s="379">
        <v>0</v>
      </c>
      <c r="J31" s="379">
        <v>0</v>
      </c>
      <c r="K31" s="379">
        <v>3</v>
      </c>
      <c r="L31" s="379">
        <v>14</v>
      </c>
      <c r="M31" s="379">
        <v>23</v>
      </c>
      <c r="N31" s="379">
        <v>24</v>
      </c>
      <c r="O31" s="379">
        <v>211</v>
      </c>
      <c r="P31" s="379">
        <v>101</v>
      </c>
      <c r="Q31" s="379">
        <v>41</v>
      </c>
      <c r="R31" s="379">
        <v>10</v>
      </c>
      <c r="S31" s="379">
        <v>19</v>
      </c>
      <c r="T31" s="379">
        <v>88</v>
      </c>
      <c r="U31" s="379">
        <v>66</v>
      </c>
      <c r="V31" s="379">
        <v>50</v>
      </c>
      <c r="W31" s="379">
        <v>0</v>
      </c>
      <c r="X31" s="379">
        <v>0</v>
      </c>
      <c r="Y31" s="379">
        <v>46</v>
      </c>
      <c r="Z31" s="379">
        <v>47</v>
      </c>
      <c r="AA31" s="379">
        <v>0</v>
      </c>
      <c r="AB31" s="379">
        <v>0</v>
      </c>
      <c r="AC31" s="379">
        <v>25</v>
      </c>
      <c r="AD31" s="379">
        <v>0</v>
      </c>
      <c r="AE31" s="379">
        <v>30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94</v>
      </c>
      <c r="AM31" s="379">
        <v>8</v>
      </c>
      <c r="AN31" s="379">
        <v>0</v>
      </c>
      <c r="AO31" s="379">
        <v>0</v>
      </c>
      <c r="AP31" s="379">
        <v>11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7"/>
        <v>573</v>
      </c>
      <c r="AX31" s="37">
        <f t="shared" si="8"/>
        <v>152</v>
      </c>
      <c r="AY31" s="37">
        <f t="shared" si="9"/>
        <v>223</v>
      </c>
      <c r="AZ31" s="37">
        <f t="shared" si="10"/>
        <v>93</v>
      </c>
      <c r="BA31" s="37">
        <f t="shared" si="11"/>
        <v>55</v>
      </c>
      <c r="BB31" s="37">
        <f t="shared" si="12"/>
        <v>0</v>
      </c>
      <c r="BC31" s="38">
        <f t="shared" si="13"/>
        <v>102</v>
      </c>
      <c r="BD31" s="37">
        <f t="shared" si="14"/>
        <v>11</v>
      </c>
      <c r="BE31" s="54">
        <f t="shared" ref="BE31:BE44" si="42">SUM(AU31:BD31)</f>
        <v>1209</v>
      </c>
    </row>
    <row r="32" spans="1:57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219</v>
      </c>
      <c r="G32" s="379">
        <v>0</v>
      </c>
      <c r="H32" s="379">
        <v>0</v>
      </c>
      <c r="I32" s="379">
        <v>31</v>
      </c>
      <c r="J32" s="379">
        <v>0</v>
      </c>
      <c r="K32" s="379">
        <v>0</v>
      </c>
      <c r="L32" s="379">
        <v>0</v>
      </c>
      <c r="M32" s="379">
        <v>5</v>
      </c>
      <c r="N32" s="379">
        <v>0</v>
      </c>
      <c r="O32" s="379">
        <v>23</v>
      </c>
      <c r="P32" s="379">
        <v>13</v>
      </c>
      <c r="Q32" s="379">
        <v>0</v>
      </c>
      <c r="R32" s="379">
        <v>0</v>
      </c>
      <c r="S32" s="379">
        <v>16</v>
      </c>
      <c r="T32" s="379">
        <v>0</v>
      </c>
      <c r="U32" s="379">
        <v>0</v>
      </c>
      <c r="V32" s="379">
        <v>0</v>
      </c>
      <c r="W32" s="379">
        <v>0</v>
      </c>
      <c r="X32" s="379">
        <v>82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31</v>
      </c>
      <c r="AJ32" s="379">
        <v>0</v>
      </c>
      <c r="AK32" s="379">
        <v>37</v>
      </c>
      <c r="AL32" s="379">
        <v>47</v>
      </c>
      <c r="AM32" s="379">
        <v>0</v>
      </c>
      <c r="AN32" s="379">
        <v>0</v>
      </c>
      <c r="AO32" s="379">
        <v>25</v>
      </c>
      <c r="AP32" s="379">
        <v>78</v>
      </c>
      <c r="AQ32" s="379">
        <v>12</v>
      </c>
      <c r="AR32" s="379">
        <v>8</v>
      </c>
      <c r="AS32" s="379">
        <v>18</v>
      </c>
      <c r="AU32" s="37">
        <f t="shared" si="0"/>
        <v>0</v>
      </c>
      <c r="AV32" s="37">
        <f t="shared" si="1"/>
        <v>0</v>
      </c>
      <c r="AW32" s="37">
        <f t="shared" si="7"/>
        <v>278</v>
      </c>
      <c r="AX32" s="37">
        <f t="shared" si="8"/>
        <v>13</v>
      </c>
      <c r="AY32" s="37">
        <f t="shared" si="9"/>
        <v>16</v>
      </c>
      <c r="AZ32" s="37">
        <f t="shared" si="10"/>
        <v>82</v>
      </c>
      <c r="BA32" s="37">
        <f t="shared" si="11"/>
        <v>0</v>
      </c>
      <c r="BB32" s="37">
        <f t="shared" si="12"/>
        <v>68</v>
      </c>
      <c r="BC32" s="38">
        <f t="shared" si="13"/>
        <v>72</v>
      </c>
      <c r="BD32" s="37">
        <f t="shared" si="14"/>
        <v>116</v>
      </c>
      <c r="BE32" s="54">
        <f t="shared" si="42"/>
        <v>645</v>
      </c>
    </row>
    <row r="33" spans="1:57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373</v>
      </c>
      <c r="G33" s="379">
        <v>0</v>
      </c>
      <c r="H33" s="379">
        <v>0</v>
      </c>
      <c r="I33" s="379">
        <v>34</v>
      </c>
      <c r="J33" s="379">
        <v>0</v>
      </c>
      <c r="K33" s="379">
        <v>0</v>
      </c>
      <c r="L33" s="379">
        <v>0</v>
      </c>
      <c r="M33" s="379">
        <v>5</v>
      </c>
      <c r="N33" s="379">
        <v>0</v>
      </c>
      <c r="O33" s="379">
        <v>51</v>
      </c>
      <c r="P33" s="379">
        <v>84</v>
      </c>
      <c r="Q33" s="379">
        <v>0</v>
      </c>
      <c r="R33" s="379">
        <v>0</v>
      </c>
      <c r="S33" s="379">
        <v>16</v>
      </c>
      <c r="T33" s="379">
        <v>0</v>
      </c>
      <c r="U33" s="379">
        <v>0</v>
      </c>
      <c r="V33" s="379">
        <v>81</v>
      </c>
      <c r="W33" s="379">
        <v>0</v>
      </c>
      <c r="X33" s="379">
        <v>64</v>
      </c>
      <c r="Y33" s="379">
        <v>12</v>
      </c>
      <c r="Z33" s="379">
        <v>0</v>
      </c>
      <c r="AA33" s="379">
        <v>0</v>
      </c>
      <c r="AB33" s="379">
        <v>0</v>
      </c>
      <c r="AC33" s="379">
        <v>10</v>
      </c>
      <c r="AD33" s="379">
        <v>0</v>
      </c>
      <c r="AE33" s="379">
        <v>14</v>
      </c>
      <c r="AF33" s="379">
        <v>0</v>
      </c>
      <c r="AG33" s="379">
        <v>0</v>
      </c>
      <c r="AH33" s="379">
        <v>0</v>
      </c>
      <c r="AI33" s="379">
        <v>91</v>
      </c>
      <c r="AJ33" s="379">
        <v>16</v>
      </c>
      <c r="AK33" s="379">
        <v>38</v>
      </c>
      <c r="AL33" s="379">
        <v>0</v>
      </c>
      <c r="AM33" s="379">
        <v>12</v>
      </c>
      <c r="AN33" s="379">
        <v>0</v>
      </c>
      <c r="AO33" s="379">
        <v>0</v>
      </c>
      <c r="AP33" s="379">
        <v>1</v>
      </c>
      <c r="AQ33" s="379">
        <v>7</v>
      </c>
      <c r="AR33" s="379">
        <v>9</v>
      </c>
      <c r="AS33" s="379">
        <v>23</v>
      </c>
      <c r="AU33" s="37">
        <f t="shared" si="0"/>
        <v>0</v>
      </c>
      <c r="AV33" s="37">
        <f t="shared" si="1"/>
        <v>0</v>
      </c>
      <c r="AW33" s="37">
        <f t="shared" si="7"/>
        <v>463</v>
      </c>
      <c r="AX33" s="37">
        <f t="shared" si="8"/>
        <v>84</v>
      </c>
      <c r="AY33" s="37">
        <f t="shared" si="9"/>
        <v>97</v>
      </c>
      <c r="AZ33" s="37">
        <f t="shared" si="10"/>
        <v>76</v>
      </c>
      <c r="BA33" s="37">
        <f t="shared" si="11"/>
        <v>24</v>
      </c>
      <c r="BB33" s="37">
        <f t="shared" si="12"/>
        <v>145</v>
      </c>
      <c r="BC33" s="38">
        <f t="shared" si="13"/>
        <v>12</v>
      </c>
      <c r="BD33" s="37">
        <f t="shared" si="14"/>
        <v>40</v>
      </c>
      <c r="BE33" s="54">
        <f t="shared" si="42"/>
        <v>941</v>
      </c>
    </row>
    <row r="34" spans="1:57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32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ref="AW34:AW44" si="43">+SUM(F34:O34)</f>
        <v>32</v>
      </c>
      <c r="AX34" s="37">
        <f t="shared" ref="AX34:AX44" si="44">+SUM(P34:R34)</f>
        <v>0</v>
      </c>
      <c r="AY34" s="37">
        <f t="shared" ref="AY34:AY44" si="45">+SUM(S34:V34)</f>
        <v>0</v>
      </c>
      <c r="AZ34" s="37">
        <f t="shared" ref="AZ34:AZ44" si="46">+SUM(W34:AB34)</f>
        <v>0</v>
      </c>
      <c r="BA34" s="37">
        <f t="shared" ref="BA34:BA44" si="47">+SUM(AC34:AG34)</f>
        <v>0</v>
      </c>
      <c r="BB34" s="37">
        <f t="shared" ref="BB34:BB44" si="48">+SUM(AI34:AK34)</f>
        <v>0</v>
      </c>
      <c r="BC34" s="38">
        <f t="shared" ref="BC34:BC44" si="49">+SUM(AL34:AO34)</f>
        <v>0</v>
      </c>
      <c r="BD34" s="37">
        <f t="shared" si="14"/>
        <v>0</v>
      </c>
      <c r="BE34" s="54">
        <f t="shared" si="42"/>
        <v>32</v>
      </c>
    </row>
    <row r="35" spans="1:57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34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43"/>
        <v>0</v>
      </c>
      <c r="AX35" s="37">
        <f t="shared" si="44"/>
        <v>0</v>
      </c>
      <c r="AY35" s="37">
        <f t="shared" si="45"/>
        <v>0</v>
      </c>
      <c r="AZ35" s="37">
        <f t="shared" si="46"/>
        <v>0</v>
      </c>
      <c r="BA35" s="37">
        <f t="shared" si="47"/>
        <v>0</v>
      </c>
      <c r="BB35" s="37">
        <f t="shared" si="48"/>
        <v>34</v>
      </c>
      <c r="BC35" s="38">
        <f t="shared" si="49"/>
        <v>0</v>
      </c>
      <c r="BD35" s="37">
        <f t="shared" si="14"/>
        <v>0</v>
      </c>
      <c r="BE35" s="54">
        <f t="shared" si="42"/>
        <v>34</v>
      </c>
    </row>
    <row r="36" spans="1:57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50">SUM(D36)</f>
        <v>0</v>
      </c>
      <c r="AV36" s="37">
        <f t="shared" ref="AV36:AV53" si="51">+E36</f>
        <v>0</v>
      </c>
      <c r="AW36" s="37">
        <f t="shared" si="43"/>
        <v>0</v>
      </c>
      <c r="AX36" s="37">
        <f t="shared" si="44"/>
        <v>0</v>
      </c>
      <c r="AY36" s="37">
        <f t="shared" si="45"/>
        <v>0</v>
      </c>
      <c r="AZ36" s="37">
        <f t="shared" si="46"/>
        <v>0</v>
      </c>
      <c r="BA36" s="37">
        <f t="shared" si="47"/>
        <v>0</v>
      </c>
      <c r="BB36" s="37">
        <f t="shared" si="48"/>
        <v>0</v>
      </c>
      <c r="BC36" s="38">
        <f t="shared" si="49"/>
        <v>0</v>
      </c>
      <c r="BD36" s="37">
        <f t="shared" si="14"/>
        <v>0</v>
      </c>
      <c r="BE36" s="54">
        <f t="shared" si="42"/>
        <v>0</v>
      </c>
    </row>
    <row r="37" spans="1:57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1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50"/>
        <v>0</v>
      </c>
      <c r="AV37" s="37">
        <f t="shared" si="51"/>
        <v>0</v>
      </c>
      <c r="AW37" s="37">
        <f t="shared" si="43"/>
        <v>0</v>
      </c>
      <c r="AX37" s="37">
        <f t="shared" si="44"/>
        <v>0</v>
      </c>
      <c r="AY37" s="37">
        <f t="shared" si="45"/>
        <v>0</v>
      </c>
      <c r="AZ37" s="37">
        <f t="shared" si="46"/>
        <v>1</v>
      </c>
      <c r="BA37" s="37">
        <f t="shared" si="47"/>
        <v>0</v>
      </c>
      <c r="BB37" s="37">
        <f t="shared" si="48"/>
        <v>0</v>
      </c>
      <c r="BC37" s="38">
        <f t="shared" si="49"/>
        <v>0</v>
      </c>
      <c r="BD37" s="37">
        <f t="shared" si="14"/>
        <v>0</v>
      </c>
      <c r="BE37" s="54">
        <f t="shared" si="42"/>
        <v>1</v>
      </c>
    </row>
    <row r="38" spans="1:57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50"/>
        <v>0</v>
      </c>
      <c r="AV38" s="37">
        <f t="shared" si="51"/>
        <v>0</v>
      </c>
      <c r="AW38" s="37">
        <f t="shared" si="43"/>
        <v>0</v>
      </c>
      <c r="AX38" s="37">
        <f t="shared" si="44"/>
        <v>0</v>
      </c>
      <c r="AY38" s="37">
        <f t="shared" si="45"/>
        <v>0</v>
      </c>
      <c r="AZ38" s="37">
        <f t="shared" si="46"/>
        <v>0</v>
      </c>
      <c r="BA38" s="37">
        <f t="shared" si="47"/>
        <v>0</v>
      </c>
      <c r="BB38" s="37">
        <f t="shared" si="48"/>
        <v>0</v>
      </c>
      <c r="BC38" s="38">
        <f t="shared" si="49"/>
        <v>0</v>
      </c>
      <c r="BD38" s="37">
        <f t="shared" si="14"/>
        <v>0</v>
      </c>
      <c r="BE38" s="54">
        <f t="shared" si="42"/>
        <v>0</v>
      </c>
    </row>
    <row r="39" spans="1:57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5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50"/>
        <v>0</v>
      </c>
      <c r="AV39" s="37">
        <f t="shared" si="51"/>
        <v>0</v>
      </c>
      <c r="AW39" s="37">
        <f t="shared" si="43"/>
        <v>0</v>
      </c>
      <c r="AX39" s="37">
        <f t="shared" si="44"/>
        <v>0</v>
      </c>
      <c r="AY39" s="37">
        <f t="shared" si="45"/>
        <v>0</v>
      </c>
      <c r="AZ39" s="37">
        <f t="shared" si="46"/>
        <v>0</v>
      </c>
      <c r="BA39" s="37">
        <f t="shared" si="47"/>
        <v>5</v>
      </c>
      <c r="BB39" s="37">
        <f t="shared" si="48"/>
        <v>0</v>
      </c>
      <c r="BC39" s="38">
        <f t="shared" si="49"/>
        <v>0</v>
      </c>
      <c r="BD39" s="37">
        <f t="shared" si="14"/>
        <v>0</v>
      </c>
      <c r="BE39" s="54">
        <f t="shared" si="42"/>
        <v>5</v>
      </c>
    </row>
    <row r="40" spans="1:57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50"/>
        <v>0</v>
      </c>
      <c r="AV40" s="37">
        <f t="shared" si="51"/>
        <v>0</v>
      </c>
      <c r="AW40" s="37">
        <f t="shared" si="43"/>
        <v>0</v>
      </c>
      <c r="AX40" s="37">
        <f t="shared" si="44"/>
        <v>0</v>
      </c>
      <c r="AY40" s="37">
        <f t="shared" si="45"/>
        <v>0</v>
      </c>
      <c r="AZ40" s="37">
        <f t="shared" si="46"/>
        <v>0</v>
      </c>
      <c r="BA40" s="37">
        <f t="shared" si="47"/>
        <v>0</v>
      </c>
      <c r="BB40" s="37">
        <f t="shared" si="48"/>
        <v>0</v>
      </c>
      <c r="BC40" s="38">
        <f t="shared" si="49"/>
        <v>0</v>
      </c>
      <c r="BD40" s="37">
        <f t="shared" si="14"/>
        <v>0</v>
      </c>
      <c r="BE40" s="54">
        <f t="shared" si="42"/>
        <v>0</v>
      </c>
    </row>
    <row r="41" spans="1:57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50"/>
        <v>0</v>
      </c>
      <c r="AV41" s="37">
        <f t="shared" si="51"/>
        <v>0</v>
      </c>
      <c r="AW41" s="37">
        <f t="shared" si="43"/>
        <v>0</v>
      </c>
      <c r="AX41" s="37">
        <f t="shared" si="44"/>
        <v>0</v>
      </c>
      <c r="AY41" s="37">
        <f t="shared" si="45"/>
        <v>0</v>
      </c>
      <c r="AZ41" s="37">
        <f t="shared" si="46"/>
        <v>0</v>
      </c>
      <c r="BA41" s="37">
        <f t="shared" si="47"/>
        <v>0</v>
      </c>
      <c r="BB41" s="37">
        <f t="shared" si="48"/>
        <v>0</v>
      </c>
      <c r="BC41" s="38">
        <f t="shared" si="49"/>
        <v>0</v>
      </c>
      <c r="BD41" s="37">
        <f t="shared" si="14"/>
        <v>0</v>
      </c>
      <c r="BE41" s="54">
        <f t="shared" si="42"/>
        <v>0</v>
      </c>
    </row>
    <row r="42" spans="1:57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50"/>
        <v>0</v>
      </c>
      <c r="AV42" s="37">
        <f t="shared" si="51"/>
        <v>0</v>
      </c>
      <c r="AW42" s="37">
        <f t="shared" si="43"/>
        <v>0</v>
      </c>
      <c r="AX42" s="37">
        <f t="shared" si="44"/>
        <v>0</v>
      </c>
      <c r="AY42" s="37">
        <f t="shared" si="45"/>
        <v>0</v>
      </c>
      <c r="AZ42" s="37">
        <f t="shared" si="46"/>
        <v>0</v>
      </c>
      <c r="BA42" s="37">
        <f t="shared" si="47"/>
        <v>0</v>
      </c>
      <c r="BB42" s="37">
        <f t="shared" si="48"/>
        <v>0</v>
      </c>
      <c r="BC42" s="38">
        <f t="shared" si="49"/>
        <v>0</v>
      </c>
      <c r="BD42" s="37">
        <f t="shared" si="14"/>
        <v>0</v>
      </c>
      <c r="BE42" s="54">
        <f t="shared" si="42"/>
        <v>0</v>
      </c>
    </row>
    <row r="43" spans="1:57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5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50"/>
        <v>0</v>
      </c>
      <c r="AV43" s="37">
        <f t="shared" si="51"/>
        <v>0</v>
      </c>
      <c r="AW43" s="37">
        <f t="shared" si="43"/>
        <v>0</v>
      </c>
      <c r="AX43" s="37">
        <f t="shared" si="44"/>
        <v>0</v>
      </c>
      <c r="AY43" s="37">
        <f t="shared" si="45"/>
        <v>0</v>
      </c>
      <c r="AZ43" s="37">
        <f t="shared" si="46"/>
        <v>0</v>
      </c>
      <c r="BA43" s="37">
        <f t="shared" si="47"/>
        <v>5</v>
      </c>
      <c r="BB43" s="37">
        <f t="shared" si="48"/>
        <v>0</v>
      </c>
      <c r="BC43" s="38">
        <f t="shared" si="49"/>
        <v>0</v>
      </c>
      <c r="BD43" s="37">
        <f t="shared" si="14"/>
        <v>0</v>
      </c>
      <c r="BE43" s="54">
        <f t="shared" si="42"/>
        <v>5</v>
      </c>
    </row>
    <row r="44" spans="1:57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5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50"/>
        <v>0</v>
      </c>
      <c r="AV44" s="37">
        <f t="shared" si="51"/>
        <v>0</v>
      </c>
      <c r="AW44" s="37">
        <f t="shared" si="43"/>
        <v>0</v>
      </c>
      <c r="AX44" s="37">
        <f t="shared" si="44"/>
        <v>0</v>
      </c>
      <c r="AY44" s="37">
        <f t="shared" si="45"/>
        <v>0</v>
      </c>
      <c r="AZ44" s="37">
        <f t="shared" si="46"/>
        <v>0</v>
      </c>
      <c r="BA44" s="37">
        <f t="shared" si="47"/>
        <v>5</v>
      </c>
      <c r="BB44" s="37">
        <f t="shared" si="48"/>
        <v>0</v>
      </c>
      <c r="BC44" s="38">
        <f t="shared" si="49"/>
        <v>0</v>
      </c>
      <c r="BD44" s="37">
        <f t="shared" si="14"/>
        <v>0</v>
      </c>
      <c r="BE44" s="54">
        <f t="shared" si="42"/>
        <v>5</v>
      </c>
    </row>
    <row r="45" spans="1:57" x14ac:dyDescent="0.25">
      <c r="A45" s="353"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20</v>
      </c>
      <c r="G45" s="373">
        <v>1</v>
      </c>
      <c r="H45" s="373">
        <v>0</v>
      </c>
      <c r="I45" s="373">
        <v>2</v>
      </c>
      <c r="J45" s="373">
        <v>1</v>
      </c>
      <c r="K45" s="373">
        <v>0</v>
      </c>
      <c r="L45" s="373">
        <v>1</v>
      </c>
      <c r="M45" s="373">
        <v>0</v>
      </c>
      <c r="N45" s="373">
        <v>0</v>
      </c>
      <c r="O45" s="373">
        <v>2</v>
      </c>
      <c r="P45" s="373">
        <v>1</v>
      </c>
      <c r="Q45" s="373">
        <v>0</v>
      </c>
      <c r="R45" s="373">
        <v>1</v>
      </c>
      <c r="S45" s="373">
        <v>2</v>
      </c>
      <c r="T45" s="373">
        <v>0</v>
      </c>
      <c r="U45" s="373">
        <v>0</v>
      </c>
      <c r="V45" s="373">
        <v>0</v>
      </c>
      <c r="W45" s="373">
        <v>1</v>
      </c>
      <c r="X45" s="373">
        <v>11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1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1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58">
        <f t="shared" si="50"/>
        <v>0</v>
      </c>
      <c r="AV45" s="358">
        <f t="shared" si="51"/>
        <v>0</v>
      </c>
      <c r="AW45" s="358">
        <f t="shared" ref="AW45:AW52" si="52">+SUM(F45:O45)</f>
        <v>27</v>
      </c>
      <c r="AX45" s="358">
        <f t="shared" ref="AX45:AX52" si="53">+SUM(P45:R45)</f>
        <v>2</v>
      </c>
      <c r="AY45" s="358">
        <f t="shared" ref="AY45:AY52" si="54">+SUM(S45:V45)</f>
        <v>2</v>
      </c>
      <c r="AZ45" s="358">
        <f t="shared" ref="AZ45:AZ52" si="55">+SUM(W45:AB45)</f>
        <v>12</v>
      </c>
      <c r="BA45" s="358">
        <f t="shared" ref="BA45:BA52" si="56">+SUM(AC45:AG45)</f>
        <v>1</v>
      </c>
      <c r="BB45" s="358">
        <f t="shared" ref="BB45:BB52" si="57">+SUM(AI45:AK45)</f>
        <v>0</v>
      </c>
      <c r="BC45" s="359">
        <f t="shared" ref="BC45:BC52" si="58">+SUM(AL45:AO45)</f>
        <v>1</v>
      </c>
      <c r="BD45" s="358">
        <f t="shared" ref="BD45:BD52" si="59">+SUM(AP45:AS45)</f>
        <v>0</v>
      </c>
      <c r="BE45" s="54">
        <f t="shared" ref="BE45:BE52" si="60">SUM(AU45:BD45)</f>
        <v>45</v>
      </c>
    </row>
    <row r="46" spans="1:57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10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1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1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1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58">
        <f t="shared" si="50"/>
        <v>0</v>
      </c>
      <c r="AV46" s="358">
        <f t="shared" si="51"/>
        <v>0</v>
      </c>
      <c r="AW46" s="358">
        <f t="shared" si="52"/>
        <v>11</v>
      </c>
      <c r="AX46" s="358">
        <f t="shared" si="53"/>
        <v>0</v>
      </c>
      <c r="AY46" s="358">
        <f t="shared" si="54"/>
        <v>0</v>
      </c>
      <c r="AZ46" s="358">
        <f t="shared" si="55"/>
        <v>1</v>
      </c>
      <c r="BA46" s="358">
        <f t="shared" si="56"/>
        <v>0</v>
      </c>
      <c r="BB46" s="358">
        <f t="shared" si="57"/>
        <v>0</v>
      </c>
      <c r="BC46" s="359">
        <f t="shared" si="58"/>
        <v>1</v>
      </c>
      <c r="BD46" s="358">
        <f t="shared" si="59"/>
        <v>0</v>
      </c>
      <c r="BE46" s="54">
        <f t="shared" si="60"/>
        <v>13</v>
      </c>
    </row>
    <row r="47" spans="1:57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3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1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1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58">
        <f t="shared" si="50"/>
        <v>0</v>
      </c>
      <c r="AV47" s="358">
        <f t="shared" si="51"/>
        <v>0</v>
      </c>
      <c r="AW47" s="358">
        <f t="shared" si="52"/>
        <v>3</v>
      </c>
      <c r="AX47" s="358">
        <f t="shared" si="53"/>
        <v>0</v>
      </c>
      <c r="AY47" s="358">
        <f t="shared" si="54"/>
        <v>0</v>
      </c>
      <c r="AZ47" s="358">
        <f t="shared" si="55"/>
        <v>1</v>
      </c>
      <c r="BA47" s="358">
        <f t="shared" si="56"/>
        <v>0</v>
      </c>
      <c r="BB47" s="358">
        <f t="shared" si="57"/>
        <v>0</v>
      </c>
      <c r="BC47" s="359">
        <f t="shared" si="58"/>
        <v>1</v>
      </c>
      <c r="BD47" s="358">
        <f t="shared" si="59"/>
        <v>0</v>
      </c>
      <c r="BE47" s="54">
        <f t="shared" si="60"/>
        <v>5</v>
      </c>
    </row>
    <row r="48" spans="1:57" x14ac:dyDescent="0.25">
      <c r="A48" s="353"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4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1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58">
        <f t="shared" si="50"/>
        <v>0</v>
      </c>
      <c r="AV48" s="358">
        <f t="shared" si="51"/>
        <v>0</v>
      </c>
      <c r="AW48" s="358">
        <f t="shared" si="52"/>
        <v>5</v>
      </c>
      <c r="AX48" s="358">
        <f t="shared" si="53"/>
        <v>0</v>
      </c>
      <c r="AY48" s="358">
        <f t="shared" si="54"/>
        <v>0</v>
      </c>
      <c r="AZ48" s="358">
        <f t="shared" si="55"/>
        <v>0</v>
      </c>
      <c r="BA48" s="358">
        <f t="shared" si="56"/>
        <v>0</v>
      </c>
      <c r="BB48" s="358">
        <f t="shared" si="57"/>
        <v>0</v>
      </c>
      <c r="BC48" s="359">
        <f t="shared" si="58"/>
        <v>0</v>
      </c>
      <c r="BD48" s="358">
        <f t="shared" si="59"/>
        <v>0</v>
      </c>
      <c r="BE48" s="54">
        <f t="shared" si="60"/>
        <v>5</v>
      </c>
    </row>
    <row r="49" spans="1:57" x14ac:dyDescent="0.25">
      <c r="A49" s="353"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58">
        <f t="shared" si="50"/>
        <v>0</v>
      </c>
      <c r="AV49" s="358">
        <f t="shared" si="51"/>
        <v>0</v>
      </c>
      <c r="AW49" s="358">
        <f t="shared" si="52"/>
        <v>0</v>
      </c>
      <c r="AX49" s="358">
        <f t="shared" si="53"/>
        <v>0</v>
      </c>
      <c r="AY49" s="358">
        <f t="shared" si="54"/>
        <v>0</v>
      </c>
      <c r="AZ49" s="358">
        <f t="shared" si="55"/>
        <v>0</v>
      </c>
      <c r="BA49" s="358">
        <f t="shared" si="56"/>
        <v>0</v>
      </c>
      <c r="BB49" s="358">
        <f t="shared" si="57"/>
        <v>0</v>
      </c>
      <c r="BC49" s="359">
        <f t="shared" si="58"/>
        <v>0</v>
      </c>
      <c r="BD49" s="358">
        <f t="shared" si="59"/>
        <v>0</v>
      </c>
      <c r="BE49" s="54">
        <f t="shared" si="60"/>
        <v>0</v>
      </c>
    </row>
    <row r="50" spans="1:57" x14ac:dyDescent="0.25">
      <c r="A50" s="353"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58">
        <f t="shared" si="50"/>
        <v>0</v>
      </c>
      <c r="AV50" s="358">
        <f t="shared" si="51"/>
        <v>0</v>
      </c>
      <c r="AW50" s="358">
        <f t="shared" si="52"/>
        <v>0</v>
      </c>
      <c r="AX50" s="358">
        <f t="shared" si="53"/>
        <v>0</v>
      </c>
      <c r="AY50" s="358">
        <f t="shared" si="54"/>
        <v>0</v>
      </c>
      <c r="AZ50" s="358">
        <f t="shared" si="55"/>
        <v>0</v>
      </c>
      <c r="BA50" s="358">
        <f t="shared" si="56"/>
        <v>0</v>
      </c>
      <c r="BB50" s="358">
        <f t="shared" si="57"/>
        <v>0</v>
      </c>
      <c r="BC50" s="359">
        <f t="shared" si="58"/>
        <v>0</v>
      </c>
      <c r="BD50" s="358">
        <f t="shared" si="59"/>
        <v>0</v>
      </c>
      <c r="BE50" s="54">
        <f t="shared" si="60"/>
        <v>0</v>
      </c>
    </row>
    <row r="51" spans="1:57" x14ac:dyDescent="0.25">
      <c r="A51" s="353"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58">
        <f t="shared" si="50"/>
        <v>0</v>
      </c>
      <c r="AV51" s="358">
        <f t="shared" si="51"/>
        <v>0</v>
      </c>
      <c r="AW51" s="358">
        <f t="shared" si="52"/>
        <v>0</v>
      </c>
      <c r="AX51" s="358">
        <f t="shared" si="53"/>
        <v>0</v>
      </c>
      <c r="AY51" s="358">
        <f t="shared" si="54"/>
        <v>0</v>
      </c>
      <c r="AZ51" s="358">
        <f t="shared" si="55"/>
        <v>0</v>
      </c>
      <c r="BA51" s="358">
        <f t="shared" si="56"/>
        <v>0</v>
      </c>
      <c r="BB51" s="358">
        <f t="shared" si="57"/>
        <v>0</v>
      </c>
      <c r="BC51" s="359">
        <f t="shared" si="58"/>
        <v>0</v>
      </c>
      <c r="BD51" s="358">
        <f t="shared" si="59"/>
        <v>0</v>
      </c>
      <c r="BE51" s="54">
        <f t="shared" si="60"/>
        <v>0</v>
      </c>
    </row>
    <row r="52" spans="1:57" x14ac:dyDescent="0.25">
      <c r="A52" s="353"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10</v>
      </c>
      <c r="G52" s="373">
        <v>0</v>
      </c>
      <c r="H52" s="373">
        <v>0</v>
      </c>
      <c r="I52" s="373">
        <v>1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1</v>
      </c>
      <c r="P52" s="373">
        <v>1</v>
      </c>
      <c r="Q52" s="373">
        <v>0</v>
      </c>
      <c r="R52" s="373">
        <v>1</v>
      </c>
      <c r="S52" s="373">
        <v>3</v>
      </c>
      <c r="T52" s="373">
        <v>0</v>
      </c>
      <c r="U52" s="373">
        <v>0</v>
      </c>
      <c r="V52" s="373">
        <v>0</v>
      </c>
      <c r="W52" s="373">
        <v>1</v>
      </c>
      <c r="X52" s="373">
        <v>12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1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2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58">
        <f t="shared" si="50"/>
        <v>0</v>
      </c>
      <c r="AV52" s="358">
        <f t="shared" si="51"/>
        <v>0</v>
      </c>
      <c r="AW52" s="358">
        <f t="shared" si="52"/>
        <v>12</v>
      </c>
      <c r="AX52" s="358">
        <f t="shared" si="53"/>
        <v>2</v>
      </c>
      <c r="AY52" s="358">
        <f t="shared" si="54"/>
        <v>3</v>
      </c>
      <c r="AZ52" s="358">
        <f t="shared" si="55"/>
        <v>13</v>
      </c>
      <c r="BA52" s="358">
        <f t="shared" si="56"/>
        <v>1</v>
      </c>
      <c r="BB52" s="358">
        <f t="shared" si="57"/>
        <v>0</v>
      </c>
      <c r="BC52" s="359">
        <f t="shared" si="58"/>
        <v>2</v>
      </c>
      <c r="BD52" s="358">
        <f t="shared" si="59"/>
        <v>0</v>
      </c>
      <c r="BE52" s="54">
        <f t="shared" si="60"/>
        <v>33</v>
      </c>
    </row>
    <row r="53" spans="1:57" x14ac:dyDescent="0.25">
      <c r="A53" s="353"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58">
        <f t="shared" si="50"/>
        <v>0</v>
      </c>
      <c r="AV53" s="358">
        <f t="shared" si="51"/>
        <v>0</v>
      </c>
      <c r="AW53" s="358">
        <f t="shared" ref="AW53" si="61">+SUM(F53:O53)</f>
        <v>0</v>
      </c>
      <c r="AX53" s="358">
        <f t="shared" ref="AX53" si="62">+SUM(P53:R53)</f>
        <v>0</v>
      </c>
      <c r="AY53" s="358">
        <f t="shared" ref="AY53" si="63">+SUM(S53:V53)</f>
        <v>0</v>
      </c>
      <c r="AZ53" s="358">
        <f t="shared" ref="AZ53" si="64">+SUM(W53:AB53)</f>
        <v>0</v>
      </c>
      <c r="BA53" s="358">
        <f t="shared" ref="BA53" si="65">+SUM(AC53:AG53)</f>
        <v>0</v>
      </c>
      <c r="BB53" s="358">
        <f t="shared" ref="BB53" si="66">+SUM(AI53:AK53)</f>
        <v>0</v>
      </c>
      <c r="BC53" s="359">
        <f t="shared" ref="BC53" si="67">+SUM(AL53:AO53)</f>
        <v>0</v>
      </c>
      <c r="BD53" s="358">
        <f t="shared" ref="BD53" si="68">+SUM(AP53:AS53)</f>
        <v>0</v>
      </c>
      <c r="BE53" s="54">
        <f t="shared" ref="BE53" si="69">SUM(AU53:BD53)</f>
        <v>0</v>
      </c>
    </row>
  </sheetData>
  <sheetProtection selectLockedCells="1"/>
  <autoFilter ref="A3:BR52" xr:uid="{00000000-0009-0000-0000-000003000000}"/>
  <phoneticPr fontId="120" type="noConversion"/>
  <conditionalFormatting sqref="A3:AS3">
    <cfRule type="expression" dxfId="1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R53"/>
  <sheetViews>
    <sheetView showGridLines="0" zoomScale="80" zoomScaleNormal="80" workbookViewId="0">
      <pane xSplit="3" ySplit="3" topLeftCell="AZ4" activePane="bottomRight" state="frozen"/>
      <selection activeCell="B30" sqref="B30"/>
      <selection pane="topRight" activeCell="B30" sqref="B30"/>
      <selection pane="bottomLeft" activeCell="B30" sqref="B30"/>
      <selection pane="bottomRight" activeCell="AU23" sqref="AU23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8" width="10.7109375" customWidth="1"/>
    <col min="39" max="39" width="18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2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2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>+SUM(F4:O4)</f>
        <v>0</v>
      </c>
      <c r="AX4" s="37">
        <f>+SUM(P4:R4)</f>
        <v>2</v>
      </c>
      <c r="AY4" s="37">
        <f t="shared" ref="AY4" si="2">+SUM(S4:V4)</f>
        <v>0</v>
      </c>
      <c r="AZ4" s="37">
        <f t="shared" ref="AZ4" si="3">+SUM(W4:AB4)</f>
        <v>0</v>
      </c>
      <c r="BA4" s="37">
        <f>+SUM(AC4:AH4)</f>
        <v>0</v>
      </c>
      <c r="BB4" s="37">
        <f t="shared" ref="BB4" si="4">+SUM(AI4:AK4)</f>
        <v>2</v>
      </c>
      <c r="BC4" s="38">
        <f t="shared" ref="BC4" si="5">+SUM(AL4:AO4)</f>
        <v>0</v>
      </c>
      <c r="BD4" s="37">
        <f>SUM(AP4:AS4)</f>
        <v>0</v>
      </c>
      <c r="BE4" s="54">
        <f>SUM(AU4:BD4)</f>
        <v>4</v>
      </c>
    </row>
    <row r="5" spans="1:70" x14ac:dyDescent="0.25">
      <c r="A5" s="353"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2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1</v>
      </c>
      <c r="AJ5" s="381">
        <v>1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ref="AW5:AW33" si="6">+SUM(F5:O5)</f>
        <v>0</v>
      </c>
      <c r="AX5" s="37">
        <f t="shared" ref="AX5:AX33" si="7">+SUM(P5:R5)</f>
        <v>0</v>
      </c>
      <c r="AY5" s="37">
        <f t="shared" ref="AY5:AY33" si="8">+SUM(S5:V5)</f>
        <v>0</v>
      </c>
      <c r="AZ5" s="37">
        <f t="shared" ref="AZ5:AZ33" si="9">+SUM(W5:AB5)</f>
        <v>2</v>
      </c>
      <c r="BA5" s="37">
        <f t="shared" ref="BA5:BA44" si="10">+SUM(AC5:AH5)</f>
        <v>0</v>
      </c>
      <c r="BB5" s="37">
        <f t="shared" ref="BB5:BB33" si="11">+SUM(AI5:AK5)</f>
        <v>2</v>
      </c>
      <c r="BC5" s="38">
        <f t="shared" ref="BC5:BC33" si="12">+SUM(AL5:AO5)</f>
        <v>0</v>
      </c>
      <c r="BD5" s="37">
        <f t="shared" ref="BD5:BD44" si="13">SUM(AP5:AS5)</f>
        <v>0</v>
      </c>
      <c r="BE5" s="54">
        <f t="shared" ref="BE5:BE44" si="14">SUM(AU5:BD5)</f>
        <v>4</v>
      </c>
    </row>
    <row r="6" spans="1:70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184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385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6"/>
        <v>184</v>
      </c>
      <c r="AX6" s="37">
        <f t="shared" si="7"/>
        <v>0</v>
      </c>
      <c r="AY6" s="37">
        <f t="shared" si="8"/>
        <v>0</v>
      </c>
      <c r="AZ6" s="37">
        <f t="shared" si="9"/>
        <v>385</v>
      </c>
      <c r="BA6" s="37">
        <f t="shared" si="10"/>
        <v>0</v>
      </c>
      <c r="BB6" s="37">
        <f t="shared" si="11"/>
        <v>0</v>
      </c>
      <c r="BC6" s="38">
        <f t="shared" si="12"/>
        <v>0</v>
      </c>
      <c r="BD6" s="37">
        <f t="shared" si="13"/>
        <v>0</v>
      </c>
      <c r="BE6" s="54">
        <f t="shared" si="14"/>
        <v>569</v>
      </c>
    </row>
    <row r="7" spans="1:70" ht="30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7294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571</v>
      </c>
      <c r="T7" s="381">
        <v>0</v>
      </c>
      <c r="U7" s="381">
        <v>0</v>
      </c>
      <c r="V7" s="381">
        <v>0</v>
      </c>
      <c r="W7" s="381">
        <v>873</v>
      </c>
      <c r="X7" s="381">
        <v>2739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1251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6"/>
        <v>7294</v>
      </c>
      <c r="AX7" s="37">
        <f t="shared" si="7"/>
        <v>0</v>
      </c>
      <c r="AY7" s="37">
        <f t="shared" si="8"/>
        <v>571</v>
      </c>
      <c r="AZ7" s="37">
        <f t="shared" si="9"/>
        <v>3612</v>
      </c>
      <c r="BA7" s="37">
        <f t="shared" si="10"/>
        <v>0</v>
      </c>
      <c r="BB7" s="37">
        <f t="shared" si="11"/>
        <v>0</v>
      </c>
      <c r="BC7" s="38">
        <f t="shared" si="12"/>
        <v>1251</v>
      </c>
      <c r="BD7" s="37">
        <f t="shared" si="13"/>
        <v>0</v>
      </c>
      <c r="BE7" s="54">
        <f t="shared" si="14"/>
        <v>12728</v>
      </c>
    </row>
    <row r="8" spans="1:70" ht="30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1483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5">+SUM(F8:O8)</f>
        <v>0</v>
      </c>
      <c r="AX8" s="37">
        <f t="shared" ref="AX8" si="16">+SUM(P8:R8)</f>
        <v>0</v>
      </c>
      <c r="AY8" s="37">
        <f t="shared" ref="AY8" si="17">+SUM(S8:V8)</f>
        <v>0</v>
      </c>
      <c r="AZ8" s="37">
        <f t="shared" ref="AZ8" si="18">+SUM(W8:AB8)</f>
        <v>1483</v>
      </c>
      <c r="BA8" s="37">
        <f t="shared" si="10"/>
        <v>0</v>
      </c>
      <c r="BB8" s="37">
        <f t="shared" ref="BB8" si="19">+SUM(AI8:AK8)</f>
        <v>0</v>
      </c>
      <c r="BC8" s="38">
        <f t="shared" ref="BC8" si="20">+SUM(AL8:AO8)</f>
        <v>0</v>
      </c>
      <c r="BD8" s="37">
        <f t="shared" ref="BD8" si="21">SUM(AP8:AS8)</f>
        <v>0</v>
      </c>
      <c r="BE8" s="54">
        <f t="shared" ref="BE8" si="22">SUM(AU8:BD8)</f>
        <v>1483</v>
      </c>
    </row>
    <row r="9" spans="1:70" x14ac:dyDescent="0.25">
      <c r="A9" s="353"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7</v>
      </c>
      <c r="X9" s="381">
        <v>30</v>
      </c>
      <c r="Y9" s="381">
        <v>10</v>
      </c>
      <c r="Z9" s="381">
        <v>16</v>
      </c>
      <c r="AA9" s="381">
        <v>10</v>
      </c>
      <c r="AB9" s="381">
        <v>12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10</v>
      </c>
      <c r="AM9" s="381">
        <v>1</v>
      </c>
      <c r="AN9" s="381">
        <v>0</v>
      </c>
      <c r="AO9" s="381">
        <v>1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1"/>
        <v>0</v>
      </c>
      <c r="AW9" s="37">
        <f t="shared" ref="AW9" si="23">+SUM(F9:O9)</f>
        <v>0</v>
      </c>
      <c r="AX9" s="37">
        <f t="shared" ref="AX9" si="24">+SUM(P9:R9)</f>
        <v>0</v>
      </c>
      <c r="AY9" s="37">
        <f t="shared" ref="AY9" si="25">+SUM(S9:V9)</f>
        <v>0</v>
      </c>
      <c r="AZ9" s="37">
        <f t="shared" ref="AZ9" si="26">+SUM(W9:AB9)</f>
        <v>85</v>
      </c>
      <c r="BA9" s="37">
        <f t="shared" si="10"/>
        <v>0</v>
      </c>
      <c r="BB9" s="37">
        <f t="shared" ref="BB9" si="27">+SUM(AI9:AK9)</f>
        <v>0</v>
      </c>
      <c r="BC9" s="38">
        <f t="shared" ref="BC9" si="28">+SUM(AL9:AO9)</f>
        <v>12</v>
      </c>
      <c r="BD9" s="37">
        <f t="shared" ref="BD9" si="29">SUM(AP9:AS9)</f>
        <v>0</v>
      </c>
      <c r="BE9" s="54">
        <f t="shared" ref="BE9" si="30">SUM(AU9:BD9)</f>
        <v>97</v>
      </c>
    </row>
    <row r="10" spans="1:70" x14ac:dyDescent="0.25">
      <c r="A10" s="353">
        <v>7</v>
      </c>
      <c r="B10" s="374" t="str">
        <f>Ene!B10</f>
        <v>ATENCIONES 15 A MAS  (HIS)</v>
      </c>
      <c r="C10" s="367" t="s">
        <v>505</v>
      </c>
      <c r="D10" s="375">
        <v>545</v>
      </c>
      <c r="E10" s="375">
        <v>7</v>
      </c>
      <c r="F10" s="375">
        <v>1046</v>
      </c>
      <c r="G10" s="375">
        <v>32</v>
      </c>
      <c r="H10" s="375">
        <v>11</v>
      </c>
      <c r="I10" s="375">
        <v>29</v>
      </c>
      <c r="J10" s="375">
        <v>132</v>
      </c>
      <c r="K10" s="375">
        <v>10</v>
      </c>
      <c r="L10" s="375">
        <v>55</v>
      </c>
      <c r="M10" s="375">
        <v>16</v>
      </c>
      <c r="N10" s="375">
        <v>19</v>
      </c>
      <c r="O10" s="375">
        <v>137</v>
      </c>
      <c r="P10" s="375">
        <v>142</v>
      </c>
      <c r="Q10" s="375">
        <v>20</v>
      </c>
      <c r="R10" s="375">
        <v>78</v>
      </c>
      <c r="S10" s="375">
        <v>212</v>
      </c>
      <c r="T10" s="375">
        <v>12</v>
      </c>
      <c r="U10" s="375">
        <v>15</v>
      </c>
      <c r="V10" s="375">
        <v>63</v>
      </c>
      <c r="W10" s="375">
        <v>78</v>
      </c>
      <c r="X10" s="375">
        <v>325</v>
      </c>
      <c r="Y10" s="375">
        <v>17</v>
      </c>
      <c r="Z10" s="375">
        <v>64</v>
      </c>
      <c r="AA10" s="375">
        <v>18</v>
      </c>
      <c r="AB10" s="375">
        <v>47</v>
      </c>
      <c r="AC10" s="375">
        <v>103</v>
      </c>
      <c r="AD10" s="375">
        <v>7</v>
      </c>
      <c r="AE10" s="375">
        <v>23</v>
      </c>
      <c r="AF10" s="375">
        <v>34</v>
      </c>
      <c r="AG10" s="375">
        <v>28</v>
      </c>
      <c r="AH10" s="375">
        <v>11</v>
      </c>
      <c r="AI10" s="375">
        <v>143</v>
      </c>
      <c r="AJ10" s="375">
        <v>30</v>
      </c>
      <c r="AK10" s="375">
        <v>8</v>
      </c>
      <c r="AL10" s="375">
        <v>142</v>
      </c>
      <c r="AM10" s="375">
        <v>7</v>
      </c>
      <c r="AN10" s="375">
        <v>27</v>
      </c>
      <c r="AO10" s="375">
        <v>21</v>
      </c>
      <c r="AP10" s="375">
        <v>135</v>
      </c>
      <c r="AQ10" s="375">
        <v>6</v>
      </c>
      <c r="AR10" s="375">
        <v>9</v>
      </c>
      <c r="AS10" s="375">
        <v>37</v>
      </c>
      <c r="AU10" s="37">
        <f t="shared" si="0"/>
        <v>545</v>
      </c>
      <c r="AV10" s="37">
        <f t="shared" si="1"/>
        <v>7</v>
      </c>
      <c r="AW10" s="37">
        <f t="shared" si="6"/>
        <v>1487</v>
      </c>
      <c r="AX10" s="37">
        <f t="shared" si="7"/>
        <v>240</v>
      </c>
      <c r="AY10" s="37">
        <f t="shared" si="8"/>
        <v>302</v>
      </c>
      <c r="AZ10" s="37">
        <f t="shared" si="9"/>
        <v>549</v>
      </c>
      <c r="BA10" s="37">
        <f t="shared" si="10"/>
        <v>206</v>
      </c>
      <c r="BB10" s="37">
        <f t="shared" si="11"/>
        <v>181</v>
      </c>
      <c r="BC10" s="38">
        <f t="shared" si="12"/>
        <v>197</v>
      </c>
      <c r="BD10" s="37">
        <f t="shared" si="13"/>
        <v>187</v>
      </c>
      <c r="BE10" s="54">
        <f t="shared" si="14"/>
        <v>3901</v>
      </c>
    </row>
    <row r="11" spans="1:70" x14ac:dyDescent="0.25">
      <c r="A11" s="353">
        <v>8</v>
      </c>
      <c r="B11" s="374" t="str">
        <f>Ene!B11</f>
        <v>SINTOMATICOS RESPIRATORIOS IDENTIFICADOS (HIS)</v>
      </c>
      <c r="C11" s="367" t="s">
        <v>505</v>
      </c>
      <c r="D11" s="375">
        <v>33</v>
      </c>
      <c r="E11" s="375">
        <v>0</v>
      </c>
      <c r="F11" s="375">
        <v>27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7</v>
      </c>
      <c r="R11" s="375">
        <v>2</v>
      </c>
      <c r="S11" s="375">
        <v>10</v>
      </c>
      <c r="T11" s="375">
        <v>10</v>
      </c>
      <c r="U11" s="375">
        <v>0</v>
      </c>
      <c r="V11" s="375">
        <v>13</v>
      </c>
      <c r="W11" s="375">
        <v>12</v>
      </c>
      <c r="X11" s="375">
        <v>120</v>
      </c>
      <c r="Y11" s="375">
        <v>10</v>
      </c>
      <c r="Z11" s="375">
        <v>44</v>
      </c>
      <c r="AA11" s="375">
        <v>10</v>
      </c>
      <c r="AB11" s="375">
        <v>35</v>
      </c>
      <c r="AC11" s="375">
        <v>31</v>
      </c>
      <c r="AD11" s="375">
        <v>6</v>
      </c>
      <c r="AE11" s="375">
        <v>0</v>
      </c>
      <c r="AF11" s="375">
        <v>0</v>
      </c>
      <c r="AG11" s="375">
        <v>10</v>
      </c>
      <c r="AH11" s="375">
        <v>9</v>
      </c>
      <c r="AI11" s="375">
        <v>2</v>
      </c>
      <c r="AJ11" s="375">
        <v>0</v>
      </c>
      <c r="AK11" s="375">
        <v>0</v>
      </c>
      <c r="AL11" s="375">
        <v>42</v>
      </c>
      <c r="AM11" s="375">
        <v>0</v>
      </c>
      <c r="AN11" s="375">
        <v>6</v>
      </c>
      <c r="AO11" s="375">
        <v>9</v>
      </c>
      <c r="AP11" s="375">
        <v>0</v>
      </c>
      <c r="AQ11" s="375">
        <v>0</v>
      </c>
      <c r="AR11" s="375">
        <v>0</v>
      </c>
      <c r="AS11" s="375">
        <v>0</v>
      </c>
      <c r="AU11" s="37">
        <f>SUM(D11)</f>
        <v>33</v>
      </c>
      <c r="AV11" s="37">
        <f t="shared" si="1"/>
        <v>0</v>
      </c>
      <c r="AW11" s="37">
        <f>+SUM(F11:O11)</f>
        <v>27</v>
      </c>
      <c r="AX11" s="37">
        <f>+SUM(P11:R11)</f>
        <v>9</v>
      </c>
      <c r="AY11" s="37">
        <f>+SUM(S11:V11)</f>
        <v>33</v>
      </c>
      <c r="AZ11" s="37">
        <f>+SUM(W11:AB11)</f>
        <v>231</v>
      </c>
      <c r="BA11" s="37">
        <f t="shared" si="10"/>
        <v>56</v>
      </c>
      <c r="BB11" s="37">
        <f t="shared" si="11"/>
        <v>2</v>
      </c>
      <c r="BC11" s="38">
        <f t="shared" si="12"/>
        <v>57</v>
      </c>
      <c r="BD11" s="37">
        <f>SUM(AP11:AS11)</f>
        <v>0</v>
      </c>
      <c r="BE11" s="54">
        <f>SUM(AU11:BD11)</f>
        <v>448</v>
      </c>
    </row>
    <row r="12" spans="1:70" x14ac:dyDescent="0.25">
      <c r="A12" s="353"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6"/>
        <v>0</v>
      </c>
      <c r="AX12" s="37">
        <f t="shared" si="7"/>
        <v>0</v>
      </c>
      <c r="AY12" s="37">
        <f t="shared" si="8"/>
        <v>0</v>
      </c>
      <c r="AZ12" s="37">
        <f t="shared" si="9"/>
        <v>0</v>
      </c>
      <c r="BA12" s="37">
        <f t="shared" si="10"/>
        <v>0</v>
      </c>
      <c r="BB12" s="37">
        <f t="shared" si="11"/>
        <v>0</v>
      </c>
      <c r="BC12" s="38">
        <f t="shared" si="12"/>
        <v>0</v>
      </c>
      <c r="BD12" s="37">
        <f t="shared" si="13"/>
        <v>0</v>
      </c>
      <c r="BE12" s="54">
        <f t="shared" si="14"/>
        <v>0</v>
      </c>
    </row>
    <row r="13" spans="1:70" x14ac:dyDescent="0.25">
      <c r="A13" s="353"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6"/>
        <v>0</v>
      </c>
      <c r="AX13" s="37">
        <f t="shared" si="7"/>
        <v>0</v>
      </c>
      <c r="AY13" s="37">
        <f t="shared" si="8"/>
        <v>0</v>
      </c>
      <c r="AZ13" s="37">
        <f t="shared" si="9"/>
        <v>0</v>
      </c>
      <c r="BA13" s="37">
        <f t="shared" si="10"/>
        <v>0</v>
      </c>
      <c r="BB13" s="37">
        <f t="shared" si="11"/>
        <v>0</v>
      </c>
      <c r="BC13" s="38">
        <f t="shared" si="12"/>
        <v>0</v>
      </c>
      <c r="BD13" s="37">
        <f t="shared" si="13"/>
        <v>0</v>
      </c>
      <c r="BE13" s="54">
        <f t="shared" si="14"/>
        <v>0</v>
      </c>
    </row>
    <row r="14" spans="1:70" x14ac:dyDescent="0.25">
      <c r="A14" s="353"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6"/>
        <v>0</v>
      </c>
      <c r="AX14" s="37">
        <f t="shared" si="7"/>
        <v>0</v>
      </c>
      <c r="AY14" s="37">
        <f t="shared" si="8"/>
        <v>0</v>
      </c>
      <c r="AZ14" s="37">
        <f t="shared" si="9"/>
        <v>0</v>
      </c>
      <c r="BA14" s="37">
        <f t="shared" si="10"/>
        <v>0</v>
      </c>
      <c r="BB14" s="37">
        <f t="shared" si="11"/>
        <v>0</v>
      </c>
      <c r="BC14" s="38">
        <f t="shared" si="12"/>
        <v>0</v>
      </c>
      <c r="BD14" s="37">
        <f t="shared" si="13"/>
        <v>0</v>
      </c>
      <c r="BE14" s="54">
        <f t="shared" si="14"/>
        <v>0</v>
      </c>
    </row>
    <row r="15" spans="1:70" x14ac:dyDescent="0.25">
      <c r="A15" s="353"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1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6"/>
        <v>1</v>
      </c>
      <c r="AX15" s="37">
        <f t="shared" si="7"/>
        <v>0</v>
      </c>
      <c r="AY15" s="37">
        <f t="shared" si="8"/>
        <v>0</v>
      </c>
      <c r="AZ15" s="37">
        <f t="shared" si="9"/>
        <v>0</v>
      </c>
      <c r="BA15" s="37">
        <f t="shared" si="10"/>
        <v>0</v>
      </c>
      <c r="BB15" s="37">
        <f t="shared" si="11"/>
        <v>0</v>
      </c>
      <c r="BC15" s="38">
        <f t="shared" si="12"/>
        <v>0</v>
      </c>
      <c r="BD15" s="37">
        <f t="shared" si="13"/>
        <v>0</v>
      </c>
      <c r="BE15" s="54">
        <f t="shared" si="14"/>
        <v>1</v>
      </c>
    </row>
    <row r="16" spans="1:70" x14ac:dyDescent="0.25">
      <c r="A16" s="353"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90</v>
      </c>
      <c r="E16" s="377">
        <v>0</v>
      </c>
      <c r="F16" s="377">
        <v>102</v>
      </c>
      <c r="G16" s="377">
        <v>24</v>
      </c>
      <c r="H16" s="377">
        <v>7</v>
      </c>
      <c r="I16" s="377">
        <v>10</v>
      </c>
      <c r="J16" s="377">
        <v>39</v>
      </c>
      <c r="K16" s="377">
        <v>2</v>
      </c>
      <c r="L16" s="377">
        <v>16</v>
      </c>
      <c r="M16" s="377">
        <v>12</v>
      </c>
      <c r="N16" s="377">
        <v>15</v>
      </c>
      <c r="O16" s="377">
        <v>3</v>
      </c>
      <c r="P16" s="377">
        <v>33</v>
      </c>
      <c r="Q16" s="377">
        <v>7</v>
      </c>
      <c r="R16" s="377">
        <v>8</v>
      </c>
      <c r="S16" s="377">
        <v>17</v>
      </c>
      <c r="T16" s="377">
        <v>8</v>
      </c>
      <c r="U16" s="377">
        <v>5</v>
      </c>
      <c r="V16" s="377">
        <v>22</v>
      </c>
      <c r="W16" s="377">
        <v>0</v>
      </c>
      <c r="X16" s="377">
        <v>6</v>
      </c>
      <c r="Y16" s="377">
        <v>0</v>
      </c>
      <c r="Z16" s="377">
        <v>4</v>
      </c>
      <c r="AA16" s="377">
        <v>7</v>
      </c>
      <c r="AB16" s="377">
        <v>2</v>
      </c>
      <c r="AC16" s="377">
        <v>2</v>
      </c>
      <c r="AD16" s="377">
        <v>0</v>
      </c>
      <c r="AE16" s="377">
        <v>0</v>
      </c>
      <c r="AF16" s="377">
        <v>12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38</v>
      </c>
      <c r="AM16" s="377">
        <v>0</v>
      </c>
      <c r="AN16" s="377">
        <v>13</v>
      </c>
      <c r="AO16" s="377">
        <v>0</v>
      </c>
      <c r="AP16" s="377">
        <v>1</v>
      </c>
      <c r="AQ16" s="377">
        <v>0</v>
      </c>
      <c r="AR16" s="377">
        <v>0</v>
      </c>
      <c r="AS16" s="377">
        <v>7</v>
      </c>
      <c r="AU16" s="37">
        <f t="shared" si="0"/>
        <v>90</v>
      </c>
      <c r="AV16" s="37">
        <f t="shared" si="1"/>
        <v>0</v>
      </c>
      <c r="AW16" s="37">
        <f t="shared" si="6"/>
        <v>230</v>
      </c>
      <c r="AX16" s="37">
        <f t="shared" si="7"/>
        <v>48</v>
      </c>
      <c r="AY16" s="37">
        <f t="shared" si="8"/>
        <v>52</v>
      </c>
      <c r="AZ16" s="37">
        <f t="shared" si="9"/>
        <v>19</v>
      </c>
      <c r="BA16" s="37">
        <f t="shared" si="10"/>
        <v>14</v>
      </c>
      <c r="BB16" s="37">
        <f t="shared" si="11"/>
        <v>0</v>
      </c>
      <c r="BC16" s="38">
        <f t="shared" si="12"/>
        <v>51</v>
      </c>
      <c r="BD16" s="37">
        <f t="shared" si="13"/>
        <v>8</v>
      </c>
      <c r="BE16" s="54">
        <f t="shared" si="14"/>
        <v>512</v>
      </c>
    </row>
    <row r="17" spans="1:57" x14ac:dyDescent="0.25">
      <c r="A17" s="353">
        <v>14</v>
      </c>
      <c r="B17" s="376" t="str">
        <f>Ene!B17</f>
        <v>ADULTOS Y JOVENES  QUE RECIBEN    TAMIZAJE  DE ITS Y VIH/SIDA</v>
      </c>
      <c r="C17" s="368" t="s">
        <v>144</v>
      </c>
      <c r="D17" s="377">
        <v>103</v>
      </c>
      <c r="E17" s="377">
        <v>0</v>
      </c>
      <c r="F17" s="377">
        <v>102</v>
      </c>
      <c r="G17" s="377">
        <v>24</v>
      </c>
      <c r="H17" s="377">
        <v>7</v>
      </c>
      <c r="I17" s="377">
        <v>10</v>
      </c>
      <c r="J17" s="377">
        <v>39</v>
      </c>
      <c r="K17" s="377">
        <v>2</v>
      </c>
      <c r="L17" s="377">
        <v>16</v>
      </c>
      <c r="M17" s="377">
        <v>12</v>
      </c>
      <c r="N17" s="377">
        <v>15</v>
      </c>
      <c r="O17" s="377">
        <v>3</v>
      </c>
      <c r="P17" s="377">
        <v>33</v>
      </c>
      <c r="Q17" s="377">
        <v>7</v>
      </c>
      <c r="R17" s="377">
        <v>8</v>
      </c>
      <c r="S17" s="377">
        <v>17</v>
      </c>
      <c r="T17" s="377">
        <v>8</v>
      </c>
      <c r="U17" s="377">
        <v>5</v>
      </c>
      <c r="V17" s="377">
        <v>22</v>
      </c>
      <c r="W17" s="377">
        <v>0</v>
      </c>
      <c r="X17" s="377">
        <v>6</v>
      </c>
      <c r="Y17" s="377">
        <v>0</v>
      </c>
      <c r="Z17" s="377">
        <v>4</v>
      </c>
      <c r="AA17" s="377">
        <v>7</v>
      </c>
      <c r="AB17" s="377">
        <v>2</v>
      </c>
      <c r="AC17" s="377">
        <v>2</v>
      </c>
      <c r="AD17" s="377">
        <v>0</v>
      </c>
      <c r="AE17" s="377">
        <v>0</v>
      </c>
      <c r="AF17" s="377">
        <v>12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38</v>
      </c>
      <c r="AM17" s="377">
        <v>0</v>
      </c>
      <c r="AN17" s="377">
        <v>13</v>
      </c>
      <c r="AO17" s="377">
        <v>0</v>
      </c>
      <c r="AP17" s="377">
        <v>1</v>
      </c>
      <c r="AQ17" s="377">
        <v>0</v>
      </c>
      <c r="AR17" s="377">
        <v>0</v>
      </c>
      <c r="AS17" s="377">
        <v>7</v>
      </c>
      <c r="AU17" s="37">
        <f t="shared" si="0"/>
        <v>103</v>
      </c>
      <c r="AV17" s="37">
        <f t="shared" si="1"/>
        <v>0</v>
      </c>
      <c r="AW17" s="37">
        <f t="shared" si="6"/>
        <v>230</v>
      </c>
      <c r="AX17" s="37">
        <f t="shared" si="7"/>
        <v>48</v>
      </c>
      <c r="AY17" s="37">
        <f t="shared" si="8"/>
        <v>52</v>
      </c>
      <c r="AZ17" s="37">
        <f t="shared" si="9"/>
        <v>19</v>
      </c>
      <c r="BA17" s="37">
        <f t="shared" si="10"/>
        <v>14</v>
      </c>
      <c r="BB17" s="37">
        <f t="shared" si="11"/>
        <v>0</v>
      </c>
      <c r="BC17" s="38">
        <f t="shared" si="12"/>
        <v>51</v>
      </c>
      <c r="BD17" s="37">
        <f t="shared" si="13"/>
        <v>8</v>
      </c>
      <c r="BE17" s="54">
        <f t="shared" si="14"/>
        <v>525</v>
      </c>
    </row>
    <row r="18" spans="1:57" x14ac:dyDescent="0.25">
      <c r="A18" s="353"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1"/>
        <v>0</v>
      </c>
      <c r="AW18" s="37">
        <f t="shared" si="6"/>
        <v>0</v>
      </c>
      <c r="AX18" s="37">
        <f t="shared" si="7"/>
        <v>0</v>
      </c>
      <c r="AY18" s="37">
        <f t="shared" si="8"/>
        <v>0</v>
      </c>
      <c r="AZ18" s="37">
        <f t="shared" si="9"/>
        <v>0</v>
      </c>
      <c r="BA18" s="37">
        <f t="shared" si="10"/>
        <v>0</v>
      </c>
      <c r="BB18" s="37">
        <f t="shared" si="11"/>
        <v>0</v>
      </c>
      <c r="BC18" s="38">
        <f t="shared" si="12"/>
        <v>0</v>
      </c>
      <c r="BD18" s="37">
        <f t="shared" si="13"/>
        <v>0</v>
      </c>
      <c r="BE18" s="54">
        <f t="shared" si="14"/>
        <v>0</v>
      </c>
    </row>
    <row r="19" spans="1:57" x14ac:dyDescent="0.25">
      <c r="A19" s="353"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1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6"/>
        <v>0</v>
      </c>
      <c r="AX19" s="37">
        <f t="shared" si="7"/>
        <v>0</v>
      </c>
      <c r="AY19" s="37">
        <f t="shared" si="8"/>
        <v>0</v>
      </c>
      <c r="AZ19" s="37">
        <f t="shared" si="9"/>
        <v>1</v>
      </c>
      <c r="BA19" s="37">
        <f t="shared" si="10"/>
        <v>0</v>
      </c>
      <c r="BB19" s="37">
        <f t="shared" si="11"/>
        <v>0</v>
      </c>
      <c r="BC19" s="38">
        <f t="shared" si="12"/>
        <v>0</v>
      </c>
      <c r="BD19" s="37">
        <f t="shared" si="13"/>
        <v>0</v>
      </c>
      <c r="BE19" s="54">
        <f t="shared" si="14"/>
        <v>1</v>
      </c>
    </row>
    <row r="20" spans="1:57" x14ac:dyDescent="0.25">
      <c r="A20" s="353">
        <v>17</v>
      </c>
      <c r="B20" s="376" t="s">
        <v>704</v>
      </c>
      <c r="C20" s="368" t="s">
        <v>144</v>
      </c>
      <c r="D20" s="377">
        <v>3</v>
      </c>
      <c r="E20" s="377">
        <v>0</v>
      </c>
      <c r="F20" s="377">
        <v>19</v>
      </c>
      <c r="G20" s="377">
        <v>0</v>
      </c>
      <c r="H20" s="377">
        <v>2</v>
      </c>
      <c r="I20" s="377">
        <v>2</v>
      </c>
      <c r="J20" s="377">
        <v>0</v>
      </c>
      <c r="K20" s="377">
        <v>0</v>
      </c>
      <c r="L20" s="377">
        <v>0</v>
      </c>
      <c r="M20" s="377">
        <v>0</v>
      </c>
      <c r="N20" s="377">
        <v>1</v>
      </c>
      <c r="O20" s="377">
        <v>3</v>
      </c>
      <c r="P20" s="377">
        <v>1</v>
      </c>
      <c r="Q20" s="377">
        <v>1</v>
      </c>
      <c r="R20" s="377">
        <v>1</v>
      </c>
      <c r="S20" s="377">
        <v>9</v>
      </c>
      <c r="T20" s="377">
        <v>0</v>
      </c>
      <c r="U20" s="377">
        <v>6</v>
      </c>
      <c r="V20" s="377">
        <v>7</v>
      </c>
      <c r="W20" s="377">
        <v>5</v>
      </c>
      <c r="X20" s="377">
        <v>6</v>
      </c>
      <c r="Y20" s="377">
        <v>0</v>
      </c>
      <c r="Z20" s="377">
        <v>12</v>
      </c>
      <c r="AA20" s="377">
        <v>0</v>
      </c>
      <c r="AB20" s="377">
        <v>13</v>
      </c>
      <c r="AC20" s="377">
        <v>9</v>
      </c>
      <c r="AD20" s="377">
        <v>2</v>
      </c>
      <c r="AE20" s="377">
        <v>3</v>
      </c>
      <c r="AF20" s="377">
        <v>7</v>
      </c>
      <c r="AG20" s="377">
        <v>0</v>
      </c>
      <c r="AH20" s="377">
        <v>0</v>
      </c>
      <c r="AI20" s="377">
        <v>1</v>
      </c>
      <c r="AJ20" s="377">
        <v>2</v>
      </c>
      <c r="AK20" s="377">
        <v>0</v>
      </c>
      <c r="AL20" s="377">
        <v>3</v>
      </c>
      <c r="AM20" s="377">
        <v>1</v>
      </c>
      <c r="AN20" s="377">
        <v>12</v>
      </c>
      <c r="AO20" s="377">
        <v>2</v>
      </c>
      <c r="AP20" s="377">
        <v>10</v>
      </c>
      <c r="AQ20" s="377">
        <v>0</v>
      </c>
      <c r="AR20" s="377">
        <v>3</v>
      </c>
      <c r="AS20" s="377">
        <v>2</v>
      </c>
      <c r="AU20" s="37">
        <f t="shared" si="0"/>
        <v>3</v>
      </c>
      <c r="AV20" s="37">
        <f t="shared" si="1"/>
        <v>0</v>
      </c>
      <c r="AW20" s="37">
        <f t="shared" ref="AW20" si="31">+SUM(F20:O20)</f>
        <v>27</v>
      </c>
      <c r="AX20" s="37">
        <f t="shared" ref="AX20" si="32">+SUM(P20:R20)</f>
        <v>3</v>
      </c>
      <c r="AY20" s="37">
        <f t="shared" ref="AY20" si="33">+SUM(S20:V20)</f>
        <v>22</v>
      </c>
      <c r="AZ20" s="37">
        <f t="shared" ref="AZ20" si="34">+SUM(W20:AB20)</f>
        <v>36</v>
      </c>
      <c r="BA20" s="37">
        <f t="shared" si="10"/>
        <v>21</v>
      </c>
      <c r="BB20" s="37">
        <f t="shared" ref="BB20" si="35">+SUM(AI20:AK20)</f>
        <v>3</v>
      </c>
      <c r="BC20" s="38">
        <f t="shared" ref="BC20" si="36">+SUM(AL20:AO20)</f>
        <v>18</v>
      </c>
      <c r="BD20" s="37">
        <f t="shared" ref="BD20" si="37">SUM(AP20:AS20)</f>
        <v>15</v>
      </c>
      <c r="BE20" s="54">
        <f t="shared" ref="BE20" si="38">SUM(AU20:BD20)</f>
        <v>148</v>
      </c>
    </row>
    <row r="21" spans="1:57" x14ac:dyDescent="0.25">
      <c r="A21" s="353"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1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2</v>
      </c>
      <c r="P21" s="377">
        <v>0</v>
      </c>
      <c r="Q21" s="377">
        <v>0</v>
      </c>
      <c r="R21" s="377">
        <v>0</v>
      </c>
      <c r="S21" s="377">
        <v>1</v>
      </c>
      <c r="T21" s="377">
        <v>0</v>
      </c>
      <c r="U21" s="377">
        <v>5</v>
      </c>
      <c r="V21" s="377">
        <v>1</v>
      </c>
      <c r="W21" s="377">
        <v>0</v>
      </c>
      <c r="X21" s="377">
        <v>1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2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5</v>
      </c>
      <c r="AO21" s="377">
        <v>0</v>
      </c>
      <c r="AP21" s="377">
        <v>5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1"/>
        <v>0</v>
      </c>
      <c r="AW21" s="37">
        <f t="shared" si="6"/>
        <v>3</v>
      </c>
      <c r="AX21" s="37">
        <f t="shared" si="7"/>
        <v>0</v>
      </c>
      <c r="AY21" s="37">
        <f t="shared" si="8"/>
        <v>7</v>
      </c>
      <c r="AZ21" s="37">
        <f t="shared" si="9"/>
        <v>1</v>
      </c>
      <c r="BA21" s="37">
        <f t="shared" si="10"/>
        <v>2</v>
      </c>
      <c r="BB21" s="37">
        <f t="shared" si="11"/>
        <v>0</v>
      </c>
      <c r="BC21" s="38">
        <f t="shared" si="12"/>
        <v>5</v>
      </c>
      <c r="BD21" s="37">
        <f t="shared" si="13"/>
        <v>5</v>
      </c>
      <c r="BE21" s="54">
        <f t="shared" si="14"/>
        <v>23</v>
      </c>
    </row>
    <row r="22" spans="1:57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14</v>
      </c>
      <c r="G22" s="379">
        <v>1</v>
      </c>
      <c r="H22" s="379">
        <v>0</v>
      </c>
      <c r="I22" s="379">
        <v>0</v>
      </c>
      <c r="J22" s="379">
        <v>0</v>
      </c>
      <c r="K22" s="379">
        <v>0</v>
      </c>
      <c r="L22" s="379">
        <v>1</v>
      </c>
      <c r="M22" s="379">
        <v>0</v>
      </c>
      <c r="N22" s="379">
        <v>0</v>
      </c>
      <c r="O22" s="379">
        <v>7</v>
      </c>
      <c r="P22" s="379">
        <v>0</v>
      </c>
      <c r="Q22" s="379">
        <v>1</v>
      </c>
      <c r="R22" s="379">
        <v>0</v>
      </c>
      <c r="S22" s="379">
        <v>2</v>
      </c>
      <c r="T22" s="379">
        <v>1</v>
      </c>
      <c r="U22" s="379">
        <v>0</v>
      </c>
      <c r="V22" s="379">
        <v>0</v>
      </c>
      <c r="W22" s="379">
        <v>0</v>
      </c>
      <c r="X22" s="379">
        <v>2</v>
      </c>
      <c r="Y22" s="379">
        <v>0</v>
      </c>
      <c r="Z22" s="379">
        <v>2</v>
      </c>
      <c r="AA22" s="379">
        <v>0</v>
      </c>
      <c r="AB22" s="379">
        <v>1</v>
      </c>
      <c r="AC22" s="379">
        <v>1</v>
      </c>
      <c r="AD22" s="379">
        <v>0</v>
      </c>
      <c r="AE22" s="379">
        <v>4</v>
      </c>
      <c r="AF22" s="379">
        <v>0</v>
      </c>
      <c r="AG22" s="379">
        <v>0</v>
      </c>
      <c r="AH22" s="379">
        <v>0</v>
      </c>
      <c r="AI22" s="379">
        <v>5</v>
      </c>
      <c r="AJ22" s="379">
        <v>1</v>
      </c>
      <c r="AK22" s="379">
        <v>1</v>
      </c>
      <c r="AL22" s="379">
        <v>2</v>
      </c>
      <c r="AM22" s="379">
        <v>0</v>
      </c>
      <c r="AN22" s="379">
        <v>0</v>
      </c>
      <c r="AO22" s="379">
        <v>0</v>
      </c>
      <c r="AP22" s="379">
        <v>2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1"/>
        <v>0</v>
      </c>
      <c r="AW22" s="37">
        <f t="shared" si="6"/>
        <v>23</v>
      </c>
      <c r="AX22" s="37">
        <f t="shared" si="7"/>
        <v>1</v>
      </c>
      <c r="AY22" s="37">
        <f t="shared" si="8"/>
        <v>3</v>
      </c>
      <c r="AZ22" s="37">
        <f t="shared" si="9"/>
        <v>5</v>
      </c>
      <c r="BA22" s="37">
        <f t="shared" si="10"/>
        <v>5</v>
      </c>
      <c r="BB22" s="37">
        <f t="shared" si="11"/>
        <v>7</v>
      </c>
      <c r="BC22" s="38">
        <f t="shared" si="12"/>
        <v>2</v>
      </c>
      <c r="BD22" s="37">
        <f t="shared" si="13"/>
        <v>2</v>
      </c>
      <c r="BE22" s="54">
        <f t="shared" si="14"/>
        <v>48</v>
      </c>
    </row>
    <row r="23" spans="1:57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3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7</v>
      </c>
      <c r="Y23" s="379">
        <v>0</v>
      </c>
      <c r="Z23" s="379">
        <v>0</v>
      </c>
      <c r="AA23" s="379">
        <v>1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6"/>
        <v>3</v>
      </c>
      <c r="AX23" s="37">
        <f t="shared" si="7"/>
        <v>0</v>
      </c>
      <c r="AY23" s="37">
        <f t="shared" si="8"/>
        <v>0</v>
      </c>
      <c r="AZ23" s="37">
        <f t="shared" si="9"/>
        <v>8</v>
      </c>
      <c r="BA23" s="37">
        <f t="shared" si="10"/>
        <v>0</v>
      </c>
      <c r="BB23" s="37">
        <f t="shared" si="11"/>
        <v>0</v>
      </c>
      <c r="BC23" s="38">
        <f t="shared" si="12"/>
        <v>0</v>
      </c>
      <c r="BD23" s="37">
        <f t="shared" si="13"/>
        <v>0</v>
      </c>
      <c r="BE23" s="54">
        <f t="shared" si="14"/>
        <v>11</v>
      </c>
    </row>
    <row r="24" spans="1:57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13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20</v>
      </c>
      <c r="AM24" s="379">
        <v>0</v>
      </c>
      <c r="AN24" s="379">
        <v>0</v>
      </c>
      <c r="AO24" s="379">
        <v>0</v>
      </c>
      <c r="AP24" s="379">
        <v>32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6"/>
        <v>0</v>
      </c>
      <c r="AX24" s="37">
        <f t="shared" si="7"/>
        <v>0</v>
      </c>
      <c r="AY24" s="37">
        <f t="shared" si="8"/>
        <v>0</v>
      </c>
      <c r="AZ24" s="37">
        <f t="shared" si="9"/>
        <v>0</v>
      </c>
      <c r="BA24" s="37">
        <f t="shared" si="10"/>
        <v>13</v>
      </c>
      <c r="BB24" s="37">
        <f t="shared" si="11"/>
        <v>0</v>
      </c>
      <c r="BC24" s="38">
        <f t="shared" si="12"/>
        <v>20</v>
      </c>
      <c r="BD24" s="37">
        <f t="shared" si="13"/>
        <v>32</v>
      </c>
      <c r="BE24" s="54">
        <f t="shared" si="14"/>
        <v>65</v>
      </c>
    </row>
    <row r="25" spans="1:57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10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5</v>
      </c>
      <c r="T25" s="379">
        <v>0</v>
      </c>
      <c r="U25" s="379">
        <v>0</v>
      </c>
      <c r="V25" s="379">
        <v>0</v>
      </c>
      <c r="W25" s="379">
        <v>3</v>
      </c>
      <c r="X25" s="379">
        <v>10</v>
      </c>
      <c r="Y25" s="379">
        <v>3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10</v>
      </c>
      <c r="AG25" s="379">
        <v>3</v>
      </c>
      <c r="AH25" s="379">
        <v>0</v>
      </c>
      <c r="AI25" s="379">
        <v>12</v>
      </c>
      <c r="AJ25" s="379">
        <v>2</v>
      </c>
      <c r="AK25" s="379">
        <v>0</v>
      </c>
      <c r="AL25" s="379">
        <v>0</v>
      </c>
      <c r="AM25" s="379">
        <v>0</v>
      </c>
      <c r="AN25" s="379">
        <v>0</v>
      </c>
      <c r="AO25" s="379">
        <v>1</v>
      </c>
      <c r="AP25" s="379">
        <v>8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6"/>
        <v>10</v>
      </c>
      <c r="AX25" s="37">
        <f t="shared" si="7"/>
        <v>0</v>
      </c>
      <c r="AY25" s="37">
        <f t="shared" si="8"/>
        <v>5</v>
      </c>
      <c r="AZ25" s="37">
        <f t="shared" si="9"/>
        <v>16</v>
      </c>
      <c r="BA25" s="37">
        <f t="shared" si="10"/>
        <v>13</v>
      </c>
      <c r="BB25" s="37">
        <f t="shared" si="11"/>
        <v>14</v>
      </c>
      <c r="BC25" s="38">
        <f t="shared" si="12"/>
        <v>1</v>
      </c>
      <c r="BD25" s="37">
        <f t="shared" si="13"/>
        <v>8</v>
      </c>
      <c r="BE25" s="54">
        <f t="shared" si="14"/>
        <v>67</v>
      </c>
    </row>
    <row r="26" spans="1:57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23</v>
      </c>
      <c r="G26" s="379">
        <v>1</v>
      </c>
      <c r="H26" s="379">
        <v>0</v>
      </c>
      <c r="I26" s="379">
        <v>1</v>
      </c>
      <c r="J26" s="379">
        <v>0</v>
      </c>
      <c r="K26" s="379">
        <v>0</v>
      </c>
      <c r="L26" s="379">
        <v>2</v>
      </c>
      <c r="M26" s="379">
        <v>3</v>
      </c>
      <c r="N26" s="379">
        <v>0</v>
      </c>
      <c r="O26" s="379">
        <v>3</v>
      </c>
      <c r="P26" s="379">
        <v>1</v>
      </c>
      <c r="Q26" s="379">
        <v>0</v>
      </c>
      <c r="R26" s="379">
        <v>3</v>
      </c>
      <c r="S26" s="379">
        <v>1</v>
      </c>
      <c r="T26" s="379">
        <v>2</v>
      </c>
      <c r="U26" s="379">
        <v>1</v>
      </c>
      <c r="V26" s="379">
        <v>0</v>
      </c>
      <c r="W26" s="379">
        <v>0</v>
      </c>
      <c r="X26" s="379">
        <v>7</v>
      </c>
      <c r="Y26" s="379">
        <v>0</v>
      </c>
      <c r="Z26" s="379">
        <v>0</v>
      </c>
      <c r="AA26" s="379">
        <v>0</v>
      </c>
      <c r="AB26" s="379">
        <v>0</v>
      </c>
      <c r="AC26" s="379">
        <v>1</v>
      </c>
      <c r="AD26" s="379">
        <v>0</v>
      </c>
      <c r="AE26" s="379">
        <v>0</v>
      </c>
      <c r="AF26" s="379">
        <v>0</v>
      </c>
      <c r="AG26" s="379">
        <v>3</v>
      </c>
      <c r="AH26" s="379">
        <v>0</v>
      </c>
      <c r="AI26" s="379">
        <v>1</v>
      </c>
      <c r="AJ26" s="379">
        <v>0</v>
      </c>
      <c r="AK26" s="379">
        <v>2</v>
      </c>
      <c r="AL26" s="379">
        <v>2</v>
      </c>
      <c r="AM26" s="379">
        <v>1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6"/>
        <v>33</v>
      </c>
      <c r="AX26" s="37">
        <f t="shared" si="7"/>
        <v>4</v>
      </c>
      <c r="AY26" s="37">
        <f t="shared" si="8"/>
        <v>4</v>
      </c>
      <c r="AZ26" s="37">
        <f t="shared" si="9"/>
        <v>7</v>
      </c>
      <c r="BA26" s="37">
        <f t="shared" si="10"/>
        <v>4</v>
      </c>
      <c r="BB26" s="37">
        <f t="shared" si="11"/>
        <v>3</v>
      </c>
      <c r="BC26" s="38">
        <f t="shared" si="12"/>
        <v>3</v>
      </c>
      <c r="BD26" s="37">
        <f t="shared" si="13"/>
        <v>0</v>
      </c>
      <c r="BE26" s="54">
        <f t="shared" si="14"/>
        <v>58</v>
      </c>
    </row>
    <row r="27" spans="1:57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1</v>
      </c>
      <c r="M27" s="379">
        <v>0</v>
      </c>
      <c r="N27" s="379">
        <v>0</v>
      </c>
      <c r="O27" s="379">
        <v>0</v>
      </c>
      <c r="P27" s="379">
        <v>2</v>
      </c>
      <c r="Q27" s="379">
        <v>1</v>
      </c>
      <c r="R27" s="379">
        <v>2</v>
      </c>
      <c r="S27" s="379">
        <v>0</v>
      </c>
      <c r="T27" s="379">
        <v>0</v>
      </c>
      <c r="U27" s="379">
        <v>0</v>
      </c>
      <c r="V27" s="379">
        <v>1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3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6"/>
        <v>1</v>
      </c>
      <c r="AX27" s="37">
        <f t="shared" si="7"/>
        <v>5</v>
      </c>
      <c r="AY27" s="37">
        <f t="shared" si="8"/>
        <v>1</v>
      </c>
      <c r="AZ27" s="37">
        <f t="shared" si="9"/>
        <v>0</v>
      </c>
      <c r="BA27" s="37">
        <f t="shared" si="10"/>
        <v>0</v>
      </c>
      <c r="BB27" s="37">
        <f t="shared" si="11"/>
        <v>0</v>
      </c>
      <c r="BC27" s="38">
        <f t="shared" si="12"/>
        <v>3</v>
      </c>
      <c r="BD27" s="37">
        <f t="shared" si="13"/>
        <v>0</v>
      </c>
      <c r="BE27" s="54">
        <f t="shared" si="14"/>
        <v>10</v>
      </c>
    </row>
    <row r="28" spans="1:57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57</v>
      </c>
      <c r="J28" s="379">
        <v>35</v>
      </c>
      <c r="K28" s="379">
        <v>0</v>
      </c>
      <c r="L28" s="379">
        <v>0</v>
      </c>
      <c r="M28" s="379">
        <v>5</v>
      </c>
      <c r="N28" s="379">
        <v>0</v>
      </c>
      <c r="O28" s="379">
        <v>8</v>
      </c>
      <c r="P28" s="379">
        <v>27</v>
      </c>
      <c r="Q28" s="379">
        <v>0</v>
      </c>
      <c r="R28" s="379">
        <v>10</v>
      </c>
      <c r="S28" s="379">
        <v>0</v>
      </c>
      <c r="T28" s="379">
        <v>5</v>
      </c>
      <c r="U28" s="379">
        <v>0</v>
      </c>
      <c r="V28" s="379">
        <v>29</v>
      </c>
      <c r="W28" s="379">
        <v>11</v>
      </c>
      <c r="X28" s="379">
        <v>27</v>
      </c>
      <c r="Y28" s="379">
        <v>11</v>
      </c>
      <c r="Z28" s="379">
        <v>0</v>
      </c>
      <c r="AA28" s="379">
        <v>10</v>
      </c>
      <c r="AB28" s="379">
        <v>16</v>
      </c>
      <c r="AC28" s="379">
        <v>8</v>
      </c>
      <c r="AD28" s="379">
        <v>0</v>
      </c>
      <c r="AE28" s="379">
        <v>14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38</v>
      </c>
      <c r="AL28" s="379">
        <v>0</v>
      </c>
      <c r="AM28" s="379">
        <v>0</v>
      </c>
      <c r="AN28" s="379">
        <v>10</v>
      </c>
      <c r="AO28" s="379">
        <v>0</v>
      </c>
      <c r="AP28" s="379">
        <v>36</v>
      </c>
      <c r="AQ28" s="379">
        <v>8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si="6"/>
        <v>105</v>
      </c>
      <c r="AX28" s="37">
        <f t="shared" si="7"/>
        <v>37</v>
      </c>
      <c r="AY28" s="37">
        <f t="shared" si="8"/>
        <v>34</v>
      </c>
      <c r="AZ28" s="37">
        <f t="shared" si="9"/>
        <v>75</v>
      </c>
      <c r="BA28" s="37">
        <f t="shared" si="10"/>
        <v>22</v>
      </c>
      <c r="BB28" s="37">
        <f t="shared" si="11"/>
        <v>38</v>
      </c>
      <c r="BC28" s="38">
        <f t="shared" si="12"/>
        <v>10</v>
      </c>
      <c r="BD28" s="37">
        <f t="shared" si="13"/>
        <v>44</v>
      </c>
      <c r="BE28" s="54">
        <f t="shared" si="14"/>
        <v>365</v>
      </c>
    </row>
    <row r="29" spans="1:57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11</v>
      </c>
      <c r="X29" s="379">
        <v>24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9</v>
      </c>
      <c r="AP29" s="379">
        <v>22</v>
      </c>
      <c r="AQ29" s="379">
        <v>8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6"/>
        <v>0</v>
      </c>
      <c r="AX29" s="37">
        <f t="shared" si="7"/>
        <v>0</v>
      </c>
      <c r="AY29" s="37">
        <f t="shared" si="8"/>
        <v>0</v>
      </c>
      <c r="AZ29" s="37">
        <f t="shared" si="9"/>
        <v>35</v>
      </c>
      <c r="BA29" s="37">
        <f>+SUM(AC29:AH29)</f>
        <v>0</v>
      </c>
      <c r="BB29" s="37">
        <f t="shared" si="11"/>
        <v>0</v>
      </c>
      <c r="BC29" s="38">
        <f t="shared" si="12"/>
        <v>9</v>
      </c>
      <c r="BD29" s="37">
        <f t="shared" si="13"/>
        <v>30</v>
      </c>
      <c r="BE29" s="54">
        <f t="shared" si="14"/>
        <v>74</v>
      </c>
    </row>
    <row r="30" spans="1:57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12</v>
      </c>
      <c r="I30" s="379">
        <v>45</v>
      </c>
      <c r="J30" s="379">
        <v>36</v>
      </c>
      <c r="K30" s="379">
        <v>0</v>
      </c>
      <c r="L30" s="379">
        <v>0</v>
      </c>
      <c r="M30" s="379">
        <v>4</v>
      </c>
      <c r="N30" s="379">
        <v>18</v>
      </c>
      <c r="O30" s="379">
        <v>144</v>
      </c>
      <c r="P30" s="379">
        <v>119</v>
      </c>
      <c r="Q30" s="379">
        <v>7</v>
      </c>
      <c r="R30" s="379">
        <v>20</v>
      </c>
      <c r="S30" s="379">
        <v>48</v>
      </c>
      <c r="T30" s="379">
        <v>20</v>
      </c>
      <c r="U30" s="379">
        <v>0</v>
      </c>
      <c r="V30" s="379">
        <v>71</v>
      </c>
      <c r="W30" s="379">
        <v>22</v>
      </c>
      <c r="X30" s="379">
        <v>65</v>
      </c>
      <c r="Y30" s="379">
        <v>0</v>
      </c>
      <c r="Z30" s="379">
        <v>0</v>
      </c>
      <c r="AA30" s="379">
        <v>0</v>
      </c>
      <c r="AB30" s="379">
        <v>0</v>
      </c>
      <c r="AC30" s="379">
        <v>44</v>
      </c>
      <c r="AD30" s="379">
        <v>0</v>
      </c>
      <c r="AE30" s="379">
        <v>13</v>
      </c>
      <c r="AF30" s="379">
        <v>0</v>
      </c>
      <c r="AG30" s="379">
        <v>0</v>
      </c>
      <c r="AH30" s="379">
        <v>0</v>
      </c>
      <c r="AI30" s="379">
        <v>166</v>
      </c>
      <c r="AJ30" s="379">
        <v>0</v>
      </c>
      <c r="AK30" s="379">
        <v>0</v>
      </c>
      <c r="AL30" s="379">
        <v>14</v>
      </c>
      <c r="AM30" s="379">
        <v>0</v>
      </c>
      <c r="AN30" s="379">
        <v>25</v>
      </c>
      <c r="AO30" s="379">
        <v>0</v>
      </c>
      <c r="AP30" s="379">
        <v>107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6"/>
        <v>259</v>
      </c>
      <c r="AX30" s="37">
        <f t="shared" si="7"/>
        <v>146</v>
      </c>
      <c r="AY30" s="37">
        <f t="shared" si="8"/>
        <v>139</v>
      </c>
      <c r="AZ30" s="37">
        <f t="shared" si="9"/>
        <v>87</v>
      </c>
      <c r="BA30" s="37">
        <f t="shared" si="10"/>
        <v>57</v>
      </c>
      <c r="BB30" s="37">
        <f t="shared" si="11"/>
        <v>166</v>
      </c>
      <c r="BC30" s="38">
        <f t="shared" si="12"/>
        <v>39</v>
      </c>
      <c r="BD30" s="37">
        <f t="shared" si="13"/>
        <v>107</v>
      </c>
      <c r="BE30" s="54">
        <f t="shared" si="14"/>
        <v>1000</v>
      </c>
    </row>
    <row r="31" spans="1:57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12</v>
      </c>
      <c r="I31" s="379">
        <v>33</v>
      </c>
      <c r="J31" s="379">
        <v>0</v>
      </c>
      <c r="K31" s="379">
        <v>0</v>
      </c>
      <c r="L31" s="379">
        <v>0</v>
      </c>
      <c r="M31" s="379">
        <v>1</v>
      </c>
      <c r="N31" s="379">
        <v>16</v>
      </c>
      <c r="O31" s="379">
        <v>104</v>
      </c>
      <c r="P31" s="379">
        <v>105</v>
      </c>
      <c r="Q31" s="379">
        <v>7</v>
      </c>
      <c r="R31" s="379">
        <v>19</v>
      </c>
      <c r="S31" s="379">
        <v>35</v>
      </c>
      <c r="T31" s="379">
        <v>20</v>
      </c>
      <c r="U31" s="379">
        <v>0</v>
      </c>
      <c r="V31" s="379">
        <v>69</v>
      </c>
      <c r="W31" s="379">
        <v>0</v>
      </c>
      <c r="X31" s="379">
        <v>0</v>
      </c>
      <c r="Y31" s="379">
        <v>53</v>
      </c>
      <c r="Z31" s="379">
        <v>0</v>
      </c>
      <c r="AA31" s="379">
        <v>21</v>
      </c>
      <c r="AB31" s="379">
        <v>0</v>
      </c>
      <c r="AC31" s="379">
        <v>0</v>
      </c>
      <c r="AD31" s="379">
        <v>0</v>
      </c>
      <c r="AE31" s="379">
        <v>13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6</v>
      </c>
      <c r="AM31" s="379">
        <v>12</v>
      </c>
      <c r="AN31" s="379">
        <v>25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6"/>
        <v>166</v>
      </c>
      <c r="AX31" s="37">
        <f t="shared" si="7"/>
        <v>131</v>
      </c>
      <c r="AY31" s="37">
        <f t="shared" si="8"/>
        <v>124</v>
      </c>
      <c r="AZ31" s="37">
        <f t="shared" si="9"/>
        <v>74</v>
      </c>
      <c r="BA31" s="37">
        <f t="shared" si="10"/>
        <v>13</v>
      </c>
      <c r="BB31" s="37">
        <f t="shared" si="11"/>
        <v>0</v>
      </c>
      <c r="BC31" s="38">
        <f t="shared" si="12"/>
        <v>43</v>
      </c>
      <c r="BD31" s="37">
        <f t="shared" si="13"/>
        <v>0</v>
      </c>
      <c r="BE31" s="54">
        <f t="shared" si="14"/>
        <v>551</v>
      </c>
    </row>
    <row r="32" spans="1:57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40</v>
      </c>
      <c r="G32" s="379">
        <v>0</v>
      </c>
      <c r="H32" s="379">
        <v>0</v>
      </c>
      <c r="I32" s="379">
        <v>0</v>
      </c>
      <c r="J32" s="379">
        <v>9</v>
      </c>
      <c r="K32" s="379">
        <v>0</v>
      </c>
      <c r="L32" s="379">
        <v>0</v>
      </c>
      <c r="M32" s="379">
        <v>0</v>
      </c>
      <c r="N32" s="379">
        <v>0</v>
      </c>
      <c r="O32" s="379">
        <v>4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7</v>
      </c>
      <c r="V32" s="379">
        <v>0</v>
      </c>
      <c r="W32" s="379">
        <v>0</v>
      </c>
      <c r="X32" s="379">
        <v>52</v>
      </c>
      <c r="Y32" s="379">
        <v>0</v>
      </c>
      <c r="Z32" s="379">
        <v>25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38</v>
      </c>
      <c r="AQ32" s="379">
        <v>0</v>
      </c>
      <c r="AR32" s="379">
        <v>0</v>
      </c>
      <c r="AS32" s="379">
        <v>11</v>
      </c>
      <c r="AU32" s="37">
        <f t="shared" si="0"/>
        <v>0</v>
      </c>
      <c r="AV32" s="37">
        <f t="shared" si="1"/>
        <v>0</v>
      </c>
      <c r="AW32" s="37">
        <f t="shared" si="6"/>
        <v>53</v>
      </c>
      <c r="AX32" s="37">
        <f t="shared" si="7"/>
        <v>0</v>
      </c>
      <c r="AY32" s="37">
        <f t="shared" si="8"/>
        <v>7</v>
      </c>
      <c r="AZ32" s="37">
        <f t="shared" si="9"/>
        <v>77</v>
      </c>
      <c r="BA32" s="37">
        <f t="shared" si="10"/>
        <v>0</v>
      </c>
      <c r="BB32" s="37">
        <f t="shared" si="11"/>
        <v>0</v>
      </c>
      <c r="BC32" s="38">
        <f t="shared" si="12"/>
        <v>0</v>
      </c>
      <c r="BD32" s="37">
        <f t="shared" si="13"/>
        <v>49</v>
      </c>
      <c r="BE32" s="54">
        <f t="shared" si="14"/>
        <v>186</v>
      </c>
    </row>
    <row r="33" spans="1:57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33</v>
      </c>
      <c r="G33" s="379">
        <v>0</v>
      </c>
      <c r="H33" s="379">
        <v>0</v>
      </c>
      <c r="I33" s="379">
        <v>0</v>
      </c>
      <c r="J33" s="379">
        <v>12</v>
      </c>
      <c r="K33" s="379">
        <v>0</v>
      </c>
      <c r="L33" s="379">
        <v>0</v>
      </c>
      <c r="M33" s="379">
        <v>0</v>
      </c>
      <c r="N33" s="379">
        <v>0</v>
      </c>
      <c r="O33" s="379">
        <v>11</v>
      </c>
      <c r="P33" s="379">
        <v>0</v>
      </c>
      <c r="Q33" s="379">
        <v>0</v>
      </c>
      <c r="R33" s="379">
        <v>0</v>
      </c>
      <c r="S33" s="379">
        <v>36</v>
      </c>
      <c r="T33" s="379">
        <v>0</v>
      </c>
      <c r="U33" s="379">
        <v>0</v>
      </c>
      <c r="V33" s="379">
        <v>0</v>
      </c>
      <c r="W33" s="379">
        <v>0</v>
      </c>
      <c r="X33" s="379">
        <v>19</v>
      </c>
      <c r="Y33" s="379">
        <v>12</v>
      </c>
      <c r="Z33" s="379">
        <v>12</v>
      </c>
      <c r="AA33" s="379">
        <v>0</v>
      </c>
      <c r="AB33" s="379">
        <v>8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6</v>
      </c>
      <c r="AJ33" s="379">
        <v>0</v>
      </c>
      <c r="AK33" s="379">
        <v>0</v>
      </c>
      <c r="AL33" s="379">
        <v>0</v>
      </c>
      <c r="AM33" s="379">
        <v>0</v>
      </c>
      <c r="AN33" s="379">
        <v>25</v>
      </c>
      <c r="AO33" s="379">
        <v>4</v>
      </c>
      <c r="AP33" s="379">
        <v>54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6"/>
        <v>56</v>
      </c>
      <c r="AX33" s="37">
        <f t="shared" si="7"/>
        <v>0</v>
      </c>
      <c r="AY33" s="37">
        <f t="shared" si="8"/>
        <v>36</v>
      </c>
      <c r="AZ33" s="37">
        <f t="shared" si="9"/>
        <v>51</v>
      </c>
      <c r="BA33" s="37">
        <f t="shared" si="10"/>
        <v>0</v>
      </c>
      <c r="BB33" s="37">
        <f t="shared" si="11"/>
        <v>6</v>
      </c>
      <c r="BC33" s="38">
        <f t="shared" si="12"/>
        <v>29</v>
      </c>
      <c r="BD33" s="37">
        <f t="shared" si="13"/>
        <v>54</v>
      </c>
      <c r="BE33" s="54">
        <f t="shared" si="14"/>
        <v>232</v>
      </c>
    </row>
    <row r="34" spans="1:57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25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ref="AW34:AW44" si="39">+SUM(F34:O34)</f>
        <v>25</v>
      </c>
      <c r="AX34" s="37">
        <f t="shared" ref="AX34:AX44" si="40">+SUM(P34:R34)</f>
        <v>0</v>
      </c>
      <c r="AY34" s="37">
        <f t="shared" ref="AY34:AY44" si="41">+SUM(S34:V34)</f>
        <v>0</v>
      </c>
      <c r="AZ34" s="37">
        <f t="shared" ref="AZ34:AZ44" si="42">+SUM(W34:AB34)</f>
        <v>0</v>
      </c>
      <c r="BA34" s="37">
        <f t="shared" si="10"/>
        <v>0</v>
      </c>
      <c r="BB34" s="37">
        <f t="shared" ref="BB34:BB44" si="43">+SUM(AI34:AK34)</f>
        <v>0</v>
      </c>
      <c r="BC34" s="38">
        <f t="shared" ref="BC34:BC44" si="44">+SUM(AL34:AO34)</f>
        <v>0</v>
      </c>
      <c r="BD34" s="37">
        <f t="shared" si="13"/>
        <v>0</v>
      </c>
      <c r="BE34" s="54">
        <f t="shared" si="14"/>
        <v>25</v>
      </c>
    </row>
    <row r="35" spans="1:57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39"/>
        <v>0</v>
      </c>
      <c r="AX35" s="37">
        <f t="shared" si="40"/>
        <v>0</v>
      </c>
      <c r="AY35" s="37">
        <f t="shared" si="41"/>
        <v>0</v>
      </c>
      <c r="AZ35" s="37">
        <f t="shared" si="42"/>
        <v>0</v>
      </c>
      <c r="BA35" s="37">
        <f t="shared" si="10"/>
        <v>0</v>
      </c>
      <c r="BB35" s="37">
        <f t="shared" si="43"/>
        <v>0</v>
      </c>
      <c r="BC35" s="38">
        <f t="shared" si="44"/>
        <v>0</v>
      </c>
      <c r="BD35" s="37">
        <f t="shared" si="13"/>
        <v>0</v>
      </c>
      <c r="BE35" s="54">
        <f t="shared" si="14"/>
        <v>0</v>
      </c>
    </row>
    <row r="36" spans="1:57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45">SUM(D36)</f>
        <v>0</v>
      </c>
      <c r="AV36" s="37">
        <f t="shared" ref="AV36:AV53" si="46">+E36</f>
        <v>0</v>
      </c>
      <c r="AW36" s="37">
        <f t="shared" si="39"/>
        <v>0</v>
      </c>
      <c r="AX36" s="37">
        <f t="shared" si="40"/>
        <v>0</v>
      </c>
      <c r="AY36" s="37">
        <f t="shared" si="41"/>
        <v>0</v>
      </c>
      <c r="AZ36" s="37">
        <f t="shared" si="42"/>
        <v>0</v>
      </c>
      <c r="BA36" s="37">
        <f>+SUM(AC36:AH36)</f>
        <v>0</v>
      </c>
      <c r="BB36" s="37">
        <f t="shared" si="43"/>
        <v>0</v>
      </c>
      <c r="BC36" s="38">
        <f t="shared" si="44"/>
        <v>0</v>
      </c>
      <c r="BD36" s="37">
        <f t="shared" si="13"/>
        <v>0</v>
      </c>
      <c r="BE36" s="54">
        <f t="shared" si="14"/>
        <v>0</v>
      </c>
    </row>
    <row r="37" spans="1:57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1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45"/>
        <v>0</v>
      </c>
      <c r="AV37" s="37">
        <f t="shared" si="46"/>
        <v>0</v>
      </c>
      <c r="AW37" s="37">
        <f t="shared" si="39"/>
        <v>0</v>
      </c>
      <c r="AX37" s="37">
        <f t="shared" si="40"/>
        <v>0</v>
      </c>
      <c r="AY37" s="37">
        <f t="shared" si="41"/>
        <v>1</v>
      </c>
      <c r="AZ37" s="37">
        <f t="shared" si="42"/>
        <v>0</v>
      </c>
      <c r="BA37" s="37">
        <f t="shared" si="10"/>
        <v>0</v>
      </c>
      <c r="BB37" s="37">
        <f t="shared" si="43"/>
        <v>0</v>
      </c>
      <c r="BC37" s="38">
        <f t="shared" si="44"/>
        <v>0</v>
      </c>
      <c r="BD37" s="37">
        <f t="shared" si="13"/>
        <v>0</v>
      </c>
      <c r="BE37" s="54">
        <f t="shared" si="14"/>
        <v>1</v>
      </c>
    </row>
    <row r="38" spans="1:57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45"/>
        <v>0</v>
      </c>
      <c r="AV38" s="37">
        <f t="shared" si="46"/>
        <v>0</v>
      </c>
      <c r="AW38" s="37">
        <f t="shared" si="39"/>
        <v>0</v>
      </c>
      <c r="AX38" s="37">
        <f t="shared" si="40"/>
        <v>0</v>
      </c>
      <c r="AY38" s="37">
        <f t="shared" si="41"/>
        <v>0</v>
      </c>
      <c r="AZ38" s="37">
        <f t="shared" si="42"/>
        <v>0</v>
      </c>
      <c r="BA38" s="37">
        <f t="shared" si="10"/>
        <v>0</v>
      </c>
      <c r="BB38" s="37">
        <f t="shared" si="43"/>
        <v>0</v>
      </c>
      <c r="BC38" s="38">
        <f t="shared" si="44"/>
        <v>0</v>
      </c>
      <c r="BD38" s="37">
        <f t="shared" si="13"/>
        <v>0</v>
      </c>
      <c r="BE38" s="54">
        <f t="shared" si="14"/>
        <v>0</v>
      </c>
    </row>
    <row r="39" spans="1:57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8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45"/>
        <v>0</v>
      </c>
      <c r="AV39" s="37">
        <f t="shared" si="46"/>
        <v>0</v>
      </c>
      <c r="AW39" s="37">
        <f t="shared" si="39"/>
        <v>0</v>
      </c>
      <c r="AX39" s="37">
        <f t="shared" si="40"/>
        <v>0</v>
      </c>
      <c r="AY39" s="37">
        <f t="shared" si="41"/>
        <v>8</v>
      </c>
      <c r="AZ39" s="37">
        <f t="shared" si="42"/>
        <v>0</v>
      </c>
      <c r="BA39" s="37">
        <f t="shared" si="10"/>
        <v>0</v>
      </c>
      <c r="BB39" s="37">
        <f t="shared" si="43"/>
        <v>0</v>
      </c>
      <c r="BC39" s="38">
        <f t="shared" si="44"/>
        <v>0</v>
      </c>
      <c r="BD39" s="37">
        <f t="shared" si="13"/>
        <v>0</v>
      </c>
      <c r="BE39" s="54">
        <f t="shared" si="14"/>
        <v>8</v>
      </c>
    </row>
    <row r="40" spans="1:57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45"/>
        <v>0</v>
      </c>
      <c r="AV40" s="37">
        <f t="shared" si="46"/>
        <v>0</v>
      </c>
      <c r="AW40" s="37">
        <f t="shared" si="39"/>
        <v>0</v>
      </c>
      <c r="AX40" s="37">
        <f t="shared" si="40"/>
        <v>0</v>
      </c>
      <c r="AY40" s="37">
        <f t="shared" si="41"/>
        <v>0</v>
      </c>
      <c r="AZ40" s="37">
        <f t="shared" si="42"/>
        <v>0</v>
      </c>
      <c r="BA40" s="37">
        <f t="shared" si="10"/>
        <v>0</v>
      </c>
      <c r="BB40" s="37">
        <f t="shared" si="43"/>
        <v>0</v>
      </c>
      <c r="BC40" s="38">
        <f t="shared" si="44"/>
        <v>0</v>
      </c>
      <c r="BD40" s="37">
        <f t="shared" si="13"/>
        <v>0</v>
      </c>
      <c r="BE40" s="54">
        <f t="shared" si="14"/>
        <v>0</v>
      </c>
    </row>
    <row r="41" spans="1:57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45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45"/>
        <v>0</v>
      </c>
      <c r="AV41" s="37">
        <f t="shared" si="46"/>
        <v>0</v>
      </c>
      <c r="AW41" s="37">
        <f t="shared" si="39"/>
        <v>0</v>
      </c>
      <c r="AX41" s="37">
        <f t="shared" si="40"/>
        <v>0</v>
      </c>
      <c r="AY41" s="37">
        <f t="shared" si="41"/>
        <v>45</v>
      </c>
      <c r="AZ41" s="37">
        <f t="shared" si="42"/>
        <v>0</v>
      </c>
      <c r="BA41" s="37">
        <f t="shared" si="10"/>
        <v>0</v>
      </c>
      <c r="BB41" s="37">
        <f t="shared" si="43"/>
        <v>0</v>
      </c>
      <c r="BC41" s="38">
        <f t="shared" si="44"/>
        <v>0</v>
      </c>
      <c r="BD41" s="37">
        <f t="shared" si="13"/>
        <v>0</v>
      </c>
      <c r="BE41" s="54">
        <f t="shared" si="14"/>
        <v>45</v>
      </c>
    </row>
    <row r="42" spans="1:57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37</v>
      </c>
      <c r="T42" s="379">
        <v>0</v>
      </c>
      <c r="U42" s="379">
        <v>0</v>
      </c>
      <c r="V42" s="379">
        <v>31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45"/>
        <v>0</v>
      </c>
      <c r="AV42" s="37">
        <f t="shared" si="46"/>
        <v>0</v>
      </c>
      <c r="AW42" s="37">
        <f t="shared" si="39"/>
        <v>0</v>
      </c>
      <c r="AX42" s="37">
        <f t="shared" si="40"/>
        <v>0</v>
      </c>
      <c r="AY42" s="37">
        <f t="shared" si="41"/>
        <v>68</v>
      </c>
      <c r="AZ42" s="37">
        <f t="shared" si="42"/>
        <v>0</v>
      </c>
      <c r="BA42" s="37">
        <f t="shared" si="10"/>
        <v>0</v>
      </c>
      <c r="BB42" s="37">
        <f t="shared" si="43"/>
        <v>0</v>
      </c>
      <c r="BC42" s="38">
        <f t="shared" si="44"/>
        <v>0</v>
      </c>
      <c r="BD42" s="37">
        <f t="shared" si="13"/>
        <v>0</v>
      </c>
      <c r="BE42" s="54">
        <f t="shared" si="14"/>
        <v>68</v>
      </c>
    </row>
    <row r="43" spans="1:57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45</v>
      </c>
      <c r="T43" s="379">
        <v>0</v>
      </c>
      <c r="U43" s="379">
        <v>0</v>
      </c>
      <c r="V43" s="379">
        <v>31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5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2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45"/>
        <v>0</v>
      </c>
      <c r="AV43" s="37">
        <f t="shared" si="46"/>
        <v>0</v>
      </c>
      <c r="AW43" s="37">
        <f t="shared" si="39"/>
        <v>0</v>
      </c>
      <c r="AX43" s="37">
        <f t="shared" si="40"/>
        <v>0</v>
      </c>
      <c r="AY43" s="37">
        <f t="shared" si="41"/>
        <v>76</v>
      </c>
      <c r="AZ43" s="37">
        <f t="shared" si="42"/>
        <v>0</v>
      </c>
      <c r="BA43" s="37">
        <f t="shared" si="10"/>
        <v>5</v>
      </c>
      <c r="BB43" s="37">
        <f t="shared" si="43"/>
        <v>0</v>
      </c>
      <c r="BC43" s="38">
        <f t="shared" si="44"/>
        <v>2</v>
      </c>
      <c r="BD43" s="37">
        <f t="shared" si="13"/>
        <v>0</v>
      </c>
      <c r="BE43" s="54">
        <f t="shared" si="14"/>
        <v>83</v>
      </c>
    </row>
    <row r="44" spans="1:57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36</v>
      </c>
      <c r="T44" s="379">
        <v>0</v>
      </c>
      <c r="U44" s="379">
        <v>3</v>
      </c>
      <c r="V44" s="379">
        <v>31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5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45"/>
        <v>0</v>
      </c>
      <c r="AV44" s="37">
        <f t="shared" si="46"/>
        <v>0</v>
      </c>
      <c r="AW44" s="37">
        <f t="shared" si="39"/>
        <v>0</v>
      </c>
      <c r="AX44" s="37">
        <f t="shared" si="40"/>
        <v>0</v>
      </c>
      <c r="AY44" s="37">
        <f t="shared" si="41"/>
        <v>70</v>
      </c>
      <c r="AZ44" s="37">
        <f t="shared" si="42"/>
        <v>0</v>
      </c>
      <c r="BA44" s="37">
        <f t="shared" si="10"/>
        <v>5</v>
      </c>
      <c r="BB44" s="37">
        <f t="shared" si="43"/>
        <v>0</v>
      </c>
      <c r="BC44" s="38">
        <f t="shared" si="44"/>
        <v>0</v>
      </c>
      <c r="BD44" s="37">
        <f t="shared" si="13"/>
        <v>0</v>
      </c>
      <c r="BE44" s="54">
        <f t="shared" si="14"/>
        <v>75</v>
      </c>
    </row>
    <row r="45" spans="1:57" x14ac:dyDescent="0.25">
      <c r="A45" s="353"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58">
        <f t="shared" si="45"/>
        <v>0</v>
      </c>
      <c r="AV45" s="358">
        <f t="shared" si="46"/>
        <v>0</v>
      </c>
      <c r="AW45" s="358">
        <f t="shared" ref="AW45:AW52" si="47">+SUM(F45:O45)</f>
        <v>0</v>
      </c>
      <c r="AX45" s="358">
        <f t="shared" ref="AX45:AX52" si="48">+SUM(P45:R45)</f>
        <v>0</v>
      </c>
      <c r="AY45" s="358">
        <f t="shared" ref="AY45:AY52" si="49">+SUM(S45:V45)</f>
        <v>0</v>
      </c>
      <c r="AZ45" s="358">
        <f t="shared" ref="AZ45:AZ52" si="50">+SUM(W45:AB45)</f>
        <v>0</v>
      </c>
      <c r="BA45" s="358">
        <f t="shared" ref="BA45:BA52" si="51">+SUM(AC45:AG45)</f>
        <v>0</v>
      </c>
      <c r="BB45" s="358">
        <f t="shared" ref="BB45:BB52" si="52">+SUM(AI45:AK45)</f>
        <v>0</v>
      </c>
      <c r="BC45" s="359">
        <f t="shared" ref="BC45:BC52" si="53">+SUM(AL45:AO45)</f>
        <v>0</v>
      </c>
      <c r="BD45" s="358">
        <f t="shared" ref="BD45:BD52" si="54">+SUM(AP45:AS45)</f>
        <v>0</v>
      </c>
      <c r="BE45" s="54">
        <f t="shared" ref="BE45:BE52" si="55">SUM(AU45:BD45)</f>
        <v>0</v>
      </c>
    </row>
    <row r="46" spans="1:57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58">
        <f t="shared" si="45"/>
        <v>0</v>
      </c>
      <c r="AV46" s="358">
        <f t="shared" si="46"/>
        <v>0</v>
      </c>
      <c r="AW46" s="358">
        <f t="shared" si="47"/>
        <v>0</v>
      </c>
      <c r="AX46" s="358">
        <f t="shared" si="48"/>
        <v>0</v>
      </c>
      <c r="AY46" s="358">
        <f t="shared" si="49"/>
        <v>0</v>
      </c>
      <c r="AZ46" s="358">
        <f t="shared" si="50"/>
        <v>0</v>
      </c>
      <c r="BA46" s="358">
        <f t="shared" si="51"/>
        <v>0</v>
      </c>
      <c r="BB46" s="358">
        <f t="shared" si="52"/>
        <v>0</v>
      </c>
      <c r="BC46" s="359">
        <f t="shared" si="53"/>
        <v>0</v>
      </c>
      <c r="BD46" s="358">
        <f t="shared" si="54"/>
        <v>0</v>
      </c>
      <c r="BE46" s="54">
        <f t="shared" si="55"/>
        <v>0</v>
      </c>
    </row>
    <row r="47" spans="1:57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58">
        <f t="shared" si="45"/>
        <v>0</v>
      </c>
      <c r="AV47" s="358">
        <f t="shared" si="46"/>
        <v>0</v>
      </c>
      <c r="AW47" s="358">
        <f t="shared" si="47"/>
        <v>0</v>
      </c>
      <c r="AX47" s="358">
        <f t="shared" si="48"/>
        <v>0</v>
      </c>
      <c r="AY47" s="358">
        <f t="shared" si="49"/>
        <v>0</v>
      </c>
      <c r="AZ47" s="358">
        <f t="shared" si="50"/>
        <v>0</v>
      </c>
      <c r="BA47" s="358">
        <f t="shared" si="51"/>
        <v>0</v>
      </c>
      <c r="BB47" s="358">
        <f t="shared" si="52"/>
        <v>0</v>
      </c>
      <c r="BC47" s="359">
        <f t="shared" si="53"/>
        <v>0</v>
      </c>
      <c r="BD47" s="358">
        <f t="shared" si="54"/>
        <v>0</v>
      </c>
      <c r="BE47" s="54">
        <f t="shared" si="55"/>
        <v>0</v>
      </c>
    </row>
    <row r="48" spans="1:57" x14ac:dyDescent="0.25">
      <c r="A48" s="353"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58">
        <f t="shared" si="45"/>
        <v>0</v>
      </c>
      <c r="AV48" s="358">
        <f t="shared" si="46"/>
        <v>0</v>
      </c>
      <c r="AW48" s="358">
        <f t="shared" si="47"/>
        <v>0</v>
      </c>
      <c r="AX48" s="358">
        <f t="shared" si="48"/>
        <v>0</v>
      </c>
      <c r="AY48" s="358">
        <f t="shared" si="49"/>
        <v>0</v>
      </c>
      <c r="AZ48" s="358">
        <f t="shared" si="50"/>
        <v>0</v>
      </c>
      <c r="BA48" s="358">
        <f t="shared" si="51"/>
        <v>0</v>
      </c>
      <c r="BB48" s="358">
        <f t="shared" si="52"/>
        <v>0</v>
      </c>
      <c r="BC48" s="359">
        <f t="shared" si="53"/>
        <v>0</v>
      </c>
      <c r="BD48" s="358">
        <f t="shared" si="54"/>
        <v>0</v>
      </c>
      <c r="BE48" s="54">
        <f t="shared" si="55"/>
        <v>0</v>
      </c>
    </row>
    <row r="49" spans="1:57" x14ac:dyDescent="0.25">
      <c r="A49" s="353"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58">
        <f t="shared" si="45"/>
        <v>0</v>
      </c>
      <c r="AV49" s="358">
        <f t="shared" si="46"/>
        <v>0</v>
      </c>
      <c r="AW49" s="358">
        <f t="shared" si="47"/>
        <v>0</v>
      </c>
      <c r="AX49" s="358">
        <f t="shared" si="48"/>
        <v>0</v>
      </c>
      <c r="AY49" s="358">
        <f t="shared" si="49"/>
        <v>0</v>
      </c>
      <c r="AZ49" s="358">
        <f t="shared" si="50"/>
        <v>0</v>
      </c>
      <c r="BA49" s="358">
        <f t="shared" si="51"/>
        <v>0</v>
      </c>
      <c r="BB49" s="358">
        <f t="shared" si="52"/>
        <v>0</v>
      </c>
      <c r="BC49" s="359">
        <f t="shared" si="53"/>
        <v>0</v>
      </c>
      <c r="BD49" s="358">
        <f t="shared" si="54"/>
        <v>0</v>
      </c>
      <c r="BE49" s="54">
        <f t="shared" si="55"/>
        <v>0</v>
      </c>
    </row>
    <row r="50" spans="1:57" x14ac:dyDescent="0.25">
      <c r="A50" s="353"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58">
        <f t="shared" si="45"/>
        <v>0</v>
      </c>
      <c r="AV50" s="358">
        <f t="shared" si="46"/>
        <v>0</v>
      </c>
      <c r="AW50" s="358">
        <f t="shared" si="47"/>
        <v>0</v>
      </c>
      <c r="AX50" s="358">
        <f t="shared" si="48"/>
        <v>0</v>
      </c>
      <c r="AY50" s="358">
        <f t="shared" si="49"/>
        <v>0</v>
      </c>
      <c r="AZ50" s="358">
        <f t="shared" si="50"/>
        <v>0</v>
      </c>
      <c r="BA50" s="358">
        <f t="shared" si="51"/>
        <v>0</v>
      </c>
      <c r="BB50" s="358">
        <f t="shared" si="52"/>
        <v>0</v>
      </c>
      <c r="BC50" s="359">
        <f t="shared" si="53"/>
        <v>0</v>
      </c>
      <c r="BD50" s="358">
        <f t="shared" si="54"/>
        <v>0</v>
      </c>
      <c r="BE50" s="54">
        <f t="shared" si="55"/>
        <v>0</v>
      </c>
    </row>
    <row r="51" spans="1:57" x14ac:dyDescent="0.25">
      <c r="A51" s="353"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58">
        <f t="shared" si="45"/>
        <v>0</v>
      </c>
      <c r="AV51" s="358">
        <f t="shared" si="46"/>
        <v>0</v>
      </c>
      <c r="AW51" s="358">
        <f t="shared" si="47"/>
        <v>0</v>
      </c>
      <c r="AX51" s="358">
        <f t="shared" si="48"/>
        <v>0</v>
      </c>
      <c r="AY51" s="358">
        <f t="shared" si="49"/>
        <v>0</v>
      </c>
      <c r="AZ51" s="358">
        <f t="shared" si="50"/>
        <v>0</v>
      </c>
      <c r="BA51" s="358">
        <f t="shared" si="51"/>
        <v>0</v>
      </c>
      <c r="BB51" s="358">
        <f t="shared" si="52"/>
        <v>0</v>
      </c>
      <c r="BC51" s="359">
        <f t="shared" si="53"/>
        <v>0</v>
      </c>
      <c r="BD51" s="358">
        <f t="shared" si="54"/>
        <v>0</v>
      </c>
      <c r="BE51" s="54">
        <f t="shared" si="55"/>
        <v>0</v>
      </c>
    </row>
    <row r="52" spans="1:57" x14ac:dyDescent="0.25">
      <c r="A52" s="353"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58">
        <f t="shared" si="45"/>
        <v>0</v>
      </c>
      <c r="AV52" s="358">
        <f t="shared" si="46"/>
        <v>0</v>
      </c>
      <c r="AW52" s="358">
        <f t="shared" si="47"/>
        <v>0</v>
      </c>
      <c r="AX52" s="358">
        <f t="shared" si="48"/>
        <v>0</v>
      </c>
      <c r="AY52" s="358">
        <f t="shared" si="49"/>
        <v>0</v>
      </c>
      <c r="AZ52" s="358">
        <f t="shared" si="50"/>
        <v>0</v>
      </c>
      <c r="BA52" s="358">
        <f t="shared" si="51"/>
        <v>0</v>
      </c>
      <c r="BB52" s="358">
        <f t="shared" si="52"/>
        <v>0</v>
      </c>
      <c r="BC52" s="359">
        <f t="shared" si="53"/>
        <v>0</v>
      </c>
      <c r="BD52" s="358">
        <f t="shared" si="54"/>
        <v>0</v>
      </c>
      <c r="BE52" s="54">
        <f t="shared" si="55"/>
        <v>0</v>
      </c>
    </row>
    <row r="53" spans="1:57" x14ac:dyDescent="0.25">
      <c r="A53" s="353"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58">
        <f t="shared" si="45"/>
        <v>0</v>
      </c>
      <c r="AV53" s="358">
        <f t="shared" si="46"/>
        <v>0</v>
      </c>
      <c r="AW53" s="358">
        <f t="shared" ref="AW53" si="56">+SUM(F53:O53)</f>
        <v>0</v>
      </c>
      <c r="AX53" s="358">
        <f t="shared" ref="AX53" si="57">+SUM(P53:R53)</f>
        <v>0</v>
      </c>
      <c r="AY53" s="358">
        <f t="shared" ref="AY53" si="58">+SUM(S53:V53)</f>
        <v>0</v>
      </c>
      <c r="AZ53" s="358">
        <f t="shared" ref="AZ53" si="59">+SUM(W53:AB53)</f>
        <v>0</v>
      </c>
      <c r="BA53" s="358">
        <f t="shared" ref="BA53" si="60">+SUM(AC53:AG53)</f>
        <v>0</v>
      </c>
      <c r="BB53" s="358">
        <f t="shared" ref="BB53" si="61">+SUM(AI53:AK53)</f>
        <v>0</v>
      </c>
      <c r="BC53" s="359">
        <f t="shared" ref="BC53" si="62">+SUM(AL53:AO53)</f>
        <v>0</v>
      </c>
      <c r="BD53" s="358">
        <f t="shared" ref="BD53" si="63">+SUM(AP53:AS53)</f>
        <v>0</v>
      </c>
      <c r="BE53" s="54">
        <f t="shared" ref="BE53" si="64">SUM(AU53:BD53)</f>
        <v>0</v>
      </c>
    </row>
  </sheetData>
  <sheetProtection selectLockedCells="1"/>
  <autoFilter ref="A3:BR52" xr:uid="{00000000-0009-0000-0000-000004000000}"/>
  <phoneticPr fontId="120" type="noConversion"/>
  <conditionalFormatting sqref="A3:AS3">
    <cfRule type="expression" dxfId="15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R53"/>
  <sheetViews>
    <sheetView showGridLines="0" zoomScale="80" zoomScaleNormal="80" workbookViewId="0">
      <pane xSplit="3" ySplit="3" topLeftCell="D4" activePane="bottomRight" state="frozen"/>
      <selection activeCell="B30" sqref="B30"/>
      <selection pane="topRight" activeCell="B30" sqref="B30"/>
      <selection pane="bottomLeft" activeCell="B30" sqref="B30"/>
      <selection pane="bottomRight" activeCell="D28" sqref="D28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2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f>+Mar!A4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 t="shared" ref="AW4" si="2">+SUM(F4:O4)</f>
        <v>0</v>
      </c>
      <c r="AX4" s="37">
        <f t="shared" ref="AX4" si="3">+SUM(P4:R4)</f>
        <v>0</v>
      </c>
      <c r="AY4" s="37">
        <f t="shared" ref="AY4" si="4">+SUM(S4:V4)</f>
        <v>0</v>
      </c>
      <c r="AZ4" s="37">
        <f t="shared" ref="AZ4" si="5">+SUM(W4:AB4)</f>
        <v>0</v>
      </c>
      <c r="BA4" s="37">
        <f t="shared" ref="BA4" si="6">+SUM(AC4:AG4)</f>
        <v>0</v>
      </c>
      <c r="BB4" s="37">
        <f t="shared" ref="BB4" si="7">+SUM(AI4:AK4)</f>
        <v>0</v>
      </c>
      <c r="BC4" s="38">
        <f t="shared" ref="BC4" si="8">+SUM(AL4:AO4)</f>
        <v>0</v>
      </c>
      <c r="BD4" s="37">
        <f>SUM(AP4:AS4)</f>
        <v>0</v>
      </c>
      <c r="BE4" s="54">
        <f>SUM(AU4:BD4)</f>
        <v>0</v>
      </c>
    </row>
    <row r="5" spans="1:70" x14ac:dyDescent="0.25">
      <c r="A5" s="353">
        <f>+Mar!A5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ref="AW5:AW33" si="9">+SUM(F5:O5)</f>
        <v>0</v>
      </c>
      <c r="AX5" s="37">
        <f t="shared" ref="AX5:AX33" si="10">+SUM(P5:R5)</f>
        <v>0</v>
      </c>
      <c r="AY5" s="37">
        <f t="shared" ref="AY5:AY33" si="11">+SUM(S5:V5)</f>
        <v>0</v>
      </c>
      <c r="AZ5" s="37">
        <f t="shared" ref="AZ5:AZ33" si="12">+SUM(W5:AB5)</f>
        <v>0</v>
      </c>
      <c r="BA5" s="37">
        <f t="shared" ref="BA5:BA33" si="13">+SUM(AC5:AG5)</f>
        <v>0</v>
      </c>
      <c r="BB5" s="37">
        <f t="shared" ref="BB5:BB33" si="14">+SUM(AI5:AK5)</f>
        <v>0</v>
      </c>
      <c r="BC5" s="38">
        <f t="shared" ref="BC5:BC33" si="15">+SUM(AL5:AO5)</f>
        <v>0</v>
      </c>
      <c r="BD5" s="37">
        <f t="shared" ref="BD5:BD44" si="16">SUM(AP5:AS5)</f>
        <v>0</v>
      </c>
      <c r="BE5" s="54">
        <f t="shared" ref="BE5:BE52" si="17">SUM(AU5:BD5)</f>
        <v>0</v>
      </c>
    </row>
    <row r="6" spans="1:70" ht="30" x14ac:dyDescent="0.25">
      <c r="A6" s="353">
        <f>+Mar!A6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9"/>
        <v>0</v>
      </c>
      <c r="AX6" s="37">
        <f t="shared" si="10"/>
        <v>0</v>
      </c>
      <c r="AY6" s="37">
        <f t="shared" si="11"/>
        <v>0</v>
      </c>
      <c r="AZ6" s="37">
        <f t="shared" si="12"/>
        <v>0</v>
      </c>
      <c r="BA6" s="37">
        <f t="shared" si="13"/>
        <v>0</v>
      </c>
      <c r="BB6" s="37">
        <f t="shared" si="14"/>
        <v>0</v>
      </c>
      <c r="BC6" s="38">
        <f t="shared" si="15"/>
        <v>0</v>
      </c>
      <c r="BD6" s="37">
        <f t="shared" si="16"/>
        <v>0</v>
      </c>
      <c r="BE6" s="54">
        <f t="shared" si="17"/>
        <v>0</v>
      </c>
    </row>
    <row r="7" spans="1:70" ht="30" x14ac:dyDescent="0.25">
      <c r="A7" s="353">
        <f>+Mar!A7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9"/>
        <v>0</v>
      </c>
      <c r="AX7" s="37">
        <f t="shared" si="10"/>
        <v>0</v>
      </c>
      <c r="AY7" s="37">
        <f t="shared" si="11"/>
        <v>0</v>
      </c>
      <c r="AZ7" s="37">
        <f t="shared" si="12"/>
        <v>0</v>
      </c>
      <c r="BA7" s="37">
        <f t="shared" si="13"/>
        <v>0</v>
      </c>
      <c r="BB7" s="37">
        <f t="shared" si="14"/>
        <v>0</v>
      </c>
      <c r="BC7" s="38">
        <f t="shared" si="15"/>
        <v>0</v>
      </c>
      <c r="BD7" s="37">
        <f t="shared" si="16"/>
        <v>0</v>
      </c>
      <c r="BE7" s="54">
        <f t="shared" si="17"/>
        <v>0</v>
      </c>
    </row>
    <row r="8" spans="1:70" ht="30" x14ac:dyDescent="0.25">
      <c r="A8" s="353">
        <f>+Mar!A8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8">+SUM(F8:O8)</f>
        <v>0</v>
      </c>
      <c r="AX8" s="37">
        <f t="shared" ref="AX8" si="19">+SUM(P8:R8)</f>
        <v>0</v>
      </c>
      <c r="AY8" s="37">
        <f t="shared" ref="AY8" si="20">+SUM(S8:V8)</f>
        <v>0</v>
      </c>
      <c r="AZ8" s="37">
        <f t="shared" ref="AZ8" si="21">+SUM(W8:AB8)</f>
        <v>0</v>
      </c>
      <c r="BA8" s="37">
        <f t="shared" ref="BA8" si="22">+SUM(AC8:AG8)</f>
        <v>0</v>
      </c>
      <c r="BB8" s="37">
        <f t="shared" ref="BB8" si="23">+SUM(AI8:AK8)</f>
        <v>0</v>
      </c>
      <c r="BC8" s="38">
        <f t="shared" ref="BC8" si="24">+SUM(AL8:AO8)</f>
        <v>0</v>
      </c>
      <c r="BD8" s="37">
        <f t="shared" ref="BD8" si="25">SUM(AP8:AS8)</f>
        <v>0</v>
      </c>
      <c r="BE8" s="54">
        <f t="shared" ref="BE8" si="26">SUM(AU8:BD8)</f>
        <v>0</v>
      </c>
    </row>
    <row r="9" spans="1:70" x14ac:dyDescent="0.25">
      <c r="A9" s="353">
        <f>+Mar!A9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1"/>
        <v>0</v>
      </c>
      <c r="AW9" s="37">
        <f t="shared" ref="AW9" si="27">+SUM(F9:O9)</f>
        <v>0</v>
      </c>
      <c r="AX9" s="37">
        <f t="shared" ref="AX9" si="28">+SUM(P9:R9)</f>
        <v>0</v>
      </c>
      <c r="AY9" s="37">
        <f t="shared" ref="AY9" si="29">+SUM(S9:V9)</f>
        <v>0</v>
      </c>
      <c r="AZ9" s="37">
        <f t="shared" ref="AZ9" si="30">+SUM(W9:AB9)</f>
        <v>0</v>
      </c>
      <c r="BA9" s="37">
        <f t="shared" ref="BA9" si="31">+SUM(AC9:AG9)</f>
        <v>0</v>
      </c>
      <c r="BB9" s="37">
        <f t="shared" ref="BB9" si="32">+SUM(AI9:AK9)</f>
        <v>0</v>
      </c>
      <c r="BC9" s="38">
        <f t="shared" ref="BC9" si="33">+SUM(AL9:AO9)</f>
        <v>0</v>
      </c>
      <c r="BD9" s="37">
        <f t="shared" ref="BD9" si="34">SUM(AP9:AS9)</f>
        <v>0</v>
      </c>
      <c r="BE9" s="54">
        <f t="shared" ref="BE9" si="35">SUM(AU9:BD9)</f>
        <v>0</v>
      </c>
    </row>
    <row r="10" spans="1:70" x14ac:dyDescent="0.25">
      <c r="A10" s="353">
        <f>+Mar!A10</f>
        <v>7</v>
      </c>
      <c r="B10" s="374" t="str">
        <f>Ene!B10</f>
        <v>ATENCIONES 15 A MAS  (HIS)</v>
      </c>
      <c r="C10" s="367" t="s">
        <v>505</v>
      </c>
      <c r="D10" s="375">
        <v>20</v>
      </c>
      <c r="E10" s="375">
        <v>0</v>
      </c>
      <c r="F10" s="375">
        <v>4</v>
      </c>
      <c r="G10" s="375">
        <v>0</v>
      </c>
      <c r="H10" s="375">
        <v>0</v>
      </c>
      <c r="I10" s="375">
        <v>0</v>
      </c>
      <c r="J10" s="375">
        <v>5</v>
      </c>
      <c r="K10" s="375">
        <v>0</v>
      </c>
      <c r="L10" s="375">
        <v>0</v>
      </c>
      <c r="M10" s="375">
        <v>0</v>
      </c>
      <c r="N10" s="375">
        <v>0</v>
      </c>
      <c r="O10" s="375">
        <v>3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2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si="0"/>
        <v>20</v>
      </c>
      <c r="AV10" s="37">
        <f t="shared" si="1"/>
        <v>0</v>
      </c>
      <c r="AW10" s="37">
        <f t="shared" si="9"/>
        <v>12</v>
      </c>
      <c r="AX10" s="37">
        <f t="shared" si="10"/>
        <v>0</v>
      </c>
      <c r="AY10" s="37">
        <f t="shared" si="11"/>
        <v>0</v>
      </c>
      <c r="AZ10" s="37">
        <f t="shared" si="12"/>
        <v>0</v>
      </c>
      <c r="BA10" s="37">
        <f t="shared" si="13"/>
        <v>0</v>
      </c>
      <c r="BB10" s="37">
        <f t="shared" si="14"/>
        <v>2</v>
      </c>
      <c r="BC10" s="38">
        <f t="shared" si="15"/>
        <v>0</v>
      </c>
      <c r="BD10" s="37">
        <f t="shared" si="16"/>
        <v>0</v>
      </c>
      <c r="BE10" s="54">
        <f t="shared" si="17"/>
        <v>34</v>
      </c>
    </row>
    <row r="11" spans="1:70" x14ac:dyDescent="0.25">
      <c r="A11" s="353">
        <f>+Mar!A11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0</v>
      </c>
      <c r="AV11" s="37">
        <f t="shared" si="1"/>
        <v>0</v>
      </c>
      <c r="AW11" s="37">
        <f t="shared" si="9"/>
        <v>0</v>
      </c>
      <c r="AX11" s="37">
        <f t="shared" si="10"/>
        <v>0</v>
      </c>
      <c r="AY11" s="37">
        <f t="shared" si="11"/>
        <v>0</v>
      </c>
      <c r="AZ11" s="37">
        <f t="shared" si="12"/>
        <v>0</v>
      </c>
      <c r="BA11" s="37">
        <f t="shared" si="13"/>
        <v>0</v>
      </c>
      <c r="BB11" s="37">
        <f t="shared" si="14"/>
        <v>0</v>
      </c>
      <c r="BC11" s="38">
        <f t="shared" si="15"/>
        <v>0</v>
      </c>
      <c r="BD11" s="37">
        <f t="shared" si="16"/>
        <v>0</v>
      </c>
      <c r="BE11" s="54">
        <f t="shared" si="17"/>
        <v>0</v>
      </c>
    </row>
    <row r="12" spans="1:70" x14ac:dyDescent="0.25">
      <c r="A12" s="353">
        <f>+Mar!A12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9"/>
        <v>0</v>
      </c>
      <c r="AX12" s="37">
        <f t="shared" si="10"/>
        <v>0</v>
      </c>
      <c r="AY12" s="37">
        <f t="shared" si="11"/>
        <v>0</v>
      </c>
      <c r="AZ12" s="37">
        <f t="shared" si="12"/>
        <v>0</v>
      </c>
      <c r="BA12" s="37">
        <f t="shared" si="13"/>
        <v>0</v>
      </c>
      <c r="BB12" s="37">
        <f t="shared" si="14"/>
        <v>0</v>
      </c>
      <c r="BC12" s="38">
        <f t="shared" si="15"/>
        <v>0</v>
      </c>
      <c r="BD12" s="37">
        <f t="shared" si="16"/>
        <v>0</v>
      </c>
      <c r="BE12" s="54">
        <f t="shared" si="17"/>
        <v>0</v>
      </c>
    </row>
    <row r="13" spans="1:70" x14ac:dyDescent="0.25">
      <c r="A13" s="353">
        <f>+Mar!A13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9"/>
        <v>0</v>
      </c>
      <c r="AX13" s="37">
        <f t="shared" si="10"/>
        <v>0</v>
      </c>
      <c r="AY13" s="37">
        <f t="shared" si="11"/>
        <v>0</v>
      </c>
      <c r="AZ13" s="37">
        <f t="shared" si="12"/>
        <v>0</v>
      </c>
      <c r="BA13" s="37">
        <f t="shared" si="13"/>
        <v>0</v>
      </c>
      <c r="BB13" s="37">
        <f t="shared" si="14"/>
        <v>0</v>
      </c>
      <c r="BC13" s="38">
        <f t="shared" si="15"/>
        <v>0</v>
      </c>
      <c r="BD13" s="37">
        <f t="shared" si="16"/>
        <v>0</v>
      </c>
      <c r="BE13" s="54">
        <f t="shared" si="17"/>
        <v>0</v>
      </c>
    </row>
    <row r="14" spans="1:70" x14ac:dyDescent="0.25">
      <c r="A14" s="353">
        <f>+Mar!A14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9"/>
        <v>0</v>
      </c>
      <c r="AX14" s="37">
        <f t="shared" si="10"/>
        <v>0</v>
      </c>
      <c r="AY14" s="37">
        <f t="shared" si="11"/>
        <v>0</v>
      </c>
      <c r="AZ14" s="37">
        <f t="shared" si="12"/>
        <v>0</v>
      </c>
      <c r="BA14" s="37">
        <f t="shared" si="13"/>
        <v>0</v>
      </c>
      <c r="BB14" s="37">
        <f t="shared" si="14"/>
        <v>0</v>
      </c>
      <c r="BC14" s="38">
        <f t="shared" si="15"/>
        <v>0</v>
      </c>
      <c r="BD14" s="37">
        <f t="shared" si="16"/>
        <v>0</v>
      </c>
      <c r="BE14" s="54">
        <f t="shared" si="17"/>
        <v>0</v>
      </c>
    </row>
    <row r="15" spans="1:70" x14ac:dyDescent="0.25">
      <c r="A15" s="353">
        <f>+Mar!A15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9"/>
        <v>0</v>
      </c>
      <c r="AX15" s="37">
        <f t="shared" si="10"/>
        <v>0</v>
      </c>
      <c r="AY15" s="37">
        <f t="shared" si="11"/>
        <v>0</v>
      </c>
      <c r="AZ15" s="37">
        <f t="shared" si="12"/>
        <v>0</v>
      </c>
      <c r="BA15" s="37">
        <f t="shared" si="13"/>
        <v>0</v>
      </c>
      <c r="BB15" s="37">
        <f t="shared" si="14"/>
        <v>0</v>
      </c>
      <c r="BC15" s="38">
        <f t="shared" si="15"/>
        <v>0</v>
      </c>
      <c r="BD15" s="37">
        <f t="shared" si="16"/>
        <v>0</v>
      </c>
      <c r="BE15" s="54">
        <f t="shared" si="17"/>
        <v>0</v>
      </c>
      <c r="BG15" t="s">
        <v>699</v>
      </c>
    </row>
    <row r="16" spans="1:70" x14ac:dyDescent="0.25">
      <c r="A16" s="353">
        <f>+Mar!A16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2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0"/>
        <v>2</v>
      </c>
      <c r="AV16" s="37">
        <f t="shared" si="1"/>
        <v>0</v>
      </c>
      <c r="AW16" s="37">
        <f t="shared" si="9"/>
        <v>0</v>
      </c>
      <c r="AX16" s="37">
        <f t="shared" si="10"/>
        <v>0</v>
      </c>
      <c r="AY16" s="37">
        <f t="shared" si="11"/>
        <v>0</v>
      </c>
      <c r="AZ16" s="37">
        <f t="shared" si="12"/>
        <v>0</v>
      </c>
      <c r="BA16" s="37">
        <f t="shared" si="13"/>
        <v>0</v>
      </c>
      <c r="BB16" s="37">
        <f t="shared" si="14"/>
        <v>0</v>
      </c>
      <c r="BC16" s="38">
        <f t="shared" si="15"/>
        <v>0</v>
      </c>
      <c r="BD16" s="37">
        <f t="shared" si="16"/>
        <v>0</v>
      </c>
      <c r="BE16" s="54">
        <f t="shared" si="17"/>
        <v>2</v>
      </c>
    </row>
    <row r="17" spans="1:57" x14ac:dyDescent="0.25">
      <c r="A17" s="353">
        <f>+Mar!A17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2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0"/>
        <v>2</v>
      </c>
      <c r="AV17" s="37">
        <f t="shared" si="1"/>
        <v>0</v>
      </c>
      <c r="AW17" s="37">
        <f t="shared" si="9"/>
        <v>0</v>
      </c>
      <c r="AX17" s="37">
        <f t="shared" si="10"/>
        <v>0</v>
      </c>
      <c r="AY17" s="37">
        <f t="shared" si="11"/>
        <v>0</v>
      </c>
      <c r="AZ17" s="37">
        <f t="shared" si="12"/>
        <v>0</v>
      </c>
      <c r="BA17" s="37">
        <f t="shared" si="13"/>
        <v>0</v>
      </c>
      <c r="BB17" s="37">
        <f t="shared" si="14"/>
        <v>0</v>
      </c>
      <c r="BC17" s="38">
        <f t="shared" si="15"/>
        <v>0</v>
      </c>
      <c r="BD17" s="37">
        <f t="shared" si="16"/>
        <v>0</v>
      </c>
      <c r="BE17" s="54">
        <f t="shared" si="17"/>
        <v>2</v>
      </c>
    </row>
    <row r="18" spans="1:57" x14ac:dyDescent="0.25">
      <c r="A18" s="353">
        <f>+Mar!A18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1"/>
        <v>0</v>
      </c>
      <c r="AW18" s="37">
        <f t="shared" si="9"/>
        <v>0</v>
      </c>
      <c r="AX18" s="37">
        <f t="shared" si="10"/>
        <v>0</v>
      </c>
      <c r="AY18" s="37">
        <f t="shared" si="11"/>
        <v>0</v>
      </c>
      <c r="AZ18" s="37">
        <f t="shared" si="12"/>
        <v>0</v>
      </c>
      <c r="BA18" s="37">
        <f t="shared" si="13"/>
        <v>0</v>
      </c>
      <c r="BB18" s="37">
        <f t="shared" si="14"/>
        <v>0</v>
      </c>
      <c r="BC18" s="38">
        <f t="shared" si="15"/>
        <v>0</v>
      </c>
      <c r="BD18" s="37">
        <f t="shared" si="16"/>
        <v>0</v>
      </c>
      <c r="BE18" s="54">
        <f t="shared" si="17"/>
        <v>0</v>
      </c>
    </row>
    <row r="19" spans="1:57" x14ac:dyDescent="0.25">
      <c r="A19" s="353">
        <f>+Mar!A19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9"/>
        <v>0</v>
      </c>
      <c r="AX19" s="37">
        <f t="shared" si="10"/>
        <v>0</v>
      </c>
      <c r="AY19" s="37">
        <f t="shared" si="11"/>
        <v>0</v>
      </c>
      <c r="AZ19" s="37">
        <f t="shared" si="12"/>
        <v>0</v>
      </c>
      <c r="BA19" s="37">
        <f t="shared" si="13"/>
        <v>0</v>
      </c>
      <c r="BB19" s="37">
        <f t="shared" si="14"/>
        <v>0</v>
      </c>
      <c r="BC19" s="38">
        <f t="shared" si="15"/>
        <v>0</v>
      </c>
      <c r="BD19" s="37">
        <f t="shared" si="16"/>
        <v>0</v>
      </c>
      <c r="BE19" s="54">
        <f t="shared" si="17"/>
        <v>0</v>
      </c>
    </row>
    <row r="20" spans="1:57" x14ac:dyDescent="0.25">
      <c r="A20" s="353">
        <f>+Mar!A20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2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0"/>
        <v>0</v>
      </c>
      <c r="AV20" s="37">
        <f t="shared" si="1"/>
        <v>0</v>
      </c>
      <c r="AW20" s="37">
        <f t="shared" ref="AW20" si="36">+SUM(F20:O20)</f>
        <v>2</v>
      </c>
      <c r="AX20" s="37">
        <f t="shared" ref="AX20" si="37">+SUM(P20:R20)</f>
        <v>0</v>
      </c>
      <c r="AY20" s="37">
        <f t="shared" ref="AY20" si="38">+SUM(S20:V20)</f>
        <v>0</v>
      </c>
      <c r="AZ20" s="37">
        <f t="shared" ref="AZ20" si="39">+SUM(W20:AB20)</f>
        <v>0</v>
      </c>
      <c r="BA20" s="37">
        <f t="shared" ref="BA20" si="40">+SUM(AC20:AG20)</f>
        <v>0</v>
      </c>
      <c r="BB20" s="37">
        <f t="shared" ref="BB20" si="41">+SUM(AI20:AK20)</f>
        <v>0</v>
      </c>
      <c r="BC20" s="38">
        <f t="shared" ref="BC20" si="42">+SUM(AL20:AO20)</f>
        <v>0</v>
      </c>
      <c r="BD20" s="37">
        <f t="shared" ref="BD20" si="43">SUM(AP20:AS20)</f>
        <v>0</v>
      </c>
      <c r="BE20" s="54">
        <f t="shared" ref="BE20" si="44">SUM(AU20:BD20)</f>
        <v>2</v>
      </c>
    </row>
    <row r="21" spans="1:57" x14ac:dyDescent="0.25">
      <c r="A21" s="353">
        <f>+Mar!A21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1"/>
        <v>0</v>
      </c>
      <c r="AW21" s="37">
        <f t="shared" si="9"/>
        <v>0</v>
      </c>
      <c r="AX21" s="37">
        <f t="shared" si="10"/>
        <v>0</v>
      </c>
      <c r="AY21" s="37">
        <f t="shared" si="11"/>
        <v>0</v>
      </c>
      <c r="AZ21" s="37">
        <f t="shared" si="12"/>
        <v>0</v>
      </c>
      <c r="BA21" s="37">
        <f t="shared" si="13"/>
        <v>0</v>
      </c>
      <c r="BB21" s="37">
        <f t="shared" si="14"/>
        <v>0</v>
      </c>
      <c r="BC21" s="38">
        <f t="shared" si="15"/>
        <v>0</v>
      </c>
      <c r="BD21" s="37">
        <f t="shared" si="16"/>
        <v>0</v>
      </c>
      <c r="BE21" s="54">
        <f t="shared" si="17"/>
        <v>0</v>
      </c>
    </row>
    <row r="22" spans="1:57" ht="30" x14ac:dyDescent="0.25">
      <c r="A22" s="353">
        <f>+Mar!A22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1"/>
        <v>0</v>
      </c>
      <c r="AW22" s="37">
        <f t="shared" si="9"/>
        <v>0</v>
      </c>
      <c r="AX22" s="37">
        <f t="shared" si="10"/>
        <v>0</v>
      </c>
      <c r="AY22" s="37">
        <f t="shared" si="11"/>
        <v>0</v>
      </c>
      <c r="AZ22" s="37">
        <f t="shared" si="12"/>
        <v>0</v>
      </c>
      <c r="BA22" s="37">
        <f t="shared" si="13"/>
        <v>0</v>
      </c>
      <c r="BB22" s="37">
        <f t="shared" si="14"/>
        <v>0</v>
      </c>
      <c r="BC22" s="38">
        <f t="shared" si="15"/>
        <v>0</v>
      </c>
      <c r="BD22" s="37">
        <f t="shared" si="16"/>
        <v>0</v>
      </c>
      <c r="BE22" s="54">
        <f t="shared" si="17"/>
        <v>0</v>
      </c>
    </row>
    <row r="23" spans="1:57" ht="30" x14ac:dyDescent="0.25">
      <c r="A23" s="353">
        <f>+Mar!A23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9"/>
        <v>0</v>
      </c>
      <c r="AX23" s="37">
        <f t="shared" si="10"/>
        <v>0</v>
      </c>
      <c r="AY23" s="37">
        <f t="shared" si="11"/>
        <v>0</v>
      </c>
      <c r="AZ23" s="37">
        <f t="shared" si="12"/>
        <v>0</v>
      </c>
      <c r="BA23" s="37">
        <f t="shared" si="13"/>
        <v>0</v>
      </c>
      <c r="BB23" s="37">
        <f t="shared" si="14"/>
        <v>0</v>
      </c>
      <c r="BC23" s="38">
        <f t="shared" si="15"/>
        <v>0</v>
      </c>
      <c r="BD23" s="37">
        <f t="shared" si="16"/>
        <v>0</v>
      </c>
      <c r="BE23" s="54">
        <f t="shared" si="17"/>
        <v>0</v>
      </c>
    </row>
    <row r="24" spans="1:57" ht="30" x14ac:dyDescent="0.25">
      <c r="A24" s="353">
        <f>+Mar!A24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9"/>
        <v>0</v>
      </c>
      <c r="AX24" s="37">
        <f t="shared" si="10"/>
        <v>0</v>
      </c>
      <c r="AY24" s="37">
        <f t="shared" si="11"/>
        <v>0</v>
      </c>
      <c r="AZ24" s="37">
        <f t="shared" si="12"/>
        <v>0</v>
      </c>
      <c r="BA24" s="37">
        <f t="shared" si="13"/>
        <v>0</v>
      </c>
      <c r="BB24" s="37">
        <f t="shared" si="14"/>
        <v>0</v>
      </c>
      <c r="BC24" s="38">
        <f t="shared" si="15"/>
        <v>0</v>
      </c>
      <c r="BD24" s="37">
        <f t="shared" si="16"/>
        <v>0</v>
      </c>
      <c r="BE24" s="54">
        <f t="shared" si="17"/>
        <v>0</v>
      </c>
    </row>
    <row r="25" spans="1:57" ht="30" x14ac:dyDescent="0.25">
      <c r="A25" s="353">
        <f>+Mar!A25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9"/>
        <v>0</v>
      </c>
      <c r="AX25" s="37">
        <f t="shared" si="10"/>
        <v>0</v>
      </c>
      <c r="AY25" s="37">
        <f t="shared" si="11"/>
        <v>0</v>
      </c>
      <c r="AZ25" s="37">
        <f t="shared" si="12"/>
        <v>0</v>
      </c>
      <c r="BA25" s="37">
        <f t="shared" si="13"/>
        <v>0</v>
      </c>
      <c r="BB25" s="37">
        <f t="shared" si="14"/>
        <v>0</v>
      </c>
      <c r="BC25" s="38">
        <f t="shared" si="15"/>
        <v>0</v>
      </c>
      <c r="BD25" s="37">
        <f t="shared" si="16"/>
        <v>0</v>
      </c>
      <c r="BE25" s="54">
        <f t="shared" si="17"/>
        <v>0</v>
      </c>
    </row>
    <row r="26" spans="1:57" x14ac:dyDescent="0.25">
      <c r="A26" s="353">
        <f>+Mar!A26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31</v>
      </c>
      <c r="G26" s="379">
        <v>1</v>
      </c>
      <c r="H26" s="379">
        <v>0</v>
      </c>
      <c r="I26" s="379">
        <v>1</v>
      </c>
      <c r="J26" s="379">
        <v>4</v>
      </c>
      <c r="K26" s="379">
        <v>2</v>
      </c>
      <c r="L26" s="379">
        <v>2</v>
      </c>
      <c r="M26" s="379">
        <v>0</v>
      </c>
      <c r="N26" s="379">
        <v>0</v>
      </c>
      <c r="O26" s="379">
        <v>0</v>
      </c>
      <c r="P26" s="379">
        <v>1</v>
      </c>
      <c r="Q26" s="379">
        <v>0</v>
      </c>
      <c r="R26" s="379">
        <v>3</v>
      </c>
      <c r="S26" s="379">
        <v>1</v>
      </c>
      <c r="T26" s="379">
        <v>0</v>
      </c>
      <c r="U26" s="379">
        <v>3</v>
      </c>
      <c r="V26" s="379">
        <v>0</v>
      </c>
      <c r="W26" s="379">
        <v>0</v>
      </c>
      <c r="X26" s="379">
        <v>5</v>
      </c>
      <c r="Y26" s="379">
        <v>1</v>
      </c>
      <c r="Z26" s="379">
        <v>0</v>
      </c>
      <c r="AA26" s="379">
        <v>0</v>
      </c>
      <c r="AB26" s="379">
        <v>0</v>
      </c>
      <c r="AC26" s="379">
        <v>4</v>
      </c>
      <c r="AD26" s="379">
        <v>0</v>
      </c>
      <c r="AE26" s="379">
        <v>2</v>
      </c>
      <c r="AF26" s="379">
        <v>0</v>
      </c>
      <c r="AG26" s="379">
        <v>0</v>
      </c>
      <c r="AH26" s="379">
        <v>0</v>
      </c>
      <c r="AI26" s="379">
        <v>1</v>
      </c>
      <c r="AJ26" s="379">
        <v>0</v>
      </c>
      <c r="AK26" s="379">
        <v>0</v>
      </c>
      <c r="AL26" s="379">
        <v>6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9"/>
        <v>41</v>
      </c>
      <c r="AX26" s="37">
        <f t="shared" si="10"/>
        <v>4</v>
      </c>
      <c r="AY26" s="37">
        <f t="shared" si="11"/>
        <v>4</v>
      </c>
      <c r="AZ26" s="37">
        <f t="shared" si="12"/>
        <v>6</v>
      </c>
      <c r="BA26" s="37">
        <f t="shared" si="13"/>
        <v>6</v>
      </c>
      <c r="BB26" s="37">
        <f t="shared" si="14"/>
        <v>1</v>
      </c>
      <c r="BC26" s="38">
        <f t="shared" si="15"/>
        <v>6</v>
      </c>
      <c r="BD26" s="37">
        <f t="shared" si="16"/>
        <v>0</v>
      </c>
      <c r="BE26" s="54">
        <f t="shared" si="17"/>
        <v>68</v>
      </c>
    </row>
    <row r="27" spans="1:57" ht="30" x14ac:dyDescent="0.25">
      <c r="A27" s="353">
        <f>+Mar!A27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9"/>
        <v>0</v>
      </c>
      <c r="AX27" s="37">
        <f t="shared" si="10"/>
        <v>0</v>
      </c>
      <c r="AY27" s="37">
        <f t="shared" si="11"/>
        <v>0</v>
      </c>
      <c r="AZ27" s="37">
        <f t="shared" si="12"/>
        <v>0</v>
      </c>
      <c r="BA27" s="37">
        <f t="shared" si="13"/>
        <v>0</v>
      </c>
      <c r="BB27" s="37">
        <f t="shared" si="14"/>
        <v>0</v>
      </c>
      <c r="BC27" s="38">
        <f t="shared" si="15"/>
        <v>0</v>
      </c>
      <c r="BD27" s="37">
        <f t="shared" si="16"/>
        <v>0</v>
      </c>
      <c r="BE27" s="54">
        <f t="shared" si="17"/>
        <v>0</v>
      </c>
    </row>
    <row r="28" spans="1:57" ht="30" x14ac:dyDescent="0.25">
      <c r="A28" s="353">
        <f>+Mar!A28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si="9"/>
        <v>0</v>
      </c>
      <c r="AX28" s="37">
        <f t="shared" si="10"/>
        <v>0</v>
      </c>
      <c r="AY28" s="37">
        <f t="shared" si="11"/>
        <v>0</v>
      </c>
      <c r="AZ28" s="37">
        <f t="shared" si="12"/>
        <v>0</v>
      </c>
      <c r="BA28" s="37">
        <f t="shared" si="13"/>
        <v>0</v>
      </c>
      <c r="BB28" s="37">
        <f t="shared" si="14"/>
        <v>0</v>
      </c>
      <c r="BC28" s="38">
        <f t="shared" si="15"/>
        <v>0</v>
      </c>
      <c r="BD28" s="37">
        <f t="shared" si="16"/>
        <v>0</v>
      </c>
      <c r="BE28" s="54">
        <f t="shared" si="17"/>
        <v>0</v>
      </c>
    </row>
    <row r="29" spans="1:57" ht="30" x14ac:dyDescent="0.25">
      <c r="A29" s="353">
        <f>+Mar!A29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9"/>
        <v>0</v>
      </c>
      <c r="AX29" s="37">
        <f t="shared" si="10"/>
        <v>0</v>
      </c>
      <c r="AY29" s="37">
        <f t="shared" si="11"/>
        <v>0</v>
      </c>
      <c r="AZ29" s="37">
        <f t="shared" si="12"/>
        <v>0</v>
      </c>
      <c r="BA29" s="37">
        <f t="shared" si="13"/>
        <v>0</v>
      </c>
      <c r="BB29" s="37">
        <f t="shared" si="14"/>
        <v>0</v>
      </c>
      <c r="BC29" s="38">
        <f t="shared" si="15"/>
        <v>0</v>
      </c>
      <c r="BD29" s="37">
        <f t="shared" si="16"/>
        <v>0</v>
      </c>
      <c r="BE29" s="54">
        <f t="shared" si="17"/>
        <v>0</v>
      </c>
    </row>
    <row r="30" spans="1:57" ht="30" x14ac:dyDescent="0.25">
      <c r="A30" s="353">
        <f>+Mar!A30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9"/>
        <v>0</v>
      </c>
      <c r="AX30" s="37">
        <f t="shared" si="10"/>
        <v>0</v>
      </c>
      <c r="AY30" s="37">
        <f t="shared" si="11"/>
        <v>0</v>
      </c>
      <c r="AZ30" s="37">
        <f t="shared" si="12"/>
        <v>0</v>
      </c>
      <c r="BA30" s="37">
        <f t="shared" si="13"/>
        <v>0</v>
      </c>
      <c r="BB30" s="37">
        <f t="shared" si="14"/>
        <v>0</v>
      </c>
      <c r="BC30" s="38">
        <f t="shared" si="15"/>
        <v>0</v>
      </c>
      <c r="BD30" s="37">
        <f t="shared" si="16"/>
        <v>0</v>
      </c>
      <c r="BE30" s="54">
        <f t="shared" si="17"/>
        <v>0</v>
      </c>
    </row>
    <row r="31" spans="1:57" ht="30" x14ac:dyDescent="0.25">
      <c r="A31" s="353">
        <f>+Mar!A31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9"/>
        <v>0</v>
      </c>
      <c r="AX31" s="37">
        <f t="shared" si="10"/>
        <v>0</v>
      </c>
      <c r="AY31" s="37">
        <f t="shared" si="11"/>
        <v>0</v>
      </c>
      <c r="AZ31" s="37">
        <f t="shared" si="12"/>
        <v>0</v>
      </c>
      <c r="BA31" s="37">
        <f t="shared" si="13"/>
        <v>0</v>
      </c>
      <c r="BB31" s="37">
        <f t="shared" si="14"/>
        <v>0</v>
      </c>
      <c r="BC31" s="38">
        <f t="shared" si="15"/>
        <v>0</v>
      </c>
      <c r="BD31" s="37">
        <f t="shared" si="16"/>
        <v>0</v>
      </c>
      <c r="BE31" s="54">
        <f t="shared" si="17"/>
        <v>0</v>
      </c>
    </row>
    <row r="32" spans="1:57" ht="30" x14ac:dyDescent="0.25">
      <c r="A32" s="353">
        <f>+Mar!A32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0"/>
        <v>0</v>
      </c>
      <c r="AV32" s="37">
        <f t="shared" si="1"/>
        <v>0</v>
      </c>
      <c r="AW32" s="37">
        <f t="shared" si="9"/>
        <v>0</v>
      </c>
      <c r="AX32" s="37">
        <f t="shared" si="10"/>
        <v>0</v>
      </c>
      <c r="AY32" s="37">
        <f t="shared" si="11"/>
        <v>0</v>
      </c>
      <c r="AZ32" s="37">
        <f t="shared" si="12"/>
        <v>0</v>
      </c>
      <c r="BA32" s="37">
        <f t="shared" si="13"/>
        <v>0</v>
      </c>
      <c r="BB32" s="37">
        <f t="shared" si="14"/>
        <v>0</v>
      </c>
      <c r="BC32" s="38">
        <f t="shared" si="15"/>
        <v>0</v>
      </c>
      <c r="BD32" s="37">
        <f t="shared" si="16"/>
        <v>0</v>
      </c>
      <c r="BE32" s="54">
        <f t="shared" si="17"/>
        <v>0</v>
      </c>
    </row>
    <row r="33" spans="1:57" ht="30" x14ac:dyDescent="0.25">
      <c r="A33" s="353">
        <f>+Mar!A33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9"/>
        <v>0</v>
      </c>
      <c r="AX33" s="37">
        <f t="shared" si="10"/>
        <v>0</v>
      </c>
      <c r="AY33" s="37">
        <f t="shared" si="11"/>
        <v>0</v>
      </c>
      <c r="AZ33" s="37">
        <f t="shared" si="12"/>
        <v>0</v>
      </c>
      <c r="BA33" s="37">
        <f t="shared" si="13"/>
        <v>0</v>
      </c>
      <c r="BB33" s="37">
        <f t="shared" si="14"/>
        <v>0</v>
      </c>
      <c r="BC33" s="38">
        <f t="shared" si="15"/>
        <v>0</v>
      </c>
      <c r="BD33" s="37">
        <f t="shared" si="16"/>
        <v>0</v>
      </c>
      <c r="BE33" s="54">
        <f t="shared" si="17"/>
        <v>0</v>
      </c>
    </row>
    <row r="34" spans="1:57" ht="30" x14ac:dyDescent="0.25">
      <c r="A34" s="353">
        <f>+Mar!A34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9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ref="AW34:AW44" si="45">+SUM(F34:O34)</f>
        <v>9</v>
      </c>
      <c r="AX34" s="37">
        <f t="shared" ref="AX34:AX44" si="46">+SUM(P34:R34)</f>
        <v>0</v>
      </c>
      <c r="AY34" s="37">
        <f t="shared" ref="AY34:AY44" si="47">+SUM(S34:V34)</f>
        <v>0</v>
      </c>
      <c r="AZ34" s="37">
        <f t="shared" ref="AZ34:AZ44" si="48">+SUM(W34:AB34)</f>
        <v>0</v>
      </c>
      <c r="BA34" s="37">
        <f t="shared" ref="BA34:BA44" si="49">+SUM(AC34:AG34)</f>
        <v>0</v>
      </c>
      <c r="BB34" s="37">
        <f t="shared" ref="BB34:BB44" si="50">+SUM(AI34:AK34)</f>
        <v>0</v>
      </c>
      <c r="BC34" s="38">
        <f t="shared" ref="BC34:BC44" si="51">+SUM(AL34:AO34)</f>
        <v>0</v>
      </c>
      <c r="BD34" s="37">
        <f t="shared" si="16"/>
        <v>0</v>
      </c>
      <c r="BE34" s="54">
        <f t="shared" si="17"/>
        <v>9</v>
      </c>
    </row>
    <row r="35" spans="1:57" x14ac:dyDescent="0.25">
      <c r="A35" s="353">
        <f>+Mar!A35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45"/>
        <v>0</v>
      </c>
      <c r="AX35" s="37">
        <f t="shared" si="46"/>
        <v>0</v>
      </c>
      <c r="AY35" s="37">
        <f t="shared" si="47"/>
        <v>0</v>
      </c>
      <c r="AZ35" s="37">
        <f t="shared" si="48"/>
        <v>0</v>
      </c>
      <c r="BA35" s="37">
        <f t="shared" si="49"/>
        <v>0</v>
      </c>
      <c r="BB35" s="37">
        <f t="shared" si="50"/>
        <v>0</v>
      </c>
      <c r="BC35" s="38">
        <f t="shared" si="51"/>
        <v>0</v>
      </c>
      <c r="BD35" s="37">
        <f t="shared" si="16"/>
        <v>0</v>
      </c>
      <c r="BE35" s="54">
        <f t="shared" si="17"/>
        <v>0</v>
      </c>
    </row>
    <row r="36" spans="1:57" x14ac:dyDescent="0.25">
      <c r="A36" s="353">
        <f>+Mar!A36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52">SUM(D36)</f>
        <v>0</v>
      </c>
      <c r="AV36" s="37">
        <f t="shared" ref="AV36:AV53" si="53">+E36</f>
        <v>0</v>
      </c>
      <c r="AW36" s="37">
        <f t="shared" si="45"/>
        <v>0</v>
      </c>
      <c r="AX36" s="37">
        <f t="shared" si="46"/>
        <v>0</v>
      </c>
      <c r="AY36" s="37">
        <f t="shared" si="47"/>
        <v>0</v>
      </c>
      <c r="AZ36" s="37">
        <f t="shared" si="48"/>
        <v>0</v>
      </c>
      <c r="BA36" s="37">
        <f t="shared" si="49"/>
        <v>0</v>
      </c>
      <c r="BB36" s="37">
        <f t="shared" si="50"/>
        <v>0</v>
      </c>
      <c r="BC36" s="38">
        <f t="shared" si="51"/>
        <v>0</v>
      </c>
      <c r="BD36" s="37">
        <f t="shared" si="16"/>
        <v>0</v>
      </c>
      <c r="BE36" s="54">
        <f t="shared" si="17"/>
        <v>0</v>
      </c>
    </row>
    <row r="37" spans="1:57" ht="30" x14ac:dyDescent="0.25">
      <c r="A37" s="353">
        <f>+Mar!A37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52"/>
        <v>0</v>
      </c>
      <c r="AV37" s="37">
        <f t="shared" si="53"/>
        <v>0</v>
      </c>
      <c r="AW37" s="37">
        <f t="shared" si="45"/>
        <v>0</v>
      </c>
      <c r="AX37" s="37">
        <f t="shared" si="46"/>
        <v>0</v>
      </c>
      <c r="AY37" s="37">
        <f t="shared" si="47"/>
        <v>0</v>
      </c>
      <c r="AZ37" s="37">
        <f t="shared" si="48"/>
        <v>0</v>
      </c>
      <c r="BA37" s="37">
        <f t="shared" si="49"/>
        <v>0</v>
      </c>
      <c r="BB37" s="37">
        <f t="shared" si="50"/>
        <v>0</v>
      </c>
      <c r="BC37" s="38">
        <f t="shared" si="51"/>
        <v>0</v>
      </c>
      <c r="BD37" s="37">
        <f t="shared" si="16"/>
        <v>0</v>
      </c>
      <c r="BE37" s="54">
        <f t="shared" si="17"/>
        <v>0</v>
      </c>
    </row>
    <row r="38" spans="1:57" x14ac:dyDescent="0.25">
      <c r="A38" s="353">
        <f>+Mar!A38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52"/>
        <v>0</v>
      </c>
      <c r="AV38" s="37">
        <f t="shared" si="53"/>
        <v>0</v>
      </c>
      <c r="AW38" s="37">
        <f t="shared" si="45"/>
        <v>0</v>
      </c>
      <c r="AX38" s="37">
        <f t="shared" si="46"/>
        <v>0</v>
      </c>
      <c r="AY38" s="37">
        <f t="shared" si="47"/>
        <v>0</v>
      </c>
      <c r="AZ38" s="37">
        <f t="shared" si="48"/>
        <v>0</v>
      </c>
      <c r="BA38" s="37">
        <f t="shared" si="49"/>
        <v>0</v>
      </c>
      <c r="BB38" s="37">
        <f t="shared" si="50"/>
        <v>0</v>
      </c>
      <c r="BC38" s="38">
        <f t="shared" si="51"/>
        <v>0</v>
      </c>
      <c r="BD38" s="37">
        <f t="shared" si="16"/>
        <v>0</v>
      </c>
      <c r="BE38" s="54">
        <f t="shared" si="17"/>
        <v>0</v>
      </c>
    </row>
    <row r="39" spans="1:57" ht="30" x14ac:dyDescent="0.25">
      <c r="A39" s="353">
        <f>+Mar!A39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52"/>
        <v>0</v>
      </c>
      <c r="AV39" s="37">
        <f t="shared" si="53"/>
        <v>0</v>
      </c>
      <c r="AW39" s="37">
        <f t="shared" si="45"/>
        <v>0</v>
      </c>
      <c r="AX39" s="37">
        <f t="shared" si="46"/>
        <v>0</v>
      </c>
      <c r="AY39" s="37">
        <f t="shared" si="47"/>
        <v>0</v>
      </c>
      <c r="AZ39" s="37">
        <f t="shared" si="48"/>
        <v>0</v>
      </c>
      <c r="BA39" s="37">
        <f t="shared" si="49"/>
        <v>0</v>
      </c>
      <c r="BB39" s="37">
        <f t="shared" si="50"/>
        <v>0</v>
      </c>
      <c r="BC39" s="38">
        <f t="shared" si="51"/>
        <v>0</v>
      </c>
      <c r="BD39" s="37">
        <f t="shared" si="16"/>
        <v>0</v>
      </c>
      <c r="BE39" s="54">
        <f t="shared" si="17"/>
        <v>0</v>
      </c>
    </row>
    <row r="40" spans="1:57" x14ac:dyDescent="0.25">
      <c r="A40" s="353">
        <f>+Mar!A40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52"/>
        <v>0</v>
      </c>
      <c r="AV40" s="37">
        <f t="shared" si="53"/>
        <v>0</v>
      </c>
      <c r="AW40" s="37">
        <f t="shared" si="45"/>
        <v>0</v>
      </c>
      <c r="AX40" s="37">
        <f t="shared" si="46"/>
        <v>0</v>
      </c>
      <c r="AY40" s="37">
        <f t="shared" si="47"/>
        <v>0</v>
      </c>
      <c r="AZ40" s="37">
        <f t="shared" si="48"/>
        <v>0</v>
      </c>
      <c r="BA40" s="37">
        <f t="shared" si="49"/>
        <v>0</v>
      </c>
      <c r="BB40" s="37">
        <f t="shared" si="50"/>
        <v>0</v>
      </c>
      <c r="BC40" s="38">
        <f t="shared" si="51"/>
        <v>0</v>
      </c>
      <c r="BD40" s="37">
        <f t="shared" si="16"/>
        <v>0</v>
      </c>
      <c r="BE40" s="54">
        <f t="shared" si="17"/>
        <v>0</v>
      </c>
    </row>
    <row r="41" spans="1:57" x14ac:dyDescent="0.25">
      <c r="A41" s="353">
        <f>+Mar!A41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52"/>
        <v>0</v>
      </c>
      <c r="AV41" s="37">
        <f t="shared" si="53"/>
        <v>0</v>
      </c>
      <c r="AW41" s="37">
        <f t="shared" si="45"/>
        <v>0</v>
      </c>
      <c r="AX41" s="37">
        <f t="shared" si="46"/>
        <v>0</v>
      </c>
      <c r="AY41" s="37">
        <f t="shared" si="47"/>
        <v>0</v>
      </c>
      <c r="AZ41" s="37">
        <f t="shared" si="48"/>
        <v>0</v>
      </c>
      <c r="BA41" s="37">
        <f t="shared" si="49"/>
        <v>0</v>
      </c>
      <c r="BB41" s="37">
        <f t="shared" si="50"/>
        <v>0</v>
      </c>
      <c r="BC41" s="38">
        <f t="shared" si="51"/>
        <v>0</v>
      </c>
      <c r="BD41" s="37">
        <f t="shared" si="16"/>
        <v>0</v>
      </c>
      <c r="BE41" s="54">
        <f t="shared" si="17"/>
        <v>0</v>
      </c>
    </row>
    <row r="42" spans="1:57" ht="30" x14ac:dyDescent="0.25">
      <c r="A42" s="353">
        <f>+Mar!A42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52"/>
        <v>0</v>
      </c>
      <c r="AV42" s="37">
        <f t="shared" si="53"/>
        <v>0</v>
      </c>
      <c r="AW42" s="37">
        <f t="shared" si="45"/>
        <v>0</v>
      </c>
      <c r="AX42" s="37">
        <f t="shared" si="46"/>
        <v>0</v>
      </c>
      <c r="AY42" s="37">
        <f t="shared" si="47"/>
        <v>0</v>
      </c>
      <c r="AZ42" s="37">
        <f t="shared" si="48"/>
        <v>0</v>
      </c>
      <c r="BA42" s="37">
        <f t="shared" si="49"/>
        <v>0</v>
      </c>
      <c r="BB42" s="37">
        <f t="shared" si="50"/>
        <v>0</v>
      </c>
      <c r="BC42" s="38">
        <f t="shared" si="51"/>
        <v>0</v>
      </c>
      <c r="BD42" s="37">
        <f t="shared" si="16"/>
        <v>0</v>
      </c>
      <c r="BE42" s="54">
        <f t="shared" si="17"/>
        <v>0</v>
      </c>
    </row>
    <row r="43" spans="1:57" x14ac:dyDescent="0.25">
      <c r="A43" s="353">
        <f>+Mar!A43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52"/>
        <v>0</v>
      </c>
      <c r="AV43" s="37">
        <f t="shared" si="53"/>
        <v>0</v>
      </c>
      <c r="AW43" s="37">
        <f t="shared" si="45"/>
        <v>0</v>
      </c>
      <c r="AX43" s="37">
        <f t="shared" si="46"/>
        <v>0</v>
      </c>
      <c r="AY43" s="37">
        <f t="shared" si="47"/>
        <v>0</v>
      </c>
      <c r="AZ43" s="37">
        <f t="shared" si="48"/>
        <v>0</v>
      </c>
      <c r="BA43" s="37">
        <f t="shared" si="49"/>
        <v>0</v>
      </c>
      <c r="BB43" s="37">
        <f t="shared" si="50"/>
        <v>0</v>
      </c>
      <c r="BC43" s="38">
        <f t="shared" si="51"/>
        <v>0</v>
      </c>
      <c r="BD43" s="37">
        <f t="shared" si="16"/>
        <v>0</v>
      </c>
      <c r="BE43" s="54">
        <f t="shared" si="17"/>
        <v>0</v>
      </c>
    </row>
    <row r="44" spans="1:57" ht="30" x14ac:dyDescent="0.25">
      <c r="A44" s="353">
        <f>+Mar!A44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52"/>
        <v>0</v>
      </c>
      <c r="AV44" s="37">
        <f t="shared" si="53"/>
        <v>0</v>
      </c>
      <c r="AW44" s="37">
        <f t="shared" si="45"/>
        <v>0</v>
      </c>
      <c r="AX44" s="37">
        <f t="shared" si="46"/>
        <v>0</v>
      </c>
      <c r="AY44" s="37">
        <f t="shared" si="47"/>
        <v>0</v>
      </c>
      <c r="AZ44" s="37">
        <f t="shared" si="48"/>
        <v>0</v>
      </c>
      <c r="BA44" s="37">
        <f t="shared" si="49"/>
        <v>0</v>
      </c>
      <c r="BB44" s="37">
        <f t="shared" si="50"/>
        <v>0</v>
      </c>
      <c r="BC44" s="38">
        <f t="shared" si="51"/>
        <v>0</v>
      </c>
      <c r="BD44" s="37">
        <f t="shared" si="16"/>
        <v>0</v>
      </c>
      <c r="BE44" s="54">
        <f t="shared" si="17"/>
        <v>0</v>
      </c>
    </row>
    <row r="45" spans="1:57" x14ac:dyDescent="0.25">
      <c r="A45" s="353">
        <f>+Mar!A45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58">
        <f t="shared" si="52"/>
        <v>0</v>
      </c>
      <c r="AV45" s="358">
        <f t="shared" si="53"/>
        <v>0</v>
      </c>
      <c r="AW45" s="358">
        <f t="shared" ref="AW45:AW52" si="54">+SUM(F45:O45)</f>
        <v>0</v>
      </c>
      <c r="AX45" s="358">
        <f t="shared" ref="AX45:AX52" si="55">+SUM(P45:R45)</f>
        <v>0</v>
      </c>
      <c r="AY45" s="358">
        <f t="shared" ref="AY45:AY52" si="56">+SUM(S45:V45)</f>
        <v>0</v>
      </c>
      <c r="AZ45" s="358">
        <f t="shared" ref="AZ45:AZ52" si="57">+SUM(W45:AB45)</f>
        <v>0</v>
      </c>
      <c r="BA45" s="358">
        <f t="shared" ref="BA45:BA52" si="58">+SUM(AC45:AG45)</f>
        <v>0</v>
      </c>
      <c r="BB45" s="358">
        <f t="shared" ref="BB45:BB52" si="59">+SUM(AI45:AK45)</f>
        <v>0</v>
      </c>
      <c r="BC45" s="359">
        <f t="shared" ref="BC45:BC52" si="60">+SUM(AL45:AO45)</f>
        <v>0</v>
      </c>
      <c r="BD45" s="358">
        <f t="shared" ref="BD45:BD52" si="61">+SUM(AP45:AS45)</f>
        <v>0</v>
      </c>
      <c r="BE45" s="54">
        <f t="shared" si="17"/>
        <v>0</v>
      </c>
    </row>
    <row r="46" spans="1:57" x14ac:dyDescent="0.25">
      <c r="A46" s="353">
        <f>+Mar!A46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58">
        <f t="shared" si="52"/>
        <v>0</v>
      </c>
      <c r="AV46" s="358">
        <f t="shared" si="53"/>
        <v>0</v>
      </c>
      <c r="AW46" s="358">
        <f t="shared" si="54"/>
        <v>0</v>
      </c>
      <c r="AX46" s="358">
        <f t="shared" si="55"/>
        <v>0</v>
      </c>
      <c r="AY46" s="358">
        <f t="shared" si="56"/>
        <v>0</v>
      </c>
      <c r="AZ46" s="358">
        <f t="shared" si="57"/>
        <v>0</v>
      </c>
      <c r="BA46" s="358">
        <f t="shared" si="58"/>
        <v>0</v>
      </c>
      <c r="BB46" s="358">
        <f t="shared" si="59"/>
        <v>0</v>
      </c>
      <c r="BC46" s="359">
        <f t="shared" si="60"/>
        <v>0</v>
      </c>
      <c r="BD46" s="358">
        <f t="shared" si="61"/>
        <v>0</v>
      </c>
      <c r="BE46" s="54">
        <f t="shared" si="17"/>
        <v>0</v>
      </c>
    </row>
    <row r="47" spans="1:57" x14ac:dyDescent="0.25">
      <c r="A47" s="353">
        <f>+Mar!A47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58">
        <f t="shared" si="52"/>
        <v>0</v>
      </c>
      <c r="AV47" s="358">
        <f t="shared" si="53"/>
        <v>0</v>
      </c>
      <c r="AW47" s="358">
        <f t="shared" si="54"/>
        <v>0</v>
      </c>
      <c r="AX47" s="358">
        <f t="shared" si="55"/>
        <v>0</v>
      </c>
      <c r="AY47" s="358">
        <f t="shared" si="56"/>
        <v>0</v>
      </c>
      <c r="AZ47" s="358">
        <f t="shared" si="57"/>
        <v>0</v>
      </c>
      <c r="BA47" s="358">
        <f t="shared" si="58"/>
        <v>0</v>
      </c>
      <c r="BB47" s="358">
        <f t="shared" si="59"/>
        <v>0</v>
      </c>
      <c r="BC47" s="359">
        <f t="shared" si="60"/>
        <v>0</v>
      </c>
      <c r="BD47" s="358">
        <f t="shared" si="61"/>
        <v>0</v>
      </c>
      <c r="BE47" s="54">
        <f t="shared" si="17"/>
        <v>0</v>
      </c>
    </row>
    <row r="48" spans="1:57" x14ac:dyDescent="0.25">
      <c r="A48" s="353">
        <f>+Mar!A48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58">
        <f t="shared" si="52"/>
        <v>0</v>
      </c>
      <c r="AV48" s="358">
        <f t="shared" si="53"/>
        <v>0</v>
      </c>
      <c r="AW48" s="358">
        <f t="shared" si="54"/>
        <v>0</v>
      </c>
      <c r="AX48" s="358">
        <f t="shared" si="55"/>
        <v>0</v>
      </c>
      <c r="AY48" s="358">
        <f t="shared" si="56"/>
        <v>0</v>
      </c>
      <c r="AZ48" s="358">
        <f t="shared" si="57"/>
        <v>0</v>
      </c>
      <c r="BA48" s="358">
        <f t="shared" si="58"/>
        <v>0</v>
      </c>
      <c r="BB48" s="358">
        <f t="shared" si="59"/>
        <v>0</v>
      </c>
      <c r="BC48" s="359">
        <f t="shared" si="60"/>
        <v>0</v>
      </c>
      <c r="BD48" s="358">
        <f t="shared" si="61"/>
        <v>0</v>
      </c>
      <c r="BE48" s="54">
        <f t="shared" si="17"/>
        <v>0</v>
      </c>
    </row>
    <row r="49" spans="1:57" x14ac:dyDescent="0.25">
      <c r="A49" s="353">
        <f>+Mar!A49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58">
        <f t="shared" si="52"/>
        <v>0</v>
      </c>
      <c r="AV49" s="358">
        <f t="shared" si="53"/>
        <v>0</v>
      </c>
      <c r="AW49" s="358">
        <f t="shared" si="54"/>
        <v>0</v>
      </c>
      <c r="AX49" s="358">
        <f t="shared" si="55"/>
        <v>0</v>
      </c>
      <c r="AY49" s="358">
        <f t="shared" si="56"/>
        <v>0</v>
      </c>
      <c r="AZ49" s="358">
        <f t="shared" si="57"/>
        <v>0</v>
      </c>
      <c r="BA49" s="358">
        <f t="shared" si="58"/>
        <v>0</v>
      </c>
      <c r="BB49" s="358">
        <f t="shared" si="59"/>
        <v>0</v>
      </c>
      <c r="BC49" s="359">
        <f t="shared" si="60"/>
        <v>0</v>
      </c>
      <c r="BD49" s="358">
        <f t="shared" si="61"/>
        <v>0</v>
      </c>
      <c r="BE49" s="54">
        <f t="shared" si="17"/>
        <v>0</v>
      </c>
    </row>
    <row r="50" spans="1:57" x14ac:dyDescent="0.25">
      <c r="A50" s="353">
        <f>+Mar!A50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58">
        <f t="shared" si="52"/>
        <v>0</v>
      </c>
      <c r="AV50" s="358">
        <f t="shared" si="53"/>
        <v>0</v>
      </c>
      <c r="AW50" s="358">
        <f t="shared" si="54"/>
        <v>0</v>
      </c>
      <c r="AX50" s="358">
        <f t="shared" si="55"/>
        <v>0</v>
      </c>
      <c r="AY50" s="358">
        <f t="shared" si="56"/>
        <v>0</v>
      </c>
      <c r="AZ50" s="358">
        <f t="shared" si="57"/>
        <v>0</v>
      </c>
      <c r="BA50" s="358">
        <f t="shared" si="58"/>
        <v>0</v>
      </c>
      <c r="BB50" s="358">
        <f t="shared" si="59"/>
        <v>0</v>
      </c>
      <c r="BC50" s="359">
        <f t="shared" si="60"/>
        <v>0</v>
      </c>
      <c r="BD50" s="358">
        <f t="shared" si="61"/>
        <v>0</v>
      </c>
      <c r="BE50" s="54">
        <f t="shared" si="17"/>
        <v>0</v>
      </c>
    </row>
    <row r="51" spans="1:57" x14ac:dyDescent="0.25">
      <c r="A51" s="353">
        <f>+Mar!A51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58">
        <f t="shared" si="52"/>
        <v>0</v>
      </c>
      <c r="AV51" s="358">
        <f t="shared" si="53"/>
        <v>0</v>
      </c>
      <c r="AW51" s="358">
        <f t="shared" si="54"/>
        <v>0</v>
      </c>
      <c r="AX51" s="358">
        <f t="shared" si="55"/>
        <v>0</v>
      </c>
      <c r="AY51" s="358">
        <f t="shared" si="56"/>
        <v>0</v>
      </c>
      <c r="AZ51" s="358">
        <f t="shared" si="57"/>
        <v>0</v>
      </c>
      <c r="BA51" s="358">
        <f t="shared" si="58"/>
        <v>0</v>
      </c>
      <c r="BB51" s="358">
        <f t="shared" si="59"/>
        <v>0</v>
      </c>
      <c r="BC51" s="359">
        <f t="shared" si="60"/>
        <v>0</v>
      </c>
      <c r="BD51" s="358">
        <f t="shared" si="61"/>
        <v>0</v>
      </c>
      <c r="BE51" s="54">
        <f t="shared" si="17"/>
        <v>0</v>
      </c>
    </row>
    <row r="52" spans="1:57" x14ac:dyDescent="0.25">
      <c r="A52" s="353">
        <f>+Mar!A52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58">
        <f t="shared" si="52"/>
        <v>0</v>
      </c>
      <c r="AV52" s="358">
        <f t="shared" si="53"/>
        <v>0</v>
      </c>
      <c r="AW52" s="358">
        <f t="shared" si="54"/>
        <v>0</v>
      </c>
      <c r="AX52" s="358">
        <f t="shared" si="55"/>
        <v>0</v>
      </c>
      <c r="AY52" s="358">
        <f t="shared" si="56"/>
        <v>0</v>
      </c>
      <c r="AZ52" s="358">
        <f t="shared" si="57"/>
        <v>0</v>
      </c>
      <c r="BA52" s="358">
        <f t="shared" si="58"/>
        <v>0</v>
      </c>
      <c r="BB52" s="358">
        <f t="shared" si="59"/>
        <v>0</v>
      </c>
      <c r="BC52" s="359">
        <f t="shared" si="60"/>
        <v>0</v>
      </c>
      <c r="BD52" s="358">
        <f t="shared" si="61"/>
        <v>0</v>
      </c>
      <c r="BE52" s="54">
        <f t="shared" si="17"/>
        <v>0</v>
      </c>
    </row>
    <row r="53" spans="1:57" x14ac:dyDescent="0.25">
      <c r="A53" s="353">
        <f>+Mar!A53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58">
        <f t="shared" si="52"/>
        <v>0</v>
      </c>
      <c r="AV53" s="358">
        <f t="shared" si="53"/>
        <v>0</v>
      </c>
      <c r="AW53" s="358">
        <f t="shared" ref="AW53" si="62">+SUM(F53:O53)</f>
        <v>0</v>
      </c>
      <c r="AX53" s="358">
        <f t="shared" ref="AX53" si="63">+SUM(P53:R53)</f>
        <v>0</v>
      </c>
      <c r="AY53" s="358">
        <f t="shared" ref="AY53" si="64">+SUM(S53:V53)</f>
        <v>0</v>
      </c>
      <c r="AZ53" s="358">
        <f t="shared" ref="AZ53" si="65">+SUM(W53:AB53)</f>
        <v>0</v>
      </c>
      <c r="BA53" s="358">
        <f t="shared" ref="BA53" si="66">+SUM(AC53:AG53)</f>
        <v>0</v>
      </c>
      <c r="BB53" s="358">
        <f t="shared" ref="BB53" si="67">+SUM(AI53:AK53)</f>
        <v>0</v>
      </c>
      <c r="BC53" s="359">
        <f t="shared" ref="BC53" si="68">+SUM(AL53:AO53)</f>
        <v>0</v>
      </c>
      <c r="BD53" s="358">
        <f t="shared" ref="BD53" si="69">+SUM(AP53:AS53)</f>
        <v>0</v>
      </c>
      <c r="BE53" s="54">
        <f t="shared" ref="BE53" si="70">SUM(AU53:BD53)</f>
        <v>0</v>
      </c>
    </row>
  </sheetData>
  <sheetProtection selectLockedCells="1"/>
  <autoFilter ref="A3:BR52" xr:uid="{00000000-0001-0000-0500-000000000000}"/>
  <phoneticPr fontId="120" type="noConversion"/>
  <conditionalFormatting sqref="A3:AS3">
    <cfRule type="expression" dxfId="14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S53"/>
  <sheetViews>
    <sheetView showGridLines="0" zoomScale="80" zoomScaleNormal="80" workbookViewId="0">
      <pane xSplit="3" ySplit="3" topLeftCell="D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3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1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39" t="str">
        <f>Config!D15</f>
        <v>RED MOYOBAMBA</v>
      </c>
      <c r="BG3" s="1" t="s">
        <v>59</v>
      </c>
      <c r="BH3" s="25" t="s">
        <v>60</v>
      </c>
      <c r="BI3" s="26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  <c r="BN3" s="27"/>
    </row>
    <row r="4" spans="1:71" x14ac:dyDescent="0.25">
      <c r="A4" s="353">
        <f>+Abr!A4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 t="shared" ref="AW4" si="2">+SUM(F4:O4)</f>
        <v>0</v>
      </c>
      <c r="AX4" s="37">
        <f t="shared" ref="AX4" si="3">+SUM(P4:R4)</f>
        <v>0</v>
      </c>
      <c r="AY4" s="37">
        <f t="shared" ref="AY4:AY53" si="4">+SUM(S4:V4)</f>
        <v>0</v>
      </c>
      <c r="AZ4" s="37">
        <f t="shared" ref="AZ4:AZ53" si="5">+SUM(W4:AB4)</f>
        <v>0</v>
      </c>
      <c r="BA4" s="37">
        <f t="shared" ref="BA4:BA53" si="6">+SUM(AC4:AG4)</f>
        <v>0</v>
      </c>
      <c r="BB4" s="37">
        <f t="shared" ref="BB4:BB53" si="7">+SUM(AI4:AK4)</f>
        <v>0</v>
      </c>
      <c r="BC4" s="37">
        <f t="shared" ref="BC4:BC53" si="8">+SUM(AL4:AO4)</f>
        <v>0</v>
      </c>
      <c r="BD4" s="38">
        <f>SUM(AP4:AS4)</f>
        <v>0</v>
      </c>
      <c r="BE4" s="37">
        <f>SUM(AU4:BD4)</f>
        <v>0</v>
      </c>
    </row>
    <row r="5" spans="1:71" x14ac:dyDescent="0.25">
      <c r="A5" s="353">
        <f>+Abr!A5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ref="AW5:AW53" si="9">+SUM(F5:O5)</f>
        <v>0</v>
      </c>
      <c r="AX5" s="37">
        <f t="shared" ref="AX5:AX53" si="10">+SUM(P5:R5)</f>
        <v>0</v>
      </c>
      <c r="AY5" s="37">
        <f t="shared" si="4"/>
        <v>0</v>
      </c>
      <c r="AZ5" s="37">
        <f t="shared" si="5"/>
        <v>0</v>
      </c>
      <c r="BA5" s="37">
        <f t="shared" si="6"/>
        <v>0</v>
      </c>
      <c r="BB5" s="37">
        <f t="shared" si="7"/>
        <v>0</v>
      </c>
      <c r="BC5" s="37">
        <f t="shared" si="8"/>
        <v>0</v>
      </c>
      <c r="BD5" s="38">
        <f t="shared" ref="BD5:BD44" si="11">SUM(AP5:AS5)</f>
        <v>0</v>
      </c>
      <c r="BE5" s="37">
        <f t="shared" ref="BE5:BE53" si="12">SUM(AU5:BD5)</f>
        <v>0</v>
      </c>
    </row>
    <row r="6" spans="1:71" ht="30" x14ac:dyDescent="0.25">
      <c r="A6" s="353">
        <f>+Abr!A6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9"/>
        <v>0</v>
      </c>
      <c r="AX6" s="37">
        <f t="shared" si="10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7">
        <f t="shared" si="8"/>
        <v>0</v>
      </c>
      <c r="BD6" s="38">
        <f t="shared" si="11"/>
        <v>0</v>
      </c>
      <c r="BE6" s="37">
        <f t="shared" si="12"/>
        <v>0</v>
      </c>
    </row>
    <row r="7" spans="1:71" ht="30" x14ac:dyDescent="0.25">
      <c r="A7" s="353">
        <f>+Abr!A7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9"/>
        <v>0</v>
      </c>
      <c r="AX7" s="37">
        <f t="shared" si="10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7">
        <f t="shared" si="8"/>
        <v>0</v>
      </c>
      <c r="BD7" s="38">
        <f t="shared" si="11"/>
        <v>0</v>
      </c>
      <c r="BE7" s="37">
        <f t="shared" si="12"/>
        <v>0</v>
      </c>
    </row>
    <row r="8" spans="1:71" ht="30" x14ac:dyDescent="0.25">
      <c r="A8" s="353">
        <f>+Abr!A8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3">+SUM(F8:O8)</f>
        <v>0</v>
      </c>
      <c r="AX8" s="37">
        <f t="shared" ref="AX8" si="14">+SUM(P8:R8)</f>
        <v>0</v>
      </c>
      <c r="AY8" s="37">
        <f t="shared" ref="AY8" si="15">+SUM(S8:V8)</f>
        <v>0</v>
      </c>
      <c r="AZ8" s="37">
        <f t="shared" ref="AZ8" si="16">+SUM(W8:AB8)</f>
        <v>0</v>
      </c>
      <c r="BA8" s="37">
        <f t="shared" ref="BA8" si="17">+SUM(AC8:AG8)</f>
        <v>0</v>
      </c>
      <c r="BB8" s="37">
        <f t="shared" ref="BB8" si="18">+SUM(AI8:AK8)</f>
        <v>0</v>
      </c>
      <c r="BC8" s="37">
        <f t="shared" ref="BC8" si="19">+SUM(AL8:AO8)</f>
        <v>0</v>
      </c>
      <c r="BD8" s="38">
        <f t="shared" ref="BD8" si="20">SUM(AP8:AS8)</f>
        <v>0</v>
      </c>
      <c r="BE8" s="37">
        <f t="shared" ref="BE8" si="21">SUM(AU8:BD8)</f>
        <v>0</v>
      </c>
    </row>
    <row r="9" spans="1:71" x14ac:dyDescent="0.25">
      <c r="A9" s="353">
        <f>+Abr!A9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1"/>
        <v>0</v>
      </c>
      <c r="AW9" s="37">
        <f t="shared" si="9"/>
        <v>0</v>
      </c>
      <c r="AX9" s="37">
        <f t="shared" si="10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7">
        <f t="shared" si="8"/>
        <v>0</v>
      </c>
      <c r="BD9" s="38">
        <f t="shared" si="11"/>
        <v>0</v>
      </c>
      <c r="BE9" s="37">
        <f t="shared" si="12"/>
        <v>0</v>
      </c>
    </row>
    <row r="10" spans="1:71" x14ac:dyDescent="0.25">
      <c r="A10" s="353">
        <f>+Abr!A10</f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si="0"/>
        <v>0</v>
      </c>
      <c r="AV10" s="37">
        <f t="shared" si="1"/>
        <v>0</v>
      </c>
      <c r="AW10" s="37">
        <f t="shared" si="9"/>
        <v>0</v>
      </c>
      <c r="AX10" s="37">
        <f t="shared" si="10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7">
        <f t="shared" si="8"/>
        <v>0</v>
      </c>
      <c r="BD10" s="38">
        <f t="shared" si="11"/>
        <v>0</v>
      </c>
      <c r="BE10" s="37">
        <f t="shared" si="12"/>
        <v>0</v>
      </c>
    </row>
    <row r="11" spans="1:71" x14ac:dyDescent="0.25">
      <c r="A11" s="353">
        <f>+Abr!A11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0</v>
      </c>
      <c r="AV11" s="37">
        <f t="shared" si="1"/>
        <v>0</v>
      </c>
      <c r="AW11" s="37">
        <f t="shared" si="9"/>
        <v>0</v>
      </c>
      <c r="AX11" s="37">
        <f t="shared" si="10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7">
        <f t="shared" si="8"/>
        <v>0</v>
      </c>
      <c r="BD11" s="38">
        <f t="shared" si="11"/>
        <v>0</v>
      </c>
      <c r="BE11" s="37">
        <f t="shared" si="12"/>
        <v>0</v>
      </c>
    </row>
    <row r="12" spans="1:71" x14ac:dyDescent="0.25">
      <c r="A12" s="353">
        <f>+Abr!A12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9"/>
        <v>0</v>
      </c>
      <c r="AX12" s="37">
        <f t="shared" si="10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7">
        <f t="shared" si="8"/>
        <v>0</v>
      </c>
      <c r="BD12" s="38">
        <f t="shared" si="11"/>
        <v>0</v>
      </c>
      <c r="BE12" s="37">
        <f t="shared" si="12"/>
        <v>0</v>
      </c>
    </row>
    <row r="13" spans="1:71" x14ac:dyDescent="0.25">
      <c r="A13" s="353">
        <f>+Abr!A13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9"/>
        <v>0</v>
      </c>
      <c r="AX13" s="37">
        <f t="shared" si="10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7">
        <f t="shared" si="8"/>
        <v>0</v>
      </c>
      <c r="BD13" s="38">
        <f t="shared" si="11"/>
        <v>0</v>
      </c>
      <c r="BE13" s="37">
        <f t="shared" si="12"/>
        <v>0</v>
      </c>
    </row>
    <row r="14" spans="1:71" x14ac:dyDescent="0.25">
      <c r="A14" s="353">
        <f>+Abr!A14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9"/>
        <v>0</v>
      </c>
      <c r="AX14" s="37">
        <f t="shared" si="10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7">
        <f t="shared" si="8"/>
        <v>0</v>
      </c>
      <c r="BD14" s="38">
        <f t="shared" si="11"/>
        <v>0</v>
      </c>
      <c r="BE14" s="37">
        <f t="shared" si="12"/>
        <v>0</v>
      </c>
    </row>
    <row r="15" spans="1:71" x14ac:dyDescent="0.25">
      <c r="A15" s="353">
        <f>+Abr!A15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9"/>
        <v>0</v>
      </c>
      <c r="AX15" s="37">
        <f t="shared" si="10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7">
        <f t="shared" si="8"/>
        <v>0</v>
      </c>
      <c r="BD15" s="38">
        <f t="shared" si="11"/>
        <v>0</v>
      </c>
      <c r="BE15" s="37">
        <f t="shared" si="12"/>
        <v>0</v>
      </c>
      <c r="BG15" t="s">
        <v>700</v>
      </c>
    </row>
    <row r="16" spans="1:71" ht="30" x14ac:dyDescent="0.25">
      <c r="A16" s="353">
        <f>+Abr!A16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0"/>
        <v>0</v>
      </c>
      <c r="AV16" s="37">
        <f t="shared" si="1"/>
        <v>0</v>
      </c>
      <c r="AW16" s="37">
        <f t="shared" si="9"/>
        <v>0</v>
      </c>
      <c r="AX16" s="37">
        <f t="shared" si="10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7">
        <f t="shared" si="8"/>
        <v>0</v>
      </c>
      <c r="BD16" s="38">
        <f t="shared" si="11"/>
        <v>0</v>
      </c>
      <c r="BE16" s="37">
        <f t="shared" si="12"/>
        <v>0</v>
      </c>
    </row>
    <row r="17" spans="1:57" x14ac:dyDescent="0.25">
      <c r="A17" s="353">
        <f>+Abr!A17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0"/>
        <v>0</v>
      </c>
      <c r="AV17" s="37">
        <f t="shared" si="1"/>
        <v>0</v>
      </c>
      <c r="AW17" s="37">
        <f t="shared" si="9"/>
        <v>0</v>
      </c>
      <c r="AX17" s="37">
        <f t="shared" si="10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7">
        <f t="shared" si="8"/>
        <v>0</v>
      </c>
      <c r="BD17" s="38">
        <f t="shared" si="11"/>
        <v>0</v>
      </c>
      <c r="BE17" s="37">
        <f t="shared" si="12"/>
        <v>0</v>
      </c>
    </row>
    <row r="18" spans="1:57" x14ac:dyDescent="0.25">
      <c r="A18" s="353">
        <f>+Abr!A18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1"/>
        <v>0</v>
      </c>
      <c r="AW18" s="37">
        <f t="shared" si="9"/>
        <v>0</v>
      </c>
      <c r="AX18" s="37">
        <f t="shared" si="10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7">
        <f t="shared" si="8"/>
        <v>0</v>
      </c>
      <c r="BD18" s="38">
        <f t="shared" si="11"/>
        <v>0</v>
      </c>
      <c r="BE18" s="37">
        <f t="shared" si="12"/>
        <v>0</v>
      </c>
    </row>
    <row r="19" spans="1:57" x14ac:dyDescent="0.25">
      <c r="A19" s="353">
        <f>+Abr!A19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9"/>
        <v>0</v>
      </c>
      <c r="AX19" s="37">
        <f t="shared" si="10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7">
        <f t="shared" si="8"/>
        <v>0</v>
      </c>
      <c r="BD19" s="38">
        <f t="shared" si="11"/>
        <v>0</v>
      </c>
      <c r="BE19" s="37">
        <f t="shared" si="12"/>
        <v>0</v>
      </c>
    </row>
    <row r="20" spans="1:57" x14ac:dyDescent="0.25">
      <c r="A20" s="353">
        <f>+Abr!A20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0"/>
        <v>0</v>
      </c>
      <c r="AV20" s="37">
        <f t="shared" si="1"/>
        <v>0</v>
      </c>
      <c r="AW20" s="37">
        <f t="shared" ref="AW20" si="22">+SUM(F20:O20)</f>
        <v>0</v>
      </c>
      <c r="AX20" s="37">
        <f t="shared" ref="AX20" si="23">+SUM(P20:R20)</f>
        <v>0</v>
      </c>
      <c r="AY20" s="37">
        <f t="shared" ref="AY20" si="24">+SUM(S20:V20)</f>
        <v>0</v>
      </c>
      <c r="AZ20" s="37">
        <f t="shared" ref="AZ20" si="25">+SUM(W20:AB20)</f>
        <v>0</v>
      </c>
      <c r="BA20" s="37">
        <f t="shared" ref="BA20" si="26">+SUM(AC20:AG20)</f>
        <v>0</v>
      </c>
      <c r="BB20" s="37">
        <f t="shared" ref="BB20" si="27">+SUM(AI20:AK20)</f>
        <v>0</v>
      </c>
      <c r="BC20" s="37">
        <f t="shared" ref="BC20" si="28">+SUM(AL20:AO20)</f>
        <v>0</v>
      </c>
      <c r="BD20" s="38">
        <f t="shared" ref="BD20" si="29">SUM(AP20:AS20)</f>
        <v>0</v>
      </c>
      <c r="BE20" s="37">
        <f t="shared" ref="BE20" si="30">SUM(AU20:BD20)</f>
        <v>0</v>
      </c>
    </row>
    <row r="21" spans="1:57" x14ac:dyDescent="0.25">
      <c r="A21" s="353">
        <f>+Abr!A21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1"/>
        <v>0</v>
      </c>
      <c r="AW21" s="37">
        <f t="shared" si="9"/>
        <v>0</v>
      </c>
      <c r="AX21" s="37">
        <f t="shared" si="10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7">
        <f t="shared" si="8"/>
        <v>0</v>
      </c>
      <c r="BD21" s="38">
        <f t="shared" si="11"/>
        <v>0</v>
      </c>
      <c r="BE21" s="37">
        <f t="shared" si="12"/>
        <v>0</v>
      </c>
    </row>
    <row r="22" spans="1:57" ht="30" x14ac:dyDescent="0.25">
      <c r="A22" s="353">
        <f>+Abr!A22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1"/>
        <v>0</v>
      </c>
      <c r="AW22" s="37">
        <f t="shared" si="9"/>
        <v>0</v>
      </c>
      <c r="AX22" s="37">
        <f t="shared" si="10"/>
        <v>0</v>
      </c>
      <c r="AY22" s="37">
        <f t="shared" si="4"/>
        <v>0</v>
      </c>
      <c r="AZ22" s="37">
        <f t="shared" si="5"/>
        <v>0</v>
      </c>
      <c r="BA22" s="37">
        <f t="shared" si="6"/>
        <v>0</v>
      </c>
      <c r="BB22" s="37">
        <f t="shared" si="7"/>
        <v>0</v>
      </c>
      <c r="BC22" s="37">
        <f t="shared" si="8"/>
        <v>0</v>
      </c>
      <c r="BD22" s="38">
        <f t="shared" si="11"/>
        <v>0</v>
      </c>
      <c r="BE22" s="37">
        <f t="shared" si="12"/>
        <v>0</v>
      </c>
    </row>
    <row r="23" spans="1:57" ht="30" x14ac:dyDescent="0.25">
      <c r="A23" s="353">
        <f>+Abr!A23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9"/>
        <v>0</v>
      </c>
      <c r="AX23" s="37">
        <f t="shared" si="10"/>
        <v>0</v>
      </c>
      <c r="AY23" s="37">
        <f t="shared" si="4"/>
        <v>0</v>
      </c>
      <c r="AZ23" s="37">
        <f t="shared" si="5"/>
        <v>0</v>
      </c>
      <c r="BA23" s="37">
        <f t="shared" si="6"/>
        <v>0</v>
      </c>
      <c r="BB23" s="37">
        <f t="shared" si="7"/>
        <v>0</v>
      </c>
      <c r="BC23" s="37">
        <f t="shared" si="8"/>
        <v>0</v>
      </c>
      <c r="BD23" s="38">
        <f t="shared" si="11"/>
        <v>0</v>
      </c>
      <c r="BE23" s="37">
        <f t="shared" si="12"/>
        <v>0</v>
      </c>
    </row>
    <row r="24" spans="1:57" ht="30" x14ac:dyDescent="0.25">
      <c r="A24" s="353">
        <f>+Abr!A24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9"/>
        <v>0</v>
      </c>
      <c r="AX24" s="37">
        <f t="shared" si="10"/>
        <v>0</v>
      </c>
      <c r="AY24" s="37">
        <f t="shared" si="4"/>
        <v>0</v>
      </c>
      <c r="AZ24" s="37">
        <f t="shared" si="5"/>
        <v>0</v>
      </c>
      <c r="BA24" s="37">
        <f t="shared" si="6"/>
        <v>0</v>
      </c>
      <c r="BB24" s="37">
        <f t="shared" si="7"/>
        <v>0</v>
      </c>
      <c r="BC24" s="37">
        <f t="shared" si="8"/>
        <v>0</v>
      </c>
      <c r="BD24" s="38">
        <f t="shared" si="11"/>
        <v>0</v>
      </c>
      <c r="BE24" s="37">
        <f t="shared" si="12"/>
        <v>0</v>
      </c>
    </row>
    <row r="25" spans="1:57" ht="30" x14ac:dyDescent="0.25">
      <c r="A25" s="353">
        <f>+Abr!A25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9"/>
        <v>0</v>
      </c>
      <c r="AX25" s="37">
        <f t="shared" si="10"/>
        <v>0</v>
      </c>
      <c r="AY25" s="37">
        <f t="shared" si="4"/>
        <v>0</v>
      </c>
      <c r="AZ25" s="37">
        <f t="shared" si="5"/>
        <v>0</v>
      </c>
      <c r="BA25" s="37">
        <f t="shared" si="6"/>
        <v>0</v>
      </c>
      <c r="BB25" s="37">
        <f t="shared" si="7"/>
        <v>0</v>
      </c>
      <c r="BC25" s="37">
        <f t="shared" si="8"/>
        <v>0</v>
      </c>
      <c r="BD25" s="38">
        <f t="shared" si="11"/>
        <v>0</v>
      </c>
      <c r="BE25" s="37">
        <f t="shared" si="12"/>
        <v>0</v>
      </c>
    </row>
    <row r="26" spans="1:57" x14ac:dyDescent="0.25">
      <c r="A26" s="353">
        <f>+Abr!A26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9"/>
        <v>0</v>
      </c>
      <c r="AX26" s="37">
        <f t="shared" si="10"/>
        <v>0</v>
      </c>
      <c r="AY26" s="37">
        <f t="shared" si="4"/>
        <v>0</v>
      </c>
      <c r="AZ26" s="37">
        <f t="shared" si="5"/>
        <v>0</v>
      </c>
      <c r="BA26" s="37">
        <f t="shared" si="6"/>
        <v>0</v>
      </c>
      <c r="BB26" s="37">
        <f t="shared" si="7"/>
        <v>0</v>
      </c>
      <c r="BC26" s="37">
        <f t="shared" si="8"/>
        <v>0</v>
      </c>
      <c r="BD26" s="38">
        <f t="shared" si="11"/>
        <v>0</v>
      </c>
      <c r="BE26" s="37">
        <f t="shared" si="12"/>
        <v>0</v>
      </c>
    </row>
    <row r="27" spans="1:57" ht="30" x14ac:dyDescent="0.25">
      <c r="A27" s="353">
        <f>+Abr!A27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9"/>
        <v>0</v>
      </c>
      <c r="AX27" s="37">
        <f t="shared" si="10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7">
        <f t="shared" si="8"/>
        <v>0</v>
      </c>
      <c r="BD27" s="38">
        <f t="shared" si="11"/>
        <v>0</v>
      </c>
      <c r="BE27" s="37">
        <f t="shared" si="12"/>
        <v>0</v>
      </c>
    </row>
    <row r="28" spans="1:57" ht="30" x14ac:dyDescent="0.25">
      <c r="A28" s="353">
        <f>+Abr!A28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si="9"/>
        <v>0</v>
      </c>
      <c r="AX28" s="37">
        <f t="shared" si="10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7">
        <f t="shared" si="8"/>
        <v>0</v>
      </c>
      <c r="BD28" s="38">
        <f t="shared" si="11"/>
        <v>0</v>
      </c>
      <c r="BE28" s="37">
        <f t="shared" si="12"/>
        <v>0</v>
      </c>
    </row>
    <row r="29" spans="1:57" ht="30" x14ac:dyDescent="0.25">
      <c r="A29" s="353">
        <f>+Abr!A29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9"/>
        <v>0</v>
      </c>
      <c r="AX29" s="37">
        <f t="shared" si="10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7">
        <f t="shared" si="8"/>
        <v>0</v>
      </c>
      <c r="BD29" s="38">
        <f t="shared" si="11"/>
        <v>0</v>
      </c>
      <c r="BE29" s="37">
        <f t="shared" si="12"/>
        <v>0</v>
      </c>
    </row>
    <row r="30" spans="1:57" ht="30" x14ac:dyDescent="0.25">
      <c r="A30" s="353">
        <f>+Abr!A30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9"/>
        <v>0</v>
      </c>
      <c r="AX30" s="37">
        <f t="shared" si="10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7">
        <f t="shared" si="8"/>
        <v>0</v>
      </c>
      <c r="BD30" s="38">
        <f t="shared" si="11"/>
        <v>0</v>
      </c>
      <c r="BE30" s="37">
        <f t="shared" si="12"/>
        <v>0</v>
      </c>
    </row>
    <row r="31" spans="1:57" ht="30" x14ac:dyDescent="0.25">
      <c r="A31" s="353">
        <f>+Abr!A31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9"/>
        <v>0</v>
      </c>
      <c r="AX31" s="37">
        <f t="shared" si="10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7">
        <f t="shared" si="8"/>
        <v>0</v>
      </c>
      <c r="BD31" s="38">
        <f t="shared" si="11"/>
        <v>0</v>
      </c>
      <c r="BE31" s="37">
        <f t="shared" si="12"/>
        <v>0</v>
      </c>
    </row>
    <row r="32" spans="1:57" ht="30" x14ac:dyDescent="0.25">
      <c r="A32" s="353">
        <f>+Abr!A32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0"/>
        <v>0</v>
      </c>
      <c r="AV32" s="37">
        <f t="shared" si="1"/>
        <v>0</v>
      </c>
      <c r="AW32" s="37">
        <f t="shared" si="9"/>
        <v>0</v>
      </c>
      <c r="AX32" s="37">
        <f t="shared" si="10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7">
        <f t="shared" si="8"/>
        <v>0</v>
      </c>
      <c r="BD32" s="38">
        <f t="shared" si="11"/>
        <v>0</v>
      </c>
      <c r="BE32" s="37">
        <f t="shared" si="12"/>
        <v>0</v>
      </c>
    </row>
    <row r="33" spans="1:57" ht="30" x14ac:dyDescent="0.25">
      <c r="A33" s="353">
        <f>+Abr!A33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9"/>
        <v>0</v>
      </c>
      <c r="AX33" s="37">
        <f t="shared" si="10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7">
        <f t="shared" si="8"/>
        <v>0</v>
      </c>
      <c r="BD33" s="38">
        <f t="shared" si="11"/>
        <v>0</v>
      </c>
      <c r="BE33" s="37">
        <f t="shared" si="12"/>
        <v>0</v>
      </c>
    </row>
    <row r="34" spans="1:57" ht="30" x14ac:dyDescent="0.25">
      <c r="A34" s="353">
        <f>+Abr!A34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si="9"/>
        <v>0</v>
      </c>
      <c r="AX34" s="37">
        <f t="shared" si="10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7">
        <f t="shared" si="8"/>
        <v>0</v>
      </c>
      <c r="BD34" s="38">
        <f t="shared" si="11"/>
        <v>0</v>
      </c>
      <c r="BE34" s="37">
        <f t="shared" si="12"/>
        <v>0</v>
      </c>
    </row>
    <row r="35" spans="1:57" x14ac:dyDescent="0.25">
      <c r="A35" s="353">
        <f>+Abr!A35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9"/>
        <v>0</v>
      </c>
      <c r="AX35" s="37">
        <f t="shared" si="10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7">
        <f t="shared" si="8"/>
        <v>0</v>
      </c>
      <c r="BD35" s="38">
        <f t="shared" si="11"/>
        <v>0</v>
      </c>
      <c r="BE35" s="37">
        <f t="shared" si="12"/>
        <v>0</v>
      </c>
    </row>
    <row r="36" spans="1:57" x14ac:dyDescent="0.25">
      <c r="A36" s="353">
        <f>+Abr!A36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2" si="31">SUM(D36)</f>
        <v>0</v>
      </c>
      <c r="AV36" s="37">
        <f t="shared" ref="AV36:AV53" si="32">+E36</f>
        <v>0</v>
      </c>
      <c r="AW36" s="37">
        <f t="shared" si="9"/>
        <v>0</v>
      </c>
      <c r="AX36" s="37">
        <f t="shared" si="10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7">
        <f t="shared" si="8"/>
        <v>0</v>
      </c>
      <c r="BD36" s="38">
        <f t="shared" si="11"/>
        <v>0</v>
      </c>
      <c r="BE36" s="37">
        <f t="shared" si="12"/>
        <v>0</v>
      </c>
    </row>
    <row r="37" spans="1:57" ht="30" x14ac:dyDescent="0.25">
      <c r="A37" s="353">
        <f>+Abr!A37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31"/>
        <v>0</v>
      </c>
      <c r="AV37" s="37">
        <f t="shared" si="32"/>
        <v>0</v>
      </c>
      <c r="AW37" s="37">
        <f t="shared" si="9"/>
        <v>0</v>
      </c>
      <c r="AX37" s="37">
        <f t="shared" si="10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7">
        <f t="shared" si="8"/>
        <v>0</v>
      </c>
      <c r="BD37" s="38">
        <f t="shared" si="11"/>
        <v>0</v>
      </c>
      <c r="BE37" s="37">
        <f t="shared" si="12"/>
        <v>0</v>
      </c>
    </row>
    <row r="38" spans="1:57" x14ac:dyDescent="0.25">
      <c r="A38" s="353">
        <f>+Abr!A38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31"/>
        <v>0</v>
      </c>
      <c r="AV38" s="37">
        <f t="shared" si="32"/>
        <v>0</v>
      </c>
      <c r="AW38" s="37">
        <f t="shared" si="9"/>
        <v>0</v>
      </c>
      <c r="AX38" s="37">
        <f t="shared" si="10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7">
        <f t="shared" si="8"/>
        <v>0</v>
      </c>
      <c r="BD38" s="38">
        <f t="shared" si="11"/>
        <v>0</v>
      </c>
      <c r="BE38" s="37">
        <f t="shared" si="12"/>
        <v>0</v>
      </c>
    </row>
    <row r="39" spans="1:57" ht="30" x14ac:dyDescent="0.25">
      <c r="A39" s="353">
        <f>+Abr!A39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31"/>
        <v>0</v>
      </c>
      <c r="AV39" s="37">
        <f t="shared" si="32"/>
        <v>0</v>
      </c>
      <c r="AW39" s="37">
        <f t="shared" si="9"/>
        <v>0</v>
      </c>
      <c r="AX39" s="37">
        <f t="shared" si="10"/>
        <v>0</v>
      </c>
      <c r="AY39" s="37">
        <f t="shared" si="4"/>
        <v>0</v>
      </c>
      <c r="AZ39" s="37">
        <f t="shared" si="5"/>
        <v>0</v>
      </c>
      <c r="BA39" s="37">
        <f t="shared" si="6"/>
        <v>0</v>
      </c>
      <c r="BB39" s="37">
        <f t="shared" si="7"/>
        <v>0</v>
      </c>
      <c r="BC39" s="37">
        <f t="shared" si="8"/>
        <v>0</v>
      </c>
      <c r="BD39" s="38">
        <f t="shared" si="11"/>
        <v>0</v>
      </c>
      <c r="BE39" s="37">
        <f t="shared" si="12"/>
        <v>0</v>
      </c>
    </row>
    <row r="40" spans="1:57" x14ac:dyDescent="0.25">
      <c r="A40" s="353">
        <f>+Abr!A40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31"/>
        <v>0</v>
      </c>
      <c r="AV40" s="37">
        <f t="shared" si="32"/>
        <v>0</v>
      </c>
      <c r="AW40" s="37">
        <f t="shared" si="9"/>
        <v>0</v>
      </c>
      <c r="AX40" s="37">
        <f t="shared" si="10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7">
        <f t="shared" si="8"/>
        <v>0</v>
      </c>
      <c r="BD40" s="38">
        <f t="shared" si="11"/>
        <v>0</v>
      </c>
      <c r="BE40" s="37">
        <f t="shared" si="12"/>
        <v>0</v>
      </c>
    </row>
    <row r="41" spans="1:57" x14ac:dyDescent="0.25">
      <c r="A41" s="353">
        <f>+Abr!A41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31"/>
        <v>0</v>
      </c>
      <c r="AV41" s="37">
        <f t="shared" si="32"/>
        <v>0</v>
      </c>
      <c r="AW41" s="37">
        <f t="shared" si="9"/>
        <v>0</v>
      </c>
      <c r="AX41" s="37">
        <f t="shared" si="10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7">
        <f t="shared" si="8"/>
        <v>0</v>
      </c>
      <c r="BD41" s="38">
        <f t="shared" si="11"/>
        <v>0</v>
      </c>
      <c r="BE41" s="37">
        <f t="shared" si="12"/>
        <v>0</v>
      </c>
    </row>
    <row r="42" spans="1:57" ht="30" x14ac:dyDescent="0.25">
      <c r="A42" s="353">
        <f>+Abr!A42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31"/>
        <v>0</v>
      </c>
      <c r="AV42" s="37">
        <f t="shared" si="32"/>
        <v>0</v>
      </c>
      <c r="AW42" s="37">
        <f t="shared" si="9"/>
        <v>0</v>
      </c>
      <c r="AX42" s="37">
        <f t="shared" si="10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7">
        <f t="shared" si="8"/>
        <v>0</v>
      </c>
      <c r="BD42" s="38">
        <f t="shared" si="11"/>
        <v>0</v>
      </c>
      <c r="BE42" s="37">
        <f t="shared" si="12"/>
        <v>0</v>
      </c>
    </row>
    <row r="43" spans="1:57" x14ac:dyDescent="0.25">
      <c r="A43" s="353">
        <f>+Abr!A43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31"/>
        <v>0</v>
      </c>
      <c r="AV43" s="37">
        <f t="shared" si="32"/>
        <v>0</v>
      </c>
      <c r="AW43" s="37">
        <f t="shared" si="9"/>
        <v>0</v>
      </c>
      <c r="AX43" s="37">
        <f t="shared" si="10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7">
        <f t="shared" si="8"/>
        <v>0</v>
      </c>
      <c r="BD43" s="38">
        <f t="shared" si="11"/>
        <v>0</v>
      </c>
      <c r="BE43" s="37">
        <f t="shared" si="12"/>
        <v>0</v>
      </c>
    </row>
    <row r="44" spans="1:57" ht="30" x14ac:dyDescent="0.25">
      <c r="A44" s="353">
        <f>+Abr!A44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31"/>
        <v>0</v>
      </c>
      <c r="AV44" s="37">
        <f t="shared" si="32"/>
        <v>0</v>
      </c>
      <c r="AW44" s="37">
        <f t="shared" si="9"/>
        <v>0</v>
      </c>
      <c r="AX44" s="37">
        <f t="shared" si="10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7">
        <f t="shared" si="8"/>
        <v>0</v>
      </c>
      <c r="BD44" s="38">
        <f t="shared" si="11"/>
        <v>0</v>
      </c>
      <c r="BE44" s="37">
        <f t="shared" si="12"/>
        <v>0</v>
      </c>
    </row>
    <row r="45" spans="1:57" x14ac:dyDescent="0.25">
      <c r="A45" s="353">
        <f>+Abr!A45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58">
        <f t="shared" si="31"/>
        <v>0</v>
      </c>
      <c r="AV45" s="358">
        <f t="shared" si="32"/>
        <v>0</v>
      </c>
      <c r="AW45" s="358">
        <f t="shared" si="9"/>
        <v>0</v>
      </c>
      <c r="AX45" s="358">
        <f t="shared" si="10"/>
        <v>0</v>
      </c>
      <c r="AY45" s="358">
        <f t="shared" si="4"/>
        <v>0</v>
      </c>
      <c r="AZ45" s="358">
        <f t="shared" si="5"/>
        <v>0</v>
      </c>
      <c r="BA45" s="358">
        <f t="shared" si="6"/>
        <v>0</v>
      </c>
      <c r="BB45" s="358">
        <f t="shared" si="7"/>
        <v>0</v>
      </c>
      <c r="BC45" s="358">
        <f t="shared" si="8"/>
        <v>0</v>
      </c>
      <c r="BD45" s="359">
        <f t="shared" ref="BD45:BD53" si="33">+SUM(AP45:AS45)</f>
        <v>0</v>
      </c>
      <c r="BE45" s="358">
        <f t="shared" si="12"/>
        <v>0</v>
      </c>
    </row>
    <row r="46" spans="1:57" x14ac:dyDescent="0.25">
      <c r="A46" s="353">
        <f>+Abr!A46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58">
        <f t="shared" si="31"/>
        <v>0</v>
      </c>
      <c r="AV46" s="358">
        <f t="shared" si="32"/>
        <v>0</v>
      </c>
      <c r="AW46" s="358">
        <f t="shared" si="9"/>
        <v>0</v>
      </c>
      <c r="AX46" s="358">
        <f t="shared" si="10"/>
        <v>0</v>
      </c>
      <c r="AY46" s="358">
        <f t="shared" si="4"/>
        <v>0</v>
      </c>
      <c r="AZ46" s="358">
        <f t="shared" si="5"/>
        <v>0</v>
      </c>
      <c r="BA46" s="358">
        <f t="shared" si="6"/>
        <v>0</v>
      </c>
      <c r="BB46" s="358">
        <f t="shared" si="7"/>
        <v>0</v>
      </c>
      <c r="BC46" s="358">
        <f t="shared" si="8"/>
        <v>0</v>
      </c>
      <c r="BD46" s="359">
        <f t="shared" si="33"/>
        <v>0</v>
      </c>
      <c r="BE46" s="358">
        <f t="shared" si="12"/>
        <v>0</v>
      </c>
    </row>
    <row r="47" spans="1:57" x14ac:dyDescent="0.25">
      <c r="A47" s="353">
        <f>+Abr!A47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58">
        <f t="shared" si="31"/>
        <v>0</v>
      </c>
      <c r="AV47" s="358">
        <f t="shared" si="32"/>
        <v>0</v>
      </c>
      <c r="AW47" s="358">
        <f t="shared" si="9"/>
        <v>0</v>
      </c>
      <c r="AX47" s="358">
        <f t="shared" si="10"/>
        <v>0</v>
      </c>
      <c r="AY47" s="358">
        <f t="shared" si="4"/>
        <v>0</v>
      </c>
      <c r="AZ47" s="358">
        <f t="shared" si="5"/>
        <v>0</v>
      </c>
      <c r="BA47" s="358">
        <f t="shared" si="6"/>
        <v>0</v>
      </c>
      <c r="BB47" s="358">
        <f t="shared" si="7"/>
        <v>0</v>
      </c>
      <c r="BC47" s="358">
        <f t="shared" si="8"/>
        <v>0</v>
      </c>
      <c r="BD47" s="359">
        <f t="shared" si="33"/>
        <v>0</v>
      </c>
      <c r="BE47" s="358">
        <f t="shared" si="12"/>
        <v>0</v>
      </c>
    </row>
    <row r="48" spans="1:57" x14ac:dyDescent="0.25">
      <c r="A48" s="353">
        <f>+Abr!A48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58">
        <f t="shared" si="31"/>
        <v>0</v>
      </c>
      <c r="AV48" s="358">
        <f t="shared" si="32"/>
        <v>0</v>
      </c>
      <c r="AW48" s="358">
        <f t="shared" si="9"/>
        <v>0</v>
      </c>
      <c r="AX48" s="358">
        <f t="shared" si="10"/>
        <v>0</v>
      </c>
      <c r="AY48" s="358">
        <f t="shared" si="4"/>
        <v>0</v>
      </c>
      <c r="AZ48" s="358">
        <f t="shared" si="5"/>
        <v>0</v>
      </c>
      <c r="BA48" s="358">
        <f t="shared" si="6"/>
        <v>0</v>
      </c>
      <c r="BB48" s="358">
        <f t="shared" si="7"/>
        <v>0</v>
      </c>
      <c r="BC48" s="358">
        <f t="shared" si="8"/>
        <v>0</v>
      </c>
      <c r="BD48" s="359">
        <f t="shared" si="33"/>
        <v>0</v>
      </c>
      <c r="BE48" s="358">
        <f t="shared" si="12"/>
        <v>0</v>
      </c>
    </row>
    <row r="49" spans="1:57" x14ac:dyDescent="0.25">
      <c r="A49" s="353">
        <f>+Abr!A49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58">
        <f t="shared" si="31"/>
        <v>0</v>
      </c>
      <c r="AV49" s="358">
        <f t="shared" si="32"/>
        <v>0</v>
      </c>
      <c r="AW49" s="358">
        <f t="shared" si="9"/>
        <v>0</v>
      </c>
      <c r="AX49" s="358">
        <f t="shared" si="10"/>
        <v>0</v>
      </c>
      <c r="AY49" s="358">
        <f t="shared" si="4"/>
        <v>0</v>
      </c>
      <c r="AZ49" s="358">
        <f t="shared" si="5"/>
        <v>0</v>
      </c>
      <c r="BA49" s="358">
        <f t="shared" si="6"/>
        <v>0</v>
      </c>
      <c r="BB49" s="358">
        <f t="shared" si="7"/>
        <v>0</v>
      </c>
      <c r="BC49" s="358">
        <f t="shared" si="8"/>
        <v>0</v>
      </c>
      <c r="BD49" s="359">
        <f t="shared" si="33"/>
        <v>0</v>
      </c>
      <c r="BE49" s="358">
        <f t="shared" si="12"/>
        <v>0</v>
      </c>
    </row>
    <row r="50" spans="1:57" x14ac:dyDescent="0.25">
      <c r="A50" s="353">
        <f>+Abr!A50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58">
        <f t="shared" si="31"/>
        <v>0</v>
      </c>
      <c r="AV50" s="358">
        <f t="shared" si="32"/>
        <v>0</v>
      </c>
      <c r="AW50" s="358">
        <f t="shared" si="9"/>
        <v>0</v>
      </c>
      <c r="AX50" s="358">
        <f t="shared" si="10"/>
        <v>0</v>
      </c>
      <c r="AY50" s="358">
        <f t="shared" si="4"/>
        <v>0</v>
      </c>
      <c r="AZ50" s="358">
        <f t="shared" si="5"/>
        <v>0</v>
      </c>
      <c r="BA50" s="358">
        <f t="shared" si="6"/>
        <v>0</v>
      </c>
      <c r="BB50" s="358">
        <f t="shared" si="7"/>
        <v>0</v>
      </c>
      <c r="BC50" s="358">
        <f t="shared" si="8"/>
        <v>0</v>
      </c>
      <c r="BD50" s="359">
        <f t="shared" si="33"/>
        <v>0</v>
      </c>
      <c r="BE50" s="358">
        <f t="shared" si="12"/>
        <v>0</v>
      </c>
    </row>
    <row r="51" spans="1:57" x14ac:dyDescent="0.25">
      <c r="A51" s="353">
        <f>+Abr!A51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58">
        <f t="shared" si="31"/>
        <v>0</v>
      </c>
      <c r="AV51" s="358">
        <f t="shared" si="32"/>
        <v>0</v>
      </c>
      <c r="AW51" s="358">
        <f t="shared" si="9"/>
        <v>0</v>
      </c>
      <c r="AX51" s="358">
        <f t="shared" si="10"/>
        <v>0</v>
      </c>
      <c r="AY51" s="358">
        <f t="shared" si="4"/>
        <v>0</v>
      </c>
      <c r="AZ51" s="358">
        <f t="shared" si="5"/>
        <v>0</v>
      </c>
      <c r="BA51" s="358">
        <f t="shared" si="6"/>
        <v>0</v>
      </c>
      <c r="BB51" s="358">
        <f t="shared" si="7"/>
        <v>0</v>
      </c>
      <c r="BC51" s="358">
        <f t="shared" si="8"/>
        <v>0</v>
      </c>
      <c r="BD51" s="359">
        <f t="shared" si="33"/>
        <v>0</v>
      </c>
      <c r="BE51" s="358">
        <f t="shared" si="12"/>
        <v>0</v>
      </c>
    </row>
    <row r="52" spans="1:57" x14ac:dyDescent="0.25">
      <c r="A52" s="353">
        <f>+Abr!A52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58">
        <f t="shared" si="31"/>
        <v>0</v>
      </c>
      <c r="AV52" s="358">
        <f t="shared" si="32"/>
        <v>0</v>
      </c>
      <c r="AW52" s="358">
        <f t="shared" si="9"/>
        <v>0</v>
      </c>
      <c r="AX52" s="358">
        <f t="shared" si="10"/>
        <v>0</v>
      </c>
      <c r="AY52" s="358">
        <f t="shared" si="4"/>
        <v>0</v>
      </c>
      <c r="AZ52" s="358">
        <f t="shared" si="5"/>
        <v>0</v>
      </c>
      <c r="BA52" s="358">
        <f t="shared" si="6"/>
        <v>0</v>
      </c>
      <c r="BB52" s="358">
        <f t="shared" si="7"/>
        <v>0</v>
      </c>
      <c r="BC52" s="358">
        <f t="shared" si="8"/>
        <v>0</v>
      </c>
      <c r="BD52" s="359">
        <f t="shared" si="33"/>
        <v>0</v>
      </c>
      <c r="BE52" s="358">
        <f t="shared" si="12"/>
        <v>0</v>
      </c>
    </row>
    <row r="53" spans="1:57" x14ac:dyDescent="0.25">
      <c r="A53" s="353">
        <f>+Abr!A53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58">
        <f t="shared" ref="AU53" si="34">SUM(D53)</f>
        <v>0</v>
      </c>
      <c r="AV53" s="358">
        <f t="shared" si="32"/>
        <v>0</v>
      </c>
      <c r="AW53" s="358">
        <f t="shared" si="9"/>
        <v>0</v>
      </c>
      <c r="AX53" s="358">
        <f t="shared" si="10"/>
        <v>0</v>
      </c>
      <c r="AY53" s="358">
        <f t="shared" si="4"/>
        <v>0</v>
      </c>
      <c r="AZ53" s="358">
        <f t="shared" si="5"/>
        <v>0</v>
      </c>
      <c r="BA53" s="358">
        <f t="shared" si="6"/>
        <v>0</v>
      </c>
      <c r="BB53" s="358">
        <f t="shared" si="7"/>
        <v>0</v>
      </c>
      <c r="BC53" s="358">
        <f t="shared" si="8"/>
        <v>0</v>
      </c>
      <c r="BD53" s="359">
        <f t="shared" si="33"/>
        <v>0</v>
      </c>
      <c r="BE53" s="358">
        <f t="shared" si="12"/>
        <v>0</v>
      </c>
    </row>
  </sheetData>
  <sheetProtection selectLockedCells="1"/>
  <autoFilter ref="A3:BR52" xr:uid="{00000000-0001-0000-0600-000000000000}"/>
  <phoneticPr fontId="120" type="noConversion"/>
  <conditionalFormatting sqref="A3:AS3">
    <cfRule type="expression" dxfId="13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R53"/>
  <sheetViews>
    <sheetView showGridLines="0" zoomScale="80" zoomScaleNormal="80" workbookViewId="0">
      <pane xSplit="3" ySplit="3" topLeftCell="D3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f>+Abr!A4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 t="shared" ref="AW4" si="2">+SUM(F4:O4)</f>
        <v>0</v>
      </c>
      <c r="AX4" s="37">
        <f t="shared" ref="AX4" si="3">+SUM(P4:R4)</f>
        <v>0</v>
      </c>
      <c r="AY4" s="37">
        <f t="shared" ref="AY4:AY53" si="4">+SUM(S4:V4)</f>
        <v>0</v>
      </c>
      <c r="AZ4" s="37">
        <f t="shared" ref="AZ4:AZ53" si="5">+SUM(W4:AB4)</f>
        <v>0</v>
      </c>
      <c r="BA4" s="37">
        <f t="shared" ref="BA4:BA53" si="6">+SUM(AC4:AG4)</f>
        <v>0</v>
      </c>
      <c r="BB4" s="37">
        <f t="shared" ref="BB4:BB53" si="7">+SUM(AI4:AK4)</f>
        <v>0</v>
      </c>
      <c r="BC4" s="37">
        <f t="shared" ref="BC4:BC53" si="8">+SUM(AL4:AO4)</f>
        <v>0</v>
      </c>
      <c r="BD4" s="38">
        <f>SUM(AP4:AS4)</f>
        <v>0</v>
      </c>
      <c r="BE4" s="37">
        <f>SUM(AU4:BD4)</f>
        <v>0</v>
      </c>
    </row>
    <row r="5" spans="1:70" x14ac:dyDescent="0.25">
      <c r="A5" s="353">
        <f>+Abr!A5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ref="AW5:AW53" si="9">+SUM(F5:O5)</f>
        <v>0</v>
      </c>
      <c r="AX5" s="37">
        <f t="shared" ref="AX5:AX53" si="10">+SUM(P5:R5)</f>
        <v>0</v>
      </c>
      <c r="AY5" s="37">
        <f t="shared" si="4"/>
        <v>0</v>
      </c>
      <c r="AZ5" s="37">
        <f t="shared" si="5"/>
        <v>0</v>
      </c>
      <c r="BA5" s="37">
        <f t="shared" si="6"/>
        <v>0</v>
      </c>
      <c r="BB5" s="37">
        <f t="shared" si="7"/>
        <v>0</v>
      </c>
      <c r="BC5" s="37">
        <f t="shared" si="8"/>
        <v>0</v>
      </c>
      <c r="BD5" s="38">
        <f t="shared" ref="BD5:BD44" si="11">SUM(AP5:AS5)</f>
        <v>0</v>
      </c>
      <c r="BE5" s="37">
        <f t="shared" ref="BE5:BE53" si="12">SUM(AU5:BD5)</f>
        <v>0</v>
      </c>
    </row>
    <row r="6" spans="1:70" ht="30" x14ac:dyDescent="0.25">
      <c r="A6" s="353">
        <f>+Abr!A6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9"/>
        <v>0</v>
      </c>
      <c r="AX6" s="37">
        <f t="shared" si="10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7">
        <f t="shared" si="8"/>
        <v>0</v>
      </c>
      <c r="BD6" s="38">
        <f t="shared" si="11"/>
        <v>0</v>
      </c>
      <c r="BE6" s="37">
        <f t="shared" si="12"/>
        <v>0</v>
      </c>
    </row>
    <row r="7" spans="1:70" ht="30" x14ac:dyDescent="0.25">
      <c r="A7" s="353">
        <f>+Abr!A7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9"/>
        <v>0</v>
      </c>
      <c r="AX7" s="37">
        <f t="shared" si="10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7">
        <f t="shared" si="8"/>
        <v>0</v>
      </c>
      <c r="BD7" s="38">
        <f t="shared" si="11"/>
        <v>0</v>
      </c>
      <c r="BE7" s="37">
        <f t="shared" si="12"/>
        <v>0</v>
      </c>
    </row>
    <row r="8" spans="1:70" ht="30" x14ac:dyDescent="0.25">
      <c r="A8" s="353">
        <f>+Abr!A8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3">+SUM(F8:O8)</f>
        <v>0</v>
      </c>
      <c r="AX8" s="37">
        <f t="shared" ref="AX8" si="14">+SUM(P8:R8)</f>
        <v>0</v>
      </c>
      <c r="AY8" s="37">
        <f t="shared" ref="AY8" si="15">+SUM(S8:V8)</f>
        <v>0</v>
      </c>
      <c r="AZ8" s="37">
        <f t="shared" ref="AZ8" si="16">+SUM(W8:AB8)</f>
        <v>0</v>
      </c>
      <c r="BA8" s="37">
        <f t="shared" ref="BA8" si="17">+SUM(AC8:AG8)</f>
        <v>0</v>
      </c>
      <c r="BB8" s="37">
        <f t="shared" ref="BB8" si="18">+SUM(AI8:AK8)</f>
        <v>0</v>
      </c>
      <c r="BC8" s="37">
        <f t="shared" ref="BC8" si="19">+SUM(AL8:AO8)</f>
        <v>0</v>
      </c>
      <c r="BD8" s="38">
        <f t="shared" ref="BD8" si="20">SUM(AP8:AS8)</f>
        <v>0</v>
      </c>
      <c r="BE8" s="37">
        <f t="shared" ref="BE8" si="21">SUM(AU8:BD8)</f>
        <v>0</v>
      </c>
    </row>
    <row r="9" spans="1:70" x14ac:dyDescent="0.25">
      <c r="A9" s="353">
        <f>+Abr!A9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1"/>
        <v>0</v>
      </c>
      <c r="AW9" s="37">
        <f t="shared" si="9"/>
        <v>0</v>
      </c>
      <c r="AX9" s="37">
        <f t="shared" si="10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7">
        <f t="shared" si="8"/>
        <v>0</v>
      </c>
      <c r="BD9" s="38">
        <f t="shared" si="11"/>
        <v>0</v>
      </c>
      <c r="BE9" s="37">
        <f t="shared" si="12"/>
        <v>0</v>
      </c>
    </row>
    <row r="10" spans="1:70" x14ac:dyDescent="0.25">
      <c r="A10" s="353">
        <f>+Abr!A10</f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si="0"/>
        <v>0</v>
      </c>
      <c r="AV10" s="37">
        <f t="shared" si="1"/>
        <v>0</v>
      </c>
      <c r="AW10" s="37">
        <f t="shared" si="9"/>
        <v>0</v>
      </c>
      <c r="AX10" s="37">
        <f t="shared" si="10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7">
        <f t="shared" si="8"/>
        <v>0</v>
      </c>
      <c r="BD10" s="38">
        <f t="shared" si="11"/>
        <v>0</v>
      </c>
      <c r="BE10" s="37">
        <f t="shared" si="12"/>
        <v>0</v>
      </c>
    </row>
    <row r="11" spans="1:70" x14ac:dyDescent="0.25">
      <c r="A11" s="353">
        <f>+Abr!A11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0</v>
      </c>
      <c r="AV11" s="37">
        <f t="shared" si="1"/>
        <v>0</v>
      </c>
      <c r="AW11" s="37">
        <f t="shared" si="9"/>
        <v>0</v>
      </c>
      <c r="AX11" s="37">
        <f t="shared" si="10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7">
        <f t="shared" si="8"/>
        <v>0</v>
      </c>
      <c r="BD11" s="38">
        <f t="shared" si="11"/>
        <v>0</v>
      </c>
      <c r="BE11" s="37">
        <f t="shared" si="12"/>
        <v>0</v>
      </c>
    </row>
    <row r="12" spans="1:70" x14ac:dyDescent="0.25">
      <c r="A12" s="353">
        <f>+Abr!A12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9"/>
        <v>0</v>
      </c>
      <c r="AX12" s="37">
        <f t="shared" si="10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7">
        <f t="shared" si="8"/>
        <v>0</v>
      </c>
      <c r="BD12" s="38">
        <f t="shared" si="11"/>
        <v>0</v>
      </c>
      <c r="BE12" s="37">
        <f t="shared" si="12"/>
        <v>0</v>
      </c>
    </row>
    <row r="13" spans="1:70" x14ac:dyDescent="0.25">
      <c r="A13" s="353">
        <f>+Abr!A13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9"/>
        <v>0</v>
      </c>
      <c r="AX13" s="37">
        <f t="shared" si="10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7">
        <f t="shared" si="8"/>
        <v>0</v>
      </c>
      <c r="BD13" s="38">
        <f t="shared" si="11"/>
        <v>0</v>
      </c>
      <c r="BE13" s="37">
        <f t="shared" si="12"/>
        <v>0</v>
      </c>
    </row>
    <row r="14" spans="1:70" x14ac:dyDescent="0.25">
      <c r="A14" s="353">
        <f>+Abr!A14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9"/>
        <v>0</v>
      </c>
      <c r="AX14" s="37">
        <f t="shared" si="10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7">
        <f t="shared" si="8"/>
        <v>0</v>
      </c>
      <c r="BD14" s="38">
        <f t="shared" si="11"/>
        <v>0</v>
      </c>
      <c r="BE14" s="37">
        <f t="shared" si="12"/>
        <v>0</v>
      </c>
    </row>
    <row r="15" spans="1:70" x14ac:dyDescent="0.25">
      <c r="A15" s="353">
        <f>+Abr!A15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9"/>
        <v>0</v>
      </c>
      <c r="AX15" s="37">
        <f t="shared" si="10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7">
        <f t="shared" si="8"/>
        <v>0</v>
      </c>
      <c r="BD15" s="38">
        <f t="shared" si="11"/>
        <v>0</v>
      </c>
      <c r="BE15" s="37">
        <f t="shared" si="12"/>
        <v>0</v>
      </c>
    </row>
    <row r="16" spans="1:70" ht="30" x14ac:dyDescent="0.25">
      <c r="A16" s="353">
        <f>+Abr!A16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0"/>
        <v>0</v>
      </c>
      <c r="AV16" s="37">
        <f t="shared" si="1"/>
        <v>0</v>
      </c>
      <c r="AW16" s="37">
        <f t="shared" si="9"/>
        <v>0</v>
      </c>
      <c r="AX16" s="37">
        <f t="shared" si="10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7">
        <f t="shared" si="8"/>
        <v>0</v>
      </c>
      <c r="BD16" s="38">
        <f t="shared" si="11"/>
        <v>0</v>
      </c>
      <c r="BE16" s="37">
        <f t="shared" si="12"/>
        <v>0</v>
      </c>
    </row>
    <row r="17" spans="1:57" x14ac:dyDescent="0.25">
      <c r="A17" s="353">
        <f>+Abr!A17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0"/>
        <v>0</v>
      </c>
      <c r="AV17" s="37">
        <f t="shared" si="1"/>
        <v>0</v>
      </c>
      <c r="AW17" s="37">
        <f t="shared" si="9"/>
        <v>0</v>
      </c>
      <c r="AX17" s="37">
        <f t="shared" si="10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7">
        <f t="shared" si="8"/>
        <v>0</v>
      </c>
      <c r="BD17" s="38">
        <f t="shared" si="11"/>
        <v>0</v>
      </c>
      <c r="BE17" s="37">
        <f t="shared" si="12"/>
        <v>0</v>
      </c>
    </row>
    <row r="18" spans="1:57" x14ac:dyDescent="0.25">
      <c r="A18" s="353">
        <f>+Abr!A18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1"/>
        <v>0</v>
      </c>
      <c r="AW18" s="37">
        <f t="shared" si="9"/>
        <v>0</v>
      </c>
      <c r="AX18" s="37">
        <f t="shared" si="10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7">
        <f t="shared" si="8"/>
        <v>0</v>
      </c>
      <c r="BD18" s="38">
        <f t="shared" si="11"/>
        <v>0</v>
      </c>
      <c r="BE18" s="37">
        <f t="shared" si="12"/>
        <v>0</v>
      </c>
    </row>
    <row r="19" spans="1:57" x14ac:dyDescent="0.25">
      <c r="A19" s="353">
        <f>+Abr!A19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9"/>
        <v>0</v>
      </c>
      <c r="AX19" s="37">
        <f t="shared" si="10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7">
        <f t="shared" si="8"/>
        <v>0</v>
      </c>
      <c r="BD19" s="38">
        <f t="shared" si="11"/>
        <v>0</v>
      </c>
      <c r="BE19" s="37">
        <f t="shared" si="12"/>
        <v>0</v>
      </c>
    </row>
    <row r="20" spans="1:57" x14ac:dyDescent="0.25">
      <c r="A20" s="353">
        <f>+Abr!A20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0"/>
        <v>0</v>
      </c>
      <c r="AV20" s="37">
        <f t="shared" si="1"/>
        <v>0</v>
      </c>
      <c r="AW20" s="37">
        <f t="shared" ref="AW20" si="22">+SUM(F20:O20)</f>
        <v>0</v>
      </c>
      <c r="AX20" s="37">
        <f t="shared" ref="AX20" si="23">+SUM(P20:R20)</f>
        <v>0</v>
      </c>
      <c r="AY20" s="37">
        <f t="shared" ref="AY20" si="24">+SUM(S20:V20)</f>
        <v>0</v>
      </c>
      <c r="AZ20" s="37">
        <f t="shared" ref="AZ20" si="25">+SUM(W20:AB20)</f>
        <v>0</v>
      </c>
      <c r="BA20" s="37">
        <f t="shared" ref="BA20" si="26">+SUM(AC20:AG20)</f>
        <v>0</v>
      </c>
      <c r="BB20" s="37">
        <f t="shared" ref="BB20" si="27">+SUM(AI20:AK20)</f>
        <v>0</v>
      </c>
      <c r="BC20" s="37">
        <f t="shared" ref="BC20" si="28">+SUM(AL20:AO20)</f>
        <v>0</v>
      </c>
      <c r="BD20" s="38">
        <f t="shared" ref="BD20" si="29">SUM(AP20:AS20)</f>
        <v>0</v>
      </c>
      <c r="BE20" s="37">
        <f t="shared" ref="BE20" si="30">SUM(AU20:BD20)</f>
        <v>0</v>
      </c>
    </row>
    <row r="21" spans="1:57" x14ac:dyDescent="0.25">
      <c r="A21" s="353">
        <f>+Abr!A21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1"/>
        <v>0</v>
      </c>
      <c r="AW21" s="37">
        <f t="shared" si="9"/>
        <v>0</v>
      </c>
      <c r="AX21" s="37">
        <f t="shared" si="10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7">
        <f t="shared" si="8"/>
        <v>0</v>
      </c>
      <c r="BD21" s="38">
        <f t="shared" si="11"/>
        <v>0</v>
      </c>
      <c r="BE21" s="37">
        <f t="shared" si="12"/>
        <v>0</v>
      </c>
    </row>
    <row r="22" spans="1:57" ht="30" x14ac:dyDescent="0.25">
      <c r="A22" s="353">
        <f>+Abr!A22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1"/>
        <v>0</v>
      </c>
      <c r="AW22" s="37">
        <f t="shared" si="9"/>
        <v>0</v>
      </c>
      <c r="AX22" s="37">
        <f t="shared" si="10"/>
        <v>0</v>
      </c>
      <c r="AY22" s="37">
        <f t="shared" si="4"/>
        <v>0</v>
      </c>
      <c r="AZ22" s="37">
        <f t="shared" si="5"/>
        <v>0</v>
      </c>
      <c r="BA22" s="37">
        <f t="shared" si="6"/>
        <v>0</v>
      </c>
      <c r="BB22" s="37">
        <f t="shared" si="7"/>
        <v>0</v>
      </c>
      <c r="BC22" s="37">
        <f t="shared" si="8"/>
        <v>0</v>
      </c>
      <c r="BD22" s="38">
        <f t="shared" si="11"/>
        <v>0</v>
      </c>
      <c r="BE22" s="37">
        <f t="shared" si="12"/>
        <v>0</v>
      </c>
    </row>
    <row r="23" spans="1:57" ht="30" x14ac:dyDescent="0.25">
      <c r="A23" s="353">
        <f>+Abr!A23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9"/>
        <v>0</v>
      </c>
      <c r="AX23" s="37">
        <f t="shared" si="10"/>
        <v>0</v>
      </c>
      <c r="AY23" s="37">
        <f t="shared" si="4"/>
        <v>0</v>
      </c>
      <c r="AZ23" s="37">
        <f t="shared" si="5"/>
        <v>0</v>
      </c>
      <c r="BA23" s="37">
        <f t="shared" si="6"/>
        <v>0</v>
      </c>
      <c r="BB23" s="37">
        <f t="shared" si="7"/>
        <v>0</v>
      </c>
      <c r="BC23" s="37">
        <f t="shared" si="8"/>
        <v>0</v>
      </c>
      <c r="BD23" s="38">
        <f t="shared" si="11"/>
        <v>0</v>
      </c>
      <c r="BE23" s="37">
        <f t="shared" si="12"/>
        <v>0</v>
      </c>
    </row>
    <row r="24" spans="1:57" ht="30" x14ac:dyDescent="0.25">
      <c r="A24" s="353">
        <f>+Abr!A24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9"/>
        <v>0</v>
      </c>
      <c r="AX24" s="37">
        <f t="shared" si="10"/>
        <v>0</v>
      </c>
      <c r="AY24" s="37">
        <f t="shared" si="4"/>
        <v>0</v>
      </c>
      <c r="AZ24" s="37">
        <f t="shared" si="5"/>
        <v>0</v>
      </c>
      <c r="BA24" s="37">
        <f t="shared" si="6"/>
        <v>0</v>
      </c>
      <c r="BB24" s="37">
        <f t="shared" si="7"/>
        <v>0</v>
      </c>
      <c r="BC24" s="37">
        <f t="shared" si="8"/>
        <v>0</v>
      </c>
      <c r="BD24" s="38">
        <f t="shared" si="11"/>
        <v>0</v>
      </c>
      <c r="BE24" s="37">
        <f t="shared" si="12"/>
        <v>0</v>
      </c>
    </row>
    <row r="25" spans="1:57" ht="30" x14ac:dyDescent="0.25">
      <c r="A25" s="353">
        <f>+Abr!A25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9"/>
        <v>0</v>
      </c>
      <c r="AX25" s="37">
        <f t="shared" si="10"/>
        <v>0</v>
      </c>
      <c r="AY25" s="37">
        <f t="shared" si="4"/>
        <v>0</v>
      </c>
      <c r="AZ25" s="37">
        <f t="shared" si="5"/>
        <v>0</v>
      </c>
      <c r="BA25" s="37">
        <f t="shared" si="6"/>
        <v>0</v>
      </c>
      <c r="BB25" s="37">
        <f t="shared" si="7"/>
        <v>0</v>
      </c>
      <c r="BC25" s="37">
        <f t="shared" si="8"/>
        <v>0</v>
      </c>
      <c r="BD25" s="38">
        <f t="shared" si="11"/>
        <v>0</v>
      </c>
      <c r="BE25" s="37">
        <f t="shared" si="12"/>
        <v>0</v>
      </c>
    </row>
    <row r="26" spans="1:57" x14ac:dyDescent="0.25">
      <c r="A26" s="353">
        <f>+Abr!A26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9"/>
        <v>0</v>
      </c>
      <c r="AX26" s="37">
        <f t="shared" si="10"/>
        <v>0</v>
      </c>
      <c r="AY26" s="37">
        <f t="shared" si="4"/>
        <v>0</v>
      </c>
      <c r="AZ26" s="37">
        <f t="shared" si="5"/>
        <v>0</v>
      </c>
      <c r="BA26" s="37">
        <f t="shared" si="6"/>
        <v>0</v>
      </c>
      <c r="BB26" s="37">
        <f t="shared" si="7"/>
        <v>0</v>
      </c>
      <c r="BC26" s="37">
        <f t="shared" si="8"/>
        <v>0</v>
      </c>
      <c r="BD26" s="38">
        <f t="shared" si="11"/>
        <v>0</v>
      </c>
      <c r="BE26" s="37">
        <f t="shared" si="12"/>
        <v>0</v>
      </c>
    </row>
    <row r="27" spans="1:57" ht="30" x14ac:dyDescent="0.25">
      <c r="A27" s="353">
        <f>+Abr!A27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9"/>
        <v>0</v>
      </c>
      <c r="AX27" s="37">
        <f t="shared" si="10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7">
        <f t="shared" si="8"/>
        <v>0</v>
      </c>
      <c r="BD27" s="38">
        <f t="shared" si="11"/>
        <v>0</v>
      </c>
      <c r="BE27" s="37">
        <f t="shared" si="12"/>
        <v>0</v>
      </c>
    </row>
    <row r="28" spans="1:57" ht="30" x14ac:dyDescent="0.25">
      <c r="A28" s="353">
        <f>+Abr!A28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si="9"/>
        <v>0</v>
      </c>
      <c r="AX28" s="37">
        <f t="shared" si="10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7">
        <f t="shared" si="8"/>
        <v>0</v>
      </c>
      <c r="BD28" s="38">
        <f t="shared" si="11"/>
        <v>0</v>
      </c>
      <c r="BE28" s="37">
        <f t="shared" si="12"/>
        <v>0</v>
      </c>
    </row>
    <row r="29" spans="1:57" ht="30" x14ac:dyDescent="0.25">
      <c r="A29" s="353">
        <f>+Abr!A29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9"/>
        <v>0</v>
      </c>
      <c r="AX29" s="37">
        <f t="shared" si="10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7">
        <f t="shared" si="8"/>
        <v>0</v>
      </c>
      <c r="BD29" s="38">
        <f t="shared" si="11"/>
        <v>0</v>
      </c>
      <c r="BE29" s="37">
        <f t="shared" si="12"/>
        <v>0</v>
      </c>
    </row>
    <row r="30" spans="1:57" ht="30" x14ac:dyDescent="0.25">
      <c r="A30" s="353">
        <f>+Abr!A30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9"/>
        <v>0</v>
      </c>
      <c r="AX30" s="37">
        <f t="shared" si="10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7">
        <f t="shared" si="8"/>
        <v>0</v>
      </c>
      <c r="BD30" s="38">
        <f t="shared" si="11"/>
        <v>0</v>
      </c>
      <c r="BE30" s="37">
        <f t="shared" si="12"/>
        <v>0</v>
      </c>
    </row>
    <row r="31" spans="1:57" ht="30" x14ac:dyDescent="0.25">
      <c r="A31" s="353">
        <f>+Abr!A31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9"/>
        <v>0</v>
      </c>
      <c r="AX31" s="37">
        <f t="shared" si="10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7">
        <f t="shared" si="8"/>
        <v>0</v>
      </c>
      <c r="BD31" s="38">
        <f t="shared" si="11"/>
        <v>0</v>
      </c>
      <c r="BE31" s="37">
        <f t="shared" si="12"/>
        <v>0</v>
      </c>
    </row>
    <row r="32" spans="1:57" ht="30" x14ac:dyDescent="0.25">
      <c r="A32" s="353">
        <f>+Abr!A32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0"/>
        <v>0</v>
      </c>
      <c r="AV32" s="37">
        <f t="shared" si="1"/>
        <v>0</v>
      </c>
      <c r="AW32" s="37">
        <f t="shared" si="9"/>
        <v>0</v>
      </c>
      <c r="AX32" s="37">
        <f t="shared" si="10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7">
        <f t="shared" si="8"/>
        <v>0</v>
      </c>
      <c r="BD32" s="38">
        <f t="shared" si="11"/>
        <v>0</v>
      </c>
      <c r="BE32" s="37">
        <f t="shared" si="12"/>
        <v>0</v>
      </c>
    </row>
    <row r="33" spans="1:57" ht="30" x14ac:dyDescent="0.25">
      <c r="A33" s="353">
        <f>+Abr!A33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9"/>
        <v>0</v>
      </c>
      <c r="AX33" s="37">
        <f t="shared" si="10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7">
        <f t="shared" si="8"/>
        <v>0</v>
      </c>
      <c r="BD33" s="38">
        <f t="shared" si="11"/>
        <v>0</v>
      </c>
      <c r="BE33" s="37">
        <f t="shared" si="12"/>
        <v>0</v>
      </c>
    </row>
    <row r="34" spans="1:57" ht="30" x14ac:dyDescent="0.25">
      <c r="A34" s="353">
        <f>+Abr!A34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si="9"/>
        <v>0</v>
      </c>
      <c r="AX34" s="37">
        <f t="shared" si="10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7">
        <f t="shared" si="8"/>
        <v>0</v>
      </c>
      <c r="BD34" s="38">
        <f t="shared" si="11"/>
        <v>0</v>
      </c>
      <c r="BE34" s="37">
        <f t="shared" si="12"/>
        <v>0</v>
      </c>
    </row>
    <row r="35" spans="1:57" x14ac:dyDescent="0.25">
      <c r="A35" s="353">
        <f>+Abr!A35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9"/>
        <v>0</v>
      </c>
      <c r="AX35" s="37">
        <f t="shared" si="10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7">
        <f t="shared" si="8"/>
        <v>0</v>
      </c>
      <c r="BD35" s="38">
        <f t="shared" si="11"/>
        <v>0</v>
      </c>
      <c r="BE35" s="37">
        <f t="shared" si="12"/>
        <v>0</v>
      </c>
    </row>
    <row r="36" spans="1:57" x14ac:dyDescent="0.25">
      <c r="A36" s="353">
        <f>+Abr!A36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2" si="31">SUM(D36)</f>
        <v>0</v>
      </c>
      <c r="AV36" s="37">
        <f t="shared" ref="AV36:AV53" si="32">+E36</f>
        <v>0</v>
      </c>
      <c r="AW36" s="37">
        <f t="shared" si="9"/>
        <v>0</v>
      </c>
      <c r="AX36" s="37">
        <f t="shared" si="10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7">
        <f t="shared" si="8"/>
        <v>0</v>
      </c>
      <c r="BD36" s="38">
        <f t="shared" si="11"/>
        <v>0</v>
      </c>
      <c r="BE36" s="37">
        <f t="shared" si="12"/>
        <v>0</v>
      </c>
    </row>
    <row r="37" spans="1:57" ht="30" x14ac:dyDescent="0.25">
      <c r="A37" s="353">
        <f>+Abr!A37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31"/>
        <v>0</v>
      </c>
      <c r="AV37" s="37">
        <f t="shared" si="32"/>
        <v>0</v>
      </c>
      <c r="AW37" s="37">
        <f t="shared" si="9"/>
        <v>0</v>
      </c>
      <c r="AX37" s="37">
        <f t="shared" si="10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7">
        <f t="shared" si="8"/>
        <v>0</v>
      </c>
      <c r="BD37" s="38">
        <f t="shared" si="11"/>
        <v>0</v>
      </c>
      <c r="BE37" s="37">
        <f t="shared" si="12"/>
        <v>0</v>
      </c>
    </row>
    <row r="38" spans="1:57" x14ac:dyDescent="0.25">
      <c r="A38" s="353">
        <f>+Abr!A38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31"/>
        <v>0</v>
      </c>
      <c r="AV38" s="37">
        <f t="shared" si="32"/>
        <v>0</v>
      </c>
      <c r="AW38" s="37">
        <f t="shared" si="9"/>
        <v>0</v>
      </c>
      <c r="AX38" s="37">
        <f t="shared" si="10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7">
        <f t="shared" si="8"/>
        <v>0</v>
      </c>
      <c r="BD38" s="38">
        <f t="shared" si="11"/>
        <v>0</v>
      </c>
      <c r="BE38" s="37">
        <f t="shared" si="12"/>
        <v>0</v>
      </c>
    </row>
    <row r="39" spans="1:57" ht="30" x14ac:dyDescent="0.25">
      <c r="A39" s="353">
        <f>+Abr!A39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31"/>
        <v>0</v>
      </c>
      <c r="AV39" s="37">
        <f t="shared" si="32"/>
        <v>0</v>
      </c>
      <c r="AW39" s="37">
        <f t="shared" si="9"/>
        <v>0</v>
      </c>
      <c r="AX39" s="37">
        <f t="shared" si="10"/>
        <v>0</v>
      </c>
      <c r="AY39" s="37">
        <f t="shared" si="4"/>
        <v>0</v>
      </c>
      <c r="AZ39" s="37">
        <f t="shared" si="5"/>
        <v>0</v>
      </c>
      <c r="BA39" s="37">
        <f t="shared" si="6"/>
        <v>0</v>
      </c>
      <c r="BB39" s="37">
        <f t="shared" si="7"/>
        <v>0</v>
      </c>
      <c r="BC39" s="37">
        <f t="shared" si="8"/>
        <v>0</v>
      </c>
      <c r="BD39" s="38">
        <f t="shared" si="11"/>
        <v>0</v>
      </c>
      <c r="BE39" s="37">
        <f t="shared" si="12"/>
        <v>0</v>
      </c>
    </row>
    <row r="40" spans="1:57" x14ac:dyDescent="0.25">
      <c r="A40" s="353">
        <f>+Abr!A40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31"/>
        <v>0</v>
      </c>
      <c r="AV40" s="37">
        <f t="shared" si="32"/>
        <v>0</v>
      </c>
      <c r="AW40" s="37">
        <f t="shared" si="9"/>
        <v>0</v>
      </c>
      <c r="AX40" s="37">
        <f t="shared" si="10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7">
        <f t="shared" si="8"/>
        <v>0</v>
      </c>
      <c r="BD40" s="38">
        <f t="shared" si="11"/>
        <v>0</v>
      </c>
      <c r="BE40" s="37">
        <f t="shared" si="12"/>
        <v>0</v>
      </c>
    </row>
    <row r="41" spans="1:57" x14ac:dyDescent="0.25">
      <c r="A41" s="353">
        <f>+Abr!A41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31"/>
        <v>0</v>
      </c>
      <c r="AV41" s="37">
        <f t="shared" si="32"/>
        <v>0</v>
      </c>
      <c r="AW41" s="37">
        <f t="shared" si="9"/>
        <v>0</v>
      </c>
      <c r="AX41" s="37">
        <f t="shared" si="10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7">
        <f t="shared" si="8"/>
        <v>0</v>
      </c>
      <c r="BD41" s="38">
        <f t="shared" si="11"/>
        <v>0</v>
      </c>
      <c r="BE41" s="37">
        <f t="shared" si="12"/>
        <v>0</v>
      </c>
    </row>
    <row r="42" spans="1:57" ht="30" x14ac:dyDescent="0.25">
      <c r="A42" s="353">
        <f>+Abr!A42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31"/>
        <v>0</v>
      </c>
      <c r="AV42" s="37">
        <f t="shared" si="32"/>
        <v>0</v>
      </c>
      <c r="AW42" s="37">
        <f t="shared" si="9"/>
        <v>0</v>
      </c>
      <c r="AX42" s="37">
        <f t="shared" si="10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7">
        <f t="shared" si="8"/>
        <v>0</v>
      </c>
      <c r="BD42" s="38">
        <f t="shared" si="11"/>
        <v>0</v>
      </c>
      <c r="BE42" s="37">
        <f t="shared" si="12"/>
        <v>0</v>
      </c>
    </row>
    <row r="43" spans="1:57" x14ac:dyDescent="0.25">
      <c r="A43" s="353">
        <f>+Abr!A43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31"/>
        <v>0</v>
      </c>
      <c r="AV43" s="37">
        <f t="shared" si="32"/>
        <v>0</v>
      </c>
      <c r="AW43" s="37">
        <f t="shared" si="9"/>
        <v>0</v>
      </c>
      <c r="AX43" s="37">
        <f t="shared" si="10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7">
        <f t="shared" si="8"/>
        <v>0</v>
      </c>
      <c r="BD43" s="38">
        <f t="shared" si="11"/>
        <v>0</v>
      </c>
      <c r="BE43" s="37">
        <f t="shared" si="12"/>
        <v>0</v>
      </c>
    </row>
    <row r="44" spans="1:57" ht="30" x14ac:dyDescent="0.25">
      <c r="A44" s="353">
        <f>+Abr!A44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31"/>
        <v>0</v>
      </c>
      <c r="AV44" s="37">
        <f t="shared" si="32"/>
        <v>0</v>
      </c>
      <c r="AW44" s="37">
        <f t="shared" si="9"/>
        <v>0</v>
      </c>
      <c r="AX44" s="37">
        <f t="shared" si="10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7">
        <f t="shared" si="8"/>
        <v>0</v>
      </c>
      <c r="BD44" s="38">
        <f t="shared" si="11"/>
        <v>0</v>
      </c>
      <c r="BE44" s="37">
        <f t="shared" si="12"/>
        <v>0</v>
      </c>
    </row>
    <row r="45" spans="1:57" x14ac:dyDescent="0.25">
      <c r="A45" s="353">
        <f>+Abr!A45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58">
        <f t="shared" si="31"/>
        <v>0</v>
      </c>
      <c r="AV45" s="358">
        <f t="shared" si="32"/>
        <v>0</v>
      </c>
      <c r="AW45" s="358">
        <f t="shared" si="9"/>
        <v>0</v>
      </c>
      <c r="AX45" s="358">
        <f t="shared" si="10"/>
        <v>0</v>
      </c>
      <c r="AY45" s="358">
        <f t="shared" si="4"/>
        <v>0</v>
      </c>
      <c r="AZ45" s="358">
        <f t="shared" si="5"/>
        <v>0</v>
      </c>
      <c r="BA45" s="358">
        <f t="shared" si="6"/>
        <v>0</v>
      </c>
      <c r="BB45" s="358">
        <f t="shared" si="7"/>
        <v>0</v>
      </c>
      <c r="BC45" s="358">
        <f t="shared" si="8"/>
        <v>0</v>
      </c>
      <c r="BD45" s="359">
        <f t="shared" ref="BD45:BD53" si="33">+SUM(AP45:AS45)</f>
        <v>0</v>
      </c>
      <c r="BE45" s="358">
        <f t="shared" si="12"/>
        <v>0</v>
      </c>
    </row>
    <row r="46" spans="1:57" x14ac:dyDescent="0.25">
      <c r="A46" s="353">
        <f>+Abr!A46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58">
        <f t="shared" si="31"/>
        <v>0</v>
      </c>
      <c r="AV46" s="358">
        <f t="shared" si="32"/>
        <v>0</v>
      </c>
      <c r="AW46" s="358">
        <f t="shared" si="9"/>
        <v>0</v>
      </c>
      <c r="AX46" s="358">
        <f t="shared" si="10"/>
        <v>0</v>
      </c>
      <c r="AY46" s="358">
        <f t="shared" si="4"/>
        <v>0</v>
      </c>
      <c r="AZ46" s="358">
        <f t="shared" si="5"/>
        <v>0</v>
      </c>
      <c r="BA46" s="358">
        <f t="shared" si="6"/>
        <v>0</v>
      </c>
      <c r="BB46" s="358">
        <f t="shared" si="7"/>
        <v>0</v>
      </c>
      <c r="BC46" s="358">
        <f t="shared" si="8"/>
        <v>0</v>
      </c>
      <c r="BD46" s="359">
        <f t="shared" si="33"/>
        <v>0</v>
      </c>
      <c r="BE46" s="358">
        <f t="shared" si="12"/>
        <v>0</v>
      </c>
    </row>
    <row r="47" spans="1:57" x14ac:dyDescent="0.25">
      <c r="A47" s="353">
        <f>+Abr!A47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58">
        <f t="shared" si="31"/>
        <v>0</v>
      </c>
      <c r="AV47" s="358">
        <f t="shared" si="32"/>
        <v>0</v>
      </c>
      <c r="AW47" s="358">
        <f t="shared" si="9"/>
        <v>0</v>
      </c>
      <c r="AX47" s="358">
        <f t="shared" si="10"/>
        <v>0</v>
      </c>
      <c r="AY47" s="358">
        <f t="shared" si="4"/>
        <v>0</v>
      </c>
      <c r="AZ47" s="358">
        <f t="shared" si="5"/>
        <v>0</v>
      </c>
      <c r="BA47" s="358">
        <f t="shared" si="6"/>
        <v>0</v>
      </c>
      <c r="BB47" s="358">
        <f t="shared" si="7"/>
        <v>0</v>
      </c>
      <c r="BC47" s="358">
        <f t="shared" si="8"/>
        <v>0</v>
      </c>
      <c r="BD47" s="359">
        <f t="shared" si="33"/>
        <v>0</v>
      </c>
      <c r="BE47" s="358">
        <f t="shared" si="12"/>
        <v>0</v>
      </c>
    </row>
    <row r="48" spans="1:57" x14ac:dyDescent="0.25">
      <c r="A48" s="353">
        <f>+Abr!A48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58">
        <f t="shared" si="31"/>
        <v>0</v>
      </c>
      <c r="AV48" s="358">
        <f t="shared" si="32"/>
        <v>0</v>
      </c>
      <c r="AW48" s="358">
        <f t="shared" si="9"/>
        <v>0</v>
      </c>
      <c r="AX48" s="358">
        <f t="shared" si="10"/>
        <v>0</v>
      </c>
      <c r="AY48" s="358">
        <f t="shared" si="4"/>
        <v>0</v>
      </c>
      <c r="AZ48" s="358">
        <f t="shared" si="5"/>
        <v>0</v>
      </c>
      <c r="BA48" s="358">
        <f t="shared" si="6"/>
        <v>0</v>
      </c>
      <c r="BB48" s="358">
        <f t="shared" si="7"/>
        <v>0</v>
      </c>
      <c r="BC48" s="358">
        <f t="shared" si="8"/>
        <v>0</v>
      </c>
      <c r="BD48" s="359">
        <f t="shared" si="33"/>
        <v>0</v>
      </c>
      <c r="BE48" s="358">
        <f t="shared" si="12"/>
        <v>0</v>
      </c>
    </row>
    <row r="49" spans="1:57" x14ac:dyDescent="0.25">
      <c r="A49" s="353">
        <f>+Abr!A49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58">
        <f t="shared" si="31"/>
        <v>0</v>
      </c>
      <c r="AV49" s="358">
        <f t="shared" si="32"/>
        <v>0</v>
      </c>
      <c r="AW49" s="358">
        <f t="shared" si="9"/>
        <v>0</v>
      </c>
      <c r="AX49" s="358">
        <f t="shared" si="10"/>
        <v>0</v>
      </c>
      <c r="AY49" s="358">
        <f t="shared" si="4"/>
        <v>0</v>
      </c>
      <c r="AZ49" s="358">
        <f t="shared" si="5"/>
        <v>0</v>
      </c>
      <c r="BA49" s="358">
        <f t="shared" si="6"/>
        <v>0</v>
      </c>
      <c r="BB49" s="358">
        <f t="shared" si="7"/>
        <v>0</v>
      </c>
      <c r="BC49" s="358">
        <f t="shared" si="8"/>
        <v>0</v>
      </c>
      <c r="BD49" s="359">
        <f t="shared" si="33"/>
        <v>0</v>
      </c>
      <c r="BE49" s="358">
        <f t="shared" si="12"/>
        <v>0</v>
      </c>
    </row>
    <row r="50" spans="1:57" x14ac:dyDescent="0.25">
      <c r="A50" s="353">
        <f>+Abr!A50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58">
        <f t="shared" si="31"/>
        <v>0</v>
      </c>
      <c r="AV50" s="358">
        <f t="shared" si="32"/>
        <v>0</v>
      </c>
      <c r="AW50" s="358">
        <f t="shared" si="9"/>
        <v>0</v>
      </c>
      <c r="AX50" s="358">
        <f t="shared" si="10"/>
        <v>0</v>
      </c>
      <c r="AY50" s="358">
        <f t="shared" si="4"/>
        <v>0</v>
      </c>
      <c r="AZ50" s="358">
        <f t="shared" si="5"/>
        <v>0</v>
      </c>
      <c r="BA50" s="358">
        <f t="shared" si="6"/>
        <v>0</v>
      </c>
      <c r="BB50" s="358">
        <f t="shared" si="7"/>
        <v>0</v>
      </c>
      <c r="BC50" s="358">
        <f t="shared" si="8"/>
        <v>0</v>
      </c>
      <c r="BD50" s="359">
        <f t="shared" si="33"/>
        <v>0</v>
      </c>
      <c r="BE50" s="358">
        <f t="shared" si="12"/>
        <v>0</v>
      </c>
    </row>
    <row r="51" spans="1:57" x14ac:dyDescent="0.25">
      <c r="A51" s="353">
        <f>+Abr!A51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58">
        <f t="shared" si="31"/>
        <v>0</v>
      </c>
      <c r="AV51" s="358">
        <f t="shared" si="32"/>
        <v>0</v>
      </c>
      <c r="AW51" s="358">
        <f t="shared" si="9"/>
        <v>0</v>
      </c>
      <c r="AX51" s="358">
        <f t="shared" si="10"/>
        <v>0</v>
      </c>
      <c r="AY51" s="358">
        <f t="shared" si="4"/>
        <v>0</v>
      </c>
      <c r="AZ51" s="358">
        <f t="shared" si="5"/>
        <v>0</v>
      </c>
      <c r="BA51" s="358">
        <f t="shared" si="6"/>
        <v>0</v>
      </c>
      <c r="BB51" s="358">
        <f t="shared" si="7"/>
        <v>0</v>
      </c>
      <c r="BC51" s="358">
        <f t="shared" si="8"/>
        <v>0</v>
      </c>
      <c r="BD51" s="359">
        <f t="shared" si="33"/>
        <v>0</v>
      </c>
      <c r="BE51" s="358">
        <f t="shared" si="12"/>
        <v>0</v>
      </c>
    </row>
    <row r="52" spans="1:57" x14ac:dyDescent="0.25">
      <c r="A52" s="353">
        <f>+Abr!A52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58">
        <f t="shared" si="31"/>
        <v>0</v>
      </c>
      <c r="AV52" s="358">
        <f t="shared" si="32"/>
        <v>0</v>
      </c>
      <c r="AW52" s="358">
        <f t="shared" si="9"/>
        <v>0</v>
      </c>
      <c r="AX52" s="358">
        <f t="shared" si="10"/>
        <v>0</v>
      </c>
      <c r="AY52" s="358">
        <f t="shared" si="4"/>
        <v>0</v>
      </c>
      <c r="AZ52" s="358">
        <f t="shared" si="5"/>
        <v>0</v>
      </c>
      <c r="BA52" s="358">
        <f t="shared" si="6"/>
        <v>0</v>
      </c>
      <c r="BB52" s="358">
        <f t="shared" si="7"/>
        <v>0</v>
      </c>
      <c r="BC52" s="358">
        <f t="shared" si="8"/>
        <v>0</v>
      </c>
      <c r="BD52" s="359">
        <f t="shared" si="33"/>
        <v>0</v>
      </c>
      <c r="BE52" s="358">
        <f t="shared" si="12"/>
        <v>0</v>
      </c>
    </row>
    <row r="53" spans="1:57" x14ac:dyDescent="0.25">
      <c r="A53" s="353">
        <f>+Abr!A53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58">
        <f t="shared" ref="AU53" si="34">SUM(D53)</f>
        <v>0</v>
      </c>
      <c r="AV53" s="358">
        <f t="shared" si="32"/>
        <v>0</v>
      </c>
      <c r="AW53" s="358">
        <f t="shared" si="9"/>
        <v>0</v>
      </c>
      <c r="AX53" s="358">
        <f t="shared" si="10"/>
        <v>0</v>
      </c>
      <c r="AY53" s="358">
        <f t="shared" si="4"/>
        <v>0</v>
      </c>
      <c r="AZ53" s="358">
        <f t="shared" si="5"/>
        <v>0</v>
      </c>
      <c r="BA53" s="358">
        <f t="shared" si="6"/>
        <v>0</v>
      </c>
      <c r="BB53" s="358">
        <f t="shared" si="7"/>
        <v>0</v>
      </c>
      <c r="BC53" s="358">
        <f t="shared" si="8"/>
        <v>0</v>
      </c>
      <c r="BD53" s="359">
        <f t="shared" si="33"/>
        <v>0</v>
      </c>
      <c r="BE53" s="358">
        <f t="shared" si="12"/>
        <v>0</v>
      </c>
    </row>
  </sheetData>
  <sheetProtection selectLockedCells="1"/>
  <phoneticPr fontId="120" type="noConversion"/>
  <conditionalFormatting sqref="A3:AS3">
    <cfRule type="expression" dxfId="12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Q53"/>
  <sheetViews>
    <sheetView showGridLines="0" zoomScale="85" zoomScaleNormal="85" workbookViewId="0">
      <pane xSplit="3" ySplit="3" topLeftCell="D4" activePane="bottomRight" state="frozen"/>
      <selection activeCell="B30" sqref="B30"/>
      <selection pane="topRight" activeCell="B30" sqref="B30"/>
      <selection pane="bottomLeft" activeCell="B30" sqref="B30"/>
      <selection pane="bottomRight" activeCell="D10" sqref="D10:AS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>+SUM(F4:O4)</f>
        <v>0</v>
      </c>
      <c r="AW4" s="37">
        <f>+SUM(P4:R4)</f>
        <v>0</v>
      </c>
      <c r="AX4" s="37">
        <f>+SUM(S4:V4)</f>
        <v>0</v>
      </c>
      <c r="AY4" s="37">
        <f>+SUM(W4:AB4)</f>
        <v>0</v>
      </c>
      <c r="AZ4" s="37">
        <f>+SUM(AC4:AH4)</f>
        <v>0</v>
      </c>
      <c r="BA4" s="37">
        <f>+SUM(AI4:AK4)</f>
        <v>0</v>
      </c>
      <c r="BB4" s="38">
        <f>+SUM(AL4:AO4)</f>
        <v>0</v>
      </c>
      <c r="BC4" s="37">
        <f>+SUM(AP4:AS4)</f>
        <v>0</v>
      </c>
      <c r="BD4" s="54">
        <f>SUM(AU4:BC4)</f>
        <v>0</v>
      </c>
    </row>
    <row r="5" spans="1:69" x14ac:dyDescent="0.25">
      <c r="A5" s="353"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ref="AV5:AV33" si="1">+SUM(F5:O5)</f>
        <v>0</v>
      </c>
      <c r="AW5" s="37">
        <f t="shared" ref="AW5:AW33" si="2">+SUM(P5:R5)</f>
        <v>0</v>
      </c>
      <c r="AX5" s="37">
        <f t="shared" ref="AX5:AX33" si="3">+SUM(S5:V5)</f>
        <v>0</v>
      </c>
      <c r="AY5" s="37">
        <f t="shared" ref="AY5:AY33" si="4">+SUM(W5:AB5)</f>
        <v>0</v>
      </c>
      <c r="AZ5" s="37">
        <f t="shared" ref="AZ5:AZ33" si="5">+SUM(AC5:AG5)</f>
        <v>0</v>
      </c>
      <c r="BA5" s="37">
        <f t="shared" ref="BA5:BA33" si="6">+SUM(AI5:AK5)</f>
        <v>0</v>
      </c>
      <c r="BB5" s="38">
        <f t="shared" ref="BB5:BB33" si="7">+SUM(AL5:AO5)</f>
        <v>0</v>
      </c>
      <c r="BC5" s="37">
        <f t="shared" ref="BC5:BC33" si="8">+SUM(AP5:AS5)</f>
        <v>0</v>
      </c>
      <c r="BD5" s="54">
        <f t="shared" ref="BD5:BD53" si="9">SUM(AU5:BC5)</f>
        <v>0</v>
      </c>
    </row>
    <row r="6" spans="1:69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8">
        <f t="shared" si="7"/>
        <v>0</v>
      </c>
      <c r="BC6" s="37">
        <f t="shared" si="8"/>
        <v>0</v>
      </c>
      <c r="BD6" s="54">
        <f t="shared" si="9"/>
        <v>0</v>
      </c>
    </row>
    <row r="7" spans="1:69" ht="30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8">
        <f t="shared" si="7"/>
        <v>0</v>
      </c>
      <c r="BC7" s="37">
        <f t="shared" si="8"/>
        <v>0</v>
      </c>
      <c r="BD7" s="54">
        <f t="shared" si="9"/>
        <v>0</v>
      </c>
    </row>
    <row r="8" spans="1:69" ht="30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ref="AV8" si="10">+SUM(F8:O8)</f>
        <v>0</v>
      </c>
      <c r="AW8" s="37">
        <f t="shared" ref="AW8" si="11">+SUM(P8:R8)</f>
        <v>0</v>
      </c>
      <c r="AX8" s="37">
        <f t="shared" ref="AX8" si="12">+SUM(S8:V8)</f>
        <v>0</v>
      </c>
      <c r="AY8" s="37">
        <f t="shared" ref="AY8" si="13">+SUM(W8:AB8)</f>
        <v>0</v>
      </c>
      <c r="AZ8" s="37">
        <f t="shared" ref="AZ8" si="14">+SUM(AC8:AG8)</f>
        <v>0</v>
      </c>
      <c r="BA8" s="37">
        <f t="shared" ref="BA8" si="15">+SUM(AI8:AK8)</f>
        <v>0</v>
      </c>
      <c r="BB8" s="38">
        <f t="shared" ref="BB8" si="16">+SUM(AL8:AO8)</f>
        <v>0</v>
      </c>
      <c r="BC8" s="37">
        <f t="shared" ref="BC8" si="17">+SUM(AP8:AS8)</f>
        <v>0</v>
      </c>
      <c r="BD8" s="54">
        <f t="shared" ref="BD8" si="18">SUM(AU8:BC8)</f>
        <v>0</v>
      </c>
    </row>
    <row r="9" spans="1:69" x14ac:dyDescent="0.25">
      <c r="A9" s="353"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ref="AV9" si="19">+SUM(F9:O9)</f>
        <v>0</v>
      </c>
      <c r="AW9" s="37">
        <f t="shared" ref="AW9" si="20">+SUM(P9:R9)</f>
        <v>0</v>
      </c>
      <c r="AX9" s="37">
        <f t="shared" ref="AX9" si="21">+SUM(S9:V9)</f>
        <v>0</v>
      </c>
      <c r="AY9" s="37">
        <f t="shared" ref="AY9" si="22">+SUM(W9:AB9)</f>
        <v>0</v>
      </c>
      <c r="AZ9" s="37">
        <f t="shared" ref="AZ9" si="23">+SUM(AC9:AG9)</f>
        <v>0</v>
      </c>
      <c r="BA9" s="37">
        <f t="shared" ref="BA9" si="24">+SUM(AI9:AK9)</f>
        <v>0</v>
      </c>
      <c r="BB9" s="38">
        <f t="shared" ref="BB9" si="25">+SUM(AL9:AO9)</f>
        <v>0</v>
      </c>
      <c r="BC9" s="37">
        <f t="shared" ref="BC9" si="26">+SUM(AP9:AS9)</f>
        <v>0</v>
      </c>
      <c r="BD9" s="54">
        <f t="shared" si="9"/>
        <v>0</v>
      </c>
    </row>
    <row r="10" spans="1:69" x14ac:dyDescent="0.25">
      <c r="A10" s="353"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8">
        <f t="shared" si="7"/>
        <v>0</v>
      </c>
      <c r="BC10" s="37">
        <f t="shared" si="8"/>
        <v>0</v>
      </c>
      <c r="BD10" s="54">
        <f t="shared" si="9"/>
        <v>0</v>
      </c>
    </row>
    <row r="11" spans="1:69" x14ac:dyDescent="0.25">
      <c r="A11" s="353"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8">
        <f t="shared" si="7"/>
        <v>0</v>
      </c>
      <c r="BC11" s="37">
        <f t="shared" si="8"/>
        <v>0</v>
      </c>
      <c r="BD11" s="54">
        <f t="shared" si="9"/>
        <v>0</v>
      </c>
    </row>
    <row r="12" spans="1:69" x14ac:dyDescent="0.25">
      <c r="A12" s="353"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8">
        <f t="shared" si="7"/>
        <v>0</v>
      </c>
      <c r="BC12" s="37">
        <f t="shared" si="8"/>
        <v>0</v>
      </c>
      <c r="BD12" s="54">
        <f t="shared" si="9"/>
        <v>0</v>
      </c>
    </row>
    <row r="13" spans="1:69" x14ac:dyDescent="0.25">
      <c r="A13" s="353"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8">
        <f t="shared" si="7"/>
        <v>0</v>
      </c>
      <c r="BC13" s="37">
        <f t="shared" si="8"/>
        <v>0</v>
      </c>
      <c r="BD13" s="54">
        <f t="shared" si="9"/>
        <v>0</v>
      </c>
    </row>
    <row r="14" spans="1:69" x14ac:dyDescent="0.25">
      <c r="A14" s="353"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8">
        <f t="shared" si="7"/>
        <v>0</v>
      </c>
      <c r="BC14" s="37">
        <f t="shared" si="8"/>
        <v>0</v>
      </c>
      <c r="BD14" s="54">
        <f t="shared" si="9"/>
        <v>0</v>
      </c>
    </row>
    <row r="15" spans="1:69" x14ac:dyDescent="0.25">
      <c r="A15" s="353"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8">
        <f t="shared" si="7"/>
        <v>0</v>
      </c>
      <c r="BC15" s="37">
        <f t="shared" si="8"/>
        <v>0</v>
      </c>
      <c r="BD15" s="54">
        <f t="shared" si="9"/>
        <v>0</v>
      </c>
    </row>
    <row r="16" spans="1:69" ht="30" x14ac:dyDescent="0.25">
      <c r="A16" s="353"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8">
        <f t="shared" si="7"/>
        <v>0</v>
      </c>
      <c r="BC16" s="37">
        <f t="shared" si="8"/>
        <v>0</v>
      </c>
      <c r="BD16" s="54">
        <f t="shared" si="9"/>
        <v>0</v>
      </c>
    </row>
    <row r="17" spans="1:56" x14ac:dyDescent="0.25">
      <c r="A17" s="353"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8">
        <f t="shared" si="7"/>
        <v>0</v>
      </c>
      <c r="BC17" s="37">
        <f t="shared" si="8"/>
        <v>0</v>
      </c>
      <c r="BD17" s="54">
        <f t="shared" si="9"/>
        <v>0</v>
      </c>
    </row>
    <row r="18" spans="1:56" x14ac:dyDescent="0.25">
      <c r="A18" s="353"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8">
        <f t="shared" si="7"/>
        <v>0</v>
      </c>
      <c r="BC18" s="37">
        <f t="shared" si="8"/>
        <v>0</v>
      </c>
      <c r="BD18" s="54">
        <f t="shared" si="9"/>
        <v>0</v>
      </c>
    </row>
    <row r="19" spans="1:56" x14ac:dyDescent="0.25">
      <c r="A19" s="353"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8">
        <f t="shared" si="7"/>
        <v>0</v>
      </c>
      <c r="BC19" s="37">
        <f t="shared" si="8"/>
        <v>0</v>
      </c>
      <c r="BD19" s="54">
        <f t="shared" si="9"/>
        <v>0</v>
      </c>
    </row>
    <row r="20" spans="1:56" x14ac:dyDescent="0.25">
      <c r="A20" s="353"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0"/>
        <v>0</v>
      </c>
      <c r="AV20" s="37">
        <f t="shared" ref="AV20" si="27">+SUM(F20:O20)</f>
        <v>0</v>
      </c>
      <c r="AW20" s="37">
        <f t="shared" ref="AW20" si="28">+SUM(P20:R20)</f>
        <v>0</v>
      </c>
      <c r="AX20" s="37">
        <f t="shared" ref="AX20" si="29">+SUM(S20:V20)</f>
        <v>0</v>
      </c>
      <c r="AY20" s="37">
        <f t="shared" ref="AY20" si="30">+SUM(W20:AB20)</f>
        <v>0</v>
      </c>
      <c r="AZ20" s="37">
        <f t="shared" ref="AZ20" si="31">+SUM(AC20:AG20)</f>
        <v>0</v>
      </c>
      <c r="BA20" s="37">
        <f t="shared" ref="BA20" si="32">+SUM(AI20:AK20)</f>
        <v>0</v>
      </c>
      <c r="BB20" s="38">
        <f t="shared" ref="BB20" si="33">+SUM(AL20:AO20)</f>
        <v>0</v>
      </c>
      <c r="BC20" s="37">
        <f t="shared" ref="BC20" si="34">+SUM(AP20:AS20)</f>
        <v>0</v>
      </c>
      <c r="BD20" s="54">
        <f t="shared" ref="BD20" si="35">SUM(AU20:BC20)</f>
        <v>0</v>
      </c>
    </row>
    <row r="21" spans="1:56" x14ac:dyDescent="0.25">
      <c r="A21" s="353"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8">
        <f t="shared" si="7"/>
        <v>0</v>
      </c>
      <c r="BC21" s="37">
        <f t="shared" si="8"/>
        <v>0</v>
      </c>
      <c r="BD21" s="54">
        <f t="shared" si="9"/>
        <v>0</v>
      </c>
    </row>
    <row r="22" spans="1:56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1"/>
        <v>0</v>
      </c>
      <c r="AW22" s="37">
        <f t="shared" si="2"/>
        <v>0</v>
      </c>
      <c r="AX22" s="37">
        <f t="shared" si="3"/>
        <v>0</v>
      </c>
      <c r="AY22" s="37">
        <f t="shared" si="4"/>
        <v>0</v>
      </c>
      <c r="AZ22" s="37">
        <f t="shared" si="5"/>
        <v>0</v>
      </c>
      <c r="BA22" s="37">
        <f t="shared" si="6"/>
        <v>0</v>
      </c>
      <c r="BB22" s="38">
        <f t="shared" si="7"/>
        <v>0</v>
      </c>
      <c r="BC22" s="37">
        <f t="shared" si="8"/>
        <v>0</v>
      </c>
      <c r="BD22" s="54">
        <f t="shared" si="9"/>
        <v>0</v>
      </c>
    </row>
    <row r="23" spans="1:56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2"/>
        <v>0</v>
      </c>
      <c r="AX23" s="37">
        <f t="shared" si="3"/>
        <v>0</v>
      </c>
      <c r="AY23" s="37">
        <f t="shared" si="4"/>
        <v>0</v>
      </c>
      <c r="AZ23" s="37">
        <f t="shared" si="5"/>
        <v>0</v>
      </c>
      <c r="BA23" s="37">
        <f t="shared" si="6"/>
        <v>0</v>
      </c>
      <c r="BB23" s="38">
        <f t="shared" si="7"/>
        <v>0</v>
      </c>
      <c r="BC23" s="37">
        <f t="shared" si="8"/>
        <v>0</v>
      </c>
      <c r="BD23" s="54">
        <f t="shared" si="9"/>
        <v>0</v>
      </c>
    </row>
    <row r="24" spans="1:56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2"/>
        <v>0</v>
      </c>
      <c r="AX24" s="37">
        <f t="shared" si="3"/>
        <v>0</v>
      </c>
      <c r="AY24" s="37">
        <f t="shared" si="4"/>
        <v>0</v>
      </c>
      <c r="AZ24" s="37">
        <f t="shared" si="5"/>
        <v>0</v>
      </c>
      <c r="BA24" s="37">
        <f t="shared" si="6"/>
        <v>0</v>
      </c>
      <c r="BB24" s="38">
        <f t="shared" si="7"/>
        <v>0</v>
      </c>
      <c r="BC24" s="37">
        <f t="shared" si="8"/>
        <v>0</v>
      </c>
      <c r="BD24" s="54">
        <f t="shared" si="9"/>
        <v>0</v>
      </c>
    </row>
    <row r="25" spans="1:56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2"/>
        <v>0</v>
      </c>
      <c r="AX25" s="37">
        <f t="shared" si="3"/>
        <v>0</v>
      </c>
      <c r="AY25" s="37">
        <f t="shared" si="4"/>
        <v>0</v>
      </c>
      <c r="AZ25" s="37">
        <f t="shared" si="5"/>
        <v>0</v>
      </c>
      <c r="BA25" s="37">
        <f t="shared" si="6"/>
        <v>0</v>
      </c>
      <c r="BB25" s="38">
        <f t="shared" si="7"/>
        <v>0</v>
      </c>
      <c r="BC25" s="37">
        <f t="shared" si="8"/>
        <v>0</v>
      </c>
      <c r="BD25" s="54">
        <f t="shared" si="9"/>
        <v>0</v>
      </c>
    </row>
    <row r="26" spans="1:56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2"/>
        <v>0</v>
      </c>
      <c r="AX26" s="37">
        <f t="shared" si="3"/>
        <v>0</v>
      </c>
      <c r="AY26" s="37">
        <f t="shared" si="4"/>
        <v>0</v>
      </c>
      <c r="AZ26" s="37">
        <f t="shared" si="5"/>
        <v>0</v>
      </c>
      <c r="BA26" s="37">
        <f t="shared" si="6"/>
        <v>0</v>
      </c>
      <c r="BB26" s="38">
        <f t="shared" si="7"/>
        <v>0</v>
      </c>
      <c r="BC26" s="37">
        <f t="shared" si="8"/>
        <v>0</v>
      </c>
      <c r="BD26" s="54">
        <f t="shared" si="9"/>
        <v>0</v>
      </c>
    </row>
    <row r="27" spans="1:56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8">
        <f t="shared" si="7"/>
        <v>0</v>
      </c>
      <c r="BC27" s="37">
        <f t="shared" si="8"/>
        <v>0</v>
      </c>
      <c r="BD27" s="54">
        <f t="shared" si="9"/>
        <v>0</v>
      </c>
    </row>
    <row r="28" spans="1:56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8">
        <f t="shared" si="7"/>
        <v>0</v>
      </c>
      <c r="BC28" s="37">
        <f t="shared" si="8"/>
        <v>0</v>
      </c>
      <c r="BD28" s="54">
        <f t="shared" si="9"/>
        <v>0</v>
      </c>
    </row>
    <row r="29" spans="1:56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8">
        <f t="shared" si="7"/>
        <v>0</v>
      </c>
      <c r="BC29" s="37">
        <f t="shared" si="8"/>
        <v>0</v>
      </c>
      <c r="BD29" s="54">
        <f t="shared" si="9"/>
        <v>0</v>
      </c>
    </row>
    <row r="30" spans="1:56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8">
        <f t="shared" si="7"/>
        <v>0</v>
      </c>
      <c r="BC30" s="37">
        <f t="shared" si="8"/>
        <v>0</v>
      </c>
      <c r="BD30" s="54">
        <f t="shared" si="9"/>
        <v>0</v>
      </c>
    </row>
    <row r="31" spans="1:56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8">
        <f t="shared" si="7"/>
        <v>0</v>
      </c>
      <c r="BC31" s="37">
        <f t="shared" si="8"/>
        <v>0</v>
      </c>
      <c r="BD31" s="54">
        <f t="shared" si="9"/>
        <v>0</v>
      </c>
    </row>
    <row r="32" spans="1:56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8">
        <f t="shared" si="7"/>
        <v>0</v>
      </c>
      <c r="BC32" s="37">
        <f t="shared" si="8"/>
        <v>0</v>
      </c>
      <c r="BD32" s="54">
        <f t="shared" si="9"/>
        <v>0</v>
      </c>
    </row>
    <row r="33" spans="1:56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8">
        <f t="shared" si="7"/>
        <v>0</v>
      </c>
      <c r="BC33" s="37">
        <f t="shared" si="8"/>
        <v>0</v>
      </c>
      <c r="BD33" s="54">
        <f t="shared" si="9"/>
        <v>0</v>
      </c>
    </row>
    <row r="34" spans="1:56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ref="AV34:AV44" si="36">+SUM(F34:O34)</f>
        <v>0</v>
      </c>
      <c r="AW34" s="37">
        <f t="shared" ref="AW34:AW44" si="37">+SUM(P34:R34)</f>
        <v>0</v>
      </c>
      <c r="AX34" s="37">
        <f t="shared" ref="AX34:AX44" si="38">+SUM(S34:V34)</f>
        <v>0</v>
      </c>
      <c r="AY34" s="37">
        <f t="shared" ref="AY34:AY44" si="39">+SUM(W34:AB34)</f>
        <v>0</v>
      </c>
      <c r="AZ34" s="37">
        <f t="shared" ref="AZ34:AZ44" si="40">+SUM(AC34:AG34)</f>
        <v>0</v>
      </c>
      <c r="BA34" s="37">
        <f t="shared" ref="BA34:BA44" si="41">+SUM(AI34:AK34)</f>
        <v>0</v>
      </c>
      <c r="BB34" s="38">
        <f t="shared" ref="BB34:BB44" si="42">+SUM(AL34:AO34)</f>
        <v>0</v>
      </c>
      <c r="BC34" s="37">
        <f t="shared" ref="BC34:BC44" si="43">+SUM(AP34:AS34)</f>
        <v>0</v>
      </c>
      <c r="BD34" s="54">
        <f t="shared" si="9"/>
        <v>0</v>
      </c>
    </row>
    <row r="35" spans="1:56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36"/>
        <v>0</v>
      </c>
      <c r="AW35" s="37">
        <f t="shared" si="37"/>
        <v>0</v>
      </c>
      <c r="AX35" s="37">
        <f t="shared" si="38"/>
        <v>0</v>
      </c>
      <c r="AY35" s="37">
        <f t="shared" si="39"/>
        <v>0</v>
      </c>
      <c r="AZ35" s="37">
        <f t="shared" si="40"/>
        <v>0</v>
      </c>
      <c r="BA35" s="37">
        <f t="shared" si="41"/>
        <v>0</v>
      </c>
      <c r="BB35" s="38">
        <f t="shared" si="42"/>
        <v>0</v>
      </c>
      <c r="BC35" s="37">
        <f t="shared" si="43"/>
        <v>0</v>
      </c>
      <c r="BD35" s="54">
        <f t="shared" si="9"/>
        <v>0</v>
      </c>
    </row>
    <row r="36" spans="1:56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44">SUM(D36)</f>
        <v>0</v>
      </c>
      <c r="AV36" s="37">
        <f t="shared" si="36"/>
        <v>0</v>
      </c>
      <c r="AW36" s="37">
        <f t="shared" si="37"/>
        <v>0</v>
      </c>
      <c r="AX36" s="37">
        <f t="shared" si="38"/>
        <v>0</v>
      </c>
      <c r="AY36" s="37">
        <f t="shared" si="39"/>
        <v>0</v>
      </c>
      <c r="AZ36" s="37">
        <f t="shared" si="40"/>
        <v>0</v>
      </c>
      <c r="BA36" s="37">
        <f t="shared" si="41"/>
        <v>0</v>
      </c>
      <c r="BB36" s="38">
        <f t="shared" si="42"/>
        <v>0</v>
      </c>
      <c r="BC36" s="37">
        <f t="shared" si="43"/>
        <v>0</v>
      </c>
      <c r="BD36" s="54">
        <f t="shared" si="9"/>
        <v>0</v>
      </c>
    </row>
    <row r="37" spans="1:56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44"/>
        <v>0</v>
      </c>
      <c r="AV37" s="37">
        <f t="shared" si="36"/>
        <v>0</v>
      </c>
      <c r="AW37" s="37">
        <f t="shared" si="37"/>
        <v>0</v>
      </c>
      <c r="AX37" s="37">
        <f t="shared" si="38"/>
        <v>0</v>
      </c>
      <c r="AY37" s="37">
        <f t="shared" si="39"/>
        <v>0</v>
      </c>
      <c r="AZ37" s="37">
        <f t="shared" si="40"/>
        <v>0</v>
      </c>
      <c r="BA37" s="37">
        <f t="shared" si="41"/>
        <v>0</v>
      </c>
      <c r="BB37" s="38">
        <f t="shared" si="42"/>
        <v>0</v>
      </c>
      <c r="BC37" s="37">
        <f t="shared" si="43"/>
        <v>0</v>
      </c>
      <c r="BD37" s="54">
        <f t="shared" si="9"/>
        <v>0</v>
      </c>
    </row>
    <row r="38" spans="1:56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44"/>
        <v>0</v>
      </c>
      <c r="AV38" s="37">
        <f t="shared" si="36"/>
        <v>0</v>
      </c>
      <c r="AW38" s="37">
        <f t="shared" si="37"/>
        <v>0</v>
      </c>
      <c r="AX38" s="37">
        <f t="shared" si="38"/>
        <v>0</v>
      </c>
      <c r="AY38" s="37">
        <f t="shared" si="39"/>
        <v>0</v>
      </c>
      <c r="AZ38" s="37">
        <f t="shared" si="40"/>
        <v>0</v>
      </c>
      <c r="BA38" s="37">
        <f t="shared" si="41"/>
        <v>0</v>
      </c>
      <c r="BB38" s="38">
        <f t="shared" si="42"/>
        <v>0</v>
      </c>
      <c r="BC38" s="37">
        <f t="shared" si="43"/>
        <v>0</v>
      </c>
      <c r="BD38" s="54">
        <f t="shared" si="9"/>
        <v>0</v>
      </c>
    </row>
    <row r="39" spans="1:56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44"/>
        <v>0</v>
      </c>
      <c r="AV39" s="37">
        <f t="shared" si="36"/>
        <v>0</v>
      </c>
      <c r="AW39" s="37">
        <f t="shared" si="37"/>
        <v>0</v>
      </c>
      <c r="AX39" s="37">
        <f t="shared" si="38"/>
        <v>0</v>
      </c>
      <c r="AY39" s="37">
        <f t="shared" si="39"/>
        <v>0</v>
      </c>
      <c r="AZ39" s="37">
        <f t="shared" si="40"/>
        <v>0</v>
      </c>
      <c r="BA39" s="37">
        <f t="shared" si="41"/>
        <v>0</v>
      </c>
      <c r="BB39" s="38">
        <f t="shared" si="42"/>
        <v>0</v>
      </c>
      <c r="BC39" s="37">
        <f t="shared" si="43"/>
        <v>0</v>
      </c>
      <c r="BD39" s="54">
        <f t="shared" si="9"/>
        <v>0</v>
      </c>
    </row>
    <row r="40" spans="1:56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44"/>
        <v>0</v>
      </c>
      <c r="AV40" s="37">
        <f t="shared" si="36"/>
        <v>0</v>
      </c>
      <c r="AW40" s="37">
        <f t="shared" si="37"/>
        <v>0</v>
      </c>
      <c r="AX40" s="37">
        <f t="shared" si="38"/>
        <v>0</v>
      </c>
      <c r="AY40" s="37">
        <f t="shared" si="39"/>
        <v>0</v>
      </c>
      <c r="AZ40" s="37">
        <f t="shared" si="40"/>
        <v>0</v>
      </c>
      <c r="BA40" s="37">
        <f t="shared" si="41"/>
        <v>0</v>
      </c>
      <c r="BB40" s="38">
        <f t="shared" si="42"/>
        <v>0</v>
      </c>
      <c r="BC40" s="37">
        <f t="shared" si="43"/>
        <v>0</v>
      </c>
      <c r="BD40" s="54">
        <f t="shared" si="9"/>
        <v>0</v>
      </c>
    </row>
    <row r="41" spans="1:56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44"/>
        <v>0</v>
      </c>
      <c r="AV41" s="37">
        <f t="shared" si="36"/>
        <v>0</v>
      </c>
      <c r="AW41" s="37">
        <f t="shared" si="37"/>
        <v>0</v>
      </c>
      <c r="AX41" s="37">
        <f t="shared" si="38"/>
        <v>0</v>
      </c>
      <c r="AY41" s="37">
        <f t="shared" si="39"/>
        <v>0</v>
      </c>
      <c r="AZ41" s="37">
        <f t="shared" si="40"/>
        <v>0</v>
      </c>
      <c r="BA41" s="37">
        <f t="shared" si="41"/>
        <v>0</v>
      </c>
      <c r="BB41" s="38">
        <f t="shared" si="42"/>
        <v>0</v>
      </c>
      <c r="BC41" s="37">
        <f t="shared" si="43"/>
        <v>0</v>
      </c>
      <c r="BD41" s="54">
        <f t="shared" si="9"/>
        <v>0</v>
      </c>
    </row>
    <row r="42" spans="1:56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44"/>
        <v>0</v>
      </c>
      <c r="AV42" s="37">
        <f t="shared" si="36"/>
        <v>0</v>
      </c>
      <c r="AW42" s="37">
        <f t="shared" si="37"/>
        <v>0</v>
      </c>
      <c r="AX42" s="37">
        <f t="shared" si="38"/>
        <v>0</v>
      </c>
      <c r="AY42" s="37">
        <f t="shared" si="39"/>
        <v>0</v>
      </c>
      <c r="AZ42" s="37">
        <f t="shared" si="40"/>
        <v>0</v>
      </c>
      <c r="BA42" s="37">
        <f t="shared" si="41"/>
        <v>0</v>
      </c>
      <c r="BB42" s="38">
        <f t="shared" si="42"/>
        <v>0</v>
      </c>
      <c r="BC42" s="37">
        <f t="shared" si="43"/>
        <v>0</v>
      </c>
      <c r="BD42" s="54">
        <f t="shared" si="9"/>
        <v>0</v>
      </c>
    </row>
    <row r="43" spans="1:56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44"/>
        <v>0</v>
      </c>
      <c r="AV43" s="37">
        <f t="shared" si="36"/>
        <v>0</v>
      </c>
      <c r="AW43" s="37">
        <f t="shared" si="37"/>
        <v>0</v>
      </c>
      <c r="AX43" s="37">
        <f t="shared" si="38"/>
        <v>0</v>
      </c>
      <c r="AY43" s="37">
        <f t="shared" si="39"/>
        <v>0</v>
      </c>
      <c r="AZ43" s="37">
        <f t="shared" si="40"/>
        <v>0</v>
      </c>
      <c r="BA43" s="37">
        <f t="shared" si="41"/>
        <v>0</v>
      </c>
      <c r="BB43" s="38">
        <f t="shared" si="42"/>
        <v>0</v>
      </c>
      <c r="BC43" s="37">
        <f t="shared" si="43"/>
        <v>0</v>
      </c>
      <c r="BD43" s="54">
        <f t="shared" si="9"/>
        <v>0</v>
      </c>
    </row>
    <row r="44" spans="1:56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44"/>
        <v>0</v>
      </c>
      <c r="AV44" s="37">
        <f t="shared" si="36"/>
        <v>0</v>
      </c>
      <c r="AW44" s="37">
        <f t="shared" si="37"/>
        <v>0</v>
      </c>
      <c r="AX44" s="37">
        <f t="shared" si="38"/>
        <v>0</v>
      </c>
      <c r="AY44" s="37">
        <f t="shared" si="39"/>
        <v>0</v>
      </c>
      <c r="AZ44" s="37">
        <f t="shared" si="40"/>
        <v>0</v>
      </c>
      <c r="BA44" s="37">
        <f t="shared" si="41"/>
        <v>0</v>
      </c>
      <c r="BB44" s="38">
        <f t="shared" si="42"/>
        <v>0</v>
      </c>
      <c r="BC44" s="37">
        <f t="shared" si="43"/>
        <v>0</v>
      </c>
      <c r="BD44" s="54">
        <f t="shared" si="9"/>
        <v>0</v>
      </c>
    </row>
    <row r="45" spans="1:56" x14ac:dyDescent="0.25">
      <c r="A45" s="353"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44"/>
        <v>0</v>
      </c>
      <c r="AV45" s="37">
        <f t="shared" ref="AV45:AV52" si="45">+SUM(F45:O45)</f>
        <v>0</v>
      </c>
      <c r="AW45" s="37">
        <f t="shared" ref="AW45:AW52" si="46">+SUM(P45:R45)</f>
        <v>0</v>
      </c>
      <c r="AX45" s="37">
        <f t="shared" ref="AX45:AX52" si="47">+SUM(S45:V45)</f>
        <v>0</v>
      </c>
      <c r="AY45" s="37">
        <f t="shared" ref="AY45:AY52" si="48">+SUM(W45:AB45)</f>
        <v>0</v>
      </c>
      <c r="AZ45" s="37">
        <f t="shared" ref="AZ45:AZ52" si="49">+SUM(AC45:AG45)</f>
        <v>0</v>
      </c>
      <c r="BA45" s="37">
        <f t="shared" ref="BA45:BA52" si="50">+SUM(AI45:AK45)</f>
        <v>0</v>
      </c>
      <c r="BB45" s="38">
        <f t="shared" ref="BB45:BB52" si="51">+SUM(AL45:AO45)</f>
        <v>0</v>
      </c>
      <c r="BC45" s="37">
        <f t="shared" ref="BC45:BC52" si="52">+SUM(AP45:AS45)</f>
        <v>0</v>
      </c>
      <c r="BD45" s="54">
        <f t="shared" si="9"/>
        <v>0</v>
      </c>
    </row>
    <row r="46" spans="1:56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44"/>
        <v>0</v>
      </c>
      <c r="AV46" s="37">
        <f t="shared" si="45"/>
        <v>0</v>
      </c>
      <c r="AW46" s="37">
        <f t="shared" si="46"/>
        <v>0</v>
      </c>
      <c r="AX46" s="37">
        <f t="shared" si="47"/>
        <v>0</v>
      </c>
      <c r="AY46" s="37">
        <f t="shared" si="48"/>
        <v>0</v>
      </c>
      <c r="AZ46" s="37">
        <f t="shared" si="49"/>
        <v>0</v>
      </c>
      <c r="BA46" s="37">
        <f t="shared" si="50"/>
        <v>0</v>
      </c>
      <c r="BB46" s="38">
        <f t="shared" si="51"/>
        <v>0</v>
      </c>
      <c r="BC46" s="37">
        <f t="shared" si="52"/>
        <v>0</v>
      </c>
      <c r="BD46" s="54">
        <f t="shared" si="9"/>
        <v>0</v>
      </c>
    </row>
    <row r="47" spans="1:56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44"/>
        <v>0</v>
      </c>
      <c r="AV47" s="37">
        <f t="shared" si="45"/>
        <v>0</v>
      </c>
      <c r="AW47" s="37">
        <f t="shared" si="46"/>
        <v>0</v>
      </c>
      <c r="AX47" s="37">
        <f t="shared" si="47"/>
        <v>0</v>
      </c>
      <c r="AY47" s="37">
        <f t="shared" si="48"/>
        <v>0</v>
      </c>
      <c r="AZ47" s="37">
        <f t="shared" si="49"/>
        <v>0</v>
      </c>
      <c r="BA47" s="37">
        <f t="shared" si="50"/>
        <v>0</v>
      </c>
      <c r="BB47" s="38">
        <f t="shared" si="51"/>
        <v>0</v>
      </c>
      <c r="BC47" s="37">
        <f t="shared" si="52"/>
        <v>0</v>
      </c>
      <c r="BD47" s="54">
        <f t="shared" si="9"/>
        <v>0</v>
      </c>
    </row>
    <row r="48" spans="1:56" x14ac:dyDescent="0.25">
      <c r="A48" s="353"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44"/>
        <v>0</v>
      </c>
      <c r="AV48" s="37">
        <f t="shared" si="45"/>
        <v>0</v>
      </c>
      <c r="AW48" s="37">
        <f t="shared" si="46"/>
        <v>0</v>
      </c>
      <c r="AX48" s="37">
        <f t="shared" si="47"/>
        <v>0</v>
      </c>
      <c r="AY48" s="37">
        <f t="shared" si="48"/>
        <v>0</v>
      </c>
      <c r="AZ48" s="37">
        <f t="shared" si="49"/>
        <v>0</v>
      </c>
      <c r="BA48" s="37">
        <f t="shared" si="50"/>
        <v>0</v>
      </c>
      <c r="BB48" s="38">
        <f t="shared" si="51"/>
        <v>0</v>
      </c>
      <c r="BC48" s="37">
        <f t="shared" si="52"/>
        <v>0</v>
      </c>
      <c r="BD48" s="54">
        <f t="shared" si="9"/>
        <v>0</v>
      </c>
    </row>
    <row r="49" spans="1:56" x14ac:dyDescent="0.25">
      <c r="A49" s="353"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44"/>
        <v>0</v>
      </c>
      <c r="AV49" s="37">
        <f t="shared" si="45"/>
        <v>0</v>
      </c>
      <c r="AW49" s="37">
        <f t="shared" si="46"/>
        <v>0</v>
      </c>
      <c r="AX49" s="37">
        <f t="shared" si="47"/>
        <v>0</v>
      </c>
      <c r="AY49" s="37">
        <f t="shared" si="48"/>
        <v>0</v>
      </c>
      <c r="AZ49" s="37">
        <f t="shared" si="49"/>
        <v>0</v>
      </c>
      <c r="BA49" s="37">
        <f t="shared" si="50"/>
        <v>0</v>
      </c>
      <c r="BB49" s="38">
        <f t="shared" si="51"/>
        <v>0</v>
      </c>
      <c r="BC49" s="37">
        <f t="shared" si="52"/>
        <v>0</v>
      </c>
      <c r="BD49" s="54">
        <f t="shared" si="9"/>
        <v>0</v>
      </c>
    </row>
    <row r="50" spans="1:56" x14ac:dyDescent="0.25">
      <c r="A50" s="353"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44"/>
        <v>0</v>
      </c>
      <c r="AV50" s="37">
        <f t="shared" si="45"/>
        <v>0</v>
      </c>
      <c r="AW50" s="37">
        <f t="shared" si="46"/>
        <v>0</v>
      </c>
      <c r="AX50" s="37">
        <f t="shared" si="47"/>
        <v>0</v>
      </c>
      <c r="AY50" s="37">
        <f t="shared" si="48"/>
        <v>0</v>
      </c>
      <c r="AZ50" s="37">
        <f t="shared" si="49"/>
        <v>0</v>
      </c>
      <c r="BA50" s="37">
        <f t="shared" si="50"/>
        <v>0</v>
      </c>
      <c r="BB50" s="38">
        <f t="shared" si="51"/>
        <v>0</v>
      </c>
      <c r="BC50" s="37">
        <f t="shared" si="52"/>
        <v>0</v>
      </c>
      <c r="BD50" s="54">
        <f t="shared" si="9"/>
        <v>0</v>
      </c>
    </row>
    <row r="51" spans="1:56" x14ac:dyDescent="0.25">
      <c r="A51" s="353"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44"/>
        <v>0</v>
      </c>
      <c r="AV51" s="37">
        <f t="shared" si="45"/>
        <v>0</v>
      </c>
      <c r="AW51" s="37">
        <f t="shared" si="46"/>
        <v>0</v>
      </c>
      <c r="AX51" s="37">
        <f t="shared" si="47"/>
        <v>0</v>
      </c>
      <c r="AY51" s="37">
        <f t="shared" si="48"/>
        <v>0</v>
      </c>
      <c r="AZ51" s="37">
        <f t="shared" si="49"/>
        <v>0</v>
      </c>
      <c r="BA51" s="37">
        <f t="shared" si="50"/>
        <v>0</v>
      </c>
      <c r="BB51" s="38">
        <f t="shared" si="51"/>
        <v>0</v>
      </c>
      <c r="BC51" s="37">
        <f t="shared" si="52"/>
        <v>0</v>
      </c>
      <c r="BD51" s="54">
        <f t="shared" si="9"/>
        <v>0</v>
      </c>
    </row>
    <row r="52" spans="1:56" x14ac:dyDescent="0.25">
      <c r="A52" s="353"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44"/>
        <v>0</v>
      </c>
      <c r="AV52" s="37">
        <f t="shared" si="45"/>
        <v>0</v>
      </c>
      <c r="AW52" s="37">
        <f t="shared" si="46"/>
        <v>0</v>
      </c>
      <c r="AX52" s="37">
        <f t="shared" si="47"/>
        <v>0</v>
      </c>
      <c r="AY52" s="37">
        <f t="shared" si="48"/>
        <v>0</v>
      </c>
      <c r="AZ52" s="37">
        <f t="shared" si="49"/>
        <v>0</v>
      </c>
      <c r="BA52" s="37">
        <f t="shared" si="50"/>
        <v>0</v>
      </c>
      <c r="BB52" s="38">
        <f t="shared" si="51"/>
        <v>0</v>
      </c>
      <c r="BC52" s="37">
        <f t="shared" si="52"/>
        <v>0</v>
      </c>
      <c r="BD52" s="54">
        <f t="shared" si="9"/>
        <v>0</v>
      </c>
    </row>
    <row r="53" spans="1:56" x14ac:dyDescent="0.25">
      <c r="A53" s="353"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44"/>
        <v>0</v>
      </c>
      <c r="AV53" s="37">
        <f t="shared" ref="AV53" si="53">+SUM(F53:O53)</f>
        <v>0</v>
      </c>
      <c r="AW53" s="37">
        <f t="shared" ref="AW53" si="54">+SUM(P53:R53)</f>
        <v>0</v>
      </c>
      <c r="AX53" s="37">
        <f t="shared" ref="AX53" si="55">+SUM(S53:V53)</f>
        <v>0</v>
      </c>
      <c r="AY53" s="37">
        <f t="shared" ref="AY53" si="56">+SUM(W53:AB53)</f>
        <v>0</v>
      </c>
      <c r="AZ53" s="37">
        <f t="shared" ref="AZ53" si="57">+SUM(AC53:AG53)</f>
        <v>0</v>
      </c>
      <c r="BA53" s="37">
        <f t="shared" ref="BA53" si="58">+SUM(AI53:AK53)</f>
        <v>0</v>
      </c>
      <c r="BB53" s="38">
        <f t="shared" ref="BB53" si="59">+SUM(AL53:AO53)</f>
        <v>0</v>
      </c>
      <c r="BC53" s="37">
        <f t="shared" ref="BC53" si="60">+SUM(AP53:AS53)</f>
        <v>0</v>
      </c>
      <c r="BD53" s="54">
        <f t="shared" si="9"/>
        <v>0</v>
      </c>
    </row>
  </sheetData>
  <sheetProtection selectLockedCells="1"/>
  <phoneticPr fontId="120" type="noConversion"/>
  <conditionalFormatting sqref="A3:AS3">
    <cfRule type="expression" dxfId="11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Q53"/>
  <sheetViews>
    <sheetView showGridLines="0" zoomScale="80" zoomScaleNormal="80" workbookViewId="0">
      <pane xSplit="3" ySplit="3" topLeftCell="D37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28515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>+SUM(F4:O4)</f>
        <v>0</v>
      </c>
      <c r="AW4" s="37">
        <f>+SUM(P4:R4)</f>
        <v>0</v>
      </c>
      <c r="AX4" s="37">
        <f t="shared" ref="AX4" si="1">+SUM(S4:V4)</f>
        <v>0</v>
      </c>
      <c r="AY4" s="37">
        <f t="shared" ref="AY4" si="2">+SUM(W4:AB4)</f>
        <v>0</v>
      </c>
      <c r="AZ4" s="37">
        <f>+SUM(AC4:AH4)</f>
        <v>0</v>
      </c>
      <c r="BA4" s="37">
        <f>+SUM(AI4:AK4)</f>
        <v>0</v>
      </c>
      <c r="BB4" s="38">
        <f>+SUM(AL4:AO4)</f>
        <v>0</v>
      </c>
      <c r="BC4" s="37">
        <f>+SUM(AP4:AS4)</f>
        <v>0</v>
      </c>
      <c r="BD4" s="54">
        <f>SUM(AU4:BC4)</f>
        <v>0</v>
      </c>
    </row>
    <row r="5" spans="1:69" x14ac:dyDescent="0.25">
      <c r="A5" s="353"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ref="AV5:AV53" si="3">+SUM(F5:O5)</f>
        <v>0</v>
      </c>
      <c r="AW5" s="37">
        <f t="shared" ref="AW5:AW53" si="4">+SUM(P5:R5)</f>
        <v>0</v>
      </c>
      <c r="AX5" s="37">
        <f t="shared" ref="AX5:AX53" si="5">+SUM(S5:V5)</f>
        <v>0</v>
      </c>
      <c r="AY5" s="37">
        <f t="shared" ref="AY5:AY53" si="6">+SUM(W5:AB5)</f>
        <v>0</v>
      </c>
      <c r="AZ5" s="37">
        <f t="shared" ref="AZ5:AZ53" si="7">+SUM(AC5:AH5)</f>
        <v>0</v>
      </c>
      <c r="BA5" s="37">
        <f t="shared" ref="BA5:BA53" si="8">+SUM(AI5:AK5)</f>
        <v>0</v>
      </c>
      <c r="BB5" s="38">
        <f t="shared" ref="BB5:BB53" si="9">+SUM(AL5:AO5)</f>
        <v>0</v>
      </c>
      <c r="BC5" s="37">
        <f t="shared" ref="BC5:BC53" si="10">+SUM(AP5:AS5)</f>
        <v>0</v>
      </c>
      <c r="BD5" s="54">
        <f t="shared" ref="BD5:BD53" si="11">SUM(AU5:BC5)</f>
        <v>0</v>
      </c>
    </row>
    <row r="6" spans="1:69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3"/>
        <v>0</v>
      </c>
      <c r="AW6" s="37">
        <f t="shared" si="4"/>
        <v>0</v>
      </c>
      <c r="AX6" s="37">
        <f t="shared" si="5"/>
        <v>0</v>
      </c>
      <c r="AY6" s="37">
        <f t="shared" si="6"/>
        <v>0</v>
      </c>
      <c r="AZ6" s="37">
        <f t="shared" si="7"/>
        <v>0</v>
      </c>
      <c r="BA6" s="37">
        <f t="shared" si="8"/>
        <v>0</v>
      </c>
      <c r="BB6" s="38">
        <f t="shared" si="9"/>
        <v>0</v>
      </c>
      <c r="BC6" s="37">
        <f t="shared" si="10"/>
        <v>0</v>
      </c>
      <c r="BD6" s="54">
        <f t="shared" si="11"/>
        <v>0</v>
      </c>
    </row>
    <row r="7" spans="1:69" ht="30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3"/>
        <v>0</v>
      </c>
      <c r="AW7" s="37">
        <f t="shared" si="4"/>
        <v>0</v>
      </c>
      <c r="AX7" s="37">
        <f t="shared" si="5"/>
        <v>0</v>
      </c>
      <c r="AY7" s="37">
        <f t="shared" si="6"/>
        <v>0</v>
      </c>
      <c r="AZ7" s="37">
        <f t="shared" si="7"/>
        <v>0</v>
      </c>
      <c r="BA7" s="37">
        <f t="shared" si="8"/>
        <v>0</v>
      </c>
      <c r="BB7" s="38">
        <f t="shared" si="9"/>
        <v>0</v>
      </c>
      <c r="BC7" s="37">
        <f t="shared" si="10"/>
        <v>0</v>
      </c>
      <c r="BD7" s="54">
        <f t="shared" si="11"/>
        <v>0</v>
      </c>
    </row>
    <row r="8" spans="1:69" ht="30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ref="AV8" si="12">+SUM(F8:O8)</f>
        <v>0</v>
      </c>
      <c r="AW8" s="37">
        <f t="shared" ref="AW8" si="13">+SUM(P8:R8)</f>
        <v>0</v>
      </c>
      <c r="AX8" s="37">
        <f t="shared" ref="AX8" si="14">+SUM(S8:V8)</f>
        <v>0</v>
      </c>
      <c r="AY8" s="37">
        <f t="shared" ref="AY8" si="15">+SUM(W8:AB8)</f>
        <v>0</v>
      </c>
      <c r="AZ8" s="37">
        <f t="shared" ref="AZ8" si="16">+SUM(AC8:AH8)</f>
        <v>0</v>
      </c>
      <c r="BA8" s="37">
        <f t="shared" ref="BA8" si="17">+SUM(AI8:AK8)</f>
        <v>0</v>
      </c>
      <c r="BB8" s="38">
        <f t="shared" ref="BB8" si="18">+SUM(AL8:AO8)</f>
        <v>0</v>
      </c>
      <c r="BC8" s="37">
        <f t="shared" ref="BC8" si="19">+SUM(AP8:AS8)</f>
        <v>0</v>
      </c>
      <c r="BD8" s="54">
        <f t="shared" ref="BD8" si="20">SUM(AU8:BC8)</f>
        <v>0</v>
      </c>
    </row>
    <row r="9" spans="1:69" x14ac:dyDescent="0.25">
      <c r="A9" s="353"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3"/>
        <v>0</v>
      </c>
      <c r="AW9" s="37">
        <f t="shared" si="4"/>
        <v>0</v>
      </c>
      <c r="AX9" s="37">
        <f t="shared" si="5"/>
        <v>0</v>
      </c>
      <c r="AY9" s="37">
        <f t="shared" si="6"/>
        <v>0</v>
      </c>
      <c r="AZ9" s="37">
        <f t="shared" si="7"/>
        <v>0</v>
      </c>
      <c r="BA9" s="37">
        <f t="shared" si="8"/>
        <v>0</v>
      </c>
      <c r="BB9" s="38">
        <f t="shared" si="9"/>
        <v>0</v>
      </c>
      <c r="BC9" s="37">
        <f t="shared" si="10"/>
        <v>0</v>
      </c>
      <c r="BD9" s="54">
        <f t="shared" si="11"/>
        <v>0</v>
      </c>
    </row>
    <row r="10" spans="1:69" x14ac:dyDescent="0.25">
      <c r="A10" s="353"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si="0"/>
        <v>0</v>
      </c>
      <c r="AV10" s="37">
        <f t="shared" si="3"/>
        <v>0</v>
      </c>
      <c r="AW10" s="37">
        <f t="shared" si="4"/>
        <v>0</v>
      </c>
      <c r="AX10" s="37">
        <f t="shared" si="5"/>
        <v>0</v>
      </c>
      <c r="AY10" s="37">
        <f t="shared" si="6"/>
        <v>0</v>
      </c>
      <c r="AZ10" s="37">
        <f t="shared" si="7"/>
        <v>0</v>
      </c>
      <c r="BA10" s="37">
        <f t="shared" si="8"/>
        <v>0</v>
      </c>
      <c r="BB10" s="38">
        <f t="shared" si="9"/>
        <v>0</v>
      </c>
      <c r="BC10" s="37">
        <f t="shared" si="10"/>
        <v>0</v>
      </c>
      <c r="BD10" s="54">
        <f t="shared" si="11"/>
        <v>0</v>
      </c>
    </row>
    <row r="11" spans="1:69" x14ac:dyDescent="0.25">
      <c r="A11" s="353"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0</v>
      </c>
      <c r="AV11" s="37">
        <f t="shared" si="3"/>
        <v>0</v>
      </c>
      <c r="AW11" s="37">
        <f t="shared" si="4"/>
        <v>0</v>
      </c>
      <c r="AX11" s="37">
        <f t="shared" si="5"/>
        <v>0</v>
      </c>
      <c r="AY11" s="37">
        <f t="shared" si="6"/>
        <v>0</v>
      </c>
      <c r="AZ11" s="37">
        <f t="shared" si="7"/>
        <v>0</v>
      </c>
      <c r="BA11" s="37">
        <f t="shared" si="8"/>
        <v>0</v>
      </c>
      <c r="BB11" s="38">
        <f t="shared" si="9"/>
        <v>0</v>
      </c>
      <c r="BC11" s="37">
        <f t="shared" si="10"/>
        <v>0</v>
      </c>
      <c r="BD11" s="54">
        <f t="shared" si="11"/>
        <v>0</v>
      </c>
    </row>
    <row r="12" spans="1:69" x14ac:dyDescent="0.25">
      <c r="A12" s="353"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3"/>
        <v>0</v>
      </c>
      <c r="AW12" s="37">
        <f t="shared" si="4"/>
        <v>0</v>
      </c>
      <c r="AX12" s="37">
        <f t="shared" si="5"/>
        <v>0</v>
      </c>
      <c r="AY12" s="37">
        <f t="shared" si="6"/>
        <v>0</v>
      </c>
      <c r="AZ12" s="37">
        <f t="shared" si="7"/>
        <v>0</v>
      </c>
      <c r="BA12" s="37">
        <f t="shared" si="8"/>
        <v>0</v>
      </c>
      <c r="BB12" s="38">
        <f t="shared" si="9"/>
        <v>0</v>
      </c>
      <c r="BC12" s="37">
        <f t="shared" si="10"/>
        <v>0</v>
      </c>
      <c r="BD12" s="54">
        <f t="shared" si="11"/>
        <v>0</v>
      </c>
    </row>
    <row r="13" spans="1:69" x14ac:dyDescent="0.25">
      <c r="A13" s="353"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3"/>
        <v>0</v>
      </c>
      <c r="AW13" s="37">
        <f t="shared" si="4"/>
        <v>0</v>
      </c>
      <c r="AX13" s="37">
        <f t="shared" si="5"/>
        <v>0</v>
      </c>
      <c r="AY13" s="37">
        <f t="shared" si="6"/>
        <v>0</v>
      </c>
      <c r="AZ13" s="37">
        <f t="shared" si="7"/>
        <v>0</v>
      </c>
      <c r="BA13" s="37">
        <f t="shared" si="8"/>
        <v>0</v>
      </c>
      <c r="BB13" s="38">
        <f t="shared" si="9"/>
        <v>0</v>
      </c>
      <c r="BC13" s="37">
        <f t="shared" si="10"/>
        <v>0</v>
      </c>
      <c r="BD13" s="54">
        <f t="shared" si="11"/>
        <v>0</v>
      </c>
    </row>
    <row r="14" spans="1:69" x14ac:dyDescent="0.25">
      <c r="A14" s="353"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3"/>
        <v>0</v>
      </c>
      <c r="AW14" s="37">
        <f t="shared" si="4"/>
        <v>0</v>
      </c>
      <c r="AX14" s="37">
        <f t="shared" si="5"/>
        <v>0</v>
      </c>
      <c r="AY14" s="37">
        <f t="shared" si="6"/>
        <v>0</v>
      </c>
      <c r="AZ14" s="37">
        <f t="shared" si="7"/>
        <v>0</v>
      </c>
      <c r="BA14" s="37">
        <f t="shared" si="8"/>
        <v>0</v>
      </c>
      <c r="BB14" s="38">
        <f t="shared" si="9"/>
        <v>0</v>
      </c>
      <c r="BC14" s="37">
        <f t="shared" si="10"/>
        <v>0</v>
      </c>
      <c r="BD14" s="54">
        <f t="shared" si="11"/>
        <v>0</v>
      </c>
    </row>
    <row r="15" spans="1:69" x14ac:dyDescent="0.25">
      <c r="A15" s="353"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3"/>
        <v>0</v>
      </c>
      <c r="AW15" s="37">
        <f t="shared" si="4"/>
        <v>0</v>
      </c>
      <c r="AX15" s="37">
        <f t="shared" si="5"/>
        <v>0</v>
      </c>
      <c r="AY15" s="37">
        <f t="shared" si="6"/>
        <v>0</v>
      </c>
      <c r="AZ15" s="37">
        <f t="shared" si="7"/>
        <v>0</v>
      </c>
      <c r="BA15" s="37">
        <f t="shared" si="8"/>
        <v>0</v>
      </c>
      <c r="BB15" s="38">
        <f t="shared" si="9"/>
        <v>0</v>
      </c>
      <c r="BC15" s="37">
        <f t="shared" si="10"/>
        <v>0</v>
      </c>
      <c r="BD15" s="54">
        <f t="shared" si="11"/>
        <v>0</v>
      </c>
    </row>
    <row r="16" spans="1:69" ht="30" x14ac:dyDescent="0.25">
      <c r="A16" s="353"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0"/>
        <v>0</v>
      </c>
      <c r="AV16" s="37">
        <f t="shared" si="3"/>
        <v>0</v>
      </c>
      <c r="AW16" s="37">
        <f t="shared" si="4"/>
        <v>0</v>
      </c>
      <c r="AX16" s="37">
        <f t="shared" si="5"/>
        <v>0</v>
      </c>
      <c r="AY16" s="37">
        <f t="shared" si="6"/>
        <v>0</v>
      </c>
      <c r="AZ16" s="37">
        <f t="shared" si="7"/>
        <v>0</v>
      </c>
      <c r="BA16" s="37">
        <f t="shared" si="8"/>
        <v>0</v>
      </c>
      <c r="BB16" s="38">
        <f t="shared" si="9"/>
        <v>0</v>
      </c>
      <c r="BC16" s="37">
        <f t="shared" si="10"/>
        <v>0</v>
      </c>
      <c r="BD16" s="54">
        <f t="shared" si="11"/>
        <v>0</v>
      </c>
    </row>
    <row r="17" spans="1:56" x14ac:dyDescent="0.25">
      <c r="A17" s="353"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0"/>
        <v>0</v>
      </c>
      <c r="AV17" s="37">
        <f t="shared" si="3"/>
        <v>0</v>
      </c>
      <c r="AW17" s="37">
        <f t="shared" si="4"/>
        <v>0</v>
      </c>
      <c r="AX17" s="37">
        <f t="shared" si="5"/>
        <v>0</v>
      </c>
      <c r="AY17" s="37">
        <f t="shared" si="6"/>
        <v>0</v>
      </c>
      <c r="AZ17" s="37">
        <f t="shared" si="7"/>
        <v>0</v>
      </c>
      <c r="BA17" s="37">
        <f t="shared" si="8"/>
        <v>0</v>
      </c>
      <c r="BB17" s="38">
        <f t="shared" si="9"/>
        <v>0</v>
      </c>
      <c r="BC17" s="37">
        <f t="shared" si="10"/>
        <v>0</v>
      </c>
      <c r="BD17" s="54">
        <f t="shared" si="11"/>
        <v>0</v>
      </c>
    </row>
    <row r="18" spans="1:56" x14ac:dyDescent="0.25">
      <c r="A18" s="353"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3"/>
        <v>0</v>
      </c>
      <c r="AW18" s="37">
        <f t="shared" si="4"/>
        <v>0</v>
      </c>
      <c r="AX18" s="37">
        <f t="shared" si="5"/>
        <v>0</v>
      </c>
      <c r="AY18" s="37">
        <f t="shared" si="6"/>
        <v>0</v>
      </c>
      <c r="AZ18" s="37">
        <f t="shared" si="7"/>
        <v>0</v>
      </c>
      <c r="BA18" s="37">
        <f t="shared" si="8"/>
        <v>0</v>
      </c>
      <c r="BB18" s="38">
        <f t="shared" si="9"/>
        <v>0</v>
      </c>
      <c r="BC18" s="37">
        <f t="shared" si="10"/>
        <v>0</v>
      </c>
      <c r="BD18" s="54">
        <f t="shared" si="11"/>
        <v>0</v>
      </c>
    </row>
    <row r="19" spans="1:56" x14ac:dyDescent="0.25">
      <c r="A19" s="353"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3"/>
        <v>0</v>
      </c>
      <c r="AW19" s="37">
        <f t="shared" si="4"/>
        <v>0</v>
      </c>
      <c r="AX19" s="37">
        <f t="shared" si="5"/>
        <v>0</v>
      </c>
      <c r="AY19" s="37">
        <f t="shared" si="6"/>
        <v>0</v>
      </c>
      <c r="AZ19" s="37">
        <f t="shared" si="7"/>
        <v>0</v>
      </c>
      <c r="BA19" s="37">
        <f t="shared" si="8"/>
        <v>0</v>
      </c>
      <c r="BB19" s="38">
        <f t="shared" si="9"/>
        <v>0</v>
      </c>
      <c r="BC19" s="37">
        <f t="shared" si="10"/>
        <v>0</v>
      </c>
      <c r="BD19" s="54">
        <f t="shared" si="11"/>
        <v>0</v>
      </c>
    </row>
    <row r="20" spans="1:56" x14ac:dyDescent="0.25">
      <c r="A20" s="353"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0"/>
        <v>0</v>
      </c>
      <c r="AV20" s="37">
        <f t="shared" ref="AV20" si="21">+SUM(F20:O20)</f>
        <v>0</v>
      </c>
      <c r="AW20" s="37">
        <f t="shared" ref="AW20" si="22">+SUM(P20:R20)</f>
        <v>0</v>
      </c>
      <c r="AX20" s="37">
        <f t="shared" ref="AX20" si="23">+SUM(S20:V20)</f>
        <v>0</v>
      </c>
      <c r="AY20" s="37">
        <f t="shared" ref="AY20" si="24">+SUM(W20:AB20)</f>
        <v>0</v>
      </c>
      <c r="AZ20" s="37">
        <f t="shared" ref="AZ20" si="25">+SUM(AC20:AH20)</f>
        <v>0</v>
      </c>
      <c r="BA20" s="37">
        <f t="shared" ref="BA20" si="26">+SUM(AI20:AK20)</f>
        <v>0</v>
      </c>
      <c r="BB20" s="38">
        <f t="shared" ref="BB20" si="27">+SUM(AL20:AO20)</f>
        <v>0</v>
      </c>
      <c r="BC20" s="37">
        <f t="shared" ref="BC20" si="28">+SUM(AP20:AS20)</f>
        <v>0</v>
      </c>
      <c r="BD20" s="54">
        <f t="shared" ref="BD20" si="29">SUM(AU20:BC20)</f>
        <v>0</v>
      </c>
    </row>
    <row r="21" spans="1:56" x14ac:dyDescent="0.25">
      <c r="A21" s="353"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3"/>
        <v>0</v>
      </c>
      <c r="AW21" s="37">
        <f t="shared" si="4"/>
        <v>0</v>
      </c>
      <c r="AX21" s="37">
        <f t="shared" si="5"/>
        <v>0</v>
      </c>
      <c r="AY21" s="37">
        <f t="shared" si="6"/>
        <v>0</v>
      </c>
      <c r="AZ21" s="37">
        <f t="shared" si="7"/>
        <v>0</v>
      </c>
      <c r="BA21" s="37">
        <f t="shared" si="8"/>
        <v>0</v>
      </c>
      <c r="BB21" s="38">
        <f t="shared" si="9"/>
        <v>0</v>
      </c>
      <c r="BC21" s="37">
        <f t="shared" si="10"/>
        <v>0</v>
      </c>
      <c r="BD21" s="54">
        <f t="shared" si="11"/>
        <v>0</v>
      </c>
    </row>
    <row r="22" spans="1:56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3"/>
        <v>0</v>
      </c>
      <c r="AW22" s="37">
        <f t="shared" si="4"/>
        <v>0</v>
      </c>
      <c r="AX22" s="37">
        <f t="shared" si="5"/>
        <v>0</v>
      </c>
      <c r="AY22" s="37">
        <f t="shared" si="6"/>
        <v>0</v>
      </c>
      <c r="AZ22" s="37">
        <f t="shared" si="7"/>
        <v>0</v>
      </c>
      <c r="BA22" s="37">
        <f t="shared" si="8"/>
        <v>0</v>
      </c>
      <c r="BB22" s="38">
        <f t="shared" si="9"/>
        <v>0</v>
      </c>
      <c r="BC22" s="37">
        <f t="shared" si="10"/>
        <v>0</v>
      </c>
      <c r="BD22" s="54">
        <f t="shared" si="11"/>
        <v>0</v>
      </c>
    </row>
    <row r="23" spans="1:56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3"/>
        <v>0</v>
      </c>
      <c r="AW23" s="37">
        <f t="shared" si="4"/>
        <v>0</v>
      </c>
      <c r="AX23" s="37">
        <f t="shared" si="5"/>
        <v>0</v>
      </c>
      <c r="AY23" s="37">
        <f t="shared" si="6"/>
        <v>0</v>
      </c>
      <c r="AZ23" s="37">
        <f t="shared" si="7"/>
        <v>0</v>
      </c>
      <c r="BA23" s="37">
        <f t="shared" si="8"/>
        <v>0</v>
      </c>
      <c r="BB23" s="38">
        <f t="shared" si="9"/>
        <v>0</v>
      </c>
      <c r="BC23" s="37">
        <f t="shared" si="10"/>
        <v>0</v>
      </c>
      <c r="BD23" s="54">
        <f t="shared" si="11"/>
        <v>0</v>
      </c>
    </row>
    <row r="24" spans="1:56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3"/>
        <v>0</v>
      </c>
      <c r="AW24" s="37">
        <f t="shared" si="4"/>
        <v>0</v>
      </c>
      <c r="AX24" s="37">
        <f t="shared" si="5"/>
        <v>0</v>
      </c>
      <c r="AY24" s="37">
        <f t="shared" si="6"/>
        <v>0</v>
      </c>
      <c r="AZ24" s="37">
        <f t="shared" si="7"/>
        <v>0</v>
      </c>
      <c r="BA24" s="37">
        <f t="shared" si="8"/>
        <v>0</v>
      </c>
      <c r="BB24" s="38">
        <f t="shared" si="9"/>
        <v>0</v>
      </c>
      <c r="BC24" s="37">
        <f t="shared" si="10"/>
        <v>0</v>
      </c>
      <c r="BD24" s="54">
        <f t="shared" si="11"/>
        <v>0</v>
      </c>
    </row>
    <row r="25" spans="1:56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3"/>
        <v>0</v>
      </c>
      <c r="AW25" s="37">
        <f t="shared" si="4"/>
        <v>0</v>
      </c>
      <c r="AX25" s="37">
        <f t="shared" si="5"/>
        <v>0</v>
      </c>
      <c r="AY25" s="37">
        <f t="shared" si="6"/>
        <v>0</v>
      </c>
      <c r="AZ25" s="37">
        <f t="shared" si="7"/>
        <v>0</v>
      </c>
      <c r="BA25" s="37">
        <f t="shared" si="8"/>
        <v>0</v>
      </c>
      <c r="BB25" s="38">
        <f t="shared" si="9"/>
        <v>0</v>
      </c>
      <c r="BC25" s="37">
        <f t="shared" si="10"/>
        <v>0</v>
      </c>
      <c r="BD25" s="54">
        <f t="shared" si="11"/>
        <v>0</v>
      </c>
    </row>
    <row r="26" spans="1:56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3"/>
        <v>0</v>
      </c>
      <c r="AW26" s="37">
        <f t="shared" si="4"/>
        <v>0</v>
      </c>
      <c r="AX26" s="37">
        <f t="shared" si="5"/>
        <v>0</v>
      </c>
      <c r="AY26" s="37">
        <f t="shared" si="6"/>
        <v>0</v>
      </c>
      <c r="AZ26" s="37">
        <f t="shared" si="7"/>
        <v>0</v>
      </c>
      <c r="BA26" s="37">
        <f t="shared" si="8"/>
        <v>0</v>
      </c>
      <c r="BB26" s="38">
        <f t="shared" si="9"/>
        <v>0</v>
      </c>
      <c r="BC26" s="37">
        <f t="shared" si="10"/>
        <v>0</v>
      </c>
      <c r="BD26" s="54">
        <f t="shared" si="11"/>
        <v>0</v>
      </c>
    </row>
    <row r="27" spans="1:56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3"/>
        <v>0</v>
      </c>
      <c r="AW27" s="37">
        <f t="shared" si="4"/>
        <v>0</v>
      </c>
      <c r="AX27" s="37">
        <f t="shared" si="5"/>
        <v>0</v>
      </c>
      <c r="AY27" s="37">
        <f t="shared" si="6"/>
        <v>0</v>
      </c>
      <c r="AZ27" s="37">
        <f t="shared" si="7"/>
        <v>0</v>
      </c>
      <c r="BA27" s="37">
        <f t="shared" si="8"/>
        <v>0</v>
      </c>
      <c r="BB27" s="38">
        <f t="shared" si="9"/>
        <v>0</v>
      </c>
      <c r="BC27" s="37">
        <f t="shared" si="10"/>
        <v>0</v>
      </c>
      <c r="BD27" s="54">
        <f t="shared" si="11"/>
        <v>0</v>
      </c>
    </row>
    <row r="28" spans="1:56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3"/>
        <v>0</v>
      </c>
      <c r="AW28" s="37">
        <f t="shared" si="4"/>
        <v>0</v>
      </c>
      <c r="AX28" s="37">
        <f t="shared" si="5"/>
        <v>0</v>
      </c>
      <c r="AY28" s="37">
        <f t="shared" si="6"/>
        <v>0</v>
      </c>
      <c r="AZ28" s="37">
        <f t="shared" si="7"/>
        <v>0</v>
      </c>
      <c r="BA28" s="37">
        <f t="shared" si="8"/>
        <v>0</v>
      </c>
      <c r="BB28" s="38">
        <f t="shared" si="9"/>
        <v>0</v>
      </c>
      <c r="BC28" s="37">
        <f t="shared" si="10"/>
        <v>0</v>
      </c>
      <c r="BD28" s="54">
        <f t="shared" si="11"/>
        <v>0</v>
      </c>
    </row>
    <row r="29" spans="1:56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3"/>
        <v>0</v>
      </c>
      <c r="AW29" s="37">
        <f t="shared" si="4"/>
        <v>0</v>
      </c>
      <c r="AX29" s="37">
        <f t="shared" si="5"/>
        <v>0</v>
      </c>
      <c r="AY29" s="37">
        <f t="shared" si="6"/>
        <v>0</v>
      </c>
      <c r="AZ29" s="37">
        <f t="shared" si="7"/>
        <v>0</v>
      </c>
      <c r="BA29" s="37">
        <f t="shared" si="8"/>
        <v>0</v>
      </c>
      <c r="BB29" s="38">
        <f t="shared" si="9"/>
        <v>0</v>
      </c>
      <c r="BC29" s="37">
        <f t="shared" si="10"/>
        <v>0</v>
      </c>
      <c r="BD29" s="54">
        <f t="shared" si="11"/>
        <v>0</v>
      </c>
    </row>
    <row r="30" spans="1:56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3"/>
        <v>0</v>
      </c>
      <c r="AW30" s="37">
        <f t="shared" si="4"/>
        <v>0</v>
      </c>
      <c r="AX30" s="37">
        <f t="shared" si="5"/>
        <v>0</v>
      </c>
      <c r="AY30" s="37">
        <f t="shared" si="6"/>
        <v>0</v>
      </c>
      <c r="AZ30" s="37">
        <f t="shared" si="7"/>
        <v>0</v>
      </c>
      <c r="BA30" s="37">
        <f t="shared" si="8"/>
        <v>0</v>
      </c>
      <c r="BB30" s="38">
        <f t="shared" si="9"/>
        <v>0</v>
      </c>
      <c r="BC30" s="37">
        <f t="shared" si="10"/>
        <v>0</v>
      </c>
      <c r="BD30" s="54">
        <f t="shared" si="11"/>
        <v>0</v>
      </c>
    </row>
    <row r="31" spans="1:56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3"/>
        <v>0</v>
      </c>
      <c r="AW31" s="37">
        <f t="shared" si="4"/>
        <v>0</v>
      </c>
      <c r="AX31" s="37">
        <f t="shared" si="5"/>
        <v>0</v>
      </c>
      <c r="AY31" s="37">
        <f t="shared" si="6"/>
        <v>0</v>
      </c>
      <c r="AZ31" s="37">
        <f t="shared" si="7"/>
        <v>0</v>
      </c>
      <c r="BA31" s="37">
        <f t="shared" si="8"/>
        <v>0</v>
      </c>
      <c r="BB31" s="38">
        <f t="shared" si="9"/>
        <v>0</v>
      </c>
      <c r="BC31" s="37">
        <f t="shared" si="10"/>
        <v>0</v>
      </c>
      <c r="BD31" s="54">
        <f t="shared" si="11"/>
        <v>0</v>
      </c>
    </row>
    <row r="32" spans="1:56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0"/>
        <v>0</v>
      </c>
      <c r="AV32" s="37">
        <f t="shared" si="3"/>
        <v>0</v>
      </c>
      <c r="AW32" s="37">
        <f t="shared" si="4"/>
        <v>0</v>
      </c>
      <c r="AX32" s="37">
        <f t="shared" si="5"/>
        <v>0</v>
      </c>
      <c r="AY32" s="37">
        <f t="shared" si="6"/>
        <v>0</v>
      </c>
      <c r="AZ32" s="37">
        <f t="shared" si="7"/>
        <v>0</v>
      </c>
      <c r="BA32" s="37">
        <f t="shared" si="8"/>
        <v>0</v>
      </c>
      <c r="BB32" s="38">
        <f t="shared" si="9"/>
        <v>0</v>
      </c>
      <c r="BC32" s="37">
        <f t="shared" si="10"/>
        <v>0</v>
      </c>
      <c r="BD32" s="54">
        <f t="shared" si="11"/>
        <v>0</v>
      </c>
    </row>
    <row r="33" spans="1:56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3"/>
        <v>0</v>
      </c>
      <c r="AW33" s="37">
        <f t="shared" si="4"/>
        <v>0</v>
      </c>
      <c r="AX33" s="37">
        <f t="shared" si="5"/>
        <v>0</v>
      </c>
      <c r="AY33" s="37">
        <f t="shared" si="6"/>
        <v>0</v>
      </c>
      <c r="AZ33" s="37">
        <f t="shared" si="7"/>
        <v>0</v>
      </c>
      <c r="BA33" s="37">
        <f t="shared" si="8"/>
        <v>0</v>
      </c>
      <c r="BB33" s="38">
        <f t="shared" si="9"/>
        <v>0</v>
      </c>
      <c r="BC33" s="37">
        <f t="shared" si="10"/>
        <v>0</v>
      </c>
      <c r="BD33" s="54">
        <f t="shared" si="11"/>
        <v>0</v>
      </c>
    </row>
    <row r="34" spans="1:56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3"/>
        <v>0</v>
      </c>
      <c r="AW34" s="37">
        <f t="shared" si="4"/>
        <v>0</v>
      </c>
      <c r="AX34" s="37">
        <f t="shared" si="5"/>
        <v>0</v>
      </c>
      <c r="AY34" s="37">
        <f t="shared" si="6"/>
        <v>0</v>
      </c>
      <c r="AZ34" s="37">
        <f t="shared" si="7"/>
        <v>0</v>
      </c>
      <c r="BA34" s="37">
        <f t="shared" si="8"/>
        <v>0</v>
      </c>
      <c r="BB34" s="38">
        <f t="shared" si="9"/>
        <v>0</v>
      </c>
      <c r="BC34" s="37">
        <f t="shared" si="10"/>
        <v>0</v>
      </c>
      <c r="BD34" s="54">
        <f t="shared" si="11"/>
        <v>0</v>
      </c>
    </row>
    <row r="35" spans="1:56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3"/>
        <v>0</v>
      </c>
      <c r="AW35" s="37">
        <f t="shared" si="4"/>
        <v>0</v>
      </c>
      <c r="AX35" s="37">
        <f t="shared" si="5"/>
        <v>0</v>
      </c>
      <c r="AY35" s="37">
        <f t="shared" si="6"/>
        <v>0</v>
      </c>
      <c r="AZ35" s="37">
        <f t="shared" si="7"/>
        <v>0</v>
      </c>
      <c r="BA35" s="37">
        <f t="shared" si="8"/>
        <v>0</v>
      </c>
      <c r="BB35" s="38">
        <f t="shared" si="9"/>
        <v>0</v>
      </c>
      <c r="BC35" s="37">
        <f t="shared" si="10"/>
        <v>0</v>
      </c>
      <c r="BD35" s="54">
        <f t="shared" si="11"/>
        <v>0</v>
      </c>
    </row>
    <row r="36" spans="1:56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30">SUM(D36)</f>
        <v>0</v>
      </c>
      <c r="AV36" s="37">
        <f t="shared" si="3"/>
        <v>0</v>
      </c>
      <c r="AW36" s="37">
        <f t="shared" si="4"/>
        <v>0</v>
      </c>
      <c r="AX36" s="37">
        <f t="shared" si="5"/>
        <v>0</v>
      </c>
      <c r="AY36" s="37">
        <f t="shared" si="6"/>
        <v>0</v>
      </c>
      <c r="AZ36" s="37">
        <f t="shared" si="7"/>
        <v>0</v>
      </c>
      <c r="BA36" s="37">
        <f t="shared" si="8"/>
        <v>0</v>
      </c>
      <c r="BB36" s="38">
        <f t="shared" si="9"/>
        <v>0</v>
      </c>
      <c r="BC36" s="37">
        <f t="shared" si="10"/>
        <v>0</v>
      </c>
      <c r="BD36" s="54">
        <f t="shared" si="11"/>
        <v>0</v>
      </c>
    </row>
    <row r="37" spans="1:56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30"/>
        <v>0</v>
      </c>
      <c r="AV37" s="37">
        <f t="shared" si="3"/>
        <v>0</v>
      </c>
      <c r="AW37" s="37">
        <f t="shared" si="4"/>
        <v>0</v>
      </c>
      <c r="AX37" s="37">
        <f t="shared" si="5"/>
        <v>0</v>
      </c>
      <c r="AY37" s="37">
        <f t="shared" si="6"/>
        <v>0</v>
      </c>
      <c r="AZ37" s="37">
        <f t="shared" si="7"/>
        <v>0</v>
      </c>
      <c r="BA37" s="37">
        <f t="shared" si="8"/>
        <v>0</v>
      </c>
      <c r="BB37" s="38">
        <f t="shared" si="9"/>
        <v>0</v>
      </c>
      <c r="BC37" s="37">
        <f t="shared" si="10"/>
        <v>0</v>
      </c>
      <c r="BD37" s="54">
        <f t="shared" si="11"/>
        <v>0</v>
      </c>
    </row>
    <row r="38" spans="1:56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30"/>
        <v>0</v>
      </c>
      <c r="AV38" s="37">
        <f t="shared" si="3"/>
        <v>0</v>
      </c>
      <c r="AW38" s="37">
        <f t="shared" si="4"/>
        <v>0</v>
      </c>
      <c r="AX38" s="37">
        <f t="shared" si="5"/>
        <v>0</v>
      </c>
      <c r="AY38" s="37">
        <f t="shared" si="6"/>
        <v>0</v>
      </c>
      <c r="AZ38" s="37">
        <f t="shared" si="7"/>
        <v>0</v>
      </c>
      <c r="BA38" s="37">
        <f t="shared" si="8"/>
        <v>0</v>
      </c>
      <c r="BB38" s="38">
        <f t="shared" si="9"/>
        <v>0</v>
      </c>
      <c r="BC38" s="37">
        <f t="shared" si="10"/>
        <v>0</v>
      </c>
      <c r="BD38" s="54">
        <f t="shared" si="11"/>
        <v>0</v>
      </c>
    </row>
    <row r="39" spans="1:56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30"/>
        <v>0</v>
      </c>
      <c r="AV39" s="37">
        <f t="shared" si="3"/>
        <v>0</v>
      </c>
      <c r="AW39" s="37">
        <f t="shared" si="4"/>
        <v>0</v>
      </c>
      <c r="AX39" s="37">
        <f t="shared" si="5"/>
        <v>0</v>
      </c>
      <c r="AY39" s="37">
        <f t="shared" si="6"/>
        <v>0</v>
      </c>
      <c r="AZ39" s="37">
        <f t="shared" si="7"/>
        <v>0</v>
      </c>
      <c r="BA39" s="37">
        <f t="shared" si="8"/>
        <v>0</v>
      </c>
      <c r="BB39" s="38">
        <f t="shared" si="9"/>
        <v>0</v>
      </c>
      <c r="BC39" s="37">
        <f t="shared" si="10"/>
        <v>0</v>
      </c>
      <c r="BD39" s="54">
        <f t="shared" si="11"/>
        <v>0</v>
      </c>
    </row>
    <row r="40" spans="1:56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30"/>
        <v>0</v>
      </c>
      <c r="AV40" s="37">
        <f t="shared" si="3"/>
        <v>0</v>
      </c>
      <c r="AW40" s="37">
        <f t="shared" si="4"/>
        <v>0</v>
      </c>
      <c r="AX40" s="37">
        <f t="shared" si="5"/>
        <v>0</v>
      </c>
      <c r="AY40" s="37">
        <f t="shared" si="6"/>
        <v>0</v>
      </c>
      <c r="AZ40" s="37">
        <f t="shared" si="7"/>
        <v>0</v>
      </c>
      <c r="BA40" s="37">
        <f t="shared" si="8"/>
        <v>0</v>
      </c>
      <c r="BB40" s="38">
        <f t="shared" si="9"/>
        <v>0</v>
      </c>
      <c r="BC40" s="37">
        <f t="shared" si="10"/>
        <v>0</v>
      </c>
      <c r="BD40" s="54">
        <f t="shared" si="11"/>
        <v>0</v>
      </c>
    </row>
    <row r="41" spans="1:56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30"/>
        <v>0</v>
      </c>
      <c r="AV41" s="37">
        <f t="shared" si="3"/>
        <v>0</v>
      </c>
      <c r="AW41" s="37">
        <f t="shared" si="4"/>
        <v>0</v>
      </c>
      <c r="AX41" s="37">
        <f t="shared" si="5"/>
        <v>0</v>
      </c>
      <c r="AY41" s="37">
        <f t="shared" si="6"/>
        <v>0</v>
      </c>
      <c r="AZ41" s="37">
        <f t="shared" si="7"/>
        <v>0</v>
      </c>
      <c r="BA41" s="37">
        <f t="shared" si="8"/>
        <v>0</v>
      </c>
      <c r="BB41" s="38">
        <f t="shared" si="9"/>
        <v>0</v>
      </c>
      <c r="BC41" s="37">
        <f t="shared" si="10"/>
        <v>0</v>
      </c>
      <c r="BD41" s="54">
        <f t="shared" si="11"/>
        <v>0</v>
      </c>
    </row>
    <row r="42" spans="1:56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30"/>
        <v>0</v>
      </c>
      <c r="AV42" s="37">
        <f t="shared" si="3"/>
        <v>0</v>
      </c>
      <c r="AW42" s="37">
        <f t="shared" si="4"/>
        <v>0</v>
      </c>
      <c r="AX42" s="37">
        <f t="shared" si="5"/>
        <v>0</v>
      </c>
      <c r="AY42" s="37">
        <f t="shared" si="6"/>
        <v>0</v>
      </c>
      <c r="AZ42" s="37">
        <f t="shared" si="7"/>
        <v>0</v>
      </c>
      <c r="BA42" s="37">
        <f t="shared" si="8"/>
        <v>0</v>
      </c>
      <c r="BB42" s="38">
        <f t="shared" si="9"/>
        <v>0</v>
      </c>
      <c r="BC42" s="37">
        <f t="shared" si="10"/>
        <v>0</v>
      </c>
      <c r="BD42" s="54">
        <f t="shared" si="11"/>
        <v>0</v>
      </c>
    </row>
    <row r="43" spans="1:56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30"/>
        <v>0</v>
      </c>
      <c r="AV43" s="37">
        <f t="shared" si="3"/>
        <v>0</v>
      </c>
      <c r="AW43" s="37">
        <f t="shared" si="4"/>
        <v>0</v>
      </c>
      <c r="AX43" s="37">
        <f t="shared" si="5"/>
        <v>0</v>
      </c>
      <c r="AY43" s="37">
        <f t="shared" si="6"/>
        <v>0</v>
      </c>
      <c r="AZ43" s="37">
        <f t="shared" si="7"/>
        <v>0</v>
      </c>
      <c r="BA43" s="37">
        <f t="shared" si="8"/>
        <v>0</v>
      </c>
      <c r="BB43" s="38">
        <f t="shared" si="9"/>
        <v>0</v>
      </c>
      <c r="BC43" s="37">
        <f t="shared" si="10"/>
        <v>0</v>
      </c>
      <c r="BD43" s="54">
        <f t="shared" si="11"/>
        <v>0</v>
      </c>
    </row>
    <row r="44" spans="1:56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30"/>
        <v>0</v>
      </c>
      <c r="AV44" s="37">
        <f t="shared" si="3"/>
        <v>0</v>
      </c>
      <c r="AW44" s="37">
        <f t="shared" si="4"/>
        <v>0</v>
      </c>
      <c r="AX44" s="37">
        <f t="shared" si="5"/>
        <v>0</v>
      </c>
      <c r="AY44" s="37">
        <f t="shared" si="6"/>
        <v>0</v>
      </c>
      <c r="AZ44" s="37">
        <f t="shared" si="7"/>
        <v>0</v>
      </c>
      <c r="BA44" s="37">
        <f t="shared" si="8"/>
        <v>0</v>
      </c>
      <c r="BB44" s="38">
        <f t="shared" si="9"/>
        <v>0</v>
      </c>
      <c r="BC44" s="37">
        <f t="shared" si="10"/>
        <v>0</v>
      </c>
      <c r="BD44" s="54">
        <f t="shared" si="11"/>
        <v>0</v>
      </c>
    </row>
    <row r="45" spans="1:56" x14ac:dyDescent="0.25">
      <c r="A45" s="353"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30"/>
        <v>0</v>
      </c>
      <c r="AV45" s="37">
        <f t="shared" si="3"/>
        <v>0</v>
      </c>
      <c r="AW45" s="37">
        <f t="shared" si="4"/>
        <v>0</v>
      </c>
      <c r="AX45" s="37">
        <f t="shared" si="5"/>
        <v>0</v>
      </c>
      <c r="AY45" s="37">
        <f t="shared" si="6"/>
        <v>0</v>
      </c>
      <c r="AZ45" s="37">
        <f t="shared" si="7"/>
        <v>0</v>
      </c>
      <c r="BA45" s="37">
        <f t="shared" si="8"/>
        <v>0</v>
      </c>
      <c r="BB45" s="38">
        <f t="shared" si="9"/>
        <v>0</v>
      </c>
      <c r="BC45" s="37">
        <f t="shared" si="10"/>
        <v>0</v>
      </c>
      <c r="BD45" s="54">
        <f t="shared" si="11"/>
        <v>0</v>
      </c>
    </row>
    <row r="46" spans="1:56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30"/>
        <v>0</v>
      </c>
      <c r="AV46" s="37">
        <f t="shared" si="3"/>
        <v>0</v>
      </c>
      <c r="AW46" s="37">
        <f t="shared" si="4"/>
        <v>0</v>
      </c>
      <c r="AX46" s="37">
        <f t="shared" si="5"/>
        <v>0</v>
      </c>
      <c r="AY46" s="37">
        <f t="shared" si="6"/>
        <v>0</v>
      </c>
      <c r="AZ46" s="37">
        <f t="shared" si="7"/>
        <v>0</v>
      </c>
      <c r="BA46" s="37">
        <f t="shared" si="8"/>
        <v>0</v>
      </c>
      <c r="BB46" s="38">
        <f t="shared" si="9"/>
        <v>0</v>
      </c>
      <c r="BC46" s="37">
        <f t="shared" si="10"/>
        <v>0</v>
      </c>
      <c r="BD46" s="54">
        <f t="shared" si="11"/>
        <v>0</v>
      </c>
    </row>
    <row r="47" spans="1:56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30"/>
        <v>0</v>
      </c>
      <c r="AV47" s="37">
        <f t="shared" si="3"/>
        <v>0</v>
      </c>
      <c r="AW47" s="37">
        <f t="shared" si="4"/>
        <v>0</v>
      </c>
      <c r="AX47" s="37">
        <f t="shared" si="5"/>
        <v>0</v>
      </c>
      <c r="AY47" s="37">
        <f t="shared" si="6"/>
        <v>0</v>
      </c>
      <c r="AZ47" s="37">
        <f t="shared" si="7"/>
        <v>0</v>
      </c>
      <c r="BA47" s="37">
        <f t="shared" si="8"/>
        <v>0</v>
      </c>
      <c r="BB47" s="38">
        <f t="shared" si="9"/>
        <v>0</v>
      </c>
      <c r="BC47" s="37">
        <f t="shared" si="10"/>
        <v>0</v>
      </c>
      <c r="BD47" s="54">
        <f t="shared" si="11"/>
        <v>0</v>
      </c>
    </row>
    <row r="48" spans="1:56" x14ac:dyDescent="0.25">
      <c r="A48" s="353"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30"/>
        <v>0</v>
      </c>
      <c r="AV48" s="37">
        <f t="shared" si="3"/>
        <v>0</v>
      </c>
      <c r="AW48" s="37">
        <f t="shared" si="4"/>
        <v>0</v>
      </c>
      <c r="AX48" s="37">
        <f t="shared" si="5"/>
        <v>0</v>
      </c>
      <c r="AY48" s="37">
        <f t="shared" si="6"/>
        <v>0</v>
      </c>
      <c r="AZ48" s="37">
        <f t="shared" si="7"/>
        <v>0</v>
      </c>
      <c r="BA48" s="37">
        <f t="shared" si="8"/>
        <v>0</v>
      </c>
      <c r="BB48" s="38">
        <f t="shared" si="9"/>
        <v>0</v>
      </c>
      <c r="BC48" s="37">
        <f t="shared" si="10"/>
        <v>0</v>
      </c>
      <c r="BD48" s="54">
        <f t="shared" si="11"/>
        <v>0</v>
      </c>
    </row>
    <row r="49" spans="1:56" x14ac:dyDescent="0.25">
      <c r="A49" s="353"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30"/>
        <v>0</v>
      </c>
      <c r="AV49" s="37">
        <f t="shared" si="3"/>
        <v>0</v>
      </c>
      <c r="AW49" s="37">
        <f t="shared" si="4"/>
        <v>0</v>
      </c>
      <c r="AX49" s="37">
        <f t="shared" si="5"/>
        <v>0</v>
      </c>
      <c r="AY49" s="37">
        <f t="shared" si="6"/>
        <v>0</v>
      </c>
      <c r="AZ49" s="37">
        <f t="shared" si="7"/>
        <v>0</v>
      </c>
      <c r="BA49" s="37">
        <f t="shared" si="8"/>
        <v>0</v>
      </c>
      <c r="BB49" s="38">
        <f t="shared" si="9"/>
        <v>0</v>
      </c>
      <c r="BC49" s="37">
        <f t="shared" si="10"/>
        <v>0</v>
      </c>
      <c r="BD49" s="54">
        <f t="shared" si="11"/>
        <v>0</v>
      </c>
    </row>
    <row r="50" spans="1:56" x14ac:dyDescent="0.25">
      <c r="A50" s="353"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30"/>
        <v>0</v>
      </c>
      <c r="AV50" s="37">
        <f t="shared" si="3"/>
        <v>0</v>
      </c>
      <c r="AW50" s="37">
        <f t="shared" si="4"/>
        <v>0</v>
      </c>
      <c r="AX50" s="37">
        <f t="shared" si="5"/>
        <v>0</v>
      </c>
      <c r="AY50" s="37">
        <f t="shared" si="6"/>
        <v>0</v>
      </c>
      <c r="AZ50" s="37">
        <f t="shared" si="7"/>
        <v>0</v>
      </c>
      <c r="BA50" s="37">
        <f t="shared" si="8"/>
        <v>0</v>
      </c>
      <c r="BB50" s="38">
        <f t="shared" si="9"/>
        <v>0</v>
      </c>
      <c r="BC50" s="37">
        <f t="shared" si="10"/>
        <v>0</v>
      </c>
      <c r="BD50" s="54">
        <f t="shared" si="11"/>
        <v>0</v>
      </c>
    </row>
    <row r="51" spans="1:56" x14ac:dyDescent="0.25">
      <c r="A51" s="353"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30"/>
        <v>0</v>
      </c>
      <c r="AV51" s="37">
        <f t="shared" si="3"/>
        <v>0</v>
      </c>
      <c r="AW51" s="37">
        <f t="shared" si="4"/>
        <v>0</v>
      </c>
      <c r="AX51" s="37">
        <f t="shared" si="5"/>
        <v>0</v>
      </c>
      <c r="AY51" s="37">
        <f t="shared" si="6"/>
        <v>0</v>
      </c>
      <c r="AZ51" s="37">
        <f t="shared" si="7"/>
        <v>0</v>
      </c>
      <c r="BA51" s="37">
        <f t="shared" si="8"/>
        <v>0</v>
      </c>
      <c r="BB51" s="38">
        <f t="shared" si="9"/>
        <v>0</v>
      </c>
      <c r="BC51" s="37">
        <f t="shared" si="10"/>
        <v>0</v>
      </c>
      <c r="BD51" s="54">
        <f t="shared" si="11"/>
        <v>0</v>
      </c>
    </row>
    <row r="52" spans="1:56" x14ac:dyDescent="0.25">
      <c r="A52" s="353"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30"/>
        <v>0</v>
      </c>
      <c r="AV52" s="37">
        <f t="shared" si="3"/>
        <v>0</v>
      </c>
      <c r="AW52" s="37">
        <f t="shared" si="4"/>
        <v>0</v>
      </c>
      <c r="AX52" s="37">
        <f t="shared" si="5"/>
        <v>0</v>
      </c>
      <c r="AY52" s="37">
        <f t="shared" si="6"/>
        <v>0</v>
      </c>
      <c r="AZ52" s="37">
        <f t="shared" si="7"/>
        <v>0</v>
      </c>
      <c r="BA52" s="37">
        <f t="shared" si="8"/>
        <v>0</v>
      </c>
      <c r="BB52" s="38">
        <f t="shared" si="9"/>
        <v>0</v>
      </c>
      <c r="BC52" s="37">
        <f t="shared" si="10"/>
        <v>0</v>
      </c>
      <c r="BD52" s="54">
        <f t="shared" si="11"/>
        <v>0</v>
      </c>
    </row>
    <row r="53" spans="1:56" x14ac:dyDescent="0.25">
      <c r="A53" s="353"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30"/>
        <v>0</v>
      </c>
      <c r="AV53" s="37">
        <f t="shared" si="3"/>
        <v>0</v>
      </c>
      <c r="AW53" s="37">
        <f t="shared" si="4"/>
        <v>0</v>
      </c>
      <c r="AX53" s="37">
        <f t="shared" si="5"/>
        <v>0</v>
      </c>
      <c r="AY53" s="37">
        <f t="shared" si="6"/>
        <v>0</v>
      </c>
      <c r="AZ53" s="37">
        <f t="shared" si="7"/>
        <v>0</v>
      </c>
      <c r="BA53" s="37">
        <f t="shared" si="8"/>
        <v>0</v>
      </c>
      <c r="BB53" s="38">
        <f t="shared" si="9"/>
        <v>0</v>
      </c>
      <c r="BC53" s="37">
        <f t="shared" si="10"/>
        <v>0</v>
      </c>
      <c r="BD53" s="54">
        <f t="shared" si="11"/>
        <v>0</v>
      </c>
    </row>
  </sheetData>
  <sheetProtection selectLockedCells="1"/>
  <phoneticPr fontId="120" type="noConversion"/>
  <conditionalFormatting sqref="A3:AS3">
    <cfRule type="expression" dxfId="1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J s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A Y V z M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L d Y N c L X R h 3 F t 9 K F + s A M A A A D / / w M A U E s D B B Q A A g A I A A A A I Q A x H B z w q g A A A B w B A A A T A A A A R m 9 y b X V s Y X M v U 2 V j d G l v b j E u b Y S O M Q v C M B S E 9 0 L / Q 4 i L Q h G c S z Y X Q R H N W E p 4 T R 9 t I E 0 g L y 2 I + N + N F I e 4 e M v B w d 1 3 h D o a 7 5 h c / V A X B Y 0 Q s G c b 3 n e K w J k I w X h i i 4 I F n E a F S M S Z Y B Z j W b C k a z A D u p R c H v J 2 3 h 8 h Q g e E W 2 6 9 B j t 6 i r x i + V o K m j v G O T h p 3 G D x 2 x E x z N j u q n U 4 q 6 j s Q K K t 2 G c j 9 Y g T i F / A K e I k e P 6 6 f T U f U l s W x v 1 F 1 G 8 A A A D / / w M A U E s B A i 0 A F A A G A A g A A A A h A C r d q k D S A A A A N w E A A B M A A A A A A A A A A A A A A A A A A A A A A F t D b 2 5 0 Z W 5 0 X 1 R 5 c G V z X S 5 4 b W x Q S w E C L Q A U A A I A C A A A A C E A A Y V z M 6 0 A A A D 3 A A A A E g A A A A A A A A A A A A A A A A A L A w A A Q 2 9 u Z m l n L 1 B h Y 2 t h Z 2 U u e G 1 s U E s B A i 0 A F A A C A A g A A A A h A D E c H P C q A A A A H A E A A B M A A A A A A A A A A A A A A A A A 6 A M A A E Z v c m 1 1 b G F z L 1 N l Y 3 R p b 2 4 x L m 1 Q S w U G A A A A A A M A A w D C A A A A w w Q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o S A A A A A A A A 2 B I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k Y l 9 z Y W 5 p d G F y a W 9 z J T I w d l 9 h d m F u Y 2 V f Z W V z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V U M j A 6 M j M 6 N D E u O D Y 1 O D M 0 M V o i L z 4 8 R W 5 0 c n k g V H l w Z T 0 i R m l s b E N v b H V t b l R 5 c G V z I i B W Y W x 1 Z T 0 i c 0 F n S U N B Z 0 l H Q m d Z Q 0 J n W T 0 i L z 4 8 R W 5 0 c n k g V H l w Z T 0 i R m l s b E N v b H V t b k 5 h b W V z I i B W Y W x 1 Z T 0 i c 1 s m c X V v d D t p Z G F y Z W E m c X V v d D s s J n F 1 b 3 Q 7 a W R p b m R p Y 2 F k b 3 I m c X V v d D s s J n F 1 b 3 Q 7 Y W 5 p b y Z x d W 9 0 O y w m c X V v d D t t Z X M m c X V v d D s s J n F 1 b 3 Q 7 Q 2 9 k a W d v X 0 1 p Y 3 J v U m V k J n F 1 b 3 Q 7 L C Z x d W 9 0 O 2 l u Z G l j Y W R v c i Z x d W 9 0 O y w m c X V v d D t O b 2 1 i c m V f R X N 0 Y W J s Z W N p b W l l b n R v J n F 1 b 3 Q 7 L C Z x d W 9 0 O 0 N v Z G l n b 1 9 V b m l j b y Z x d W 9 0 O y w m c X V v d D t 0 b 3 R h b C Z x d W 9 0 O y w m c X V v d D t N a W N y b 1 J l Z C Z x d W 9 0 O y w m c X V v d D t h c m V h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D g 2 N j E z N C 1 m M j I 2 L T R l M 2 I t Y j J m Y S 1 i M z N m Y z g w N z I z N 2 E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b G 9 j Y W x o b 3 N 0 O 2 R i X 3 N h b m l 0 Y X J p b 3 M v Z G J f c 2 F u a X R h c m l v c y 9 k Y l 9 z Y W 5 p d G F y a W 9 z L n Z f Y X Z h b m N l X 2 V l c 3 M u e 2 l k Y X J l Y S w w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p Z G l u Z G l j Y W R v c i w x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b m l v L D J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1 l c y w z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D b 2 R p Z 2 9 f T W l j c m 9 S Z W Q s N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5 k a W N h Z G 9 y L D V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5 v b W J y Z V 9 F c 3 R h Y m x l Y 2 l t a W V u d G 8 s N n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1 V u a W N v L D d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3 R v d G F s L D h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1 p Y 3 J v U m V k L D l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F y Z W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2 x v Y 2 F s a G 9 z d D t k Y l 9 z Y W 5 p d G F y a W 9 z L 2 R i X 3 N h b m l 0 Y X J p b 3 M v Z G J f c 2 F u a X R h c m l v c y 5 2 X 2 F 2 Y W 5 j Z V 9 l Z X N z L n t p Z G F y Z W E s M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R p b m R p Y 2 F k b 3 I s M X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Y W 5 p b y w y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t Z X M s M 3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0 1 p Y 3 J v U m V k L D R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l u Z G l j Y W R v c i w 1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O b 2 1 i c m V f R X N 0 Y W J s Z W N p b W l l b n R v L D Z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N v Z G l n b 1 9 V b m l j b y w 3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0 b 3 R h b C w 4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N a W N y b 1 J l Z C w 5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c m V h L D E w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Z G J f c 2 F u a X R h c m l v c y U y M H Z f Y X Z h b m N l X 2 V l c 3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Y l 9 z Y W 5 p d G F y a W 9 z J T I w d l 9 h d m F u Y 2 V f Z W V z c y 9 k Y l 9 z Y W 5 p d G F y a W 9 z X 3 Z f Y X Z h b m N l X 2 V l c 3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5 g Z X T U I g 1 N r p j T t X s b V o I A A A A A A g A A A A A A E G Y A A A A B A A A g A A A A i K 4 r S S G c Y c L R B 1 n d b S o 8 Q W L n I H 0 / / X B l C F A 1 6 w r F v y A A A A A A D o A A A A A C A A A g A A A A z S X m K d q 5 d s Y 4 V B 0 z T 5 V K N j i p / e P 0 E M O U 2 h 0 H E r O k v F x Q A A A A v 4 9 P S / a 2 3 l F k w D Y R J 5 m Y c U e S h z Q f 8 A E Z 1 z 2 3 T t j C 4 v y M H i b Q I d N w N + b A z p 6 E G S 4 F x Z J V E C f z + n 0 p g Z Y j G + j O w t k w P h E 1 5 8 K M F B 8 V X 1 W 5 t y Z A A A A A D p P + z N r q O j o V b N q 1 9 c S O N L G Z w B d 0 o N K u u S 3 7 b 1 E A e r 1 T m e 1 m n 7 N q m X f k Z p n G Q m a p R V Y D C E 3 B x P b X 2 y 0 U a P B K K A = = < / D a t a M a s h u p > 
</file>

<file path=customXml/itemProps1.xml><?xml version="1.0" encoding="utf-8"?>
<ds:datastoreItem xmlns:ds="http://schemas.openxmlformats.org/officeDocument/2006/customXml" ds:itemID="{A60A3337-3879-42B9-871E-83D77B051F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10</vt:i4>
      </vt:variant>
    </vt:vector>
  </HeadingPairs>
  <TitlesOfParts>
    <vt:vector size="34" baseType="lpstr">
      <vt:lpstr>Config</vt:lpstr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Hoja1</vt:lpstr>
      <vt:lpstr>Nov</vt:lpstr>
      <vt:lpstr>Dic</vt:lpstr>
      <vt:lpstr>ACUMULADO</vt:lpstr>
      <vt:lpstr>METAS</vt:lpstr>
      <vt:lpstr>PROMSA</vt:lpstr>
      <vt:lpstr>ITS-VIH</vt:lpstr>
      <vt:lpstr>METAXENICAS</vt:lpstr>
      <vt:lpstr>TBC</vt:lpstr>
      <vt:lpstr>ZOONOSIS</vt:lpstr>
      <vt:lpstr>CONSOLIDADO</vt:lpstr>
      <vt:lpstr>RANKIN</vt:lpstr>
      <vt:lpstr>SANITARIOS 2023</vt:lpstr>
      <vt:lpstr>'ITS-VIH'!Área_de_impresión</vt:lpstr>
      <vt:lpstr>METAXENICAS!Área_de_impresión</vt:lpstr>
      <vt:lpstr>PROMSA!Área_de_impresión</vt:lpstr>
      <vt:lpstr>TBC!Área_de_impresión</vt:lpstr>
      <vt:lpstr>ZOONOSIS!Área_de_impresión</vt:lpstr>
      <vt:lpstr>'ITS-VIH'!Print_Area</vt:lpstr>
      <vt:lpstr>METAXENICAS!Print_Area</vt:lpstr>
      <vt:lpstr>PROMSA!Print_Area</vt:lpstr>
      <vt:lpstr>TBC!Print_Area</vt:lpstr>
      <vt:lpstr>ZOONOSIS!TITULO_GRAFICO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</dc:title>
  <dc:creator>wilson Díaz Bustamante - wildibust@hotmail.com</dc:creator>
  <cp:keywords>Indicadores</cp:keywords>
  <cp:lastModifiedBy>user</cp:lastModifiedBy>
  <cp:lastPrinted>2023-04-15T23:38:44Z</cp:lastPrinted>
  <dcterms:created xsi:type="dcterms:W3CDTF">2006-09-12T12:46:56Z</dcterms:created>
  <dcterms:modified xsi:type="dcterms:W3CDTF">2025-04-08T19:05:45Z</dcterms:modified>
  <cp:category>Estadística</cp:category>
</cp:coreProperties>
</file>