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JUAN CARLOS\2020\DEMANDAS\DEMANDA RED MOYOBAMABA 12_2020\"/>
    </mc:Choice>
  </mc:AlternateContent>
  <bookViews>
    <workbookView xWindow="0" yWindow="0" windowWidth="28800" windowHeight="12300" tabRatio="711" firstSheet="5" activeTab="11"/>
  </bookViews>
  <sheets>
    <sheet name="enero" sheetId="2" r:id="rId1"/>
    <sheet name="febrero" sheetId="8" r:id="rId2"/>
    <sheet name="marzo" sheetId="9" r:id="rId3"/>
    <sheet name="abril" sheetId="10" r:id="rId4"/>
    <sheet name="mayo" sheetId="11" r:id="rId5"/>
    <sheet name="junio" sheetId="13" r:id="rId6"/>
    <sheet name="julio" sheetId="15" r:id="rId7"/>
    <sheet name="Agosto" sheetId="16" r:id="rId8"/>
    <sheet name="setiembre" sheetId="19" r:id="rId9"/>
    <sheet name="octubre" sheetId="20" r:id="rId10"/>
    <sheet name="noviembre" sheetId="22" r:id="rId11"/>
    <sheet name="diciembre" sheetId="23" r:id="rId12"/>
    <sheet name="FORMATO IND_1A" sheetId="4" r:id="rId13"/>
  </sheets>
  <definedNames>
    <definedName name="_xlnm._FilterDatabase" localSheetId="3" hidden="1">abril!$A$12:$AI$121</definedName>
    <definedName name="_xlnm._FilterDatabase" localSheetId="7" hidden="1">Agosto!$A$10:$AO$115</definedName>
    <definedName name="_xlnm._FilterDatabase" localSheetId="11" hidden="1">diciembre!$A$12:$AR$130</definedName>
    <definedName name="_xlnm._FilterDatabase" localSheetId="0" hidden="1">enero!$A$12:$AK$122</definedName>
    <definedName name="_xlnm._FilterDatabase" localSheetId="1" hidden="1">febrero!$A$12:$AJ$122</definedName>
    <definedName name="_xlnm._FilterDatabase" localSheetId="6" hidden="1">julio!$A$11:$AN$113</definedName>
    <definedName name="_xlnm._FilterDatabase" localSheetId="5" hidden="1">junio!$A$12:$AN$115</definedName>
    <definedName name="_xlnm._FilterDatabase" localSheetId="2" hidden="1">marzo!$A$12:$AK$121</definedName>
    <definedName name="_xlnm._FilterDatabase" localSheetId="4" hidden="1">mayo!$A$12:$AJ$115</definedName>
    <definedName name="_xlnm._FilterDatabase" localSheetId="10" hidden="1">noviembre!$A$12:$AO$130</definedName>
    <definedName name="_xlnm._FilterDatabase" localSheetId="9" hidden="1">octubre!$A$12:$AO$121</definedName>
    <definedName name="_xlnm._FilterDatabase" localSheetId="8" hidden="1">setiembre!$A$12:$AM$117</definedName>
    <definedName name="_xlnm.Print_Titles" localSheetId="12">'FORMATO IND_1A'!$1:$9</definedName>
  </definedNames>
  <calcPr calcId="162913"/>
</workbook>
</file>

<file path=xl/calcChain.xml><?xml version="1.0" encoding="utf-8"?>
<calcChain xmlns="http://schemas.openxmlformats.org/spreadsheetml/2006/main">
  <c r="AQ17" i="4" l="1"/>
  <c r="AL130" i="23" l="1"/>
  <c r="AM130" i="23"/>
  <c r="AN130" i="23"/>
  <c r="AQ93" i="23" l="1"/>
  <c r="AQ94" i="23"/>
  <c r="AQ95" i="23"/>
  <c r="AQ96" i="23"/>
  <c r="AQ97" i="23"/>
  <c r="AQ98" i="23"/>
  <c r="AQ99" i="23"/>
  <c r="AQ100" i="23"/>
  <c r="AQ101" i="23"/>
  <c r="AQ102" i="23"/>
  <c r="AQ103" i="23"/>
  <c r="AQ104" i="23"/>
  <c r="AQ105" i="23"/>
  <c r="AQ106" i="23"/>
  <c r="AQ107" i="23"/>
  <c r="AQ108" i="23"/>
  <c r="AQ109" i="23"/>
  <c r="AQ110" i="23"/>
  <c r="AQ111" i="23"/>
  <c r="AQ112" i="23"/>
  <c r="AQ113" i="23"/>
  <c r="AQ114" i="23"/>
  <c r="AQ115" i="23"/>
  <c r="AQ116" i="23"/>
  <c r="AQ117" i="23"/>
  <c r="AQ118" i="23"/>
  <c r="AQ119" i="23"/>
  <c r="AQ120" i="23"/>
  <c r="AQ121" i="23"/>
  <c r="AQ122" i="23"/>
  <c r="AQ123" i="23"/>
  <c r="AQ124" i="23"/>
  <c r="AQ125" i="23"/>
  <c r="AQ126" i="23"/>
  <c r="AQ127" i="23"/>
  <c r="AQ128" i="23"/>
  <c r="AQ129" i="23"/>
  <c r="AO93" i="23"/>
  <c r="AO94" i="23"/>
  <c r="AO95" i="23"/>
  <c r="AO96" i="23"/>
  <c r="AO97" i="23"/>
  <c r="AO98" i="23"/>
  <c r="AO99" i="23"/>
  <c r="AO100" i="23"/>
  <c r="AO101" i="23"/>
  <c r="AO102" i="23"/>
  <c r="AO103" i="23"/>
  <c r="AO104" i="23"/>
  <c r="AO105" i="23"/>
  <c r="AO106" i="23"/>
  <c r="AO107" i="23"/>
  <c r="AO108" i="23"/>
  <c r="AO109" i="23"/>
  <c r="AO110" i="23"/>
  <c r="AO111" i="23"/>
  <c r="AO112" i="23"/>
  <c r="AO113" i="23"/>
  <c r="AO114" i="23"/>
  <c r="AO115" i="23"/>
  <c r="AO116" i="23"/>
  <c r="AO117" i="23"/>
  <c r="AO118" i="23"/>
  <c r="AO119" i="23"/>
  <c r="AO120" i="23"/>
  <c r="AO121" i="23"/>
  <c r="AO122" i="23"/>
  <c r="AO123" i="23"/>
  <c r="AO124" i="23"/>
  <c r="AO125" i="23"/>
  <c r="AO126" i="23"/>
  <c r="AO127" i="23"/>
  <c r="AO128" i="23"/>
  <c r="AO129" i="23"/>
  <c r="AQ92" i="23" l="1"/>
  <c r="AN92" i="23"/>
  <c r="AL92" i="23"/>
  <c r="AI92" i="23"/>
  <c r="Z92" i="23"/>
  <c r="Y92" i="23"/>
  <c r="X92" i="23"/>
  <c r="AP130" i="23"/>
  <c r="AJ130" i="23"/>
  <c r="AH130" i="23"/>
  <c r="AG130" i="23"/>
  <c r="AF130" i="23"/>
  <c r="AE130" i="23"/>
  <c r="AB130" i="23"/>
  <c r="W130" i="23"/>
  <c r="V130" i="23"/>
  <c r="T130" i="23"/>
  <c r="R130" i="23"/>
  <c r="K130" i="23"/>
  <c r="G130" i="23"/>
  <c r="AQ91" i="23"/>
  <c r="AO91" i="23"/>
  <c r="AQ90" i="23"/>
  <c r="AO90" i="23"/>
  <c r="AQ89" i="23"/>
  <c r="AO89" i="23"/>
  <c r="AQ88" i="23"/>
  <c r="AD88" i="23"/>
  <c r="AC88" i="23"/>
  <c r="Y88" i="23"/>
  <c r="X88" i="23"/>
  <c r="AD87" i="23"/>
  <c r="AC87" i="23"/>
  <c r="Y87" i="23"/>
  <c r="X87" i="23"/>
  <c r="C87" i="23"/>
  <c r="AQ87" i="23" s="1"/>
  <c r="AQ86" i="23"/>
  <c r="AN86" i="23"/>
  <c r="AI86" i="23"/>
  <c r="Y86" i="23"/>
  <c r="X86" i="23"/>
  <c r="F86" i="23"/>
  <c r="AQ85" i="23"/>
  <c r="AO85" i="23"/>
  <c r="AQ84" i="23"/>
  <c r="AO84" i="23"/>
  <c r="AQ83" i="23"/>
  <c r="AD83" i="23"/>
  <c r="AA83" i="23"/>
  <c r="Y83" i="23"/>
  <c r="X83" i="23"/>
  <c r="AQ82" i="23"/>
  <c r="AD82" i="23"/>
  <c r="Y82" i="23"/>
  <c r="X82" i="23"/>
  <c r="AQ81" i="23"/>
  <c r="AN81" i="23"/>
  <c r="AI81" i="23"/>
  <c r="E81" i="23"/>
  <c r="AQ80" i="23"/>
  <c r="AD80" i="23"/>
  <c r="AC80" i="23"/>
  <c r="Y80" i="23"/>
  <c r="X80" i="23"/>
  <c r="AQ79" i="23"/>
  <c r="AD79" i="23"/>
  <c r="AA79" i="23"/>
  <c r="AQ78" i="23"/>
  <c r="AD78" i="23"/>
  <c r="AC78" i="23"/>
  <c r="AA78" i="23"/>
  <c r="AQ77" i="23"/>
  <c r="AI77" i="23"/>
  <c r="AD77" i="23"/>
  <c r="J77" i="23"/>
  <c r="AQ76" i="23"/>
  <c r="AI76" i="23"/>
  <c r="AD76" i="23"/>
  <c r="J76" i="23"/>
  <c r="AQ75" i="23"/>
  <c r="AI75" i="23"/>
  <c r="AD75" i="23"/>
  <c r="AC75" i="23"/>
  <c r="J75" i="23"/>
  <c r="AQ74" i="23"/>
  <c r="AI74" i="23"/>
  <c r="AD74" i="23"/>
  <c r="AC74" i="23"/>
  <c r="J74" i="23"/>
  <c r="AL73" i="23"/>
  <c r="AD73" i="23"/>
  <c r="AC73" i="23"/>
  <c r="Y73" i="23"/>
  <c r="C73" i="23"/>
  <c r="AQ73" i="23" s="1"/>
  <c r="AQ72" i="23"/>
  <c r="AD72" i="23"/>
  <c r="Y72" i="23"/>
  <c r="X72" i="23"/>
  <c r="AQ71" i="23"/>
  <c r="AD71" i="23"/>
  <c r="Y71" i="23"/>
  <c r="AO71" i="23" s="1"/>
  <c r="AQ70" i="23"/>
  <c r="AN70" i="23"/>
  <c r="AK70" i="23"/>
  <c r="Y70" i="23"/>
  <c r="X70" i="23"/>
  <c r="AO70" i="23" s="1"/>
  <c r="AQ69" i="23"/>
  <c r="AO69" i="23"/>
  <c r="AQ68" i="23"/>
  <c r="AN68" i="23"/>
  <c r="AI68" i="23"/>
  <c r="Z68" i="23"/>
  <c r="Y68" i="23"/>
  <c r="X68" i="23"/>
  <c r="Q68" i="23"/>
  <c r="AQ67" i="23"/>
  <c r="AN67" i="23"/>
  <c r="AI67" i="23"/>
  <c r="Z67" i="23"/>
  <c r="Y67" i="23"/>
  <c r="X67" i="23"/>
  <c r="AQ66" i="23"/>
  <c r="AN66" i="23"/>
  <c r="AI66" i="23"/>
  <c r="Z66" i="23"/>
  <c r="Y66" i="23"/>
  <c r="X66" i="23"/>
  <c r="AQ65" i="23"/>
  <c r="AD65" i="23"/>
  <c r="AC65" i="23"/>
  <c r="AA65" i="23"/>
  <c r="Y65" i="23"/>
  <c r="AQ64" i="23"/>
  <c r="AD64" i="23"/>
  <c r="AC64" i="23"/>
  <c r="Y64" i="23"/>
  <c r="AQ63" i="23"/>
  <c r="AD63" i="23"/>
  <c r="Y63" i="23"/>
  <c r="AQ62" i="23"/>
  <c r="AO62" i="23"/>
  <c r="AQ61" i="23"/>
  <c r="AO61" i="23"/>
  <c r="AQ60" i="23"/>
  <c r="AD60" i="23"/>
  <c r="AC60" i="23"/>
  <c r="AO60" i="23" s="1"/>
  <c r="AA60" i="23"/>
  <c r="AN59" i="23"/>
  <c r="Y59" i="23"/>
  <c r="X59" i="23"/>
  <c r="C59" i="23"/>
  <c r="AN58" i="23"/>
  <c r="AI58" i="23"/>
  <c r="Y58" i="23"/>
  <c r="X58" i="23"/>
  <c r="Q58" i="23"/>
  <c r="C58" i="23"/>
  <c r="AQ58" i="23" s="1"/>
  <c r="AN57" i="23"/>
  <c r="AI57" i="23"/>
  <c r="Y57" i="23"/>
  <c r="X57" i="23"/>
  <c r="Q57" i="23"/>
  <c r="C57" i="23"/>
  <c r="AQ56" i="23"/>
  <c r="AN56" i="23"/>
  <c r="AI56" i="23"/>
  <c r="Y56" i="23"/>
  <c r="X56" i="23"/>
  <c r="C56" i="23"/>
  <c r="AN55" i="23"/>
  <c r="Y55" i="23"/>
  <c r="X55" i="23"/>
  <c r="C55" i="23"/>
  <c r="AQ55" i="23" s="1"/>
  <c r="AD54" i="23"/>
  <c r="Y54" i="23"/>
  <c r="X54" i="23"/>
  <c r="U54" i="23"/>
  <c r="C54" i="23"/>
  <c r="AQ54" i="23" s="1"/>
  <c r="AN53" i="23"/>
  <c r="AI53" i="23"/>
  <c r="Y53" i="23"/>
  <c r="X53" i="23"/>
  <c r="Q53" i="23"/>
  <c r="C53" i="23"/>
  <c r="AQ53" i="23" s="1"/>
  <c r="AQ52" i="23"/>
  <c r="AN52" i="23"/>
  <c r="E52" i="23"/>
  <c r="Q51" i="23"/>
  <c r="C51" i="23"/>
  <c r="AQ51" i="23" s="1"/>
  <c r="AQ50" i="23"/>
  <c r="Y50" i="23"/>
  <c r="X50" i="23"/>
  <c r="AD49" i="23"/>
  <c r="AC49" i="23"/>
  <c r="C49" i="23"/>
  <c r="AQ48" i="23"/>
  <c r="AO48" i="23"/>
  <c r="AQ47" i="23"/>
  <c r="AD47" i="23"/>
  <c r="AC47" i="23"/>
  <c r="Y47" i="23"/>
  <c r="X47" i="23"/>
  <c r="AQ46" i="23"/>
  <c r="AD46" i="23"/>
  <c r="AC46" i="23"/>
  <c r="Y46" i="23"/>
  <c r="X46" i="23"/>
  <c r="AQ45" i="23"/>
  <c r="AO45" i="23"/>
  <c r="AQ44" i="23"/>
  <c r="AD44" i="23"/>
  <c r="Y44" i="23"/>
  <c r="X44" i="23"/>
  <c r="AQ43" i="23"/>
  <c r="AK43" i="23"/>
  <c r="AD43" i="23"/>
  <c r="Y43" i="23"/>
  <c r="X43" i="23"/>
  <c r="AQ42" i="23"/>
  <c r="AI42" i="23"/>
  <c r="AA42" i="23"/>
  <c r="Y42" i="23"/>
  <c r="F42" i="23"/>
  <c r="AQ41" i="23"/>
  <c r="AD41" i="23"/>
  <c r="AC41" i="23"/>
  <c r="AA41" i="23"/>
  <c r="AQ40" i="23"/>
  <c r="AD40" i="23"/>
  <c r="AC40" i="23"/>
  <c r="Y40" i="23"/>
  <c r="X40" i="23"/>
  <c r="F40" i="23"/>
  <c r="AQ39" i="23"/>
  <c r="AD39" i="23"/>
  <c r="AC39" i="23"/>
  <c r="Y39" i="23"/>
  <c r="X39" i="23"/>
  <c r="AQ38" i="23"/>
  <c r="AI38" i="23"/>
  <c r="AD38" i="23"/>
  <c r="AC38" i="23"/>
  <c r="AA38" i="23"/>
  <c r="F38" i="23"/>
  <c r="AQ37" i="23"/>
  <c r="AD37" i="23"/>
  <c r="AA37" i="23"/>
  <c r="Y37" i="23"/>
  <c r="X37" i="23"/>
  <c r="AQ36" i="23"/>
  <c r="AD36" i="23"/>
  <c r="AA36" i="23"/>
  <c r="Y36" i="23"/>
  <c r="AQ35" i="23"/>
  <c r="AD35" i="23"/>
  <c r="Y35" i="23"/>
  <c r="X35" i="23"/>
  <c r="AQ34" i="23"/>
  <c r="AO34" i="23"/>
  <c r="AQ33" i="23"/>
  <c r="AD33" i="23"/>
  <c r="AC33" i="23"/>
  <c r="AA33" i="23"/>
  <c r="AQ32" i="23"/>
  <c r="AD32" i="23"/>
  <c r="AC32" i="23"/>
  <c r="AA32" i="23"/>
  <c r="AQ31" i="23"/>
  <c r="AD31" i="23"/>
  <c r="AC31" i="23"/>
  <c r="AA31" i="23"/>
  <c r="AQ30" i="23"/>
  <c r="AD30" i="23"/>
  <c r="AC30" i="23"/>
  <c r="Y30" i="23"/>
  <c r="X30" i="23"/>
  <c r="AQ29" i="23"/>
  <c r="AO29" i="23"/>
  <c r="AQ28" i="23"/>
  <c r="AD28" i="23"/>
  <c r="AC28" i="23"/>
  <c r="AA28" i="23"/>
  <c r="AQ27" i="23"/>
  <c r="AD27" i="23"/>
  <c r="AC27" i="23"/>
  <c r="AO27" i="23" s="1"/>
  <c r="AA27" i="23"/>
  <c r="AQ26" i="23"/>
  <c r="AD26" i="23"/>
  <c r="AC26" i="23"/>
  <c r="AA26" i="23"/>
  <c r="AQ25" i="23"/>
  <c r="AD25" i="23"/>
  <c r="AC25" i="23"/>
  <c r="AA25" i="23"/>
  <c r="AQ24" i="23"/>
  <c r="AL24" i="23"/>
  <c r="AD24" i="23"/>
  <c r="AC24" i="23"/>
  <c r="AA24" i="23"/>
  <c r="AQ23" i="23"/>
  <c r="AO23" i="23"/>
  <c r="AQ22" i="23"/>
  <c r="AD22" i="23"/>
  <c r="AC22" i="23"/>
  <c r="AA22" i="23"/>
  <c r="AQ21" i="23"/>
  <c r="AI21" i="23"/>
  <c r="AD21" i="23"/>
  <c r="AC21" i="23"/>
  <c r="AA21" i="23"/>
  <c r="AQ20" i="23"/>
  <c r="AD20" i="23"/>
  <c r="AC20" i="23"/>
  <c r="AA20" i="23"/>
  <c r="AQ19" i="23"/>
  <c r="Y19" i="23"/>
  <c r="X19" i="23"/>
  <c r="AQ18" i="23"/>
  <c r="AO18" i="23"/>
  <c r="AQ17" i="23"/>
  <c r="D17" i="23"/>
  <c r="AO17" i="23" s="1"/>
  <c r="AD16" i="23"/>
  <c r="AC16" i="23"/>
  <c r="Y16" i="23"/>
  <c r="C16" i="23"/>
  <c r="AQ16" i="23" s="1"/>
  <c r="AQ15" i="23"/>
  <c r="AD15" i="23"/>
  <c r="AC15" i="23"/>
  <c r="AA15" i="23"/>
  <c r="AQ14" i="23"/>
  <c r="AK14" i="23"/>
  <c r="AD14" i="23"/>
  <c r="AC14" i="23"/>
  <c r="Y14" i="23"/>
  <c r="X14" i="23"/>
  <c r="AQ13" i="23"/>
  <c r="AK13" i="23"/>
  <c r="AD13" i="23"/>
  <c r="AC13" i="23"/>
  <c r="Y13" i="23"/>
  <c r="X13" i="23"/>
  <c r="AO15" i="23" l="1"/>
  <c r="AO76" i="23"/>
  <c r="AO81" i="23"/>
  <c r="AO82" i="23"/>
  <c r="AO83" i="23"/>
  <c r="AO88" i="23"/>
  <c r="AO72" i="23"/>
  <c r="AO20" i="23"/>
  <c r="AO92" i="23"/>
  <c r="AD130" i="23"/>
  <c r="AO31" i="23"/>
  <c r="AO33" i="23"/>
  <c r="AO38" i="23"/>
  <c r="AO42" i="23"/>
  <c r="AO46" i="23"/>
  <c r="AO25" i="23"/>
  <c r="AO47" i="23"/>
  <c r="AO57" i="23"/>
  <c r="AO63" i="23"/>
  <c r="AO74" i="23"/>
  <c r="F130" i="23"/>
  <c r="AO50" i="23"/>
  <c r="Q130" i="23"/>
  <c r="AO80" i="23"/>
  <c r="AK130" i="23"/>
  <c r="AA130" i="23"/>
  <c r="AI130" i="23"/>
  <c r="AO24" i="23"/>
  <c r="AO30" i="23"/>
  <c r="AO32" i="23"/>
  <c r="AO36" i="23"/>
  <c r="X130" i="23"/>
  <c r="AO37" i="23"/>
  <c r="AO39" i="23"/>
  <c r="AO41" i="23"/>
  <c r="AO43" i="23"/>
  <c r="AO49" i="23"/>
  <c r="AO53" i="23"/>
  <c r="AO54" i="23"/>
  <c r="AO55" i="23"/>
  <c r="Z130" i="23"/>
  <c r="AO67" i="23"/>
  <c r="AO75" i="23"/>
  <c r="AO87" i="23"/>
  <c r="AO66" i="23"/>
  <c r="AO68" i="23"/>
  <c r="Y130" i="23"/>
  <c r="AO19" i="23"/>
  <c r="AO21" i="23"/>
  <c r="AO35" i="23"/>
  <c r="AO44" i="23"/>
  <c r="AO52" i="23"/>
  <c r="AO56" i="23"/>
  <c r="AQ57" i="23"/>
  <c r="AO59" i="23"/>
  <c r="AQ59" i="23"/>
  <c r="AO64" i="23"/>
  <c r="AO65" i="23"/>
  <c r="J130" i="23"/>
  <c r="AC130" i="23"/>
  <c r="AO14" i="23"/>
  <c r="AO22" i="23"/>
  <c r="AO26" i="23"/>
  <c r="AO28" i="23"/>
  <c r="AO40" i="23"/>
  <c r="AO51" i="23"/>
  <c r="AO58" i="23"/>
  <c r="AO73" i="23"/>
  <c r="AO77" i="23"/>
  <c r="AO78" i="23"/>
  <c r="AO79" i="23"/>
  <c r="AO86" i="23"/>
  <c r="AO13" i="23"/>
  <c r="AQ49" i="23"/>
  <c r="C130" i="23"/>
  <c r="E130" i="23"/>
  <c r="U130" i="23"/>
  <c r="AO16" i="23"/>
  <c r="AN17" i="4"/>
  <c r="AQ130" i="23" l="1"/>
  <c r="AO130" i="23"/>
  <c r="AM121" i="20"/>
  <c r="AM130" i="22"/>
  <c r="D130" i="22"/>
  <c r="E130" i="22"/>
  <c r="F130" i="22"/>
  <c r="G130" i="22"/>
  <c r="H130" i="22"/>
  <c r="I130" i="22"/>
  <c r="J130" i="22"/>
  <c r="K130" i="22"/>
  <c r="L130" i="22"/>
  <c r="M130" i="22"/>
  <c r="N130" i="22"/>
  <c r="O130" i="22"/>
  <c r="P130" i="22"/>
  <c r="Q130" i="22"/>
  <c r="R130" i="22"/>
  <c r="S130" i="22"/>
  <c r="T130" i="22"/>
  <c r="U130" i="22"/>
  <c r="V130" i="22"/>
  <c r="W130" i="22"/>
  <c r="X130" i="22"/>
  <c r="Y130" i="22"/>
  <c r="Z130" i="22"/>
  <c r="AA130" i="22"/>
  <c r="AB130" i="22"/>
  <c r="AC130" i="22"/>
  <c r="AD130" i="22"/>
  <c r="AE130" i="22"/>
  <c r="AF130" i="22"/>
  <c r="AG130" i="22"/>
  <c r="AH130" i="22"/>
  <c r="AI130" i="22"/>
  <c r="AJ130" i="22"/>
  <c r="AK130" i="22"/>
  <c r="C130" i="22"/>
  <c r="AN117" i="22" l="1"/>
  <c r="AN118" i="22"/>
  <c r="AN119" i="22"/>
  <c r="AN120" i="22"/>
  <c r="AN121" i="22"/>
  <c r="AN122" i="22"/>
  <c r="AN123" i="22"/>
  <c r="AL117" i="22"/>
  <c r="AL118" i="22"/>
  <c r="AL119" i="22"/>
  <c r="AL120" i="22"/>
  <c r="AL121" i="22"/>
  <c r="AL122" i="22"/>
  <c r="AL123" i="22"/>
  <c r="AL107" i="22" l="1"/>
  <c r="AL108" i="22"/>
  <c r="AL109" i="22"/>
  <c r="AL110" i="22"/>
  <c r="AL111" i="22"/>
  <c r="AL112" i="22"/>
  <c r="AL113" i="22"/>
  <c r="AL114" i="22"/>
  <c r="AL115" i="22"/>
  <c r="AL116" i="22"/>
  <c r="AL124" i="22"/>
  <c r="AL125" i="22"/>
  <c r="AL126" i="22"/>
  <c r="AL127" i="22"/>
  <c r="AL128" i="22"/>
  <c r="AL129" i="22"/>
  <c r="AL106" i="22" l="1"/>
  <c r="AL105" i="22"/>
  <c r="AN105" i="22" l="1"/>
  <c r="AN106" i="22"/>
  <c r="AN107" i="22"/>
  <c r="AN108" i="22"/>
  <c r="AN109" i="22"/>
  <c r="AN110" i="22"/>
  <c r="AN111" i="22"/>
  <c r="AN112" i="22"/>
  <c r="AN113" i="22"/>
  <c r="AN114" i="22"/>
  <c r="AN115" i="22"/>
  <c r="AN116" i="22"/>
  <c r="AN124" i="22"/>
  <c r="AN125" i="22"/>
  <c r="AN126" i="22"/>
  <c r="AN127" i="22"/>
  <c r="AN128" i="22"/>
  <c r="AN129" i="22"/>
  <c r="AN104" i="22"/>
  <c r="AL104" i="22"/>
  <c r="AN87" i="22"/>
  <c r="AN88" i="22"/>
  <c r="AN89" i="22"/>
  <c r="AN90" i="22"/>
  <c r="AN91" i="22"/>
  <c r="AN92" i="22"/>
  <c r="AN93" i="22"/>
  <c r="AN94" i="22"/>
  <c r="AN95" i="22"/>
  <c r="AN96" i="22"/>
  <c r="AN97" i="22"/>
  <c r="AN98" i="22"/>
  <c r="AN99" i="22"/>
  <c r="AN100" i="22"/>
  <c r="AN101" i="22"/>
  <c r="AN102" i="22"/>
  <c r="AN103" i="22"/>
  <c r="AL98" i="22"/>
  <c r="AL99" i="22"/>
  <c r="AL100" i="22"/>
  <c r="AL101" i="22"/>
  <c r="AL102" i="22"/>
  <c r="AL103" i="22"/>
  <c r="AL94" i="22" l="1"/>
  <c r="AL95" i="22"/>
  <c r="AL96" i="22"/>
  <c r="AL97" i="22"/>
  <c r="AI93" i="22"/>
  <c r="Z93" i="22"/>
  <c r="Y93" i="22"/>
  <c r="AF92" i="22"/>
  <c r="F92" i="22"/>
  <c r="AL92" i="22" s="1"/>
  <c r="D91" i="22"/>
  <c r="AL91" i="22" s="1"/>
  <c r="Z90" i="22"/>
  <c r="Y90" i="22"/>
  <c r="AL90" i="22" s="1"/>
  <c r="Z89" i="22"/>
  <c r="W89" i="22"/>
  <c r="AL89" i="22" s="1"/>
  <c r="U89" i="22"/>
  <c r="Z88" i="22"/>
  <c r="Y88" i="22"/>
  <c r="U88" i="22"/>
  <c r="AL88" i="22" s="1"/>
  <c r="Z87" i="22"/>
  <c r="Y87" i="22"/>
  <c r="U87" i="22"/>
  <c r="AL87" i="22" s="1"/>
  <c r="AN86" i="22"/>
  <c r="AE86" i="22"/>
  <c r="AL86" i="22" s="1"/>
  <c r="AN85" i="22"/>
  <c r="AL85" i="22"/>
  <c r="Z85" i="22"/>
  <c r="Y85" i="22"/>
  <c r="W85" i="22"/>
  <c r="AN84" i="22"/>
  <c r="AF84" i="22"/>
  <c r="Z84" i="22"/>
  <c r="J84" i="22"/>
  <c r="AL84" i="22" s="1"/>
  <c r="AN83" i="22"/>
  <c r="AF83" i="22"/>
  <c r="Z83" i="22"/>
  <c r="J83" i="22"/>
  <c r="AN82" i="22"/>
  <c r="AF82" i="22"/>
  <c r="Z82" i="22"/>
  <c r="Y82" i="22"/>
  <c r="G82" i="22"/>
  <c r="F82" i="22"/>
  <c r="AN81" i="22"/>
  <c r="AI81" i="22"/>
  <c r="AF81" i="22"/>
  <c r="Z81" i="22"/>
  <c r="Y81" i="22"/>
  <c r="J81" i="22"/>
  <c r="AN80" i="22"/>
  <c r="AF80" i="22"/>
  <c r="Z80" i="22"/>
  <c r="Y80" i="22"/>
  <c r="U80" i="22"/>
  <c r="AL80" i="22" s="1"/>
  <c r="AN79" i="22"/>
  <c r="AH79" i="22"/>
  <c r="AF79" i="22"/>
  <c r="Z79" i="22"/>
  <c r="AL79" i="22" s="1"/>
  <c r="AN78" i="22"/>
  <c r="AF78" i="22"/>
  <c r="Z78" i="22"/>
  <c r="F78" i="22"/>
  <c r="AL78" i="22" s="1"/>
  <c r="AN77" i="22"/>
  <c r="AH77" i="22"/>
  <c r="AL77" i="22" s="1"/>
  <c r="V76" i="22"/>
  <c r="T76" i="22"/>
  <c r="L76" i="22"/>
  <c r="C76" i="22"/>
  <c r="AN76" i="22" s="1"/>
  <c r="V75" i="22"/>
  <c r="T75" i="22"/>
  <c r="L75" i="22"/>
  <c r="C75" i="22"/>
  <c r="AN75" i="22" s="1"/>
  <c r="AF74" i="22"/>
  <c r="V74" i="22"/>
  <c r="T74" i="22"/>
  <c r="M74" i="22"/>
  <c r="AL74" i="22" s="1"/>
  <c r="L74" i="22"/>
  <c r="C74" i="22"/>
  <c r="AN74" i="22" s="1"/>
  <c r="AN73" i="22"/>
  <c r="AL73" i="22"/>
  <c r="AF72" i="22"/>
  <c r="V72" i="22"/>
  <c r="T72" i="22"/>
  <c r="M72" i="22"/>
  <c r="L72" i="22"/>
  <c r="C72" i="22"/>
  <c r="AN72" i="22" s="1"/>
  <c r="AN71" i="22"/>
  <c r="AL71" i="22"/>
  <c r="Z71" i="22"/>
  <c r="AN70" i="22"/>
  <c r="Z70" i="22"/>
  <c r="Y70" i="22"/>
  <c r="AN69" i="22"/>
  <c r="Z69" i="22"/>
  <c r="Y69" i="22"/>
  <c r="AN68" i="22"/>
  <c r="Z68" i="22"/>
  <c r="AL68" i="22" s="1"/>
  <c r="U68" i="22"/>
  <c r="AN67" i="22"/>
  <c r="AL67" i="22"/>
  <c r="AN66" i="22"/>
  <c r="Z66" i="22"/>
  <c r="Y66" i="22"/>
  <c r="AL66" i="22" s="1"/>
  <c r="AN65" i="22"/>
  <c r="Z65" i="22"/>
  <c r="Y65" i="22"/>
  <c r="W65" i="22"/>
  <c r="AL65" i="22" s="1"/>
  <c r="AL64" i="22"/>
  <c r="AF64" i="22"/>
  <c r="C64" i="22"/>
  <c r="AN64" i="22" s="1"/>
  <c r="AN63" i="22"/>
  <c r="AL63" i="22"/>
  <c r="AF63" i="22"/>
  <c r="AE63" i="22"/>
  <c r="L63" i="22"/>
  <c r="AN62" i="22"/>
  <c r="AF62" i="22"/>
  <c r="AE62" i="22"/>
  <c r="L62" i="22"/>
  <c r="AL62" i="22" s="1"/>
  <c r="AN61" i="22"/>
  <c r="AF61" i="22"/>
  <c r="AE61" i="22"/>
  <c r="AN60" i="22"/>
  <c r="AF60" i="22"/>
  <c r="AE60" i="22"/>
  <c r="Z60" i="22"/>
  <c r="AE59" i="22"/>
  <c r="Z59" i="22"/>
  <c r="U59" i="22"/>
  <c r="C59" i="22"/>
  <c r="AN58" i="22"/>
  <c r="AF58" i="22"/>
  <c r="AE58" i="22"/>
  <c r="L58" i="22"/>
  <c r="AL58" i="22" s="1"/>
  <c r="AN57" i="22"/>
  <c r="AL57" i="22"/>
  <c r="E57" i="22"/>
  <c r="AN56" i="22"/>
  <c r="AF56" i="22"/>
  <c r="AL56" i="22" s="1"/>
  <c r="L56" i="22"/>
  <c r="AN55" i="22"/>
  <c r="Z55" i="22"/>
  <c r="AL55" i="22" s="1"/>
  <c r="AN54" i="22"/>
  <c r="AF54" i="22"/>
  <c r="Z54" i="22"/>
  <c r="Y54" i="22"/>
  <c r="AL54" i="22" s="1"/>
  <c r="Z53" i="22"/>
  <c r="Y53" i="22"/>
  <c r="T53" i="22"/>
  <c r="C53" i="22"/>
  <c r="AN52" i="22"/>
  <c r="Z52" i="22"/>
  <c r="Y52" i="22"/>
  <c r="AL52" i="22" s="1"/>
  <c r="Z51" i="22"/>
  <c r="Y51" i="22"/>
  <c r="T51" i="22"/>
  <c r="C51" i="22"/>
  <c r="AN50" i="22"/>
  <c r="AL50" i="22"/>
  <c r="AN49" i="22"/>
  <c r="AL49" i="22"/>
  <c r="AN48" i="22"/>
  <c r="AL48" i="22"/>
  <c r="Z47" i="22"/>
  <c r="Y47" i="22"/>
  <c r="T47" i="22"/>
  <c r="C47" i="22"/>
  <c r="AL47" i="22" s="1"/>
  <c r="AN46" i="22"/>
  <c r="AL46" i="22"/>
  <c r="AN45" i="22"/>
  <c r="AH45" i="22"/>
  <c r="Z45" i="22"/>
  <c r="AN44" i="22"/>
  <c r="W44" i="22"/>
  <c r="U44" i="22"/>
  <c r="AL44" i="22" s="1"/>
  <c r="AN43" i="22"/>
  <c r="AF43" i="22"/>
  <c r="Z43" i="22"/>
  <c r="U43" i="22"/>
  <c r="AN42" i="22"/>
  <c r="Z42" i="22"/>
  <c r="Y42" i="22"/>
  <c r="W42" i="22"/>
  <c r="AL42" i="22" s="1"/>
  <c r="AN41" i="22"/>
  <c r="AH41" i="22"/>
  <c r="Z41" i="22"/>
  <c r="Y41" i="22"/>
  <c r="AN40" i="22"/>
  <c r="Z40" i="22"/>
  <c r="Y40" i="22"/>
  <c r="AL40" i="22" s="1"/>
  <c r="AN39" i="22"/>
  <c r="AF39" i="22"/>
  <c r="Z39" i="22"/>
  <c r="W39" i="22"/>
  <c r="F39" i="22"/>
  <c r="AN38" i="22"/>
  <c r="AL38" i="22"/>
  <c r="AN37" i="22"/>
  <c r="AF37" i="22"/>
  <c r="Z37" i="22"/>
  <c r="Y37" i="22"/>
  <c r="W37" i="22"/>
  <c r="AL37" i="22" s="1"/>
  <c r="F37" i="22"/>
  <c r="AN36" i="22"/>
  <c r="AF36" i="22"/>
  <c r="Z36" i="22"/>
  <c r="F36" i="22"/>
  <c r="AN35" i="22"/>
  <c r="AL35" i="22"/>
  <c r="AN34" i="22"/>
  <c r="Z34" i="22"/>
  <c r="W34" i="22"/>
  <c r="AL34" i="22" s="1"/>
  <c r="AN33" i="22"/>
  <c r="Z33" i="22"/>
  <c r="Y33" i="22"/>
  <c r="W33" i="22"/>
  <c r="AL33" i="22" s="1"/>
  <c r="AN32" i="22"/>
  <c r="Z32" i="22"/>
  <c r="Y32" i="22"/>
  <c r="W32" i="22"/>
  <c r="V32" i="22"/>
  <c r="AN31" i="22"/>
  <c r="Z31" i="22"/>
  <c r="Y31" i="22"/>
  <c r="W31" i="22"/>
  <c r="AN30" i="22"/>
  <c r="Z30" i="22"/>
  <c r="AL30" i="22" s="1"/>
  <c r="Y30" i="22"/>
  <c r="AN29" i="22"/>
  <c r="Z29" i="22"/>
  <c r="AL29" i="22" s="1"/>
  <c r="Y29" i="22"/>
  <c r="W29" i="22"/>
  <c r="AN28" i="22"/>
  <c r="AL28" i="22"/>
  <c r="AN27" i="22"/>
  <c r="Z27" i="22"/>
  <c r="Y27" i="22"/>
  <c r="W27" i="22"/>
  <c r="AL27" i="22" s="1"/>
  <c r="AN26" i="22"/>
  <c r="Z26" i="22"/>
  <c r="Y26" i="22"/>
  <c r="W26" i="22"/>
  <c r="AL26" i="22" s="1"/>
  <c r="AN25" i="22"/>
  <c r="Z25" i="22"/>
  <c r="Y25" i="22"/>
  <c r="W25" i="22"/>
  <c r="AN24" i="22"/>
  <c r="Z24" i="22"/>
  <c r="Y24" i="22"/>
  <c r="AL24" i="22" s="1"/>
  <c r="W24" i="22"/>
  <c r="AN23" i="22"/>
  <c r="AL23" i="22"/>
  <c r="AN22" i="22"/>
  <c r="Z22" i="22"/>
  <c r="Y22" i="22"/>
  <c r="W22" i="22"/>
  <c r="AL22" i="22" s="1"/>
  <c r="AN21" i="22"/>
  <c r="Z21" i="22"/>
  <c r="Y21" i="22"/>
  <c r="W21" i="22"/>
  <c r="AN20" i="22"/>
  <c r="Z20" i="22"/>
  <c r="Y20" i="22"/>
  <c r="W20" i="22"/>
  <c r="AL20" i="22" s="1"/>
  <c r="AN19" i="22"/>
  <c r="Z19" i="22"/>
  <c r="Y19" i="22"/>
  <c r="AL19" i="22" s="1"/>
  <c r="AN18" i="22"/>
  <c r="AL18" i="22"/>
  <c r="Z18" i="22"/>
  <c r="AN17" i="22"/>
  <c r="D17" i="22"/>
  <c r="AL17" i="22" s="1"/>
  <c r="AN16" i="22"/>
  <c r="AL16" i="22"/>
  <c r="AN15" i="22"/>
  <c r="AL15" i="22"/>
  <c r="Z15" i="22"/>
  <c r="Y15" i="22"/>
  <c r="W15" i="22"/>
  <c r="AN14" i="22"/>
  <c r="AH14" i="22"/>
  <c r="Z14" i="22"/>
  <c r="Y14" i="22"/>
  <c r="AL14" i="22" s="1"/>
  <c r="AN13" i="22"/>
  <c r="AH13" i="22"/>
  <c r="Z13" i="22"/>
  <c r="Y13" i="22"/>
  <c r="AN47" i="22" l="1"/>
  <c r="AL59" i="22"/>
  <c r="AL70" i="22"/>
  <c r="AL21" i="22"/>
  <c r="AL61" i="22"/>
  <c r="AL69" i="22"/>
  <c r="AL81" i="22"/>
  <c r="AL83" i="22"/>
  <c r="AN59" i="22"/>
  <c r="AL25" i="22"/>
  <c r="AL31" i="22"/>
  <c r="AL32" i="22"/>
  <c r="AL36" i="22"/>
  <c r="AL39" i="22"/>
  <c r="AL41" i="22"/>
  <c r="AL45" i="22"/>
  <c r="AL51" i="22"/>
  <c r="AN51" i="22"/>
  <c r="AL53" i="22"/>
  <c r="AN53" i="22"/>
  <c r="AL60" i="22"/>
  <c r="AL82" i="22"/>
  <c r="AL93" i="22"/>
  <c r="AL76" i="22"/>
  <c r="AL43" i="22"/>
  <c r="AL13" i="22"/>
  <c r="AL72" i="22"/>
  <c r="AL75" i="22"/>
  <c r="AL130" i="22" l="1"/>
  <c r="AN130" i="22"/>
  <c r="AK17" i="4" l="1"/>
  <c r="AN92" i="20" l="1"/>
  <c r="AL92" i="20"/>
  <c r="G121" i="20" l="1"/>
  <c r="H121" i="20"/>
  <c r="I121" i="20"/>
  <c r="J121" i="20"/>
  <c r="K121" i="20"/>
  <c r="M121" i="20"/>
  <c r="O121" i="20"/>
  <c r="R121" i="20"/>
  <c r="S121" i="20"/>
  <c r="X121" i="20"/>
  <c r="AA121" i="20"/>
  <c r="AC121" i="20"/>
  <c r="AD121" i="20"/>
  <c r="AG121" i="20"/>
  <c r="AN89" i="20" l="1"/>
  <c r="AN90" i="20"/>
  <c r="AN91" i="20"/>
  <c r="AN93" i="20"/>
  <c r="AN94" i="20"/>
  <c r="AN95" i="20"/>
  <c r="AN96" i="20"/>
  <c r="AN97" i="20"/>
  <c r="AN98" i="20"/>
  <c r="AN99" i="20"/>
  <c r="AN100" i="20"/>
  <c r="AN101" i="20"/>
  <c r="AN102" i="20"/>
  <c r="AN103" i="20"/>
  <c r="AN104" i="20"/>
  <c r="AN105" i="20"/>
  <c r="AN106" i="20"/>
  <c r="AN107" i="20"/>
  <c r="AN108" i="20"/>
  <c r="AN109" i="20"/>
  <c r="AN110" i="20"/>
  <c r="AN111" i="20"/>
  <c r="AN112" i="20"/>
  <c r="AN113" i="20"/>
  <c r="AN114" i="20"/>
  <c r="AN115" i="20"/>
  <c r="AN116" i="20"/>
  <c r="AN117" i="20"/>
  <c r="AN118" i="20"/>
  <c r="AN119" i="20"/>
  <c r="AN120" i="20"/>
  <c r="AL89" i="20"/>
  <c r="AL90" i="20"/>
  <c r="AL91" i="20"/>
  <c r="AL93" i="20"/>
  <c r="AL94" i="20"/>
  <c r="AL95" i="20"/>
  <c r="AL96" i="20"/>
  <c r="AL97" i="20"/>
  <c r="AL98" i="20"/>
  <c r="AL99" i="20"/>
  <c r="AL100" i="20"/>
  <c r="AL101" i="20"/>
  <c r="AL102" i="20"/>
  <c r="AL103" i="20"/>
  <c r="AL104" i="20"/>
  <c r="AL105" i="20"/>
  <c r="AL106" i="20"/>
  <c r="AL107" i="20"/>
  <c r="AL108" i="20"/>
  <c r="AL109" i="20"/>
  <c r="AL110" i="20"/>
  <c r="AL111" i="20"/>
  <c r="AL112" i="20"/>
  <c r="AL113" i="20"/>
  <c r="AL114" i="20"/>
  <c r="AL115" i="20"/>
  <c r="AL116" i="20"/>
  <c r="AL117" i="20"/>
  <c r="AL118" i="20"/>
  <c r="AL119" i="20"/>
  <c r="AL120" i="20"/>
  <c r="AB17" i="4" l="1"/>
  <c r="AS17" i="4"/>
  <c r="AR17" i="4"/>
  <c r="Y17" i="4"/>
  <c r="V17" i="4"/>
  <c r="S17" i="4"/>
  <c r="P17" i="4"/>
  <c r="M17" i="4"/>
  <c r="J17" i="4"/>
  <c r="AE17" i="4"/>
  <c r="AH17" i="4"/>
  <c r="AK117" i="19"/>
  <c r="AC117" i="19"/>
  <c r="AD117" i="19"/>
  <c r="AE117" i="19"/>
  <c r="AF117" i="19"/>
  <c r="AG117" i="19"/>
  <c r="AH117" i="19"/>
  <c r="AI117" i="19"/>
  <c r="E117" i="19"/>
  <c r="F117" i="19"/>
  <c r="G117" i="19"/>
  <c r="H117" i="19"/>
  <c r="I117" i="19"/>
  <c r="J117" i="19"/>
  <c r="K117" i="19"/>
  <c r="L117" i="19"/>
  <c r="M117" i="19"/>
  <c r="N117" i="19"/>
  <c r="O117" i="19"/>
  <c r="P117" i="19"/>
  <c r="Q117" i="19"/>
  <c r="R117" i="19"/>
  <c r="S117" i="19"/>
  <c r="T117" i="19"/>
  <c r="U117" i="19"/>
  <c r="V117" i="19"/>
  <c r="W117" i="19"/>
  <c r="X117" i="19"/>
  <c r="Y117" i="19"/>
  <c r="Z117" i="19"/>
  <c r="AA117" i="19"/>
  <c r="AB117" i="19"/>
  <c r="D117" i="19"/>
  <c r="AT17" i="4" l="1"/>
  <c r="AL94" i="19"/>
  <c r="AL93" i="19"/>
  <c r="AL92" i="19"/>
  <c r="AL91" i="19"/>
  <c r="Q90" i="19"/>
  <c r="V90" i="19"/>
  <c r="W90" i="19"/>
  <c r="AB90" i="19"/>
  <c r="AJ91" i="19"/>
  <c r="AJ92" i="19"/>
  <c r="AJ93" i="19"/>
  <c r="AJ94" i="19"/>
  <c r="AJ95" i="19"/>
  <c r="AJ96" i="19"/>
  <c r="AJ97" i="19"/>
  <c r="AJ98" i="19"/>
  <c r="AJ99" i="19"/>
  <c r="AJ100" i="19"/>
  <c r="AJ101" i="19"/>
  <c r="AJ102" i="19"/>
  <c r="AJ103" i="19"/>
  <c r="AJ104" i="19"/>
  <c r="AJ105" i="19"/>
  <c r="AJ106" i="19"/>
  <c r="AJ107" i="19"/>
  <c r="AJ109" i="19"/>
  <c r="AJ110" i="19"/>
  <c r="AJ111" i="19"/>
  <c r="AJ112" i="19"/>
  <c r="AJ113" i="19"/>
  <c r="AJ114" i="19"/>
  <c r="AJ115" i="19"/>
  <c r="AJ116" i="19"/>
  <c r="AN88" i="20"/>
  <c r="AE88" i="20"/>
  <c r="Z88" i="20"/>
  <c r="Y88" i="20"/>
  <c r="U88" i="20"/>
  <c r="T88" i="20"/>
  <c r="AN87" i="20"/>
  <c r="AL87" i="20"/>
  <c r="AJ87" i="20"/>
  <c r="AN86" i="20"/>
  <c r="Z86" i="20"/>
  <c r="Y86" i="20"/>
  <c r="AL86" i="20" s="1"/>
  <c r="U86" i="20"/>
  <c r="AN85" i="20"/>
  <c r="AE85" i="20"/>
  <c r="AL85" i="20" s="1"/>
  <c r="AN84" i="20"/>
  <c r="AI84" i="20"/>
  <c r="Z84" i="20"/>
  <c r="Y84" i="20"/>
  <c r="AN83" i="20"/>
  <c r="AL83" i="20"/>
  <c r="AN82" i="20"/>
  <c r="Z82" i="20"/>
  <c r="AL82" i="20" s="1"/>
  <c r="AN81" i="20"/>
  <c r="Z81" i="20"/>
  <c r="Y81" i="20"/>
  <c r="F81" i="20"/>
  <c r="AN80" i="20"/>
  <c r="Z80" i="20"/>
  <c r="Y80" i="20"/>
  <c r="W80" i="20"/>
  <c r="F80" i="20"/>
  <c r="Z79" i="20"/>
  <c r="Y79" i="20"/>
  <c r="U79" i="20"/>
  <c r="C79" i="20"/>
  <c r="AN78" i="20"/>
  <c r="AH78" i="20"/>
  <c r="Z78" i="20"/>
  <c r="T78" i="20"/>
  <c r="AN77" i="20"/>
  <c r="Z77" i="20"/>
  <c r="T77" i="20"/>
  <c r="AL77" i="20" s="1"/>
  <c r="F77" i="20"/>
  <c r="AN76" i="20"/>
  <c r="AH76" i="20"/>
  <c r="AL76" i="20" s="1"/>
  <c r="AE75" i="20"/>
  <c r="AB75" i="20"/>
  <c r="V75" i="20"/>
  <c r="U75" i="20"/>
  <c r="L75" i="20"/>
  <c r="C75" i="20"/>
  <c r="AN75" i="20" s="1"/>
  <c r="AB74" i="20"/>
  <c r="V74" i="20"/>
  <c r="U74" i="20"/>
  <c r="L74" i="20"/>
  <c r="L121" i="20" s="1"/>
  <c r="C74" i="20"/>
  <c r="AN74" i="20" s="1"/>
  <c r="AN73" i="20"/>
  <c r="AL73" i="20"/>
  <c r="AN72" i="20"/>
  <c r="AF72" i="20"/>
  <c r="AE72" i="20"/>
  <c r="AB72" i="20"/>
  <c r="V72" i="20"/>
  <c r="AN71" i="20"/>
  <c r="AF71" i="20"/>
  <c r="AB71" i="20"/>
  <c r="V71" i="20"/>
  <c r="AI70" i="20"/>
  <c r="AE70" i="20"/>
  <c r="AB70" i="20"/>
  <c r="Z70" i="20"/>
  <c r="Y70" i="20"/>
  <c r="W70" i="20"/>
  <c r="U70" i="20"/>
  <c r="T70" i="20"/>
  <c r="C70" i="20"/>
  <c r="AN70" i="20" s="1"/>
  <c r="AN69" i="20"/>
  <c r="AB69" i="20"/>
  <c r="Z69" i="20"/>
  <c r="Y69" i="20"/>
  <c r="W69" i="20"/>
  <c r="U69" i="20"/>
  <c r="T69" i="20"/>
  <c r="AN68" i="20"/>
  <c r="Z68" i="20"/>
  <c r="W68" i="20"/>
  <c r="U68" i="20"/>
  <c r="T68" i="20"/>
  <c r="AL68" i="20" s="1"/>
  <c r="AN67" i="20"/>
  <c r="AB67" i="20"/>
  <c r="Z67" i="20"/>
  <c r="W67" i="20"/>
  <c r="U67" i="20"/>
  <c r="T67" i="20"/>
  <c r="AL67" i="20" s="1"/>
  <c r="AN66" i="20"/>
  <c r="AL66" i="20"/>
  <c r="Z65" i="20"/>
  <c r="Y65" i="20"/>
  <c r="W65" i="20"/>
  <c r="U65" i="20"/>
  <c r="T65" i="20"/>
  <c r="C65" i="20"/>
  <c r="AN65" i="20" s="1"/>
  <c r="AN64" i="20"/>
  <c r="Z64" i="20"/>
  <c r="Y64" i="20"/>
  <c r="W64" i="20"/>
  <c r="U64" i="20"/>
  <c r="T64" i="20"/>
  <c r="AN63" i="20"/>
  <c r="AL63" i="20"/>
  <c r="Z63" i="20"/>
  <c r="Y63" i="20"/>
  <c r="W63" i="20"/>
  <c r="AE62" i="20"/>
  <c r="AB62" i="20"/>
  <c r="E62" i="20"/>
  <c r="C62" i="20"/>
  <c r="AL62" i="20" s="1"/>
  <c r="AN61" i="20"/>
  <c r="AL61" i="20"/>
  <c r="AE60" i="20"/>
  <c r="T60" i="20"/>
  <c r="E60" i="20"/>
  <c r="C60" i="20"/>
  <c r="AE59" i="20"/>
  <c r="U59" i="20"/>
  <c r="T59" i="20"/>
  <c r="E59" i="20"/>
  <c r="C59" i="20"/>
  <c r="AN59" i="20" s="1"/>
  <c r="AI58" i="20"/>
  <c r="AE58" i="20"/>
  <c r="Z58" i="20"/>
  <c r="Y58" i="20"/>
  <c r="U58" i="20"/>
  <c r="T58" i="20"/>
  <c r="E58" i="20"/>
  <c r="C58" i="20"/>
  <c r="Z57" i="20"/>
  <c r="U57" i="20"/>
  <c r="P57" i="20"/>
  <c r="P121" i="20" s="1"/>
  <c r="C57" i="20"/>
  <c r="AN57" i="20" s="1"/>
  <c r="AE56" i="20"/>
  <c r="AE121" i="20" s="1"/>
  <c r="U56" i="20"/>
  <c r="T56" i="20"/>
  <c r="E56" i="20"/>
  <c r="C56" i="20"/>
  <c r="AN56" i="20" s="1"/>
  <c r="AN55" i="20"/>
  <c r="AL55" i="20"/>
  <c r="U54" i="20"/>
  <c r="T54" i="20"/>
  <c r="E54" i="20"/>
  <c r="C54" i="20"/>
  <c r="Z53" i="20"/>
  <c r="U53" i="20"/>
  <c r="C53" i="20"/>
  <c r="Z52" i="20"/>
  <c r="Y52" i="20"/>
  <c r="U52" i="20"/>
  <c r="T52" i="20"/>
  <c r="F52" i="20"/>
  <c r="C52" i="20"/>
  <c r="AN52" i="20" s="1"/>
  <c r="AN51" i="20"/>
  <c r="Z51" i="20"/>
  <c r="Y51" i="20"/>
  <c r="F51" i="20"/>
  <c r="AL51" i="20" s="1"/>
  <c r="AN50" i="20"/>
  <c r="Z50" i="20"/>
  <c r="Y50" i="20"/>
  <c r="U50" i="20"/>
  <c r="AL50" i="20" s="1"/>
  <c r="Z49" i="20"/>
  <c r="Y49" i="20"/>
  <c r="C49" i="20"/>
  <c r="AN49" i="20" s="1"/>
  <c r="AN48" i="20"/>
  <c r="Z48" i="20"/>
  <c r="Y48" i="20"/>
  <c r="U48" i="20"/>
  <c r="AL48" i="20" s="1"/>
  <c r="AN47" i="20"/>
  <c r="AL47" i="20"/>
  <c r="AH46" i="20"/>
  <c r="AL46" i="20" s="1"/>
  <c r="Z46" i="20"/>
  <c r="C46" i="20"/>
  <c r="AN46" i="20" s="1"/>
  <c r="AN45" i="20"/>
  <c r="Z45" i="20"/>
  <c r="W45" i="20"/>
  <c r="U45" i="20"/>
  <c r="AN44" i="20"/>
  <c r="Z44" i="20"/>
  <c r="W44" i="20"/>
  <c r="U44" i="20"/>
  <c r="AN43" i="20"/>
  <c r="AL43" i="20"/>
  <c r="AN42" i="20"/>
  <c r="AL42" i="20"/>
  <c r="AN41" i="20"/>
  <c r="AB41" i="20"/>
  <c r="Z41" i="20"/>
  <c r="Y41" i="20"/>
  <c r="AN40" i="20"/>
  <c r="AN39" i="20"/>
  <c r="AK39" i="20"/>
  <c r="AK121" i="20" s="1"/>
  <c r="Z39" i="20"/>
  <c r="W39" i="20"/>
  <c r="T39" i="20"/>
  <c r="AL39" i="20" s="1"/>
  <c r="F39" i="20"/>
  <c r="AN38" i="20"/>
  <c r="AJ38" i="20"/>
  <c r="AJ121" i="20" s="1"/>
  <c r="Z38" i="20"/>
  <c r="Y38" i="20"/>
  <c r="W38" i="20"/>
  <c r="F38" i="20"/>
  <c r="AN37" i="20"/>
  <c r="AL37" i="20"/>
  <c r="AN36" i="20"/>
  <c r="Z36" i="20"/>
  <c r="T36" i="20"/>
  <c r="T121" i="20" s="1"/>
  <c r="F36" i="20"/>
  <c r="AN35" i="20"/>
  <c r="AL35" i="20"/>
  <c r="AN34" i="20"/>
  <c r="Z34" i="20"/>
  <c r="Y34" i="20"/>
  <c r="AL34" i="20" s="1"/>
  <c r="AN33" i="20"/>
  <c r="Z33" i="20"/>
  <c r="Y33" i="20"/>
  <c r="W33" i="20"/>
  <c r="AL33" i="20" s="1"/>
  <c r="AN32" i="20"/>
  <c r="Z32" i="20"/>
  <c r="Y32" i="20"/>
  <c r="W32" i="20"/>
  <c r="AL32" i="20" s="1"/>
  <c r="AN31" i="20"/>
  <c r="Z31" i="20"/>
  <c r="Y31" i="20"/>
  <c r="W31" i="20"/>
  <c r="AL31" i="20" s="1"/>
  <c r="Z30" i="20"/>
  <c r="Y30" i="20"/>
  <c r="C30" i="20"/>
  <c r="AN29" i="20"/>
  <c r="Z29" i="20"/>
  <c r="Y29" i="20"/>
  <c r="W29" i="20"/>
  <c r="AL29" i="20" s="1"/>
  <c r="AN28" i="20"/>
  <c r="Z28" i="20"/>
  <c r="Y28" i="20"/>
  <c r="W28" i="20"/>
  <c r="AL28" i="20" s="1"/>
  <c r="AN27" i="20"/>
  <c r="Z27" i="20"/>
  <c r="Y27" i="20"/>
  <c r="W27" i="20"/>
  <c r="AL27" i="20" s="1"/>
  <c r="AN26" i="20"/>
  <c r="Z26" i="20"/>
  <c r="Y26" i="20"/>
  <c r="W26" i="20"/>
  <c r="AL26" i="20" s="1"/>
  <c r="AN25" i="20"/>
  <c r="Z25" i="20"/>
  <c r="Y25" i="20"/>
  <c r="W25" i="20"/>
  <c r="AL25" i="20" s="1"/>
  <c r="AN24" i="20"/>
  <c r="Z24" i="20"/>
  <c r="Y24" i="20"/>
  <c r="W24" i="20"/>
  <c r="AN23" i="20"/>
  <c r="AL23" i="20"/>
  <c r="AN22" i="20"/>
  <c r="Z22" i="20"/>
  <c r="Y22" i="20"/>
  <c r="W22" i="20"/>
  <c r="AL22" i="20" s="1"/>
  <c r="AN21" i="20"/>
  <c r="Z21" i="20"/>
  <c r="Y21" i="20"/>
  <c r="W21" i="20"/>
  <c r="AL21" i="20" s="1"/>
  <c r="AN20" i="20"/>
  <c r="Z20" i="20"/>
  <c r="Y20" i="20"/>
  <c r="W20" i="20"/>
  <c r="AL20" i="20" s="1"/>
  <c r="AN19" i="20"/>
  <c r="AB19" i="20"/>
  <c r="Z19" i="20"/>
  <c r="Y19" i="20"/>
  <c r="AL19" i="20" s="1"/>
  <c r="AN18" i="20"/>
  <c r="Z18" i="20"/>
  <c r="AL18" i="20" s="1"/>
  <c r="AN17" i="20"/>
  <c r="D17" i="20"/>
  <c r="D121" i="20" s="1"/>
  <c r="AN16" i="20"/>
  <c r="AL16" i="20"/>
  <c r="AN15" i="20"/>
  <c r="Z15" i="20"/>
  <c r="Y15" i="20"/>
  <c r="W15" i="20"/>
  <c r="W121" i="20" s="1"/>
  <c r="AN14" i="20"/>
  <c r="AH14" i="20"/>
  <c r="Z14" i="20"/>
  <c r="Y14" i="20"/>
  <c r="AL14" i="20" s="1"/>
  <c r="AN13" i="20"/>
  <c r="AH13" i="20"/>
  <c r="Z13" i="20"/>
  <c r="Y13" i="20"/>
  <c r="AL90" i="19"/>
  <c r="AL89" i="19"/>
  <c r="AJ89" i="19"/>
  <c r="AL88" i="19"/>
  <c r="W88" i="19"/>
  <c r="T88" i="19"/>
  <c r="R88" i="19"/>
  <c r="AL87" i="19"/>
  <c r="AJ87" i="19"/>
  <c r="AL86" i="19"/>
  <c r="AB86" i="19"/>
  <c r="AJ86" i="19" s="1"/>
  <c r="AL85" i="19"/>
  <c r="W85" i="19"/>
  <c r="V85" i="19"/>
  <c r="T85" i="19"/>
  <c r="AL84" i="19"/>
  <c r="I84" i="19"/>
  <c r="AJ84" i="19" s="1"/>
  <c r="AL83" i="19"/>
  <c r="W83" i="19"/>
  <c r="I83" i="19"/>
  <c r="AL82" i="19"/>
  <c r="W82" i="19"/>
  <c r="V82" i="19"/>
  <c r="G82" i="19"/>
  <c r="F82" i="19"/>
  <c r="AL81" i="19"/>
  <c r="W81" i="19"/>
  <c r="V81" i="19"/>
  <c r="I81" i="19"/>
  <c r="AL80" i="19"/>
  <c r="R80" i="19"/>
  <c r="AJ80" i="19" s="1"/>
  <c r="AL79" i="19"/>
  <c r="AE79" i="19"/>
  <c r="W79" i="19"/>
  <c r="AL78" i="19"/>
  <c r="E78" i="19"/>
  <c r="AJ78" i="19" s="1"/>
  <c r="AL77" i="19"/>
  <c r="AE77" i="19"/>
  <c r="AJ77" i="19" s="1"/>
  <c r="AL76" i="19"/>
  <c r="AB76" i="19"/>
  <c r="E76" i="19"/>
  <c r="AB75" i="19"/>
  <c r="S75" i="19"/>
  <c r="R75" i="19"/>
  <c r="C75" i="19"/>
  <c r="AJ75" i="19" s="1"/>
  <c r="AL74" i="19"/>
  <c r="AB74" i="19"/>
  <c r="S74" i="19"/>
  <c r="P74" i="19"/>
  <c r="F74" i="19"/>
  <c r="AL73" i="19"/>
  <c r="AB73" i="19"/>
  <c r="S73" i="19"/>
  <c r="P73" i="19"/>
  <c r="F73" i="19"/>
  <c r="AL72" i="19"/>
  <c r="AB72" i="19"/>
  <c r="S72" i="19"/>
  <c r="P72" i="19"/>
  <c r="F72" i="19"/>
  <c r="AL71" i="19"/>
  <c r="AB71" i="19"/>
  <c r="W71" i="19"/>
  <c r="V71" i="19"/>
  <c r="T71" i="19"/>
  <c r="Q71" i="19"/>
  <c r="E71" i="19"/>
  <c r="AL70" i="19"/>
  <c r="AB70" i="19"/>
  <c r="W70" i="19"/>
  <c r="V70" i="19"/>
  <c r="T70" i="19"/>
  <c r="Q70" i="19"/>
  <c r="E70" i="19"/>
  <c r="AL69" i="19"/>
  <c r="W69" i="19"/>
  <c r="T69" i="19"/>
  <c r="Q69" i="19"/>
  <c r="AL68" i="19"/>
  <c r="W68" i="19"/>
  <c r="T68" i="19"/>
  <c r="AJ68" i="19" s="1"/>
  <c r="Q68" i="19"/>
  <c r="AL67" i="19"/>
  <c r="AJ67" i="19"/>
  <c r="AL66" i="19"/>
  <c r="W66" i="19"/>
  <c r="V66" i="19"/>
  <c r="T66" i="19"/>
  <c r="Q66" i="19"/>
  <c r="AL65" i="19"/>
  <c r="W65" i="19"/>
  <c r="V65" i="19"/>
  <c r="T65" i="19"/>
  <c r="Q65" i="19"/>
  <c r="AL64" i="19"/>
  <c r="W64" i="19"/>
  <c r="V64" i="19"/>
  <c r="P63" i="19"/>
  <c r="E63" i="19"/>
  <c r="C63" i="19"/>
  <c r="AL63" i="19" s="1"/>
  <c r="AL62" i="19"/>
  <c r="AB62" i="19"/>
  <c r="Q62" i="19"/>
  <c r="AJ62" i="19" s="1"/>
  <c r="AB61" i="19"/>
  <c r="Q61" i="19"/>
  <c r="E61" i="19"/>
  <c r="C61" i="19"/>
  <c r="AL61" i="19" s="1"/>
  <c r="AB60" i="19"/>
  <c r="Q60" i="19"/>
  <c r="E60" i="19"/>
  <c r="C60" i="19"/>
  <c r="AL60" i="19" s="1"/>
  <c r="AE59" i="19"/>
  <c r="AB59" i="19"/>
  <c r="W59" i="19"/>
  <c r="Q59" i="19"/>
  <c r="E59" i="19"/>
  <c r="C59" i="19"/>
  <c r="AL59" i="19" s="1"/>
  <c r="AL58" i="19"/>
  <c r="W58" i="19"/>
  <c r="F58" i="19"/>
  <c r="AB57" i="19"/>
  <c r="Q57" i="19"/>
  <c r="E57" i="19"/>
  <c r="C57" i="19"/>
  <c r="AL56" i="19"/>
  <c r="AJ56" i="19"/>
  <c r="W55" i="19"/>
  <c r="R55" i="19"/>
  <c r="Q55" i="19"/>
  <c r="C55" i="19"/>
  <c r="AL55" i="19" s="1"/>
  <c r="AL54" i="19"/>
  <c r="W54" i="19"/>
  <c r="R54" i="19"/>
  <c r="P54" i="19"/>
  <c r="W53" i="19"/>
  <c r="V53" i="19"/>
  <c r="F53" i="19"/>
  <c r="C53" i="19"/>
  <c r="AL53" i="19" s="1"/>
  <c r="AL52" i="19"/>
  <c r="W52" i="19"/>
  <c r="V52" i="19"/>
  <c r="P52" i="19"/>
  <c r="AL51" i="19"/>
  <c r="W51" i="19"/>
  <c r="V51" i="19"/>
  <c r="R51" i="19"/>
  <c r="AL50" i="19"/>
  <c r="W50" i="19"/>
  <c r="V50" i="19"/>
  <c r="T50" i="19"/>
  <c r="AL49" i="19"/>
  <c r="W49" i="19"/>
  <c r="V49" i="19"/>
  <c r="R49" i="19"/>
  <c r="AL48" i="19"/>
  <c r="E48" i="19"/>
  <c r="AJ48" i="19" s="1"/>
  <c r="AL47" i="19"/>
  <c r="E47" i="19"/>
  <c r="AL46" i="19"/>
  <c r="T46" i="19"/>
  <c r="R46" i="19"/>
  <c r="AL45" i="19"/>
  <c r="W45" i="19"/>
  <c r="T45" i="19"/>
  <c r="R45" i="19"/>
  <c r="AL44" i="19"/>
  <c r="W44" i="19"/>
  <c r="AJ44" i="19" s="1"/>
  <c r="T44" i="19"/>
  <c r="W43" i="19"/>
  <c r="V43" i="19"/>
  <c r="T43" i="19"/>
  <c r="C43" i="19"/>
  <c r="AL42" i="19"/>
  <c r="AJ42" i="19"/>
  <c r="AL41" i="19"/>
  <c r="W41" i="19"/>
  <c r="V41" i="19"/>
  <c r="T41" i="19"/>
  <c r="AL40" i="19"/>
  <c r="W40" i="19"/>
  <c r="Q40" i="19"/>
  <c r="AJ40" i="19" s="1"/>
  <c r="AL39" i="19"/>
  <c r="W39" i="19"/>
  <c r="V39" i="19"/>
  <c r="T39" i="19"/>
  <c r="AL38" i="19"/>
  <c r="W38" i="19"/>
  <c r="V38" i="19"/>
  <c r="T38" i="19"/>
  <c r="AL37" i="19"/>
  <c r="AG37" i="19"/>
  <c r="W37" i="19"/>
  <c r="Q37" i="19"/>
  <c r="AL36" i="19"/>
  <c r="AJ36" i="19"/>
  <c r="AL35" i="19"/>
  <c r="W35" i="19"/>
  <c r="V35" i="19"/>
  <c r="T35" i="19"/>
  <c r="AL34" i="19"/>
  <c r="W34" i="19"/>
  <c r="V34" i="19"/>
  <c r="T34" i="19"/>
  <c r="AL33" i="19"/>
  <c r="W33" i="19"/>
  <c r="V33" i="19"/>
  <c r="T33" i="19"/>
  <c r="AL32" i="19"/>
  <c r="AJ32" i="19"/>
  <c r="AL31" i="19"/>
  <c r="W31" i="19"/>
  <c r="V31" i="19"/>
  <c r="T31" i="19"/>
  <c r="AL30" i="19"/>
  <c r="W30" i="19"/>
  <c r="V30" i="19"/>
  <c r="T30" i="19"/>
  <c r="AJ30" i="19" s="1"/>
  <c r="AL29" i="19"/>
  <c r="W29" i="19"/>
  <c r="V29" i="19"/>
  <c r="T29" i="19"/>
  <c r="AJ29" i="19" s="1"/>
  <c r="AL28" i="19"/>
  <c r="W28" i="19"/>
  <c r="V28" i="19"/>
  <c r="T28" i="19"/>
  <c r="AJ28" i="19" s="1"/>
  <c r="AL27" i="19"/>
  <c r="W27" i="19"/>
  <c r="V27" i="19"/>
  <c r="T27" i="19"/>
  <c r="AL26" i="19"/>
  <c r="W26" i="19"/>
  <c r="V26" i="19"/>
  <c r="T26" i="19"/>
  <c r="AJ26" i="19" s="1"/>
  <c r="AL25" i="19"/>
  <c r="W25" i="19"/>
  <c r="V25" i="19"/>
  <c r="T25" i="19"/>
  <c r="AL24" i="19"/>
  <c r="W24" i="19"/>
  <c r="V24" i="19"/>
  <c r="T24" i="19"/>
  <c r="AL23" i="19"/>
  <c r="AJ23" i="19"/>
  <c r="AL22" i="19"/>
  <c r="W22" i="19"/>
  <c r="V22" i="19"/>
  <c r="T22" i="19"/>
  <c r="AL21" i="19"/>
  <c r="W21" i="19"/>
  <c r="V21" i="19"/>
  <c r="T21" i="19"/>
  <c r="AL20" i="19"/>
  <c r="W20" i="19"/>
  <c r="V20" i="19"/>
  <c r="T20" i="19"/>
  <c r="AL19" i="19"/>
  <c r="W19" i="19"/>
  <c r="V19" i="19"/>
  <c r="T19" i="19"/>
  <c r="AL18" i="19"/>
  <c r="W18" i="19"/>
  <c r="AJ18" i="19" s="1"/>
  <c r="AL17" i="19"/>
  <c r="AJ17" i="19"/>
  <c r="AL16" i="19"/>
  <c r="AJ16" i="19"/>
  <c r="AL15" i="19"/>
  <c r="W15" i="19"/>
  <c r="V15" i="19"/>
  <c r="T15" i="19"/>
  <c r="AL14" i="19"/>
  <c r="AE14" i="19"/>
  <c r="W14" i="19"/>
  <c r="V14" i="19"/>
  <c r="AJ14" i="19" s="1"/>
  <c r="AL13" i="19"/>
  <c r="AE13" i="19"/>
  <c r="W13" i="19"/>
  <c r="V13" i="19"/>
  <c r="AJ13" i="19" s="1"/>
  <c r="AN62" i="20" l="1"/>
  <c r="AN30" i="20"/>
  <c r="C121" i="20"/>
  <c r="AL54" i="20"/>
  <c r="AN54" i="20"/>
  <c r="AL71" i="20"/>
  <c r="V121" i="20"/>
  <c r="AH121" i="20"/>
  <c r="AB121" i="20"/>
  <c r="AL38" i="20"/>
  <c r="AL41" i="20"/>
  <c r="AL44" i="20"/>
  <c r="U121" i="20"/>
  <c r="AL45" i="20"/>
  <c r="AL53" i="20"/>
  <c r="E121" i="20"/>
  <c r="AL57" i="20"/>
  <c r="AI121" i="20"/>
  <c r="AL65" i="20"/>
  <c r="AL78" i="20"/>
  <c r="AL79" i="20"/>
  <c r="AL80" i="20"/>
  <c r="AL88" i="20"/>
  <c r="AL13" i="20"/>
  <c r="Y121" i="20"/>
  <c r="Z121" i="20"/>
  <c r="AL56" i="20"/>
  <c r="AL60" i="20"/>
  <c r="AN60" i="20"/>
  <c r="AL69" i="20"/>
  <c r="AL72" i="20"/>
  <c r="AL15" i="20"/>
  <c r="AL24" i="20"/>
  <c r="AL36" i="20"/>
  <c r="F121" i="20"/>
  <c r="AL49" i="20"/>
  <c r="AL58" i="20"/>
  <c r="AN58" i="20"/>
  <c r="AL64" i="20"/>
  <c r="AF121" i="20"/>
  <c r="AL81" i="20"/>
  <c r="AL84" i="20"/>
  <c r="C117" i="19"/>
  <c r="AL117" i="19" s="1"/>
  <c r="AJ46" i="19"/>
  <c r="AJ58" i="19"/>
  <c r="AJ64" i="19"/>
  <c r="AJ41" i="19"/>
  <c r="AJ19" i="19"/>
  <c r="AJ33" i="19"/>
  <c r="AJ35" i="19"/>
  <c r="AJ49" i="19"/>
  <c r="AJ51" i="19"/>
  <c r="AJ54" i="19"/>
  <c r="AJ79" i="19"/>
  <c r="AJ90" i="19"/>
  <c r="AL75" i="19"/>
  <c r="AJ21" i="19"/>
  <c r="AJ22" i="19"/>
  <c r="AJ34" i="19"/>
  <c r="AJ43" i="19"/>
  <c r="AJ57" i="19"/>
  <c r="AJ72" i="19"/>
  <c r="AJ83" i="19"/>
  <c r="AJ20" i="19"/>
  <c r="AJ27" i="19"/>
  <c r="AJ31" i="19"/>
  <c r="AJ38" i="19"/>
  <c r="AJ39" i="19"/>
  <c r="AJ45" i="19"/>
  <c r="AJ47" i="19"/>
  <c r="AJ65" i="19"/>
  <c r="AJ71" i="19"/>
  <c r="AJ73" i="19"/>
  <c r="AJ76" i="19"/>
  <c r="AJ85" i="19"/>
  <c r="AJ15" i="19"/>
  <c r="AJ24" i="19"/>
  <c r="AJ25" i="19"/>
  <c r="AJ50" i="19"/>
  <c r="AJ52" i="19"/>
  <c r="AJ59" i="19"/>
  <c r="AJ61" i="19"/>
  <c r="AJ66" i="19"/>
  <c r="AJ69" i="19"/>
  <c r="AJ70" i="19"/>
  <c r="AJ74" i="19"/>
  <c r="AJ82" i="19"/>
  <c r="AJ88" i="19"/>
  <c r="AL17" i="20"/>
  <c r="AL30" i="20"/>
  <c r="AL59" i="20"/>
  <c r="AL70" i="20"/>
  <c r="AL74" i="20"/>
  <c r="AL75" i="20"/>
  <c r="AN79" i="20"/>
  <c r="AN121" i="20"/>
  <c r="AN53" i="20"/>
  <c r="AL52" i="20"/>
  <c r="AJ55" i="19"/>
  <c r="AJ37" i="19"/>
  <c r="AL43" i="19"/>
  <c r="AJ53" i="19"/>
  <c r="AL57" i="19"/>
  <c r="AJ63" i="19"/>
  <c r="AJ60" i="19"/>
  <c r="AJ81" i="19"/>
  <c r="AL121" i="20" l="1"/>
  <c r="AJ117" i="19"/>
  <c r="AM115" i="16"/>
  <c r="AE92" i="16"/>
  <c r="T92" i="16"/>
  <c r="Z91" i="16"/>
  <c r="Y91" i="16"/>
  <c r="W91" i="16"/>
  <c r="D89" i="16"/>
  <c r="AE88" i="16"/>
  <c r="Z87" i="16"/>
  <c r="Y87" i="16"/>
  <c r="W87" i="16"/>
  <c r="I86" i="16"/>
  <c r="Z85" i="16"/>
  <c r="I85" i="16"/>
  <c r="G85" i="16"/>
  <c r="F85" i="16"/>
  <c r="Z84" i="16"/>
  <c r="Y84" i="16"/>
  <c r="G84" i="16"/>
  <c r="F84" i="16"/>
  <c r="Z83" i="16"/>
  <c r="Y83" i="16"/>
  <c r="I83" i="16"/>
  <c r="G83" i="16"/>
  <c r="Z82" i="16"/>
  <c r="Y82" i="16"/>
  <c r="U82" i="16"/>
  <c r="AI81" i="16"/>
  <c r="Z81" i="16"/>
  <c r="T81" i="16"/>
  <c r="E80" i="16"/>
  <c r="AI79" i="16"/>
  <c r="AE79" i="16"/>
  <c r="AE78" i="16"/>
  <c r="E78" i="16"/>
  <c r="AE77" i="16"/>
  <c r="V77" i="16"/>
  <c r="U77" i="16"/>
  <c r="T77" i="16"/>
  <c r="AE76" i="16"/>
  <c r="AE75" i="16"/>
  <c r="AE74" i="16"/>
  <c r="AE73" i="16"/>
  <c r="Z73" i="16"/>
  <c r="Y73" i="16"/>
  <c r="W73" i="16"/>
  <c r="Z72" i="16"/>
  <c r="Y72" i="16"/>
  <c r="W72" i="16"/>
  <c r="Z71" i="16"/>
  <c r="W71" i="16"/>
  <c r="T71" i="16"/>
  <c r="Z70" i="16"/>
  <c r="W70" i="16"/>
  <c r="T70" i="16"/>
  <c r="AE69" i="16"/>
  <c r="Z69" i="16"/>
  <c r="Y69" i="16"/>
  <c r="W69" i="16"/>
  <c r="T69" i="16"/>
  <c r="AE68" i="16"/>
  <c r="Z68" i="16"/>
  <c r="Y68" i="16"/>
  <c r="W68" i="16"/>
  <c r="T68" i="16"/>
  <c r="AE67" i="16"/>
  <c r="Z67" i="16"/>
  <c r="W67" i="16"/>
  <c r="T67" i="16"/>
  <c r="Z66" i="16"/>
  <c r="Y66" i="16"/>
  <c r="W66" i="16"/>
  <c r="E65" i="16"/>
  <c r="T64" i="16"/>
  <c r="E64" i="16"/>
  <c r="AE63" i="16"/>
  <c r="T63" i="16"/>
  <c r="E63" i="16"/>
  <c r="AE62" i="16"/>
  <c r="T62" i="16"/>
  <c r="E62" i="16"/>
  <c r="AE60" i="16"/>
  <c r="Z60" i="16"/>
  <c r="Y60" i="16"/>
  <c r="T60" i="16"/>
  <c r="E60" i="16"/>
  <c r="Z59" i="16"/>
  <c r="U59" i="16"/>
  <c r="F59" i="16"/>
  <c r="AE58" i="16"/>
  <c r="T58" i="16"/>
  <c r="E58" i="16"/>
  <c r="E57" i="16"/>
  <c r="Z56" i="16"/>
  <c r="U56" i="16"/>
  <c r="Z55" i="16"/>
  <c r="U55" i="16"/>
  <c r="S55" i="16"/>
  <c r="Z54" i="16"/>
  <c r="Y54" i="16"/>
  <c r="T54" i="16"/>
  <c r="Z53" i="16"/>
  <c r="Y53" i="16"/>
  <c r="U53" i="16"/>
  <c r="Z52" i="16"/>
  <c r="Y52" i="16"/>
  <c r="W52" i="16"/>
  <c r="Z51" i="16"/>
  <c r="Y51" i="16"/>
  <c r="W51" i="16"/>
  <c r="Z50" i="16"/>
  <c r="Y50" i="16"/>
  <c r="Z49" i="16"/>
  <c r="Y49" i="16"/>
  <c r="U49" i="16"/>
  <c r="E48" i="16"/>
  <c r="E47" i="16"/>
  <c r="W46" i="16"/>
  <c r="U46" i="16"/>
  <c r="Z45" i="16"/>
  <c r="Y45" i="16"/>
  <c r="W45" i="16"/>
  <c r="U45" i="16"/>
  <c r="Y44" i="16"/>
  <c r="F44" i="16"/>
  <c r="Z43" i="16"/>
  <c r="Y43" i="16"/>
  <c r="W43" i="16"/>
  <c r="Z41" i="16"/>
  <c r="Y41" i="16"/>
  <c r="W41" i="16"/>
  <c r="Z39" i="16"/>
  <c r="Y39" i="16"/>
  <c r="W39" i="16"/>
  <c r="Z38" i="16"/>
  <c r="Y38" i="16"/>
  <c r="W38" i="16"/>
  <c r="U37" i="16"/>
  <c r="T37" i="16"/>
  <c r="Z35" i="16"/>
  <c r="Y35" i="16"/>
  <c r="W35" i="16"/>
  <c r="Z34" i="16"/>
  <c r="Y34" i="16"/>
  <c r="W34" i="16"/>
  <c r="E32" i="16"/>
  <c r="Z31" i="16"/>
  <c r="Y31" i="16"/>
  <c r="W31" i="16"/>
  <c r="Z30" i="16"/>
  <c r="Y30" i="16"/>
  <c r="W30" i="16"/>
  <c r="Z29" i="16"/>
  <c r="Y29" i="16"/>
  <c r="W29" i="16"/>
  <c r="Z28" i="16"/>
  <c r="Y28" i="16"/>
  <c r="W28" i="16"/>
  <c r="Z27" i="16"/>
  <c r="Y27" i="16"/>
  <c r="W27" i="16"/>
  <c r="AI26" i="16"/>
  <c r="Z26" i="16"/>
  <c r="Y26" i="16"/>
  <c r="W26" i="16"/>
  <c r="Z25" i="16"/>
  <c r="Y25" i="16"/>
  <c r="W25" i="16"/>
  <c r="Z24" i="16"/>
  <c r="Y24" i="16"/>
  <c r="W24" i="16"/>
  <c r="Z23" i="16"/>
  <c r="Y23" i="16"/>
  <c r="W23" i="16"/>
  <c r="Z22" i="16"/>
  <c r="Y22" i="16"/>
  <c r="W22" i="16"/>
  <c r="Z20" i="16"/>
  <c r="Y20" i="16"/>
  <c r="W20" i="16"/>
  <c r="Z19" i="16"/>
  <c r="Y19" i="16"/>
  <c r="W19" i="16"/>
  <c r="Z18" i="16"/>
  <c r="W18" i="16"/>
  <c r="Z17" i="16"/>
  <c r="Y17" i="16"/>
  <c r="W17" i="16"/>
  <c r="Z16" i="16"/>
  <c r="Y16" i="16"/>
  <c r="Z13" i="16"/>
  <c r="Y13" i="16"/>
  <c r="W13" i="16"/>
  <c r="AH12" i="16"/>
  <c r="Z12" i="16"/>
  <c r="Y12" i="16"/>
  <c r="AH11" i="16"/>
  <c r="Z11" i="16"/>
  <c r="Y11" i="16"/>
  <c r="C115" i="16" l="1"/>
  <c r="AL108" i="16"/>
  <c r="AL109" i="16"/>
  <c r="AL110" i="16"/>
  <c r="AL111" i="16"/>
  <c r="AL112" i="16"/>
  <c r="AL113" i="16"/>
  <c r="AL114" i="16"/>
  <c r="AN115" i="16" l="1"/>
  <c r="AL104" i="16"/>
  <c r="AL93" i="16"/>
  <c r="AL94" i="16"/>
  <c r="AL95" i="16"/>
  <c r="AL96" i="16"/>
  <c r="AL97" i="16"/>
  <c r="AL98" i="16"/>
  <c r="AL99" i="16"/>
  <c r="AL100" i="16"/>
  <c r="AL101" i="16"/>
  <c r="AL102" i="16"/>
  <c r="AL103" i="16"/>
  <c r="AL105" i="16"/>
  <c r="AL106" i="16"/>
  <c r="AL107" i="16"/>
  <c r="O115" i="16" l="1"/>
  <c r="AN93" i="16" l="1"/>
  <c r="AN94" i="16"/>
  <c r="AN95" i="16"/>
  <c r="AN96" i="16"/>
  <c r="AN97" i="16"/>
  <c r="AN98" i="16"/>
  <c r="AN99" i="16"/>
  <c r="AN100" i="16"/>
  <c r="AN101" i="16"/>
  <c r="AN102" i="16"/>
  <c r="AN103" i="16"/>
  <c r="AN104" i="16"/>
  <c r="AN105" i="16"/>
  <c r="AN106" i="16"/>
  <c r="AN107" i="16"/>
  <c r="AN112" i="16"/>
  <c r="AN113" i="16"/>
  <c r="AN114" i="16"/>
  <c r="H115" i="16"/>
  <c r="J115" i="16"/>
  <c r="K115" i="16"/>
  <c r="N115" i="16"/>
  <c r="P115" i="16"/>
  <c r="Q115" i="16"/>
  <c r="R115" i="16"/>
  <c r="X115" i="16"/>
  <c r="AA115" i="16"/>
  <c r="AB115" i="16"/>
  <c r="AC115" i="16"/>
  <c r="AD115" i="16"/>
  <c r="AF115" i="16"/>
  <c r="AG115" i="16"/>
  <c r="AJ115" i="16"/>
  <c r="AK115" i="16"/>
  <c r="J20" i="4" l="1"/>
  <c r="AN92" i="16"/>
  <c r="AL92" i="16"/>
  <c r="AN91" i="16"/>
  <c r="AL90" i="16"/>
  <c r="AN89" i="16"/>
  <c r="D115" i="16"/>
  <c r="AN88" i="16"/>
  <c r="AL88" i="16"/>
  <c r="AN87" i="16"/>
  <c r="AN86" i="16"/>
  <c r="AL86" i="16"/>
  <c r="AN85" i="16"/>
  <c r="AN84" i="16"/>
  <c r="AN83" i="16"/>
  <c r="AN82" i="16"/>
  <c r="AN81" i="16"/>
  <c r="AN80" i="16"/>
  <c r="AL80" i="16"/>
  <c r="AN79" i="16"/>
  <c r="AN78" i="16"/>
  <c r="AN77" i="16"/>
  <c r="V115" i="16"/>
  <c r="AN76" i="16"/>
  <c r="AL76" i="16"/>
  <c r="AN75" i="16"/>
  <c r="AL75" i="16"/>
  <c r="AN74" i="16"/>
  <c r="AL74" i="16"/>
  <c r="AN73" i="16"/>
  <c r="AN72" i="16"/>
  <c r="AN71" i="16"/>
  <c r="AN69" i="16"/>
  <c r="AN68" i="16"/>
  <c r="AN67" i="16"/>
  <c r="AN66" i="16"/>
  <c r="AN65" i="16"/>
  <c r="AL65" i="16"/>
  <c r="AN64" i="16"/>
  <c r="AL64" i="16"/>
  <c r="AN63" i="16"/>
  <c r="AL63" i="16"/>
  <c r="AN62" i="16"/>
  <c r="AN61" i="16"/>
  <c r="AL61" i="16"/>
  <c r="AN60" i="16"/>
  <c r="AN59" i="16"/>
  <c r="AL59" i="16"/>
  <c r="AN58" i="16"/>
  <c r="AN57" i="16"/>
  <c r="AL57" i="16"/>
  <c r="AN56" i="16"/>
  <c r="AN55" i="16"/>
  <c r="S115" i="16"/>
  <c r="AN54" i="16"/>
  <c r="AN53" i="16"/>
  <c r="AN52" i="16"/>
  <c r="AN51" i="16"/>
  <c r="AN50" i="16"/>
  <c r="AL50" i="16"/>
  <c r="AN49" i="16"/>
  <c r="AL49" i="16"/>
  <c r="AN48" i="16"/>
  <c r="AL48" i="16"/>
  <c r="AN47" i="16"/>
  <c r="AL47" i="16"/>
  <c r="AN46" i="16"/>
  <c r="AN45" i="16"/>
  <c r="AN44" i="16"/>
  <c r="AN43" i="16"/>
  <c r="AN42" i="16"/>
  <c r="AL42" i="16"/>
  <c r="AN41" i="16"/>
  <c r="AN40" i="16"/>
  <c r="AL40" i="16"/>
  <c r="AN39" i="16"/>
  <c r="AN38" i="16"/>
  <c r="AN37" i="16"/>
  <c r="AN36" i="16"/>
  <c r="AL36" i="16"/>
  <c r="AN35" i="16"/>
  <c r="AN34" i="16"/>
  <c r="AN33" i="16"/>
  <c r="AL33" i="16"/>
  <c r="AN32" i="16"/>
  <c r="AN31" i="16"/>
  <c r="AN30" i="16"/>
  <c r="AN29" i="16"/>
  <c r="AN28" i="16"/>
  <c r="AN27" i="16"/>
  <c r="AN26" i="16"/>
  <c r="AN25" i="16"/>
  <c r="AN24" i="16"/>
  <c r="AN23" i="16"/>
  <c r="AN22" i="16"/>
  <c r="AN21" i="16"/>
  <c r="AL21" i="16"/>
  <c r="AN20" i="16"/>
  <c r="AN19" i="16"/>
  <c r="AN18" i="16"/>
  <c r="AN17" i="16"/>
  <c r="AN16" i="16"/>
  <c r="AN15" i="16"/>
  <c r="AL15" i="16"/>
  <c r="AN14" i="16"/>
  <c r="AL14" i="16"/>
  <c r="AN13" i="16"/>
  <c r="AN12" i="16"/>
  <c r="AN11" i="16"/>
  <c r="AH115" i="16"/>
  <c r="AL51" i="16" l="1"/>
  <c r="AL60" i="16"/>
  <c r="AL30" i="16"/>
  <c r="AL35" i="16"/>
  <c r="AL18" i="16"/>
  <c r="AL20" i="16"/>
  <c r="AL39" i="16"/>
  <c r="Y115" i="16"/>
  <c r="AL12" i="16"/>
  <c r="W115" i="16"/>
  <c r="AI115" i="16"/>
  <c r="AL43" i="16"/>
  <c r="F115" i="16"/>
  <c r="AL46" i="16"/>
  <c r="AL58" i="16"/>
  <c r="AL81" i="16"/>
  <c r="AL82" i="16"/>
  <c r="G115" i="16"/>
  <c r="AL89" i="16"/>
  <c r="AL91" i="16"/>
  <c r="AL22" i="16"/>
  <c r="AL23" i="16"/>
  <c r="AL26" i="16"/>
  <c r="T115" i="16"/>
  <c r="AE115" i="16"/>
  <c r="AL69" i="16"/>
  <c r="I115" i="16"/>
  <c r="AL84" i="16"/>
  <c r="Z115" i="16"/>
  <c r="AL25" i="16"/>
  <c r="AL31" i="16"/>
  <c r="E115" i="16"/>
  <c r="U115" i="16"/>
  <c r="AL52" i="16"/>
  <c r="AL54" i="16"/>
  <c r="AL56" i="16"/>
  <c r="AL66" i="16"/>
  <c r="AL79" i="16"/>
  <c r="AL85" i="16"/>
  <c r="AL87" i="16"/>
  <c r="AL19" i="16"/>
  <c r="AL24" i="16"/>
  <c r="AL32" i="16"/>
  <c r="AL34" i="16"/>
  <c r="AL53" i="16"/>
  <c r="AL62" i="16"/>
  <c r="AL67" i="16"/>
  <c r="AL11" i="16"/>
  <c r="AL17" i="16"/>
  <c r="AL41" i="16"/>
  <c r="AL68" i="16"/>
  <c r="AL71" i="16"/>
  <c r="AL73" i="16"/>
  <c r="AL77" i="16"/>
  <c r="AL16" i="16"/>
  <c r="AL27" i="16"/>
  <c r="AL28" i="16"/>
  <c r="AL29" i="16"/>
  <c r="AL38" i="16"/>
  <c r="AL45" i="16"/>
  <c r="AL55" i="16"/>
  <c r="AL70" i="16"/>
  <c r="AL72" i="16"/>
  <c r="AL78" i="16"/>
  <c r="AL13" i="16"/>
  <c r="AL37" i="16"/>
  <c r="AL44" i="16"/>
  <c r="AL83" i="16"/>
  <c r="AL115" i="16" l="1"/>
  <c r="AL113" i="15"/>
  <c r="H113" i="15"/>
  <c r="J113" i="15"/>
  <c r="K113" i="15"/>
  <c r="L113" i="15"/>
  <c r="M113" i="15"/>
  <c r="N113" i="15"/>
  <c r="O113" i="15"/>
  <c r="P113" i="15"/>
  <c r="Q113" i="15"/>
  <c r="R113" i="15"/>
  <c r="U113" i="15"/>
  <c r="W113" i="15"/>
  <c r="Z113" i="15"/>
  <c r="AA113" i="15"/>
  <c r="AB113" i="15"/>
  <c r="AC113" i="15"/>
  <c r="AE113" i="15"/>
  <c r="AF113" i="15"/>
  <c r="AI113" i="15"/>
  <c r="AJ113" i="15"/>
  <c r="C113" i="15"/>
  <c r="AM109" i="15"/>
  <c r="AM110" i="15"/>
  <c r="AM111" i="15"/>
  <c r="AM112" i="15"/>
  <c r="AK109" i="15"/>
  <c r="AK110" i="15"/>
  <c r="AK111" i="15"/>
  <c r="AK112" i="15"/>
  <c r="AM113" i="15" l="1"/>
  <c r="AM72" i="15" l="1"/>
  <c r="AM73" i="15"/>
  <c r="AM74" i="15"/>
  <c r="AM75" i="15"/>
  <c r="AM76" i="15"/>
  <c r="AM77" i="15"/>
  <c r="AM78" i="15"/>
  <c r="AM79" i="15"/>
  <c r="AM80" i="15"/>
  <c r="AM81" i="15"/>
  <c r="AM82" i="15"/>
  <c r="AM83" i="15"/>
  <c r="AM84" i="15"/>
  <c r="AM85" i="15"/>
  <c r="AM86" i="15"/>
  <c r="AM87" i="15"/>
  <c r="AM88" i="15"/>
  <c r="AM89" i="15"/>
  <c r="AM90" i="15"/>
  <c r="AM91" i="15"/>
  <c r="AM92" i="15"/>
  <c r="AM93" i="15"/>
  <c r="AM94" i="15"/>
  <c r="AM95" i="15"/>
  <c r="AM96" i="15"/>
  <c r="AM97" i="15"/>
  <c r="AM98" i="15"/>
  <c r="AM99" i="15"/>
  <c r="AM100" i="15"/>
  <c r="AM101" i="15"/>
  <c r="AM102" i="15"/>
  <c r="AM103" i="15"/>
  <c r="AM104" i="15"/>
  <c r="AM105" i="15"/>
  <c r="AM106" i="15"/>
  <c r="AM107" i="15"/>
  <c r="AM108" i="15"/>
  <c r="AM13" i="15"/>
  <c r="AM14" i="15"/>
  <c r="AM15" i="15"/>
  <c r="AM16" i="15"/>
  <c r="AM17" i="15"/>
  <c r="AM18" i="15"/>
  <c r="AM19" i="15"/>
  <c r="AM20" i="15"/>
  <c r="AM21" i="15"/>
  <c r="AM22" i="15"/>
  <c r="AM23" i="15"/>
  <c r="AM24" i="15"/>
  <c r="AM25" i="15"/>
  <c r="AM26" i="15"/>
  <c r="AM27" i="15"/>
  <c r="AM28" i="15"/>
  <c r="AM29" i="15"/>
  <c r="AM30" i="15"/>
  <c r="AM31" i="15"/>
  <c r="AM32" i="15"/>
  <c r="AM33" i="15"/>
  <c r="AM34" i="15"/>
  <c r="AM35" i="15"/>
  <c r="AM36" i="15"/>
  <c r="AM37" i="15"/>
  <c r="AM38" i="15"/>
  <c r="AM39" i="15"/>
  <c r="AM40" i="15"/>
  <c r="AM41" i="15"/>
  <c r="AM42" i="15"/>
  <c r="AM43" i="15"/>
  <c r="AM44" i="15"/>
  <c r="AM45" i="15"/>
  <c r="AM46" i="15"/>
  <c r="AM47" i="15"/>
  <c r="AM48" i="15"/>
  <c r="AM49" i="15"/>
  <c r="AM50" i="15"/>
  <c r="AM51" i="15"/>
  <c r="AM52" i="15"/>
  <c r="AM53" i="15"/>
  <c r="AM54" i="15"/>
  <c r="AM55" i="15"/>
  <c r="AM56" i="15"/>
  <c r="AM57" i="15"/>
  <c r="AM58" i="15"/>
  <c r="AM59" i="15"/>
  <c r="AM60" i="15"/>
  <c r="AM61" i="15"/>
  <c r="AM62" i="15"/>
  <c r="AM63" i="15"/>
  <c r="AM64" i="15"/>
  <c r="AM65" i="15"/>
  <c r="AM66" i="15"/>
  <c r="AM67" i="15"/>
  <c r="AM68" i="15"/>
  <c r="AM69" i="15"/>
  <c r="AM70" i="15"/>
  <c r="AM71" i="15"/>
  <c r="AM12" i="15"/>
  <c r="AK102" i="15" l="1"/>
  <c r="AK103" i="15"/>
  <c r="AK104" i="15"/>
  <c r="AK105" i="15"/>
  <c r="AK106" i="15"/>
  <c r="AK107" i="15"/>
  <c r="AK108" i="15"/>
  <c r="AK96" i="15" l="1"/>
  <c r="AK97" i="15"/>
  <c r="AK98" i="15"/>
  <c r="AK99" i="15"/>
  <c r="AK100" i="15"/>
  <c r="AK101" i="15"/>
  <c r="AK94" i="15" l="1"/>
  <c r="AK95" i="15"/>
  <c r="Y93" i="15" l="1"/>
  <c r="X93" i="15"/>
  <c r="V93" i="15"/>
  <c r="AK92" i="15"/>
  <c r="D91" i="15"/>
  <c r="AK91" i="15" s="1"/>
  <c r="AH90" i="15"/>
  <c r="AD90" i="15"/>
  <c r="Y90" i="15"/>
  <c r="X90" i="15"/>
  <c r="Y89" i="15"/>
  <c r="X89" i="15"/>
  <c r="V89" i="15"/>
  <c r="Y88" i="15"/>
  <c r="I88" i="15"/>
  <c r="G88" i="15"/>
  <c r="Y87" i="15"/>
  <c r="I87" i="15"/>
  <c r="Y86" i="15"/>
  <c r="X86" i="15"/>
  <c r="I86" i="15"/>
  <c r="G86" i="15"/>
  <c r="F86" i="15"/>
  <c r="Y85" i="15"/>
  <c r="I85" i="15"/>
  <c r="G85" i="15"/>
  <c r="F85" i="15"/>
  <c r="AK84" i="15"/>
  <c r="Y83" i="15"/>
  <c r="S83" i="15"/>
  <c r="E82" i="15"/>
  <c r="AK82" i="15" s="1"/>
  <c r="AD81" i="15"/>
  <c r="AK81" i="15" s="1"/>
  <c r="AD80" i="15"/>
  <c r="AK80" i="15" s="1"/>
  <c r="AD79" i="15"/>
  <c r="AK79" i="15" s="1"/>
  <c r="AD78" i="15"/>
  <c r="AK78" i="15" s="1"/>
  <c r="AD77" i="15"/>
  <c r="AK77" i="15" s="1"/>
  <c r="AD76" i="15"/>
  <c r="AK76" i="15" s="1"/>
  <c r="AK75" i="15"/>
  <c r="Y74" i="15"/>
  <c r="X74" i="15"/>
  <c r="V74" i="15"/>
  <c r="Y73" i="15"/>
  <c r="V73" i="15"/>
  <c r="Y72" i="15"/>
  <c r="V72" i="15"/>
  <c r="S72" i="15"/>
  <c r="AD71" i="15"/>
  <c r="Y71" i="15"/>
  <c r="X71" i="15"/>
  <c r="V71" i="15"/>
  <c r="S71" i="15"/>
  <c r="Y70" i="15"/>
  <c r="X70" i="15"/>
  <c r="V70" i="15"/>
  <c r="S70" i="15"/>
  <c r="AD69" i="15"/>
  <c r="Y69" i="15"/>
  <c r="X69" i="15"/>
  <c r="V69" i="15"/>
  <c r="S69" i="15"/>
  <c r="AH68" i="15"/>
  <c r="Y68" i="15"/>
  <c r="X68" i="15"/>
  <c r="E67" i="15"/>
  <c r="AK67" i="15" s="1"/>
  <c r="S66" i="15"/>
  <c r="E66" i="15"/>
  <c r="AD65" i="15"/>
  <c r="S65" i="15"/>
  <c r="E65" i="15"/>
  <c r="S64" i="15"/>
  <c r="E64" i="15"/>
  <c r="S63" i="15"/>
  <c r="E63" i="15"/>
  <c r="Y62" i="15"/>
  <c r="X62" i="15"/>
  <c r="S62" i="15"/>
  <c r="E62" i="15"/>
  <c r="Y61" i="15"/>
  <c r="T61" i="15"/>
  <c r="F61" i="15"/>
  <c r="AD60" i="15"/>
  <c r="S60" i="15"/>
  <c r="E60" i="15"/>
  <c r="E59" i="15"/>
  <c r="AK59" i="15" s="1"/>
  <c r="Y58" i="15"/>
  <c r="T58" i="15"/>
  <c r="Y57" i="15"/>
  <c r="T57" i="15"/>
  <c r="Y56" i="15"/>
  <c r="X56" i="15"/>
  <c r="S56" i="15"/>
  <c r="Y55" i="15"/>
  <c r="X55" i="15"/>
  <c r="V55" i="15"/>
  <c r="V54" i="15"/>
  <c r="T54" i="15"/>
  <c r="Y53" i="15"/>
  <c r="X53" i="15"/>
  <c r="Y52" i="15"/>
  <c r="X52" i="15"/>
  <c r="V52" i="15"/>
  <c r="Y51" i="15"/>
  <c r="X51" i="15"/>
  <c r="T51" i="15"/>
  <c r="AH50" i="15"/>
  <c r="E50" i="15"/>
  <c r="AK49" i="15"/>
  <c r="T48" i="15"/>
  <c r="F48" i="15"/>
  <c r="Y47" i="15"/>
  <c r="V47" i="15"/>
  <c r="T47" i="15"/>
  <c r="AH46" i="15"/>
  <c r="X46" i="15"/>
  <c r="V46" i="15"/>
  <c r="T46" i="15"/>
  <c r="F46" i="15"/>
  <c r="Y45" i="15"/>
  <c r="X45" i="15"/>
  <c r="V45" i="15"/>
  <c r="AK44" i="15"/>
  <c r="Y43" i="15"/>
  <c r="X43" i="15"/>
  <c r="V43" i="15"/>
  <c r="Y42" i="15"/>
  <c r="X42" i="15"/>
  <c r="V42" i="15"/>
  <c r="AK41" i="15"/>
  <c r="Y40" i="15"/>
  <c r="X40" i="15"/>
  <c r="V40" i="15"/>
  <c r="Y39" i="15"/>
  <c r="S39" i="15"/>
  <c r="Y38" i="15"/>
  <c r="X38" i="15"/>
  <c r="V38" i="15"/>
  <c r="Y37" i="15"/>
  <c r="X37" i="15"/>
  <c r="V37" i="15"/>
  <c r="Y36" i="15"/>
  <c r="X36" i="15"/>
  <c r="V36" i="15"/>
  <c r="AK35" i="15"/>
  <c r="D34" i="15"/>
  <c r="Y33" i="15"/>
  <c r="X33" i="15"/>
  <c r="V33" i="15"/>
  <c r="Y32" i="15"/>
  <c r="X32" i="15"/>
  <c r="V32" i="15"/>
  <c r="AK31" i="15"/>
  <c r="Y30" i="15"/>
  <c r="X30" i="15"/>
  <c r="V30" i="15"/>
  <c r="Y29" i="15"/>
  <c r="X29" i="15"/>
  <c r="V29" i="15"/>
  <c r="Y28" i="15"/>
  <c r="X28" i="15"/>
  <c r="V28" i="15"/>
  <c r="Y27" i="15"/>
  <c r="X27" i="15"/>
  <c r="V27" i="15"/>
  <c r="Y26" i="15"/>
  <c r="X26" i="15"/>
  <c r="V26" i="15"/>
  <c r="Y25" i="15"/>
  <c r="AK25" i="15" s="1"/>
  <c r="X25" i="15"/>
  <c r="V25" i="15"/>
  <c r="Y24" i="15"/>
  <c r="X24" i="15"/>
  <c r="V24" i="15"/>
  <c r="Y23" i="15"/>
  <c r="X23" i="15"/>
  <c r="V23" i="15"/>
  <c r="AK22" i="15"/>
  <c r="Y21" i="15"/>
  <c r="X21" i="15"/>
  <c r="V21" i="15"/>
  <c r="AK20" i="15"/>
  <c r="Y19" i="15"/>
  <c r="X19" i="15"/>
  <c r="V19" i="15"/>
  <c r="AH18" i="15"/>
  <c r="AH113" i="15" s="1"/>
  <c r="Y18" i="15"/>
  <c r="X18" i="15"/>
  <c r="V18" i="15"/>
  <c r="Y17" i="15"/>
  <c r="AK17" i="15" s="1"/>
  <c r="AK16" i="15"/>
  <c r="AK15" i="15"/>
  <c r="AG14" i="15"/>
  <c r="Y14" i="15"/>
  <c r="X14" i="15"/>
  <c r="AG13" i="15"/>
  <c r="Y13" i="15"/>
  <c r="X13" i="15"/>
  <c r="AG12" i="15"/>
  <c r="Y12" i="15"/>
  <c r="Y113" i="15" s="1"/>
  <c r="X12" i="15"/>
  <c r="T113" i="15" l="1"/>
  <c r="I113" i="15"/>
  <c r="AK19" i="15"/>
  <c r="AK21" i="15"/>
  <c r="AK37" i="15"/>
  <c r="AK40" i="15"/>
  <c r="AK58" i="15"/>
  <c r="AK66" i="15"/>
  <c r="AK73" i="15"/>
  <c r="AG113" i="15"/>
  <c r="AK36" i="15"/>
  <c r="E113" i="15"/>
  <c r="S113" i="15"/>
  <c r="F113" i="15"/>
  <c r="G113" i="15"/>
  <c r="X113" i="15"/>
  <c r="AK18" i="15"/>
  <c r="V113" i="15"/>
  <c r="AK34" i="15"/>
  <c r="D113" i="15"/>
  <c r="AK45" i="15"/>
  <c r="AK54" i="15"/>
  <c r="AD113" i="15"/>
  <c r="AK83" i="15"/>
  <c r="AK33" i="15"/>
  <c r="AK57" i="15"/>
  <c r="AK74" i="15"/>
  <c r="AK29" i="15"/>
  <c r="AK32" i="15"/>
  <c r="AK51" i="15"/>
  <c r="AK52" i="15"/>
  <c r="AK53" i="15"/>
  <c r="AK63" i="15"/>
  <c r="AK72" i="15"/>
  <c r="AK93" i="15"/>
  <c r="AK26" i="15"/>
  <c r="AK50" i="15"/>
  <c r="AK61" i="15"/>
  <c r="AK68" i="15"/>
  <c r="AK86" i="15"/>
  <c r="AK88" i="15"/>
  <c r="AK89" i="15"/>
  <c r="AK46" i="15"/>
  <c r="AK71" i="15"/>
  <c r="AK14" i="15"/>
  <c r="AK23" i="15"/>
  <c r="AK24" i="15"/>
  <c r="AK38" i="15"/>
  <c r="AK42" i="15"/>
  <c r="AK43" i="15"/>
  <c r="AK60" i="15"/>
  <c r="AK65" i="15"/>
  <c r="AK69" i="15"/>
  <c r="AK87" i="15"/>
  <c r="AK90" i="15"/>
  <c r="AK30" i="15"/>
  <c r="AK13" i="15"/>
  <c r="AK27" i="15"/>
  <c r="AK28" i="15"/>
  <c r="AK47" i="15"/>
  <c r="AK48" i="15"/>
  <c r="AK55" i="15"/>
  <c r="AK56" i="15"/>
  <c r="AK62" i="15"/>
  <c r="AK64" i="15"/>
  <c r="AK70" i="15"/>
  <c r="AK85" i="15"/>
  <c r="AK12" i="15"/>
  <c r="AK39" i="15"/>
  <c r="AK113" i="15" l="1"/>
  <c r="C115" i="13"/>
  <c r="AM96" i="13"/>
  <c r="AK96" i="13"/>
  <c r="AL115" i="13" l="1"/>
  <c r="AM94" i="13" l="1"/>
  <c r="AM95" i="13"/>
  <c r="AM97" i="13"/>
  <c r="AM98" i="13"/>
  <c r="AM99" i="13"/>
  <c r="AM100" i="13"/>
  <c r="AM101" i="13"/>
  <c r="AM102" i="13"/>
  <c r="AM103" i="13"/>
  <c r="AM104" i="13"/>
  <c r="AM105" i="13"/>
  <c r="AM106" i="13"/>
  <c r="AM107" i="13"/>
  <c r="AM108" i="13"/>
  <c r="AM109" i="13"/>
  <c r="AM110" i="13"/>
  <c r="AM111" i="13"/>
  <c r="AM112" i="13"/>
  <c r="AM113" i="13"/>
  <c r="AK94" i="13"/>
  <c r="AK95" i="13"/>
  <c r="AK97" i="13"/>
  <c r="AK98" i="13"/>
  <c r="AK99" i="13"/>
  <c r="AK100" i="13"/>
  <c r="AK101" i="13"/>
  <c r="AK102" i="13"/>
  <c r="AK103" i="13"/>
  <c r="AK104" i="13"/>
  <c r="AK105" i="13"/>
  <c r="AK106" i="13"/>
  <c r="AK107" i="13"/>
  <c r="AK108" i="13"/>
  <c r="AK109" i="13"/>
  <c r="AK110" i="13"/>
  <c r="AK111" i="13"/>
  <c r="AK112" i="13"/>
  <c r="AK113" i="13"/>
  <c r="AK93" i="13"/>
  <c r="AK114" i="13"/>
  <c r="AM93" i="13"/>
  <c r="AM114" i="13"/>
  <c r="AG115" i="13"/>
  <c r="AD115" i="13"/>
  <c r="AC115" i="13"/>
  <c r="AA115" i="13"/>
  <c r="Z115" i="13"/>
  <c r="Y115" i="13"/>
  <c r="X115" i="13"/>
  <c r="U115" i="13"/>
  <c r="S115" i="13"/>
  <c r="O115" i="13"/>
  <c r="N115" i="13"/>
  <c r="M115" i="13"/>
  <c r="L115" i="13"/>
  <c r="K115" i="13"/>
  <c r="J115" i="13"/>
  <c r="AM92" i="13"/>
  <c r="AJ92" i="13"/>
  <c r="D92" i="13"/>
  <c r="AK92" i="13" s="1"/>
  <c r="AM91" i="13"/>
  <c r="W91" i="13"/>
  <c r="V91" i="13"/>
  <c r="T91" i="13"/>
  <c r="AK91" i="13" s="1"/>
  <c r="AM90" i="13"/>
  <c r="W90" i="13"/>
  <c r="I90" i="13"/>
  <c r="G90" i="13"/>
  <c r="F90" i="13"/>
  <c r="AM89" i="13"/>
  <c r="W89" i="13"/>
  <c r="V89" i="13"/>
  <c r="I89" i="13"/>
  <c r="G89" i="13"/>
  <c r="AK89" i="13" s="1"/>
  <c r="AM88" i="13"/>
  <c r="AK88" i="13"/>
  <c r="AM87" i="13"/>
  <c r="W87" i="13"/>
  <c r="I87" i="13"/>
  <c r="I115" i="13" s="1"/>
  <c r="G87" i="13"/>
  <c r="G115" i="13" s="1"/>
  <c r="F87" i="13"/>
  <c r="F115" i="13" s="1"/>
  <c r="AM86" i="13"/>
  <c r="AB86" i="13"/>
  <c r="W86" i="13"/>
  <c r="V86" i="13"/>
  <c r="R86" i="13"/>
  <c r="AK86" i="13" s="1"/>
  <c r="AM85" i="13"/>
  <c r="W85" i="13"/>
  <c r="Q85" i="13"/>
  <c r="AM84" i="13"/>
  <c r="AK84" i="13"/>
  <c r="AM83" i="13"/>
  <c r="AJ83" i="13"/>
  <c r="AB83" i="13"/>
  <c r="AK83" i="13" s="1"/>
  <c r="AM82" i="13"/>
  <c r="AJ82" i="13"/>
  <c r="AB82" i="13"/>
  <c r="R82" i="13"/>
  <c r="AK82" i="13" s="1"/>
  <c r="AM81" i="13"/>
  <c r="AJ81" i="13"/>
  <c r="AB81" i="13"/>
  <c r="R81" i="13"/>
  <c r="AM80" i="13"/>
  <c r="AJ80" i="13"/>
  <c r="AB80" i="13"/>
  <c r="AM79" i="13"/>
  <c r="AJ79" i="13"/>
  <c r="AB79" i="13"/>
  <c r="AK79" i="13" s="1"/>
  <c r="AM78" i="13"/>
  <c r="AJ78" i="13"/>
  <c r="AB78" i="13"/>
  <c r="AM77" i="13"/>
  <c r="W77" i="13"/>
  <c r="V77" i="13"/>
  <c r="T77" i="13"/>
  <c r="Q77" i="13"/>
  <c r="AK77" i="13" s="1"/>
  <c r="AM76" i="13"/>
  <c r="W76" i="13"/>
  <c r="V76" i="13"/>
  <c r="T76" i="13"/>
  <c r="Q76" i="13"/>
  <c r="AM75" i="13"/>
  <c r="W75" i="13"/>
  <c r="T75" i="13"/>
  <c r="Q75" i="13"/>
  <c r="AM74" i="13"/>
  <c r="W74" i="13"/>
  <c r="V74" i="13"/>
  <c r="T74" i="13"/>
  <c r="Q74" i="13"/>
  <c r="AK74" i="13" s="1"/>
  <c r="AM73" i="13"/>
  <c r="W73" i="13"/>
  <c r="T73" i="13"/>
  <c r="Q73" i="13"/>
  <c r="AM72" i="13"/>
  <c r="W72" i="13"/>
  <c r="V72" i="13"/>
  <c r="T72" i="13"/>
  <c r="Q72" i="13"/>
  <c r="AM71" i="13"/>
  <c r="W71" i="13"/>
  <c r="V71" i="13"/>
  <c r="T71" i="13"/>
  <c r="AM70" i="13"/>
  <c r="AJ70" i="13"/>
  <c r="E70" i="13"/>
  <c r="AK70" i="13" s="1"/>
  <c r="AM69" i="13"/>
  <c r="AJ69" i="13"/>
  <c r="E69" i="13"/>
  <c r="AM68" i="13"/>
  <c r="Q68" i="13"/>
  <c r="AK68" i="13" s="1"/>
  <c r="AM67" i="13"/>
  <c r="AK67" i="13"/>
  <c r="AM66" i="13"/>
  <c r="AB66" i="13"/>
  <c r="Q66" i="13"/>
  <c r="AM65" i="13"/>
  <c r="AB65" i="13"/>
  <c r="V65" i="13"/>
  <c r="Q65" i="13"/>
  <c r="AM64" i="13"/>
  <c r="Q64" i="13"/>
  <c r="P64" i="13"/>
  <c r="AK64" i="13" s="1"/>
  <c r="AM63" i="13"/>
  <c r="AJ63" i="13"/>
  <c r="AB63" i="13"/>
  <c r="Q63" i="13"/>
  <c r="AM62" i="13"/>
  <c r="AJ62" i="13"/>
  <c r="AJ115" i="13" s="1"/>
  <c r="E62" i="13"/>
  <c r="AM61" i="13"/>
  <c r="W61" i="13"/>
  <c r="P61" i="13"/>
  <c r="AK61" i="13" s="1"/>
  <c r="AM60" i="13"/>
  <c r="W60" i="13"/>
  <c r="Q60" i="13"/>
  <c r="P60" i="13"/>
  <c r="P115" i="13" s="1"/>
  <c r="AM59" i="13"/>
  <c r="W59" i="13"/>
  <c r="V59" i="13"/>
  <c r="AM58" i="13"/>
  <c r="W58" i="13"/>
  <c r="V58" i="13"/>
  <c r="T58" i="13"/>
  <c r="R58" i="13"/>
  <c r="AK58" i="13" s="1"/>
  <c r="AM57" i="13"/>
  <c r="W57" i="13"/>
  <c r="V57" i="13"/>
  <c r="T57" i="13"/>
  <c r="AK57" i="13" s="1"/>
  <c r="AM56" i="13"/>
  <c r="W56" i="13"/>
  <c r="V56" i="13"/>
  <c r="AK56" i="13" s="1"/>
  <c r="T56" i="13"/>
  <c r="AM55" i="13"/>
  <c r="AK55" i="13"/>
  <c r="AM54" i="13"/>
  <c r="W54" i="13"/>
  <c r="V54" i="13"/>
  <c r="R54" i="13"/>
  <c r="AM53" i="13"/>
  <c r="E53" i="13"/>
  <c r="D53" i="13"/>
  <c r="AK53" i="13" s="1"/>
  <c r="AM52" i="13"/>
  <c r="AK52" i="13"/>
  <c r="D52" i="13"/>
  <c r="AM51" i="13"/>
  <c r="T51" i="13"/>
  <c r="R51" i="13"/>
  <c r="AK51" i="13" s="1"/>
  <c r="AM50" i="13"/>
  <c r="T50" i="13"/>
  <c r="R50" i="13"/>
  <c r="AM49" i="13"/>
  <c r="W49" i="13"/>
  <c r="R49" i="13"/>
  <c r="AK49" i="13" s="1"/>
  <c r="AM48" i="13"/>
  <c r="W48" i="13"/>
  <c r="V48" i="13"/>
  <c r="T48" i="13"/>
  <c r="AK48" i="13" s="1"/>
  <c r="AM47" i="13"/>
  <c r="AK47" i="13"/>
  <c r="AM46" i="13"/>
  <c r="W46" i="13"/>
  <c r="V46" i="13"/>
  <c r="T46" i="13"/>
  <c r="AM45" i="13"/>
  <c r="W45" i="13"/>
  <c r="V45" i="13"/>
  <c r="T45" i="13"/>
  <c r="AK45" i="13" s="1"/>
  <c r="AM44" i="13"/>
  <c r="W44" i="13"/>
  <c r="V44" i="13"/>
  <c r="AK44" i="13" s="1"/>
  <c r="T44" i="13"/>
  <c r="AM43" i="13"/>
  <c r="W43" i="13"/>
  <c r="V43" i="13"/>
  <c r="T43" i="13"/>
  <c r="AM42" i="13"/>
  <c r="W42" i="13"/>
  <c r="Q42" i="13"/>
  <c r="AM41" i="13"/>
  <c r="AF41" i="13"/>
  <c r="AF115" i="13" s="1"/>
  <c r="W41" i="13"/>
  <c r="AK41" i="13" s="1"/>
  <c r="V41" i="13"/>
  <c r="AM40" i="13"/>
  <c r="W40" i="13"/>
  <c r="V40" i="13"/>
  <c r="T40" i="13"/>
  <c r="AM39" i="13"/>
  <c r="W39" i="13"/>
  <c r="V39" i="13"/>
  <c r="T39" i="13"/>
  <c r="AK39" i="13" s="1"/>
  <c r="AM38" i="13"/>
  <c r="AK38" i="13"/>
  <c r="AM37" i="13"/>
  <c r="D37" i="13"/>
  <c r="AK37" i="13" s="1"/>
  <c r="AM36" i="13"/>
  <c r="AK36" i="13"/>
  <c r="AM35" i="13"/>
  <c r="W35" i="13"/>
  <c r="V35" i="13"/>
  <c r="T35" i="13"/>
  <c r="AM34" i="13"/>
  <c r="AK34" i="13"/>
  <c r="AM33" i="13"/>
  <c r="AK33" i="13"/>
  <c r="AM32" i="13"/>
  <c r="AK32" i="13"/>
  <c r="AM31" i="13"/>
  <c r="AK31" i="13"/>
  <c r="AM30" i="13"/>
  <c r="W30" i="13"/>
  <c r="V30" i="13"/>
  <c r="T30" i="13"/>
  <c r="AK30" i="13" s="1"/>
  <c r="AM29" i="13"/>
  <c r="W29" i="13"/>
  <c r="V29" i="13"/>
  <c r="T29" i="13"/>
  <c r="AM28" i="13"/>
  <c r="W28" i="13"/>
  <c r="V28" i="13"/>
  <c r="T28" i="13"/>
  <c r="AK28" i="13" s="1"/>
  <c r="AM27" i="13"/>
  <c r="W27" i="13"/>
  <c r="V27" i="13"/>
  <c r="T27" i="13"/>
  <c r="AM26" i="13"/>
  <c r="AK26" i="13"/>
  <c r="AM25" i="13"/>
  <c r="AK25" i="13"/>
  <c r="AM24" i="13"/>
  <c r="W24" i="13"/>
  <c r="V24" i="13"/>
  <c r="T24" i="13"/>
  <c r="AK24" i="13" s="1"/>
  <c r="AM23" i="13"/>
  <c r="AK23" i="13"/>
  <c r="AM22" i="13"/>
  <c r="W22" i="13"/>
  <c r="V22" i="13"/>
  <c r="T22" i="13"/>
  <c r="AM21" i="13"/>
  <c r="W21" i="13"/>
  <c r="V21" i="13"/>
  <c r="T21" i="13"/>
  <c r="AK21" i="13" s="1"/>
  <c r="AM20" i="13"/>
  <c r="AK20" i="13"/>
  <c r="W20" i="13"/>
  <c r="AM19" i="13"/>
  <c r="AK19" i="13"/>
  <c r="AM18" i="13"/>
  <c r="AK18" i="13"/>
  <c r="AM17" i="13"/>
  <c r="W17" i="13"/>
  <c r="V17" i="13"/>
  <c r="T17" i="13"/>
  <c r="AM16" i="13"/>
  <c r="W16" i="13"/>
  <c r="V16" i="13"/>
  <c r="T16" i="13"/>
  <c r="T115" i="13" s="1"/>
  <c r="AK15" i="13"/>
  <c r="AM14" i="13"/>
  <c r="AE14" i="13"/>
  <c r="W14" i="13"/>
  <c r="AK14" i="13" s="1"/>
  <c r="V14" i="13"/>
  <c r="AE13" i="13"/>
  <c r="AE115" i="13" s="1"/>
  <c r="W13" i="13"/>
  <c r="W115" i="13" s="1"/>
  <c r="V13" i="13"/>
  <c r="AK13" i="13" l="1"/>
  <c r="V115" i="13"/>
  <c r="AK16" i="13"/>
  <c r="AK17" i="13"/>
  <c r="AK22" i="13"/>
  <c r="AK27" i="13"/>
  <c r="AK29" i="13"/>
  <c r="AK35" i="13"/>
  <c r="AK40" i="13"/>
  <c r="Q115" i="13"/>
  <c r="AK42" i="13"/>
  <c r="AK43" i="13"/>
  <c r="AK46" i="13"/>
  <c r="AK50" i="13"/>
  <c r="E115" i="13"/>
  <c r="AK54" i="13"/>
  <c r="AK59" i="13"/>
  <c r="AK62" i="13"/>
  <c r="AK63" i="13"/>
  <c r="AK65" i="13"/>
  <c r="AK66" i="13"/>
  <c r="AK69" i="13"/>
  <c r="AK71" i="13"/>
  <c r="AK72" i="13"/>
  <c r="AK73" i="13"/>
  <c r="AK75" i="13"/>
  <c r="AK76" i="13"/>
  <c r="AK78" i="13"/>
  <c r="AK80" i="13"/>
  <c r="AK81" i="13"/>
  <c r="AK85" i="13"/>
  <c r="AK90" i="13"/>
  <c r="AM115" i="13"/>
  <c r="AK60" i="13"/>
  <c r="AK87" i="13"/>
  <c r="R115" i="13"/>
  <c r="AB115" i="13"/>
  <c r="AG112" i="2"/>
  <c r="AK115" i="13" l="1"/>
  <c r="R100" i="10"/>
  <c r="R99" i="10"/>
  <c r="R98" i="10"/>
  <c r="AI112" i="2" l="1"/>
  <c r="AI94" i="11" l="1"/>
  <c r="AI95" i="11"/>
  <c r="AI96" i="11"/>
  <c r="AI97" i="11"/>
  <c r="AI98" i="11"/>
  <c r="AI99" i="11"/>
  <c r="AI100" i="11"/>
  <c r="AI101" i="11"/>
  <c r="AI102" i="11"/>
  <c r="AI103" i="11"/>
  <c r="AI104" i="11"/>
  <c r="AI105" i="11"/>
  <c r="AI106" i="11"/>
  <c r="AI107" i="11"/>
  <c r="AI108" i="11"/>
  <c r="AI109" i="11"/>
  <c r="AI110" i="11"/>
  <c r="AI111" i="11"/>
  <c r="AI112" i="11"/>
  <c r="AI113" i="11"/>
  <c r="AI114" i="11"/>
  <c r="AG94" i="11"/>
  <c r="AG95" i="11"/>
  <c r="AG96" i="11"/>
  <c r="AG97" i="11"/>
  <c r="AG98" i="11"/>
  <c r="AG99" i="11"/>
  <c r="AG100" i="11"/>
  <c r="AG101" i="11"/>
  <c r="AG102" i="11"/>
  <c r="AG103" i="11"/>
  <c r="AG104" i="11"/>
  <c r="AG105" i="11"/>
  <c r="AG106" i="11"/>
  <c r="AG107" i="11"/>
  <c r="AG108" i="11"/>
  <c r="AG109" i="11"/>
  <c r="AG110" i="11"/>
  <c r="AG111" i="11"/>
  <c r="AG112" i="11"/>
  <c r="AG113" i="11"/>
  <c r="AG114" i="11"/>
  <c r="AG93" i="11"/>
  <c r="AG121" i="10" l="1"/>
  <c r="C121" i="10"/>
  <c r="AH98" i="10"/>
  <c r="AH99" i="10"/>
  <c r="AH100" i="10"/>
  <c r="AH101" i="10"/>
  <c r="AH102" i="10"/>
  <c r="AH103" i="10"/>
  <c r="AH104" i="10"/>
  <c r="AH105" i="10"/>
  <c r="AH106" i="10"/>
  <c r="AH107" i="10"/>
  <c r="AH108" i="10"/>
  <c r="AH109" i="10"/>
  <c r="AH110" i="10"/>
  <c r="AH111" i="10"/>
  <c r="AH112" i="10"/>
  <c r="AH113" i="10"/>
  <c r="AH114" i="10"/>
  <c r="AH115" i="10"/>
  <c r="AH116" i="10"/>
  <c r="AH117" i="10"/>
  <c r="AH118" i="10"/>
  <c r="AH119" i="10"/>
  <c r="AH120" i="10"/>
  <c r="AF98" i="10"/>
  <c r="AF99" i="10"/>
  <c r="AF100" i="10"/>
  <c r="AF101" i="10"/>
  <c r="AF102" i="10"/>
  <c r="AF103" i="10"/>
  <c r="AF104" i="10"/>
  <c r="AF105" i="10"/>
  <c r="AF106" i="10"/>
  <c r="AF107" i="10"/>
  <c r="AF108" i="10"/>
  <c r="AF109" i="10"/>
  <c r="AF110" i="10"/>
  <c r="AF111" i="10"/>
  <c r="AF112" i="10"/>
  <c r="AF113" i="10"/>
  <c r="AF114" i="10"/>
  <c r="AF115" i="10"/>
  <c r="AF116" i="10"/>
  <c r="AF117" i="10"/>
  <c r="AF118" i="10"/>
  <c r="AF119" i="10"/>
  <c r="AF120" i="10"/>
  <c r="AF97" i="10"/>
  <c r="AH122" i="2" l="1"/>
  <c r="D122" i="2"/>
  <c r="E122" i="2"/>
  <c r="M122" i="2"/>
  <c r="N122" i="2"/>
  <c r="S122" i="2"/>
  <c r="V122" i="2"/>
  <c r="W122" i="2"/>
  <c r="X122" i="2"/>
  <c r="Y122" i="2"/>
  <c r="Z122" i="2"/>
  <c r="AD122" i="2"/>
  <c r="AE122" i="2"/>
  <c r="AF122" i="2"/>
  <c r="AI121" i="8"/>
  <c r="AG96" i="8" l="1"/>
  <c r="AI100" i="8"/>
  <c r="AI101" i="8"/>
  <c r="AI102" i="8"/>
  <c r="AI103" i="8"/>
  <c r="AI104" i="8"/>
  <c r="AI105" i="8"/>
  <c r="AI106" i="8"/>
  <c r="AI107" i="8"/>
  <c r="AI108" i="8"/>
  <c r="AI109" i="8"/>
  <c r="AI110" i="8"/>
  <c r="AI111" i="8"/>
  <c r="AI112" i="8"/>
  <c r="AI113" i="8"/>
  <c r="AI114" i="8"/>
  <c r="AI115" i="8"/>
  <c r="AI116" i="8"/>
  <c r="AI117" i="8"/>
  <c r="AI118" i="8"/>
  <c r="AI119" i="8"/>
  <c r="AI120" i="8"/>
  <c r="AI99" i="8"/>
  <c r="AI98" i="8"/>
  <c r="AI97" i="8"/>
  <c r="AH98" i="9"/>
  <c r="AH99" i="9"/>
  <c r="AH100" i="9"/>
  <c r="AH101" i="9"/>
  <c r="AH102" i="9"/>
  <c r="AH103" i="9"/>
  <c r="AH104" i="9"/>
  <c r="AH105" i="9"/>
  <c r="AH106" i="9"/>
  <c r="AH107" i="9"/>
  <c r="AH108" i="9"/>
  <c r="AH109" i="9"/>
  <c r="AH110" i="9"/>
  <c r="AH111" i="9"/>
  <c r="AH112" i="9"/>
  <c r="AH113" i="9"/>
  <c r="AH114" i="9"/>
  <c r="AH115" i="9"/>
  <c r="AH116" i="9"/>
  <c r="AH117" i="9"/>
  <c r="AH118" i="9"/>
  <c r="AH119" i="9"/>
  <c r="AH120" i="9"/>
  <c r="AH97" i="9"/>
  <c r="AF98" i="9" l="1"/>
  <c r="AF99" i="9"/>
  <c r="AF100" i="9"/>
  <c r="AF101" i="9"/>
  <c r="AF102" i="9"/>
  <c r="AF103" i="9"/>
  <c r="AF104" i="9"/>
  <c r="AF105" i="9"/>
  <c r="AF106" i="9"/>
  <c r="AF107" i="9"/>
  <c r="AF108" i="9"/>
  <c r="AF109" i="9"/>
  <c r="AF110" i="9"/>
  <c r="AF111" i="9"/>
  <c r="AF112" i="9"/>
  <c r="AF113" i="9"/>
  <c r="AF114" i="9"/>
  <c r="AF115" i="9"/>
  <c r="AF116" i="9"/>
  <c r="AF117" i="9"/>
  <c r="AF118" i="9"/>
  <c r="AF119" i="9"/>
  <c r="AF120" i="9"/>
  <c r="AF97" i="9"/>
  <c r="AI93" i="8" l="1"/>
  <c r="AI94" i="8"/>
  <c r="AI95" i="8"/>
  <c r="AI96" i="8"/>
  <c r="AG98" i="8" l="1"/>
  <c r="AG99" i="8"/>
  <c r="AG100" i="8"/>
  <c r="AG101" i="8"/>
  <c r="AG102" i="8"/>
  <c r="AG103" i="8"/>
  <c r="AG104" i="8"/>
  <c r="AG105" i="8"/>
  <c r="AG106" i="8"/>
  <c r="AG107" i="8"/>
  <c r="AG108" i="8"/>
  <c r="AG109" i="8"/>
  <c r="AG110" i="8"/>
  <c r="AG111" i="8"/>
  <c r="AG112" i="8"/>
  <c r="AG113" i="8"/>
  <c r="AG114" i="8"/>
  <c r="AG115" i="8"/>
  <c r="AG116" i="8"/>
  <c r="AG117" i="8"/>
  <c r="AG118" i="8"/>
  <c r="AG119" i="8"/>
  <c r="AG120" i="8"/>
  <c r="AG121" i="8"/>
  <c r="AG97" i="8"/>
  <c r="AF122" i="8"/>
  <c r="AE122" i="8"/>
  <c r="AG107" i="2" l="1"/>
  <c r="AG108" i="2"/>
  <c r="AG109" i="2"/>
  <c r="AG110" i="2"/>
  <c r="AG111" i="2"/>
  <c r="AG113" i="2"/>
  <c r="AG114" i="2"/>
  <c r="AG115" i="2"/>
  <c r="AG116" i="2"/>
  <c r="AG117" i="2"/>
  <c r="AG118" i="2"/>
  <c r="AG119" i="2"/>
  <c r="AG120" i="2"/>
  <c r="AG121" i="2"/>
  <c r="AI107" i="2"/>
  <c r="AI108" i="2"/>
  <c r="AI109" i="2"/>
  <c r="AI110" i="2"/>
  <c r="AI111" i="2"/>
  <c r="AI113" i="2"/>
  <c r="AI114" i="2"/>
  <c r="AI115" i="2"/>
  <c r="AI116" i="2"/>
  <c r="AI117" i="2"/>
  <c r="AI118" i="2"/>
  <c r="AI119" i="2"/>
  <c r="AI120" i="2"/>
  <c r="AI121" i="2"/>
  <c r="AI93" i="2"/>
  <c r="AI104" i="2"/>
  <c r="AI105" i="2"/>
  <c r="AI106" i="2"/>
  <c r="AG106" i="2" l="1"/>
  <c r="AG105" i="2"/>
  <c r="AI99" i="2"/>
  <c r="AI100" i="2"/>
  <c r="AI101" i="2"/>
  <c r="AI102" i="2"/>
  <c r="AI103" i="2"/>
  <c r="AI98" i="2"/>
  <c r="AG99" i="2"/>
  <c r="AG100" i="2"/>
  <c r="AG101" i="2"/>
  <c r="AG102" i="2"/>
  <c r="AG103" i="2"/>
  <c r="AG104" i="2"/>
  <c r="AG98" i="2"/>
  <c r="AI97" i="2" l="1"/>
  <c r="AF85" i="11" l="1"/>
  <c r="AF53" i="11"/>
  <c r="AF52" i="11"/>
  <c r="Z67" i="11" l="1"/>
  <c r="Z68" i="11"/>
  <c r="O63" i="11"/>
  <c r="D62" i="11"/>
  <c r="Z84" i="11"/>
  <c r="Z83" i="11"/>
  <c r="Z82" i="11"/>
  <c r="AB14" i="11" l="1"/>
  <c r="U14" i="11"/>
  <c r="T14" i="11"/>
  <c r="U49" i="11"/>
  <c r="P49" i="11"/>
  <c r="P55" i="11"/>
  <c r="U55" i="11"/>
  <c r="P35" i="11"/>
  <c r="U35" i="11"/>
  <c r="T35" i="11"/>
  <c r="P58" i="11"/>
  <c r="U58" i="11"/>
  <c r="T58" i="11"/>
  <c r="P56" i="11"/>
  <c r="U56" i="11"/>
  <c r="T56" i="11"/>
  <c r="P54" i="11"/>
  <c r="U54" i="11"/>
  <c r="T54" i="11"/>
  <c r="D53" i="11"/>
  <c r="E92" i="11"/>
  <c r="Z79" i="11"/>
  <c r="Z80" i="11"/>
  <c r="Z81" i="11"/>
  <c r="Z66" i="11"/>
  <c r="N81" i="11"/>
  <c r="T66" i="11"/>
  <c r="U66" i="11"/>
  <c r="D71" i="11"/>
  <c r="D70" i="11"/>
  <c r="N67" i="11"/>
  <c r="N66" i="11"/>
  <c r="N68" i="11"/>
  <c r="U65" i="11"/>
  <c r="N65" i="11"/>
  <c r="O65" i="11"/>
  <c r="U64" i="11"/>
  <c r="O64" i="11"/>
  <c r="N64" i="11"/>
  <c r="U61" i="11"/>
  <c r="O61" i="11"/>
  <c r="N61" i="11"/>
  <c r="U60" i="11"/>
  <c r="O60" i="11"/>
  <c r="N60" i="11"/>
  <c r="D59" i="11"/>
  <c r="O59" i="11"/>
  <c r="U59" i="11"/>
  <c r="T59" i="11"/>
  <c r="Z87" i="11"/>
  <c r="U87" i="11" l="1"/>
  <c r="T87" i="11"/>
  <c r="P87" i="11"/>
  <c r="D17" i="11"/>
  <c r="R40" i="11"/>
  <c r="U40" i="11"/>
  <c r="T40" i="11"/>
  <c r="U34" i="11"/>
  <c r="R34" i="11"/>
  <c r="T34" i="11"/>
  <c r="U57" i="11"/>
  <c r="R57" i="11"/>
  <c r="T57" i="11"/>
  <c r="U29" i="11"/>
  <c r="R29" i="11"/>
  <c r="T29" i="11"/>
  <c r="U28" i="11"/>
  <c r="T28" i="11"/>
  <c r="R28" i="11"/>
  <c r="R27" i="11"/>
  <c r="U27" i="11"/>
  <c r="T27" i="11"/>
  <c r="U26" i="11"/>
  <c r="T26" i="11"/>
  <c r="R26" i="11"/>
  <c r="R23" i="11"/>
  <c r="R21" i="11"/>
  <c r="U21" i="11"/>
  <c r="T21" i="11"/>
  <c r="R48" i="11"/>
  <c r="U48" i="11"/>
  <c r="T48" i="11"/>
  <c r="R38" i="11"/>
  <c r="U38" i="11"/>
  <c r="T38" i="11"/>
  <c r="R20" i="11"/>
  <c r="U20" i="11"/>
  <c r="T20" i="11"/>
  <c r="U19" i="11"/>
  <c r="T19" i="11"/>
  <c r="R39" i="11"/>
  <c r="U39" i="11"/>
  <c r="T39" i="11"/>
  <c r="R15" i="11"/>
  <c r="U15" i="11"/>
  <c r="T15" i="11"/>
  <c r="R72" i="11"/>
  <c r="U72" i="11"/>
  <c r="T72" i="11"/>
  <c r="R16" i="11"/>
  <c r="U16" i="11"/>
  <c r="T16" i="11"/>
  <c r="R91" i="11"/>
  <c r="U91" i="11"/>
  <c r="T91" i="11"/>
  <c r="AB13" i="11"/>
  <c r="U13" i="11"/>
  <c r="T13" i="11"/>
  <c r="T90" i="11"/>
  <c r="E90" i="11"/>
  <c r="F90" i="11"/>
  <c r="G90" i="11"/>
  <c r="E89" i="11"/>
  <c r="U89" i="11"/>
  <c r="F89" i="11"/>
  <c r="G89" i="11"/>
  <c r="U88" i="11"/>
  <c r="F88" i="11"/>
  <c r="E88" i="11"/>
  <c r="G88" i="11"/>
  <c r="P51" i="11"/>
  <c r="P82" i="11"/>
  <c r="U73" i="11" l="1"/>
  <c r="T73" i="11"/>
  <c r="R73" i="11"/>
  <c r="O73" i="11"/>
  <c r="U74" i="11"/>
  <c r="T74" i="11"/>
  <c r="R74" i="11"/>
  <c r="O74" i="11"/>
  <c r="U75" i="11"/>
  <c r="T75" i="11"/>
  <c r="R75" i="11"/>
  <c r="O75" i="11"/>
  <c r="O78" i="11"/>
  <c r="U78" i="11"/>
  <c r="T78" i="11"/>
  <c r="R78" i="11"/>
  <c r="U77" i="11"/>
  <c r="T77" i="11"/>
  <c r="R77" i="11"/>
  <c r="O77" i="11"/>
  <c r="U76" i="11"/>
  <c r="R76" i="11"/>
  <c r="O76" i="11"/>
  <c r="R46" i="11"/>
  <c r="T46" i="11"/>
  <c r="U46" i="11"/>
  <c r="R45" i="11"/>
  <c r="U45" i="11"/>
  <c r="T45" i="11"/>
  <c r="R44" i="11"/>
  <c r="U44" i="11"/>
  <c r="T44" i="11"/>
  <c r="T43" i="11"/>
  <c r="R43" i="11"/>
  <c r="U43" i="11"/>
  <c r="U42" i="11"/>
  <c r="O42" i="11"/>
  <c r="U86" i="11"/>
  <c r="O86" i="11"/>
  <c r="U85" i="11"/>
  <c r="T23" i="11"/>
  <c r="U23" i="11"/>
  <c r="AB115" i="11" l="1"/>
  <c r="AC115" i="11"/>
  <c r="AD115" i="11"/>
  <c r="AF115" i="11"/>
  <c r="AB121" i="10"/>
  <c r="AD121" i="10"/>
  <c r="AE121" i="10"/>
  <c r="AB121" i="9"/>
  <c r="AC121" i="9"/>
  <c r="AD121" i="9"/>
  <c r="AE121" i="9"/>
  <c r="AD122" i="8"/>
  <c r="AH115" i="11" l="1"/>
  <c r="AA115" i="11"/>
  <c r="Y115" i="11"/>
  <c r="X115" i="11"/>
  <c r="W115" i="11"/>
  <c r="V115" i="11"/>
  <c r="Q115" i="11"/>
  <c r="M115" i="11"/>
  <c r="K115" i="11"/>
  <c r="J115" i="11"/>
  <c r="I115" i="11"/>
  <c r="H115" i="11"/>
  <c r="G115" i="11"/>
  <c r="C115" i="11"/>
  <c r="AI93" i="11"/>
  <c r="AI92" i="11"/>
  <c r="AG92" i="11"/>
  <c r="AI91" i="11"/>
  <c r="AG91" i="11"/>
  <c r="AI90" i="11"/>
  <c r="AG90" i="11"/>
  <c r="AI89" i="11"/>
  <c r="F115" i="11"/>
  <c r="AG89" i="11"/>
  <c r="AI88" i="11"/>
  <c r="AG88" i="11"/>
  <c r="AI87" i="11"/>
  <c r="AG87" i="11"/>
  <c r="AI86" i="11"/>
  <c r="AG86" i="11"/>
  <c r="AI85" i="11"/>
  <c r="AG85" i="11"/>
  <c r="AI84" i="11"/>
  <c r="AG84" i="11"/>
  <c r="AI83" i="11"/>
  <c r="AG83" i="11"/>
  <c r="AI82" i="11"/>
  <c r="AG82" i="11"/>
  <c r="AI81" i="11"/>
  <c r="AG81" i="11"/>
  <c r="AI80" i="11"/>
  <c r="AG80" i="11"/>
  <c r="AI79" i="11"/>
  <c r="AG79" i="11"/>
  <c r="AI78" i="11"/>
  <c r="AG78" i="11"/>
  <c r="AI77" i="11"/>
  <c r="AG77" i="11"/>
  <c r="AI76" i="11"/>
  <c r="AG76" i="11"/>
  <c r="AI75" i="11"/>
  <c r="AG75" i="11"/>
  <c r="AI74" i="11"/>
  <c r="AG74" i="11"/>
  <c r="AI73" i="11"/>
  <c r="AG73" i="11"/>
  <c r="AI72" i="11"/>
  <c r="AG72" i="11"/>
  <c r="AI71" i="11"/>
  <c r="AG71" i="11"/>
  <c r="AI70" i="11"/>
  <c r="AG70" i="11"/>
  <c r="AI69" i="11"/>
  <c r="AG69" i="11"/>
  <c r="AI68" i="11"/>
  <c r="AG68" i="11"/>
  <c r="AI67" i="11"/>
  <c r="AG67" i="11"/>
  <c r="AI66" i="11"/>
  <c r="AG66" i="11"/>
  <c r="AI65" i="11"/>
  <c r="AG65" i="11"/>
  <c r="AI64" i="11"/>
  <c r="AG64" i="11"/>
  <c r="L115" i="11"/>
  <c r="AI63" i="11"/>
  <c r="AG63" i="11"/>
  <c r="AI62" i="11"/>
  <c r="AG62" i="11"/>
  <c r="AI61" i="11"/>
  <c r="AG61" i="11"/>
  <c r="AI60" i="11"/>
  <c r="Z115" i="11"/>
  <c r="AG60" i="11"/>
  <c r="AI59" i="11"/>
  <c r="AG59" i="11"/>
  <c r="AI58" i="11"/>
  <c r="AG58" i="11"/>
  <c r="AI57" i="11"/>
  <c r="AG57" i="11"/>
  <c r="AI56" i="11"/>
  <c r="AG56" i="11"/>
  <c r="AI55" i="11"/>
  <c r="AG55" i="11"/>
  <c r="AI54" i="11"/>
  <c r="AG54" i="11"/>
  <c r="AI53" i="11"/>
  <c r="AG53" i="11"/>
  <c r="AI52" i="11"/>
  <c r="AG52" i="11"/>
  <c r="AI51" i="11"/>
  <c r="AG51" i="11"/>
  <c r="AI50" i="11"/>
  <c r="AG50" i="11"/>
  <c r="AI49" i="11"/>
  <c r="AG49" i="11"/>
  <c r="P115" i="11"/>
  <c r="AI48" i="11"/>
  <c r="AG48" i="11"/>
  <c r="AI47" i="11"/>
  <c r="AG47" i="11"/>
  <c r="AI46" i="11"/>
  <c r="AG46" i="11"/>
  <c r="AI45" i="11"/>
  <c r="AG45" i="11"/>
  <c r="AI44" i="11"/>
  <c r="AG44" i="11"/>
  <c r="AI43" i="11"/>
  <c r="AG43" i="11"/>
  <c r="O115" i="11"/>
  <c r="AI42" i="11"/>
  <c r="AG42" i="11"/>
  <c r="AI41" i="11"/>
  <c r="AG41" i="11"/>
  <c r="AI40" i="11"/>
  <c r="AG40" i="11"/>
  <c r="AI39" i="11"/>
  <c r="AG39" i="11"/>
  <c r="AI38" i="11"/>
  <c r="AG38" i="11"/>
  <c r="AI37" i="11"/>
  <c r="AG37" i="11"/>
  <c r="AI36" i="11"/>
  <c r="AI35" i="11"/>
  <c r="S115" i="11"/>
  <c r="AI34" i="11"/>
  <c r="AG34" i="11"/>
  <c r="AI33" i="11"/>
  <c r="AG33" i="11"/>
  <c r="AI32" i="11"/>
  <c r="AG32" i="11"/>
  <c r="AI31" i="11"/>
  <c r="AG31" i="11"/>
  <c r="AI30" i="11"/>
  <c r="AG30" i="11"/>
  <c r="AI29" i="11"/>
  <c r="AG29" i="11"/>
  <c r="AI28" i="11"/>
  <c r="AG28" i="11"/>
  <c r="AI27" i="11"/>
  <c r="AG27" i="11"/>
  <c r="AI26" i="11"/>
  <c r="AG26" i="11"/>
  <c r="AI25" i="11"/>
  <c r="AG25" i="11"/>
  <c r="AI24" i="11"/>
  <c r="AG24" i="11"/>
  <c r="AI23" i="11"/>
  <c r="AG23" i="11"/>
  <c r="AI22" i="11"/>
  <c r="AG22" i="11"/>
  <c r="AI21" i="11"/>
  <c r="AG21" i="11"/>
  <c r="AI20" i="11"/>
  <c r="AG20" i="11"/>
  <c r="AI19" i="11"/>
  <c r="AG19" i="11"/>
  <c r="AI18" i="11"/>
  <c r="AG18" i="11"/>
  <c r="AI17" i="11"/>
  <c r="D115" i="11"/>
  <c r="AI16" i="11"/>
  <c r="AG16" i="11"/>
  <c r="AI15" i="11"/>
  <c r="AG15" i="11"/>
  <c r="R115" i="11"/>
  <c r="AI14" i="11"/>
  <c r="AG14" i="11"/>
  <c r="AI13" i="11"/>
  <c r="U115" i="11"/>
  <c r="T115" i="11"/>
  <c r="AI115" i="11" l="1"/>
  <c r="E115" i="11"/>
  <c r="N115" i="11"/>
  <c r="AG17" i="11"/>
  <c r="AG13" i="11"/>
  <c r="AG35" i="11"/>
  <c r="M121" i="10"/>
  <c r="D121" i="9"/>
  <c r="M121" i="9"/>
  <c r="D122" i="8"/>
  <c r="M122" i="8"/>
  <c r="AG115" i="11" l="1"/>
  <c r="AG19" i="2"/>
  <c r="AG25" i="2"/>
  <c r="AG38" i="2"/>
  <c r="AG40" i="2"/>
  <c r="AG45" i="2"/>
  <c r="AG97" i="2"/>
  <c r="AG13" i="2"/>
  <c r="O79" i="10" l="1"/>
  <c r="O78" i="10"/>
  <c r="O77" i="10"/>
  <c r="O76" i="10"/>
  <c r="O74" i="10"/>
  <c r="O69" i="10"/>
  <c r="O66" i="10"/>
  <c r="O62" i="10"/>
  <c r="O47" i="10"/>
  <c r="O46" i="10"/>
  <c r="O45" i="10"/>
  <c r="O44" i="10"/>
  <c r="S75" i="10"/>
  <c r="S47" i="10"/>
  <c r="S36" i="10"/>
  <c r="Z88" i="10"/>
  <c r="Z85" i="10"/>
  <c r="Z84" i="10"/>
  <c r="AF84" i="10" s="1"/>
  <c r="Z83" i="10"/>
  <c r="AF83" i="10" s="1"/>
  <c r="Z81" i="10"/>
  <c r="AF81" i="10" s="1"/>
  <c r="Z80" i="10"/>
  <c r="Z73" i="10"/>
  <c r="Z69" i="10"/>
  <c r="Z66" i="10"/>
  <c r="Z62" i="10"/>
  <c r="Z61" i="10"/>
  <c r="F95" i="10"/>
  <c r="F94" i="10"/>
  <c r="F93" i="10"/>
  <c r="E94" i="10"/>
  <c r="E93" i="10"/>
  <c r="E92" i="10"/>
  <c r="N66" i="10"/>
  <c r="N65" i="10"/>
  <c r="N62" i="10"/>
  <c r="N61" i="10"/>
  <c r="AF61" i="10" s="1"/>
  <c r="N49" i="10"/>
  <c r="AC82" i="10"/>
  <c r="AF82" i="10" s="1"/>
  <c r="AC80" i="10"/>
  <c r="AF80" i="10" s="1"/>
  <c r="AC75" i="10"/>
  <c r="P88" i="10"/>
  <c r="P79" i="10"/>
  <c r="P74" i="10"/>
  <c r="P73" i="10"/>
  <c r="P55" i="10"/>
  <c r="P52" i="10"/>
  <c r="P51" i="10"/>
  <c r="P50" i="10"/>
  <c r="L66" i="10"/>
  <c r="L65" i="10"/>
  <c r="D86" i="10"/>
  <c r="D71" i="10"/>
  <c r="AF71" i="10" s="1"/>
  <c r="D63" i="10"/>
  <c r="AF63" i="10" s="1"/>
  <c r="D60" i="10"/>
  <c r="D43" i="10"/>
  <c r="D18" i="10"/>
  <c r="AF18" i="10" s="1"/>
  <c r="AF14" i="10"/>
  <c r="AF19" i="10"/>
  <c r="AF25" i="10"/>
  <c r="AF31" i="10"/>
  <c r="AF32" i="10"/>
  <c r="AF33" i="10"/>
  <c r="AF34" i="10"/>
  <c r="AF37" i="10"/>
  <c r="AF38" i="10"/>
  <c r="AF42" i="10"/>
  <c r="AF53" i="10"/>
  <c r="AF54" i="10"/>
  <c r="AF59" i="10"/>
  <c r="AF64" i="10"/>
  <c r="AF67" i="10"/>
  <c r="AF68" i="10"/>
  <c r="AF70" i="10"/>
  <c r="AF72" i="10"/>
  <c r="AF85" i="10"/>
  <c r="AF89" i="10"/>
  <c r="AF90" i="10"/>
  <c r="AF91" i="10"/>
  <c r="AF96" i="10"/>
  <c r="U95" i="10"/>
  <c r="T95" i="10"/>
  <c r="T94" i="10"/>
  <c r="U93" i="10"/>
  <c r="U92" i="10"/>
  <c r="U88" i="10"/>
  <c r="T88" i="10"/>
  <c r="U87" i="10"/>
  <c r="AF87" i="10" s="1"/>
  <c r="U86" i="10"/>
  <c r="U79" i="10"/>
  <c r="T79" i="10"/>
  <c r="U78" i="10"/>
  <c r="T78" i="10"/>
  <c r="U77" i="10"/>
  <c r="U76" i="10"/>
  <c r="U74" i="10"/>
  <c r="T74" i="10"/>
  <c r="U73" i="10"/>
  <c r="T73" i="10"/>
  <c r="U65" i="10"/>
  <c r="U60" i="10"/>
  <c r="U58" i="10"/>
  <c r="T58" i="10"/>
  <c r="U57" i="10"/>
  <c r="T57" i="10"/>
  <c r="U56" i="10"/>
  <c r="T56" i="10"/>
  <c r="U55" i="10"/>
  <c r="T55" i="10"/>
  <c r="U50" i="10"/>
  <c r="U49" i="10"/>
  <c r="T49" i="10"/>
  <c r="U48" i="10"/>
  <c r="U47" i="10"/>
  <c r="T47" i="10"/>
  <c r="U46" i="10"/>
  <c r="T46" i="10"/>
  <c r="U45" i="10"/>
  <c r="U44" i="10"/>
  <c r="U43" i="10"/>
  <c r="U41" i="10"/>
  <c r="T41" i="10"/>
  <c r="U40" i="10"/>
  <c r="T40" i="10"/>
  <c r="U39" i="10"/>
  <c r="T39" i="10"/>
  <c r="U36" i="10"/>
  <c r="T36" i="10"/>
  <c r="U35" i="10"/>
  <c r="T35" i="10"/>
  <c r="U30" i="10"/>
  <c r="T30" i="10"/>
  <c r="U29" i="10"/>
  <c r="T29" i="10"/>
  <c r="U28" i="10"/>
  <c r="T28" i="10"/>
  <c r="U27" i="10"/>
  <c r="T27" i="10"/>
  <c r="U26" i="10"/>
  <c r="T26" i="10"/>
  <c r="U24" i="10"/>
  <c r="T24" i="10"/>
  <c r="U23" i="10"/>
  <c r="T23" i="10"/>
  <c r="U22" i="10"/>
  <c r="T22" i="10"/>
  <c r="U21" i="10"/>
  <c r="T21" i="10"/>
  <c r="U20" i="10"/>
  <c r="AF20" i="10" s="1"/>
  <c r="U17" i="10"/>
  <c r="T17" i="10"/>
  <c r="U16" i="10"/>
  <c r="T16" i="10"/>
  <c r="U15" i="10"/>
  <c r="T15" i="10"/>
  <c r="U13" i="10"/>
  <c r="T13" i="10"/>
  <c r="R95" i="10"/>
  <c r="R79" i="10"/>
  <c r="R78" i="10"/>
  <c r="R77" i="10"/>
  <c r="R76" i="10"/>
  <c r="R74" i="10"/>
  <c r="R58" i="10"/>
  <c r="R57" i="10"/>
  <c r="R56" i="10"/>
  <c r="R52" i="10"/>
  <c r="R51" i="10"/>
  <c r="R49" i="10"/>
  <c r="R48" i="10"/>
  <c r="R47" i="10"/>
  <c r="R46" i="10"/>
  <c r="R45" i="10"/>
  <c r="R44" i="10"/>
  <c r="R41" i="10"/>
  <c r="R40" i="10"/>
  <c r="R39" i="10"/>
  <c r="R35" i="10"/>
  <c r="R30" i="10"/>
  <c r="R29" i="10"/>
  <c r="R28" i="10"/>
  <c r="R27" i="10"/>
  <c r="R26" i="10"/>
  <c r="R24" i="10"/>
  <c r="R23" i="10"/>
  <c r="R22" i="10"/>
  <c r="R21" i="10"/>
  <c r="R17" i="10"/>
  <c r="R16" i="10"/>
  <c r="AF62" i="10" l="1"/>
  <c r="AF52" i="10"/>
  <c r="AF94" i="10"/>
  <c r="AF75" i="10"/>
  <c r="AC121" i="10"/>
  <c r="AF22" i="10"/>
  <c r="AF27" i="10"/>
  <c r="AF35" i="10"/>
  <c r="AF48" i="10"/>
  <c r="AF95" i="10"/>
  <c r="AF65" i="10"/>
  <c r="AF69" i="10"/>
  <c r="AF50" i="10"/>
  <c r="AF92" i="10"/>
  <c r="AF93" i="10"/>
  <c r="AF66" i="10"/>
  <c r="AF26" i="10"/>
  <c r="AF30" i="10"/>
  <c r="AF44" i="10"/>
  <c r="AF56" i="10"/>
  <c r="AF76" i="10"/>
  <c r="AF15" i="10"/>
  <c r="AF41" i="10"/>
  <c r="AF47" i="10"/>
  <c r="AF73" i="10"/>
  <c r="AF79" i="10"/>
  <c r="AF43" i="10"/>
  <c r="AF40" i="10"/>
  <c r="AF21" i="10"/>
  <c r="AF36" i="10"/>
  <c r="AF88" i="10"/>
  <c r="AF16" i="10"/>
  <c r="AF23" i="10"/>
  <c r="AF28" i="10"/>
  <c r="AF39" i="10"/>
  <c r="AF45" i="10"/>
  <c r="AF49" i="10"/>
  <c r="AF57" i="10"/>
  <c r="AF77" i="10"/>
  <c r="AF46" i="10"/>
  <c r="AF55" i="10"/>
  <c r="AF78" i="10"/>
  <c r="AF86" i="10"/>
  <c r="AF17" i="10"/>
  <c r="AF29" i="10"/>
  <c r="AF58" i="10"/>
  <c r="AF24" i="10"/>
  <c r="AF51" i="10"/>
  <c r="AF74" i="10"/>
  <c r="AF60" i="10"/>
  <c r="D121" i="10"/>
  <c r="AA121" i="10" l="1"/>
  <c r="Z121" i="10"/>
  <c r="Y121" i="10"/>
  <c r="X121" i="10"/>
  <c r="V121" i="10"/>
  <c r="S121" i="10"/>
  <c r="L121" i="10"/>
  <c r="K121" i="10"/>
  <c r="I121" i="10"/>
  <c r="E121" i="10"/>
  <c r="AH97" i="10"/>
  <c r="AH96" i="10"/>
  <c r="F121" i="10"/>
  <c r="AH95" i="10"/>
  <c r="AH94" i="10"/>
  <c r="AH93" i="10"/>
  <c r="AH92" i="10"/>
  <c r="AH91" i="10"/>
  <c r="AH90" i="10"/>
  <c r="AH89" i="10"/>
  <c r="AH88" i="10"/>
  <c r="AH87" i="10"/>
  <c r="AH86" i="10"/>
  <c r="AH85" i="10"/>
  <c r="AH84" i="10"/>
  <c r="J121" i="10"/>
  <c r="AH83" i="10"/>
  <c r="AH82" i="10"/>
  <c r="AH81" i="10"/>
  <c r="AH80" i="10"/>
  <c r="AH79" i="10"/>
  <c r="AH78" i="10"/>
  <c r="O121" i="10"/>
  <c r="AH77" i="10"/>
  <c r="AH76" i="10"/>
  <c r="AH75" i="10"/>
  <c r="AH74" i="10"/>
  <c r="AH73" i="10"/>
  <c r="AH72" i="10"/>
  <c r="AH71" i="10"/>
  <c r="AH70" i="10"/>
  <c r="AH69" i="10"/>
  <c r="AH68" i="10"/>
  <c r="AH67" i="10"/>
  <c r="AH66" i="10"/>
  <c r="AH65" i="10"/>
  <c r="AH64" i="10"/>
  <c r="AH63" i="10"/>
  <c r="AH62" i="10"/>
  <c r="AH61" i="10"/>
  <c r="AH60" i="10"/>
  <c r="AH59" i="10"/>
  <c r="AH58" i="10"/>
  <c r="G121" i="10"/>
  <c r="AH57" i="10"/>
  <c r="AH56" i="10"/>
  <c r="AH55" i="10"/>
  <c r="AH54" i="10"/>
  <c r="AH53" i="10"/>
  <c r="AH52" i="10"/>
  <c r="AH51" i="10"/>
  <c r="AH50" i="10"/>
  <c r="AH49" i="10"/>
  <c r="AH48" i="10"/>
  <c r="H121" i="10"/>
  <c r="AH47" i="10"/>
  <c r="AH46" i="10"/>
  <c r="AH45" i="10"/>
  <c r="AH44" i="10"/>
  <c r="AH43" i="10"/>
  <c r="P121" i="10"/>
  <c r="AH42" i="10"/>
  <c r="AH41" i="10"/>
  <c r="AH40" i="10"/>
  <c r="AH39" i="10"/>
  <c r="AH38" i="10"/>
  <c r="AH37" i="10"/>
  <c r="AH36" i="10"/>
  <c r="W121" i="10"/>
  <c r="AH35" i="10"/>
  <c r="AH34" i="10"/>
  <c r="AH33" i="10"/>
  <c r="AH32" i="10"/>
  <c r="AH31" i="10"/>
  <c r="AH30" i="10"/>
  <c r="AH29" i="10"/>
  <c r="AH28" i="10"/>
  <c r="AH27" i="10"/>
  <c r="AH26" i="10"/>
  <c r="AH25" i="10"/>
  <c r="AH24" i="10"/>
  <c r="AH23" i="10"/>
  <c r="AH22" i="10"/>
  <c r="AH21" i="10"/>
  <c r="AH20" i="10"/>
  <c r="AH19" i="10"/>
  <c r="AH18" i="10"/>
  <c r="AH17" i="10"/>
  <c r="AH16" i="10"/>
  <c r="AH15" i="10"/>
  <c r="AH14" i="10"/>
  <c r="AH13" i="10"/>
  <c r="U121" i="10"/>
  <c r="T121" i="10"/>
  <c r="O80" i="9"/>
  <c r="O79" i="9"/>
  <c r="O78" i="9"/>
  <c r="P46" i="9"/>
  <c r="P45" i="9"/>
  <c r="P44" i="9"/>
  <c r="P43" i="9"/>
  <c r="P92" i="9"/>
  <c r="P88" i="9"/>
  <c r="P87" i="9"/>
  <c r="P77" i="9"/>
  <c r="P76" i="9"/>
  <c r="P68" i="9"/>
  <c r="P60" i="9"/>
  <c r="P56" i="9"/>
  <c r="P52" i="9"/>
  <c r="P51" i="9"/>
  <c r="P50" i="9"/>
  <c r="H83" i="9"/>
  <c r="H48" i="9"/>
  <c r="R91" i="9"/>
  <c r="R88" i="9"/>
  <c r="R87" i="9"/>
  <c r="R83" i="9"/>
  <c r="R82" i="9"/>
  <c r="R81" i="9"/>
  <c r="R80" i="9"/>
  <c r="R79" i="9"/>
  <c r="R78" i="9"/>
  <c r="R76" i="9"/>
  <c r="R61" i="9"/>
  <c r="R59" i="9"/>
  <c r="R57" i="9"/>
  <c r="R52" i="9"/>
  <c r="R51" i="9"/>
  <c r="R49" i="9"/>
  <c r="R48" i="9"/>
  <c r="R46" i="9"/>
  <c r="R45" i="9"/>
  <c r="R44" i="9"/>
  <c r="R43" i="9"/>
  <c r="R41" i="9"/>
  <c r="R40" i="9"/>
  <c r="R39" i="9"/>
  <c r="R38" i="9"/>
  <c r="R37" i="9"/>
  <c r="R35" i="9"/>
  <c r="R33" i="9"/>
  <c r="R32" i="9"/>
  <c r="R31" i="9"/>
  <c r="R30" i="9"/>
  <c r="R29" i="9"/>
  <c r="R28" i="9"/>
  <c r="R27" i="9"/>
  <c r="R26" i="9"/>
  <c r="R24" i="9"/>
  <c r="R23" i="9"/>
  <c r="R22" i="9"/>
  <c r="R21" i="9"/>
  <c r="R17" i="9"/>
  <c r="R16" i="9"/>
  <c r="R15" i="9"/>
  <c r="R14" i="9"/>
  <c r="N92" i="9"/>
  <c r="N89" i="9"/>
  <c r="N88" i="9"/>
  <c r="N87" i="9"/>
  <c r="N85" i="9"/>
  <c r="N81" i="9"/>
  <c r="N73" i="9"/>
  <c r="N68" i="9"/>
  <c r="N64" i="9"/>
  <c r="N61" i="9"/>
  <c r="N59" i="9"/>
  <c r="N58" i="9"/>
  <c r="N54" i="9"/>
  <c r="N36" i="9"/>
  <c r="N34" i="9"/>
  <c r="W88" i="9"/>
  <c r="W82" i="9"/>
  <c r="W77" i="9"/>
  <c r="W74" i="9"/>
  <c r="W73" i="9"/>
  <c r="W71" i="9"/>
  <c r="W70" i="9"/>
  <c r="W69" i="9"/>
  <c r="W67" i="9"/>
  <c r="W65" i="9"/>
  <c r="W63" i="9"/>
  <c r="W61" i="9"/>
  <c r="W59" i="9"/>
  <c r="W58" i="9"/>
  <c r="W57" i="9"/>
  <c r="W46" i="9"/>
  <c r="W36" i="9"/>
  <c r="J86" i="9"/>
  <c r="J85" i="9"/>
  <c r="J84" i="9"/>
  <c r="U95" i="9"/>
  <c r="T95" i="9"/>
  <c r="U94" i="9"/>
  <c r="U93" i="9"/>
  <c r="T92" i="9"/>
  <c r="U91" i="9"/>
  <c r="U90" i="9"/>
  <c r="U88" i="9"/>
  <c r="U87" i="9"/>
  <c r="U83" i="9"/>
  <c r="T83" i="9"/>
  <c r="U82" i="9"/>
  <c r="T82" i="9"/>
  <c r="U80" i="9"/>
  <c r="U79" i="9"/>
  <c r="T79" i="9"/>
  <c r="U78" i="9"/>
  <c r="T78" i="9"/>
  <c r="U77" i="9"/>
  <c r="U76" i="9"/>
  <c r="T76" i="9"/>
  <c r="U69" i="9"/>
  <c r="U68" i="9"/>
  <c r="U63" i="9"/>
  <c r="U61" i="9"/>
  <c r="T61" i="9"/>
  <c r="U60" i="9"/>
  <c r="T60" i="9"/>
  <c r="U58" i="9"/>
  <c r="T57" i="9"/>
  <c r="U56" i="9"/>
  <c r="T56" i="9"/>
  <c r="T55" i="9"/>
  <c r="T49" i="9"/>
  <c r="U48" i="9"/>
  <c r="T48" i="9"/>
  <c r="U46" i="9"/>
  <c r="T46" i="9"/>
  <c r="U44" i="9"/>
  <c r="U43" i="9"/>
  <c r="U41" i="9"/>
  <c r="T41" i="9"/>
  <c r="U40" i="9"/>
  <c r="T40" i="9"/>
  <c r="U39" i="9"/>
  <c r="U38" i="9"/>
  <c r="T38" i="9"/>
  <c r="U37" i="9"/>
  <c r="T37" i="9"/>
  <c r="T36" i="9"/>
  <c r="U35" i="9"/>
  <c r="T35" i="9"/>
  <c r="U34" i="9"/>
  <c r="T34" i="9"/>
  <c r="U33" i="9"/>
  <c r="T33" i="9"/>
  <c r="U32" i="9"/>
  <c r="T32" i="9"/>
  <c r="U31" i="9"/>
  <c r="T31" i="9"/>
  <c r="U30" i="9"/>
  <c r="T30" i="9"/>
  <c r="U29" i="9"/>
  <c r="T29" i="9"/>
  <c r="U28" i="9"/>
  <c r="T28" i="9"/>
  <c r="U27" i="9"/>
  <c r="T27" i="9"/>
  <c r="U26" i="9"/>
  <c r="T26" i="9"/>
  <c r="U24" i="9"/>
  <c r="T24" i="9"/>
  <c r="U23" i="9"/>
  <c r="T23" i="9"/>
  <c r="U22" i="9"/>
  <c r="T22" i="9"/>
  <c r="U21" i="9"/>
  <c r="T21" i="9"/>
  <c r="U17" i="9"/>
  <c r="T17" i="9"/>
  <c r="U16" i="9"/>
  <c r="T16" i="9"/>
  <c r="U15" i="9"/>
  <c r="T15" i="9"/>
  <c r="U14" i="9"/>
  <c r="T14" i="9"/>
  <c r="U13" i="9"/>
  <c r="T13" i="9"/>
  <c r="G94" i="9"/>
  <c r="G58" i="9"/>
  <c r="G36" i="9"/>
  <c r="Q46" i="9"/>
  <c r="Q45" i="9"/>
  <c r="Q44" i="9"/>
  <c r="Q43" i="9"/>
  <c r="Q89" i="9"/>
  <c r="Q88" i="9"/>
  <c r="Q85" i="9"/>
  <c r="Q84" i="9"/>
  <c r="Q83" i="9"/>
  <c r="Q82" i="9"/>
  <c r="Q81" i="9"/>
  <c r="Q79" i="9"/>
  <c r="Q58" i="9"/>
  <c r="Q57" i="9"/>
  <c r="Q36" i="9"/>
  <c r="F93" i="9"/>
  <c r="AH121" i="10" l="1"/>
  <c r="Q121" i="10"/>
  <c r="AF13" i="10"/>
  <c r="N121" i="10"/>
  <c r="R121" i="10"/>
  <c r="AF121" i="10" l="1"/>
  <c r="AG121" i="9" l="1"/>
  <c r="AA121" i="9"/>
  <c r="Z121" i="9"/>
  <c r="Y121" i="9"/>
  <c r="X121" i="9"/>
  <c r="W121" i="9"/>
  <c r="V121" i="9"/>
  <c r="S121" i="9"/>
  <c r="O121" i="9"/>
  <c r="N121" i="9"/>
  <c r="L121" i="9"/>
  <c r="K121" i="9"/>
  <c r="J121" i="9"/>
  <c r="H121" i="9"/>
  <c r="AH96" i="9"/>
  <c r="AF96" i="9"/>
  <c r="AH95" i="9"/>
  <c r="AF95" i="9"/>
  <c r="AF94" i="9"/>
  <c r="AH93" i="9"/>
  <c r="F121" i="9"/>
  <c r="AF92" i="9"/>
  <c r="AH92" i="9"/>
  <c r="AH91" i="9"/>
  <c r="AF91" i="9"/>
  <c r="AH90" i="9"/>
  <c r="AF90" i="9"/>
  <c r="AF89" i="9"/>
  <c r="AH89" i="9"/>
  <c r="AH88" i="9"/>
  <c r="AF88" i="9"/>
  <c r="AF87" i="9"/>
  <c r="AH86" i="9"/>
  <c r="AF86" i="9"/>
  <c r="AF85" i="9"/>
  <c r="AH84" i="9"/>
  <c r="AF84" i="9"/>
  <c r="AH83" i="9"/>
  <c r="AF83" i="9"/>
  <c r="AF82" i="9"/>
  <c r="AH81" i="9"/>
  <c r="AF81" i="9"/>
  <c r="AF80" i="9"/>
  <c r="AH79" i="9"/>
  <c r="AF79" i="9"/>
  <c r="AF78" i="9"/>
  <c r="AH78" i="9"/>
  <c r="AH77" i="9"/>
  <c r="AF77" i="9"/>
  <c r="AF76" i="9"/>
  <c r="AH76" i="9"/>
  <c r="AH75" i="9"/>
  <c r="AF75" i="9"/>
  <c r="AH74" i="9"/>
  <c r="AF74" i="9"/>
  <c r="AF73" i="9"/>
  <c r="AH73" i="9"/>
  <c r="AF72" i="9"/>
  <c r="AH72" i="9"/>
  <c r="AF71" i="9"/>
  <c r="AH70" i="9"/>
  <c r="AF69" i="9"/>
  <c r="AH69" i="9"/>
  <c r="AF68" i="9"/>
  <c r="AH68" i="9"/>
  <c r="AH67" i="9"/>
  <c r="AF67" i="9"/>
  <c r="AH66" i="9"/>
  <c r="AF66" i="9"/>
  <c r="AH65" i="9"/>
  <c r="AF65" i="9"/>
  <c r="AF64" i="9"/>
  <c r="AH63" i="9"/>
  <c r="AF62" i="9"/>
  <c r="AH62" i="9"/>
  <c r="AH61" i="9"/>
  <c r="AH60" i="9"/>
  <c r="AF60" i="9"/>
  <c r="AH59" i="9"/>
  <c r="AF59" i="9"/>
  <c r="AH58" i="9"/>
  <c r="AF58" i="9"/>
  <c r="AH57" i="9"/>
  <c r="AH56" i="9"/>
  <c r="E121" i="9"/>
  <c r="AH55" i="9"/>
  <c r="AH54" i="9"/>
  <c r="G121" i="9"/>
  <c r="AH53" i="9"/>
  <c r="AH52" i="9"/>
  <c r="AF52" i="9"/>
  <c r="AH51" i="9"/>
  <c r="AF51" i="9"/>
  <c r="AH50" i="9"/>
  <c r="AF50" i="9"/>
  <c r="AH49" i="9"/>
  <c r="AH48" i="9"/>
  <c r="AF48" i="9"/>
  <c r="AH47" i="9"/>
  <c r="AF47" i="9"/>
  <c r="AH46" i="9"/>
  <c r="I121" i="9"/>
  <c r="AH45" i="9"/>
  <c r="AF45" i="9"/>
  <c r="AH44" i="9"/>
  <c r="AF44" i="9"/>
  <c r="AH43" i="9"/>
  <c r="AF43" i="9"/>
  <c r="AH42" i="9"/>
  <c r="AF42" i="9"/>
  <c r="AH41" i="9"/>
  <c r="AF41" i="9"/>
  <c r="AH40" i="9"/>
  <c r="AF40" i="9"/>
  <c r="AH39" i="9"/>
  <c r="AF39" i="9"/>
  <c r="AH38" i="9"/>
  <c r="AF38" i="9"/>
  <c r="AH37" i="9"/>
  <c r="AF37" i="9"/>
  <c r="AH36" i="9"/>
  <c r="AF36" i="9"/>
  <c r="AH35" i="9"/>
  <c r="AF35" i="9"/>
  <c r="AH34" i="9"/>
  <c r="AF34" i="9"/>
  <c r="AH33" i="9"/>
  <c r="AF33" i="9"/>
  <c r="AH32" i="9"/>
  <c r="AF32" i="9"/>
  <c r="AH31" i="9"/>
  <c r="AF31" i="9"/>
  <c r="AH30" i="9"/>
  <c r="AF30" i="9"/>
  <c r="AH29" i="9"/>
  <c r="AF29" i="9"/>
  <c r="AH28" i="9"/>
  <c r="AF28" i="9"/>
  <c r="AH27" i="9"/>
  <c r="AF27" i="9"/>
  <c r="AH26" i="9"/>
  <c r="AF26" i="9"/>
  <c r="AH25" i="9"/>
  <c r="AF25" i="9"/>
  <c r="AH24" i="9"/>
  <c r="AF24" i="9"/>
  <c r="AH23" i="9"/>
  <c r="AF23" i="9"/>
  <c r="AH22" i="9"/>
  <c r="AF22" i="9"/>
  <c r="AH21" i="9"/>
  <c r="AF21" i="9"/>
  <c r="AH20" i="9"/>
  <c r="AF20" i="9"/>
  <c r="AH19" i="9"/>
  <c r="AF19" i="9"/>
  <c r="AH18" i="9"/>
  <c r="P121" i="9"/>
  <c r="C121" i="9"/>
  <c r="AH17" i="9"/>
  <c r="AF17" i="9"/>
  <c r="AH16" i="9"/>
  <c r="AF16" i="9"/>
  <c r="AH15" i="9"/>
  <c r="AF15" i="9"/>
  <c r="AH14" i="9"/>
  <c r="AF14" i="9"/>
  <c r="R121" i="9"/>
  <c r="AH13" i="9"/>
  <c r="U121" i="9"/>
  <c r="T121" i="9"/>
  <c r="AC47" i="8"/>
  <c r="AC44" i="8"/>
  <c r="AC37" i="8"/>
  <c r="AB93" i="8"/>
  <c r="AB68" i="8"/>
  <c r="AB63" i="8"/>
  <c r="AB54" i="8"/>
  <c r="AB53" i="8"/>
  <c r="AB13" i="8"/>
  <c r="O91" i="8"/>
  <c r="O46" i="8"/>
  <c r="P88" i="8"/>
  <c r="P87" i="8"/>
  <c r="P79" i="8"/>
  <c r="P78" i="8"/>
  <c r="P77" i="8"/>
  <c r="P76" i="8"/>
  <c r="P50" i="8"/>
  <c r="P18" i="8"/>
  <c r="R81" i="8"/>
  <c r="R58" i="8"/>
  <c r="R52" i="8"/>
  <c r="R48" i="8"/>
  <c r="R47" i="8"/>
  <c r="R46" i="8"/>
  <c r="R45" i="8"/>
  <c r="R44" i="8"/>
  <c r="R41" i="8"/>
  <c r="R40" i="8"/>
  <c r="R39" i="8"/>
  <c r="R38" i="8"/>
  <c r="R36" i="8"/>
  <c r="R35" i="8"/>
  <c r="R34" i="8"/>
  <c r="R33" i="8"/>
  <c r="R32" i="8"/>
  <c r="R31" i="8"/>
  <c r="R30" i="8"/>
  <c r="R29" i="8"/>
  <c r="R27" i="8"/>
  <c r="R26" i="8"/>
  <c r="R24" i="8"/>
  <c r="R23" i="8"/>
  <c r="R22" i="8"/>
  <c r="R21" i="8"/>
  <c r="R19" i="8"/>
  <c r="R17" i="8"/>
  <c r="R16" i="8"/>
  <c r="R14" i="8"/>
  <c r="Q47" i="8"/>
  <c r="Q46" i="8"/>
  <c r="Q45" i="8"/>
  <c r="Q44" i="8"/>
  <c r="Q43" i="8"/>
  <c r="I89" i="8"/>
  <c r="I88" i="8"/>
  <c r="I87" i="8"/>
  <c r="I62" i="8"/>
  <c r="I60" i="8"/>
  <c r="I59" i="8"/>
  <c r="I58" i="8"/>
  <c r="I56" i="8"/>
  <c r="I46" i="8"/>
  <c r="J86" i="8"/>
  <c r="J85" i="8"/>
  <c r="E85" i="8"/>
  <c r="E73" i="8"/>
  <c r="E72" i="8"/>
  <c r="E69" i="8"/>
  <c r="E68" i="8"/>
  <c r="E67" i="8"/>
  <c r="E55" i="8"/>
  <c r="U95" i="8"/>
  <c r="U94" i="8"/>
  <c r="U93" i="8"/>
  <c r="U92" i="8"/>
  <c r="U91" i="8"/>
  <c r="U90" i="8"/>
  <c r="U83" i="8"/>
  <c r="U82" i="8"/>
  <c r="U81" i="8"/>
  <c r="U80" i="8"/>
  <c r="U79" i="8"/>
  <c r="U78" i="8"/>
  <c r="U70" i="8"/>
  <c r="U63" i="8"/>
  <c r="U62" i="8"/>
  <c r="U61" i="8"/>
  <c r="U60" i="8"/>
  <c r="U59" i="8"/>
  <c r="U58" i="8"/>
  <c r="U57" i="8"/>
  <c r="U56" i="8"/>
  <c r="U55" i="8"/>
  <c r="U54" i="8"/>
  <c r="U53" i="8"/>
  <c r="U50" i="8"/>
  <c r="U49" i="8"/>
  <c r="U47" i="8"/>
  <c r="U46" i="8"/>
  <c r="U45" i="8"/>
  <c r="U44" i="8"/>
  <c r="U43" i="8"/>
  <c r="U41" i="8"/>
  <c r="U40" i="8"/>
  <c r="U39" i="8"/>
  <c r="U38" i="8"/>
  <c r="U37" i="8"/>
  <c r="U36" i="8"/>
  <c r="U35" i="8"/>
  <c r="U34" i="8"/>
  <c r="U33" i="8"/>
  <c r="U32" i="8"/>
  <c r="U31" i="8"/>
  <c r="U30" i="8"/>
  <c r="U29" i="8"/>
  <c r="U27" i="8"/>
  <c r="U26" i="8"/>
  <c r="U24" i="8"/>
  <c r="U23" i="8"/>
  <c r="U22" i="8"/>
  <c r="U21" i="8"/>
  <c r="U20" i="8"/>
  <c r="U19" i="8"/>
  <c r="U18" i="8"/>
  <c r="U17" i="8"/>
  <c r="U16" i="8"/>
  <c r="U14" i="8"/>
  <c r="U13" i="8"/>
  <c r="T92" i="8"/>
  <c r="T83" i="8"/>
  <c r="T82" i="8"/>
  <c r="T80" i="8"/>
  <c r="T79" i="8"/>
  <c r="T76" i="8"/>
  <c r="T70" i="8"/>
  <c r="T62" i="8"/>
  <c r="T61" i="8"/>
  <c r="T60" i="8"/>
  <c r="T59" i="8"/>
  <c r="T58" i="8"/>
  <c r="T57" i="8"/>
  <c r="T56" i="8"/>
  <c r="T49" i="8"/>
  <c r="T47" i="8"/>
  <c r="T46" i="8"/>
  <c r="T45" i="8"/>
  <c r="T41" i="8"/>
  <c r="T40" i="8"/>
  <c r="T39" i="8"/>
  <c r="T38" i="8"/>
  <c r="T37" i="8"/>
  <c r="T36" i="8"/>
  <c r="T35" i="8"/>
  <c r="T34" i="8"/>
  <c r="T33" i="8"/>
  <c r="T32" i="8"/>
  <c r="T31" i="8"/>
  <c r="T30" i="8"/>
  <c r="T29" i="8"/>
  <c r="T27" i="8"/>
  <c r="T26" i="8"/>
  <c r="T24" i="8"/>
  <c r="T23" i="8"/>
  <c r="T22" i="8"/>
  <c r="T19" i="8"/>
  <c r="T18" i="8"/>
  <c r="T17" i="8"/>
  <c r="T16" i="8"/>
  <c r="T14" i="8"/>
  <c r="T13" i="8"/>
  <c r="G95" i="8"/>
  <c r="G94" i="8"/>
  <c r="G93" i="8"/>
  <c r="G60" i="8"/>
  <c r="G59" i="8"/>
  <c r="G56" i="8"/>
  <c r="G55" i="8"/>
  <c r="G54" i="8"/>
  <c r="Q89" i="8"/>
  <c r="Q88" i="8"/>
  <c r="Q87" i="8"/>
  <c r="Q86" i="8"/>
  <c r="Q85" i="8"/>
  <c r="Q83" i="8"/>
  <c r="Q82" i="8"/>
  <c r="Q81" i="8"/>
  <c r="Q80" i="8"/>
  <c r="Q79" i="8"/>
  <c r="Q78" i="8"/>
  <c r="Q61" i="8"/>
  <c r="Q60" i="8"/>
  <c r="Q59" i="8"/>
  <c r="Q58" i="8"/>
  <c r="Q57" i="8"/>
  <c r="Q56" i="8"/>
  <c r="Q55" i="8"/>
  <c r="Q54" i="8"/>
  <c r="Q53" i="8"/>
  <c r="Q34" i="8"/>
  <c r="AH121" i="9" l="1"/>
  <c r="AF18" i="9"/>
  <c r="AF49" i="9"/>
  <c r="AF55" i="9"/>
  <c r="AF56" i="9"/>
  <c r="AF61" i="9"/>
  <c r="AF63" i="9"/>
  <c r="AH64" i="9"/>
  <c r="AF70" i="9"/>
  <c r="AH71" i="9"/>
  <c r="AH80" i="9"/>
  <c r="AH82" i="9"/>
  <c r="AH85" i="9"/>
  <c r="AH87" i="9"/>
  <c r="AH94" i="9"/>
  <c r="Q121" i="9"/>
  <c r="AF53" i="9"/>
  <c r="AF57" i="9"/>
  <c r="AF13" i="9"/>
  <c r="AF46" i="9"/>
  <c r="AF54" i="9"/>
  <c r="AF93" i="9"/>
  <c r="F93" i="8"/>
  <c r="C62" i="8"/>
  <c r="C49" i="8"/>
  <c r="AF121" i="9" l="1"/>
  <c r="AI94" i="2" l="1"/>
  <c r="AI95" i="2"/>
  <c r="AI96" i="2"/>
  <c r="AI50" i="2"/>
  <c r="AI52" i="2"/>
  <c r="AI53" i="2"/>
  <c r="AI54" i="2"/>
  <c r="E122" i="8" l="1"/>
  <c r="F122" i="8"/>
  <c r="G122" i="8"/>
  <c r="H122" i="8"/>
  <c r="I122" i="8"/>
  <c r="J122" i="8"/>
  <c r="K122" i="8"/>
  <c r="L122" i="8"/>
  <c r="N122" i="8"/>
  <c r="O122" i="8"/>
  <c r="P122" i="8"/>
  <c r="Q122" i="8"/>
  <c r="R122" i="8"/>
  <c r="S122" i="8"/>
  <c r="T122" i="8"/>
  <c r="U122" i="8"/>
  <c r="V122" i="8"/>
  <c r="W122" i="8"/>
  <c r="X122" i="8"/>
  <c r="Y122" i="8"/>
  <c r="Z122" i="8"/>
  <c r="AA122" i="8"/>
  <c r="AB122" i="8"/>
  <c r="AC122" i="8"/>
  <c r="C122" i="8"/>
  <c r="AH122" i="8"/>
  <c r="AG95" i="8"/>
  <c r="AG94" i="8"/>
  <c r="AG93" i="8"/>
  <c r="AI92" i="8"/>
  <c r="AG91" i="8"/>
  <c r="AI90" i="8"/>
  <c r="AG90" i="8"/>
  <c r="AI89" i="8"/>
  <c r="AG89" i="8"/>
  <c r="AG88" i="8"/>
  <c r="AI88" i="8"/>
  <c r="AI87" i="8"/>
  <c r="AI86" i="8"/>
  <c r="AG85" i="8"/>
  <c r="AI84" i="8"/>
  <c r="AG84" i="8"/>
  <c r="AI83" i="8"/>
  <c r="AG83" i="8"/>
  <c r="AG82" i="8"/>
  <c r="AI82" i="8"/>
  <c r="AG81" i="8"/>
  <c r="AI81" i="8"/>
  <c r="AG80" i="8"/>
  <c r="AI80" i="8"/>
  <c r="AI79" i="8"/>
  <c r="AG78" i="8"/>
  <c r="AI78" i="8"/>
  <c r="AI77" i="8"/>
  <c r="AG77" i="8"/>
  <c r="AI76" i="8"/>
  <c r="AG76" i="8"/>
  <c r="AI75" i="8"/>
  <c r="AG75" i="8"/>
  <c r="AI74" i="8"/>
  <c r="AG74" i="8"/>
  <c r="AI73" i="8"/>
  <c r="AG73" i="8"/>
  <c r="AI72" i="8"/>
  <c r="AG71" i="8"/>
  <c r="AG70" i="8"/>
  <c r="AI69" i="8"/>
  <c r="AG69" i="8"/>
  <c r="AI68" i="8"/>
  <c r="AG68" i="8"/>
  <c r="AG67" i="8"/>
  <c r="AI67" i="8"/>
  <c r="AI66" i="8"/>
  <c r="AI65" i="8"/>
  <c r="AG65" i="8"/>
  <c r="AG64" i="8"/>
  <c r="AI64" i="8"/>
  <c r="AI63" i="8"/>
  <c r="AG63" i="8"/>
  <c r="AG62" i="8"/>
  <c r="AI61" i="8"/>
  <c r="AG61" i="8"/>
  <c r="AG60" i="8"/>
  <c r="AI60" i="8"/>
  <c r="AI59" i="8"/>
  <c r="AG59" i="8"/>
  <c r="AI58" i="8"/>
  <c r="AI57" i="8"/>
  <c r="AG57" i="8"/>
  <c r="AG56" i="8"/>
  <c r="AI56" i="8"/>
  <c r="AG55" i="8"/>
  <c r="AI54" i="8"/>
  <c r="AG54" i="8"/>
  <c r="AI53" i="8"/>
  <c r="AG53" i="8"/>
  <c r="AI52" i="8"/>
  <c r="AG52" i="8"/>
  <c r="AI51" i="8"/>
  <c r="AI50" i="8"/>
  <c r="AG50" i="8"/>
  <c r="AI49" i="8"/>
  <c r="AI48" i="8"/>
  <c r="AG48" i="8"/>
  <c r="AI47" i="8"/>
  <c r="AG47" i="8"/>
  <c r="AI45" i="8"/>
  <c r="AG45" i="8"/>
  <c r="AI44" i="8"/>
  <c r="AG44" i="8"/>
  <c r="AI43" i="8"/>
  <c r="AG43" i="8"/>
  <c r="AI42" i="8"/>
  <c r="AG42" i="8"/>
  <c r="AI41" i="8"/>
  <c r="AG41" i="8"/>
  <c r="AI40" i="8"/>
  <c r="AG40" i="8"/>
  <c r="AI39" i="8"/>
  <c r="AG39" i="8"/>
  <c r="AI38" i="8"/>
  <c r="AG38" i="8"/>
  <c r="AI37" i="8"/>
  <c r="AG37" i="8"/>
  <c r="AI36" i="8"/>
  <c r="AG36" i="8"/>
  <c r="AI35" i="8"/>
  <c r="AG35" i="8"/>
  <c r="AI34" i="8"/>
  <c r="AG34" i="8"/>
  <c r="AI33" i="8"/>
  <c r="AG33" i="8"/>
  <c r="AI32" i="8"/>
  <c r="AG32" i="8"/>
  <c r="AI31" i="8"/>
  <c r="AG31" i="8"/>
  <c r="AI30" i="8"/>
  <c r="AG30" i="8"/>
  <c r="AI29" i="8"/>
  <c r="AG29" i="8"/>
  <c r="AI28" i="8"/>
  <c r="AG28" i="8"/>
  <c r="AI27" i="8"/>
  <c r="AG27" i="8"/>
  <c r="AI26" i="8"/>
  <c r="AG26" i="8"/>
  <c r="AI25" i="8"/>
  <c r="AG25" i="8"/>
  <c r="AI24" i="8"/>
  <c r="AG24" i="8"/>
  <c r="AI23" i="8"/>
  <c r="AG23" i="8"/>
  <c r="AI22" i="8"/>
  <c r="AG22" i="8"/>
  <c r="AI21" i="8"/>
  <c r="AG21" i="8"/>
  <c r="AI20" i="8"/>
  <c r="AG20" i="8"/>
  <c r="AI19" i="8"/>
  <c r="AG19" i="8"/>
  <c r="AI18" i="8"/>
  <c r="AG18" i="8"/>
  <c r="AI17" i="8"/>
  <c r="AG17" i="8"/>
  <c r="AI16" i="8"/>
  <c r="AG16" i="8"/>
  <c r="AI15" i="8"/>
  <c r="AG15" i="8"/>
  <c r="AI14" i="8"/>
  <c r="AG14" i="8"/>
  <c r="AI13" i="8"/>
  <c r="AG13" i="8"/>
  <c r="AI122" i="8" l="1"/>
  <c r="AI55" i="8"/>
  <c r="AG66" i="8"/>
  <c r="AI70" i="8"/>
  <c r="AI71" i="8"/>
  <c r="AI85" i="8"/>
  <c r="AG46" i="8"/>
  <c r="AG49" i="8"/>
  <c r="AG51" i="8"/>
  <c r="AG58" i="8"/>
  <c r="AG72" i="8"/>
  <c r="AI46" i="8"/>
  <c r="AI62" i="8"/>
  <c r="AG79" i="8"/>
  <c r="AG86" i="8"/>
  <c r="AG87" i="8"/>
  <c r="AI91" i="8"/>
  <c r="AG92" i="8"/>
  <c r="AG122" i="8" l="1"/>
  <c r="U96" i="2" l="1"/>
  <c r="T96" i="2"/>
  <c r="U95" i="2"/>
  <c r="U94" i="2"/>
  <c r="U93" i="2"/>
  <c r="U92" i="2"/>
  <c r="U85" i="2"/>
  <c r="T85" i="2"/>
  <c r="U84" i="2"/>
  <c r="T84" i="2"/>
  <c r="U83" i="2"/>
  <c r="U82" i="2"/>
  <c r="T82" i="2"/>
  <c r="U81" i="2"/>
  <c r="T81" i="2"/>
  <c r="U80" i="2"/>
  <c r="T80" i="2"/>
  <c r="T79" i="2"/>
  <c r="T78" i="2"/>
  <c r="U72" i="2"/>
  <c r="U71" i="2"/>
  <c r="U70" i="2"/>
  <c r="U66" i="2"/>
  <c r="U65" i="2"/>
  <c r="U64" i="2"/>
  <c r="AG64" i="2" s="1"/>
  <c r="T64" i="2"/>
  <c r="U63" i="2"/>
  <c r="T63" i="2"/>
  <c r="U62" i="2"/>
  <c r="T62" i="2"/>
  <c r="U61" i="2"/>
  <c r="T61" i="2"/>
  <c r="U60" i="2"/>
  <c r="T60" i="2"/>
  <c r="U59" i="2"/>
  <c r="T59" i="2"/>
  <c r="U58" i="2"/>
  <c r="T58" i="2"/>
  <c r="U57" i="2"/>
  <c r="U56" i="2"/>
  <c r="U55" i="2"/>
  <c r="T54" i="2"/>
  <c r="U53" i="2"/>
  <c r="T53" i="2"/>
  <c r="U52" i="2"/>
  <c r="U51" i="2"/>
  <c r="U50" i="2"/>
  <c r="T50" i="2"/>
  <c r="U49" i="2"/>
  <c r="U48" i="2"/>
  <c r="T48" i="2"/>
  <c r="U47" i="2"/>
  <c r="T47" i="2"/>
  <c r="U46" i="2"/>
  <c r="U44" i="2"/>
  <c r="T44" i="2"/>
  <c r="U43" i="2"/>
  <c r="T43" i="2"/>
  <c r="U42" i="2"/>
  <c r="T42" i="2"/>
  <c r="U41" i="2"/>
  <c r="T41" i="2"/>
  <c r="U39" i="2"/>
  <c r="T39" i="2"/>
  <c r="U37" i="2"/>
  <c r="T37" i="2"/>
  <c r="U36" i="2"/>
  <c r="T36" i="2"/>
  <c r="U35" i="2"/>
  <c r="T35" i="2"/>
  <c r="U34" i="2"/>
  <c r="T34" i="2"/>
  <c r="U33" i="2"/>
  <c r="U32" i="2"/>
  <c r="U31" i="2"/>
  <c r="U30" i="2"/>
  <c r="T30" i="2"/>
  <c r="U29" i="2"/>
  <c r="T29" i="2"/>
  <c r="U28" i="2"/>
  <c r="T28" i="2"/>
  <c r="U27" i="2"/>
  <c r="T27" i="2"/>
  <c r="T26" i="2"/>
  <c r="U24" i="2"/>
  <c r="T24" i="2"/>
  <c r="T23" i="2"/>
  <c r="U22" i="2"/>
  <c r="T22" i="2"/>
  <c r="U21" i="2"/>
  <c r="T21" i="2"/>
  <c r="U20" i="2"/>
  <c r="T20" i="2"/>
  <c r="U18" i="2"/>
  <c r="T18" i="2"/>
  <c r="U17" i="2"/>
  <c r="T17" i="2"/>
  <c r="U16" i="2"/>
  <c r="T16" i="2"/>
  <c r="U15" i="2"/>
  <c r="T15" i="2"/>
  <c r="U14" i="2"/>
  <c r="U122" i="2" s="1"/>
  <c r="T14" i="2"/>
  <c r="T122" i="2" s="1"/>
  <c r="R85" i="2"/>
  <c r="R84" i="2"/>
  <c r="R83" i="2"/>
  <c r="R82" i="2"/>
  <c r="R81" i="2"/>
  <c r="R80" i="2"/>
  <c r="R68" i="2"/>
  <c r="R51" i="2"/>
  <c r="R50" i="2"/>
  <c r="R49" i="2"/>
  <c r="R48" i="2"/>
  <c r="R47" i="2"/>
  <c r="R46" i="2"/>
  <c r="R44" i="2"/>
  <c r="R43" i="2"/>
  <c r="R42" i="2"/>
  <c r="R41" i="2"/>
  <c r="R39" i="2"/>
  <c r="R37" i="2"/>
  <c r="R36" i="2"/>
  <c r="R35" i="2"/>
  <c r="R34" i="2"/>
  <c r="R33" i="2"/>
  <c r="R32" i="2"/>
  <c r="R31" i="2"/>
  <c r="R30" i="2"/>
  <c r="R29" i="2"/>
  <c r="R28" i="2"/>
  <c r="R27" i="2"/>
  <c r="R26" i="2"/>
  <c r="R24" i="2"/>
  <c r="R23" i="2"/>
  <c r="R22" i="2"/>
  <c r="R21" i="2"/>
  <c r="R18" i="2"/>
  <c r="R17" i="2"/>
  <c r="R16" i="2"/>
  <c r="R122" i="2" s="1"/>
  <c r="AA51" i="2"/>
  <c r="AA122" i="2" s="1"/>
  <c r="AC87" i="2"/>
  <c r="AC60" i="2"/>
  <c r="AC57" i="2"/>
  <c r="AC42" i="2"/>
  <c r="AC15" i="2"/>
  <c r="AC122" i="2" s="1"/>
  <c r="AB94" i="2"/>
  <c r="AB93" i="2"/>
  <c r="AB65" i="2"/>
  <c r="P90" i="2"/>
  <c r="P89" i="2"/>
  <c r="P79" i="2"/>
  <c r="P78" i="2"/>
  <c r="P73" i="2"/>
  <c r="P72" i="2"/>
  <c r="P71" i="2"/>
  <c r="P70" i="2"/>
  <c r="P69" i="2"/>
  <c r="P54" i="2"/>
  <c r="P53" i="2"/>
  <c r="P52" i="2"/>
  <c r="AG52" i="2" s="1"/>
  <c r="P49" i="2"/>
  <c r="P48" i="2"/>
  <c r="P47" i="2"/>
  <c r="P46" i="2"/>
  <c r="Q91" i="2"/>
  <c r="Q90" i="2"/>
  <c r="Q89" i="2"/>
  <c r="Q88" i="2"/>
  <c r="Q87" i="2"/>
  <c r="Q86" i="2"/>
  <c r="Q85" i="2"/>
  <c r="Q84" i="2"/>
  <c r="Q83" i="2"/>
  <c r="Q82" i="2"/>
  <c r="Q81" i="2"/>
  <c r="Q80" i="2"/>
  <c r="Q63" i="2"/>
  <c r="Q57" i="2"/>
  <c r="Q56" i="2"/>
  <c r="Q55" i="2"/>
  <c r="Q122" i="2" s="1"/>
  <c r="L71" i="2"/>
  <c r="L122" i="2" s="1"/>
  <c r="K88" i="2"/>
  <c r="K87" i="2"/>
  <c r="K86" i="2"/>
  <c r="K122" i="2" s="1"/>
  <c r="J88" i="2"/>
  <c r="J87" i="2"/>
  <c r="J86" i="2"/>
  <c r="I91" i="2"/>
  <c r="I90" i="2"/>
  <c r="I89" i="2"/>
  <c r="I75" i="2"/>
  <c r="I74" i="2"/>
  <c r="I73" i="2"/>
  <c r="I71" i="2"/>
  <c r="I70" i="2"/>
  <c r="I69" i="2"/>
  <c r="I68" i="2"/>
  <c r="I122" i="2" s="1"/>
  <c r="H50" i="2"/>
  <c r="H122" i="2" s="1"/>
  <c r="G96" i="2"/>
  <c r="G95" i="2"/>
  <c r="G94" i="2"/>
  <c r="G63" i="2"/>
  <c r="G62" i="2"/>
  <c r="G61" i="2"/>
  <c r="G59" i="2"/>
  <c r="G58" i="2"/>
  <c r="G56" i="2"/>
  <c r="G122" i="2" s="1"/>
  <c r="O93" i="2"/>
  <c r="O85" i="2"/>
  <c r="O84" i="2"/>
  <c r="AG84" i="2" s="1"/>
  <c r="O83" i="2"/>
  <c r="O82" i="2"/>
  <c r="O81" i="2"/>
  <c r="O75" i="2"/>
  <c r="O74" i="2"/>
  <c r="O73" i="2"/>
  <c r="O72" i="2"/>
  <c r="O71" i="2"/>
  <c r="O70" i="2"/>
  <c r="O69" i="2"/>
  <c r="O68" i="2"/>
  <c r="O67" i="2"/>
  <c r="O66" i="2"/>
  <c r="O122" i="2" s="1"/>
  <c r="F96" i="2"/>
  <c r="F95" i="2"/>
  <c r="F92" i="2"/>
  <c r="C51" i="2"/>
  <c r="C122" i="2" s="1"/>
  <c r="AI122" i="2" s="1"/>
  <c r="AI65" i="2"/>
  <c r="AI84" i="2"/>
  <c r="J122" i="2" l="1"/>
  <c r="F122" i="2"/>
  <c r="P122" i="2"/>
  <c r="AB122" i="2"/>
  <c r="AG37" i="2"/>
  <c r="AG41" i="2"/>
  <c r="AG43" i="2"/>
  <c r="AG16" i="2"/>
  <c r="AG22" i="2"/>
  <c r="AG24" i="2"/>
  <c r="AG27" i="2"/>
  <c r="AG31" i="2"/>
  <c r="AG33" i="2"/>
  <c r="AG35" i="2"/>
  <c r="AG54" i="2"/>
  <c r="AG76" i="2"/>
  <c r="AG77" i="2"/>
  <c r="AG60" i="2"/>
  <c r="AG49" i="2"/>
  <c r="AG71" i="2"/>
  <c r="AG91" i="2"/>
  <c r="AG48" i="2"/>
  <c r="AG56" i="2"/>
  <c r="AG68" i="2"/>
  <c r="AG80" i="2"/>
  <c r="AG95" i="2"/>
  <c r="AG94" i="2"/>
  <c r="AG18" i="2"/>
  <c r="AG29" i="2"/>
  <c r="AG23" i="2"/>
  <c r="AG72" i="2"/>
  <c r="AG89" i="2"/>
  <c r="AG58" i="2"/>
  <c r="AG93" i="2"/>
  <c r="AG32" i="2"/>
  <c r="AG14" i="2"/>
  <c r="AG79" i="2"/>
  <c r="AG21" i="2"/>
  <c r="AG57" i="2"/>
  <c r="AG61" i="2"/>
  <c r="AG65" i="2"/>
  <c r="AI69" i="2"/>
  <c r="AG69" i="2"/>
  <c r="AI73" i="2"/>
  <c r="AG73" i="2"/>
  <c r="AI81" i="2"/>
  <c r="AG81" i="2"/>
  <c r="AI86" i="2"/>
  <c r="AG86" i="2"/>
  <c r="AG90" i="2"/>
  <c r="AG50" i="2"/>
  <c r="AG53" i="2"/>
  <c r="AG17" i="2"/>
  <c r="AG28" i="2"/>
  <c r="AG36" i="2"/>
  <c r="AG42" i="2"/>
  <c r="AI85" i="2"/>
  <c r="AG85" i="2"/>
  <c r="AG46" i="2"/>
  <c r="AI51" i="2"/>
  <c r="AG51" i="2"/>
  <c r="AG62" i="2"/>
  <c r="AI66" i="2"/>
  <c r="AG66" i="2"/>
  <c r="AI70" i="2"/>
  <c r="AG70" i="2"/>
  <c r="AI74" i="2"/>
  <c r="AG74" i="2"/>
  <c r="AI78" i="2"/>
  <c r="AG78" i="2"/>
  <c r="AI82" i="2"/>
  <c r="AG82" i="2"/>
  <c r="AI87" i="2"/>
  <c r="AG87" i="2"/>
  <c r="AG96" i="2"/>
  <c r="AG47" i="2"/>
  <c r="AG55" i="2"/>
  <c r="AG59" i="2"/>
  <c r="AG63" i="2"/>
  <c r="AI67" i="2"/>
  <c r="AG67" i="2"/>
  <c r="AI75" i="2"/>
  <c r="AG75" i="2"/>
  <c r="AI83" i="2"/>
  <c r="AG83" i="2"/>
  <c r="AI88" i="2"/>
  <c r="AG88" i="2"/>
  <c r="AG92" i="2"/>
  <c r="AG26" i="2"/>
  <c r="AG30" i="2"/>
  <c r="AG34" i="2"/>
  <c r="AG39" i="2"/>
  <c r="AG44" i="2"/>
  <c r="AG15" i="2"/>
  <c r="AG20" i="2"/>
  <c r="AI77" i="2"/>
  <c r="AI76" i="2"/>
  <c r="AI80" i="2"/>
  <c r="AI64" i="2"/>
  <c r="AI68" i="2"/>
  <c r="AI72" i="2"/>
  <c r="AI79" i="2"/>
  <c r="AI71" i="2"/>
  <c r="AI63" i="2"/>
  <c r="AG122" i="2" l="1"/>
  <c r="AI57" i="2"/>
  <c r="AI58" i="2"/>
  <c r="AI59" i="2"/>
  <c r="AI60" i="2"/>
  <c r="AI61" i="2"/>
  <c r="AI62" i="2"/>
  <c r="AI89" i="2"/>
  <c r="AI90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5" i="2"/>
  <c r="AI56" i="2"/>
  <c r="AI91" i="2"/>
  <c r="AI92" i="2" l="1"/>
  <c r="AI17" i="2"/>
  <c r="AI16" i="2"/>
  <c r="AI15" i="2"/>
  <c r="AI14" i="2"/>
  <c r="AI13" i="2"/>
  <c r="AS116" i="4"/>
  <c r="AR116" i="4"/>
  <c r="AQ116" i="4"/>
  <c r="AN116" i="4"/>
  <c r="AK116" i="4"/>
  <c r="AH116" i="4"/>
  <c r="AE116" i="4"/>
  <c r="AB116" i="4"/>
  <c r="Y116" i="4"/>
  <c r="V116" i="4"/>
  <c r="S116" i="4"/>
  <c r="P116" i="4"/>
  <c r="M116" i="4"/>
  <c r="J116" i="4"/>
  <c r="AS115" i="4"/>
  <c r="AR115" i="4"/>
  <c r="AT115" i="4" s="1"/>
  <c r="AQ115" i="4"/>
  <c r="AN115" i="4"/>
  <c r="AK115" i="4"/>
  <c r="AH115" i="4"/>
  <c r="AE115" i="4"/>
  <c r="AB115" i="4"/>
  <c r="Y115" i="4"/>
  <c r="V115" i="4"/>
  <c r="S115" i="4"/>
  <c r="P115" i="4"/>
  <c r="M115" i="4"/>
  <c r="J115" i="4"/>
  <c r="AS114" i="4"/>
  <c r="AR114" i="4"/>
  <c r="AQ114" i="4"/>
  <c r="AN114" i="4"/>
  <c r="AK114" i="4"/>
  <c r="AH114" i="4"/>
  <c r="AE114" i="4"/>
  <c r="AB114" i="4"/>
  <c r="Y114" i="4"/>
  <c r="V114" i="4"/>
  <c r="S114" i="4"/>
  <c r="P114" i="4"/>
  <c r="M114" i="4"/>
  <c r="J114" i="4"/>
  <c r="AS113" i="4"/>
  <c r="AR113" i="4"/>
  <c r="AT113" i="4" s="1"/>
  <c r="AQ113" i="4"/>
  <c r="AN113" i="4"/>
  <c r="AK113" i="4"/>
  <c r="AH113" i="4"/>
  <c r="AE113" i="4"/>
  <c r="AB113" i="4"/>
  <c r="Y113" i="4"/>
  <c r="V113" i="4"/>
  <c r="S113" i="4"/>
  <c r="P113" i="4"/>
  <c r="M113" i="4"/>
  <c r="J113" i="4"/>
  <c r="AS112" i="4"/>
  <c r="AR112" i="4"/>
  <c r="AQ112" i="4"/>
  <c r="AN112" i="4"/>
  <c r="AK112" i="4"/>
  <c r="AH112" i="4"/>
  <c r="AE112" i="4"/>
  <c r="AB112" i="4"/>
  <c r="Y112" i="4"/>
  <c r="V112" i="4"/>
  <c r="S112" i="4"/>
  <c r="P112" i="4"/>
  <c r="M112" i="4"/>
  <c r="J112" i="4"/>
  <c r="AS111" i="4"/>
  <c r="AR111" i="4"/>
  <c r="AQ111" i="4"/>
  <c r="AN111" i="4"/>
  <c r="AK111" i="4"/>
  <c r="AH111" i="4"/>
  <c r="AE111" i="4"/>
  <c r="AB111" i="4"/>
  <c r="Y111" i="4"/>
  <c r="V111" i="4"/>
  <c r="S111" i="4"/>
  <c r="P111" i="4"/>
  <c r="M111" i="4"/>
  <c r="J111" i="4"/>
  <c r="AS110" i="4"/>
  <c r="AR110" i="4"/>
  <c r="AQ110" i="4"/>
  <c r="AN110" i="4"/>
  <c r="AK110" i="4"/>
  <c r="AH110" i="4"/>
  <c r="AE110" i="4"/>
  <c r="AB110" i="4"/>
  <c r="Y110" i="4"/>
  <c r="V110" i="4"/>
  <c r="S110" i="4"/>
  <c r="P110" i="4"/>
  <c r="M110" i="4"/>
  <c r="J110" i="4"/>
  <c r="AS109" i="4"/>
  <c r="AR109" i="4"/>
  <c r="AQ109" i="4"/>
  <c r="AN109" i="4"/>
  <c r="AK109" i="4"/>
  <c r="AH109" i="4"/>
  <c r="AE109" i="4"/>
  <c r="AB109" i="4"/>
  <c r="Y109" i="4"/>
  <c r="V109" i="4"/>
  <c r="S109" i="4"/>
  <c r="P109" i="4"/>
  <c r="M109" i="4"/>
  <c r="J109" i="4"/>
  <c r="AS108" i="4"/>
  <c r="AR108" i="4"/>
  <c r="AQ108" i="4"/>
  <c r="AN108" i="4"/>
  <c r="AK108" i="4"/>
  <c r="AH108" i="4"/>
  <c r="AE108" i="4"/>
  <c r="AB108" i="4"/>
  <c r="Y108" i="4"/>
  <c r="V108" i="4"/>
  <c r="S108" i="4"/>
  <c r="P108" i="4"/>
  <c r="M108" i="4"/>
  <c r="J108" i="4"/>
  <c r="AS107" i="4"/>
  <c r="AR107" i="4"/>
  <c r="AQ107" i="4"/>
  <c r="AN107" i="4"/>
  <c r="AK107" i="4"/>
  <c r="AH107" i="4"/>
  <c r="AE107" i="4"/>
  <c r="AB107" i="4"/>
  <c r="Y107" i="4"/>
  <c r="V107" i="4"/>
  <c r="S107" i="4"/>
  <c r="P107" i="4"/>
  <c r="M107" i="4"/>
  <c r="J107" i="4"/>
  <c r="AS106" i="4"/>
  <c r="AR106" i="4"/>
  <c r="AQ106" i="4"/>
  <c r="AN106" i="4"/>
  <c r="AK106" i="4"/>
  <c r="AH106" i="4"/>
  <c r="AE106" i="4"/>
  <c r="AB106" i="4"/>
  <c r="Y106" i="4"/>
  <c r="V106" i="4"/>
  <c r="S106" i="4"/>
  <c r="P106" i="4"/>
  <c r="M106" i="4"/>
  <c r="J106" i="4"/>
  <c r="AS105" i="4"/>
  <c r="AR105" i="4"/>
  <c r="AQ105" i="4"/>
  <c r="AN105" i="4"/>
  <c r="AK105" i="4"/>
  <c r="AH105" i="4"/>
  <c r="AE105" i="4"/>
  <c r="AB105" i="4"/>
  <c r="Y105" i="4"/>
  <c r="V105" i="4"/>
  <c r="S105" i="4"/>
  <c r="P105" i="4"/>
  <c r="M105" i="4"/>
  <c r="J105" i="4"/>
  <c r="AS104" i="4"/>
  <c r="AR104" i="4"/>
  <c r="AQ104" i="4"/>
  <c r="AN104" i="4"/>
  <c r="AK104" i="4"/>
  <c r="AH104" i="4"/>
  <c r="AE104" i="4"/>
  <c r="AB104" i="4"/>
  <c r="Y104" i="4"/>
  <c r="V104" i="4"/>
  <c r="S104" i="4"/>
  <c r="P104" i="4"/>
  <c r="M104" i="4"/>
  <c r="J104" i="4"/>
  <c r="AS103" i="4"/>
  <c r="AR103" i="4"/>
  <c r="AQ103" i="4"/>
  <c r="AN103" i="4"/>
  <c r="AK103" i="4"/>
  <c r="AH103" i="4"/>
  <c r="AE103" i="4"/>
  <c r="AB103" i="4"/>
  <c r="Y103" i="4"/>
  <c r="V103" i="4"/>
  <c r="S103" i="4"/>
  <c r="P103" i="4"/>
  <c r="M103" i="4"/>
  <c r="J103" i="4"/>
  <c r="AS102" i="4"/>
  <c r="AR102" i="4"/>
  <c r="AQ102" i="4"/>
  <c r="AN102" i="4"/>
  <c r="AK102" i="4"/>
  <c r="AH102" i="4"/>
  <c r="AE102" i="4"/>
  <c r="AB102" i="4"/>
  <c r="Y102" i="4"/>
  <c r="V102" i="4"/>
  <c r="S102" i="4"/>
  <c r="P102" i="4"/>
  <c r="M102" i="4"/>
  <c r="J102" i="4"/>
  <c r="AS101" i="4"/>
  <c r="AR101" i="4"/>
  <c r="AQ101" i="4"/>
  <c r="AN101" i="4"/>
  <c r="AK101" i="4"/>
  <c r="AH101" i="4"/>
  <c r="AE101" i="4"/>
  <c r="AB101" i="4"/>
  <c r="Y101" i="4"/>
  <c r="V101" i="4"/>
  <c r="S101" i="4"/>
  <c r="P101" i="4"/>
  <c r="M101" i="4"/>
  <c r="J101" i="4"/>
  <c r="AS100" i="4"/>
  <c r="AR100" i="4"/>
  <c r="AQ100" i="4"/>
  <c r="AN100" i="4"/>
  <c r="AK100" i="4"/>
  <c r="AH100" i="4"/>
  <c r="AE100" i="4"/>
  <c r="AB100" i="4"/>
  <c r="Y100" i="4"/>
  <c r="V100" i="4"/>
  <c r="S100" i="4"/>
  <c r="P100" i="4"/>
  <c r="M100" i="4"/>
  <c r="J100" i="4"/>
  <c r="AS99" i="4"/>
  <c r="AR99" i="4"/>
  <c r="AQ99" i="4"/>
  <c r="AN99" i="4"/>
  <c r="AK99" i="4"/>
  <c r="AH99" i="4"/>
  <c r="AE99" i="4"/>
  <c r="AB99" i="4"/>
  <c r="Y99" i="4"/>
  <c r="V99" i="4"/>
  <c r="S99" i="4"/>
  <c r="P99" i="4"/>
  <c r="M99" i="4"/>
  <c r="J99" i="4"/>
  <c r="AS98" i="4"/>
  <c r="AR98" i="4"/>
  <c r="AQ98" i="4"/>
  <c r="AN98" i="4"/>
  <c r="AK98" i="4"/>
  <c r="AH98" i="4"/>
  <c r="AE98" i="4"/>
  <c r="AB98" i="4"/>
  <c r="Y98" i="4"/>
  <c r="V98" i="4"/>
  <c r="S98" i="4"/>
  <c r="P98" i="4"/>
  <c r="M98" i="4"/>
  <c r="J98" i="4"/>
  <c r="AS97" i="4"/>
  <c r="AR97" i="4"/>
  <c r="AQ97" i="4"/>
  <c r="AN97" i="4"/>
  <c r="AK97" i="4"/>
  <c r="AH97" i="4"/>
  <c r="AE97" i="4"/>
  <c r="AB97" i="4"/>
  <c r="Y97" i="4"/>
  <c r="V97" i="4"/>
  <c r="S97" i="4"/>
  <c r="P97" i="4"/>
  <c r="M97" i="4"/>
  <c r="J97" i="4"/>
  <c r="AS96" i="4"/>
  <c r="AR96" i="4"/>
  <c r="AQ96" i="4"/>
  <c r="AN96" i="4"/>
  <c r="AK96" i="4"/>
  <c r="AH96" i="4"/>
  <c r="AE96" i="4"/>
  <c r="AB96" i="4"/>
  <c r="Y96" i="4"/>
  <c r="V96" i="4"/>
  <c r="S96" i="4"/>
  <c r="P96" i="4"/>
  <c r="M96" i="4"/>
  <c r="J96" i="4"/>
  <c r="AS95" i="4"/>
  <c r="AR95" i="4"/>
  <c r="AQ95" i="4"/>
  <c r="AN95" i="4"/>
  <c r="AK95" i="4"/>
  <c r="AH95" i="4"/>
  <c r="AE95" i="4"/>
  <c r="AB95" i="4"/>
  <c r="Y95" i="4"/>
  <c r="V95" i="4"/>
  <c r="S95" i="4"/>
  <c r="P95" i="4"/>
  <c r="M95" i="4"/>
  <c r="J95" i="4"/>
  <c r="AS94" i="4"/>
  <c r="AR94" i="4"/>
  <c r="AQ94" i="4"/>
  <c r="AN94" i="4"/>
  <c r="AK94" i="4"/>
  <c r="AH94" i="4"/>
  <c r="AE94" i="4"/>
  <c r="AB94" i="4"/>
  <c r="Y94" i="4"/>
  <c r="V94" i="4"/>
  <c r="S94" i="4"/>
  <c r="P94" i="4"/>
  <c r="M94" i="4"/>
  <c r="J94" i="4"/>
  <c r="AS93" i="4"/>
  <c r="AR93" i="4"/>
  <c r="AQ93" i="4"/>
  <c r="AN93" i="4"/>
  <c r="AK93" i="4"/>
  <c r="AH93" i="4"/>
  <c r="AE93" i="4"/>
  <c r="AB93" i="4"/>
  <c r="Y93" i="4"/>
  <c r="V93" i="4"/>
  <c r="S93" i="4"/>
  <c r="P93" i="4"/>
  <c r="M93" i="4"/>
  <c r="J93" i="4"/>
  <c r="AS92" i="4"/>
  <c r="AR92" i="4"/>
  <c r="AQ92" i="4"/>
  <c r="AN92" i="4"/>
  <c r="AK92" i="4"/>
  <c r="AH92" i="4"/>
  <c r="AE92" i="4"/>
  <c r="AB92" i="4"/>
  <c r="Y92" i="4"/>
  <c r="V92" i="4"/>
  <c r="S92" i="4"/>
  <c r="P92" i="4"/>
  <c r="M92" i="4"/>
  <c r="J92" i="4"/>
  <c r="AS91" i="4"/>
  <c r="AR91" i="4"/>
  <c r="AQ91" i="4"/>
  <c r="AN91" i="4"/>
  <c r="AK91" i="4"/>
  <c r="AH91" i="4"/>
  <c r="AE91" i="4"/>
  <c r="AB91" i="4"/>
  <c r="Y91" i="4"/>
  <c r="V91" i="4"/>
  <c r="S91" i="4"/>
  <c r="P91" i="4"/>
  <c r="M91" i="4"/>
  <c r="J91" i="4"/>
  <c r="AS90" i="4"/>
  <c r="AR90" i="4"/>
  <c r="AQ90" i="4"/>
  <c r="AN90" i="4"/>
  <c r="AK90" i="4"/>
  <c r="AH90" i="4"/>
  <c r="AE90" i="4"/>
  <c r="AB90" i="4"/>
  <c r="Y90" i="4"/>
  <c r="V90" i="4"/>
  <c r="S90" i="4"/>
  <c r="P90" i="4"/>
  <c r="M90" i="4"/>
  <c r="J90" i="4"/>
  <c r="AS89" i="4"/>
  <c r="AR89" i="4"/>
  <c r="AQ89" i="4"/>
  <c r="AN89" i="4"/>
  <c r="AK89" i="4"/>
  <c r="AH89" i="4"/>
  <c r="AE89" i="4"/>
  <c r="AB89" i="4"/>
  <c r="Y89" i="4"/>
  <c r="V89" i="4"/>
  <c r="S89" i="4"/>
  <c r="P89" i="4"/>
  <c r="M89" i="4"/>
  <c r="J89" i="4"/>
  <c r="AS88" i="4"/>
  <c r="AR88" i="4"/>
  <c r="AQ88" i="4"/>
  <c r="AN88" i="4"/>
  <c r="AK88" i="4"/>
  <c r="AH88" i="4"/>
  <c r="AE88" i="4"/>
  <c r="AB88" i="4"/>
  <c r="Y88" i="4"/>
  <c r="V88" i="4"/>
  <c r="S88" i="4"/>
  <c r="P88" i="4"/>
  <c r="M88" i="4"/>
  <c r="J88" i="4"/>
  <c r="AS87" i="4"/>
  <c r="AR87" i="4"/>
  <c r="AQ87" i="4"/>
  <c r="AN87" i="4"/>
  <c r="AK87" i="4"/>
  <c r="AH87" i="4"/>
  <c r="AE87" i="4"/>
  <c r="AB87" i="4"/>
  <c r="Y87" i="4"/>
  <c r="V87" i="4"/>
  <c r="S87" i="4"/>
  <c r="P87" i="4"/>
  <c r="M87" i="4"/>
  <c r="J87" i="4"/>
  <c r="AS86" i="4"/>
  <c r="AR86" i="4"/>
  <c r="AQ86" i="4"/>
  <c r="AN86" i="4"/>
  <c r="AK86" i="4"/>
  <c r="AH86" i="4"/>
  <c r="AE86" i="4"/>
  <c r="AB86" i="4"/>
  <c r="Y86" i="4"/>
  <c r="V86" i="4"/>
  <c r="S86" i="4"/>
  <c r="P86" i="4"/>
  <c r="M86" i="4"/>
  <c r="J86" i="4"/>
  <c r="AS85" i="4"/>
  <c r="AR85" i="4"/>
  <c r="AQ85" i="4"/>
  <c r="AN85" i="4"/>
  <c r="AK85" i="4"/>
  <c r="AH85" i="4"/>
  <c r="AE85" i="4"/>
  <c r="AB85" i="4"/>
  <c r="Y85" i="4"/>
  <c r="V85" i="4"/>
  <c r="S85" i="4"/>
  <c r="P85" i="4"/>
  <c r="M85" i="4"/>
  <c r="J85" i="4"/>
  <c r="AS84" i="4"/>
  <c r="AR84" i="4"/>
  <c r="AQ84" i="4"/>
  <c r="AN84" i="4"/>
  <c r="AK84" i="4"/>
  <c r="AH84" i="4"/>
  <c r="AE84" i="4"/>
  <c r="AB84" i="4"/>
  <c r="Y84" i="4"/>
  <c r="V84" i="4"/>
  <c r="S84" i="4"/>
  <c r="P84" i="4"/>
  <c r="M84" i="4"/>
  <c r="J84" i="4"/>
  <c r="AS83" i="4"/>
  <c r="AR83" i="4"/>
  <c r="AQ83" i="4"/>
  <c r="AN83" i="4"/>
  <c r="AK83" i="4"/>
  <c r="AH83" i="4"/>
  <c r="AE83" i="4"/>
  <c r="AB83" i="4"/>
  <c r="Y83" i="4"/>
  <c r="V83" i="4"/>
  <c r="S83" i="4"/>
  <c r="P83" i="4"/>
  <c r="M83" i="4"/>
  <c r="J83" i="4"/>
  <c r="AS82" i="4"/>
  <c r="AR82" i="4"/>
  <c r="AQ82" i="4"/>
  <c r="AN82" i="4"/>
  <c r="AK82" i="4"/>
  <c r="AH82" i="4"/>
  <c r="AE82" i="4"/>
  <c r="AB82" i="4"/>
  <c r="Y82" i="4"/>
  <c r="V82" i="4"/>
  <c r="S82" i="4"/>
  <c r="P82" i="4"/>
  <c r="M82" i="4"/>
  <c r="J82" i="4"/>
  <c r="AS81" i="4"/>
  <c r="AR81" i="4"/>
  <c r="AQ81" i="4"/>
  <c r="AN81" i="4"/>
  <c r="AK81" i="4"/>
  <c r="AH81" i="4"/>
  <c r="AE81" i="4"/>
  <c r="AB81" i="4"/>
  <c r="Y81" i="4"/>
  <c r="V81" i="4"/>
  <c r="S81" i="4"/>
  <c r="P81" i="4"/>
  <c r="M81" i="4"/>
  <c r="J81" i="4"/>
  <c r="AS80" i="4"/>
  <c r="AR80" i="4"/>
  <c r="AQ80" i="4"/>
  <c r="AN80" i="4"/>
  <c r="AK80" i="4"/>
  <c r="AH80" i="4"/>
  <c r="AE80" i="4"/>
  <c r="AB80" i="4"/>
  <c r="Y80" i="4"/>
  <c r="V80" i="4"/>
  <c r="S80" i="4"/>
  <c r="P80" i="4"/>
  <c r="M80" i="4"/>
  <c r="J80" i="4"/>
  <c r="AS79" i="4"/>
  <c r="AR79" i="4"/>
  <c r="AQ79" i="4"/>
  <c r="AN79" i="4"/>
  <c r="AK79" i="4"/>
  <c r="AH79" i="4"/>
  <c r="AE79" i="4"/>
  <c r="AB79" i="4"/>
  <c r="Y79" i="4"/>
  <c r="V79" i="4"/>
  <c r="S79" i="4"/>
  <c r="P79" i="4"/>
  <c r="M79" i="4"/>
  <c r="J79" i="4"/>
  <c r="AS78" i="4"/>
  <c r="AR78" i="4"/>
  <c r="AQ78" i="4"/>
  <c r="AN78" i="4"/>
  <c r="AK78" i="4"/>
  <c r="AH78" i="4"/>
  <c r="AE78" i="4"/>
  <c r="AB78" i="4"/>
  <c r="Y78" i="4"/>
  <c r="V78" i="4"/>
  <c r="S78" i="4"/>
  <c r="P78" i="4"/>
  <c r="M78" i="4"/>
  <c r="J78" i="4"/>
  <c r="AS77" i="4"/>
  <c r="AR77" i="4"/>
  <c r="AT77" i="4" s="1"/>
  <c r="AQ77" i="4"/>
  <c r="AN77" i="4"/>
  <c r="AK77" i="4"/>
  <c r="AH77" i="4"/>
  <c r="AE77" i="4"/>
  <c r="AB77" i="4"/>
  <c r="Y77" i="4"/>
  <c r="V77" i="4"/>
  <c r="S77" i="4"/>
  <c r="P77" i="4"/>
  <c r="M77" i="4"/>
  <c r="J77" i="4"/>
  <c r="AS76" i="4"/>
  <c r="AR76" i="4"/>
  <c r="AQ76" i="4"/>
  <c r="AN76" i="4"/>
  <c r="AK76" i="4"/>
  <c r="AH76" i="4"/>
  <c r="AE76" i="4"/>
  <c r="AB76" i="4"/>
  <c r="Y76" i="4"/>
  <c r="V76" i="4"/>
  <c r="S76" i="4"/>
  <c r="P76" i="4"/>
  <c r="M76" i="4"/>
  <c r="J76" i="4"/>
  <c r="AS75" i="4"/>
  <c r="AR75" i="4"/>
  <c r="AQ75" i="4"/>
  <c r="AN75" i="4"/>
  <c r="AK75" i="4"/>
  <c r="AH75" i="4"/>
  <c r="AE75" i="4"/>
  <c r="AB75" i="4"/>
  <c r="Y75" i="4"/>
  <c r="V75" i="4"/>
  <c r="S75" i="4"/>
  <c r="P75" i="4"/>
  <c r="M75" i="4"/>
  <c r="J75" i="4"/>
  <c r="AS74" i="4"/>
  <c r="AR74" i="4"/>
  <c r="AQ74" i="4"/>
  <c r="AN74" i="4"/>
  <c r="AK74" i="4"/>
  <c r="AH74" i="4"/>
  <c r="AE74" i="4"/>
  <c r="AB74" i="4"/>
  <c r="Y74" i="4"/>
  <c r="V74" i="4"/>
  <c r="S74" i="4"/>
  <c r="P74" i="4"/>
  <c r="M74" i="4"/>
  <c r="J74" i="4"/>
  <c r="AS73" i="4"/>
  <c r="AR73" i="4"/>
  <c r="AQ73" i="4"/>
  <c r="AN73" i="4"/>
  <c r="AK73" i="4"/>
  <c r="AH73" i="4"/>
  <c r="AE73" i="4"/>
  <c r="AB73" i="4"/>
  <c r="Y73" i="4"/>
  <c r="V73" i="4"/>
  <c r="S73" i="4"/>
  <c r="P73" i="4"/>
  <c r="M73" i="4"/>
  <c r="J73" i="4"/>
  <c r="AS72" i="4"/>
  <c r="AR72" i="4"/>
  <c r="AQ72" i="4"/>
  <c r="AN72" i="4"/>
  <c r="AK72" i="4"/>
  <c r="AH72" i="4"/>
  <c r="AE72" i="4"/>
  <c r="AB72" i="4"/>
  <c r="Y72" i="4"/>
  <c r="V72" i="4"/>
  <c r="S72" i="4"/>
  <c r="P72" i="4"/>
  <c r="M72" i="4"/>
  <c r="J72" i="4"/>
  <c r="AS71" i="4"/>
  <c r="AR71" i="4"/>
  <c r="AQ71" i="4"/>
  <c r="AN71" i="4"/>
  <c r="AK71" i="4"/>
  <c r="AH71" i="4"/>
  <c r="AE71" i="4"/>
  <c r="AB71" i="4"/>
  <c r="Y71" i="4"/>
  <c r="V71" i="4"/>
  <c r="S71" i="4"/>
  <c r="P71" i="4"/>
  <c r="M71" i="4"/>
  <c r="J71" i="4"/>
  <c r="AS70" i="4"/>
  <c r="AR70" i="4"/>
  <c r="AQ70" i="4"/>
  <c r="AN70" i="4"/>
  <c r="AK70" i="4"/>
  <c r="AH70" i="4"/>
  <c r="AE70" i="4"/>
  <c r="AB70" i="4"/>
  <c r="Y70" i="4"/>
  <c r="V70" i="4"/>
  <c r="S70" i="4"/>
  <c r="P70" i="4"/>
  <c r="M70" i="4"/>
  <c r="J70" i="4"/>
  <c r="AS69" i="4"/>
  <c r="AR69" i="4"/>
  <c r="AQ69" i="4"/>
  <c r="AN69" i="4"/>
  <c r="AK69" i="4"/>
  <c r="AH69" i="4"/>
  <c r="AE69" i="4"/>
  <c r="AB69" i="4"/>
  <c r="Y69" i="4"/>
  <c r="V69" i="4"/>
  <c r="S69" i="4"/>
  <c r="P69" i="4"/>
  <c r="M69" i="4"/>
  <c r="J69" i="4"/>
  <c r="AS68" i="4"/>
  <c r="AR68" i="4"/>
  <c r="AQ68" i="4"/>
  <c r="AN68" i="4"/>
  <c r="AK68" i="4"/>
  <c r="AH68" i="4"/>
  <c r="AE68" i="4"/>
  <c r="AB68" i="4"/>
  <c r="Y68" i="4"/>
  <c r="V68" i="4"/>
  <c r="S68" i="4"/>
  <c r="P68" i="4"/>
  <c r="M68" i="4"/>
  <c r="J68" i="4"/>
  <c r="AS67" i="4"/>
  <c r="AR67" i="4"/>
  <c r="AQ67" i="4"/>
  <c r="AN67" i="4"/>
  <c r="AK67" i="4"/>
  <c r="AH67" i="4"/>
  <c r="AE67" i="4"/>
  <c r="AB67" i="4"/>
  <c r="Y67" i="4"/>
  <c r="V67" i="4"/>
  <c r="S67" i="4"/>
  <c r="P67" i="4"/>
  <c r="M67" i="4"/>
  <c r="J67" i="4"/>
  <c r="AS66" i="4"/>
  <c r="AR66" i="4"/>
  <c r="AQ66" i="4"/>
  <c r="AN66" i="4"/>
  <c r="AK66" i="4"/>
  <c r="AH66" i="4"/>
  <c r="AE66" i="4"/>
  <c r="AB66" i="4"/>
  <c r="Y66" i="4"/>
  <c r="V66" i="4"/>
  <c r="S66" i="4"/>
  <c r="P66" i="4"/>
  <c r="M66" i="4"/>
  <c r="J66" i="4"/>
  <c r="AS65" i="4"/>
  <c r="AR65" i="4"/>
  <c r="AQ65" i="4"/>
  <c r="AN65" i="4"/>
  <c r="AK65" i="4"/>
  <c r="AH65" i="4"/>
  <c r="AE65" i="4"/>
  <c r="AB65" i="4"/>
  <c r="Y65" i="4"/>
  <c r="V65" i="4"/>
  <c r="S65" i="4"/>
  <c r="P65" i="4"/>
  <c r="M65" i="4"/>
  <c r="J65" i="4"/>
  <c r="AS64" i="4"/>
  <c r="AR64" i="4"/>
  <c r="AQ64" i="4"/>
  <c r="AN64" i="4"/>
  <c r="AK64" i="4"/>
  <c r="AH64" i="4"/>
  <c r="AE64" i="4"/>
  <c r="AB64" i="4"/>
  <c r="Y64" i="4"/>
  <c r="V64" i="4"/>
  <c r="S64" i="4"/>
  <c r="P64" i="4"/>
  <c r="M64" i="4"/>
  <c r="J64" i="4"/>
  <c r="AS63" i="4"/>
  <c r="AR63" i="4"/>
  <c r="AQ63" i="4"/>
  <c r="AN63" i="4"/>
  <c r="AK63" i="4"/>
  <c r="AH63" i="4"/>
  <c r="AE63" i="4"/>
  <c r="AB63" i="4"/>
  <c r="Y63" i="4"/>
  <c r="V63" i="4"/>
  <c r="S63" i="4"/>
  <c r="P63" i="4"/>
  <c r="M63" i="4"/>
  <c r="J63" i="4"/>
  <c r="AS62" i="4"/>
  <c r="AR62" i="4"/>
  <c r="AQ62" i="4"/>
  <c r="AN62" i="4"/>
  <c r="AK62" i="4"/>
  <c r="AH62" i="4"/>
  <c r="AE62" i="4"/>
  <c r="AB62" i="4"/>
  <c r="Y62" i="4"/>
  <c r="V62" i="4"/>
  <c r="S62" i="4"/>
  <c r="P62" i="4"/>
  <c r="M62" i="4"/>
  <c r="J62" i="4"/>
  <c r="AS61" i="4"/>
  <c r="AR61" i="4"/>
  <c r="AQ61" i="4"/>
  <c r="AN61" i="4"/>
  <c r="AK61" i="4"/>
  <c r="AH61" i="4"/>
  <c r="AE61" i="4"/>
  <c r="AB61" i="4"/>
  <c r="Y61" i="4"/>
  <c r="V61" i="4"/>
  <c r="S61" i="4"/>
  <c r="P61" i="4"/>
  <c r="M61" i="4"/>
  <c r="J61" i="4"/>
  <c r="AS60" i="4"/>
  <c r="AR60" i="4"/>
  <c r="AQ60" i="4"/>
  <c r="AN60" i="4"/>
  <c r="AK60" i="4"/>
  <c r="AH60" i="4"/>
  <c r="AE60" i="4"/>
  <c r="AB60" i="4"/>
  <c r="Y60" i="4"/>
  <c r="V60" i="4"/>
  <c r="S60" i="4"/>
  <c r="P60" i="4"/>
  <c r="M60" i="4"/>
  <c r="J60" i="4"/>
  <c r="AS59" i="4"/>
  <c r="AR59" i="4"/>
  <c r="AT59" i="4" s="1"/>
  <c r="AQ59" i="4"/>
  <c r="AN59" i="4"/>
  <c r="AK59" i="4"/>
  <c r="AH59" i="4"/>
  <c r="AE59" i="4"/>
  <c r="AB59" i="4"/>
  <c r="Y59" i="4"/>
  <c r="V59" i="4"/>
  <c r="S59" i="4"/>
  <c r="P59" i="4"/>
  <c r="M59" i="4"/>
  <c r="J59" i="4"/>
  <c r="AS58" i="4"/>
  <c r="AR58" i="4"/>
  <c r="AQ58" i="4"/>
  <c r="AN58" i="4"/>
  <c r="AK58" i="4"/>
  <c r="AH58" i="4"/>
  <c r="AE58" i="4"/>
  <c r="AB58" i="4"/>
  <c r="Y58" i="4"/>
  <c r="V58" i="4"/>
  <c r="S58" i="4"/>
  <c r="P58" i="4"/>
  <c r="M58" i="4"/>
  <c r="J58" i="4"/>
  <c r="AS57" i="4"/>
  <c r="AR57" i="4"/>
  <c r="AQ57" i="4"/>
  <c r="AN57" i="4"/>
  <c r="AK57" i="4"/>
  <c r="AH57" i="4"/>
  <c r="AE57" i="4"/>
  <c r="AB57" i="4"/>
  <c r="Y57" i="4"/>
  <c r="V57" i="4"/>
  <c r="S57" i="4"/>
  <c r="P57" i="4"/>
  <c r="M57" i="4"/>
  <c r="J57" i="4"/>
  <c r="AS56" i="4"/>
  <c r="AR56" i="4"/>
  <c r="AQ56" i="4"/>
  <c r="AN56" i="4"/>
  <c r="AK56" i="4"/>
  <c r="AH56" i="4"/>
  <c r="AE56" i="4"/>
  <c r="AB56" i="4"/>
  <c r="Y56" i="4"/>
  <c r="V56" i="4"/>
  <c r="S56" i="4"/>
  <c r="P56" i="4"/>
  <c r="M56" i="4"/>
  <c r="J56" i="4"/>
  <c r="AS55" i="4"/>
  <c r="AR55" i="4"/>
  <c r="AT55" i="4" s="1"/>
  <c r="AQ55" i="4"/>
  <c r="AN55" i="4"/>
  <c r="AK55" i="4"/>
  <c r="AH55" i="4"/>
  <c r="AE55" i="4"/>
  <c r="AB55" i="4"/>
  <c r="Y55" i="4"/>
  <c r="V55" i="4"/>
  <c r="S55" i="4"/>
  <c r="P55" i="4"/>
  <c r="M55" i="4"/>
  <c r="J55" i="4"/>
  <c r="AS54" i="4"/>
  <c r="AR54" i="4"/>
  <c r="AQ54" i="4"/>
  <c r="AN54" i="4"/>
  <c r="AK54" i="4"/>
  <c r="AH54" i="4"/>
  <c r="AE54" i="4"/>
  <c r="AB54" i="4"/>
  <c r="Y54" i="4"/>
  <c r="V54" i="4"/>
  <c r="S54" i="4"/>
  <c r="P54" i="4"/>
  <c r="M54" i="4"/>
  <c r="J54" i="4"/>
  <c r="AS53" i="4"/>
  <c r="AR53" i="4"/>
  <c r="AQ53" i="4"/>
  <c r="AN53" i="4"/>
  <c r="AK53" i="4"/>
  <c r="AH53" i="4"/>
  <c r="AE53" i="4"/>
  <c r="AB53" i="4"/>
  <c r="Y53" i="4"/>
  <c r="V53" i="4"/>
  <c r="S53" i="4"/>
  <c r="P53" i="4"/>
  <c r="M53" i="4"/>
  <c r="J53" i="4"/>
  <c r="AS52" i="4"/>
  <c r="AR52" i="4"/>
  <c r="AQ52" i="4"/>
  <c r="AN52" i="4"/>
  <c r="AK52" i="4"/>
  <c r="AH52" i="4"/>
  <c r="AE52" i="4"/>
  <c r="AB52" i="4"/>
  <c r="Y52" i="4"/>
  <c r="V52" i="4"/>
  <c r="S52" i="4"/>
  <c r="P52" i="4"/>
  <c r="M52" i="4"/>
  <c r="J52" i="4"/>
  <c r="AS51" i="4"/>
  <c r="AR51" i="4"/>
  <c r="AT51" i="4" s="1"/>
  <c r="AQ51" i="4"/>
  <c r="AN51" i="4"/>
  <c r="AK51" i="4"/>
  <c r="AH51" i="4"/>
  <c r="AE51" i="4"/>
  <c r="AB51" i="4"/>
  <c r="Y51" i="4"/>
  <c r="V51" i="4"/>
  <c r="S51" i="4"/>
  <c r="P51" i="4"/>
  <c r="M51" i="4"/>
  <c r="J51" i="4"/>
  <c r="AS50" i="4"/>
  <c r="AR50" i="4"/>
  <c r="AQ50" i="4"/>
  <c r="AN50" i="4"/>
  <c r="AK50" i="4"/>
  <c r="AH50" i="4"/>
  <c r="AE50" i="4"/>
  <c r="AB50" i="4"/>
  <c r="Y50" i="4"/>
  <c r="V50" i="4"/>
  <c r="S50" i="4"/>
  <c r="P50" i="4"/>
  <c r="M50" i="4"/>
  <c r="J50" i="4"/>
  <c r="AS49" i="4"/>
  <c r="AR49" i="4"/>
  <c r="AT49" i="4" s="1"/>
  <c r="AQ49" i="4"/>
  <c r="AN49" i="4"/>
  <c r="AK49" i="4"/>
  <c r="AH49" i="4"/>
  <c r="AE49" i="4"/>
  <c r="AB49" i="4"/>
  <c r="Y49" i="4"/>
  <c r="V49" i="4"/>
  <c r="S49" i="4"/>
  <c r="P49" i="4"/>
  <c r="M49" i="4"/>
  <c r="J49" i="4"/>
  <c r="AS48" i="4"/>
  <c r="AR48" i="4"/>
  <c r="AQ48" i="4"/>
  <c r="AN48" i="4"/>
  <c r="AK48" i="4"/>
  <c r="AH48" i="4"/>
  <c r="AE48" i="4"/>
  <c r="AB48" i="4"/>
  <c r="Y48" i="4"/>
  <c r="V48" i="4"/>
  <c r="S48" i="4"/>
  <c r="P48" i="4"/>
  <c r="M48" i="4"/>
  <c r="J48" i="4"/>
  <c r="AS47" i="4"/>
  <c r="AR47" i="4"/>
  <c r="AT47" i="4" s="1"/>
  <c r="AQ47" i="4"/>
  <c r="AN47" i="4"/>
  <c r="AK47" i="4"/>
  <c r="AH47" i="4"/>
  <c r="AE47" i="4"/>
  <c r="AB47" i="4"/>
  <c r="Y47" i="4"/>
  <c r="V47" i="4"/>
  <c r="S47" i="4"/>
  <c r="P47" i="4"/>
  <c r="M47" i="4"/>
  <c r="J47" i="4"/>
  <c r="AS46" i="4"/>
  <c r="AR46" i="4"/>
  <c r="AQ46" i="4"/>
  <c r="AN46" i="4"/>
  <c r="AK46" i="4"/>
  <c r="AH46" i="4"/>
  <c r="AE46" i="4"/>
  <c r="AB46" i="4"/>
  <c r="Y46" i="4"/>
  <c r="V46" i="4"/>
  <c r="S46" i="4"/>
  <c r="P46" i="4"/>
  <c r="M46" i="4"/>
  <c r="J46" i="4"/>
  <c r="AS45" i="4"/>
  <c r="AR45" i="4"/>
  <c r="AQ45" i="4"/>
  <c r="AN45" i="4"/>
  <c r="AK45" i="4"/>
  <c r="AH45" i="4"/>
  <c r="AE45" i="4"/>
  <c r="AB45" i="4"/>
  <c r="Y45" i="4"/>
  <c r="V45" i="4"/>
  <c r="S45" i="4"/>
  <c r="P45" i="4"/>
  <c r="M45" i="4"/>
  <c r="J45" i="4"/>
  <c r="AS44" i="4"/>
  <c r="AR44" i="4"/>
  <c r="AQ44" i="4"/>
  <c r="AN44" i="4"/>
  <c r="AK44" i="4"/>
  <c r="AH44" i="4"/>
  <c r="AE44" i="4"/>
  <c r="AB44" i="4"/>
  <c r="Y44" i="4"/>
  <c r="V44" i="4"/>
  <c r="S44" i="4"/>
  <c r="P44" i="4"/>
  <c r="M44" i="4"/>
  <c r="J44" i="4"/>
  <c r="AS43" i="4"/>
  <c r="AR43" i="4"/>
  <c r="AQ43" i="4"/>
  <c r="AN43" i="4"/>
  <c r="AK43" i="4"/>
  <c r="AH43" i="4"/>
  <c r="AE43" i="4"/>
  <c r="AB43" i="4"/>
  <c r="Y43" i="4"/>
  <c r="V43" i="4"/>
  <c r="S43" i="4"/>
  <c r="P43" i="4"/>
  <c r="M43" i="4"/>
  <c r="J43" i="4"/>
  <c r="AS42" i="4"/>
  <c r="AR42" i="4"/>
  <c r="AQ42" i="4"/>
  <c r="AN42" i="4"/>
  <c r="AK42" i="4"/>
  <c r="AH42" i="4"/>
  <c r="AE42" i="4"/>
  <c r="AB42" i="4"/>
  <c r="Y42" i="4"/>
  <c r="V42" i="4"/>
  <c r="S42" i="4"/>
  <c r="P42" i="4"/>
  <c r="M42" i="4"/>
  <c r="J42" i="4"/>
  <c r="AS41" i="4"/>
  <c r="AR41" i="4"/>
  <c r="AQ41" i="4"/>
  <c r="AN41" i="4"/>
  <c r="AK41" i="4"/>
  <c r="AH41" i="4"/>
  <c r="AE41" i="4"/>
  <c r="AB41" i="4"/>
  <c r="Y41" i="4"/>
  <c r="V41" i="4"/>
  <c r="S41" i="4"/>
  <c r="P41" i="4"/>
  <c r="M41" i="4"/>
  <c r="J41" i="4"/>
  <c r="AS40" i="4"/>
  <c r="AR40" i="4"/>
  <c r="AQ40" i="4"/>
  <c r="AN40" i="4"/>
  <c r="AK40" i="4"/>
  <c r="AH40" i="4"/>
  <c r="AE40" i="4"/>
  <c r="AB40" i="4"/>
  <c r="Y40" i="4"/>
  <c r="V40" i="4"/>
  <c r="S40" i="4"/>
  <c r="P40" i="4"/>
  <c r="M40" i="4"/>
  <c r="J40" i="4"/>
  <c r="AS39" i="4"/>
  <c r="AR39" i="4"/>
  <c r="AT39" i="4" s="1"/>
  <c r="AQ39" i="4"/>
  <c r="AN39" i="4"/>
  <c r="AK39" i="4"/>
  <c r="AH39" i="4"/>
  <c r="AE39" i="4"/>
  <c r="AB39" i="4"/>
  <c r="Y39" i="4"/>
  <c r="V39" i="4"/>
  <c r="S39" i="4"/>
  <c r="P39" i="4"/>
  <c r="M39" i="4"/>
  <c r="J39" i="4"/>
  <c r="AS38" i="4"/>
  <c r="AR38" i="4"/>
  <c r="AQ38" i="4"/>
  <c r="AN38" i="4"/>
  <c r="AK38" i="4"/>
  <c r="AH38" i="4"/>
  <c r="AE38" i="4"/>
  <c r="AB38" i="4"/>
  <c r="Y38" i="4"/>
  <c r="V38" i="4"/>
  <c r="S38" i="4"/>
  <c r="P38" i="4"/>
  <c r="M38" i="4"/>
  <c r="J38" i="4"/>
  <c r="AS37" i="4"/>
  <c r="AR37" i="4"/>
  <c r="AQ37" i="4"/>
  <c r="AN37" i="4"/>
  <c r="AK37" i="4"/>
  <c r="AH37" i="4"/>
  <c r="AE37" i="4"/>
  <c r="AB37" i="4"/>
  <c r="Y37" i="4"/>
  <c r="V37" i="4"/>
  <c r="S37" i="4"/>
  <c r="P37" i="4"/>
  <c r="M37" i="4"/>
  <c r="J37" i="4"/>
  <c r="AS36" i="4"/>
  <c r="AR36" i="4"/>
  <c r="AQ36" i="4"/>
  <c r="AN36" i="4"/>
  <c r="AK36" i="4"/>
  <c r="AH36" i="4"/>
  <c r="AE36" i="4"/>
  <c r="AB36" i="4"/>
  <c r="Y36" i="4"/>
  <c r="V36" i="4"/>
  <c r="S36" i="4"/>
  <c r="P36" i="4"/>
  <c r="M36" i="4"/>
  <c r="J36" i="4"/>
  <c r="AS35" i="4"/>
  <c r="AR35" i="4"/>
  <c r="AT35" i="4" s="1"/>
  <c r="AQ35" i="4"/>
  <c r="AN35" i="4"/>
  <c r="AK35" i="4"/>
  <c r="AH35" i="4"/>
  <c r="AE35" i="4"/>
  <c r="AB35" i="4"/>
  <c r="Y35" i="4"/>
  <c r="V35" i="4"/>
  <c r="S35" i="4"/>
  <c r="P35" i="4"/>
  <c r="M35" i="4"/>
  <c r="J35" i="4"/>
  <c r="AS34" i="4"/>
  <c r="AR34" i="4"/>
  <c r="AQ34" i="4"/>
  <c r="AN34" i="4"/>
  <c r="AK34" i="4"/>
  <c r="AH34" i="4"/>
  <c r="AE34" i="4"/>
  <c r="AB34" i="4"/>
  <c r="Y34" i="4"/>
  <c r="V34" i="4"/>
  <c r="S34" i="4"/>
  <c r="P34" i="4"/>
  <c r="M34" i="4"/>
  <c r="J34" i="4"/>
  <c r="AS33" i="4"/>
  <c r="AR33" i="4"/>
  <c r="AT33" i="4" s="1"/>
  <c r="AQ33" i="4"/>
  <c r="AN33" i="4"/>
  <c r="AK33" i="4"/>
  <c r="AH33" i="4"/>
  <c r="AE33" i="4"/>
  <c r="AB33" i="4"/>
  <c r="Y33" i="4"/>
  <c r="V33" i="4"/>
  <c r="S33" i="4"/>
  <c r="P33" i="4"/>
  <c r="M33" i="4"/>
  <c r="J33" i="4"/>
  <c r="AS32" i="4"/>
  <c r="AR32" i="4"/>
  <c r="AQ32" i="4"/>
  <c r="AN32" i="4"/>
  <c r="AK32" i="4"/>
  <c r="AH32" i="4"/>
  <c r="AE32" i="4"/>
  <c r="AB32" i="4"/>
  <c r="Y32" i="4"/>
  <c r="V32" i="4"/>
  <c r="S32" i="4"/>
  <c r="P32" i="4"/>
  <c r="M32" i="4"/>
  <c r="J32" i="4"/>
  <c r="AS31" i="4"/>
  <c r="AR31" i="4"/>
  <c r="AT31" i="4" s="1"/>
  <c r="AQ31" i="4"/>
  <c r="AN31" i="4"/>
  <c r="AK31" i="4"/>
  <c r="AH31" i="4"/>
  <c r="AE31" i="4"/>
  <c r="AB31" i="4"/>
  <c r="Y31" i="4"/>
  <c r="V31" i="4"/>
  <c r="S31" i="4"/>
  <c r="P31" i="4"/>
  <c r="M31" i="4"/>
  <c r="J31" i="4"/>
  <c r="AS30" i="4"/>
  <c r="AR30" i="4"/>
  <c r="AQ30" i="4"/>
  <c r="AN30" i="4"/>
  <c r="AK30" i="4"/>
  <c r="AH30" i="4"/>
  <c r="AE30" i="4"/>
  <c r="AB30" i="4"/>
  <c r="Y30" i="4"/>
  <c r="V30" i="4"/>
  <c r="S30" i="4"/>
  <c r="P30" i="4"/>
  <c r="M30" i="4"/>
  <c r="J30" i="4"/>
  <c r="AS29" i="4"/>
  <c r="AR29" i="4"/>
  <c r="AQ29" i="4"/>
  <c r="AN29" i="4"/>
  <c r="AK29" i="4"/>
  <c r="AH29" i="4"/>
  <c r="AE29" i="4"/>
  <c r="AB29" i="4"/>
  <c r="Y29" i="4"/>
  <c r="V29" i="4"/>
  <c r="S29" i="4"/>
  <c r="P29" i="4"/>
  <c r="M29" i="4"/>
  <c r="J29" i="4"/>
  <c r="AS28" i="4"/>
  <c r="AR28" i="4"/>
  <c r="AQ28" i="4"/>
  <c r="AN28" i="4"/>
  <c r="AK28" i="4"/>
  <c r="AH28" i="4"/>
  <c r="AE28" i="4"/>
  <c r="AB28" i="4"/>
  <c r="Y28" i="4"/>
  <c r="V28" i="4"/>
  <c r="S28" i="4"/>
  <c r="P28" i="4"/>
  <c r="M28" i="4"/>
  <c r="J28" i="4"/>
  <c r="AS27" i="4"/>
  <c r="AR27" i="4"/>
  <c r="AT27" i="4" s="1"/>
  <c r="AQ27" i="4"/>
  <c r="AN27" i="4"/>
  <c r="AK27" i="4"/>
  <c r="AH27" i="4"/>
  <c r="AE27" i="4"/>
  <c r="AB27" i="4"/>
  <c r="Y27" i="4"/>
  <c r="V27" i="4"/>
  <c r="S27" i="4"/>
  <c r="P27" i="4"/>
  <c r="M27" i="4"/>
  <c r="J27" i="4"/>
  <c r="AS26" i="4"/>
  <c r="AR26" i="4"/>
  <c r="AQ26" i="4"/>
  <c r="AN26" i="4"/>
  <c r="AK26" i="4"/>
  <c r="AH26" i="4"/>
  <c r="AE26" i="4"/>
  <c r="AB26" i="4"/>
  <c r="Y26" i="4"/>
  <c r="V26" i="4"/>
  <c r="S26" i="4"/>
  <c r="P26" i="4"/>
  <c r="M26" i="4"/>
  <c r="J26" i="4"/>
  <c r="AS25" i="4"/>
  <c r="AR25" i="4"/>
  <c r="AQ25" i="4"/>
  <c r="AN25" i="4"/>
  <c r="AK25" i="4"/>
  <c r="AH25" i="4"/>
  <c r="AE25" i="4"/>
  <c r="AB25" i="4"/>
  <c r="Y25" i="4"/>
  <c r="V25" i="4"/>
  <c r="S25" i="4"/>
  <c r="P25" i="4"/>
  <c r="M25" i="4"/>
  <c r="J25" i="4"/>
  <c r="AS24" i="4"/>
  <c r="AR24" i="4"/>
  <c r="AQ24" i="4"/>
  <c r="AN24" i="4"/>
  <c r="AK24" i="4"/>
  <c r="AH24" i="4"/>
  <c r="AE24" i="4"/>
  <c r="AB24" i="4"/>
  <c r="Y24" i="4"/>
  <c r="V24" i="4"/>
  <c r="S24" i="4"/>
  <c r="P24" i="4"/>
  <c r="M24" i="4"/>
  <c r="J24" i="4"/>
  <c r="AS23" i="4"/>
  <c r="AR23" i="4"/>
  <c r="AQ23" i="4"/>
  <c r="AN23" i="4"/>
  <c r="AK23" i="4"/>
  <c r="AH23" i="4"/>
  <c r="AE23" i="4"/>
  <c r="AB23" i="4"/>
  <c r="Y23" i="4"/>
  <c r="V23" i="4"/>
  <c r="S23" i="4"/>
  <c r="P23" i="4"/>
  <c r="M23" i="4"/>
  <c r="J23" i="4"/>
  <c r="AS22" i="4"/>
  <c r="AR22" i="4"/>
  <c r="AQ22" i="4"/>
  <c r="AN22" i="4"/>
  <c r="AK22" i="4"/>
  <c r="AH22" i="4"/>
  <c r="AE22" i="4"/>
  <c r="AB22" i="4"/>
  <c r="Y22" i="4"/>
  <c r="V22" i="4"/>
  <c r="S22" i="4"/>
  <c r="P22" i="4"/>
  <c r="M22" i="4"/>
  <c r="J22" i="4"/>
  <c r="AS21" i="4"/>
  <c r="AR21" i="4"/>
  <c r="AQ21" i="4"/>
  <c r="AN21" i="4"/>
  <c r="AK21" i="4"/>
  <c r="AH21" i="4"/>
  <c r="AE21" i="4"/>
  <c r="AB21" i="4"/>
  <c r="Y21" i="4"/>
  <c r="V21" i="4"/>
  <c r="S21" i="4"/>
  <c r="P21" i="4"/>
  <c r="M21" i="4"/>
  <c r="J21" i="4"/>
  <c r="AS20" i="4"/>
  <c r="AR20" i="4"/>
  <c r="AQ20" i="4"/>
  <c r="AN20" i="4"/>
  <c r="AK20" i="4"/>
  <c r="AH20" i="4"/>
  <c r="AE20" i="4"/>
  <c r="AB20" i="4"/>
  <c r="Y20" i="4"/>
  <c r="V20" i="4"/>
  <c r="S20" i="4"/>
  <c r="P20" i="4"/>
  <c r="M20" i="4"/>
  <c r="AS19" i="4"/>
  <c r="AR19" i="4"/>
  <c r="AQ19" i="4"/>
  <c r="AN19" i="4"/>
  <c r="AK19" i="4"/>
  <c r="AH19" i="4"/>
  <c r="AE19" i="4"/>
  <c r="AB19" i="4"/>
  <c r="Y19" i="4"/>
  <c r="V19" i="4"/>
  <c r="S19" i="4"/>
  <c r="P19" i="4"/>
  <c r="M19" i="4"/>
  <c r="J19" i="4"/>
  <c r="AS18" i="4"/>
  <c r="AR18" i="4"/>
  <c r="AQ18" i="4"/>
  <c r="AN18" i="4"/>
  <c r="AK18" i="4"/>
  <c r="AH18" i="4"/>
  <c r="AE18" i="4"/>
  <c r="AB18" i="4"/>
  <c r="Y18" i="4"/>
  <c r="V18" i="4"/>
  <c r="S18" i="4"/>
  <c r="P18" i="4"/>
  <c r="M18" i="4"/>
  <c r="J18" i="4"/>
  <c r="AS16" i="4"/>
  <c r="AR16" i="4"/>
  <c r="AQ16" i="4"/>
  <c r="AN16" i="4"/>
  <c r="AK16" i="4"/>
  <c r="AH16" i="4"/>
  <c r="AE16" i="4"/>
  <c r="AB16" i="4"/>
  <c r="Y16" i="4"/>
  <c r="V16" i="4"/>
  <c r="S16" i="4"/>
  <c r="P16" i="4"/>
  <c r="M16" i="4"/>
  <c r="J16" i="4"/>
  <c r="AS15" i="4"/>
  <c r="AR15" i="4"/>
  <c r="AQ15" i="4"/>
  <c r="AN15" i="4"/>
  <c r="AK15" i="4"/>
  <c r="AH15" i="4"/>
  <c r="AE15" i="4"/>
  <c r="AB15" i="4"/>
  <c r="Y15" i="4"/>
  <c r="V15" i="4"/>
  <c r="S15" i="4"/>
  <c r="P15" i="4"/>
  <c r="M15" i="4"/>
  <c r="J15" i="4"/>
  <c r="AS14" i="4"/>
  <c r="AR14" i="4"/>
  <c r="AQ14" i="4"/>
  <c r="AN14" i="4"/>
  <c r="AK14" i="4"/>
  <c r="AH14" i="4"/>
  <c r="AE14" i="4"/>
  <c r="AB14" i="4"/>
  <c r="Y14" i="4"/>
  <c r="V14" i="4"/>
  <c r="S14" i="4"/>
  <c r="P14" i="4"/>
  <c r="M14" i="4"/>
  <c r="J14" i="4"/>
  <c r="AS13" i="4"/>
  <c r="AR13" i="4"/>
  <c r="AQ13" i="4"/>
  <c r="AN13" i="4"/>
  <c r="AK13" i="4"/>
  <c r="AH13" i="4"/>
  <c r="AE13" i="4"/>
  <c r="AB13" i="4"/>
  <c r="Y13" i="4"/>
  <c r="V13" i="4"/>
  <c r="S13" i="4"/>
  <c r="P13" i="4"/>
  <c r="M13" i="4"/>
  <c r="J13" i="4"/>
  <c r="AS12" i="4"/>
  <c r="AR12" i="4"/>
  <c r="AQ12" i="4"/>
  <c r="AN12" i="4"/>
  <c r="AK12" i="4"/>
  <c r="AH12" i="4"/>
  <c r="AE12" i="4"/>
  <c r="AB12" i="4"/>
  <c r="Y12" i="4"/>
  <c r="V12" i="4"/>
  <c r="S12" i="4"/>
  <c r="P12" i="4"/>
  <c r="M12" i="4"/>
  <c r="J12" i="4"/>
  <c r="AS11" i="4"/>
  <c r="AR11" i="4"/>
  <c r="AQ11" i="4"/>
  <c r="AN11" i="4"/>
  <c r="AK11" i="4"/>
  <c r="AH11" i="4"/>
  <c r="AE11" i="4"/>
  <c r="AB11" i="4"/>
  <c r="Y11" i="4"/>
  <c r="V11" i="4"/>
  <c r="S11" i="4"/>
  <c r="P11" i="4"/>
  <c r="M11" i="4"/>
  <c r="J11" i="4"/>
  <c r="AS10" i="4"/>
  <c r="AR10" i="4"/>
  <c r="AQ10" i="4"/>
  <c r="AN10" i="4"/>
  <c r="AK10" i="4"/>
  <c r="AH10" i="4"/>
  <c r="AE10" i="4"/>
  <c r="AB10" i="4"/>
  <c r="Y10" i="4"/>
  <c r="V10" i="4"/>
  <c r="S10" i="4"/>
  <c r="P10" i="4"/>
  <c r="M10" i="4"/>
  <c r="J10" i="4"/>
  <c r="AT30" i="4" l="1"/>
  <c r="AT46" i="4"/>
  <c r="AT50" i="4"/>
  <c r="AT54" i="4"/>
  <c r="AT91" i="4"/>
  <c r="AT79" i="4"/>
  <c r="AT81" i="4"/>
  <c r="AT83" i="4"/>
  <c r="AT87" i="4"/>
  <c r="AT103" i="4"/>
  <c r="AT107" i="4"/>
  <c r="AT109" i="4"/>
  <c r="AT111" i="4"/>
  <c r="AT56" i="4"/>
  <c r="AT71" i="4"/>
  <c r="AT72" i="4"/>
  <c r="AT84" i="4"/>
  <c r="AT104" i="4"/>
  <c r="AT106" i="4"/>
  <c r="AT116" i="4"/>
  <c r="AT34" i="4"/>
  <c r="AT38" i="4"/>
  <c r="AT40" i="4"/>
  <c r="AT63" i="4"/>
  <c r="AT65" i="4"/>
  <c r="AT67" i="4"/>
  <c r="AT78" i="4"/>
  <c r="AT82" i="4"/>
  <c r="AT88" i="4"/>
  <c r="AT92" i="4"/>
  <c r="AT100" i="4"/>
  <c r="AT75" i="4"/>
  <c r="AT95" i="4"/>
  <c r="AT97" i="4"/>
  <c r="AT99" i="4"/>
  <c r="AT110" i="4"/>
  <c r="AT43" i="4"/>
  <c r="AT62" i="4"/>
  <c r="AT66" i="4"/>
  <c r="AT70" i="4"/>
  <c r="AT86" i="4"/>
  <c r="AT102" i="4"/>
  <c r="AT26" i="4"/>
  <c r="AT28" i="4"/>
  <c r="AT37" i="4"/>
  <c r="AT42" i="4"/>
  <c r="AT44" i="4"/>
  <c r="AT53" i="4"/>
  <c r="AT58" i="4"/>
  <c r="AT60" i="4"/>
  <c r="AT69" i="4"/>
  <c r="AT74" i="4"/>
  <c r="AT76" i="4"/>
  <c r="AT85" i="4"/>
  <c r="AT90" i="4"/>
  <c r="AT101" i="4"/>
  <c r="AT108" i="4"/>
  <c r="AT32" i="4"/>
  <c r="AT41" i="4"/>
  <c r="AT48" i="4"/>
  <c r="AT57" i="4"/>
  <c r="AT64" i="4"/>
  <c r="AT73" i="4"/>
  <c r="AT80" i="4"/>
  <c r="AT89" i="4"/>
  <c r="AT94" i="4"/>
  <c r="AT96" i="4"/>
  <c r="AT98" i="4"/>
  <c r="AT105" i="4"/>
  <c r="AT112" i="4"/>
  <c r="AT114" i="4"/>
  <c r="AT29" i="4"/>
  <c r="AT36" i="4"/>
  <c r="AT45" i="4"/>
  <c r="AT52" i="4"/>
  <c r="AT61" i="4"/>
  <c r="AT68" i="4"/>
  <c r="AT93" i="4"/>
  <c r="AT13" i="4"/>
  <c r="AT25" i="4"/>
  <c r="AT14" i="4"/>
  <c r="AT15" i="4"/>
  <c r="AT16" i="4"/>
  <c r="AT19" i="4"/>
  <c r="AT24" i="4"/>
  <c r="AT23" i="4"/>
  <c r="AT11" i="4"/>
  <c r="AT12" i="4"/>
  <c r="AT18" i="4"/>
  <c r="AT20" i="4"/>
  <c r="AT21" i="4"/>
  <c r="AT22" i="4"/>
  <c r="AT10" i="4"/>
</calcChain>
</file>

<file path=xl/comments1.xml><?xml version="1.0" encoding="utf-8"?>
<comments xmlns="http://schemas.openxmlformats.org/spreadsheetml/2006/main">
  <authors>
    <author>Karina Rodriguez</author>
  </authors>
  <commentList>
    <comment ref="T12" authorId="0" shapeId="0">
      <text>
        <r>
          <rPr>
            <b/>
            <sz val="9"/>
            <color indexed="81"/>
            <rFont val="Tahoma"/>
            <family val="2"/>
          </rPr>
          <t>Manuel me explico que los hacen guardia no esta en emergencia, pueden hacer consultorio, hospitalizacion o en otro servicio</t>
        </r>
      </text>
    </comment>
    <comment ref="AG117" authorId="0" shapeId="0">
      <text>
        <r>
          <rPr>
            <b/>
            <sz val="9"/>
            <color indexed="81"/>
            <rFont val="Tahoma"/>
            <family val="2"/>
          </rPr>
          <t>Karina Rodriguez:</t>
        </r>
        <r>
          <rPr>
            <sz val="9"/>
            <color indexed="81"/>
            <rFont val="Tahoma"/>
            <family val="2"/>
          </rPr>
          <t xml:space="preserve">
en calzada hizo 88 y en el lluyllucucha 45 ( por eso de ERR)</t>
        </r>
      </text>
    </comment>
  </commentList>
</comments>
</file>

<file path=xl/comments2.xml><?xml version="1.0" encoding="utf-8"?>
<comments xmlns="http://schemas.openxmlformats.org/spreadsheetml/2006/main">
  <authors>
    <author>Karina Rodriguez</author>
  </authors>
  <commentList>
    <comment ref="R97" authorId="0" shapeId="0">
      <text>
        <r>
          <rPr>
            <b/>
            <sz val="9"/>
            <color indexed="81"/>
            <rFont val="Tahoma"/>
            <family val="2"/>
          </rPr>
          <t>Karina Rodriguez:</t>
        </r>
        <r>
          <rPr>
            <sz val="9"/>
            <color indexed="81"/>
            <rFont val="Tahoma"/>
            <family val="2"/>
          </rPr>
          <t xml:space="preserve">
VA DEVOLVER 12 HORAS</t>
        </r>
      </text>
    </comment>
    <comment ref="R98" authorId="0" shapeId="0">
      <text>
        <r>
          <rPr>
            <b/>
            <sz val="9"/>
            <color indexed="81"/>
            <rFont val="Tahoma"/>
            <family val="2"/>
          </rPr>
          <t>Karina Rodriguez:</t>
        </r>
        <r>
          <rPr>
            <sz val="9"/>
            <color indexed="81"/>
            <rFont val="Tahoma"/>
            <family val="2"/>
          </rPr>
          <t xml:space="preserve">
VA DEVOLVER 30 HORAS
tiene 10 GD</t>
        </r>
      </text>
    </comment>
    <comment ref="AG117" authorId="0" shapeId="0">
      <text>
        <r>
          <rPr>
            <b/>
            <sz val="9"/>
            <color indexed="81"/>
            <rFont val="Tahoma"/>
            <family val="2"/>
          </rPr>
          <t>Karina Rodriguez:</t>
        </r>
        <r>
          <rPr>
            <sz val="9"/>
            <color indexed="81"/>
            <rFont val="Tahoma"/>
            <family val="2"/>
          </rPr>
          <t xml:space="preserve">
EN LLUYLLUCUCHA</t>
        </r>
      </text>
    </comment>
    <comment ref="AG119" authorId="0" shapeId="0">
      <text>
        <r>
          <rPr>
            <b/>
            <sz val="9"/>
            <color indexed="81"/>
            <rFont val="Tahoma"/>
            <family val="2"/>
          </rPr>
          <t>Karina Rodriguez:</t>
        </r>
        <r>
          <rPr>
            <sz val="9"/>
            <color indexed="81"/>
            <rFont val="Tahoma"/>
            <family val="2"/>
          </rPr>
          <t xml:space="preserve">
EN LLUYLLUCUCHA</t>
        </r>
      </text>
    </comment>
  </commentList>
</comments>
</file>

<file path=xl/comments3.xml><?xml version="1.0" encoding="utf-8"?>
<comments xmlns="http://schemas.openxmlformats.org/spreadsheetml/2006/main">
  <authors>
    <author>Karina Rodriguez</author>
  </authors>
  <commentList>
    <comment ref="AH111" authorId="0" shapeId="0">
      <text>
        <r>
          <rPr>
            <b/>
            <sz val="9"/>
            <color indexed="81"/>
            <rFont val="Tahoma"/>
            <family val="2"/>
          </rPr>
          <t>Karina Rodriguez:</t>
        </r>
        <r>
          <rPr>
            <sz val="9"/>
            <color indexed="81"/>
            <rFont val="Tahoma"/>
            <family val="2"/>
          </rPr>
          <t xml:space="preserve">
PERO EN EL C.S. LLUYLLUCUCHA PORQUE ESTA EN ERR</t>
        </r>
      </text>
    </comment>
    <comment ref="AD125" authorId="0" shapeId="0">
      <text>
        <r>
          <rPr>
            <b/>
            <sz val="9"/>
            <color indexed="81"/>
            <rFont val="Tahoma"/>
            <family val="2"/>
          </rPr>
          <t>Karina Rodriguez:</t>
        </r>
        <r>
          <rPr>
            <sz val="9"/>
            <color indexed="81"/>
            <rFont val="Tahoma"/>
            <family val="2"/>
          </rPr>
          <t xml:space="preserve">
DEVOLVIENDO 6 HORAS)</t>
        </r>
      </text>
    </comment>
  </commentList>
</comments>
</file>

<file path=xl/sharedStrings.xml><?xml version="1.0" encoding="utf-8"?>
<sst xmlns="http://schemas.openxmlformats.org/spreadsheetml/2006/main" count="4351" uniqueCount="549">
  <si>
    <t>DEPARTAMENTO</t>
  </si>
  <si>
    <t>SERVICIO</t>
  </si>
  <si>
    <t>TOTAL</t>
  </si>
  <si>
    <t>MES</t>
  </si>
  <si>
    <t>Visado del Jefe del Personal</t>
  </si>
  <si>
    <t>Firma del Jefe del Servicio</t>
  </si>
  <si>
    <t>Firma del Jefe de Departamento</t>
  </si>
  <si>
    <t>ANEXO 2. Cuadro resumen referencial de la Programación de los Turnos del Trabajo Médico</t>
  </si>
  <si>
    <t>CATEGORIA</t>
  </si>
  <si>
    <t>Nº</t>
  </si>
  <si>
    <t>APELLIDOS y NOMBRES</t>
  </si>
  <si>
    <t>PRO</t>
  </si>
  <si>
    <t>SOP</t>
  </si>
  <si>
    <t>COB</t>
  </si>
  <si>
    <t>EMG</t>
  </si>
  <si>
    <t>AUD</t>
  </si>
  <si>
    <t>CMT</t>
  </si>
  <si>
    <t>CAP</t>
  </si>
  <si>
    <t>OBSERVACIONES:</t>
  </si>
  <si>
    <t>CEX:</t>
  </si>
  <si>
    <t>PRO:</t>
  </si>
  <si>
    <t>SOP:</t>
  </si>
  <si>
    <t>COB:</t>
  </si>
  <si>
    <t>CENTRO OBSTETRICO</t>
  </si>
  <si>
    <t>AUD:</t>
  </si>
  <si>
    <t>CMT:</t>
  </si>
  <si>
    <t>SUP:</t>
  </si>
  <si>
    <t>AUDITORIA</t>
  </si>
  <si>
    <t>COMITÉ</t>
  </si>
  <si>
    <t>EMG:</t>
  </si>
  <si>
    <t>EMERGENCIA</t>
  </si>
  <si>
    <t>DISA/DIRESA/GERESA</t>
  </si>
  <si>
    <t>MATRIZ DE REPORTE DEL INDICADOR PRODUCTIVIDAD HORA - MÉDICO</t>
  </si>
  <si>
    <t>RED DE SALUD</t>
  </si>
  <si>
    <t>ORD.</t>
  </si>
  <si>
    <t>ESTABLECIMIENTO DE SALUD</t>
  </si>
  <si>
    <t>PROVINCIA</t>
  </si>
  <si>
    <t>DISTRITO</t>
  </si>
  <si>
    <t>N° Atenciones
Médicas</t>
  </si>
  <si>
    <t>N° Horas Médico
Programadas</t>
  </si>
  <si>
    <t>Valor del
Indicador
Mayo</t>
  </si>
  <si>
    <t>Valor del
Indicador
Junio</t>
  </si>
  <si>
    <t>Valor del
Indicador
Agosto</t>
  </si>
  <si>
    <t>Valor del
Indicador
Setiembre</t>
  </si>
  <si>
    <t>Valor del
Indicador
Octubre</t>
  </si>
  <si>
    <t>Valor del
Indicador
Noviembre</t>
  </si>
  <si>
    <t>Valor del
Indicador
Diciembre</t>
  </si>
  <si>
    <t>Valor del
Indicador
Enero</t>
  </si>
  <si>
    <t>Valor del
Indicador
Febrero</t>
  </si>
  <si>
    <t>Valor del
Indicador
Marzo</t>
  </si>
  <si>
    <t>Valor del
Indicador
Anual</t>
  </si>
  <si>
    <t>TOTAL HORAS PROGRAM.</t>
  </si>
  <si>
    <t>Valor del
Indicador</t>
  </si>
  <si>
    <t>HOSP:</t>
  </si>
  <si>
    <t>HOSPITALIZACION</t>
  </si>
  <si>
    <t>HOSP</t>
  </si>
  <si>
    <t>CEX</t>
  </si>
  <si>
    <t>SUP</t>
  </si>
  <si>
    <t>INV</t>
  </si>
  <si>
    <t>Valor del
Indicador
Abr</t>
  </si>
  <si>
    <t>Valor del
Indicador  Julio</t>
  </si>
  <si>
    <t>TORO SILVA EILMER</t>
  </si>
  <si>
    <t>ESCALON TUESTAS ENRIQUE</t>
  </si>
  <si>
    <t>BAUER CORDOVA HUGO ELVIDIO</t>
  </si>
  <si>
    <t xml:space="preserve">BOYER BERMUDEZ ANGEL </t>
  </si>
  <si>
    <t>CHAMORRO MACUKACHI MISAEL</t>
  </si>
  <si>
    <t>HERRAN ROMERO HUMBERTO</t>
  </si>
  <si>
    <t>ENRIQUE VILLARREAL BARBARAN</t>
  </si>
  <si>
    <t>DIANA MARTINEZ CHUQUIZUTA</t>
  </si>
  <si>
    <t>JULIO MOLINA SALAZAR</t>
  </si>
  <si>
    <t>SAUL E. RONDON REQUENA</t>
  </si>
  <si>
    <t>CHARAHUA HUERTA JORGE A.</t>
  </si>
  <si>
    <t>AGUILAR GUEVARA JORGE VICTOR</t>
  </si>
  <si>
    <t>HERENCIA GALLEGOS JOSE LUIS</t>
  </si>
  <si>
    <t>FLORES TORRES PAUL ELLISON</t>
  </si>
  <si>
    <t>AMERICO MARTINEZ CARI</t>
  </si>
  <si>
    <t>GONZALES YOUNG CESAR AUGUSTO</t>
  </si>
  <si>
    <t>VALDERRAMA IPANAQUE MARTIN</t>
  </si>
  <si>
    <t>ALVA DEL AGUILA PAUL ANDERSON</t>
  </si>
  <si>
    <t>LARREA FERNANDEZ ROGDER JHONATHAN</t>
  </si>
  <si>
    <t>CALDERON SANCHEZ CYNTHIA NOEMI</t>
  </si>
  <si>
    <t>ORTIZ CASTILLO JHEIMMY MARIBEL</t>
  </si>
  <si>
    <t>ALVAREZ NUÑEZ BRANCO</t>
  </si>
  <si>
    <t>VELA PAREDES BELARMINO</t>
  </si>
  <si>
    <t>VELA RAMIREZ RONALD</t>
  </si>
  <si>
    <t>BRAVO GONZALES ADERLY</t>
  </si>
  <si>
    <t xml:space="preserve"> YARUPAITAN GALVAN MARCELO</t>
  </si>
  <si>
    <t xml:space="preserve">ANTON SARMIENTO ROSARIO B. </t>
  </si>
  <si>
    <t>LENGUA AVALOS MARIA</t>
  </si>
  <si>
    <t>VILLARREAL BALBIN FIORELLA</t>
  </si>
  <si>
    <t>CARDENAS ANTON ROSARIO ISABEL</t>
  </si>
  <si>
    <t>MARIA V. SEMINARIO MURO</t>
  </si>
  <si>
    <t>MILAGROS PEREDA CELIZ</t>
  </si>
  <si>
    <t>PEREZ TAVARA ALEXANDER</t>
  </si>
  <si>
    <t>SANCHEZ ALVAREZ RICHARD ALFREDO</t>
  </si>
  <si>
    <t>VILLARREAL MALCA DANY DANIEL</t>
  </si>
  <si>
    <t>VILLAVERDE VASQUEZ KATHIA</t>
  </si>
  <si>
    <t>SINCLAIR REJAS PATRICIA VICTORIA</t>
  </si>
  <si>
    <t>CORTEZ SALDAÑA ROGER</t>
  </si>
  <si>
    <t>ORTIZ BARBOZA WALTER</t>
  </si>
  <si>
    <t>SPASSKY BOCANEGRA VARGAS</t>
  </si>
  <si>
    <t xml:space="preserve">SANTOS CAMACHO LEYDY LAURA </t>
  </si>
  <si>
    <t>VELA MANZUR NEYDE OTILIA</t>
  </si>
  <si>
    <t xml:space="preserve">CASTAÑEDA VASQUEZ ROGER </t>
  </si>
  <si>
    <t>PADILLA MOSQUERA JORGE</t>
  </si>
  <si>
    <t>ALEXIS MERINO COBEÑA</t>
  </si>
  <si>
    <t>MOSCOL IPANAQUE ABIGAIL</t>
  </si>
  <si>
    <t>ENRIQUEZ LAURENTE JULIO</t>
  </si>
  <si>
    <t>JORDAN ARAMBURU SHINDY</t>
  </si>
  <si>
    <t>ZARATE QUISPE CARLOS</t>
  </si>
  <si>
    <t>CARDEÑA LOPEZ JHON</t>
  </si>
  <si>
    <t>VALDEZ QUISPE ,MICHEL</t>
  </si>
  <si>
    <t>FIORELLA SANTOS CAJAHUANCA</t>
  </si>
  <si>
    <t>SEGOVIA ESPINO EDWIN</t>
  </si>
  <si>
    <t>RODRIGUEZ LOZANO OMAR</t>
  </si>
  <si>
    <t>GONZALES MUJICA JORGE LUIS</t>
  </si>
  <si>
    <t>FRIAS CORONADO VICTOR</t>
  </si>
  <si>
    <t>MALPARTIDA BERAUN NADIA</t>
  </si>
  <si>
    <t>LOPEZ AGUILAR LUIS</t>
  </si>
  <si>
    <t>RAMOS CHOQUE HEBERT</t>
  </si>
  <si>
    <t>HUARCAYA ONTIVEROS ALBERTO</t>
  </si>
  <si>
    <t>AGAPITO TITO CECILIA</t>
  </si>
  <si>
    <t>GOMEZ QUESQUEN WALTER</t>
  </si>
  <si>
    <t xml:space="preserve">HUERTAS ROBLES URSULA </t>
  </si>
  <si>
    <t>GISELA SIFUENTES GONZALES</t>
  </si>
  <si>
    <t>ZEGARRA SAAVEDRA MARIA ELENA</t>
  </si>
  <si>
    <t>SERRA MORALES ADRIAN</t>
  </si>
  <si>
    <t>CABRERA PATIÑO WENNER</t>
  </si>
  <si>
    <t>PUMA TTITO KENELUIS</t>
  </si>
  <si>
    <t>MARCELO GASTAÑADUI JOSE</t>
  </si>
  <si>
    <t>TARRILLO BURGA EDITH</t>
  </si>
  <si>
    <t>MOROTE LAURA GOTARDO</t>
  </si>
  <si>
    <t>ALFREDO E. ARAUJO CANO</t>
  </si>
  <si>
    <t>ANTERO CONSTANTINO CERNA</t>
  </si>
  <si>
    <t>CESIAS LOPEZ JULIO CESAR</t>
  </si>
  <si>
    <t>FUSTAMANTE OLIVERA JAMER</t>
  </si>
  <si>
    <t>TORRES RIOS FIORELLA MARGOTH</t>
  </si>
  <si>
    <t xml:space="preserve">ALEX LOPEZ CONTRERAS </t>
  </si>
  <si>
    <t>BLADIMIR G. QUISPE BENAVENTE</t>
  </si>
  <si>
    <t>CORDOVA ROQUE CRISTHIAN</t>
  </si>
  <si>
    <t>CARDENAS RENGIFO VICTOR</t>
  </si>
  <si>
    <t>VASQUEZ CARBAJAL MARKEL</t>
  </si>
  <si>
    <t>ADRIANZEN AGUIRRE SAUL</t>
  </si>
  <si>
    <t>CABRERA LUNA CARLOS</t>
  </si>
  <si>
    <t>GIOVANA CUENTAS NUÑEZ DE LA TORRE</t>
  </si>
  <si>
    <t>PILLACA ROCA AUGUSTO FILOMENO</t>
  </si>
  <si>
    <t>FLORES BEDOYA RICARDO</t>
  </si>
  <si>
    <t>TORRES ZAVALETA JOSE A.</t>
  </si>
  <si>
    <t>RED:                                    MOYOBAMBA</t>
  </si>
  <si>
    <t>DISA:                                   SAN MARTIN</t>
  </si>
  <si>
    <t>SAN MARTIN</t>
  </si>
  <si>
    <t>ENERO</t>
  </si>
  <si>
    <t>AÑO:          2020</t>
  </si>
  <si>
    <t>VARIOS</t>
  </si>
  <si>
    <t>RX</t>
  </si>
  <si>
    <t>PE</t>
  </si>
  <si>
    <t>PE:</t>
  </si>
  <si>
    <t>PROCEDIMIENTOS</t>
  </si>
  <si>
    <t>ECO</t>
  </si>
  <si>
    <t>UAMP</t>
  </si>
  <si>
    <t>GA</t>
  </si>
  <si>
    <t>FO</t>
  </si>
  <si>
    <t>RF</t>
  </si>
  <si>
    <t>RF:</t>
  </si>
  <si>
    <t>FO:</t>
  </si>
  <si>
    <t>FONDO DE OJOS</t>
  </si>
  <si>
    <t>PCTM</t>
  </si>
  <si>
    <t>PCTM:</t>
  </si>
  <si>
    <t>PROGRAMA CONTROL TBC</t>
  </si>
  <si>
    <t>SALA DE OPERACIÓN</t>
  </si>
  <si>
    <t>MA</t>
  </si>
  <si>
    <t>MA:</t>
  </si>
  <si>
    <t>MAÑANA ADMINISTRATIVA</t>
  </si>
  <si>
    <t>O</t>
  </si>
  <si>
    <t>FE</t>
  </si>
  <si>
    <t>O:</t>
  </si>
  <si>
    <t>ONOMASTICO</t>
  </si>
  <si>
    <t>F:</t>
  </si>
  <si>
    <t>FERIADO</t>
  </si>
  <si>
    <t>SST</t>
  </si>
  <si>
    <t>SST:</t>
  </si>
  <si>
    <t>SEGURIDAD Y SALUD EN EL TRABAJO</t>
  </si>
  <si>
    <t>CMD</t>
  </si>
  <si>
    <t>CMD:</t>
  </si>
  <si>
    <t>GD</t>
  </si>
  <si>
    <t>GN</t>
  </si>
  <si>
    <t>VACACIONES 2019(13 DÍAS CALENDARIOS)(12 TURNOS PROGRAMADOS)</t>
  </si>
  <si>
    <t>AÑO SABÁTICO</t>
  </si>
  <si>
    <t>VACACIONES (5 DIAS) (13 TURNOS PROGRAMADOS)</t>
  </si>
  <si>
    <t>VACACIONES 2019 (5 DIAS CALENDARIOS) (13 TURNOS PROGRAMADOS)</t>
  </si>
  <si>
    <t>RENUNCIA A LA PLAZA DE ADJUDICACION</t>
  </si>
  <si>
    <t>VACACIONES 2019 (6 DIAS CALENDARIOS)</t>
  </si>
  <si>
    <t>VACACIONES</t>
  </si>
  <si>
    <t>CONSULTORIO EXTERNO</t>
  </si>
  <si>
    <t>RX:</t>
  </si>
  <si>
    <t>RAYOS X</t>
  </si>
  <si>
    <t>PRUEBA DE ESFURZO</t>
  </si>
  <si>
    <t>ECO:</t>
  </si>
  <si>
    <t>ECOGRAFIA</t>
  </si>
  <si>
    <t>UAMP:</t>
  </si>
  <si>
    <t>UNIDAD DE ATENCION MEDICA PERIODICA</t>
  </si>
  <si>
    <t>GA:</t>
  </si>
  <si>
    <t>GABINETE DE APOYO</t>
  </si>
  <si>
    <t>REFRACCION</t>
  </si>
  <si>
    <t>VISITA MEDICA MAS CONSULTORIO EXTERNO</t>
  </si>
  <si>
    <t>GD:</t>
  </si>
  <si>
    <t>GN:</t>
  </si>
  <si>
    <t>GUARDIA NOCHE</t>
  </si>
  <si>
    <t>GUARDIA DIA</t>
  </si>
  <si>
    <t>SUPERVICION</t>
  </si>
  <si>
    <t>LEYENDA</t>
  </si>
  <si>
    <t>SOTO REATEGUI GISELLE</t>
  </si>
  <si>
    <t>EYZAGUIRRE FLORES NATALIA MAFALDA</t>
  </si>
  <si>
    <t>MARZO</t>
  </si>
  <si>
    <t>FEBRERO</t>
  </si>
  <si>
    <t>V  A  C  A  C  I  O  N  E  S</t>
  </si>
  <si>
    <t>A  Ñ  O     S  A  B  A  T  I  C  O</t>
  </si>
  <si>
    <t>VACACIONES AÑO 2019 (7 DIAS)</t>
  </si>
  <si>
    <t>LICENCIA POR MATERNIDAD</t>
  </si>
  <si>
    <t>ABRIL</t>
  </si>
  <si>
    <t>TORRES ZAVALA JOSE A.</t>
  </si>
  <si>
    <t>FERNANDEZ ROSADO JORGE PEDRO</t>
  </si>
  <si>
    <t>SOTO REATEGUI GISSELLE</t>
  </si>
  <si>
    <t>CONSULTA MEDICA DIFERENCIADA</t>
  </si>
  <si>
    <t>TL/CON</t>
  </si>
  <si>
    <t>ERR</t>
  </si>
  <si>
    <t>ERR:</t>
  </si>
  <si>
    <t>EQUIPO DE RESPUESTA RAPIDA</t>
  </si>
  <si>
    <t>SAN AMRTIN</t>
  </si>
  <si>
    <t>L  I  C  E  N  C  I  A       S  I  N        G  O  S  E       D  E       H  A  B  E  R</t>
  </si>
  <si>
    <t>AÑO  SABATICO</t>
  </si>
  <si>
    <t>PERSONAL MEDICO QUE NO PUEDE VIAJAR POR ESTADO DE EMERGENCIA</t>
  </si>
  <si>
    <t>PERSONA DE 60 AÑOS QUE NO PUEDE LABORAR POR ESTAR EN GRUPO DE RIESGO</t>
  </si>
  <si>
    <t>LICENCIA CON GOSE DE HABER POR COMORBILIDAD</t>
  </si>
  <si>
    <t>LICENCIA CON GOSE DE HABER  DEL 21 AL 30 DE MAYO 2020</t>
  </si>
  <si>
    <t>LICENCIA CON GOSE DE HABER POR RIESGO SANITARIO</t>
  </si>
  <si>
    <t>PERSONA EN CUARENTENA POR RIESGO SANITARIO</t>
  </si>
  <si>
    <t>AÑO SABATICO</t>
  </si>
  <si>
    <t>VACACIONES 15 DIAS</t>
  </si>
  <si>
    <t>CAPACITACION OFICIAL</t>
  </si>
  <si>
    <t>VACACIONES RESTANTE AÑO 2019</t>
  </si>
  <si>
    <t>VACACIONES 5 DIAS</t>
  </si>
  <si>
    <t>VACACIONES 6 DIAS</t>
  </si>
  <si>
    <t>VACACIONES (13 DÍAS DE ENERO)</t>
  </si>
  <si>
    <t>VACACIONES 2019  9 DIAS</t>
  </si>
  <si>
    <t>TL/CON:</t>
  </si>
  <si>
    <t>TELE CONSULTA - TRABAJO REMOTO</t>
  </si>
  <si>
    <t xml:space="preserve">CAP: </t>
  </si>
  <si>
    <t>CAPACITACION</t>
  </si>
  <si>
    <t>SOTO REÁTEGUI GISELLE</t>
  </si>
  <si>
    <t xml:space="preserve">SOTO REÃTEGUI GISELLE </t>
  </si>
  <si>
    <t>MAYO</t>
  </si>
  <si>
    <t>MOYOBAMBA</t>
  </si>
  <si>
    <t>HOSPITAL  MOYOBAMBA</t>
  </si>
  <si>
    <t>II.1</t>
  </si>
  <si>
    <t>VMC</t>
  </si>
  <si>
    <t>VMC:</t>
  </si>
  <si>
    <t>EST:</t>
  </si>
  <si>
    <t>ESTUDIO</t>
  </si>
  <si>
    <t>EST</t>
  </si>
  <si>
    <t>LICENCIA CON GOCE POR RESTRICCION DE TRANSPORTE</t>
  </si>
  <si>
    <t>AÑO SABÀTICO</t>
  </si>
  <si>
    <t>TR:</t>
  </si>
  <si>
    <t>TRABAJO REMOTO</t>
  </si>
  <si>
    <t>TR</t>
  </si>
  <si>
    <t xml:space="preserve">TELE CONSULTA </t>
  </si>
  <si>
    <t>PERSONAL MEDICO SE ENCUENTRA EN LIMA Y NO PUEDE VIAJAR POR ESTADO DE EMERGENCIA DEL 1 AL 31/05/2020</t>
  </si>
  <si>
    <t>DEL 01 AL 31/05/2020 LICENCIA CON GOCE DE HABER POR RESTRICCION DE TRANSPORTE</t>
  </si>
  <si>
    <t>PERSONAL MEDICO NO PUEDE VIAJAR POR ESTADO DE EMERGENCIA</t>
  </si>
  <si>
    <t>PERSONAL MEDICO MAYOR DE 60 AÑOS QUE NO PUEDE LABORAR POR ESTAR EN GRUPO DE RIESGO</t>
  </si>
  <si>
    <t>PERSONAL MEDICO QUE SE ENCUENTRA EN LIMA Y NO PUEDE VIAJAR POR ESTADO DE EMERGENCIA</t>
  </si>
  <si>
    <t>PERSONAL MEDICO QUE SE ENCUENTRA EN LICENCIA POR MATERNIDAD</t>
  </si>
  <si>
    <t>VACACIONES AÑO 2020 DEL 22 AL 31/05/2020</t>
  </si>
  <si>
    <t>CUARENTENA POR POSITIVIDAD DE PRUEBAS RAPIDAS COVID (144 HORAS -24 TURNOS)</t>
  </si>
  <si>
    <t>LICENCIA POR MATERNIDAD DEL 01 AL 21/05/2020</t>
  </si>
  <si>
    <t>PERSONAL MEDICO SE ENCUENTRA CON LICENCIA SIN GOCE DE HABER DEL 01 AL 31/05/2020</t>
  </si>
  <si>
    <t>CUARENTENA DEL 01 AL 24/05/2020</t>
  </si>
  <si>
    <t>LICENCIA SEGÚN D.U. 026-2020</t>
  </si>
  <si>
    <t>LICENCIA POR COMORBILIDAD DEL 01 AL 31/05/2020</t>
  </si>
  <si>
    <t>FE:</t>
  </si>
  <si>
    <t>RE</t>
  </si>
  <si>
    <t>RE:</t>
  </si>
  <si>
    <t>REUNION</t>
  </si>
  <si>
    <t xml:space="preserve">EDDY ACOSTA GUEVARA </t>
  </si>
  <si>
    <t>C.S. CALZADA</t>
  </si>
  <si>
    <t>STHANFRED LOUIS CARBONE MCCALLUM</t>
  </si>
  <si>
    <t>DIAZ LOPEZ RENZO BAGNER</t>
  </si>
  <si>
    <t>LAINEZ VILLACORTA CESAR AUGUSTO</t>
  </si>
  <si>
    <t>C.S. JEPELACIO</t>
  </si>
  <si>
    <t>C.S. HABANA</t>
  </si>
  <si>
    <t>ALVARADO LOBATON ROSULA ELENA</t>
  </si>
  <si>
    <t>MANOTUPA DUEÑAS MIJAEL</t>
  </si>
  <si>
    <t>BALCÁZAR DE LOS SANTOS KATERINE</t>
  </si>
  <si>
    <t>RIVA LOPEZ JIM BRAYAN</t>
  </si>
  <si>
    <t>RUIZ VALERA ALCIBIADES</t>
  </si>
  <si>
    <t>C.S. SORITOR</t>
  </si>
  <si>
    <t>WERNER GIANMARCO VIDAL CACHAY</t>
  </si>
  <si>
    <t>CATHERINE VANESSA GONZALES ZAMBRANO</t>
  </si>
  <si>
    <t>P.S. SHUCSHUYACU</t>
  </si>
  <si>
    <t>1-2</t>
  </si>
  <si>
    <t>P.S. PACAYPITE</t>
  </si>
  <si>
    <t>1-1</t>
  </si>
  <si>
    <t>CAROL JUDITH LOZANO ASCARRUZ</t>
  </si>
  <si>
    <t>MARIA ESTELA MEZA RIOS</t>
  </si>
  <si>
    <t>MARCIA VIVIANA RIOS NORIEGA</t>
  </si>
  <si>
    <t>MEDINA CONDE BRYAN BENGHY</t>
  </si>
  <si>
    <t>ALCALDE APAESTEGUI ANGIE VALERIA</t>
  </si>
  <si>
    <t>MECHAN CARDENAS HAROLD JOSUEP</t>
  </si>
  <si>
    <t>ANDREA SANDIGA DOMINGUEZ</t>
  </si>
  <si>
    <t>MENDOZA CAMPOS PEDRO MIGUEL</t>
  </si>
  <si>
    <t>ALVA ADRIANZEN ALAN STUART EDGAR</t>
  </si>
  <si>
    <t>OLEACHEA TERAN RENZO</t>
  </si>
  <si>
    <t>JACK EDWARD PEÑA SOLANO</t>
  </si>
  <si>
    <t>ANA BELEN ALVAREZ TUFINIO</t>
  </si>
  <si>
    <t>C.S. LLUYLLUCUCHA</t>
  </si>
  <si>
    <t>C.S. JERILLO</t>
  </si>
  <si>
    <t>C.S. LAHUARPIA</t>
  </si>
  <si>
    <t>C.S. YANTALO</t>
  </si>
  <si>
    <t>C.S. ROQUE</t>
  </si>
  <si>
    <t>C.S. PUEBLO LIBRE</t>
  </si>
  <si>
    <t>HOSPITAL II-1 MOYOBAMBA</t>
  </si>
  <si>
    <t>JEPELACIO</t>
  </si>
  <si>
    <t>YANTALO</t>
  </si>
  <si>
    <t>SORITOR</t>
  </si>
  <si>
    <t>HABANA</t>
  </si>
  <si>
    <t>P.S. NUEVO SAN MIGUEL</t>
  </si>
  <si>
    <t>ALONSO DE ALVARADO ROQUE</t>
  </si>
  <si>
    <t>CALZADA</t>
  </si>
  <si>
    <t>C.S.PUEBLO LIBRE</t>
  </si>
  <si>
    <t>EE.SS</t>
  </si>
  <si>
    <t>JHONATAN LUIS PINTADO LABAN</t>
  </si>
  <si>
    <t>GUEVARA ACOSTA EDDY</t>
  </si>
  <si>
    <t>REATEGUI ZAMORA KRISCIA ZULAY</t>
  </si>
  <si>
    <t>(A PARTIR DEL 17  DE MARZO EL DR. PASO AL ERR COVID 19 - LABORANDO EN OGESS)</t>
  </si>
  <si>
    <t>(A PARTIR DE ABRIL EL DR. JACK  PASO A FORMAR PARTE DEL EQUIPO DE RESPUESTA RAPIDA EN LA OGESS ALTO MAYO)</t>
  </si>
  <si>
    <t>(TODO EL MES DE ABRIL ESTA EN EL EQUIPO DE RESPUESTA RAPIDA EN LA OGESS ALTO MAYO)</t>
  </si>
  <si>
    <t>( VACACIONES 4 DIAS EN EL MES DE ENERO)</t>
  </si>
  <si>
    <t>( VACACIONES 5 DIAS EN EL MES DE ENERO)</t>
  </si>
  <si>
    <t>( VACACIONES  TODO EL MES DE ENERO)</t>
  </si>
  <si>
    <t>( VACACIONES 11 DIAS DEL MES DE FEBRERO)</t>
  </si>
  <si>
    <t xml:space="preserve">ESTABLECIMIENTO:    </t>
  </si>
  <si>
    <t xml:space="preserve">ESTABLECIMIENTO:      </t>
  </si>
  <si>
    <t>(LICENCIA CON GOCE POR ENFERMEDAD (GRUPO DE RIESGO) A PARTIR DE  13/04/2020 )</t>
  </si>
  <si>
    <t xml:space="preserve">ESTABLECIMIENTO:     </t>
  </si>
  <si>
    <t xml:space="preserve">LAINEZ VILLACORTA CESAR AUGUSTO </t>
  </si>
  <si>
    <t>(FORMA PARTE DEL EQUIPO DE RESPUESTA RAPIDA EN LA OGESS ALTO MAYO)</t>
  </si>
  <si>
    <t>JUNIO</t>
  </si>
  <si>
    <t>R</t>
  </si>
  <si>
    <t>F</t>
  </si>
  <si>
    <t>LICENCIA CON GOCE DE REMUNERACIONES POR EMERGENCIA SANITARIA DEL 01 AL 30 DE JUNIO 2020</t>
  </si>
  <si>
    <t>PERSONAL MEDICO QUE SE ENCUENTRA EN LIMA Y NNO PUEDE VIAJAR POR ESTADO DE EMERGENCIA</t>
  </si>
  <si>
    <t>LICENCIA CON GOCE DE HABER POR RESTRICCION DE TRANSITO</t>
  </si>
  <si>
    <t>PERSONAL MEDICO NO PUEDE VIAJAR POR EL ESTADO DE EMERGENCIA</t>
  </si>
  <si>
    <t xml:space="preserve">VACACIONES AÑO 2020 DEL 01 AL 24/06/2020 </t>
  </si>
  <si>
    <t>DEL 01 AL 24 DE JUNIO 2020 VACACIONES AÑO 2020</t>
  </si>
  <si>
    <t>ADELANTO DE 42 HORAS (7 TURNOS) REALIZADAS EN MAYO 2020</t>
  </si>
  <si>
    <t>ADELANTO 84 HORAS (14 TURNOS) REALIZADAS EN EL MES DE MAYO 2020</t>
  </si>
  <si>
    <t>ADELANTO 150 HORAS EN EL MES DE MAYO POR NECESIDAD DE SERVICIO</t>
  </si>
  <si>
    <t>60 HORAS DESCANSO POR RADIACION</t>
  </si>
  <si>
    <t>R:</t>
  </si>
  <si>
    <t>TURNOS REALIZADOS EN EL MES DE ABRIL POR NECESIDAD SERVICIO</t>
  </si>
  <si>
    <t>ALCANTARA RENGIFO JULIO EDMUNDO</t>
  </si>
  <si>
    <t>PEREA VILLANUEVA ALPINO</t>
  </si>
  <si>
    <t>RU</t>
  </si>
  <si>
    <t>DIREC</t>
  </si>
  <si>
    <t xml:space="preserve">RUN: REUNION </t>
  </si>
  <si>
    <t xml:space="preserve">DIREC: TRABAJO EN DIRECCION </t>
  </si>
  <si>
    <t xml:space="preserve">RIOS NORIEGA MARCIA VIVIANA </t>
  </si>
  <si>
    <t>LOZANO ASCARROS CAROL</t>
  </si>
  <si>
    <t xml:space="preserve">MEZA RIOS MARIA ESTELA </t>
  </si>
  <si>
    <t>TORO ANGULO WILLIAN JONATHAN</t>
  </si>
  <si>
    <t>( ESTA EN ERR COVID 19 - OGESS ALTO MAYO)</t>
  </si>
  <si>
    <t xml:space="preserve">JHONATAN LUIS  PINTADO LABAN </t>
  </si>
  <si>
    <t>(CUARENTENA POR COVID-19 A PARTIR DEL 18 DE JUNIO AL 02 DE JULIO 2020)</t>
  </si>
  <si>
    <t xml:space="preserve">(CUARENTENA POR COVID 19, A PARTIR DEL 23 DE JUNIO AL 06 DE JULIO 2020) </t>
  </si>
  <si>
    <t>HOSPITAL</t>
  </si>
  <si>
    <t>PERSONAL MEDICO QUE SE ENCUENTRA EN LIMA Y NO PUEDE VIAJAR POR EL ESTADO DE EMERGENCIA - TRABAJO REMOTO</t>
  </si>
  <si>
    <t>VELA RAMIREZ RONALD YURI</t>
  </si>
  <si>
    <t>VACACIONES AÑO 2019 DEL 01 AL 06/07/2020</t>
  </si>
  <si>
    <t>CUARENTENA POR COVID 19</t>
  </si>
  <si>
    <t>PERSONAL MEDICO QUE SE ENCUENTRA EN EVALUACION MEDICO RESPECTO AL FACTOR DE RIESGO DE ASMA Y OBESIDAD CON IMC&gt;40</t>
  </si>
  <si>
    <t>LICENCIA POR ENFERMEDAD</t>
  </si>
  <si>
    <t>VACACIONES AÑO 2020 DEL 01 AL 31/07/2020</t>
  </si>
  <si>
    <t xml:space="preserve">DEVOLUCION DE 114 HORAS EN EL MES DE MARZO 2020 </t>
  </si>
  <si>
    <t>CUARENTENA POR POSITIVO COVID 19</t>
  </si>
  <si>
    <t>AISLAMIENTO DOMICILIARIO  DEL 22 AL 29/07/2020</t>
  </si>
  <si>
    <t>PEREZ POSTIGO DENIS LEWIS</t>
  </si>
  <si>
    <t>LICENCIA POR ENFERMEDAD DE PADRE DEL 01 AL 07/07/2020</t>
  </si>
  <si>
    <t>ADELANTO DE VACACIONES AÑO 2020 DEL 08/07 AL 25/07/2020</t>
  </si>
  <si>
    <t>CARDENAS RENGIFO VICTOR HUGO</t>
  </si>
  <si>
    <t>CUARENTENA CASO POSITIVO COVID 19</t>
  </si>
  <si>
    <t>LEYVA CUSMA ESTELITH</t>
  </si>
  <si>
    <t>PAREDES PADILLA YULISSA MARIVI</t>
  </si>
  <si>
    <t>LICENCIA POR ENFERMEDAD DEL 09/07 AL 31/07/2020</t>
  </si>
  <si>
    <t>GUTIERREZ CHOQUE EVA DINA</t>
  </si>
  <si>
    <t>calzada</t>
  </si>
  <si>
    <t>jepelacio</t>
  </si>
  <si>
    <t>jerillo</t>
  </si>
  <si>
    <t>lahuarpia</t>
  </si>
  <si>
    <t>pueblo libre</t>
  </si>
  <si>
    <t>roque</t>
  </si>
  <si>
    <t>ACAPANA ALVA KATHERINE PAOLA</t>
  </si>
  <si>
    <t>soritor</t>
  </si>
  <si>
    <t>habana</t>
  </si>
  <si>
    <t>yantalo</t>
  </si>
  <si>
    <t>hospital</t>
  </si>
  <si>
    <t>LICENCIA POR ASUNTOS PARTICULARES SIN GOCE DE HABER DEL 01 AL 31/07/2021</t>
  </si>
  <si>
    <t>RESTRICCION DE TRANSITO POR EL ESTADO DE EMERGENCIA COVID-20</t>
  </si>
  <si>
    <t>PERSONAL MEDICO RENUNCIO EN EL MES DE JUNIO 2021</t>
  </si>
  <si>
    <t>RESTRICCION DE TRANSITO POR EL ESTADO DE EMERGENCIA COVID 20</t>
  </si>
  <si>
    <t>LICENCIA POR FALLECIMIENTO DEL 03 AL 08/07/2021</t>
  </si>
  <si>
    <t>CUARENTENA POR COVID DEL 23 JULIO 06 AGOSTO 2020</t>
  </si>
  <si>
    <t>RUN</t>
  </si>
  <si>
    <t>DIRECC</t>
  </si>
  <si>
    <t>lluyllucucha</t>
  </si>
  <si>
    <t>AGOSTO</t>
  </si>
  <si>
    <t>TL/CON T/L SAL TL/MED</t>
  </si>
  <si>
    <t>LICENCIA POR ASUNTOS PARTICULARES SIN GOCE DE HABER DEL 01 AL 31/08/2020</t>
  </si>
  <si>
    <t>PERSONAL MEDICO QUE SE ENCUENTRA EN LIMA Y NO PUEDE VIAJAR POR EL ESTADO DE EMERGENCIA</t>
  </si>
  <si>
    <t>VACACIONES AÑO 2019 DEL 18 AL 23/08/2020</t>
  </si>
  <si>
    <t>RESTRICCION DE TRANSITO POR EL ESTADO DE EMERGENCIA COVID 19</t>
  </si>
  <si>
    <t>PERSONAL MEDICO CON LICENCIA POR GESTACION</t>
  </si>
  <si>
    <t>VACACIONES AÑO 2020 DEL 01 AL 30/08/2020</t>
  </si>
  <si>
    <t>VACACIONES DEL 01 AL 15 DE AGOSTO DEL 2020</t>
  </si>
  <si>
    <t>ADELANTO 04 TURNOS EN EL MES DE JULIO 2020</t>
  </si>
  <si>
    <t>ADELANTÒ 02 TURNOS EN EL MES DE JULIO 2020</t>
  </si>
  <si>
    <t>ADELANTÒ 25 TURNOS EN EL MES DE JULIO 2020</t>
  </si>
  <si>
    <t>ADELANTO 03 TURNOS EN EL MES DE JULIO 2020</t>
  </si>
  <si>
    <t>ADELANTO 12 TURNOS EN EL MES DE JULIO 2020</t>
  </si>
  <si>
    <t>RENUNCIO EL 11/08/2020</t>
  </si>
  <si>
    <t>LICENCIA POR ENFERMEDAD DEL 01 AL 31/08/2020</t>
  </si>
  <si>
    <t>ESCOBEDO CEDANO JORGE LUIS</t>
  </si>
  <si>
    <t>TELE CONSULTA- TELE SALUD -TELE MEDICINA</t>
  </si>
  <si>
    <t>EESS</t>
  </si>
  <si>
    <t>CALDERON RAMOS CESAR AUGUSTO</t>
  </si>
  <si>
    <t xml:space="preserve">YACTAYO SANTILLAN CARLOS </t>
  </si>
  <si>
    <t>PERALTA PAIMA EDISON SANTIAGO</t>
  </si>
  <si>
    <t>DIAZ QUEVEDO LOIS L</t>
  </si>
  <si>
    <t>C.S JEPELACIO</t>
  </si>
  <si>
    <t>C.S NUEVO SAN MIGUEL</t>
  </si>
  <si>
    <t>P.S SHUCSHUYACU</t>
  </si>
  <si>
    <t>P.S PACAYPITE</t>
  </si>
  <si>
    <t>VMH:</t>
  </si>
  <si>
    <t>VISITA MEDICA EN HOSPITALIZACION</t>
  </si>
  <si>
    <t>VMH</t>
  </si>
  <si>
    <t>JERILLO</t>
  </si>
  <si>
    <t>LAHUARPIA</t>
  </si>
  <si>
    <t>LLUYLLUCUCHA</t>
  </si>
  <si>
    <t>PUEBLO LIBRE</t>
  </si>
  <si>
    <t>ARCOS PARDO FLOR DE MARIA</t>
  </si>
  <si>
    <t>ROQUE</t>
  </si>
  <si>
    <t>C.S. SAN MARCOS</t>
  </si>
  <si>
    <t>ESTABLECIMIENTO:      HOSPITAL II.1 MOYOBAMBA</t>
  </si>
  <si>
    <t>SETIEMBRE</t>
  </si>
  <si>
    <t xml:space="preserve">CEX </t>
  </si>
  <si>
    <t>LICENCIA SIN GOCE DE HABER DEL 01 AL 30 DE SETIEMBRE 2020</t>
  </si>
  <si>
    <t>PERSONAL MEDICO VULNERABLE ANTE EL COVID 19</t>
  </si>
  <si>
    <t>LICENCIA POR PATERNIDAD DEL 01 AL 04/09/2020</t>
  </si>
  <si>
    <t>VACACIONES AÑO 2020 15 DIAS DEL 16 AL 30/09/2020</t>
  </si>
  <si>
    <t>PERSONAL MEDICO GESTANTE</t>
  </si>
  <si>
    <t>PERSONAL MEDICO QUE SE ENCUENTRA EN EVALUACION RESPECTO AL FACTOR DE RIESGO</t>
  </si>
  <si>
    <t xml:space="preserve">AISLAMIENTO POR 4 DIAS </t>
  </si>
  <si>
    <t>REALIZO 90 HORAS POR NECESIDAD DE SERVICIO CORRESPONDIENTE AL MES DE AGOSTO 2020</t>
  </si>
  <si>
    <t>AISLAMIENTO POR 5 DIAS</t>
  </si>
  <si>
    <t>VACACIONES AÑO 2020 DEL 15 AL 29/09/2020</t>
  </si>
  <si>
    <t>VACACIONES AÑO 2019 DEL 01 AL 13/09/2020</t>
  </si>
  <si>
    <t>RUN:</t>
  </si>
  <si>
    <t>ALFREDO MARTIN JAUREGUI FARFAN</t>
  </si>
  <si>
    <t>LUIS JOSE RODRIGUEZ GRANADO</t>
  </si>
  <si>
    <t>CARLOS DANIEL CIRILO SUAREZ</t>
  </si>
  <si>
    <t>(COMANDO COVID)</t>
  </si>
  <si>
    <t>FELIPE GIANCARLO GUTIERREZ GUEVARA</t>
  </si>
  <si>
    <t>LOZANO ASCARRUZ CAROL JUDITH</t>
  </si>
  <si>
    <t xml:space="preserve">EMG. DIF. COVID </t>
  </si>
  <si>
    <t>DOMIGO LUQUE JOSE</t>
  </si>
  <si>
    <t>EMG. DIF. COVID 19</t>
  </si>
  <si>
    <t>EMERGENCIA DIFERENCIADA COVID</t>
  </si>
  <si>
    <t>OCTUBRE</t>
  </si>
  <si>
    <t>LICENCIA CON SUSPENSION PERFECTA</t>
  </si>
  <si>
    <t>VACACIONES AÑO 2019 DEL 17 AL 31/10/2020</t>
  </si>
  <si>
    <t>PERSONAL EN ESTADO DE GESTACION</t>
  </si>
  <si>
    <t>VACACIONES AÑO 2020 DEL 01 AL 30/10/2020</t>
  </si>
  <si>
    <t>VACACIONES AÑO 2019</t>
  </si>
  <si>
    <t>VACACIONES AÑO 2019 DEL 01 AL 30/10/2020</t>
  </si>
  <si>
    <t>VACACIONES AÑO 2020</t>
  </si>
  <si>
    <t>LICENCIA POR GESTACION</t>
  </si>
  <si>
    <t>VASQUEZ CARBAJAL MARKELL</t>
  </si>
  <si>
    <t>GONZALES FLORES JOSEPH ANTONY</t>
  </si>
  <si>
    <t>MAZULIS ALEMAN FERNANDO DAVID MARTIN</t>
  </si>
  <si>
    <t xml:space="preserve">MARIA GABRIELA GONZALEZ MENCIAS </t>
  </si>
  <si>
    <t xml:space="preserve">VICTORIA SAN MARTIN NARREA </t>
  </si>
  <si>
    <t>VISITA MÉDICA EN HOSPITALIZACIÓN</t>
  </si>
  <si>
    <t>LUCIA MILAGROS AREVALO VALERA (SERUM)</t>
  </si>
  <si>
    <t xml:space="preserve"> (COMANDO COVID)</t>
  </si>
  <si>
    <t>JORGE PORTELLA SANCHEZ</t>
  </si>
  <si>
    <t xml:space="preserve"> REUNION </t>
  </si>
  <si>
    <t>NOVIEMBRE</t>
  </si>
  <si>
    <t>VACACIONES AÑO 2020 DEL 01 AL 30/11/2020</t>
  </si>
  <si>
    <t>VACACIONES AÑO 2019 DEL 16 AL 30/11/2020</t>
  </si>
  <si>
    <t>FIDEL EDUARDO PERALES ALIAGA</t>
  </si>
  <si>
    <t>GHILARDI POLLET PEREZ QUISPE</t>
  </si>
  <si>
    <t>YULISSA MARIVI PAREDES PADILLA</t>
  </si>
  <si>
    <t>VACACIONES AÑO 2020 DEL 24 AL 30/11/2020</t>
  </si>
  <si>
    <t>EVELYN LIVIA PARIPANCCA HERRERA</t>
  </si>
  <si>
    <t>VACACIONES AÑO 2020 DEL 02 AL 06/11/2020</t>
  </si>
  <si>
    <t>JOSE DOMINGO LUQUE</t>
  </si>
  <si>
    <t>TAMNY LARA MANTILLA</t>
  </si>
  <si>
    <t>DALEN HILTON BOLAÑOS FELIX</t>
  </si>
  <si>
    <t>JESUS URIBE VERGARA</t>
  </si>
  <si>
    <t>JHONATAN LUIS  PINTADO LABAN</t>
  </si>
  <si>
    <t xml:space="preserve">TRABAJO EN DIRECCION </t>
  </si>
  <si>
    <t>DIREC:</t>
  </si>
  <si>
    <t>ALVAREZ TUFINIO ANA BELEN</t>
  </si>
  <si>
    <t>SALAZAR LLONTOP ALEXIS GERMAIN</t>
  </si>
  <si>
    <t>CASTILLO JAVE NANDY</t>
  </si>
  <si>
    <t>CERON SHAPIAMA ROY NIXON</t>
  </si>
  <si>
    <t>LADY LIZBETH CASTILLO GUERRERO</t>
  </si>
  <si>
    <t>ALAN STUART EDGAR ALVA ADRIAZEN</t>
  </si>
  <si>
    <t>BAPTISTA BRACHO YAMELIS MARGARITA</t>
  </si>
  <si>
    <t>GLADYS HEREDIA MEJIA</t>
  </si>
  <si>
    <t>ALAN GARCIA CASTILLO</t>
  </si>
  <si>
    <t>DICIEMBRE</t>
  </si>
  <si>
    <t>VACACIONES AÑO 2020 DEL 17 AL 31/12/2020</t>
  </si>
  <si>
    <t>VACACIONES AÑO 2020 DEL 01 AL 30/12/2020</t>
  </si>
  <si>
    <t>VACACIONES AÑO 2019 DEL 01 AL 31/12/2020</t>
  </si>
  <si>
    <t>VACACIONES AÑO 2020 DEL 22 AL 31/12/2020</t>
  </si>
  <si>
    <t>VACACIONES AÑO 2021 DEL 01 AL 30/01/2021</t>
  </si>
  <si>
    <t>AISLAMIENTO DEL 06 AL 13/12/2020</t>
  </si>
  <si>
    <t>VACACIONES AÑO 2020 DEL 02 AL 16/12/2020</t>
  </si>
  <si>
    <t>VACACIONES 202 DEL 16 AL 30/12/2020</t>
  </si>
  <si>
    <t>VACACIONES AÑO 2020 DEL 01 AL 05/12/2020</t>
  </si>
  <si>
    <t xml:space="preserve">MANZO AUGUSTO SANTIAGO </t>
  </si>
  <si>
    <t>LICENCIA SIN GOCE DE REMUNERACIONES</t>
  </si>
  <si>
    <t>NANDY CASTILLO JAVE</t>
  </si>
  <si>
    <t>JUAN NATONIO SALVADOR ORIHUELA</t>
  </si>
  <si>
    <t>EVELYN LIVIA PARIPANCA HERRERA</t>
  </si>
  <si>
    <t>RIOS NORIEGA MARCIA VIVIANA</t>
  </si>
  <si>
    <t>CCOV</t>
  </si>
  <si>
    <t>VAC</t>
  </si>
  <si>
    <t>DM</t>
  </si>
  <si>
    <t>CONTAGIO COVID</t>
  </si>
  <si>
    <t>HOSPITALIZADO POR COVID</t>
  </si>
  <si>
    <t>DESCANSO MÉDICO</t>
  </si>
  <si>
    <t>CIERRE DE ESTABLECIMIENTO</t>
  </si>
  <si>
    <t>CES</t>
  </si>
  <si>
    <t xml:space="preserve">SALAZAR LLONTOP ALEXIS GERMAIN </t>
  </si>
  <si>
    <t>MACHADO RIOS LUIS ENRIQUE</t>
  </si>
  <si>
    <t>HC</t>
  </si>
  <si>
    <t>COMANDO COVID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</si>
</sst>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 * #,##0_ ;_ * \-#,##0_ ;_ * &quot;-&quot;_ ;_ @_ "/>
    <numFmt numFmtId="166" formatCode="0.0"/>
  </numFmts>
  <fonts count="3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name val="Bodoni MT Black"/>
      <family val="1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8"/>
      <color theme="1"/>
      <name val="Arial"/>
      <family val="2"/>
    </font>
    <font>
      <b/>
      <sz val="10"/>
      <name val="Arial Narrow"/>
      <family val="2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auto="1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5">
    <xf numFmtId="0" fontId="0" fillId="0" borderId="0" xfId="0"/>
    <xf numFmtId="0" fontId="0" fillId="0" borderId="1" xfId="0" applyBorder="1"/>
    <xf numFmtId="0" fontId="3" fillId="0" borderId="0" xfId="0" applyFont="1"/>
    <xf numFmtId="0" fontId="3" fillId="0" borderId="0" xfId="0" applyFont="1" applyAlignment="1">
      <alignment horizontal="centerContinuous"/>
    </xf>
    <xf numFmtId="0" fontId="0" fillId="0" borderId="5" xfId="0" applyBorder="1"/>
    <xf numFmtId="0" fontId="0" fillId="0" borderId="0" xfId="0" applyAlignment="1">
      <alignment horizontal="left" indent="1"/>
    </xf>
    <xf numFmtId="0" fontId="0" fillId="0" borderId="0" xfId="0" applyAlignment="1">
      <alignment horizontal="centerContinuous"/>
    </xf>
    <xf numFmtId="0" fontId="0" fillId="2" borderId="3" xfId="0" applyFill="1" applyBorder="1" applyAlignment="1">
      <alignment horizontal="left" indent="1"/>
    </xf>
    <xf numFmtId="0" fontId="4" fillId="0" borderId="0" xfId="0" applyFont="1"/>
    <xf numFmtId="0" fontId="3" fillId="2" borderId="2" xfId="0" applyFont="1" applyFill="1" applyBorder="1" applyAlignment="1">
      <alignment horizontal="left" indent="1"/>
    </xf>
    <xf numFmtId="0" fontId="3" fillId="0" borderId="0" xfId="0" applyFont="1" applyAlignment="1">
      <alignment horizontal="left" indent="1"/>
    </xf>
    <xf numFmtId="0" fontId="5" fillId="0" borderId="0" xfId="0" applyFont="1" applyFill="1"/>
    <xf numFmtId="0" fontId="6" fillId="0" borderId="0" xfId="0" applyFont="1" applyFill="1" applyAlignment="1">
      <alignment horizontal="right"/>
    </xf>
    <xf numFmtId="0" fontId="7" fillId="0" borderId="0" xfId="0" applyFont="1" applyFill="1" applyAlignment="1">
      <alignment horizontal="centerContinuous"/>
    </xf>
    <xf numFmtId="0" fontId="10" fillId="0" borderId="0" xfId="0" applyFont="1" applyFill="1"/>
    <xf numFmtId="0" fontId="11" fillId="6" borderId="18" xfId="0" applyFont="1" applyFill="1" applyBorder="1" applyAlignment="1">
      <alignment horizontal="center" vertical="center" textRotation="90" wrapText="1"/>
    </xf>
    <xf numFmtId="0" fontId="11" fillId="6" borderId="19" xfId="0" applyFont="1" applyFill="1" applyBorder="1" applyAlignment="1">
      <alignment horizontal="center" vertical="center" textRotation="90" wrapText="1"/>
    </xf>
    <xf numFmtId="0" fontId="8" fillId="7" borderId="20" xfId="0" applyFont="1" applyFill="1" applyBorder="1" applyAlignment="1">
      <alignment horizontal="center" vertical="center" textRotation="90" wrapText="1"/>
    </xf>
    <xf numFmtId="0" fontId="11" fillId="5" borderId="18" xfId="0" applyFont="1" applyFill="1" applyBorder="1" applyAlignment="1">
      <alignment horizontal="center" vertical="center" textRotation="90" wrapText="1"/>
    </xf>
    <xf numFmtId="0" fontId="11" fillId="5" borderId="19" xfId="0" applyFont="1" applyFill="1" applyBorder="1" applyAlignment="1">
      <alignment horizontal="center" vertical="center" textRotation="90" wrapText="1"/>
    </xf>
    <xf numFmtId="0" fontId="8" fillId="7" borderId="21" xfId="0" applyFont="1" applyFill="1" applyBorder="1" applyAlignment="1">
      <alignment horizontal="center" vertical="center" textRotation="90" wrapText="1"/>
    </xf>
    <xf numFmtId="0" fontId="12" fillId="0" borderId="24" xfId="0" applyFont="1" applyFill="1" applyBorder="1"/>
    <xf numFmtId="0" fontId="12" fillId="0" borderId="25" xfId="0" applyFont="1" applyFill="1" applyBorder="1"/>
    <xf numFmtId="166" fontId="13" fillId="7" borderId="2" xfId="0" applyNumberFormat="1" applyFont="1" applyFill="1" applyBorder="1" applyAlignment="1">
      <alignment horizontal="center"/>
    </xf>
    <xf numFmtId="0" fontId="14" fillId="0" borderId="26" xfId="0" applyFont="1" applyFill="1" applyBorder="1"/>
    <xf numFmtId="0" fontId="14" fillId="0" borderId="27" xfId="0" applyFont="1" applyFill="1" applyBorder="1"/>
    <xf numFmtId="166" fontId="13" fillId="7" borderId="28" xfId="0" applyNumberFormat="1" applyFont="1" applyFill="1" applyBorder="1" applyAlignment="1">
      <alignment horizontal="center"/>
    </xf>
    <xf numFmtId="0" fontId="12" fillId="0" borderId="29" xfId="0" applyFont="1" applyFill="1" applyBorder="1" applyAlignment="1">
      <alignment horizontal="left" wrapText="1" indent="1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left" wrapText="1" indent="1"/>
    </xf>
    <xf numFmtId="0" fontId="12" fillId="0" borderId="1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left" wrapText="1" indent="1"/>
    </xf>
    <xf numFmtId="0" fontId="12" fillId="0" borderId="30" xfId="0" applyFont="1" applyFill="1" applyBorder="1"/>
    <xf numFmtId="0" fontId="12" fillId="0" borderId="31" xfId="0" applyFont="1" applyFill="1" applyBorder="1"/>
    <xf numFmtId="0" fontId="14" fillId="0" borderId="32" xfId="0" applyFont="1" applyFill="1" applyBorder="1"/>
    <xf numFmtId="0" fontId="14" fillId="0" borderId="33" xfId="0" applyFont="1" applyFill="1" applyBorder="1"/>
    <xf numFmtId="0" fontId="0" fillId="0" borderId="0" xfId="0" applyBorder="1" applyAlignment="1">
      <alignment horizontal="centerContinuous"/>
    </xf>
    <xf numFmtId="0" fontId="17" fillId="6" borderId="34" xfId="0" applyFont="1" applyFill="1" applyBorder="1" applyAlignment="1">
      <alignment horizontal="center" vertical="center" wrapText="1"/>
    </xf>
    <xf numFmtId="0" fontId="18" fillId="7" borderId="35" xfId="0" applyFont="1" applyFill="1" applyBorder="1" applyAlignment="1">
      <alignment horizontal="center" vertical="center" wrapText="1"/>
    </xf>
    <xf numFmtId="165" fontId="0" fillId="0" borderId="36" xfId="0" applyNumberFormat="1" applyBorder="1"/>
    <xf numFmtId="166" fontId="0" fillId="0" borderId="37" xfId="0" applyNumberFormat="1" applyBorder="1"/>
    <xf numFmtId="0" fontId="4" fillId="8" borderId="1" xfId="0" applyFont="1" applyFill="1" applyBorder="1" applyAlignment="1"/>
    <xf numFmtId="0" fontId="4" fillId="8" borderId="2" xfId="0" applyFont="1" applyFill="1" applyBorder="1" applyAlignment="1"/>
    <xf numFmtId="0" fontId="19" fillId="8" borderId="1" xfId="0" applyFont="1" applyFill="1" applyBorder="1" applyAlignment="1"/>
    <xf numFmtId="0" fontId="20" fillId="8" borderId="1" xfId="0" applyFont="1" applyFill="1" applyBorder="1" applyAlignment="1"/>
    <xf numFmtId="0" fontId="4" fillId="8" borderId="1" xfId="0" applyFont="1" applyFill="1" applyBorder="1" applyAlignment="1">
      <alignment horizontal="center"/>
    </xf>
    <xf numFmtId="0" fontId="20" fillId="8" borderId="2" xfId="0" applyFont="1" applyFill="1" applyBorder="1" applyAlignment="1"/>
    <xf numFmtId="0" fontId="21" fillId="8" borderId="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 indent="1"/>
    </xf>
    <xf numFmtId="0" fontId="21" fillId="8" borderId="0" xfId="0" applyFont="1" applyFill="1" applyBorder="1" applyAlignment="1">
      <alignment horizontal="left"/>
    </xf>
    <xf numFmtId="0" fontId="0" fillId="0" borderId="11" xfId="0" applyBorder="1"/>
    <xf numFmtId="0" fontId="3" fillId="2" borderId="40" xfId="0" applyFont="1" applyFill="1" applyBorder="1"/>
    <xf numFmtId="165" fontId="3" fillId="0" borderId="42" xfId="0" applyNumberFormat="1" applyFont="1" applyFill="1" applyBorder="1"/>
    <xf numFmtId="165" fontId="3" fillId="2" borderId="41" xfId="0" applyNumberFormat="1" applyFont="1" applyFill="1" applyBorder="1"/>
    <xf numFmtId="165" fontId="0" fillId="0" borderId="40" xfId="0" applyNumberFormat="1" applyBorder="1"/>
    <xf numFmtId="166" fontId="0" fillId="0" borderId="43" xfId="0" applyNumberFormat="1" applyBorder="1"/>
    <xf numFmtId="0" fontId="4" fillId="8" borderId="0" xfId="0" applyFont="1" applyFill="1" applyBorder="1" applyAlignment="1">
      <alignment horizontal="left"/>
    </xf>
    <xf numFmtId="0" fontId="19" fillId="0" borderId="1" xfId="0" applyFont="1" applyFill="1" applyBorder="1" applyAlignment="1"/>
    <xf numFmtId="0" fontId="4" fillId="0" borderId="1" xfId="0" applyFont="1" applyFill="1" applyBorder="1" applyAlignment="1"/>
    <xf numFmtId="0" fontId="4" fillId="8" borderId="4" xfId="0" applyFont="1" applyFill="1" applyBorder="1" applyAlignment="1"/>
    <xf numFmtId="165" fontId="0" fillId="0" borderId="3" xfId="0" applyNumberFormat="1" applyBorder="1"/>
    <xf numFmtId="0" fontId="4" fillId="8" borderId="23" xfId="0" applyFont="1" applyFill="1" applyBorder="1" applyAlignment="1"/>
    <xf numFmtId="0" fontId="4" fillId="8" borderId="45" xfId="0" applyFont="1" applyFill="1" applyBorder="1" applyAlignment="1"/>
    <xf numFmtId="0" fontId="0" fillId="0" borderId="45" xfId="0" applyBorder="1"/>
    <xf numFmtId="0" fontId="3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0" fillId="0" borderId="0" xfId="0" applyFill="1"/>
    <xf numFmtId="0" fontId="20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0" fillId="0" borderId="0" xfId="0" applyFill="1" applyBorder="1"/>
    <xf numFmtId="165" fontId="3" fillId="2" borderId="8" xfId="0" applyNumberFormat="1" applyFont="1" applyFill="1" applyBorder="1"/>
    <xf numFmtId="0" fontId="10" fillId="8" borderId="1" xfId="0" applyFont="1" applyFill="1" applyBorder="1" applyAlignment="1"/>
    <xf numFmtId="0" fontId="0" fillId="0" borderId="23" xfId="0" applyBorder="1"/>
    <xf numFmtId="0" fontId="19" fillId="8" borderId="23" xfId="0" applyFont="1" applyFill="1" applyBorder="1" applyAlignment="1">
      <alignment horizontal="center" vertical="center"/>
    </xf>
    <xf numFmtId="0" fontId="4" fillId="0" borderId="23" xfId="0" applyFont="1" applyFill="1" applyBorder="1" applyAlignment="1"/>
    <xf numFmtId="165" fontId="0" fillId="0" borderId="5" xfId="0" applyNumberFormat="1" applyBorder="1"/>
    <xf numFmtId="0" fontId="3" fillId="2" borderId="40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Continuous" vertical="center" wrapText="1"/>
    </xf>
    <xf numFmtId="0" fontId="16" fillId="2" borderId="42" xfId="0" applyFont="1" applyFill="1" applyBorder="1" applyAlignment="1">
      <alignment horizontal="center" vertical="center" wrapText="1"/>
    </xf>
    <xf numFmtId="0" fontId="16" fillId="2" borderId="42" xfId="0" applyFont="1" applyFill="1" applyBorder="1" applyAlignment="1">
      <alignment vertical="center"/>
    </xf>
    <xf numFmtId="0" fontId="15" fillId="2" borderId="43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4" fillId="0" borderId="11" xfId="0" applyFont="1" applyFill="1" applyBorder="1" applyAlignment="1"/>
    <xf numFmtId="0" fontId="4" fillId="8" borderId="11" xfId="0" applyFont="1" applyFill="1" applyBorder="1" applyAlignment="1"/>
    <xf numFmtId="0" fontId="3" fillId="2" borderId="42" xfId="0" applyFont="1" applyFill="1" applyBorder="1" applyAlignment="1">
      <alignment horizontal="centerContinuous"/>
    </xf>
    <xf numFmtId="0" fontId="4" fillId="8" borderId="0" xfId="0" applyFont="1" applyFill="1" applyBorder="1" applyAlignment="1"/>
    <xf numFmtId="0" fontId="10" fillId="0" borderId="1" xfId="0" applyFont="1" applyFill="1" applyBorder="1" applyAlignment="1"/>
    <xf numFmtId="165" fontId="0" fillId="0" borderId="23" xfId="0" applyNumberFormat="1" applyBorder="1"/>
    <xf numFmtId="166" fontId="0" fillId="0" borderId="50" xfId="0" applyNumberFormat="1" applyBorder="1"/>
    <xf numFmtId="0" fontId="0" fillId="0" borderId="51" xfId="0" applyBorder="1"/>
    <xf numFmtId="165" fontId="0" fillId="0" borderId="50" xfId="0" applyNumberFormat="1" applyBorder="1"/>
    <xf numFmtId="165" fontId="0" fillId="0" borderId="52" xfId="0" applyNumberFormat="1" applyBorder="1"/>
    <xf numFmtId="0" fontId="17" fillId="6" borderId="47" xfId="0" applyFont="1" applyFill="1" applyBorder="1" applyAlignment="1">
      <alignment horizontal="center" vertical="center" wrapText="1"/>
    </xf>
    <xf numFmtId="166" fontId="0" fillId="0" borderId="52" xfId="0" applyNumberFormat="1" applyBorder="1"/>
    <xf numFmtId="0" fontId="18" fillId="7" borderId="47" xfId="0" applyFont="1" applyFill="1" applyBorder="1" applyAlignment="1">
      <alignment horizontal="center" vertical="center" wrapText="1"/>
    </xf>
    <xf numFmtId="165" fontId="0" fillId="0" borderId="51" xfId="0" applyNumberFormat="1" applyBorder="1"/>
    <xf numFmtId="166" fontId="0" fillId="0" borderId="53" xfId="0" applyNumberFormat="1" applyBorder="1"/>
    <xf numFmtId="0" fontId="15" fillId="2" borderId="42" xfId="0" applyFont="1" applyFill="1" applyBorder="1" applyAlignment="1">
      <alignment horizontal="center" vertical="center" wrapText="1"/>
    </xf>
    <xf numFmtId="0" fontId="17" fillId="6" borderId="42" xfId="0" applyFont="1" applyFill="1" applyBorder="1" applyAlignment="1">
      <alignment horizontal="center" vertical="center" wrapText="1"/>
    </xf>
    <xf numFmtId="0" fontId="18" fillId="7" borderId="43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Continuous"/>
    </xf>
    <xf numFmtId="0" fontId="3" fillId="2" borderId="7" xfId="0" applyFont="1" applyFill="1" applyBorder="1" applyAlignment="1">
      <alignment horizontal="center" vertical="center" wrapText="1"/>
    </xf>
    <xf numFmtId="0" fontId="16" fillId="2" borderId="49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/>
    <xf numFmtId="0" fontId="3" fillId="2" borderId="47" xfId="0" applyFont="1" applyFill="1" applyBorder="1" applyAlignment="1">
      <alignment horizontal="centerContinuous" vertical="center" wrapText="1"/>
    </xf>
    <xf numFmtId="0" fontId="4" fillId="8" borderId="56" xfId="0" applyFont="1" applyFill="1" applyBorder="1" applyAlignment="1"/>
    <xf numFmtId="0" fontId="4" fillId="8" borderId="57" xfId="0" applyFont="1" applyFill="1" applyBorder="1" applyAlignment="1"/>
    <xf numFmtId="0" fontId="4" fillId="0" borderId="57" xfId="0" applyFont="1" applyFill="1" applyBorder="1" applyAlignment="1"/>
    <xf numFmtId="0" fontId="10" fillId="0" borderId="57" xfId="0" applyFont="1" applyFill="1" applyBorder="1" applyAlignment="1"/>
    <xf numFmtId="0" fontId="0" fillId="0" borderId="44" xfId="0" applyBorder="1"/>
    <xf numFmtId="0" fontId="4" fillId="8" borderId="58" xfId="0" applyFont="1" applyFill="1" applyBorder="1" applyAlignment="1"/>
    <xf numFmtId="0" fontId="4" fillId="8" borderId="59" xfId="0" applyFont="1" applyFill="1" applyBorder="1" applyAlignment="1"/>
    <xf numFmtId="0" fontId="0" fillId="0" borderId="46" xfId="0" applyBorder="1"/>
    <xf numFmtId="165" fontId="3" fillId="9" borderId="42" xfId="0" applyNumberFormat="1" applyFont="1" applyFill="1" applyBorder="1"/>
    <xf numFmtId="165" fontId="3" fillId="9" borderId="49" xfId="0" applyNumberFormat="1" applyFont="1" applyFill="1" applyBorder="1"/>
    <xf numFmtId="0" fontId="4" fillId="8" borderId="6" xfId="0" applyFont="1" applyFill="1" applyBorder="1" applyAlignment="1"/>
    <xf numFmtId="0" fontId="10" fillId="8" borderId="2" xfId="0" applyFont="1" applyFill="1" applyBorder="1" applyAlignment="1"/>
    <xf numFmtId="0" fontId="19" fillId="8" borderId="36" xfId="0" applyFont="1" applyFill="1" applyBorder="1" applyAlignment="1"/>
    <xf numFmtId="0" fontId="4" fillId="8" borderId="36" xfId="0" applyFont="1" applyFill="1" applyBorder="1" applyAlignment="1"/>
    <xf numFmtId="0" fontId="15" fillId="2" borderId="47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left" wrapText="1" indent="1"/>
    </xf>
    <xf numFmtId="0" fontId="14" fillId="0" borderId="23" xfId="0" applyFont="1" applyFill="1" applyBorder="1"/>
    <xf numFmtId="0" fontId="14" fillId="0" borderId="23" xfId="0" applyFont="1" applyFill="1" applyBorder="1" applyAlignment="1">
      <alignment horizontal="left" wrapText="1" indent="1"/>
    </xf>
    <xf numFmtId="0" fontId="14" fillId="0" borderId="23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left" wrapText="1" indent="1"/>
    </xf>
    <xf numFmtId="0" fontId="4" fillId="8" borderId="60" xfId="0" applyFont="1" applyFill="1" applyBorder="1" applyAlignment="1"/>
    <xf numFmtId="0" fontId="19" fillId="0" borderId="2" xfId="0" applyFont="1" applyFill="1" applyBorder="1" applyAlignment="1"/>
    <xf numFmtId="0" fontId="19" fillId="8" borderId="2" xfId="0" applyFont="1" applyFill="1" applyBorder="1" applyAlignment="1"/>
    <xf numFmtId="0" fontId="3" fillId="0" borderId="2" xfId="0" applyFont="1" applyFill="1" applyBorder="1" applyAlignment="1">
      <alignment horizontal="left" indent="1"/>
    </xf>
    <xf numFmtId="0" fontId="3" fillId="0" borderId="3" xfId="0" applyFont="1" applyFill="1" applyBorder="1" applyAlignment="1">
      <alignment horizontal="left" indent="1"/>
    </xf>
    <xf numFmtId="0" fontId="3" fillId="0" borderId="0" xfId="0" applyFont="1" applyFill="1" applyAlignment="1">
      <alignment horizontal="left" inden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Continuous" vertical="center" wrapText="1"/>
    </xf>
    <xf numFmtId="0" fontId="16" fillId="0" borderId="42" xfId="0" applyFont="1" applyFill="1" applyBorder="1" applyAlignment="1">
      <alignment horizontal="center" vertical="center" wrapText="1"/>
    </xf>
    <xf numFmtId="0" fontId="16" fillId="0" borderId="42" xfId="0" applyFont="1" applyFill="1" applyBorder="1" applyAlignment="1">
      <alignment vertical="center"/>
    </xf>
    <xf numFmtId="0" fontId="15" fillId="0" borderId="41" xfId="0" applyFont="1" applyFill="1" applyBorder="1" applyAlignment="1">
      <alignment horizontal="center" vertical="center" wrapText="1"/>
    </xf>
    <xf numFmtId="0" fontId="17" fillId="0" borderId="54" xfId="0" applyFont="1" applyFill="1" applyBorder="1" applyAlignment="1">
      <alignment horizontal="center" vertical="center" wrapText="1"/>
    </xf>
    <xf numFmtId="0" fontId="18" fillId="0" borderId="43" xfId="0" applyFont="1" applyFill="1" applyBorder="1" applyAlignment="1">
      <alignment horizontal="center" vertical="center" wrapText="1"/>
    </xf>
    <xf numFmtId="0" fontId="3" fillId="0" borderId="0" xfId="0" applyFont="1" applyFill="1"/>
    <xf numFmtId="0" fontId="0" fillId="0" borderId="6" xfId="0" applyFill="1" applyBorder="1"/>
    <xf numFmtId="0" fontId="4" fillId="0" borderId="58" xfId="0" applyFont="1" applyFill="1" applyBorder="1" applyAlignment="1"/>
    <xf numFmtId="0" fontId="4" fillId="0" borderId="55" xfId="0" applyFont="1" applyFill="1" applyBorder="1" applyAlignment="1"/>
    <xf numFmtId="0" fontId="0" fillId="0" borderId="23" xfId="0" applyFill="1" applyBorder="1"/>
    <xf numFmtId="165" fontId="0" fillId="0" borderId="6" xfId="0" applyNumberFormat="1" applyFill="1" applyBorder="1"/>
    <xf numFmtId="165" fontId="0" fillId="0" borderId="51" xfId="0" applyNumberFormat="1" applyFill="1" applyBorder="1"/>
    <xf numFmtId="166" fontId="0" fillId="0" borderId="53" xfId="0" applyNumberFormat="1" applyFill="1" applyBorder="1"/>
    <xf numFmtId="0" fontId="0" fillId="0" borderId="2" xfId="0" applyFill="1" applyBorder="1"/>
    <xf numFmtId="0" fontId="4" fillId="0" borderId="56" xfId="0" applyFont="1" applyFill="1" applyBorder="1" applyAlignment="1"/>
    <xf numFmtId="0" fontId="4" fillId="0" borderId="4" xfId="0" applyFont="1" applyFill="1" applyBorder="1" applyAlignment="1"/>
    <xf numFmtId="0" fontId="0" fillId="0" borderId="1" xfId="0" applyFill="1" applyBorder="1"/>
    <xf numFmtId="165" fontId="0" fillId="0" borderId="2" xfId="0" applyNumberFormat="1" applyFill="1" applyBorder="1"/>
    <xf numFmtId="165" fontId="0" fillId="0" borderId="36" xfId="0" applyNumberFormat="1" applyFill="1" applyBorder="1"/>
    <xf numFmtId="166" fontId="0" fillId="0" borderId="37" xfId="0" applyNumberFormat="1" applyFill="1" applyBorder="1"/>
    <xf numFmtId="0" fontId="4" fillId="0" borderId="3" xfId="0" applyFont="1" applyFill="1" applyBorder="1" applyAlignment="1"/>
    <xf numFmtId="0" fontId="4" fillId="0" borderId="2" xfId="0" applyFont="1" applyFill="1" applyBorder="1" applyAlignment="1"/>
    <xf numFmtId="0" fontId="19" fillId="0" borderId="57" xfId="0" applyFont="1" applyFill="1" applyBorder="1" applyAlignment="1"/>
    <xf numFmtId="165" fontId="0" fillId="0" borderId="39" xfId="0" applyNumberFormat="1" applyFill="1" applyBorder="1"/>
    <xf numFmtId="0" fontId="3" fillId="0" borderId="40" xfId="0" applyFont="1" applyFill="1" applyBorder="1"/>
    <xf numFmtId="0" fontId="3" fillId="0" borderId="43" xfId="0" applyFont="1" applyFill="1" applyBorder="1" applyAlignment="1">
      <alignment horizontal="centerContinuous"/>
    </xf>
    <xf numFmtId="165" fontId="3" fillId="0" borderId="49" xfId="0" applyNumberFormat="1" applyFont="1" applyFill="1" applyBorder="1"/>
    <xf numFmtId="165" fontId="3" fillId="0" borderId="41" xfId="0" applyNumberFormat="1" applyFont="1" applyFill="1" applyBorder="1"/>
    <xf numFmtId="165" fontId="0" fillId="0" borderId="40" xfId="0" applyNumberFormat="1" applyFill="1" applyBorder="1"/>
    <xf numFmtId="166" fontId="0" fillId="0" borderId="43" xfId="0" applyNumberFormat="1" applyFill="1" applyBorder="1"/>
    <xf numFmtId="0" fontId="0" fillId="0" borderId="5" xfId="0" applyFill="1" applyBorder="1"/>
    <xf numFmtId="0" fontId="0" fillId="0" borderId="0" xfId="0" applyFill="1" applyAlignment="1">
      <alignment horizontal="centerContinuous"/>
    </xf>
    <xf numFmtId="0" fontId="4" fillId="0" borderId="0" xfId="0" applyFont="1" applyFill="1"/>
    <xf numFmtId="0" fontId="21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center"/>
    </xf>
    <xf numFmtId="0" fontId="0" fillId="9" borderId="1" xfId="0" applyFill="1" applyBorder="1"/>
    <xf numFmtId="0" fontId="0" fillId="8" borderId="1" xfId="0" applyFill="1" applyBorder="1"/>
    <xf numFmtId="0" fontId="0" fillId="9" borderId="1" xfId="0" applyFont="1" applyFill="1" applyBorder="1"/>
    <xf numFmtId="0" fontId="0" fillId="8" borderId="23" xfId="0" applyFill="1" applyBorder="1"/>
    <xf numFmtId="165" fontId="3" fillId="2" borderId="9" xfId="0" applyNumberFormat="1" applyFont="1" applyFill="1" applyBorder="1"/>
    <xf numFmtId="0" fontId="4" fillId="8" borderId="51" xfId="0" applyFont="1" applyFill="1" applyBorder="1" applyAlignment="1"/>
    <xf numFmtId="0" fontId="16" fillId="2" borderId="41" xfId="0" applyFont="1" applyFill="1" applyBorder="1" applyAlignment="1">
      <alignment horizontal="center" vertical="center" wrapText="1"/>
    </xf>
    <xf numFmtId="0" fontId="16" fillId="2" borderId="43" xfId="0" applyFont="1" applyFill="1" applyBorder="1" applyAlignment="1">
      <alignment horizontal="center" vertical="center" wrapText="1"/>
    </xf>
    <xf numFmtId="0" fontId="19" fillId="8" borderId="23" xfId="0" applyFont="1" applyFill="1" applyBorder="1" applyAlignment="1">
      <alignment horizontal="center"/>
    </xf>
    <xf numFmtId="0" fontId="19" fillId="8" borderId="55" xfId="0" applyFont="1" applyFill="1" applyBorder="1" applyAlignment="1">
      <alignment horizontal="center"/>
    </xf>
    <xf numFmtId="0" fontId="15" fillId="8" borderId="55" xfId="0" applyFont="1" applyFill="1" applyBorder="1" applyAlignment="1">
      <alignment horizontal="center"/>
    </xf>
    <xf numFmtId="0" fontId="19" fillId="8" borderId="23" xfId="0" applyFont="1" applyFill="1" applyBorder="1" applyAlignment="1"/>
    <xf numFmtId="0" fontId="0" fillId="0" borderId="0" xfId="0" applyBorder="1"/>
    <xf numFmtId="165" fontId="0" fillId="0" borderId="0" xfId="0" applyNumberFormat="1"/>
    <xf numFmtId="0" fontId="0" fillId="0" borderId="56" xfId="0" applyBorder="1" applyAlignment="1">
      <alignment horizontal="left"/>
    </xf>
    <xf numFmtId="0" fontId="4" fillId="8" borderId="48" xfId="0" applyFont="1" applyFill="1" applyBorder="1" applyAlignment="1"/>
    <xf numFmtId="0" fontId="0" fillId="0" borderId="38" xfId="0" applyBorder="1"/>
    <xf numFmtId="0" fontId="0" fillId="0" borderId="56" xfId="0" applyFill="1" applyBorder="1" applyAlignment="1">
      <alignment horizontal="left"/>
    </xf>
    <xf numFmtId="0" fontId="4" fillId="0" borderId="48" xfId="0" applyFont="1" applyFill="1" applyBorder="1" applyAlignment="1"/>
    <xf numFmtId="0" fontId="0" fillId="8" borderId="57" xfId="0" applyFill="1" applyBorder="1" applyAlignment="1">
      <alignment horizontal="left"/>
    </xf>
    <xf numFmtId="0" fontId="0" fillId="8" borderId="2" xfId="0" applyFill="1" applyBorder="1"/>
    <xf numFmtId="165" fontId="0" fillId="8" borderId="3" xfId="0" applyNumberFormat="1" applyFill="1" applyBorder="1"/>
    <xf numFmtId="165" fontId="0" fillId="8" borderId="51" xfId="0" applyNumberFormat="1" applyFill="1" applyBorder="1"/>
    <xf numFmtId="166" fontId="0" fillId="8" borderId="37" xfId="0" applyNumberFormat="1" applyFill="1" applyBorder="1"/>
    <xf numFmtId="0" fontId="0" fillId="8" borderId="0" xfId="0" applyFill="1"/>
    <xf numFmtId="0" fontId="19" fillId="8" borderId="46" xfId="0" applyFont="1" applyFill="1" applyBorder="1" applyAlignment="1"/>
    <xf numFmtId="165" fontId="0" fillId="8" borderId="2" xfId="0" applyNumberFormat="1" applyFill="1" applyBorder="1"/>
    <xf numFmtId="165" fontId="0" fillId="8" borderId="36" xfId="0" applyNumberFormat="1" applyFill="1" applyBorder="1"/>
    <xf numFmtId="165" fontId="3" fillId="8" borderId="42" xfId="0" applyNumberFormat="1" applyFont="1" applyFill="1" applyBorder="1"/>
    <xf numFmtId="166" fontId="3" fillId="0" borderId="9" xfId="0" applyNumberFormat="1" applyFont="1" applyBorder="1"/>
    <xf numFmtId="0" fontId="23" fillId="8" borderId="1" xfId="0" applyFont="1" applyFill="1" applyBorder="1" applyAlignment="1"/>
    <xf numFmtId="0" fontId="22" fillId="0" borderId="1" xfId="0" applyFont="1" applyBorder="1"/>
    <xf numFmtId="14" fontId="0" fillId="0" borderId="0" xfId="0" applyNumberFormat="1"/>
    <xf numFmtId="165" fontId="0" fillId="8" borderId="23" xfId="0" applyNumberFormat="1" applyFill="1" applyBorder="1"/>
    <xf numFmtId="165" fontId="0" fillId="8" borderId="50" xfId="0" applyNumberFormat="1" applyFill="1" applyBorder="1"/>
    <xf numFmtId="166" fontId="0" fillId="8" borderId="50" xfId="0" applyNumberFormat="1" applyFill="1" applyBorder="1"/>
    <xf numFmtId="0" fontId="0" fillId="8" borderId="56" xfId="0" applyFill="1" applyBorder="1" applyAlignment="1">
      <alignment horizontal="left"/>
    </xf>
    <xf numFmtId="0" fontId="0" fillId="8" borderId="11" xfId="0" applyFill="1" applyBorder="1"/>
    <xf numFmtId="0" fontId="0" fillId="8" borderId="38" xfId="0" applyFill="1" applyBorder="1"/>
    <xf numFmtId="0" fontId="5" fillId="0" borderId="56" xfId="0" applyFont="1" applyFill="1" applyBorder="1" applyAlignment="1">
      <alignment horizontal="left"/>
    </xf>
    <xf numFmtId="0" fontId="10" fillId="0" borderId="48" xfId="0" applyFont="1" applyFill="1" applyBorder="1" applyAlignment="1"/>
    <xf numFmtId="0" fontId="10" fillId="0" borderId="11" xfId="0" applyFont="1" applyFill="1" applyBorder="1" applyAlignment="1"/>
    <xf numFmtId="0" fontId="5" fillId="0" borderId="11" xfId="0" applyFont="1" applyFill="1" applyBorder="1"/>
    <xf numFmtId="165" fontId="5" fillId="0" borderId="2" xfId="0" applyNumberFormat="1" applyFont="1" applyFill="1" applyBorder="1"/>
    <xf numFmtId="165" fontId="5" fillId="0" borderId="39" xfId="0" applyNumberFormat="1" applyFont="1" applyFill="1" applyBorder="1"/>
    <xf numFmtId="166" fontId="5" fillId="0" borderId="37" xfId="0" applyNumberFormat="1" applyFont="1" applyFill="1" applyBorder="1"/>
    <xf numFmtId="0" fontId="5" fillId="0" borderId="1" xfId="0" applyFont="1" applyBorder="1"/>
    <xf numFmtId="165" fontId="5" fillId="0" borderId="3" xfId="0" applyNumberFormat="1" applyFont="1" applyBorder="1"/>
    <xf numFmtId="165" fontId="5" fillId="0" borderId="36" xfId="0" applyNumberFormat="1" applyFont="1" applyBorder="1"/>
    <xf numFmtId="166" fontId="5" fillId="0" borderId="37" xfId="0" applyNumberFormat="1" applyFont="1" applyBorder="1"/>
    <xf numFmtId="0" fontId="5" fillId="0" borderId="0" xfId="0" applyFont="1"/>
    <xf numFmtId="0" fontId="0" fillId="0" borderId="56" xfId="0" applyFont="1" applyFill="1" applyBorder="1" applyAlignment="1">
      <alignment horizontal="left"/>
    </xf>
    <xf numFmtId="0" fontId="0" fillId="0" borderId="11" xfId="0" applyFont="1" applyFill="1" applyBorder="1"/>
    <xf numFmtId="165" fontId="0" fillId="0" borderId="2" xfId="0" applyNumberFormat="1" applyFont="1" applyFill="1" applyBorder="1"/>
    <xf numFmtId="165" fontId="0" fillId="0" borderId="39" xfId="0" applyNumberFormat="1" applyFont="1" applyFill="1" applyBorder="1"/>
    <xf numFmtId="166" fontId="0" fillId="0" borderId="37" xfId="0" applyNumberFormat="1" applyFont="1" applyFill="1" applyBorder="1"/>
    <xf numFmtId="0" fontId="0" fillId="0" borderId="0" xfId="0" applyFont="1" applyFill="1"/>
    <xf numFmtId="0" fontId="19" fillId="0" borderId="3" xfId="0" applyFont="1" applyFill="1" applyBorder="1" applyAlignment="1"/>
    <xf numFmtId="0" fontId="26" fillId="0" borderId="24" xfId="0" applyFont="1" applyFill="1" applyBorder="1"/>
    <xf numFmtId="0" fontId="26" fillId="0" borderId="25" xfId="0" applyFont="1" applyFill="1" applyBorder="1"/>
    <xf numFmtId="0" fontId="26" fillId="0" borderId="30" xfId="0" applyFont="1" applyFill="1" applyBorder="1"/>
    <xf numFmtId="0" fontId="26" fillId="0" borderId="31" xfId="0" applyFont="1" applyFill="1" applyBorder="1"/>
    <xf numFmtId="0" fontId="27" fillId="0" borderId="31" xfId="0" applyFont="1" applyFill="1" applyBorder="1"/>
    <xf numFmtId="165" fontId="5" fillId="0" borderId="0" xfId="0" applyNumberFormat="1" applyFont="1" applyFill="1" applyBorder="1"/>
    <xf numFmtId="0" fontId="19" fillId="8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/>
    </xf>
    <xf numFmtId="0" fontId="16" fillId="2" borderId="61" xfId="0" applyFont="1" applyFill="1" applyBorder="1" applyAlignment="1">
      <alignment horizontal="center" vertical="center" wrapText="1"/>
    </xf>
    <xf numFmtId="0" fontId="16" fillId="2" borderId="61" xfId="0" applyFont="1" applyFill="1" applyBorder="1" applyAlignment="1">
      <alignment vertical="center"/>
    </xf>
    <xf numFmtId="0" fontId="16" fillId="2" borderId="62" xfId="0" applyFont="1" applyFill="1" applyBorder="1" applyAlignment="1">
      <alignment horizontal="center" vertical="center" wrapText="1"/>
    </xf>
    <xf numFmtId="0" fontId="0" fillId="8" borderId="23" xfId="0" applyFill="1" applyBorder="1" applyAlignment="1">
      <alignment horizontal="center"/>
    </xf>
    <xf numFmtId="0" fontId="4" fillId="8" borderId="63" xfId="0" applyFont="1" applyFill="1" applyBorder="1" applyAlignment="1"/>
    <xf numFmtId="0" fontId="19" fillId="8" borderId="45" xfId="0" applyFont="1" applyFill="1" applyBorder="1" applyAlignment="1">
      <alignment horizontal="center" vertical="center"/>
    </xf>
    <xf numFmtId="0" fontId="4" fillId="0" borderId="45" xfId="0" applyFont="1" applyFill="1" applyBorder="1" applyAlignment="1"/>
    <xf numFmtId="0" fontId="4" fillId="8" borderId="64" xfId="0" applyFont="1" applyFill="1" applyBorder="1" applyAlignment="1"/>
    <xf numFmtId="165" fontId="0" fillId="0" borderId="65" xfId="0" applyNumberFormat="1" applyBorder="1"/>
    <xf numFmtId="0" fontId="0" fillId="8" borderId="1" xfId="0" applyFill="1" applyBorder="1" applyAlignment="1">
      <alignment horizontal="center"/>
    </xf>
    <xf numFmtId="0" fontId="4" fillId="8" borderId="37" xfId="0" applyFont="1" applyFill="1" applyBorder="1" applyAlignment="1"/>
    <xf numFmtId="165" fontId="0" fillId="0" borderId="46" xfId="0" applyNumberFormat="1" applyBorder="1"/>
    <xf numFmtId="166" fontId="0" fillId="0" borderId="57" xfId="0" applyNumberFormat="1" applyBorder="1"/>
    <xf numFmtId="0" fontId="0" fillId="0" borderId="1" xfId="0" applyBorder="1" applyAlignment="1"/>
    <xf numFmtId="0" fontId="19" fillId="8" borderId="4" xfId="0" applyFont="1" applyFill="1" applyBorder="1" applyAlignment="1"/>
    <xf numFmtId="0" fontId="19" fillId="8" borderId="37" xfId="0" applyFont="1" applyFill="1" applyBorder="1" applyAlignment="1"/>
    <xf numFmtId="0" fontId="3" fillId="2" borderId="40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Continuous"/>
    </xf>
    <xf numFmtId="165" fontId="3" fillId="9" borderId="40" xfId="0" applyNumberFormat="1" applyFont="1" applyFill="1" applyBorder="1"/>
    <xf numFmtId="165" fontId="0" fillId="0" borderId="47" xfId="0" applyNumberFormat="1" applyBorder="1"/>
    <xf numFmtId="165" fontId="0" fillId="0" borderId="7" xfId="0" applyNumberFormat="1" applyBorder="1"/>
    <xf numFmtId="166" fontId="0" fillId="0" borderId="47" xfId="0" applyNumberFormat="1" applyBorder="1"/>
    <xf numFmtId="0" fontId="0" fillId="0" borderId="5" xfId="0" applyBorder="1" applyAlignment="1">
      <alignment horizontal="center"/>
    </xf>
    <xf numFmtId="0" fontId="0" fillId="0" borderId="0" xfId="0" applyAlignment="1"/>
    <xf numFmtId="166" fontId="0" fillId="0" borderId="58" xfId="0" applyNumberFormat="1" applyBorder="1"/>
    <xf numFmtId="0" fontId="3" fillId="0" borderId="1" xfId="0" applyFont="1" applyBorder="1" applyAlignment="1"/>
    <xf numFmtId="0" fontId="0" fillId="0" borderId="1" xfId="0" applyFont="1" applyBorder="1" applyAlignment="1"/>
    <xf numFmtId="0" fontId="0" fillId="0" borderId="2" xfId="0" applyBorder="1"/>
    <xf numFmtId="0" fontId="4" fillId="8" borderId="3" xfId="0" applyFont="1" applyFill="1" applyBorder="1" applyAlignment="1"/>
    <xf numFmtId="0" fontId="0" fillId="0" borderId="3" xfId="0" applyBorder="1"/>
    <xf numFmtId="0" fontId="4" fillId="8" borderId="50" xfId="0" applyFont="1" applyFill="1" applyBorder="1" applyAlignment="1"/>
    <xf numFmtId="0" fontId="19" fillId="8" borderId="39" xfId="0" applyFont="1" applyFill="1" applyBorder="1" applyAlignment="1"/>
    <xf numFmtId="0" fontId="19" fillId="8" borderId="48" xfId="0" applyFont="1" applyFill="1" applyBorder="1" applyAlignment="1"/>
    <xf numFmtId="0" fontId="19" fillId="8" borderId="11" xfId="0" applyFont="1" applyFill="1" applyBorder="1" applyAlignment="1"/>
    <xf numFmtId="0" fontId="19" fillId="8" borderId="66" xfId="0" applyFont="1" applyFill="1" applyBorder="1" applyAlignment="1"/>
    <xf numFmtId="165" fontId="0" fillId="0" borderId="0" xfId="0" applyNumberFormat="1" applyBorder="1"/>
    <xf numFmtId="0" fontId="2" fillId="8" borderId="1" xfId="0" applyFont="1" applyFill="1" applyBorder="1" applyAlignment="1"/>
    <xf numFmtId="0" fontId="2" fillId="8" borderId="37" xfId="0" applyFont="1" applyFill="1" applyBorder="1" applyAlignment="1"/>
    <xf numFmtId="0" fontId="3" fillId="0" borderId="1" xfId="0" applyFont="1" applyBorder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4" fillId="8" borderId="38" xfId="0" applyFont="1" applyFill="1" applyBorder="1" applyAlignment="1"/>
    <xf numFmtId="165" fontId="0" fillId="0" borderId="39" xfId="0" applyNumberFormat="1" applyBorder="1"/>
    <xf numFmtId="0" fontId="0" fillId="8" borderId="67" xfId="0" applyFill="1" applyBorder="1" applyAlignment="1">
      <alignment horizontal="center"/>
    </xf>
    <xf numFmtId="0" fontId="3" fillId="2" borderId="68" xfId="0" applyFont="1" applyFill="1" applyBorder="1" applyAlignment="1">
      <alignment horizontal="center"/>
    </xf>
    <xf numFmtId="0" fontId="3" fillId="2" borderId="69" xfId="0" applyFont="1" applyFill="1" applyBorder="1" applyAlignment="1">
      <alignment horizontal="centerContinuous"/>
    </xf>
    <xf numFmtId="165" fontId="3" fillId="9" borderId="16" xfId="0" applyNumberFormat="1" applyFont="1" applyFill="1" applyBorder="1"/>
    <xf numFmtId="165" fontId="0" fillId="0" borderId="69" xfId="0" applyNumberFormat="1" applyBorder="1"/>
    <xf numFmtId="165" fontId="0" fillId="0" borderId="1" xfId="0" applyNumberFormat="1" applyBorder="1"/>
    <xf numFmtId="0" fontId="0" fillId="0" borderId="2" xfId="0" applyBorder="1" applyAlignment="1"/>
    <xf numFmtId="0" fontId="19" fillId="8" borderId="3" xfId="0" applyFont="1" applyFill="1" applyBorder="1" applyAlignment="1"/>
    <xf numFmtId="0" fontId="19" fillId="8" borderId="50" xfId="0" applyFont="1" applyFill="1" applyBorder="1" applyAlignment="1"/>
    <xf numFmtId="0" fontId="19" fillId="0" borderId="50" xfId="0" applyFont="1" applyFill="1" applyBorder="1" applyAlignment="1"/>
    <xf numFmtId="0" fontId="19" fillId="0" borderId="3" xfId="0" applyFont="1" applyBorder="1" applyAlignment="1"/>
    <xf numFmtId="0" fontId="19" fillId="0" borderId="50" xfId="0" applyFont="1" applyBorder="1" applyAlignment="1"/>
    <xf numFmtId="0" fontId="3" fillId="0" borderId="50" xfId="0" applyFont="1" applyBorder="1" applyAlignment="1"/>
    <xf numFmtId="0" fontId="19" fillId="0" borderId="2" xfId="0" applyFont="1" applyBorder="1" applyAlignment="1"/>
    <xf numFmtId="0" fontId="19" fillId="0" borderId="4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19" fillId="0" borderId="46" xfId="0" applyFont="1" applyFill="1" applyBorder="1" applyAlignment="1"/>
    <xf numFmtId="0" fontId="3" fillId="0" borderId="0" xfId="0" applyFont="1" applyAlignment="1">
      <alignment horizontal="center"/>
    </xf>
    <xf numFmtId="165" fontId="0" fillId="0" borderId="58" xfId="0" applyNumberFormat="1" applyBorder="1"/>
    <xf numFmtId="165" fontId="0" fillId="0" borderId="70" xfId="0" applyNumberFormat="1" applyBorder="1"/>
    <xf numFmtId="0" fontId="4" fillId="0" borderId="1" xfId="0" applyFont="1" applyBorder="1" applyAlignment="1"/>
    <xf numFmtId="0" fontId="3" fillId="2" borderId="69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Continuous"/>
    </xf>
    <xf numFmtId="165" fontId="0" fillId="0" borderId="71" xfId="0" applyNumberFormat="1" applyBorder="1"/>
    <xf numFmtId="166" fontId="0" fillId="0" borderId="1" xfId="0" applyNumberFormat="1" applyBorder="1"/>
    <xf numFmtId="164" fontId="0" fillId="0" borderId="72" xfId="0" applyNumberFormat="1" applyBorder="1"/>
    <xf numFmtId="0" fontId="22" fillId="0" borderId="0" xfId="0" applyFont="1" applyFill="1"/>
    <xf numFmtId="0" fontId="1" fillId="8" borderId="1" xfId="0" applyFont="1" applyFill="1" applyBorder="1" applyAlignment="1"/>
    <xf numFmtId="0" fontId="1" fillId="8" borderId="2" xfId="0" applyFont="1" applyFill="1" applyBorder="1" applyAlignment="1"/>
    <xf numFmtId="0" fontId="19" fillId="8" borderId="38" xfId="0" applyFont="1" applyFill="1" applyBorder="1" applyAlignment="1"/>
    <xf numFmtId="0" fontId="28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Fill="1"/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Continuous"/>
    </xf>
    <xf numFmtId="0" fontId="29" fillId="0" borderId="0" xfId="0" applyFont="1" applyFill="1" applyAlignment="1">
      <alignment horizontal="centerContinuous"/>
    </xf>
    <xf numFmtId="0" fontId="29" fillId="2" borderId="2" xfId="0" applyFont="1" applyFill="1" applyBorder="1" applyAlignment="1">
      <alignment horizontal="left" indent="1"/>
    </xf>
    <xf numFmtId="0" fontId="29" fillId="2" borderId="3" xfId="0" applyFont="1" applyFill="1" applyBorder="1" applyAlignment="1">
      <alignment horizontal="left" indent="1"/>
    </xf>
    <xf numFmtId="0" fontId="28" fillId="2" borderId="3" xfId="0" applyFont="1" applyFill="1" applyBorder="1" applyAlignment="1">
      <alignment horizontal="left" indent="1"/>
    </xf>
    <xf numFmtId="0" fontId="28" fillId="0" borderId="0" xfId="0" applyFont="1" applyBorder="1" applyAlignment="1">
      <alignment horizontal="centerContinuous"/>
    </xf>
    <xf numFmtId="0" fontId="28" fillId="0" borderId="0" xfId="0" applyFont="1" applyFill="1" applyBorder="1" applyAlignment="1">
      <alignment horizontal="centerContinuous"/>
    </xf>
    <xf numFmtId="0" fontId="29" fillId="0" borderId="0" xfId="0" applyFont="1" applyAlignment="1">
      <alignment horizontal="left" indent="1"/>
    </xf>
    <xf numFmtId="0" fontId="28" fillId="0" borderId="0" xfId="0" applyFont="1" applyAlignment="1">
      <alignment horizontal="left" indent="1"/>
    </xf>
    <xf numFmtId="0" fontId="29" fillId="2" borderId="7" xfId="0" applyFont="1" applyFill="1" applyBorder="1" applyAlignment="1">
      <alignment horizontal="center" vertical="center" wrapText="1"/>
    </xf>
    <xf numFmtId="0" fontId="29" fillId="2" borderId="47" xfId="0" applyFont="1" applyFill="1" applyBorder="1" applyAlignment="1">
      <alignment horizontal="centerContinuous" vertical="center" wrapText="1"/>
    </xf>
    <xf numFmtId="0" fontId="29" fillId="2" borderId="49" xfId="0" applyFont="1" applyFill="1" applyBorder="1" applyAlignment="1">
      <alignment horizontal="center" vertical="center" wrapText="1"/>
    </xf>
    <xf numFmtId="0" fontId="29" fillId="2" borderId="42" xfId="0" applyFont="1" applyFill="1" applyBorder="1" applyAlignment="1">
      <alignment horizontal="center" vertical="center" wrapText="1"/>
    </xf>
    <xf numFmtId="0" fontId="29" fillId="2" borderId="42" xfId="0" applyFont="1" applyFill="1" applyBorder="1" applyAlignment="1">
      <alignment vertical="center"/>
    </xf>
    <xf numFmtId="0" fontId="29" fillId="2" borderId="41" xfId="0" applyFont="1" applyFill="1" applyBorder="1" applyAlignment="1">
      <alignment horizontal="center" vertical="center" wrapText="1"/>
    </xf>
    <xf numFmtId="0" fontId="29" fillId="2" borderId="47" xfId="0" applyFont="1" applyFill="1" applyBorder="1" applyAlignment="1">
      <alignment horizontal="center" vertical="center" wrapText="1"/>
    </xf>
    <xf numFmtId="0" fontId="30" fillId="7" borderId="47" xfId="0" applyFont="1" applyFill="1" applyBorder="1" applyAlignment="1">
      <alignment horizontal="center" vertical="center" wrapText="1"/>
    </xf>
    <xf numFmtId="0" fontId="31" fillId="9" borderId="9" xfId="0" applyFont="1" applyFill="1" applyBorder="1" applyAlignment="1">
      <alignment horizontal="center" vertical="center" wrapText="1"/>
    </xf>
    <xf numFmtId="0" fontId="28" fillId="8" borderId="6" xfId="0" applyFont="1" applyFill="1" applyBorder="1" applyAlignment="1">
      <alignment horizontal="center"/>
    </xf>
    <xf numFmtId="0" fontId="28" fillId="8" borderId="70" xfId="0" applyFont="1" applyFill="1" applyBorder="1" applyAlignment="1"/>
    <xf numFmtId="0" fontId="28" fillId="8" borderId="55" xfId="0" applyFont="1" applyFill="1" applyBorder="1" applyAlignment="1"/>
    <xf numFmtId="0" fontId="28" fillId="8" borderId="23" xfId="0" applyFont="1" applyFill="1" applyBorder="1" applyAlignment="1"/>
    <xf numFmtId="0" fontId="28" fillId="8" borderId="23" xfId="0" applyFont="1" applyFill="1" applyBorder="1" applyAlignment="1">
      <alignment horizontal="center" vertical="center"/>
    </xf>
    <xf numFmtId="0" fontId="28" fillId="0" borderId="23" xfId="0" applyFont="1" applyBorder="1"/>
    <xf numFmtId="0" fontId="28" fillId="0" borderId="23" xfId="0" applyFont="1" applyFill="1" applyBorder="1" applyAlignment="1"/>
    <xf numFmtId="0" fontId="28" fillId="8" borderId="6" xfId="0" applyFont="1" applyFill="1" applyBorder="1" applyAlignment="1"/>
    <xf numFmtId="165" fontId="29" fillId="0" borderId="70" xfId="0" applyNumberFormat="1" applyFont="1" applyBorder="1"/>
    <xf numFmtId="165" fontId="29" fillId="7" borderId="70" xfId="0" applyNumberFormat="1" applyFont="1" applyFill="1" applyBorder="1"/>
    <xf numFmtId="166" fontId="29" fillId="9" borderId="50" xfId="0" applyNumberFormat="1" applyFont="1" applyFill="1" applyBorder="1"/>
    <xf numFmtId="0" fontId="28" fillId="8" borderId="2" xfId="0" applyFont="1" applyFill="1" applyBorder="1" applyAlignment="1">
      <alignment horizontal="center"/>
    </xf>
    <xf numFmtId="0" fontId="28" fillId="8" borderId="57" xfId="0" applyFont="1" applyFill="1" applyBorder="1" applyAlignment="1"/>
    <xf numFmtId="0" fontId="28" fillId="8" borderId="4" xfId="0" applyFont="1" applyFill="1" applyBorder="1" applyAlignment="1"/>
    <xf numFmtId="0" fontId="28" fillId="8" borderId="1" xfId="0" applyFont="1" applyFill="1" applyBorder="1" applyAlignment="1"/>
    <xf numFmtId="0" fontId="28" fillId="0" borderId="1" xfId="0" applyFont="1" applyBorder="1"/>
    <xf numFmtId="0" fontId="28" fillId="0" borderId="1" xfId="0" applyFont="1" applyFill="1" applyBorder="1" applyAlignment="1"/>
    <xf numFmtId="0" fontId="28" fillId="8" borderId="2" xfId="0" applyFont="1" applyFill="1" applyBorder="1" applyAlignment="1"/>
    <xf numFmtId="165" fontId="29" fillId="7" borderId="57" xfId="0" applyNumberFormat="1" applyFont="1" applyFill="1" applyBorder="1"/>
    <xf numFmtId="0" fontId="28" fillId="8" borderId="3" xfId="0" applyFont="1" applyFill="1" applyBorder="1" applyAlignment="1"/>
    <xf numFmtId="0" fontId="28" fillId="8" borderId="50" xfId="0" applyFont="1" applyFill="1" applyBorder="1" applyAlignment="1"/>
    <xf numFmtId="0" fontId="28" fillId="8" borderId="1" xfId="0" applyFont="1" applyFill="1" applyBorder="1" applyAlignment="1">
      <alignment horizontal="center"/>
    </xf>
    <xf numFmtId="0" fontId="30" fillId="8" borderId="57" xfId="0" applyFont="1" applyFill="1" applyBorder="1" applyAlignment="1"/>
    <xf numFmtId="0" fontId="28" fillId="0" borderId="2" xfId="0" applyFont="1" applyFill="1" applyBorder="1" applyAlignment="1"/>
    <xf numFmtId="0" fontId="28" fillId="0" borderId="1" xfId="0" applyFont="1" applyBorder="1" applyAlignment="1"/>
    <xf numFmtId="0" fontId="28" fillId="0" borderId="2" xfId="0" applyFont="1" applyBorder="1" applyAlignment="1"/>
    <xf numFmtId="0" fontId="28" fillId="0" borderId="1" xfId="0" applyFont="1" applyFill="1" applyBorder="1" applyAlignment="1">
      <alignment horizontal="center"/>
    </xf>
    <xf numFmtId="0" fontId="28" fillId="8" borderId="56" xfId="0" applyFont="1" applyFill="1" applyBorder="1" applyAlignment="1"/>
    <xf numFmtId="0" fontId="28" fillId="8" borderId="48" xfId="0" applyFont="1" applyFill="1" applyBorder="1" applyAlignment="1"/>
    <xf numFmtId="0" fontId="28" fillId="8" borderId="11" xfId="0" applyFont="1" applyFill="1" applyBorder="1" applyAlignment="1"/>
    <xf numFmtId="0" fontId="28" fillId="0" borderId="11" xfId="0" applyFont="1" applyBorder="1"/>
    <xf numFmtId="0" fontId="28" fillId="0" borderId="11" xfId="0" applyFont="1" applyFill="1" applyBorder="1" applyAlignment="1"/>
    <xf numFmtId="0" fontId="28" fillId="0" borderId="38" xfId="0" applyFont="1" applyFill="1" applyBorder="1" applyAlignment="1"/>
    <xf numFmtId="0" fontId="29" fillId="2" borderId="40" xfId="0" applyFont="1" applyFill="1" applyBorder="1" applyAlignment="1">
      <alignment horizontal="center"/>
    </xf>
    <xf numFmtId="0" fontId="29" fillId="2" borderId="41" xfId="0" applyFont="1" applyFill="1" applyBorder="1" applyAlignment="1">
      <alignment horizontal="centerContinuous"/>
    </xf>
    <xf numFmtId="165" fontId="29" fillId="9" borderId="40" xfId="0" applyNumberFormat="1" applyFont="1" applyFill="1" applyBorder="1"/>
    <xf numFmtId="165" fontId="29" fillId="0" borderId="47" xfId="0" applyNumberFormat="1" applyFont="1" applyFill="1" applyBorder="1"/>
    <xf numFmtId="165" fontId="29" fillId="7" borderId="47" xfId="0" applyNumberFormat="1" applyFont="1" applyFill="1" applyBorder="1"/>
    <xf numFmtId="166" fontId="29" fillId="9" borderId="9" xfId="0" applyNumberFormat="1" applyFont="1" applyFill="1" applyBorder="1"/>
    <xf numFmtId="0" fontId="28" fillId="0" borderId="0" xfId="0" applyFont="1" applyFill="1" applyBorder="1" applyAlignment="1"/>
    <xf numFmtId="0" fontId="29" fillId="0" borderId="0" xfId="0" applyFont="1"/>
    <xf numFmtId="0" fontId="28" fillId="8" borderId="0" xfId="0" applyFont="1" applyFill="1" applyBorder="1" applyAlignment="1">
      <alignment horizontal="left"/>
    </xf>
    <xf numFmtId="0" fontId="28" fillId="8" borderId="0" xfId="0" applyFont="1" applyFill="1" applyBorder="1" applyAlignment="1"/>
    <xf numFmtId="0" fontId="32" fillId="0" borderId="0" xfId="0" applyFont="1" applyAlignment="1">
      <alignment horizontal="center"/>
    </xf>
    <xf numFmtId="0" fontId="32" fillId="0" borderId="0" xfId="0" applyFont="1"/>
    <xf numFmtId="0" fontId="32" fillId="0" borderId="0" xfId="0" applyFont="1" applyFill="1"/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Continuous"/>
    </xf>
    <xf numFmtId="0" fontId="33" fillId="0" borderId="0" xfId="0" applyFont="1" applyFill="1" applyAlignment="1">
      <alignment horizontal="centerContinuous"/>
    </xf>
    <xf numFmtId="0" fontId="33" fillId="2" borderId="2" xfId="0" applyFont="1" applyFill="1" applyBorder="1" applyAlignment="1">
      <alignment horizontal="left" indent="1"/>
    </xf>
    <xf numFmtId="0" fontId="33" fillId="2" borderId="3" xfId="0" applyFont="1" applyFill="1" applyBorder="1" applyAlignment="1">
      <alignment horizontal="left" indent="1"/>
    </xf>
    <xf numFmtId="0" fontId="32" fillId="2" borderId="3" xfId="0" applyFont="1" applyFill="1" applyBorder="1" applyAlignment="1">
      <alignment horizontal="left" indent="1"/>
    </xf>
    <xf numFmtId="0" fontId="32" fillId="0" borderId="0" xfId="0" applyFont="1" applyBorder="1" applyAlignment="1">
      <alignment horizontal="centerContinuous"/>
    </xf>
    <xf numFmtId="0" fontId="32" fillId="0" borderId="0" xfId="0" applyFont="1" applyFill="1" applyBorder="1" applyAlignment="1">
      <alignment horizontal="centerContinuous"/>
    </xf>
    <xf numFmtId="0" fontId="33" fillId="0" borderId="0" xfId="0" applyFont="1" applyAlignment="1">
      <alignment horizontal="left" indent="1"/>
    </xf>
    <xf numFmtId="0" fontId="32" fillId="0" borderId="0" xfId="0" applyFont="1" applyAlignment="1">
      <alignment horizontal="left" indent="1"/>
    </xf>
    <xf numFmtId="0" fontId="29" fillId="2" borderId="40" xfId="0" applyFont="1" applyFill="1" applyBorder="1" applyAlignment="1">
      <alignment horizontal="center" vertical="center" wrapText="1"/>
    </xf>
    <xf numFmtId="0" fontId="29" fillId="2" borderId="43" xfId="0" applyFont="1" applyFill="1" applyBorder="1" applyAlignment="1">
      <alignment horizontal="center" vertical="center" wrapText="1"/>
    </xf>
    <xf numFmtId="0" fontId="31" fillId="7" borderId="47" xfId="0" applyFont="1" applyFill="1" applyBorder="1" applyAlignment="1">
      <alignment horizontal="center" vertical="center" wrapText="1"/>
    </xf>
    <xf numFmtId="0" fontId="31" fillId="9" borderId="47" xfId="0" applyFont="1" applyFill="1" applyBorder="1" applyAlignment="1">
      <alignment horizontal="center" vertical="center" wrapText="1"/>
    </xf>
    <xf numFmtId="165" fontId="29" fillId="0" borderId="70" xfId="0" applyNumberFormat="1" applyFont="1" applyBorder="1" applyAlignment="1">
      <alignment horizontal="center"/>
    </xf>
    <xf numFmtId="165" fontId="29" fillId="7" borderId="58" xfId="0" applyNumberFormat="1" applyFont="1" applyFill="1" applyBorder="1" applyAlignment="1">
      <alignment horizontal="center"/>
    </xf>
    <xf numFmtId="166" fontId="28" fillId="9" borderId="50" xfId="0" applyNumberFormat="1" applyFont="1" applyFill="1" applyBorder="1" applyAlignment="1">
      <alignment horizontal="center"/>
    </xf>
    <xf numFmtId="165" fontId="29" fillId="7" borderId="57" xfId="0" applyNumberFormat="1" applyFont="1" applyFill="1" applyBorder="1" applyAlignment="1">
      <alignment horizontal="center"/>
    </xf>
    <xf numFmtId="165" fontId="29" fillId="0" borderId="47" xfId="0" applyNumberFormat="1" applyFont="1" applyFill="1" applyBorder="1" applyAlignment="1">
      <alignment horizontal="center"/>
    </xf>
    <xf numFmtId="165" fontId="29" fillId="7" borderId="47" xfId="0" applyNumberFormat="1" applyFont="1" applyFill="1" applyBorder="1" applyAlignment="1">
      <alignment horizontal="center"/>
    </xf>
    <xf numFmtId="166" fontId="28" fillId="9" borderId="9" xfId="0" applyNumberFormat="1" applyFont="1" applyFill="1" applyBorder="1" applyAlignment="1">
      <alignment horizontal="center"/>
    </xf>
    <xf numFmtId="0" fontId="33" fillId="0" borderId="0" xfId="0" applyFont="1"/>
    <xf numFmtId="0" fontId="34" fillId="8" borderId="0" xfId="0" applyFont="1" applyFill="1" applyBorder="1" applyAlignment="1">
      <alignment horizontal="left"/>
    </xf>
    <xf numFmtId="0" fontId="28" fillId="8" borderId="1" xfId="0" applyFont="1" applyFill="1" applyBorder="1" applyAlignment="1">
      <alignment horizontal="right"/>
    </xf>
    <xf numFmtId="0" fontId="28" fillId="0" borderId="1" xfId="0" applyFont="1" applyBorder="1" applyAlignment="1">
      <alignment horizontal="right"/>
    </xf>
    <xf numFmtId="0" fontId="28" fillId="0" borderId="1" xfId="0" applyFont="1" applyFill="1" applyBorder="1" applyAlignment="1">
      <alignment horizontal="right"/>
    </xf>
    <xf numFmtId="0" fontId="28" fillId="8" borderId="2" xfId="0" applyFont="1" applyFill="1" applyBorder="1" applyAlignment="1">
      <alignment horizontal="right"/>
    </xf>
    <xf numFmtId="0" fontId="28" fillId="8" borderId="23" xfId="0" applyFont="1" applyFill="1" applyBorder="1" applyAlignment="1">
      <alignment horizontal="right"/>
    </xf>
    <xf numFmtId="0" fontId="28" fillId="8" borderId="3" xfId="0" applyFont="1" applyFill="1" applyBorder="1" applyAlignment="1">
      <alignment horizontal="center"/>
    </xf>
    <xf numFmtId="0" fontId="4" fillId="0" borderId="2" xfId="0" applyFont="1" applyBorder="1" applyAlignment="1"/>
    <xf numFmtId="0" fontId="4" fillId="8" borderId="23" xfId="0" applyFont="1" applyFill="1" applyBorder="1" applyAlignment="1">
      <alignment horizontal="center"/>
    </xf>
    <xf numFmtId="0" fontId="12" fillId="0" borderId="30" xfId="0" applyNumberFormat="1" applyFont="1" applyFill="1" applyBorder="1"/>
    <xf numFmtId="0" fontId="12" fillId="0" borderId="31" xfId="0" applyNumberFormat="1" applyFont="1" applyFill="1" applyBorder="1"/>
    <xf numFmtId="0" fontId="28" fillId="8" borderId="0" xfId="0" applyFont="1" applyFill="1" applyBorder="1" applyAlignment="1">
      <alignment horizontal="left"/>
    </xf>
    <xf numFmtId="0" fontId="28" fillId="8" borderId="2" xfId="0" applyFont="1" applyFill="1" applyBorder="1" applyAlignment="1">
      <alignment horizontal="center"/>
    </xf>
    <xf numFmtId="0" fontId="29" fillId="2" borderId="42" xfId="0" applyFont="1" applyFill="1" applyBorder="1" applyAlignment="1">
      <alignment horizontal="centerContinuous" vertical="center" wrapText="1"/>
    </xf>
    <xf numFmtId="0" fontId="28" fillId="8" borderId="23" xfId="0" applyFont="1" applyFill="1" applyBorder="1" applyAlignment="1">
      <alignment horizontal="center"/>
    </xf>
    <xf numFmtId="0" fontId="29" fillId="8" borderId="23" xfId="0" applyFont="1" applyFill="1" applyBorder="1" applyAlignment="1">
      <alignment horizontal="center" vertical="center"/>
    </xf>
    <xf numFmtId="165" fontId="28" fillId="0" borderId="5" xfId="0" applyNumberFormat="1" applyFont="1" applyBorder="1"/>
    <xf numFmtId="165" fontId="28" fillId="7" borderId="51" xfId="0" applyNumberFormat="1" applyFont="1" applyFill="1" applyBorder="1"/>
    <xf numFmtId="166" fontId="28" fillId="9" borderId="37" xfId="0" applyNumberFormat="1" applyFont="1" applyFill="1" applyBorder="1"/>
    <xf numFmtId="165" fontId="28" fillId="7" borderId="36" xfId="0" applyNumberFormat="1" applyFont="1" applyFill="1" applyBorder="1"/>
    <xf numFmtId="0" fontId="29" fillId="8" borderId="1" xfId="0" applyFont="1" applyFill="1" applyBorder="1" applyAlignment="1"/>
    <xf numFmtId="0" fontId="29" fillId="0" borderId="1" xfId="0" applyFont="1" applyFill="1" applyBorder="1" applyAlignment="1"/>
    <xf numFmtId="0" fontId="30" fillId="8" borderId="2" xfId="0" applyFont="1" applyFill="1" applyBorder="1" applyAlignment="1"/>
    <xf numFmtId="0" fontId="29" fillId="0" borderId="1" xfId="0" applyFont="1" applyBorder="1" applyAlignment="1"/>
    <xf numFmtId="0" fontId="30" fillId="0" borderId="1" xfId="0" applyFont="1" applyBorder="1" applyAlignment="1">
      <alignment horizontal="left"/>
    </xf>
    <xf numFmtId="0" fontId="10" fillId="0" borderId="57" xfId="0" applyFont="1" applyBorder="1" applyAlignment="1">
      <alignment horizontal="left"/>
    </xf>
    <xf numFmtId="0" fontId="29" fillId="8" borderId="11" xfId="0" applyFont="1" applyFill="1" applyBorder="1" applyAlignment="1"/>
    <xf numFmtId="165" fontId="28" fillId="0" borderId="0" xfId="0" applyNumberFormat="1" applyFont="1" applyBorder="1"/>
    <xf numFmtId="165" fontId="28" fillId="7" borderId="39" xfId="0" applyNumberFormat="1" applyFont="1" applyFill="1" applyBorder="1"/>
    <xf numFmtId="0" fontId="28" fillId="0" borderId="5" xfId="0" applyFont="1" applyBorder="1" applyAlignment="1">
      <alignment horizontal="center"/>
    </xf>
    <xf numFmtId="0" fontId="28" fillId="0" borderId="5" xfId="0" applyFont="1" applyBorder="1"/>
    <xf numFmtId="0" fontId="28" fillId="0" borderId="0" xfId="0" applyFont="1" applyAlignment="1"/>
    <xf numFmtId="0" fontId="28" fillId="0" borderId="0" xfId="0" applyFont="1" applyAlignment="1">
      <alignment horizontal="centerContinuous"/>
    </xf>
    <xf numFmtId="0" fontId="28" fillId="8" borderId="38" xfId="0" applyFont="1" applyFill="1" applyBorder="1" applyAlignment="1"/>
    <xf numFmtId="165" fontId="28" fillId="0" borderId="1" xfId="0" applyNumberFormat="1" applyFont="1" applyBorder="1"/>
    <xf numFmtId="165" fontId="28" fillId="7" borderId="1" xfId="0" applyNumberFormat="1" applyFont="1" applyFill="1" applyBorder="1"/>
    <xf numFmtId="166" fontId="28" fillId="9" borderId="1" xfId="0" applyNumberFormat="1" applyFont="1" applyFill="1" applyBorder="1"/>
    <xf numFmtId="165" fontId="29" fillId="0" borderId="1" xfId="0" applyNumberFormat="1" applyFont="1" applyBorder="1"/>
    <xf numFmtId="166" fontId="29" fillId="9" borderId="1" xfId="0" applyNumberFormat="1" applyFont="1" applyFill="1" applyBorder="1"/>
    <xf numFmtId="0" fontId="28" fillId="2" borderId="42" xfId="0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Continuous"/>
    </xf>
    <xf numFmtId="165" fontId="29" fillId="9" borderId="1" xfId="0" applyNumberFormat="1" applyFont="1" applyFill="1" applyBorder="1"/>
    <xf numFmtId="165" fontId="31" fillId="7" borderId="1" xfId="0" applyNumberFormat="1" applyFont="1" applyFill="1" applyBorder="1"/>
    <xf numFmtId="0" fontId="19" fillId="8" borderId="2" xfId="0" applyFont="1" applyFill="1" applyBorder="1" applyAlignment="1">
      <alignment horizontal="center"/>
    </xf>
    <xf numFmtId="0" fontId="19" fillId="8" borderId="3" xfId="0" applyFont="1" applyFill="1" applyBorder="1" applyAlignment="1">
      <alignment horizontal="center"/>
    </xf>
    <xf numFmtId="0" fontId="19" fillId="8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5" fillId="8" borderId="2" xfId="0" applyFont="1" applyFill="1" applyBorder="1" applyAlignment="1">
      <alignment horizontal="center"/>
    </xf>
    <xf numFmtId="0" fontId="15" fillId="8" borderId="3" xfId="0" applyFont="1" applyFill="1" applyBorder="1" applyAlignment="1">
      <alignment horizontal="center"/>
    </xf>
    <xf numFmtId="0" fontId="15" fillId="8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19" fillId="8" borderId="1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left"/>
    </xf>
    <xf numFmtId="0" fontId="19" fillId="8" borderId="46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19" fillId="0" borderId="46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8" borderId="5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9" fillId="0" borderId="50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8" borderId="50" xfId="0" applyFont="1" applyFill="1" applyBorder="1" applyAlignment="1">
      <alignment horizontal="center"/>
    </xf>
    <xf numFmtId="0" fontId="4" fillId="8" borderId="46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50" xfId="0" applyFont="1" applyFill="1" applyBorder="1" applyAlignment="1">
      <alignment horizontal="center"/>
    </xf>
    <xf numFmtId="0" fontId="28" fillId="8" borderId="2" xfId="0" applyFont="1" applyFill="1" applyBorder="1" applyAlignment="1">
      <alignment horizontal="center"/>
    </xf>
    <xf numFmtId="0" fontId="28" fillId="8" borderId="3" xfId="0" applyFont="1" applyFill="1" applyBorder="1" applyAlignment="1">
      <alignment horizontal="center"/>
    </xf>
    <xf numFmtId="0" fontId="28" fillId="8" borderId="50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left"/>
    </xf>
    <xf numFmtId="0" fontId="28" fillId="0" borderId="1" xfId="0" applyFont="1" applyBorder="1" applyAlignment="1">
      <alignment horizontal="center"/>
    </xf>
    <xf numFmtId="0" fontId="29" fillId="2" borderId="2" xfId="0" applyFont="1" applyFill="1" applyBorder="1" applyAlignment="1">
      <alignment horizontal="left"/>
    </xf>
    <xf numFmtId="0" fontId="29" fillId="2" borderId="4" xfId="0" applyFont="1" applyFill="1" applyBorder="1" applyAlignment="1">
      <alignment horizontal="left"/>
    </xf>
    <xf numFmtId="0" fontId="28" fillId="8" borderId="46" xfId="0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0" fontId="28" fillId="0" borderId="3" xfId="0" applyFont="1" applyFill="1" applyBorder="1" applyAlignment="1">
      <alignment horizontal="center"/>
    </xf>
    <xf numFmtId="0" fontId="28" fillId="0" borderId="50" xfId="0" applyFont="1" applyFill="1" applyBorder="1" applyAlignment="1">
      <alignment horizontal="center"/>
    </xf>
    <xf numFmtId="0" fontId="28" fillId="0" borderId="46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50" xfId="0" applyFont="1" applyBorder="1" applyAlignment="1">
      <alignment horizontal="center"/>
    </xf>
    <xf numFmtId="0" fontId="28" fillId="8" borderId="4" xfId="0" applyFont="1" applyFill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46" xfId="0" applyFont="1" applyFill="1" applyBorder="1" applyAlignment="1">
      <alignment horizontal="center"/>
    </xf>
    <xf numFmtId="0" fontId="28" fillId="8" borderId="0" xfId="0" applyFont="1" applyFill="1" applyBorder="1" applyAlignment="1">
      <alignment horizontal="left"/>
    </xf>
    <xf numFmtId="0" fontId="33" fillId="2" borderId="1" xfId="0" applyFont="1" applyFill="1" applyBorder="1" applyAlignment="1">
      <alignment horizontal="left"/>
    </xf>
    <xf numFmtId="0" fontId="32" fillId="0" borderId="1" xfId="0" applyFont="1" applyBorder="1" applyAlignment="1">
      <alignment horizontal="center"/>
    </xf>
    <xf numFmtId="0" fontId="33" fillId="2" borderId="2" xfId="0" applyFont="1" applyFill="1" applyBorder="1" applyAlignment="1">
      <alignment horizontal="left"/>
    </xf>
    <xf numFmtId="0" fontId="33" fillId="2" borderId="4" xfId="0" applyFont="1" applyFill="1" applyBorder="1" applyAlignment="1">
      <alignment horizontal="left"/>
    </xf>
    <xf numFmtId="0" fontId="28" fillId="0" borderId="4" xfId="0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29" fillId="0" borderId="3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17" fontId="9" fillId="4" borderId="13" xfId="0" applyNumberFormat="1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 vertical="top" wrapText="1"/>
    </xf>
    <xf numFmtId="0" fontId="8" fillId="5" borderId="3" xfId="0" applyFont="1" applyFill="1" applyBorder="1" applyAlignment="1">
      <alignment horizontal="center" vertical="top"/>
    </xf>
    <xf numFmtId="0" fontId="8" fillId="5" borderId="14" xfId="0" applyFont="1" applyFill="1" applyBorder="1" applyAlignment="1">
      <alignment horizontal="center" vertical="top"/>
    </xf>
    <xf numFmtId="0" fontId="29" fillId="8" borderId="1" xfId="0" applyFont="1" applyFill="1" applyBorder="1" applyAlignment="1">
      <alignment horizontal="center" vertical="center"/>
    </xf>
    <xf numFmtId="165" fontId="28" fillId="7" borderId="70" xfId="0" applyNumberFormat="1" applyFont="1" applyFill="1" applyBorder="1"/>
    <xf numFmtId="166" fontId="28" fillId="9" borderId="50" xfId="0" applyNumberFormat="1" applyFont="1" applyFill="1" applyBorder="1"/>
    <xf numFmtId="165" fontId="28" fillId="7" borderId="57" xfId="0" applyNumberFormat="1" applyFont="1" applyFill="1" applyBorder="1"/>
    <xf numFmtId="0" fontId="29" fillId="8" borderId="4" xfId="0" applyFont="1" applyFill="1" applyBorder="1" applyAlignment="1"/>
    <xf numFmtId="0" fontId="29" fillId="8" borderId="46" xfId="0" applyFont="1" applyFill="1" applyBorder="1" applyAlignment="1">
      <alignment horizontal="center"/>
    </xf>
    <xf numFmtId="0" fontId="29" fillId="8" borderId="3" xfId="0" applyFont="1" applyFill="1" applyBorder="1" applyAlignment="1">
      <alignment horizontal="center"/>
    </xf>
    <xf numFmtId="0" fontId="29" fillId="8" borderId="4" xfId="0" applyFont="1" applyFill="1" applyBorder="1" applyAlignment="1">
      <alignment horizontal="center"/>
    </xf>
    <xf numFmtId="0" fontId="29" fillId="0" borderId="46" xfId="0" applyFont="1" applyFill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8" borderId="2" xfId="0" applyFont="1" applyFill="1" applyBorder="1" applyAlignment="1">
      <alignment horizontal="center"/>
    </xf>
    <xf numFmtId="165" fontId="29" fillId="0" borderId="42" xfId="0" applyNumberFormat="1" applyFont="1" applyFill="1" applyBorder="1"/>
    <xf numFmtId="165" fontId="29" fillId="0" borderId="8" xfId="0" applyNumberFormat="1" applyFont="1" applyBorder="1"/>
    <xf numFmtId="165" fontId="31" fillId="7" borderId="47" xfId="0" applyNumberFormat="1" applyFont="1" applyFill="1" applyBorder="1"/>
    <xf numFmtId="0" fontId="32" fillId="0" borderId="0" xfId="0" applyFont="1" applyFill="1" applyBorder="1" applyAlignment="1"/>
    <xf numFmtId="0" fontId="32" fillId="0" borderId="5" xfId="0" applyFont="1" applyBorder="1" applyAlignment="1">
      <alignment horizontal="center"/>
    </xf>
    <xf numFmtId="0" fontId="32" fillId="0" borderId="5" xfId="0" applyFont="1" applyBorder="1"/>
    <xf numFmtId="0" fontId="32" fillId="0" borderId="0" xfId="0" applyFont="1" applyAlignment="1"/>
    <xf numFmtId="0" fontId="32" fillId="0" borderId="0" xfId="0" applyFont="1" applyAlignment="1">
      <alignment horizontal="centerContinuous"/>
    </xf>
    <xf numFmtId="0" fontId="32" fillId="8" borderId="0" xfId="0" applyFont="1" applyFill="1" applyBorder="1" applyAlignment="1">
      <alignment horizontal="left"/>
    </xf>
    <xf numFmtId="0" fontId="32" fillId="8" borderId="0" xfId="0" applyFont="1" applyFill="1" applyBorder="1" applyAlignment="1"/>
    <xf numFmtId="0" fontId="32" fillId="8" borderId="0" xfId="0" applyFont="1" applyFill="1" applyBorder="1" applyAlignment="1">
      <alignment horizontal="left"/>
    </xf>
    <xf numFmtId="0" fontId="29" fillId="8" borderId="4" xfId="0" applyFont="1" applyFill="1" applyBorder="1" applyAlignment="1">
      <alignment horizontal="center"/>
    </xf>
    <xf numFmtId="0" fontId="29" fillId="9" borderId="42" xfId="0" applyFont="1" applyFill="1" applyBorder="1" applyAlignment="1">
      <alignment horizontal="center" vertical="center" wrapText="1"/>
    </xf>
    <xf numFmtId="0" fontId="32" fillId="9" borderId="0" xfId="0" applyFont="1" applyFill="1"/>
    <xf numFmtId="0" fontId="34" fillId="9" borderId="1" xfId="0" applyFont="1" applyFill="1" applyBorder="1" applyAlignment="1">
      <alignment vertical="center"/>
    </xf>
    <xf numFmtId="0" fontId="28" fillId="0" borderId="56" xfId="0" applyFont="1" applyFill="1" applyBorder="1" applyAlignment="1"/>
    <xf numFmtId="0" fontId="35" fillId="8" borderId="46" xfId="0" applyFont="1" applyFill="1" applyBorder="1" applyAlignment="1">
      <alignment horizontal="center" vertical="center"/>
    </xf>
    <xf numFmtId="0" fontId="28" fillId="8" borderId="3" xfId="0" applyFont="1" applyFill="1" applyBorder="1" applyAlignment="1">
      <alignment horizontal="center" vertical="center"/>
    </xf>
    <xf numFmtId="0" fontId="28" fillId="8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28575</xdr:rowOff>
    </xdr:from>
    <xdr:ext cx="2905124" cy="352424"/>
    <xdr:pic>
      <xdr:nvPicPr>
        <xdr:cNvPr id="2" name="1 Imagen" descr="C:\Users\lvalerianoa\Desktop\Logos\logo ogei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8575"/>
          <a:ext cx="2905124" cy="35242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151"/>
  <sheetViews>
    <sheetView showGridLines="0" topLeftCell="B1" workbookViewId="0">
      <selection activeCell="AJ12" sqref="AJ12"/>
    </sheetView>
  </sheetViews>
  <sheetFormatPr baseColWidth="10" defaultRowHeight="15" x14ac:dyDescent="0.25"/>
  <cols>
    <col min="1" max="1" width="4.85546875" customWidth="1"/>
    <col min="2" max="2" width="38.42578125" customWidth="1"/>
    <col min="3" max="3" width="6.7109375" customWidth="1"/>
    <col min="4" max="4" width="6.5703125" customWidth="1"/>
    <col min="5" max="16" width="5.28515625" customWidth="1"/>
    <col min="17" max="17" width="7" customWidth="1"/>
    <col min="18" max="18" width="6.5703125" customWidth="1"/>
    <col min="19" max="20" width="6.140625" customWidth="1"/>
    <col min="21" max="21" width="6.85546875" customWidth="1"/>
    <col min="22" max="30" width="5.28515625" customWidth="1"/>
    <col min="31" max="32" width="5" customWidth="1"/>
    <col min="33" max="33" width="10" customWidth="1"/>
    <col min="34" max="34" width="9.5703125" customWidth="1"/>
    <col min="35" max="35" width="10" customWidth="1"/>
    <col min="36" max="36" width="21.140625" customWidth="1"/>
  </cols>
  <sheetData>
    <row r="2" spans="1:36" x14ac:dyDescent="0.25">
      <c r="A2" s="3" t="s">
        <v>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5" spans="1:36" x14ac:dyDescent="0.25">
      <c r="A5" s="455" t="s">
        <v>149</v>
      </c>
      <c r="B5" s="457"/>
      <c r="C5" s="456"/>
      <c r="R5" s="9" t="s">
        <v>0</v>
      </c>
      <c r="S5" s="48"/>
      <c r="T5" s="48"/>
      <c r="U5" s="7"/>
      <c r="V5" s="458" t="s">
        <v>150</v>
      </c>
      <c r="W5" s="458"/>
      <c r="X5" s="458"/>
      <c r="Y5" s="36"/>
      <c r="Z5" s="36"/>
      <c r="AA5" s="36"/>
      <c r="AB5" s="36"/>
      <c r="AC5" s="36"/>
      <c r="AD5" s="36"/>
    </row>
    <row r="6" spans="1:36" x14ac:dyDescent="0.25">
      <c r="A6" s="455" t="s">
        <v>148</v>
      </c>
      <c r="B6" s="457"/>
      <c r="C6" s="456"/>
      <c r="R6" s="9" t="s">
        <v>1</v>
      </c>
      <c r="S6" s="48"/>
      <c r="T6" s="48"/>
      <c r="U6" s="7"/>
      <c r="V6" s="458" t="s">
        <v>153</v>
      </c>
      <c r="W6" s="458"/>
      <c r="X6" s="458"/>
      <c r="Y6" s="36"/>
      <c r="Z6" s="36"/>
      <c r="AA6" s="36"/>
      <c r="AB6" s="36"/>
      <c r="AC6" s="36"/>
      <c r="AD6" s="36"/>
    </row>
    <row r="7" spans="1:36" x14ac:dyDescent="0.25">
      <c r="A7" s="455" t="s">
        <v>341</v>
      </c>
      <c r="B7" s="457"/>
      <c r="C7" s="456"/>
      <c r="R7" s="9" t="s">
        <v>8</v>
      </c>
      <c r="S7" s="48"/>
      <c r="T7" s="48"/>
      <c r="U7" s="7"/>
      <c r="V7" s="458"/>
      <c r="W7" s="458"/>
      <c r="X7" s="458"/>
      <c r="Y7" s="36"/>
      <c r="Z7" s="36"/>
      <c r="AA7" s="36"/>
      <c r="AB7" s="36"/>
      <c r="AC7" s="36"/>
      <c r="AD7" s="36"/>
    </row>
    <row r="8" spans="1:36" x14ac:dyDescent="0.25">
      <c r="A8" s="10"/>
      <c r="R8" s="10"/>
      <c r="S8" s="10"/>
      <c r="T8" s="10"/>
      <c r="U8" s="5"/>
    </row>
    <row r="9" spans="1:36" x14ac:dyDescent="0.25">
      <c r="A9" s="455" t="s">
        <v>152</v>
      </c>
      <c r="B9" s="456"/>
      <c r="R9" s="9" t="s">
        <v>3</v>
      </c>
      <c r="S9" s="48"/>
      <c r="T9" s="48"/>
      <c r="U9" s="7"/>
      <c r="V9" s="458" t="s">
        <v>151</v>
      </c>
      <c r="W9" s="458"/>
      <c r="X9" s="458"/>
    </row>
    <row r="11" spans="1:36" ht="5.25" customHeight="1" thickBot="1" x14ac:dyDescent="0.3"/>
    <row r="12" spans="1:36" s="2" customFormat="1" ht="34.5" customHeight="1" thickBot="1" x14ac:dyDescent="0.3">
      <c r="A12" s="77" t="s">
        <v>9</v>
      </c>
      <c r="B12" s="78" t="s">
        <v>10</v>
      </c>
      <c r="C12" s="79" t="s">
        <v>56</v>
      </c>
      <c r="D12" s="79" t="s">
        <v>224</v>
      </c>
      <c r="E12" s="79" t="s">
        <v>11</v>
      </c>
      <c r="F12" s="79" t="s">
        <v>154</v>
      </c>
      <c r="G12" s="79" t="s">
        <v>158</v>
      </c>
      <c r="H12" s="79" t="s">
        <v>159</v>
      </c>
      <c r="I12" s="79" t="s">
        <v>160</v>
      </c>
      <c r="J12" s="79" t="s">
        <v>161</v>
      </c>
      <c r="K12" s="79" t="s">
        <v>162</v>
      </c>
      <c r="L12" s="79" t="s">
        <v>166</v>
      </c>
      <c r="M12" s="79" t="s">
        <v>155</v>
      </c>
      <c r="N12" s="79" t="s">
        <v>182</v>
      </c>
      <c r="O12" s="79" t="s">
        <v>255</v>
      </c>
      <c r="P12" s="79" t="s">
        <v>55</v>
      </c>
      <c r="Q12" s="79" t="s">
        <v>12</v>
      </c>
      <c r="R12" s="79" t="s">
        <v>14</v>
      </c>
      <c r="S12" s="79" t="s">
        <v>13</v>
      </c>
      <c r="T12" s="79" t="s">
        <v>184</v>
      </c>
      <c r="U12" s="79" t="s">
        <v>185</v>
      </c>
      <c r="V12" s="79" t="s">
        <v>15</v>
      </c>
      <c r="W12" s="79" t="s">
        <v>16</v>
      </c>
      <c r="X12" s="79" t="s">
        <v>57</v>
      </c>
      <c r="Y12" s="79" t="s">
        <v>17</v>
      </c>
      <c r="Z12" s="80" t="s">
        <v>225</v>
      </c>
      <c r="AA12" s="80" t="s">
        <v>179</v>
      </c>
      <c r="AB12" s="79" t="s">
        <v>170</v>
      </c>
      <c r="AC12" s="79" t="s">
        <v>173</v>
      </c>
      <c r="AD12" s="79" t="s">
        <v>174</v>
      </c>
      <c r="AE12" s="79" t="s">
        <v>259</v>
      </c>
      <c r="AF12" s="175" t="s">
        <v>280</v>
      </c>
      <c r="AG12" s="81" t="s">
        <v>51</v>
      </c>
      <c r="AH12" s="93" t="s">
        <v>38</v>
      </c>
      <c r="AI12" s="95" t="s">
        <v>52</v>
      </c>
      <c r="AJ12" s="2" t="s">
        <v>329</v>
      </c>
    </row>
    <row r="13" spans="1:36" ht="20.100000000000001" customHeight="1" x14ac:dyDescent="0.25">
      <c r="A13" s="90">
        <v>1</v>
      </c>
      <c r="B13" s="61" t="s">
        <v>61</v>
      </c>
      <c r="C13" s="61"/>
      <c r="D13" s="61"/>
      <c r="E13" s="7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73"/>
      <c r="T13" s="61"/>
      <c r="U13" s="61"/>
      <c r="V13" s="73"/>
      <c r="W13" s="73"/>
      <c r="X13" s="73"/>
      <c r="Y13" s="73"/>
      <c r="Z13" s="73"/>
      <c r="AA13" s="61"/>
      <c r="AB13" s="61"/>
      <c r="AC13" s="61"/>
      <c r="AD13" s="61"/>
      <c r="AE13" s="61"/>
      <c r="AF13" s="61"/>
      <c r="AG13" s="88">
        <f t="shared" ref="AG13:AG44" si="0">SUM(C13:AE13)</f>
        <v>0</v>
      </c>
      <c r="AH13" s="92">
        <v>0</v>
      </c>
      <c r="AI13" s="94" t="e">
        <f t="shared" ref="AI13:AI24" si="1">+AH13/C13</f>
        <v>#DIV/0!</v>
      </c>
      <c r="AJ13" t="s">
        <v>320</v>
      </c>
    </row>
    <row r="14" spans="1:36" ht="20.100000000000001" customHeight="1" x14ac:dyDescent="0.25">
      <c r="A14" s="90">
        <v>2</v>
      </c>
      <c r="B14" s="41" t="s">
        <v>62</v>
      </c>
      <c r="C14" s="41"/>
      <c r="D14" s="41"/>
      <c r="E14" s="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>
        <v>6</v>
      </c>
      <c r="S14" s="1"/>
      <c r="T14" s="41">
        <f>6*12</f>
        <v>72</v>
      </c>
      <c r="U14" s="41">
        <f>6*12</f>
        <v>72</v>
      </c>
      <c r="V14" s="1"/>
      <c r="W14" s="1"/>
      <c r="X14" s="1"/>
      <c r="Y14" s="1"/>
      <c r="Z14" s="1"/>
      <c r="AA14" s="41"/>
      <c r="AB14" s="41"/>
      <c r="AC14" s="41"/>
      <c r="AD14" s="41"/>
      <c r="AE14" s="41"/>
      <c r="AF14" s="61"/>
      <c r="AG14" s="88">
        <f t="shared" si="0"/>
        <v>150</v>
      </c>
      <c r="AH14" s="91">
        <v>0</v>
      </c>
      <c r="AI14" s="89" t="e">
        <f t="shared" si="1"/>
        <v>#DIV/0!</v>
      </c>
      <c r="AJ14" t="s">
        <v>320</v>
      </c>
    </row>
    <row r="15" spans="1:36" ht="20.100000000000001" customHeight="1" x14ac:dyDescent="0.25">
      <c r="A15" s="90">
        <v>3</v>
      </c>
      <c r="B15" s="41" t="s">
        <v>63</v>
      </c>
      <c r="C15" s="41"/>
      <c r="D15" s="41"/>
      <c r="E15" s="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1"/>
      <c r="T15" s="41">
        <f>6*12</f>
        <v>72</v>
      </c>
      <c r="U15" s="41">
        <f>6*12</f>
        <v>72</v>
      </c>
      <c r="V15" s="1"/>
      <c r="W15" s="1"/>
      <c r="X15" s="1"/>
      <c r="Y15" s="1"/>
      <c r="Z15" s="1"/>
      <c r="AA15" s="41"/>
      <c r="AB15" s="41"/>
      <c r="AC15" s="41">
        <f>1*6</f>
        <v>6</v>
      </c>
      <c r="AD15" s="41"/>
      <c r="AE15" s="41"/>
      <c r="AF15" s="61"/>
      <c r="AG15" s="88">
        <f t="shared" si="0"/>
        <v>150</v>
      </c>
      <c r="AH15" s="91">
        <v>0</v>
      </c>
      <c r="AI15" s="89" t="e">
        <f t="shared" si="1"/>
        <v>#DIV/0!</v>
      </c>
      <c r="AJ15" t="s">
        <v>320</v>
      </c>
    </row>
    <row r="16" spans="1:36" ht="20.100000000000001" customHeight="1" x14ac:dyDescent="0.25">
      <c r="A16" s="90">
        <v>4</v>
      </c>
      <c r="B16" s="41" t="s">
        <v>64</v>
      </c>
      <c r="C16" s="41"/>
      <c r="D16" s="41"/>
      <c r="E16" s="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>
        <f>1*6</f>
        <v>6</v>
      </c>
      <c r="S16" s="1"/>
      <c r="T16" s="41">
        <f>1*12</f>
        <v>12</v>
      </c>
      <c r="U16" s="41">
        <f>11*12</f>
        <v>132</v>
      </c>
      <c r="V16" s="1"/>
      <c r="W16" s="1"/>
      <c r="X16" s="1"/>
      <c r="Y16" s="1"/>
      <c r="Z16" s="1"/>
      <c r="AA16" s="41"/>
      <c r="AB16" s="41"/>
      <c r="AC16" s="41"/>
      <c r="AD16" s="41"/>
      <c r="AE16" s="41"/>
      <c r="AF16" s="61"/>
      <c r="AG16" s="88">
        <f t="shared" si="0"/>
        <v>150</v>
      </c>
      <c r="AH16" s="91">
        <v>0</v>
      </c>
      <c r="AI16" s="89" t="e">
        <f t="shared" si="1"/>
        <v>#DIV/0!</v>
      </c>
      <c r="AJ16" t="s">
        <v>320</v>
      </c>
    </row>
    <row r="17" spans="1:36" ht="20.100000000000001" customHeight="1" x14ac:dyDescent="0.25">
      <c r="A17" s="90">
        <v>5</v>
      </c>
      <c r="B17" s="41" t="s">
        <v>65</v>
      </c>
      <c r="C17" s="41"/>
      <c r="D17" s="41"/>
      <c r="E17" s="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>
        <f>1*6</f>
        <v>6</v>
      </c>
      <c r="S17" s="1"/>
      <c r="T17" s="41">
        <f>1*12</f>
        <v>12</v>
      </c>
      <c r="U17" s="41">
        <f>11*12</f>
        <v>132</v>
      </c>
      <c r="V17" s="1"/>
      <c r="W17" s="1"/>
      <c r="X17" s="1"/>
      <c r="Y17" s="1"/>
      <c r="Z17" s="1"/>
      <c r="AA17" s="41"/>
      <c r="AB17" s="41"/>
      <c r="AC17" s="41"/>
      <c r="AD17" s="41"/>
      <c r="AE17" s="41"/>
      <c r="AF17" s="61"/>
      <c r="AG17" s="88">
        <f t="shared" si="0"/>
        <v>150</v>
      </c>
      <c r="AH17" s="91">
        <v>0</v>
      </c>
      <c r="AI17" s="89" t="e">
        <f t="shared" si="1"/>
        <v>#DIV/0!</v>
      </c>
      <c r="AJ17" t="s">
        <v>320</v>
      </c>
    </row>
    <row r="18" spans="1:36" ht="20.100000000000001" customHeight="1" x14ac:dyDescent="0.25">
      <c r="A18" s="90">
        <v>6</v>
      </c>
      <c r="B18" s="41" t="s">
        <v>66</v>
      </c>
      <c r="C18" s="41"/>
      <c r="D18" s="41"/>
      <c r="E18" s="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>
        <f>1*6</f>
        <v>6</v>
      </c>
      <c r="S18" s="1"/>
      <c r="T18" s="41">
        <f>7*12</f>
        <v>84</v>
      </c>
      <c r="U18" s="41">
        <f>5*12</f>
        <v>60</v>
      </c>
      <c r="V18" s="1"/>
      <c r="W18" s="1"/>
      <c r="X18" s="1"/>
      <c r="Y18" s="1"/>
      <c r="Z18" s="1"/>
      <c r="AA18" s="41"/>
      <c r="AB18" s="41"/>
      <c r="AC18" s="41"/>
      <c r="AD18" s="41"/>
      <c r="AE18" s="41"/>
      <c r="AF18" s="61"/>
      <c r="AG18" s="88">
        <f t="shared" si="0"/>
        <v>150</v>
      </c>
      <c r="AH18" s="91">
        <v>1</v>
      </c>
      <c r="AI18" s="89" t="e">
        <f t="shared" si="1"/>
        <v>#DIV/0!</v>
      </c>
      <c r="AJ18" t="s">
        <v>320</v>
      </c>
    </row>
    <row r="19" spans="1:36" ht="20.100000000000001" customHeight="1" x14ac:dyDescent="0.25">
      <c r="A19" s="90">
        <v>7</v>
      </c>
      <c r="B19" s="41" t="s">
        <v>67</v>
      </c>
      <c r="C19" s="459" t="s">
        <v>192</v>
      </c>
      <c r="D19" s="459"/>
      <c r="E19" s="459"/>
      <c r="F19" s="459"/>
      <c r="G19" s="459"/>
      <c r="H19" s="459"/>
      <c r="I19" s="459"/>
      <c r="J19" s="459"/>
      <c r="K19" s="459"/>
      <c r="L19" s="459"/>
      <c r="M19" s="459"/>
      <c r="N19" s="459"/>
      <c r="O19" s="459"/>
      <c r="P19" s="459"/>
      <c r="Q19" s="459"/>
      <c r="R19" s="459"/>
      <c r="S19" s="459"/>
      <c r="T19" s="459"/>
      <c r="U19" s="459"/>
      <c r="V19" s="459"/>
      <c r="W19" s="459"/>
      <c r="X19" s="459"/>
      <c r="Y19" s="459"/>
      <c r="Z19" s="459"/>
      <c r="AA19" s="459"/>
      <c r="AB19" s="459"/>
      <c r="AC19" s="459"/>
      <c r="AD19" s="459"/>
      <c r="AE19" s="459"/>
      <c r="AF19" s="177"/>
      <c r="AG19" s="88">
        <f t="shared" si="0"/>
        <v>0</v>
      </c>
      <c r="AH19" s="91">
        <v>0</v>
      </c>
      <c r="AI19" s="89" t="e">
        <f t="shared" si="1"/>
        <v>#VALUE!</v>
      </c>
      <c r="AJ19" t="s">
        <v>320</v>
      </c>
    </row>
    <row r="20" spans="1:36" ht="20.100000000000001" customHeight="1" x14ac:dyDescent="0.25">
      <c r="A20" s="90">
        <v>8</v>
      </c>
      <c r="B20" s="41" t="s">
        <v>68</v>
      </c>
      <c r="C20" s="41"/>
      <c r="D20" s="41"/>
      <c r="E20" s="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1"/>
      <c r="T20" s="41">
        <f>1*12</f>
        <v>12</v>
      </c>
      <c r="U20" s="41">
        <f>5*12</f>
        <v>60</v>
      </c>
      <c r="V20" s="1"/>
      <c r="W20" s="1"/>
      <c r="X20" s="1"/>
      <c r="Y20" s="1"/>
      <c r="Z20" s="1"/>
      <c r="AA20" s="41"/>
      <c r="AB20" s="41"/>
      <c r="AC20" s="41"/>
      <c r="AD20" s="41"/>
      <c r="AE20" s="41"/>
      <c r="AF20" s="61"/>
      <c r="AG20" s="88">
        <f t="shared" si="0"/>
        <v>72</v>
      </c>
      <c r="AH20" s="91">
        <v>0</v>
      </c>
      <c r="AI20" s="89" t="e">
        <f t="shared" si="1"/>
        <v>#DIV/0!</v>
      </c>
      <c r="AJ20" t="s">
        <v>320</v>
      </c>
    </row>
    <row r="21" spans="1:36" ht="20.100000000000001" customHeight="1" x14ac:dyDescent="0.25">
      <c r="A21" s="90">
        <v>9</v>
      </c>
      <c r="B21" s="41" t="s">
        <v>69</v>
      </c>
      <c r="C21" s="41"/>
      <c r="D21" s="41"/>
      <c r="E21" s="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>
        <f>9*6</f>
        <v>54</v>
      </c>
      <c r="S21" s="1"/>
      <c r="T21" s="41">
        <f>4*12</f>
        <v>48</v>
      </c>
      <c r="U21" s="41">
        <f>4*12</f>
        <v>48</v>
      </c>
      <c r="V21" s="1"/>
      <c r="W21" s="1"/>
      <c r="X21" s="1"/>
      <c r="Y21" s="1"/>
      <c r="Z21" s="1"/>
      <c r="AA21" s="41"/>
      <c r="AB21" s="41"/>
      <c r="AC21" s="41"/>
      <c r="AD21" s="41"/>
      <c r="AE21" s="41"/>
      <c r="AF21" s="61"/>
      <c r="AG21" s="88">
        <f t="shared" si="0"/>
        <v>150</v>
      </c>
      <c r="AH21" s="91">
        <v>0</v>
      </c>
      <c r="AI21" s="89" t="e">
        <f t="shared" si="1"/>
        <v>#DIV/0!</v>
      </c>
      <c r="AJ21" t="s">
        <v>320</v>
      </c>
    </row>
    <row r="22" spans="1:36" ht="20.100000000000001" customHeight="1" x14ac:dyDescent="0.25">
      <c r="A22" s="90">
        <v>10</v>
      </c>
      <c r="B22" s="41" t="s">
        <v>70</v>
      </c>
      <c r="C22" s="41"/>
      <c r="D22" s="41"/>
      <c r="E22" s="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>
        <f>2*6</f>
        <v>12</v>
      </c>
      <c r="S22" s="1"/>
      <c r="T22" s="41">
        <f>4*12</f>
        <v>48</v>
      </c>
      <c r="U22" s="41">
        <f>2*12</f>
        <v>24</v>
      </c>
      <c r="V22" s="446" t="s">
        <v>243</v>
      </c>
      <c r="W22" s="447"/>
      <c r="X22" s="447"/>
      <c r="Y22" s="447"/>
      <c r="Z22" s="447"/>
      <c r="AA22" s="447"/>
      <c r="AB22" s="447"/>
      <c r="AC22" s="447"/>
      <c r="AD22" s="447"/>
      <c r="AE22" s="448"/>
      <c r="AF22" s="178"/>
      <c r="AG22" s="88">
        <f t="shared" si="0"/>
        <v>84</v>
      </c>
      <c r="AH22" s="91">
        <v>0</v>
      </c>
      <c r="AI22" s="89" t="e">
        <f t="shared" si="1"/>
        <v>#DIV/0!</v>
      </c>
      <c r="AJ22" t="s">
        <v>320</v>
      </c>
    </row>
    <row r="23" spans="1:36" ht="20.100000000000001" customHeight="1" x14ac:dyDescent="0.25">
      <c r="A23" s="90">
        <v>11</v>
      </c>
      <c r="B23" s="41" t="s">
        <v>71</v>
      </c>
      <c r="C23" s="41"/>
      <c r="D23" s="41"/>
      <c r="E23" s="1">
        <v>36</v>
      </c>
      <c r="F23" s="41"/>
      <c r="G23" s="41"/>
      <c r="H23" s="44"/>
      <c r="I23" s="41"/>
      <c r="J23" s="41"/>
      <c r="K23" s="41"/>
      <c r="L23" s="44"/>
      <c r="M23" s="44"/>
      <c r="N23" s="44"/>
      <c r="O23" s="41"/>
      <c r="P23" s="44"/>
      <c r="Q23" s="41"/>
      <c r="R23" s="41">
        <f>2*6</f>
        <v>12</v>
      </c>
      <c r="S23" s="1"/>
      <c r="T23" s="41">
        <f>2*12</f>
        <v>24</v>
      </c>
      <c r="U23" s="41"/>
      <c r="V23" s="452" t="s">
        <v>186</v>
      </c>
      <c r="W23" s="453"/>
      <c r="X23" s="453"/>
      <c r="Y23" s="453"/>
      <c r="Z23" s="453"/>
      <c r="AA23" s="453"/>
      <c r="AB23" s="453"/>
      <c r="AC23" s="453"/>
      <c r="AD23" s="453"/>
      <c r="AE23" s="454"/>
      <c r="AF23" s="179"/>
      <c r="AG23" s="88">
        <f t="shared" si="0"/>
        <v>72</v>
      </c>
      <c r="AH23" s="91">
        <v>0</v>
      </c>
      <c r="AI23" s="89" t="e">
        <f t="shared" si="1"/>
        <v>#DIV/0!</v>
      </c>
      <c r="AJ23" t="s">
        <v>320</v>
      </c>
    </row>
    <row r="24" spans="1:36" ht="20.100000000000001" customHeight="1" x14ac:dyDescent="0.25">
      <c r="A24" s="90">
        <v>12</v>
      </c>
      <c r="B24" s="41" t="s">
        <v>72</v>
      </c>
      <c r="C24" s="41"/>
      <c r="D24" s="41"/>
      <c r="E24" s="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>
        <f>5*6</f>
        <v>30</v>
      </c>
      <c r="S24" s="1"/>
      <c r="T24" s="41">
        <f>5*12</f>
        <v>60</v>
      </c>
      <c r="U24" s="41">
        <f>5*12</f>
        <v>60</v>
      </c>
      <c r="V24" s="1"/>
      <c r="W24" s="1"/>
      <c r="X24" s="1"/>
      <c r="Y24" s="1"/>
      <c r="Z24" s="1"/>
      <c r="AA24" s="41"/>
      <c r="AB24" s="41"/>
      <c r="AC24" s="41"/>
      <c r="AD24" s="41"/>
      <c r="AE24" s="41"/>
      <c r="AF24" s="61"/>
      <c r="AG24" s="88">
        <f t="shared" si="0"/>
        <v>150</v>
      </c>
      <c r="AH24" s="91">
        <v>0</v>
      </c>
      <c r="AI24" s="89" t="e">
        <f t="shared" si="1"/>
        <v>#DIV/0!</v>
      </c>
      <c r="AJ24" t="s">
        <v>320</v>
      </c>
    </row>
    <row r="25" spans="1:36" ht="20.100000000000001" customHeight="1" x14ac:dyDescent="0.25">
      <c r="A25" s="90">
        <v>13</v>
      </c>
      <c r="B25" s="41" t="s">
        <v>73</v>
      </c>
      <c r="C25" s="446" t="s">
        <v>187</v>
      </c>
      <c r="D25" s="447"/>
      <c r="E25" s="447"/>
      <c r="F25" s="447"/>
      <c r="G25" s="447"/>
      <c r="H25" s="447"/>
      <c r="I25" s="447"/>
      <c r="J25" s="447"/>
      <c r="K25" s="447"/>
      <c r="L25" s="447"/>
      <c r="M25" s="447"/>
      <c r="N25" s="447"/>
      <c r="O25" s="447"/>
      <c r="P25" s="447"/>
      <c r="Q25" s="447"/>
      <c r="R25" s="447"/>
      <c r="S25" s="447"/>
      <c r="T25" s="447"/>
      <c r="U25" s="447"/>
      <c r="V25" s="447"/>
      <c r="W25" s="447"/>
      <c r="X25" s="447"/>
      <c r="Y25" s="447"/>
      <c r="Z25" s="447"/>
      <c r="AA25" s="447"/>
      <c r="AB25" s="447"/>
      <c r="AC25" s="447"/>
      <c r="AD25" s="447"/>
      <c r="AE25" s="448"/>
      <c r="AF25" s="178"/>
      <c r="AG25" s="88">
        <f t="shared" si="0"/>
        <v>0</v>
      </c>
      <c r="AH25" s="91">
        <v>0</v>
      </c>
      <c r="AI25" s="89" t="e">
        <f>+AH25/#REF!</f>
        <v>#REF!</v>
      </c>
      <c r="AJ25" t="s">
        <v>320</v>
      </c>
    </row>
    <row r="26" spans="1:36" ht="20.100000000000001" customHeight="1" x14ac:dyDescent="0.25">
      <c r="A26" s="90">
        <v>14</v>
      </c>
      <c r="B26" s="41" t="s">
        <v>74</v>
      </c>
      <c r="C26" s="41"/>
      <c r="D26" s="41"/>
      <c r="E26" s="1"/>
      <c r="F26" s="41"/>
      <c r="G26" s="41"/>
      <c r="H26" s="45"/>
      <c r="I26" s="41"/>
      <c r="J26" s="41"/>
      <c r="K26" s="41"/>
      <c r="L26" s="45"/>
      <c r="M26" s="45"/>
      <c r="N26" s="45"/>
      <c r="O26" s="41"/>
      <c r="P26" s="45"/>
      <c r="Q26" s="41"/>
      <c r="R26" s="41">
        <f>1*6</f>
        <v>6</v>
      </c>
      <c r="S26" s="1"/>
      <c r="T26" s="41">
        <f>12*12</f>
        <v>144</v>
      </c>
      <c r="U26" s="41"/>
      <c r="V26" s="1"/>
      <c r="W26" s="1"/>
      <c r="X26" s="1"/>
      <c r="Y26" s="1"/>
      <c r="Z26" s="1"/>
      <c r="AA26" s="45"/>
      <c r="AB26" s="45"/>
      <c r="AC26" s="41"/>
      <c r="AD26" s="41"/>
      <c r="AE26" s="41"/>
      <c r="AF26" s="61"/>
      <c r="AG26" s="88">
        <f t="shared" si="0"/>
        <v>150</v>
      </c>
      <c r="AH26" s="91">
        <v>0</v>
      </c>
      <c r="AI26" s="89" t="e">
        <f t="shared" ref="AI26:AI37" si="2">+AH26/C26</f>
        <v>#DIV/0!</v>
      </c>
      <c r="AJ26" t="s">
        <v>320</v>
      </c>
    </row>
    <row r="27" spans="1:36" ht="20.100000000000001" customHeight="1" x14ac:dyDescent="0.25">
      <c r="A27" s="90">
        <v>15</v>
      </c>
      <c r="B27" s="41" t="s">
        <v>75</v>
      </c>
      <c r="C27" s="41"/>
      <c r="D27" s="41"/>
      <c r="E27" s="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>
        <f>9*6</f>
        <v>54</v>
      </c>
      <c r="S27" s="1"/>
      <c r="T27" s="41">
        <f>2*12</f>
        <v>24</v>
      </c>
      <c r="U27" s="41">
        <f>6*12</f>
        <v>72</v>
      </c>
      <c r="V27" s="1"/>
      <c r="W27" s="1"/>
      <c r="X27" s="1"/>
      <c r="Y27" s="1"/>
      <c r="Z27" s="1"/>
      <c r="AA27" s="41"/>
      <c r="AB27" s="41"/>
      <c r="AC27" s="41"/>
      <c r="AD27" s="41"/>
      <c r="AE27" s="41"/>
      <c r="AF27" s="61"/>
      <c r="AG27" s="88">
        <f t="shared" si="0"/>
        <v>150</v>
      </c>
      <c r="AH27" s="91">
        <v>0</v>
      </c>
      <c r="AI27" s="89" t="e">
        <f t="shared" si="2"/>
        <v>#DIV/0!</v>
      </c>
      <c r="AJ27" t="s">
        <v>320</v>
      </c>
    </row>
    <row r="28" spans="1:36" ht="20.100000000000001" customHeight="1" x14ac:dyDescent="0.25">
      <c r="A28" s="90">
        <v>16</v>
      </c>
      <c r="B28" s="41" t="s">
        <v>76</v>
      </c>
      <c r="C28" s="41"/>
      <c r="D28" s="41"/>
      <c r="E28" s="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>
        <f>9*6</f>
        <v>54</v>
      </c>
      <c r="S28" s="1"/>
      <c r="T28" s="41">
        <f>2*12</f>
        <v>24</v>
      </c>
      <c r="U28" s="41">
        <f>6*12</f>
        <v>72</v>
      </c>
      <c r="V28" s="1"/>
      <c r="W28" s="1"/>
      <c r="X28" s="1"/>
      <c r="Y28" s="1"/>
      <c r="Z28" s="1"/>
      <c r="AA28" s="41"/>
      <c r="AB28" s="41"/>
      <c r="AC28" s="41"/>
      <c r="AD28" s="41"/>
      <c r="AE28" s="41"/>
      <c r="AF28" s="61"/>
      <c r="AG28" s="88">
        <f t="shared" si="0"/>
        <v>150</v>
      </c>
      <c r="AH28" s="91">
        <v>0</v>
      </c>
      <c r="AI28" s="89" t="e">
        <f t="shared" si="2"/>
        <v>#DIV/0!</v>
      </c>
      <c r="AJ28" t="s">
        <v>320</v>
      </c>
    </row>
    <row r="29" spans="1:36" ht="20.100000000000001" customHeight="1" x14ac:dyDescent="0.25">
      <c r="A29" s="90">
        <v>17</v>
      </c>
      <c r="B29" s="41" t="s">
        <v>77</v>
      </c>
      <c r="C29" s="41"/>
      <c r="D29" s="41"/>
      <c r="E29" s="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>
        <f>9*6</f>
        <v>54</v>
      </c>
      <c r="S29" s="1"/>
      <c r="T29" s="41">
        <f>2*12</f>
        <v>24</v>
      </c>
      <c r="U29" s="41">
        <f>6*12</f>
        <v>72</v>
      </c>
      <c r="V29" s="1"/>
      <c r="W29" s="1"/>
      <c r="X29" s="1"/>
      <c r="Y29" s="1"/>
      <c r="Z29" s="1"/>
      <c r="AA29" s="41"/>
      <c r="AB29" s="41"/>
      <c r="AC29" s="41"/>
      <c r="AD29" s="41"/>
      <c r="AE29" s="41"/>
      <c r="AF29" s="61"/>
      <c r="AG29" s="88">
        <f t="shared" si="0"/>
        <v>150</v>
      </c>
      <c r="AH29" s="91">
        <v>0</v>
      </c>
      <c r="AI29" s="89" t="e">
        <f t="shared" si="2"/>
        <v>#DIV/0!</v>
      </c>
      <c r="AJ29" t="s">
        <v>320</v>
      </c>
    </row>
    <row r="30" spans="1:36" ht="20.100000000000001" customHeight="1" x14ac:dyDescent="0.25">
      <c r="A30" s="90">
        <v>18</v>
      </c>
      <c r="B30" s="41" t="s">
        <v>78</v>
      </c>
      <c r="C30" s="41"/>
      <c r="D30" s="41"/>
      <c r="E30" s="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>
        <f>5*6</f>
        <v>30</v>
      </c>
      <c r="S30" s="1"/>
      <c r="T30" s="41">
        <f>5*12</f>
        <v>60</v>
      </c>
      <c r="U30" s="41">
        <f>5*12</f>
        <v>60</v>
      </c>
      <c r="V30" s="1"/>
      <c r="W30" s="1"/>
      <c r="X30" s="1"/>
      <c r="Y30" s="1"/>
      <c r="Z30" s="1"/>
      <c r="AA30" s="41"/>
      <c r="AB30" s="41"/>
      <c r="AC30" s="41"/>
      <c r="AD30" s="41"/>
      <c r="AE30" s="41"/>
      <c r="AF30" s="61"/>
      <c r="AG30" s="88">
        <f t="shared" si="0"/>
        <v>150</v>
      </c>
      <c r="AH30" s="91">
        <v>0</v>
      </c>
      <c r="AI30" s="89" t="e">
        <f t="shared" si="2"/>
        <v>#DIV/0!</v>
      </c>
      <c r="AJ30" t="s">
        <v>320</v>
      </c>
    </row>
    <row r="31" spans="1:36" ht="20.100000000000001" customHeight="1" x14ac:dyDescent="0.25">
      <c r="A31" s="90">
        <v>19</v>
      </c>
      <c r="B31" s="41" t="s">
        <v>79</v>
      </c>
      <c r="C31" s="41"/>
      <c r="D31" s="41"/>
      <c r="E31" s="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>
        <f>13*6</f>
        <v>78</v>
      </c>
      <c r="S31" s="1"/>
      <c r="T31" s="41"/>
      <c r="U31" s="41">
        <f>6*12</f>
        <v>72</v>
      </c>
      <c r="V31" s="1"/>
      <c r="W31" s="1"/>
      <c r="X31" s="1"/>
      <c r="Y31" s="1"/>
      <c r="Z31" s="1"/>
      <c r="AA31" s="41"/>
      <c r="AB31" s="41"/>
      <c r="AC31" s="41"/>
      <c r="AD31" s="41"/>
      <c r="AE31" s="41"/>
      <c r="AF31" s="61"/>
      <c r="AG31" s="88">
        <f t="shared" si="0"/>
        <v>150</v>
      </c>
      <c r="AH31" s="91">
        <v>0</v>
      </c>
      <c r="AI31" s="89" t="e">
        <f t="shared" si="2"/>
        <v>#DIV/0!</v>
      </c>
      <c r="AJ31" t="s">
        <v>320</v>
      </c>
    </row>
    <row r="32" spans="1:36" ht="20.100000000000001" customHeight="1" x14ac:dyDescent="0.25">
      <c r="A32" s="90">
        <v>20</v>
      </c>
      <c r="B32" s="41" t="s">
        <v>80</v>
      </c>
      <c r="C32" s="41"/>
      <c r="D32" s="41"/>
      <c r="E32" s="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>
        <f>13*6</f>
        <v>78</v>
      </c>
      <c r="S32" s="1"/>
      <c r="T32" s="41"/>
      <c r="U32" s="41">
        <f>6*12</f>
        <v>72</v>
      </c>
      <c r="V32" s="1"/>
      <c r="W32" s="1"/>
      <c r="X32" s="1"/>
      <c r="Y32" s="1"/>
      <c r="Z32" s="1"/>
      <c r="AA32" s="41"/>
      <c r="AB32" s="41"/>
      <c r="AC32" s="41"/>
      <c r="AD32" s="41"/>
      <c r="AE32" s="41"/>
      <c r="AF32" s="61"/>
      <c r="AG32" s="88">
        <f t="shared" si="0"/>
        <v>150</v>
      </c>
      <c r="AH32" s="91">
        <v>0</v>
      </c>
      <c r="AI32" s="89" t="e">
        <f t="shared" si="2"/>
        <v>#DIV/0!</v>
      </c>
      <c r="AJ32" t="s">
        <v>320</v>
      </c>
    </row>
    <row r="33" spans="1:36" ht="20.100000000000001" customHeight="1" x14ac:dyDescent="0.25">
      <c r="A33" s="90">
        <v>21</v>
      </c>
      <c r="B33" s="41" t="s">
        <v>81</v>
      </c>
      <c r="C33" s="41"/>
      <c r="D33" s="41"/>
      <c r="E33" s="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>
        <f>11*6</f>
        <v>66</v>
      </c>
      <c r="S33" s="1"/>
      <c r="T33" s="41"/>
      <c r="U33" s="41">
        <f>7*12</f>
        <v>84</v>
      </c>
      <c r="V33" s="1"/>
      <c r="W33" s="1"/>
      <c r="X33" s="1"/>
      <c r="Y33" s="1"/>
      <c r="Z33" s="1"/>
      <c r="AA33" s="41"/>
      <c r="AB33" s="41"/>
      <c r="AC33" s="41"/>
      <c r="AD33" s="41"/>
      <c r="AE33" s="41"/>
      <c r="AF33" s="61"/>
      <c r="AG33" s="88">
        <f t="shared" si="0"/>
        <v>150</v>
      </c>
      <c r="AH33" s="91">
        <v>0</v>
      </c>
      <c r="AI33" s="89" t="e">
        <f t="shared" si="2"/>
        <v>#DIV/0!</v>
      </c>
      <c r="AJ33" t="s">
        <v>320</v>
      </c>
    </row>
    <row r="34" spans="1:36" ht="20.100000000000001" customHeight="1" x14ac:dyDescent="0.25">
      <c r="A34" s="90">
        <v>22</v>
      </c>
      <c r="B34" s="41" t="s">
        <v>82</v>
      </c>
      <c r="C34" s="41"/>
      <c r="D34" s="41"/>
      <c r="E34" s="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>
        <f>1*6</f>
        <v>6</v>
      </c>
      <c r="S34" s="1"/>
      <c r="T34" s="41">
        <f>10*12</f>
        <v>120</v>
      </c>
      <c r="U34" s="41">
        <f>2*12</f>
        <v>24</v>
      </c>
      <c r="V34" s="1"/>
      <c r="W34" s="1"/>
      <c r="X34" s="1"/>
      <c r="Y34" s="1"/>
      <c r="Z34" s="1"/>
      <c r="AA34" s="41"/>
      <c r="AB34" s="41"/>
      <c r="AC34" s="41"/>
      <c r="AD34" s="41"/>
      <c r="AE34" s="41"/>
      <c r="AF34" s="61"/>
      <c r="AG34" s="88">
        <f t="shared" si="0"/>
        <v>150</v>
      </c>
      <c r="AH34" s="91">
        <v>0</v>
      </c>
      <c r="AI34" s="89" t="e">
        <f t="shared" si="2"/>
        <v>#DIV/0!</v>
      </c>
      <c r="AJ34" t="s">
        <v>320</v>
      </c>
    </row>
    <row r="35" spans="1:36" ht="20.100000000000001" customHeight="1" x14ac:dyDescent="0.25">
      <c r="A35" s="90">
        <v>23</v>
      </c>
      <c r="B35" s="41" t="s">
        <v>83</v>
      </c>
      <c r="C35" s="41"/>
      <c r="D35" s="41"/>
      <c r="E35" s="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>
        <f>1*6</f>
        <v>6</v>
      </c>
      <c r="S35" s="1"/>
      <c r="T35" s="41">
        <f>4*12</f>
        <v>48</v>
      </c>
      <c r="U35" s="41">
        <f>2*12</f>
        <v>24</v>
      </c>
      <c r="V35" s="446" t="s">
        <v>188</v>
      </c>
      <c r="W35" s="447"/>
      <c r="X35" s="447"/>
      <c r="Y35" s="447"/>
      <c r="Z35" s="447"/>
      <c r="AA35" s="447"/>
      <c r="AB35" s="447"/>
      <c r="AC35" s="447"/>
      <c r="AD35" s="447"/>
      <c r="AE35" s="448"/>
      <c r="AF35" s="178"/>
      <c r="AG35" s="88">
        <f t="shared" si="0"/>
        <v>78</v>
      </c>
      <c r="AH35" s="91">
        <v>0</v>
      </c>
      <c r="AI35" s="89" t="e">
        <f t="shared" si="2"/>
        <v>#DIV/0!</v>
      </c>
      <c r="AJ35" t="s">
        <v>320</v>
      </c>
    </row>
    <row r="36" spans="1:36" ht="20.100000000000001" customHeight="1" x14ac:dyDescent="0.25">
      <c r="A36" s="90">
        <v>24</v>
      </c>
      <c r="B36" s="41" t="s">
        <v>84</v>
      </c>
      <c r="C36" s="41"/>
      <c r="D36" s="41"/>
      <c r="E36" s="1"/>
      <c r="F36" s="41"/>
      <c r="G36" s="41"/>
      <c r="H36" s="44"/>
      <c r="I36" s="41"/>
      <c r="J36" s="41"/>
      <c r="K36" s="41"/>
      <c r="L36" s="44"/>
      <c r="M36" s="44"/>
      <c r="N36" s="44"/>
      <c r="O36" s="41"/>
      <c r="P36" s="44"/>
      <c r="Q36" s="41"/>
      <c r="R36" s="41">
        <f>1*6</f>
        <v>6</v>
      </c>
      <c r="S36" s="1"/>
      <c r="T36" s="41">
        <f>5*12</f>
        <v>60</v>
      </c>
      <c r="U36" s="41">
        <f>1*6</f>
        <v>6</v>
      </c>
      <c r="V36" s="452" t="s">
        <v>189</v>
      </c>
      <c r="W36" s="453"/>
      <c r="X36" s="453"/>
      <c r="Y36" s="453"/>
      <c r="Z36" s="453"/>
      <c r="AA36" s="453"/>
      <c r="AB36" s="453"/>
      <c r="AC36" s="453"/>
      <c r="AD36" s="453"/>
      <c r="AE36" s="454"/>
      <c r="AF36" s="179"/>
      <c r="AG36" s="88">
        <f t="shared" si="0"/>
        <v>72</v>
      </c>
      <c r="AH36" s="91">
        <v>0</v>
      </c>
      <c r="AI36" s="89" t="e">
        <f t="shared" si="2"/>
        <v>#DIV/0!</v>
      </c>
      <c r="AJ36" t="s">
        <v>320</v>
      </c>
    </row>
    <row r="37" spans="1:36" ht="20.100000000000001" customHeight="1" x14ac:dyDescent="0.25">
      <c r="A37" s="90">
        <v>25</v>
      </c>
      <c r="B37" s="41" t="s">
        <v>85</v>
      </c>
      <c r="C37" s="41"/>
      <c r="D37" s="41"/>
      <c r="E37" s="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>
        <f>1*6</f>
        <v>6</v>
      </c>
      <c r="S37" s="1"/>
      <c r="T37" s="41">
        <f>10*12</f>
        <v>120</v>
      </c>
      <c r="U37" s="41">
        <f>2*12</f>
        <v>24</v>
      </c>
      <c r="V37" s="1"/>
      <c r="W37" s="1"/>
      <c r="X37" s="1"/>
      <c r="Y37" s="1"/>
      <c r="Z37" s="1"/>
      <c r="AA37" s="41"/>
      <c r="AB37" s="41"/>
      <c r="AC37" s="41"/>
      <c r="AD37" s="41"/>
      <c r="AE37" s="41"/>
      <c r="AF37" s="61"/>
      <c r="AG37" s="88">
        <f t="shared" si="0"/>
        <v>150</v>
      </c>
      <c r="AH37" s="91">
        <v>1</v>
      </c>
      <c r="AI37" s="89" t="e">
        <f t="shared" si="2"/>
        <v>#DIV/0!</v>
      </c>
      <c r="AJ37" t="s">
        <v>320</v>
      </c>
    </row>
    <row r="38" spans="1:36" ht="20.100000000000001" customHeight="1" x14ac:dyDescent="0.25">
      <c r="A38" s="90">
        <v>26</v>
      </c>
      <c r="B38" s="72" t="s">
        <v>86</v>
      </c>
      <c r="C38" s="446" t="s">
        <v>190</v>
      </c>
      <c r="D38" s="447"/>
      <c r="E38" s="447"/>
      <c r="F38" s="447"/>
      <c r="G38" s="447"/>
      <c r="H38" s="447"/>
      <c r="I38" s="447"/>
      <c r="J38" s="447"/>
      <c r="K38" s="447"/>
      <c r="L38" s="447"/>
      <c r="M38" s="447"/>
      <c r="N38" s="447"/>
      <c r="O38" s="447"/>
      <c r="P38" s="447"/>
      <c r="Q38" s="447"/>
      <c r="R38" s="447"/>
      <c r="S38" s="447"/>
      <c r="T38" s="447"/>
      <c r="U38" s="447"/>
      <c r="V38" s="447"/>
      <c r="W38" s="447"/>
      <c r="X38" s="447"/>
      <c r="Y38" s="447"/>
      <c r="Z38" s="447"/>
      <c r="AA38" s="447"/>
      <c r="AB38" s="447"/>
      <c r="AC38" s="447"/>
      <c r="AD38" s="447"/>
      <c r="AE38" s="448"/>
      <c r="AF38" s="178"/>
      <c r="AG38" s="88">
        <f t="shared" si="0"/>
        <v>0</v>
      </c>
      <c r="AH38" s="91">
        <v>0</v>
      </c>
      <c r="AI38" s="89" t="e">
        <f>+AH38/#REF!</f>
        <v>#REF!</v>
      </c>
      <c r="AJ38" t="s">
        <v>320</v>
      </c>
    </row>
    <row r="39" spans="1:36" ht="20.100000000000001" customHeight="1" x14ac:dyDescent="0.25">
      <c r="A39" s="90">
        <v>27</v>
      </c>
      <c r="B39" s="41" t="s">
        <v>87</v>
      </c>
      <c r="C39" s="41"/>
      <c r="D39" s="41"/>
      <c r="E39" s="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>
        <f>3*6</f>
        <v>18</v>
      </c>
      <c r="S39" s="1"/>
      <c r="T39" s="41">
        <f>5*12</f>
        <v>60</v>
      </c>
      <c r="U39" s="41">
        <f>6*12</f>
        <v>72</v>
      </c>
      <c r="V39" s="1"/>
      <c r="W39" s="1"/>
      <c r="X39" s="1"/>
      <c r="Y39" s="1"/>
      <c r="Z39" s="1"/>
      <c r="AA39" s="41"/>
      <c r="AB39" s="41"/>
      <c r="AC39" s="41"/>
      <c r="AD39" s="41"/>
      <c r="AE39" s="41"/>
      <c r="AF39" s="61"/>
      <c r="AG39" s="88">
        <f t="shared" si="0"/>
        <v>150</v>
      </c>
      <c r="AH39" s="91">
        <v>0</v>
      </c>
      <c r="AI39" s="89" t="e">
        <f>+AH39/C39</f>
        <v>#DIV/0!</v>
      </c>
      <c r="AJ39" t="s">
        <v>320</v>
      </c>
    </row>
    <row r="40" spans="1:36" ht="20.100000000000001" customHeight="1" x14ac:dyDescent="0.25">
      <c r="A40" s="90">
        <v>28</v>
      </c>
      <c r="B40" s="41" t="s">
        <v>88</v>
      </c>
      <c r="C40" s="446" t="s">
        <v>192</v>
      </c>
      <c r="D40" s="447"/>
      <c r="E40" s="447"/>
      <c r="F40" s="447"/>
      <c r="G40" s="447"/>
      <c r="H40" s="447"/>
      <c r="I40" s="447"/>
      <c r="J40" s="447"/>
      <c r="K40" s="447"/>
      <c r="L40" s="447"/>
      <c r="M40" s="447"/>
      <c r="N40" s="447"/>
      <c r="O40" s="447"/>
      <c r="P40" s="447"/>
      <c r="Q40" s="447"/>
      <c r="R40" s="447"/>
      <c r="S40" s="447"/>
      <c r="T40" s="447"/>
      <c r="U40" s="447"/>
      <c r="V40" s="447"/>
      <c r="W40" s="447"/>
      <c r="X40" s="447"/>
      <c r="Y40" s="447"/>
      <c r="Z40" s="447"/>
      <c r="AA40" s="447"/>
      <c r="AB40" s="447"/>
      <c r="AC40" s="447"/>
      <c r="AD40" s="447"/>
      <c r="AE40" s="448"/>
      <c r="AF40" s="178"/>
      <c r="AG40" s="88">
        <f t="shared" si="0"/>
        <v>0</v>
      </c>
      <c r="AH40" s="91">
        <v>0</v>
      </c>
      <c r="AI40" s="89" t="e">
        <f>+AH40/#REF!</f>
        <v>#REF!</v>
      </c>
      <c r="AJ40" t="s">
        <v>320</v>
      </c>
    </row>
    <row r="41" spans="1:36" ht="20.100000000000001" customHeight="1" x14ac:dyDescent="0.25">
      <c r="A41" s="90">
        <v>29</v>
      </c>
      <c r="B41" s="41" t="s">
        <v>89</v>
      </c>
      <c r="C41" s="41"/>
      <c r="D41" s="41"/>
      <c r="E41" s="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>
        <f>9*6</f>
        <v>54</v>
      </c>
      <c r="S41" s="1"/>
      <c r="T41" s="41">
        <f>3*12</f>
        <v>36</v>
      </c>
      <c r="U41" s="41">
        <f>5*12</f>
        <v>60</v>
      </c>
      <c r="V41" s="1"/>
      <c r="W41" s="1"/>
      <c r="X41" s="1"/>
      <c r="Y41" s="1"/>
      <c r="Z41" s="1"/>
      <c r="AA41" s="41"/>
      <c r="AB41" s="41"/>
      <c r="AC41" s="41"/>
      <c r="AD41" s="41"/>
      <c r="AE41" s="41"/>
      <c r="AF41" s="61"/>
      <c r="AG41" s="88">
        <f t="shared" si="0"/>
        <v>150</v>
      </c>
      <c r="AH41" s="91">
        <v>0</v>
      </c>
      <c r="AI41" s="89" t="e">
        <f t="shared" ref="AI41:AI72" si="3">+AH41/C41</f>
        <v>#DIV/0!</v>
      </c>
      <c r="AJ41" t="s">
        <v>320</v>
      </c>
    </row>
    <row r="42" spans="1:36" ht="20.100000000000001" customHeight="1" x14ac:dyDescent="0.25">
      <c r="A42" s="90">
        <v>30</v>
      </c>
      <c r="B42" s="41" t="s">
        <v>90</v>
      </c>
      <c r="C42" s="41"/>
      <c r="D42" s="41"/>
      <c r="E42" s="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>
        <f>8*6</f>
        <v>48</v>
      </c>
      <c r="S42" s="1"/>
      <c r="T42" s="41">
        <f>2*12</f>
        <v>24</v>
      </c>
      <c r="U42" s="41">
        <f>6*12</f>
        <v>72</v>
      </c>
      <c r="V42" s="1"/>
      <c r="W42" s="1"/>
      <c r="X42" s="1"/>
      <c r="Y42" s="1"/>
      <c r="Z42" s="1"/>
      <c r="AA42" s="41"/>
      <c r="AB42" s="41"/>
      <c r="AC42" s="41">
        <f>1*6</f>
        <v>6</v>
      </c>
      <c r="AD42" s="41"/>
      <c r="AE42" s="41"/>
      <c r="AF42" s="61"/>
      <c r="AG42" s="88">
        <f t="shared" si="0"/>
        <v>150</v>
      </c>
      <c r="AH42" s="91">
        <v>0</v>
      </c>
      <c r="AI42" s="89" t="e">
        <f t="shared" si="3"/>
        <v>#DIV/0!</v>
      </c>
      <c r="AJ42" t="s">
        <v>320</v>
      </c>
    </row>
    <row r="43" spans="1:36" ht="20.100000000000001" customHeight="1" x14ac:dyDescent="0.25">
      <c r="A43" s="90">
        <v>31</v>
      </c>
      <c r="B43" s="87" t="s">
        <v>91</v>
      </c>
      <c r="C43" s="41"/>
      <c r="D43" s="41"/>
      <c r="E43" s="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>
        <f>9*6</f>
        <v>54</v>
      </c>
      <c r="S43" s="1"/>
      <c r="T43" s="41">
        <f>2*12</f>
        <v>24</v>
      </c>
      <c r="U43" s="41">
        <f>6*12</f>
        <v>72</v>
      </c>
      <c r="V43" s="1"/>
      <c r="W43" s="1"/>
      <c r="X43" s="1"/>
      <c r="Y43" s="1"/>
      <c r="Z43" s="1"/>
      <c r="AA43" s="41"/>
      <c r="AB43" s="41"/>
      <c r="AC43" s="41"/>
      <c r="AD43" s="41"/>
      <c r="AE43" s="41"/>
      <c r="AF43" s="61"/>
      <c r="AG43" s="88">
        <f t="shared" si="0"/>
        <v>150</v>
      </c>
      <c r="AH43" s="91">
        <v>0</v>
      </c>
      <c r="AI43" s="89" t="e">
        <f t="shared" si="3"/>
        <v>#DIV/0!</v>
      </c>
      <c r="AJ43" t="s">
        <v>320</v>
      </c>
    </row>
    <row r="44" spans="1:36" ht="20.100000000000001" customHeight="1" x14ac:dyDescent="0.25">
      <c r="A44" s="90">
        <v>32</v>
      </c>
      <c r="B44" s="41" t="s">
        <v>92</v>
      </c>
      <c r="C44" s="41"/>
      <c r="D44" s="41"/>
      <c r="E44" s="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>
        <f>1*6</f>
        <v>6</v>
      </c>
      <c r="S44" s="1"/>
      <c r="T44" s="41">
        <f>10*12</f>
        <v>120</v>
      </c>
      <c r="U44" s="41">
        <f>2*12</f>
        <v>24</v>
      </c>
      <c r="V44" s="1"/>
      <c r="W44" s="1"/>
      <c r="X44" s="1"/>
      <c r="Y44" s="1"/>
      <c r="Z44" s="1"/>
      <c r="AA44" s="41"/>
      <c r="AB44" s="41"/>
      <c r="AC44" s="41"/>
      <c r="AD44" s="41"/>
      <c r="AE44" s="41"/>
      <c r="AF44" s="61"/>
      <c r="AG44" s="88">
        <f t="shared" si="0"/>
        <v>150</v>
      </c>
      <c r="AH44" s="91">
        <v>2</v>
      </c>
      <c r="AI44" s="89" t="e">
        <f t="shared" si="3"/>
        <v>#DIV/0!</v>
      </c>
      <c r="AJ44" t="s">
        <v>320</v>
      </c>
    </row>
    <row r="45" spans="1:36" ht="20.100000000000001" customHeight="1" x14ac:dyDescent="0.25">
      <c r="A45" s="90">
        <v>33</v>
      </c>
      <c r="B45" s="41" t="s">
        <v>93</v>
      </c>
      <c r="C45" s="446" t="s">
        <v>192</v>
      </c>
      <c r="D45" s="447"/>
      <c r="E45" s="447"/>
      <c r="F45" s="447"/>
      <c r="G45" s="447"/>
      <c r="H45" s="447"/>
      <c r="I45" s="447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7"/>
      <c r="Z45" s="447"/>
      <c r="AA45" s="447"/>
      <c r="AB45" s="447"/>
      <c r="AC45" s="447"/>
      <c r="AD45" s="447"/>
      <c r="AE45" s="448"/>
      <c r="AF45" s="178"/>
      <c r="AG45" s="88">
        <f t="shared" ref="AG45:AG76" si="4">SUM(C45:AE45)</f>
        <v>0</v>
      </c>
      <c r="AH45" s="91">
        <v>0</v>
      </c>
      <c r="AI45" s="89" t="e">
        <f t="shared" si="3"/>
        <v>#VALUE!</v>
      </c>
      <c r="AJ45" t="s">
        <v>320</v>
      </c>
    </row>
    <row r="46" spans="1:36" ht="20.100000000000001" customHeight="1" x14ac:dyDescent="0.25">
      <c r="A46" s="90">
        <v>34</v>
      </c>
      <c r="B46" s="41" t="s">
        <v>94</v>
      </c>
      <c r="C46" s="41">
        <v>24</v>
      </c>
      <c r="D46" s="41"/>
      <c r="E46" s="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>
        <f>3*6</f>
        <v>18</v>
      </c>
      <c r="Q46" s="41"/>
      <c r="R46" s="41">
        <f>8*6</f>
        <v>48</v>
      </c>
      <c r="S46" s="1"/>
      <c r="T46" s="41"/>
      <c r="U46" s="41">
        <f>4*12</f>
        <v>48</v>
      </c>
      <c r="V46" s="1"/>
      <c r="W46" s="1"/>
      <c r="X46" s="1"/>
      <c r="Y46" s="1"/>
      <c r="Z46" s="1"/>
      <c r="AA46" s="41"/>
      <c r="AB46" s="41"/>
      <c r="AC46" s="41"/>
      <c r="AD46" s="41">
        <v>12</v>
      </c>
      <c r="AE46" s="41"/>
      <c r="AF46" s="61"/>
      <c r="AG46" s="88">
        <f t="shared" si="4"/>
        <v>150</v>
      </c>
      <c r="AH46" s="91">
        <v>28</v>
      </c>
      <c r="AI46" s="89">
        <f t="shared" si="3"/>
        <v>1.1666666666666667</v>
      </c>
      <c r="AJ46" t="s">
        <v>320</v>
      </c>
    </row>
    <row r="47" spans="1:36" ht="20.100000000000001" customHeight="1" x14ac:dyDescent="0.25">
      <c r="A47" s="90">
        <v>35</v>
      </c>
      <c r="B47" s="41" t="s">
        <v>95</v>
      </c>
      <c r="C47" s="41">
        <v>16</v>
      </c>
      <c r="D47" s="41"/>
      <c r="E47" s="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>
        <f>4*6</f>
        <v>24</v>
      </c>
      <c r="Q47" s="41"/>
      <c r="R47" s="41">
        <f>7*6</f>
        <v>42</v>
      </c>
      <c r="S47" s="1"/>
      <c r="T47" s="41">
        <f>2*12</f>
        <v>24</v>
      </c>
      <c r="U47" s="41">
        <f>3*12</f>
        <v>36</v>
      </c>
      <c r="V47" s="1"/>
      <c r="W47" s="1"/>
      <c r="X47" s="1"/>
      <c r="Y47" s="1"/>
      <c r="Z47" s="1"/>
      <c r="AA47" s="41"/>
      <c r="AB47" s="41"/>
      <c r="AC47" s="41"/>
      <c r="AD47" s="41">
        <v>8</v>
      </c>
      <c r="AE47" s="41"/>
      <c r="AF47" s="61"/>
      <c r="AG47" s="88">
        <f t="shared" si="4"/>
        <v>150</v>
      </c>
      <c r="AH47" s="91">
        <v>22</v>
      </c>
      <c r="AI47" s="89">
        <f t="shared" si="3"/>
        <v>1.375</v>
      </c>
      <c r="AJ47" t="s">
        <v>320</v>
      </c>
    </row>
    <row r="48" spans="1:36" ht="20.100000000000001" customHeight="1" x14ac:dyDescent="0.25">
      <c r="A48" s="90">
        <v>36</v>
      </c>
      <c r="B48" s="41" t="s">
        <v>96</v>
      </c>
      <c r="C48" s="41">
        <v>24</v>
      </c>
      <c r="D48" s="41"/>
      <c r="E48" s="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>
        <f>4*6</f>
        <v>24</v>
      </c>
      <c r="Q48" s="41"/>
      <c r="R48" s="41">
        <f>9*6</f>
        <v>54</v>
      </c>
      <c r="S48" s="1"/>
      <c r="T48" s="41">
        <f>1*12</f>
        <v>12</v>
      </c>
      <c r="U48" s="41">
        <f>2*12</f>
        <v>24</v>
      </c>
      <c r="V48" s="1"/>
      <c r="W48" s="1"/>
      <c r="X48" s="1"/>
      <c r="Y48" s="1"/>
      <c r="Z48" s="1"/>
      <c r="AA48" s="41"/>
      <c r="AB48" s="41"/>
      <c r="AC48" s="41"/>
      <c r="AD48" s="41">
        <v>12</v>
      </c>
      <c r="AE48" s="41"/>
      <c r="AF48" s="61"/>
      <c r="AG48" s="88">
        <f t="shared" si="4"/>
        <v>150</v>
      </c>
      <c r="AH48" s="91">
        <v>66</v>
      </c>
      <c r="AI48" s="89">
        <f t="shared" si="3"/>
        <v>2.75</v>
      </c>
      <c r="AJ48" t="s">
        <v>320</v>
      </c>
    </row>
    <row r="49" spans="1:36" ht="20.100000000000001" customHeight="1" x14ac:dyDescent="0.25">
      <c r="A49" s="90">
        <v>37</v>
      </c>
      <c r="B49" s="41" t="s">
        <v>97</v>
      </c>
      <c r="C49" s="41">
        <v>24</v>
      </c>
      <c r="D49" s="41"/>
      <c r="E49" s="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>
        <f>2*6</f>
        <v>12</v>
      </c>
      <c r="Q49" s="41"/>
      <c r="R49" s="41">
        <f>7*6</f>
        <v>42</v>
      </c>
      <c r="S49" s="1"/>
      <c r="T49" s="41"/>
      <c r="U49" s="41">
        <f>5*12</f>
        <v>60</v>
      </c>
      <c r="V49" s="1"/>
      <c r="W49" s="1"/>
      <c r="X49" s="1"/>
      <c r="Y49" s="1"/>
      <c r="Z49" s="1"/>
      <c r="AA49" s="41"/>
      <c r="AB49" s="41"/>
      <c r="AC49" s="41"/>
      <c r="AD49" s="41">
        <v>12</v>
      </c>
      <c r="AE49" s="41"/>
      <c r="AF49" s="61"/>
      <c r="AG49" s="88">
        <f t="shared" si="4"/>
        <v>150</v>
      </c>
      <c r="AH49" s="91">
        <v>87</v>
      </c>
      <c r="AI49" s="89">
        <f t="shared" si="3"/>
        <v>3.625</v>
      </c>
      <c r="AJ49" t="s">
        <v>320</v>
      </c>
    </row>
    <row r="50" spans="1:36" ht="20.100000000000001" customHeight="1" x14ac:dyDescent="0.25">
      <c r="A50" s="90">
        <v>38</v>
      </c>
      <c r="B50" s="41" t="s">
        <v>98</v>
      </c>
      <c r="C50" s="41"/>
      <c r="D50" s="41"/>
      <c r="E50" s="1"/>
      <c r="F50" s="41"/>
      <c r="G50" s="41"/>
      <c r="H50" s="41">
        <f>6*6</f>
        <v>36</v>
      </c>
      <c r="I50" s="41"/>
      <c r="J50" s="41"/>
      <c r="K50" s="41"/>
      <c r="L50" s="41"/>
      <c r="M50" s="41"/>
      <c r="N50" s="41"/>
      <c r="O50" s="41"/>
      <c r="P50" s="41"/>
      <c r="Q50" s="41"/>
      <c r="R50" s="41">
        <f>5*6</f>
        <v>30</v>
      </c>
      <c r="S50" s="1"/>
      <c r="T50" s="41">
        <f>1*12</f>
        <v>12</v>
      </c>
      <c r="U50" s="41">
        <f>3*12</f>
        <v>36</v>
      </c>
      <c r="V50" s="446" t="s">
        <v>191</v>
      </c>
      <c r="W50" s="447"/>
      <c r="X50" s="447"/>
      <c r="Y50" s="447"/>
      <c r="Z50" s="447"/>
      <c r="AA50" s="447"/>
      <c r="AB50" s="447"/>
      <c r="AC50" s="447"/>
      <c r="AD50" s="447"/>
      <c r="AE50" s="448"/>
      <c r="AF50" s="178"/>
      <c r="AG50" s="88">
        <f t="shared" si="4"/>
        <v>114</v>
      </c>
      <c r="AH50" s="91">
        <v>0</v>
      </c>
      <c r="AI50" s="89" t="e">
        <f t="shared" si="3"/>
        <v>#DIV/0!</v>
      </c>
      <c r="AJ50" t="s">
        <v>320</v>
      </c>
    </row>
    <row r="51" spans="1:36" ht="20.100000000000001" customHeight="1" x14ac:dyDescent="0.25">
      <c r="A51" s="90">
        <v>39</v>
      </c>
      <c r="B51" s="41" t="s">
        <v>99</v>
      </c>
      <c r="C51" s="41">
        <f>3*6</f>
        <v>18</v>
      </c>
      <c r="D51" s="41"/>
      <c r="E51" s="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>
        <f>2*6</f>
        <v>12</v>
      </c>
      <c r="S51" s="1"/>
      <c r="T51" s="41"/>
      <c r="U51" s="41">
        <f>8*12</f>
        <v>96</v>
      </c>
      <c r="V51" s="1"/>
      <c r="W51" s="1"/>
      <c r="X51" s="1"/>
      <c r="Y51" s="1"/>
      <c r="Z51" s="1"/>
      <c r="AA51" s="41">
        <f>4*6</f>
        <v>24</v>
      </c>
      <c r="AB51" s="41"/>
      <c r="AC51" s="41"/>
      <c r="AD51" s="41"/>
      <c r="AE51" s="41"/>
      <c r="AF51" s="61"/>
      <c r="AG51" s="88">
        <f t="shared" si="4"/>
        <v>150</v>
      </c>
      <c r="AH51" s="91">
        <v>0</v>
      </c>
      <c r="AI51" s="89">
        <f t="shared" si="3"/>
        <v>0</v>
      </c>
      <c r="AJ51" t="s">
        <v>320</v>
      </c>
    </row>
    <row r="52" spans="1:36" ht="20.100000000000001" customHeight="1" x14ac:dyDescent="0.25">
      <c r="A52" s="90">
        <v>40</v>
      </c>
      <c r="B52" s="41" t="s">
        <v>100</v>
      </c>
      <c r="C52" s="41"/>
      <c r="D52" s="41"/>
      <c r="E52" s="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>
        <f>11*6</f>
        <v>66</v>
      </c>
      <c r="Q52" s="41"/>
      <c r="R52" s="41"/>
      <c r="S52" s="1"/>
      <c r="T52" s="41"/>
      <c r="U52" s="41">
        <f>7*12</f>
        <v>84</v>
      </c>
      <c r="V52" s="1"/>
      <c r="W52" s="1"/>
      <c r="X52" s="1"/>
      <c r="Y52" s="1"/>
      <c r="Z52" s="1"/>
      <c r="AA52" s="41"/>
      <c r="AB52" s="41"/>
      <c r="AC52" s="41"/>
      <c r="AD52" s="41"/>
      <c r="AE52" s="41"/>
      <c r="AF52" s="61"/>
      <c r="AG52" s="88">
        <f t="shared" si="4"/>
        <v>150</v>
      </c>
      <c r="AH52" s="91">
        <v>5</v>
      </c>
      <c r="AI52" s="89" t="e">
        <f t="shared" si="3"/>
        <v>#DIV/0!</v>
      </c>
      <c r="AJ52" t="s">
        <v>320</v>
      </c>
    </row>
    <row r="53" spans="1:36" ht="20.100000000000001" customHeight="1" x14ac:dyDescent="0.25">
      <c r="A53" s="90">
        <v>41</v>
      </c>
      <c r="B53" s="41" t="s">
        <v>101</v>
      </c>
      <c r="C53" s="41"/>
      <c r="D53" s="41"/>
      <c r="E53" s="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>
        <f>19*6</f>
        <v>114</v>
      </c>
      <c r="Q53" s="41"/>
      <c r="R53" s="41"/>
      <c r="S53" s="1"/>
      <c r="T53" s="41">
        <f>2*12</f>
        <v>24</v>
      </c>
      <c r="U53" s="41">
        <f>1*12</f>
        <v>12</v>
      </c>
      <c r="V53" s="1"/>
      <c r="W53" s="1"/>
      <c r="X53" s="1"/>
      <c r="Y53" s="1"/>
      <c r="Z53" s="1"/>
      <c r="AA53" s="41"/>
      <c r="AB53" s="41"/>
      <c r="AC53" s="41"/>
      <c r="AD53" s="41"/>
      <c r="AE53" s="41"/>
      <c r="AF53" s="61"/>
      <c r="AG53" s="88">
        <f t="shared" si="4"/>
        <v>150</v>
      </c>
      <c r="AH53" s="91">
        <v>4</v>
      </c>
      <c r="AI53" s="89" t="e">
        <f t="shared" si="3"/>
        <v>#DIV/0!</v>
      </c>
      <c r="AJ53" t="s">
        <v>320</v>
      </c>
    </row>
    <row r="54" spans="1:36" ht="20.100000000000001" customHeight="1" x14ac:dyDescent="0.25">
      <c r="A54" s="90">
        <v>42</v>
      </c>
      <c r="B54" s="41" t="s">
        <v>102</v>
      </c>
      <c r="C54" s="41"/>
      <c r="D54" s="41"/>
      <c r="E54" s="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>
        <f>23*6</f>
        <v>138</v>
      </c>
      <c r="Q54" s="41"/>
      <c r="R54" s="41"/>
      <c r="S54" s="1"/>
      <c r="T54" s="41">
        <f>1*12</f>
        <v>12</v>
      </c>
      <c r="U54" s="41"/>
      <c r="V54" s="1"/>
      <c r="W54" s="1"/>
      <c r="X54" s="1"/>
      <c r="Y54" s="1"/>
      <c r="Z54" s="1"/>
      <c r="AA54" s="41"/>
      <c r="AB54" s="41"/>
      <c r="AC54" s="41"/>
      <c r="AD54" s="41"/>
      <c r="AE54" s="41"/>
      <c r="AF54" s="61"/>
      <c r="AG54" s="88">
        <f t="shared" si="4"/>
        <v>150</v>
      </c>
      <c r="AH54" s="91">
        <v>2</v>
      </c>
      <c r="AI54" s="89" t="e">
        <f t="shared" si="3"/>
        <v>#DIV/0!</v>
      </c>
      <c r="AJ54" t="s">
        <v>320</v>
      </c>
    </row>
    <row r="55" spans="1:36" ht="20.100000000000001" customHeight="1" x14ac:dyDescent="0.25">
      <c r="A55" s="90">
        <v>43</v>
      </c>
      <c r="B55" s="41" t="s">
        <v>103</v>
      </c>
      <c r="C55" s="41">
        <v>8</v>
      </c>
      <c r="D55" s="41"/>
      <c r="E55" s="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>
        <f>3*6</f>
        <v>18</v>
      </c>
      <c r="R55" s="41"/>
      <c r="S55" s="1"/>
      <c r="T55" s="41"/>
      <c r="U55" s="41">
        <f>4*12</f>
        <v>48</v>
      </c>
      <c r="V55" s="446" t="s">
        <v>192</v>
      </c>
      <c r="W55" s="447"/>
      <c r="X55" s="447"/>
      <c r="Y55" s="447"/>
      <c r="Z55" s="447"/>
      <c r="AA55" s="447"/>
      <c r="AB55" s="447"/>
      <c r="AC55" s="447"/>
      <c r="AD55" s="448"/>
      <c r="AE55" s="43">
        <v>2</v>
      </c>
      <c r="AF55" s="180"/>
      <c r="AG55" s="88">
        <f t="shared" si="4"/>
        <v>76</v>
      </c>
      <c r="AH55" s="91">
        <v>16</v>
      </c>
      <c r="AI55" s="89">
        <f t="shared" si="3"/>
        <v>2</v>
      </c>
      <c r="AJ55" t="s">
        <v>320</v>
      </c>
    </row>
    <row r="56" spans="1:36" ht="20.100000000000001" customHeight="1" x14ac:dyDescent="0.25">
      <c r="A56" s="90">
        <v>44</v>
      </c>
      <c r="B56" s="41" t="s">
        <v>104</v>
      </c>
      <c r="C56" s="41">
        <v>12</v>
      </c>
      <c r="D56" s="41"/>
      <c r="E56" s="1"/>
      <c r="F56" s="41"/>
      <c r="G56" s="41">
        <f>3*6</f>
        <v>18</v>
      </c>
      <c r="H56" s="41"/>
      <c r="I56" s="41"/>
      <c r="J56" s="41"/>
      <c r="K56" s="41"/>
      <c r="L56" s="41"/>
      <c r="M56" s="41"/>
      <c r="N56" s="41"/>
      <c r="O56" s="41"/>
      <c r="P56" s="41"/>
      <c r="Q56" s="41">
        <f>3*6</f>
        <v>18</v>
      </c>
      <c r="R56" s="41"/>
      <c r="S56" s="1"/>
      <c r="T56" s="41"/>
      <c r="U56" s="41">
        <f>8*12</f>
        <v>96</v>
      </c>
      <c r="V56" s="1"/>
      <c r="W56" s="1"/>
      <c r="X56" s="1"/>
      <c r="Y56" s="1"/>
      <c r="Z56" s="1"/>
      <c r="AA56" s="41"/>
      <c r="AB56" s="41"/>
      <c r="AC56" s="41"/>
      <c r="AD56" s="41"/>
      <c r="AE56" s="41">
        <v>6</v>
      </c>
      <c r="AF56" s="61"/>
      <c r="AG56" s="88">
        <f t="shared" si="4"/>
        <v>150</v>
      </c>
      <c r="AH56" s="91">
        <v>43</v>
      </c>
      <c r="AI56" s="89">
        <f t="shared" si="3"/>
        <v>3.5833333333333335</v>
      </c>
      <c r="AJ56" t="s">
        <v>320</v>
      </c>
    </row>
    <row r="57" spans="1:36" ht="20.100000000000001" customHeight="1" x14ac:dyDescent="0.25">
      <c r="A57" s="90">
        <v>45</v>
      </c>
      <c r="B57" s="41" t="s">
        <v>105</v>
      </c>
      <c r="C57" s="41">
        <v>44</v>
      </c>
      <c r="D57" s="41"/>
      <c r="E57" s="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>
        <f>1*6</f>
        <v>6</v>
      </c>
      <c r="R57" s="41"/>
      <c r="S57" s="1"/>
      <c r="T57" s="41"/>
      <c r="U57" s="41">
        <f>6*12</f>
        <v>72</v>
      </c>
      <c r="V57" s="1"/>
      <c r="W57" s="1"/>
      <c r="X57" s="1"/>
      <c r="Y57" s="1"/>
      <c r="Z57" s="1"/>
      <c r="AA57" s="41"/>
      <c r="AB57" s="41"/>
      <c r="AC57" s="41">
        <f>1*6</f>
        <v>6</v>
      </c>
      <c r="AD57" s="41"/>
      <c r="AE57" s="41">
        <v>22</v>
      </c>
      <c r="AF57" s="61"/>
      <c r="AG57" s="88">
        <f t="shared" si="4"/>
        <v>150</v>
      </c>
      <c r="AH57" s="91">
        <v>216</v>
      </c>
      <c r="AI57" s="89">
        <f t="shared" si="3"/>
        <v>4.9090909090909092</v>
      </c>
      <c r="AJ57" t="s">
        <v>320</v>
      </c>
    </row>
    <row r="58" spans="1:36" ht="20.100000000000001" customHeight="1" x14ac:dyDescent="0.25">
      <c r="A58" s="90">
        <v>46</v>
      </c>
      <c r="B58" s="41" t="s">
        <v>106</v>
      </c>
      <c r="C58" s="41">
        <v>8</v>
      </c>
      <c r="D58" s="41"/>
      <c r="E58" s="1"/>
      <c r="F58" s="41"/>
      <c r="G58" s="41">
        <f>1*6</f>
        <v>6</v>
      </c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1"/>
      <c r="T58" s="41">
        <f>5*12</f>
        <v>60</v>
      </c>
      <c r="U58" s="41">
        <f>6*12</f>
        <v>72</v>
      </c>
      <c r="V58" s="1"/>
      <c r="W58" s="1"/>
      <c r="X58" s="1"/>
      <c r="Y58" s="1"/>
      <c r="Z58" s="1"/>
      <c r="AA58" s="41"/>
      <c r="AB58" s="41"/>
      <c r="AC58" s="41"/>
      <c r="AD58" s="41"/>
      <c r="AE58" s="41">
        <v>4</v>
      </c>
      <c r="AF58" s="61"/>
      <c r="AG58" s="88">
        <f t="shared" si="4"/>
        <v>150</v>
      </c>
      <c r="AH58" s="91">
        <v>51</v>
      </c>
      <c r="AI58" s="89">
        <f t="shared" si="3"/>
        <v>6.375</v>
      </c>
      <c r="AJ58" t="s">
        <v>320</v>
      </c>
    </row>
    <row r="59" spans="1:36" ht="20.100000000000001" customHeight="1" x14ac:dyDescent="0.25">
      <c r="A59" s="90">
        <v>47</v>
      </c>
      <c r="B59" s="41" t="s">
        <v>107</v>
      </c>
      <c r="C59" s="41">
        <v>16</v>
      </c>
      <c r="D59" s="41"/>
      <c r="E59" s="1"/>
      <c r="F59" s="41"/>
      <c r="G59" s="41">
        <f>1*6</f>
        <v>6</v>
      </c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1"/>
      <c r="T59" s="41">
        <f>4*12</f>
        <v>48</v>
      </c>
      <c r="U59" s="41">
        <f>6*12</f>
        <v>72</v>
      </c>
      <c r="V59" s="1"/>
      <c r="W59" s="1"/>
      <c r="X59" s="1"/>
      <c r="Y59" s="1"/>
      <c r="Z59" s="1"/>
      <c r="AA59" s="41"/>
      <c r="AB59" s="41"/>
      <c r="AC59" s="41"/>
      <c r="AD59" s="41"/>
      <c r="AE59" s="41">
        <v>8</v>
      </c>
      <c r="AF59" s="61"/>
      <c r="AG59" s="88">
        <f t="shared" si="4"/>
        <v>150</v>
      </c>
      <c r="AH59" s="91">
        <v>65</v>
      </c>
      <c r="AI59" s="89">
        <f t="shared" si="3"/>
        <v>4.0625</v>
      </c>
      <c r="AJ59" t="s">
        <v>320</v>
      </c>
    </row>
    <row r="60" spans="1:36" ht="20.100000000000001" customHeight="1" x14ac:dyDescent="0.25">
      <c r="A60" s="90">
        <v>48</v>
      </c>
      <c r="B60" s="41" t="s">
        <v>108</v>
      </c>
      <c r="C60" s="41">
        <v>16</v>
      </c>
      <c r="D60" s="41"/>
      <c r="E60" s="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1"/>
      <c r="T60" s="41">
        <f>6*12</f>
        <v>72</v>
      </c>
      <c r="U60" s="41">
        <f>4*12</f>
        <v>48</v>
      </c>
      <c r="V60" s="1"/>
      <c r="W60" s="1"/>
      <c r="X60" s="1"/>
      <c r="Y60" s="1"/>
      <c r="Z60" s="1"/>
      <c r="AA60" s="41"/>
      <c r="AB60" s="41"/>
      <c r="AC60" s="41">
        <f>1*6</f>
        <v>6</v>
      </c>
      <c r="AD60" s="41"/>
      <c r="AE60" s="41">
        <v>8</v>
      </c>
      <c r="AF60" s="61"/>
      <c r="AG60" s="88">
        <f t="shared" si="4"/>
        <v>150</v>
      </c>
      <c r="AH60" s="91">
        <v>78</v>
      </c>
      <c r="AI60" s="89">
        <f t="shared" si="3"/>
        <v>4.875</v>
      </c>
      <c r="AJ60" t="s">
        <v>320</v>
      </c>
    </row>
    <row r="61" spans="1:36" ht="20.100000000000001" customHeight="1" x14ac:dyDescent="0.25">
      <c r="A61" s="90">
        <v>49</v>
      </c>
      <c r="B61" s="41" t="s">
        <v>109</v>
      </c>
      <c r="C61" s="41">
        <v>12</v>
      </c>
      <c r="D61" s="41"/>
      <c r="E61" s="1"/>
      <c r="F61" s="41"/>
      <c r="G61" s="41">
        <f>4*6</f>
        <v>24</v>
      </c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1"/>
      <c r="T61" s="41">
        <f>4*12</f>
        <v>48</v>
      </c>
      <c r="U61" s="41">
        <f>5*12</f>
        <v>60</v>
      </c>
      <c r="V61" s="1"/>
      <c r="W61" s="1"/>
      <c r="X61" s="1"/>
      <c r="Y61" s="1"/>
      <c r="Z61" s="1"/>
      <c r="AA61" s="41"/>
      <c r="AB61" s="41"/>
      <c r="AC61" s="41"/>
      <c r="AD61" s="41"/>
      <c r="AE61" s="41">
        <v>6</v>
      </c>
      <c r="AF61" s="61"/>
      <c r="AG61" s="88">
        <f t="shared" si="4"/>
        <v>150</v>
      </c>
      <c r="AH61" s="91">
        <v>87</v>
      </c>
      <c r="AI61" s="89">
        <f t="shared" si="3"/>
        <v>7.25</v>
      </c>
      <c r="AJ61" t="s">
        <v>320</v>
      </c>
    </row>
    <row r="62" spans="1:36" ht="20.100000000000001" customHeight="1" x14ac:dyDescent="0.25">
      <c r="A62" s="90">
        <v>50</v>
      </c>
      <c r="B62" s="41" t="s">
        <v>110</v>
      </c>
      <c r="C62" s="41">
        <v>28</v>
      </c>
      <c r="D62" s="41"/>
      <c r="E62" s="1"/>
      <c r="F62" s="41"/>
      <c r="G62" s="41">
        <f>2*6</f>
        <v>12</v>
      </c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1"/>
      <c r="T62" s="41">
        <f>4*12</f>
        <v>48</v>
      </c>
      <c r="U62" s="41">
        <f>4*12</f>
        <v>48</v>
      </c>
      <c r="V62" s="1"/>
      <c r="W62" s="1"/>
      <c r="X62" s="1"/>
      <c r="Y62" s="1"/>
      <c r="Z62" s="1"/>
      <c r="AA62" s="41"/>
      <c r="AB62" s="41"/>
      <c r="AC62" s="41"/>
      <c r="AD62" s="41"/>
      <c r="AE62" s="41">
        <v>14</v>
      </c>
      <c r="AF62" s="61"/>
      <c r="AG62" s="88">
        <f t="shared" si="4"/>
        <v>150</v>
      </c>
      <c r="AH62" s="91">
        <v>129</v>
      </c>
      <c r="AI62" s="89">
        <f t="shared" si="3"/>
        <v>4.6071428571428568</v>
      </c>
      <c r="AJ62" t="s">
        <v>320</v>
      </c>
    </row>
    <row r="63" spans="1:36" ht="20.100000000000001" customHeight="1" x14ac:dyDescent="0.25">
      <c r="A63" s="90">
        <v>51</v>
      </c>
      <c r="B63" s="41" t="s">
        <v>111</v>
      </c>
      <c r="C63" s="41">
        <v>12</v>
      </c>
      <c r="D63" s="41"/>
      <c r="E63" s="1"/>
      <c r="F63" s="41"/>
      <c r="G63" s="41">
        <f>1*6</f>
        <v>6</v>
      </c>
      <c r="H63" s="41"/>
      <c r="I63" s="41"/>
      <c r="J63" s="41"/>
      <c r="K63" s="41"/>
      <c r="L63" s="41"/>
      <c r="M63" s="41"/>
      <c r="N63" s="41"/>
      <c r="O63" s="41"/>
      <c r="P63" s="41"/>
      <c r="Q63" s="41">
        <f>1*6</f>
        <v>6</v>
      </c>
      <c r="R63" s="41"/>
      <c r="S63" s="1"/>
      <c r="T63" s="41">
        <f>4*12</f>
        <v>48</v>
      </c>
      <c r="U63" s="41">
        <f>6*12</f>
        <v>72</v>
      </c>
      <c r="V63" s="1"/>
      <c r="W63" s="1"/>
      <c r="X63" s="1"/>
      <c r="Y63" s="1"/>
      <c r="Z63" s="1"/>
      <c r="AA63" s="41"/>
      <c r="AB63" s="41"/>
      <c r="AC63" s="41"/>
      <c r="AD63" s="41"/>
      <c r="AE63" s="41">
        <v>6</v>
      </c>
      <c r="AF63" s="61"/>
      <c r="AG63" s="88">
        <f t="shared" si="4"/>
        <v>150</v>
      </c>
      <c r="AH63" s="91">
        <v>40</v>
      </c>
      <c r="AI63" s="89">
        <f t="shared" si="3"/>
        <v>3.3333333333333335</v>
      </c>
      <c r="AJ63" t="s">
        <v>320</v>
      </c>
    </row>
    <row r="64" spans="1:36" ht="20.100000000000001" customHeight="1" x14ac:dyDescent="0.25">
      <c r="A64" s="90">
        <v>52</v>
      </c>
      <c r="B64" s="41" t="s">
        <v>112</v>
      </c>
      <c r="C64" s="41">
        <v>20</v>
      </c>
      <c r="D64" s="41"/>
      <c r="E64" s="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1"/>
      <c r="T64" s="41">
        <f>4*12</f>
        <v>48</v>
      </c>
      <c r="U64" s="41">
        <f>6*12</f>
        <v>72</v>
      </c>
      <c r="V64" s="1"/>
      <c r="W64" s="1"/>
      <c r="X64" s="1"/>
      <c r="Y64" s="1"/>
      <c r="Z64" s="1"/>
      <c r="AA64" s="41"/>
      <c r="AB64" s="41"/>
      <c r="AC64" s="41"/>
      <c r="AD64" s="41"/>
      <c r="AE64" s="41">
        <v>10</v>
      </c>
      <c r="AF64" s="61"/>
      <c r="AG64" s="88">
        <f t="shared" si="4"/>
        <v>150</v>
      </c>
      <c r="AH64" s="91">
        <v>68</v>
      </c>
      <c r="AI64" s="89">
        <f t="shared" si="3"/>
        <v>3.4</v>
      </c>
      <c r="AJ64" t="s">
        <v>320</v>
      </c>
    </row>
    <row r="65" spans="1:36" ht="20.100000000000001" customHeight="1" x14ac:dyDescent="0.25">
      <c r="A65" s="90">
        <v>53</v>
      </c>
      <c r="B65" s="41" t="s">
        <v>113</v>
      </c>
      <c r="C65" s="41">
        <v>28</v>
      </c>
      <c r="D65" s="41"/>
      <c r="E65" s="1"/>
      <c r="F65" s="41"/>
      <c r="G65" s="41"/>
      <c r="H65" s="41"/>
      <c r="I65" s="41"/>
      <c r="J65" s="41"/>
      <c r="K65" s="41"/>
      <c r="L65" s="41"/>
      <c r="M65" s="41">
        <v>42</v>
      </c>
      <c r="N65" s="41"/>
      <c r="O65" s="41"/>
      <c r="P65" s="41"/>
      <c r="Q65" s="41"/>
      <c r="R65" s="41"/>
      <c r="S65" s="1"/>
      <c r="T65" s="41"/>
      <c r="U65" s="41">
        <f>4*12</f>
        <v>48</v>
      </c>
      <c r="V65" s="1"/>
      <c r="W65" s="1"/>
      <c r="X65" s="1"/>
      <c r="Y65" s="1"/>
      <c r="Z65" s="1"/>
      <c r="AA65" s="41"/>
      <c r="AB65" s="41">
        <f>3*6</f>
        <v>18</v>
      </c>
      <c r="AC65" s="41"/>
      <c r="AD65" s="41">
        <v>14</v>
      </c>
      <c r="AE65" s="41"/>
      <c r="AF65" s="61"/>
      <c r="AG65" s="88">
        <f t="shared" si="4"/>
        <v>150</v>
      </c>
      <c r="AH65" s="91">
        <v>133</v>
      </c>
      <c r="AI65" s="89">
        <f t="shared" si="3"/>
        <v>4.75</v>
      </c>
      <c r="AJ65" t="s">
        <v>320</v>
      </c>
    </row>
    <row r="66" spans="1:36" ht="20.100000000000001" customHeight="1" x14ac:dyDescent="0.25">
      <c r="A66" s="90">
        <v>54</v>
      </c>
      <c r="B66" s="41" t="s">
        <v>114</v>
      </c>
      <c r="C66" s="41">
        <v>72</v>
      </c>
      <c r="D66" s="41"/>
      <c r="E66" s="1"/>
      <c r="F66" s="41"/>
      <c r="G66" s="41"/>
      <c r="H66" s="41"/>
      <c r="I66" s="41"/>
      <c r="J66" s="41"/>
      <c r="K66" s="41"/>
      <c r="L66" s="41"/>
      <c r="M66" s="41"/>
      <c r="N66" s="41"/>
      <c r="O66" s="41">
        <f>3*6</f>
        <v>18</v>
      </c>
      <c r="P66" s="41"/>
      <c r="Q66" s="41"/>
      <c r="R66" s="41"/>
      <c r="S66" s="1"/>
      <c r="T66" s="41"/>
      <c r="U66" s="41">
        <f>2*12</f>
        <v>24</v>
      </c>
      <c r="V66" s="1"/>
      <c r="W66" s="1"/>
      <c r="X66" s="1"/>
      <c r="Y66" s="1"/>
      <c r="Z66" s="1"/>
      <c r="AA66" s="41"/>
      <c r="AB66" s="41"/>
      <c r="AC66" s="41"/>
      <c r="AD66" s="41"/>
      <c r="AE66" s="41">
        <v>36</v>
      </c>
      <c r="AF66" s="61"/>
      <c r="AG66" s="88">
        <f t="shared" si="4"/>
        <v>150</v>
      </c>
      <c r="AH66" s="91">
        <v>119</v>
      </c>
      <c r="AI66" s="89">
        <f t="shared" si="3"/>
        <v>1.6527777777777777</v>
      </c>
      <c r="AJ66" t="s">
        <v>320</v>
      </c>
    </row>
    <row r="67" spans="1:36" ht="20.100000000000001" customHeight="1" x14ac:dyDescent="0.25">
      <c r="A67" s="90">
        <v>55</v>
      </c>
      <c r="B67" s="58" t="s">
        <v>115</v>
      </c>
      <c r="C67" s="41">
        <v>84</v>
      </c>
      <c r="D67" s="41"/>
      <c r="E67" s="1"/>
      <c r="F67" s="41"/>
      <c r="G67" s="41"/>
      <c r="H67" s="41"/>
      <c r="I67" s="41"/>
      <c r="J67" s="41"/>
      <c r="K67" s="41"/>
      <c r="L67" s="41"/>
      <c r="M67" s="41"/>
      <c r="N67" s="41"/>
      <c r="O67" s="41">
        <f>3*6</f>
        <v>18</v>
      </c>
      <c r="P67" s="41"/>
      <c r="Q67" s="41"/>
      <c r="R67" s="41"/>
      <c r="S67" s="1"/>
      <c r="T67" s="41"/>
      <c r="U67" s="41"/>
      <c r="V67" s="1"/>
      <c r="W67" s="1"/>
      <c r="X67" s="1"/>
      <c r="Y67" s="1"/>
      <c r="Z67" s="1"/>
      <c r="AA67" s="41"/>
      <c r="AB67" s="41"/>
      <c r="AC67" s="41"/>
      <c r="AD67" s="41">
        <v>6</v>
      </c>
      <c r="AE67" s="41">
        <v>42</v>
      </c>
      <c r="AF67" s="61"/>
      <c r="AG67" s="88">
        <f t="shared" si="4"/>
        <v>150</v>
      </c>
      <c r="AH67" s="91">
        <v>166</v>
      </c>
      <c r="AI67" s="89">
        <f t="shared" si="3"/>
        <v>1.9761904761904763</v>
      </c>
      <c r="AJ67" t="s">
        <v>320</v>
      </c>
    </row>
    <row r="68" spans="1:36" ht="20.100000000000001" customHeight="1" x14ac:dyDescent="0.25">
      <c r="A68" s="90">
        <v>56</v>
      </c>
      <c r="B68" s="58" t="s">
        <v>116</v>
      </c>
      <c r="C68" s="41">
        <v>60</v>
      </c>
      <c r="D68" s="41"/>
      <c r="E68" s="1"/>
      <c r="F68" s="41"/>
      <c r="G68" s="41"/>
      <c r="H68" s="41"/>
      <c r="I68" s="41">
        <f>3*6</f>
        <v>18</v>
      </c>
      <c r="J68" s="41"/>
      <c r="K68" s="41"/>
      <c r="L68" s="41"/>
      <c r="M68" s="41"/>
      <c r="N68" s="41"/>
      <c r="O68" s="41">
        <f>4*6</f>
        <v>24</v>
      </c>
      <c r="P68" s="41"/>
      <c r="Q68" s="41"/>
      <c r="R68" s="41">
        <f>2*6</f>
        <v>12</v>
      </c>
      <c r="S68" s="1"/>
      <c r="T68" s="41"/>
      <c r="U68" s="41"/>
      <c r="V68" s="1"/>
      <c r="W68" s="1"/>
      <c r="X68" s="1"/>
      <c r="Y68" s="1"/>
      <c r="Z68" s="1"/>
      <c r="AA68" s="41"/>
      <c r="AB68" s="41"/>
      <c r="AC68" s="41"/>
      <c r="AD68" s="41">
        <v>6</v>
      </c>
      <c r="AE68" s="41">
        <v>30</v>
      </c>
      <c r="AF68" s="61"/>
      <c r="AG68" s="88">
        <f t="shared" si="4"/>
        <v>150</v>
      </c>
      <c r="AH68" s="91">
        <v>128</v>
      </c>
      <c r="AI68" s="89">
        <f t="shared" si="3"/>
        <v>2.1333333333333333</v>
      </c>
      <c r="AJ68" t="s">
        <v>320</v>
      </c>
    </row>
    <row r="69" spans="1:36" ht="20.100000000000001" customHeight="1" x14ac:dyDescent="0.25">
      <c r="A69" s="90">
        <v>57</v>
      </c>
      <c r="B69" s="58" t="s">
        <v>117</v>
      </c>
      <c r="C69" s="41">
        <v>8</v>
      </c>
      <c r="D69" s="41"/>
      <c r="E69" s="1"/>
      <c r="F69" s="41"/>
      <c r="G69" s="41"/>
      <c r="H69" s="41"/>
      <c r="I69" s="41">
        <f>17*6</f>
        <v>102</v>
      </c>
      <c r="J69" s="41"/>
      <c r="K69" s="41"/>
      <c r="L69" s="41"/>
      <c r="M69" s="41"/>
      <c r="N69" s="41"/>
      <c r="O69" s="41">
        <f>3*6</f>
        <v>18</v>
      </c>
      <c r="P69" s="41">
        <f>2*6</f>
        <v>12</v>
      </c>
      <c r="Q69" s="41"/>
      <c r="R69" s="41"/>
      <c r="S69" s="1"/>
      <c r="T69" s="41"/>
      <c r="U69" s="41"/>
      <c r="V69" s="1"/>
      <c r="W69" s="1"/>
      <c r="X69" s="1"/>
      <c r="Y69" s="1"/>
      <c r="Z69" s="1"/>
      <c r="AA69" s="41"/>
      <c r="AB69" s="41"/>
      <c r="AC69" s="41"/>
      <c r="AD69" s="41">
        <v>6</v>
      </c>
      <c r="AE69" s="41">
        <v>4</v>
      </c>
      <c r="AF69" s="61"/>
      <c r="AG69" s="88">
        <f t="shared" si="4"/>
        <v>150</v>
      </c>
      <c r="AH69" s="91">
        <v>62</v>
      </c>
      <c r="AI69" s="89">
        <f t="shared" si="3"/>
        <v>7.75</v>
      </c>
      <c r="AJ69" t="s">
        <v>320</v>
      </c>
    </row>
    <row r="70" spans="1:36" ht="20.100000000000001" customHeight="1" x14ac:dyDescent="0.25">
      <c r="A70" s="90">
        <v>58</v>
      </c>
      <c r="B70" s="58" t="s">
        <v>118</v>
      </c>
      <c r="C70" s="41">
        <v>40</v>
      </c>
      <c r="D70" s="41"/>
      <c r="E70" s="1"/>
      <c r="F70" s="41"/>
      <c r="G70" s="41"/>
      <c r="H70" s="41"/>
      <c r="I70" s="41">
        <f>4*6</f>
        <v>24</v>
      </c>
      <c r="J70" s="41"/>
      <c r="K70" s="41"/>
      <c r="L70" s="41"/>
      <c r="M70" s="41"/>
      <c r="N70" s="41"/>
      <c r="O70" s="41">
        <f>1*6</f>
        <v>6</v>
      </c>
      <c r="P70" s="41">
        <f>7*6</f>
        <v>42</v>
      </c>
      <c r="Q70" s="41"/>
      <c r="R70" s="41"/>
      <c r="S70" s="1"/>
      <c r="T70" s="41"/>
      <c r="U70" s="41">
        <f>1*12</f>
        <v>12</v>
      </c>
      <c r="V70" s="1"/>
      <c r="W70" s="1"/>
      <c r="X70" s="1"/>
      <c r="Y70" s="1"/>
      <c r="Z70" s="1"/>
      <c r="AA70" s="41"/>
      <c r="AB70" s="41"/>
      <c r="AC70" s="41"/>
      <c r="AD70" s="41">
        <v>6</v>
      </c>
      <c r="AE70" s="41">
        <v>20</v>
      </c>
      <c r="AF70" s="61"/>
      <c r="AG70" s="88">
        <f t="shared" si="4"/>
        <v>150</v>
      </c>
      <c r="AH70" s="91">
        <v>144</v>
      </c>
      <c r="AI70" s="89">
        <f t="shared" si="3"/>
        <v>3.6</v>
      </c>
      <c r="AJ70" t="s">
        <v>320</v>
      </c>
    </row>
    <row r="71" spans="1:36" ht="20.100000000000001" customHeight="1" x14ac:dyDescent="0.25">
      <c r="A71" s="90">
        <v>59</v>
      </c>
      <c r="B71" s="41" t="s">
        <v>119</v>
      </c>
      <c r="C71" s="41">
        <v>36</v>
      </c>
      <c r="D71" s="41"/>
      <c r="E71" s="1"/>
      <c r="F71" s="41"/>
      <c r="G71" s="41"/>
      <c r="H71" s="41"/>
      <c r="I71" s="41">
        <f>4*6</f>
        <v>24</v>
      </c>
      <c r="J71" s="41"/>
      <c r="K71" s="41"/>
      <c r="L71" s="41">
        <f>4*6</f>
        <v>24</v>
      </c>
      <c r="M71" s="41"/>
      <c r="N71" s="41"/>
      <c r="O71" s="41">
        <f>3*6</f>
        <v>18</v>
      </c>
      <c r="P71" s="41">
        <f>3*6</f>
        <v>18</v>
      </c>
      <c r="Q71" s="41"/>
      <c r="R71" s="41"/>
      <c r="S71" s="1"/>
      <c r="T71" s="41"/>
      <c r="U71" s="41">
        <f>1*12</f>
        <v>12</v>
      </c>
      <c r="V71" s="1"/>
      <c r="W71" s="1"/>
      <c r="X71" s="1"/>
      <c r="Y71" s="1"/>
      <c r="Z71" s="1"/>
      <c r="AA71" s="41"/>
      <c r="AB71" s="41"/>
      <c r="AC71" s="41"/>
      <c r="AD71" s="41"/>
      <c r="AE71" s="41">
        <v>18</v>
      </c>
      <c r="AF71" s="61"/>
      <c r="AG71" s="88">
        <f t="shared" si="4"/>
        <v>150</v>
      </c>
      <c r="AH71" s="91">
        <v>102</v>
      </c>
      <c r="AI71" s="89">
        <f t="shared" si="3"/>
        <v>2.8333333333333335</v>
      </c>
      <c r="AJ71" t="s">
        <v>320</v>
      </c>
    </row>
    <row r="72" spans="1:36" ht="20.100000000000001" customHeight="1" x14ac:dyDescent="0.25">
      <c r="A72" s="90">
        <v>60</v>
      </c>
      <c r="B72" s="41" t="s">
        <v>120</v>
      </c>
      <c r="C72" s="41">
        <v>64</v>
      </c>
      <c r="D72" s="41"/>
      <c r="E72" s="1"/>
      <c r="F72" s="41"/>
      <c r="G72" s="41"/>
      <c r="H72" s="41"/>
      <c r="I72" s="41"/>
      <c r="J72" s="41"/>
      <c r="K72" s="41"/>
      <c r="L72" s="41"/>
      <c r="M72" s="41"/>
      <c r="N72" s="41"/>
      <c r="O72" s="41">
        <f>6*6</f>
        <v>36</v>
      </c>
      <c r="P72" s="41">
        <f>1*6</f>
        <v>6</v>
      </c>
      <c r="Q72" s="41"/>
      <c r="R72" s="41"/>
      <c r="S72" s="1"/>
      <c r="T72" s="41"/>
      <c r="U72" s="41">
        <f>1*12</f>
        <v>12</v>
      </c>
      <c r="V72" s="1"/>
      <c r="W72" s="1"/>
      <c r="X72" s="1"/>
      <c r="Y72" s="1"/>
      <c r="Z72" s="1"/>
      <c r="AA72" s="41"/>
      <c r="AB72" s="41"/>
      <c r="AC72" s="41"/>
      <c r="AD72" s="41"/>
      <c r="AE72" s="41">
        <v>32</v>
      </c>
      <c r="AF72" s="61"/>
      <c r="AG72" s="88">
        <f t="shared" si="4"/>
        <v>150</v>
      </c>
      <c r="AH72" s="91">
        <v>77</v>
      </c>
      <c r="AI72" s="89">
        <f t="shared" si="3"/>
        <v>1.203125</v>
      </c>
      <c r="AJ72" t="s">
        <v>320</v>
      </c>
    </row>
    <row r="73" spans="1:36" ht="20.100000000000001" customHeight="1" x14ac:dyDescent="0.25">
      <c r="A73" s="90">
        <v>61</v>
      </c>
      <c r="B73" s="41" t="s">
        <v>121</v>
      </c>
      <c r="C73" s="41">
        <v>68</v>
      </c>
      <c r="D73" s="41"/>
      <c r="E73" s="1"/>
      <c r="F73" s="41"/>
      <c r="G73" s="41"/>
      <c r="H73" s="41"/>
      <c r="I73" s="41">
        <f>1*6</f>
        <v>6</v>
      </c>
      <c r="J73" s="41"/>
      <c r="K73" s="41"/>
      <c r="L73" s="41"/>
      <c r="M73" s="41"/>
      <c r="N73" s="41"/>
      <c r="O73" s="41">
        <f>3*6</f>
        <v>18</v>
      </c>
      <c r="P73" s="41">
        <f>3*6</f>
        <v>18</v>
      </c>
      <c r="Q73" s="41"/>
      <c r="R73" s="41"/>
      <c r="S73" s="1"/>
      <c r="T73" s="41"/>
      <c r="U73" s="41"/>
      <c r="V73" s="1"/>
      <c r="W73" s="1"/>
      <c r="X73" s="1"/>
      <c r="Y73" s="1"/>
      <c r="Z73" s="1"/>
      <c r="AA73" s="41"/>
      <c r="AB73" s="41"/>
      <c r="AC73" s="41"/>
      <c r="AD73" s="41">
        <v>6</v>
      </c>
      <c r="AE73" s="41">
        <v>34</v>
      </c>
      <c r="AF73" s="61"/>
      <c r="AG73" s="88">
        <f t="shared" si="4"/>
        <v>150</v>
      </c>
      <c r="AH73" s="91">
        <v>72</v>
      </c>
      <c r="AI73" s="89">
        <f t="shared" ref="AI73:AI98" si="5">+AH73/C73</f>
        <v>1.0588235294117647</v>
      </c>
      <c r="AJ73" t="s">
        <v>320</v>
      </c>
    </row>
    <row r="74" spans="1:36" ht="20.100000000000001" customHeight="1" x14ac:dyDescent="0.25">
      <c r="A74" s="90">
        <v>62</v>
      </c>
      <c r="B74" s="41" t="s">
        <v>122</v>
      </c>
      <c r="C74" s="41">
        <v>64</v>
      </c>
      <c r="D74" s="41"/>
      <c r="E74" s="1"/>
      <c r="F74" s="41"/>
      <c r="G74" s="41"/>
      <c r="H74" s="41"/>
      <c r="I74" s="41">
        <f>4*6</f>
        <v>24</v>
      </c>
      <c r="J74" s="41"/>
      <c r="K74" s="41"/>
      <c r="L74" s="41"/>
      <c r="M74" s="41"/>
      <c r="N74" s="41"/>
      <c r="O74" s="41">
        <f>4*6</f>
        <v>24</v>
      </c>
      <c r="P74" s="41"/>
      <c r="Q74" s="41"/>
      <c r="R74" s="41"/>
      <c r="S74" s="1"/>
      <c r="T74" s="41"/>
      <c r="U74" s="41"/>
      <c r="V74" s="1"/>
      <c r="W74" s="1"/>
      <c r="X74" s="1"/>
      <c r="Y74" s="1"/>
      <c r="Z74" s="1"/>
      <c r="AA74" s="41"/>
      <c r="AB74" s="41"/>
      <c r="AC74" s="41"/>
      <c r="AD74" s="41">
        <v>6</v>
      </c>
      <c r="AE74" s="41">
        <v>32</v>
      </c>
      <c r="AF74" s="61"/>
      <c r="AG74" s="88">
        <f t="shared" si="4"/>
        <v>150</v>
      </c>
      <c r="AH74" s="91">
        <v>217</v>
      </c>
      <c r="AI74" s="89">
        <f t="shared" si="5"/>
        <v>3.390625</v>
      </c>
      <c r="AJ74" t="s">
        <v>320</v>
      </c>
    </row>
    <row r="75" spans="1:36" ht="20.100000000000001" customHeight="1" x14ac:dyDescent="0.25">
      <c r="A75" s="90">
        <v>63</v>
      </c>
      <c r="B75" s="41" t="s">
        <v>123</v>
      </c>
      <c r="C75" s="41">
        <v>60</v>
      </c>
      <c r="D75" s="41"/>
      <c r="E75" s="1"/>
      <c r="F75" s="41"/>
      <c r="G75" s="41"/>
      <c r="H75" s="41"/>
      <c r="I75" s="41">
        <f>4*6</f>
        <v>24</v>
      </c>
      <c r="J75" s="41"/>
      <c r="K75" s="41"/>
      <c r="L75" s="41"/>
      <c r="M75" s="41"/>
      <c r="N75" s="41"/>
      <c r="O75" s="41">
        <f>5*6</f>
        <v>30</v>
      </c>
      <c r="P75" s="41"/>
      <c r="Q75" s="41"/>
      <c r="R75" s="41"/>
      <c r="S75" s="1"/>
      <c r="T75" s="41"/>
      <c r="U75" s="41"/>
      <c r="V75" s="1"/>
      <c r="W75" s="1"/>
      <c r="X75" s="1"/>
      <c r="Y75" s="1"/>
      <c r="Z75" s="1"/>
      <c r="AA75" s="41"/>
      <c r="AB75" s="41"/>
      <c r="AC75" s="41"/>
      <c r="AD75" s="41">
        <v>6</v>
      </c>
      <c r="AE75" s="41">
        <v>30</v>
      </c>
      <c r="AF75" s="61"/>
      <c r="AG75" s="88">
        <f t="shared" si="4"/>
        <v>150</v>
      </c>
      <c r="AH75" s="91">
        <v>193</v>
      </c>
      <c r="AI75" s="89">
        <f t="shared" si="5"/>
        <v>3.2166666666666668</v>
      </c>
      <c r="AJ75" t="s">
        <v>320</v>
      </c>
    </row>
    <row r="76" spans="1:36" ht="20.100000000000001" customHeight="1" x14ac:dyDescent="0.25">
      <c r="A76" s="90">
        <v>64</v>
      </c>
      <c r="B76" s="41" t="s">
        <v>124</v>
      </c>
      <c r="C76" s="41">
        <v>80</v>
      </c>
      <c r="D76" s="41"/>
      <c r="E76" s="1">
        <v>16</v>
      </c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1"/>
      <c r="T76" s="41"/>
      <c r="U76" s="41"/>
      <c r="V76" s="1"/>
      <c r="W76" s="1"/>
      <c r="X76" s="1"/>
      <c r="Y76" s="1"/>
      <c r="Z76" s="1"/>
      <c r="AA76" s="41"/>
      <c r="AB76" s="41"/>
      <c r="AC76" s="41"/>
      <c r="AD76" s="41">
        <v>6</v>
      </c>
      <c r="AE76" s="41">
        <v>48</v>
      </c>
      <c r="AF76" s="61"/>
      <c r="AG76" s="88">
        <f t="shared" si="4"/>
        <v>150</v>
      </c>
      <c r="AH76" s="91">
        <v>66</v>
      </c>
      <c r="AI76" s="89">
        <f t="shared" si="5"/>
        <v>0.82499999999999996</v>
      </c>
      <c r="AJ76" t="s">
        <v>320</v>
      </c>
    </row>
    <row r="77" spans="1:36" ht="20.100000000000001" customHeight="1" x14ac:dyDescent="0.25">
      <c r="A77" s="90">
        <v>65</v>
      </c>
      <c r="B77" s="41" t="s">
        <v>125</v>
      </c>
      <c r="C77" s="41">
        <v>80</v>
      </c>
      <c r="D77" s="41"/>
      <c r="E77" s="1">
        <v>16</v>
      </c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1"/>
      <c r="T77" s="41"/>
      <c r="U77" s="41"/>
      <c r="V77" s="1"/>
      <c r="W77" s="1"/>
      <c r="X77" s="1"/>
      <c r="Y77" s="1"/>
      <c r="Z77" s="1"/>
      <c r="AA77" s="41"/>
      <c r="AB77" s="41"/>
      <c r="AC77" s="41"/>
      <c r="AD77" s="41">
        <v>6</v>
      </c>
      <c r="AE77" s="41">
        <v>48</v>
      </c>
      <c r="AF77" s="61"/>
      <c r="AG77" s="88">
        <f t="shared" ref="AG77:AG97" si="6">SUM(C77:AE77)</f>
        <v>150</v>
      </c>
      <c r="AH77" s="91">
        <v>135</v>
      </c>
      <c r="AI77" s="89">
        <f t="shared" si="5"/>
        <v>1.6875</v>
      </c>
      <c r="AJ77" t="s">
        <v>320</v>
      </c>
    </row>
    <row r="78" spans="1:36" ht="20.100000000000001" customHeight="1" x14ac:dyDescent="0.25">
      <c r="A78" s="90">
        <v>66</v>
      </c>
      <c r="B78" s="41" t="s">
        <v>126</v>
      </c>
      <c r="C78" s="41">
        <v>16</v>
      </c>
      <c r="D78" s="41"/>
      <c r="E78" s="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>
        <f>7*6</f>
        <v>42</v>
      </c>
      <c r="Q78" s="41"/>
      <c r="R78" s="41"/>
      <c r="S78" s="1"/>
      <c r="T78" s="41">
        <f>7*12</f>
        <v>84</v>
      </c>
      <c r="U78" s="41"/>
      <c r="V78" s="1"/>
      <c r="W78" s="1"/>
      <c r="X78" s="1"/>
      <c r="Y78" s="1"/>
      <c r="Z78" s="1"/>
      <c r="AA78" s="41"/>
      <c r="AB78" s="41"/>
      <c r="AC78" s="41"/>
      <c r="AD78" s="41"/>
      <c r="AE78" s="41">
        <v>8</v>
      </c>
      <c r="AF78" s="61"/>
      <c r="AG78" s="88">
        <f t="shared" si="6"/>
        <v>150</v>
      </c>
      <c r="AH78" s="91">
        <v>60</v>
      </c>
      <c r="AI78" s="89">
        <f t="shared" si="5"/>
        <v>3.75</v>
      </c>
      <c r="AJ78" t="s">
        <v>320</v>
      </c>
    </row>
    <row r="79" spans="1:36" ht="20.100000000000001" customHeight="1" x14ac:dyDescent="0.25">
      <c r="A79" s="90">
        <v>67</v>
      </c>
      <c r="B79" s="41" t="s">
        <v>127</v>
      </c>
      <c r="C79" s="41">
        <v>32</v>
      </c>
      <c r="D79" s="41"/>
      <c r="E79" s="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>
        <f>11*6</f>
        <v>66</v>
      </c>
      <c r="Q79" s="41"/>
      <c r="R79" s="41"/>
      <c r="S79" s="1"/>
      <c r="T79" s="41">
        <f>3*12</f>
        <v>36</v>
      </c>
      <c r="U79" s="41"/>
      <c r="V79" s="1"/>
      <c r="W79" s="1"/>
      <c r="X79" s="1"/>
      <c r="Y79" s="1"/>
      <c r="Z79" s="1"/>
      <c r="AA79" s="41"/>
      <c r="AB79" s="41"/>
      <c r="AC79" s="41"/>
      <c r="AD79" s="41"/>
      <c r="AE79" s="41">
        <v>16</v>
      </c>
      <c r="AF79" s="61"/>
      <c r="AG79" s="88">
        <f t="shared" si="6"/>
        <v>150</v>
      </c>
      <c r="AH79" s="91">
        <v>122</v>
      </c>
      <c r="AI79" s="89">
        <f t="shared" si="5"/>
        <v>3.8125</v>
      </c>
      <c r="AJ79" t="s">
        <v>320</v>
      </c>
    </row>
    <row r="80" spans="1:36" ht="20.100000000000001" customHeight="1" x14ac:dyDescent="0.25">
      <c r="A80" s="90">
        <v>68</v>
      </c>
      <c r="B80" s="41" t="s">
        <v>128</v>
      </c>
      <c r="C80" s="41">
        <v>8</v>
      </c>
      <c r="D80" s="41"/>
      <c r="E80" s="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>
        <f>2*6</f>
        <v>12</v>
      </c>
      <c r="R80" s="41">
        <f>7*6</f>
        <v>42</v>
      </c>
      <c r="S80" s="1"/>
      <c r="T80" s="41">
        <f>1*12</f>
        <v>12</v>
      </c>
      <c r="U80" s="41">
        <f>6*12</f>
        <v>72</v>
      </c>
      <c r="V80" s="1"/>
      <c r="W80" s="1"/>
      <c r="X80" s="1"/>
      <c r="Y80" s="1"/>
      <c r="Z80" s="1"/>
      <c r="AA80" s="41"/>
      <c r="AB80" s="41"/>
      <c r="AC80" s="41"/>
      <c r="AD80" s="41"/>
      <c r="AE80" s="41">
        <v>4</v>
      </c>
      <c r="AF80" s="61"/>
      <c r="AG80" s="88">
        <f t="shared" si="6"/>
        <v>150</v>
      </c>
      <c r="AH80" s="91">
        <v>12</v>
      </c>
      <c r="AI80" s="89">
        <f t="shared" si="5"/>
        <v>1.5</v>
      </c>
      <c r="AJ80" t="s">
        <v>320</v>
      </c>
    </row>
    <row r="81" spans="1:36" ht="20.100000000000001" customHeight="1" x14ac:dyDescent="0.25">
      <c r="A81" s="90">
        <v>69</v>
      </c>
      <c r="B81" s="41" t="s">
        <v>129</v>
      </c>
      <c r="C81" s="41">
        <v>16</v>
      </c>
      <c r="D81" s="41"/>
      <c r="E81" s="1"/>
      <c r="F81" s="41"/>
      <c r="G81" s="41"/>
      <c r="H81" s="41"/>
      <c r="I81" s="41"/>
      <c r="J81" s="41"/>
      <c r="K81" s="41"/>
      <c r="L81" s="41"/>
      <c r="M81" s="41"/>
      <c r="N81" s="41"/>
      <c r="O81" s="41">
        <f>3*6</f>
        <v>18</v>
      </c>
      <c r="P81" s="41"/>
      <c r="Q81" s="41">
        <f>2*6</f>
        <v>12</v>
      </c>
      <c r="R81" s="41">
        <f>4*6</f>
        <v>24</v>
      </c>
      <c r="S81" s="1"/>
      <c r="T81" s="41">
        <f>1*12</f>
        <v>12</v>
      </c>
      <c r="U81" s="41">
        <f>5*12</f>
        <v>60</v>
      </c>
      <c r="V81" s="1"/>
      <c r="W81" s="1"/>
      <c r="X81" s="1"/>
      <c r="Y81" s="1"/>
      <c r="Z81" s="1"/>
      <c r="AA81" s="41"/>
      <c r="AB81" s="41"/>
      <c r="AC81" s="41"/>
      <c r="AD81" s="41"/>
      <c r="AE81" s="41">
        <v>8</v>
      </c>
      <c r="AF81" s="61"/>
      <c r="AG81" s="88">
        <f t="shared" si="6"/>
        <v>150</v>
      </c>
      <c r="AH81" s="91">
        <v>61</v>
      </c>
      <c r="AI81" s="89">
        <f t="shared" si="5"/>
        <v>3.8125</v>
      </c>
      <c r="AJ81" t="s">
        <v>320</v>
      </c>
    </row>
    <row r="82" spans="1:36" ht="20.100000000000001" customHeight="1" x14ac:dyDescent="0.25">
      <c r="A82" s="90">
        <v>70</v>
      </c>
      <c r="B82" s="41" t="s">
        <v>130</v>
      </c>
      <c r="C82" s="41">
        <v>12</v>
      </c>
      <c r="D82" s="41"/>
      <c r="E82" s="1"/>
      <c r="F82" s="41"/>
      <c r="G82" s="41"/>
      <c r="H82" s="41"/>
      <c r="I82" s="41"/>
      <c r="J82" s="41"/>
      <c r="K82" s="41"/>
      <c r="L82" s="41"/>
      <c r="M82" s="41"/>
      <c r="N82" s="41"/>
      <c r="O82" s="41">
        <f>6*6</f>
        <v>36</v>
      </c>
      <c r="P82" s="41"/>
      <c r="Q82" s="41">
        <f>2*6</f>
        <v>12</v>
      </c>
      <c r="R82" s="41">
        <f>4*6</f>
        <v>24</v>
      </c>
      <c r="S82" s="1"/>
      <c r="T82" s="41">
        <f>1*12</f>
        <v>12</v>
      </c>
      <c r="U82" s="41">
        <f>4*12</f>
        <v>48</v>
      </c>
      <c r="V82" s="1"/>
      <c r="W82" s="1"/>
      <c r="X82" s="1"/>
      <c r="Y82" s="1"/>
      <c r="Z82" s="1"/>
      <c r="AA82" s="41"/>
      <c r="AB82" s="41"/>
      <c r="AC82" s="41"/>
      <c r="AD82" s="41"/>
      <c r="AE82" s="41">
        <v>6</v>
      </c>
      <c r="AF82" s="61"/>
      <c r="AG82" s="88">
        <f t="shared" si="6"/>
        <v>150</v>
      </c>
      <c r="AH82" s="91">
        <v>32</v>
      </c>
      <c r="AI82" s="89">
        <f t="shared" si="5"/>
        <v>2.6666666666666665</v>
      </c>
      <c r="AJ82" t="s">
        <v>320</v>
      </c>
    </row>
    <row r="83" spans="1:36" ht="20.100000000000001" customHeight="1" x14ac:dyDescent="0.25">
      <c r="A83" s="90">
        <v>71</v>
      </c>
      <c r="B83" s="41" t="s">
        <v>131</v>
      </c>
      <c r="C83" s="41">
        <v>8</v>
      </c>
      <c r="D83" s="41"/>
      <c r="E83" s="1"/>
      <c r="F83" s="41"/>
      <c r="G83" s="41"/>
      <c r="H83" s="41"/>
      <c r="I83" s="41"/>
      <c r="J83" s="41"/>
      <c r="K83" s="41"/>
      <c r="L83" s="41"/>
      <c r="M83" s="41"/>
      <c r="N83" s="41"/>
      <c r="O83" s="41">
        <f>2*6</f>
        <v>12</v>
      </c>
      <c r="P83" s="41"/>
      <c r="Q83" s="41">
        <f>3*6</f>
        <v>18</v>
      </c>
      <c r="R83" s="41">
        <f>2*6</f>
        <v>12</v>
      </c>
      <c r="S83" s="1"/>
      <c r="T83" s="41"/>
      <c r="U83" s="41">
        <f>8*12</f>
        <v>96</v>
      </c>
      <c r="V83" s="1"/>
      <c r="W83" s="1"/>
      <c r="X83" s="1"/>
      <c r="Y83" s="1"/>
      <c r="Z83" s="1"/>
      <c r="AA83" s="41"/>
      <c r="AB83" s="41"/>
      <c r="AC83" s="41"/>
      <c r="AD83" s="41"/>
      <c r="AE83" s="41">
        <v>4</v>
      </c>
      <c r="AF83" s="61"/>
      <c r="AG83" s="88">
        <f t="shared" si="6"/>
        <v>150</v>
      </c>
      <c r="AH83" s="91">
        <v>71</v>
      </c>
      <c r="AI83" s="89">
        <f t="shared" si="5"/>
        <v>8.875</v>
      </c>
      <c r="AJ83" t="s">
        <v>320</v>
      </c>
    </row>
    <row r="84" spans="1:36" ht="20.100000000000001" customHeight="1" x14ac:dyDescent="0.25">
      <c r="A84" s="90">
        <v>72</v>
      </c>
      <c r="B84" s="41" t="s">
        <v>132</v>
      </c>
      <c r="C84" s="41">
        <v>36</v>
      </c>
      <c r="D84" s="41"/>
      <c r="E84" s="1"/>
      <c r="F84" s="41"/>
      <c r="G84" s="41"/>
      <c r="H84" s="41"/>
      <c r="I84" s="41"/>
      <c r="J84" s="41"/>
      <c r="K84" s="41"/>
      <c r="L84" s="41"/>
      <c r="M84" s="41"/>
      <c r="N84" s="41"/>
      <c r="O84" s="41">
        <f>6*6</f>
        <v>36</v>
      </c>
      <c r="P84" s="41"/>
      <c r="Q84" s="41">
        <f>2*6</f>
        <v>12</v>
      </c>
      <c r="R84" s="41">
        <f>7*6</f>
        <v>42</v>
      </c>
      <c r="S84" s="1"/>
      <c r="T84" s="41">
        <f>1*12</f>
        <v>12</v>
      </c>
      <c r="U84" s="41">
        <f>4*12</f>
        <v>48</v>
      </c>
      <c r="V84" s="1"/>
      <c r="W84" s="1"/>
      <c r="X84" s="1"/>
      <c r="Y84" s="1"/>
      <c r="Z84" s="1"/>
      <c r="AA84" s="41"/>
      <c r="AB84" s="41"/>
      <c r="AC84" s="41"/>
      <c r="AD84" s="41"/>
      <c r="AE84" s="41"/>
      <c r="AF84" s="61"/>
      <c r="AG84" s="88">
        <f t="shared" si="6"/>
        <v>186</v>
      </c>
      <c r="AH84" s="91">
        <v>48</v>
      </c>
      <c r="AI84" s="89">
        <f t="shared" si="5"/>
        <v>1.3333333333333333</v>
      </c>
      <c r="AJ84" t="s">
        <v>320</v>
      </c>
    </row>
    <row r="85" spans="1:36" ht="20.100000000000001" customHeight="1" x14ac:dyDescent="0.25">
      <c r="A85" s="90">
        <v>73</v>
      </c>
      <c r="B85" s="41" t="s">
        <v>133</v>
      </c>
      <c r="C85" s="41">
        <v>4</v>
      </c>
      <c r="D85" s="41"/>
      <c r="E85" s="1"/>
      <c r="F85" s="41"/>
      <c r="G85" s="41"/>
      <c r="H85" s="41"/>
      <c r="I85" s="41"/>
      <c r="J85" s="41"/>
      <c r="K85" s="41"/>
      <c r="L85" s="41"/>
      <c r="M85" s="41"/>
      <c r="N85" s="41"/>
      <c r="O85" s="41">
        <f>6*6</f>
        <v>36</v>
      </c>
      <c r="P85" s="41"/>
      <c r="Q85" s="41">
        <f>2*6</f>
        <v>12</v>
      </c>
      <c r="R85" s="41">
        <f>6*6</f>
        <v>36</v>
      </c>
      <c r="S85" s="1"/>
      <c r="T85" s="41">
        <f>1*12</f>
        <v>12</v>
      </c>
      <c r="U85" s="41">
        <f>4*12</f>
        <v>48</v>
      </c>
      <c r="V85" s="1"/>
      <c r="W85" s="1"/>
      <c r="X85" s="1"/>
      <c r="Y85" s="1"/>
      <c r="Z85" s="1"/>
      <c r="AA85" s="41"/>
      <c r="AB85" s="41"/>
      <c r="AC85" s="41"/>
      <c r="AD85" s="41">
        <v>2</v>
      </c>
      <c r="AE85" s="41"/>
      <c r="AF85" s="61"/>
      <c r="AG85" s="88">
        <f t="shared" si="6"/>
        <v>150</v>
      </c>
      <c r="AH85" s="91">
        <v>59</v>
      </c>
      <c r="AI85" s="89">
        <f t="shared" si="5"/>
        <v>14.75</v>
      </c>
      <c r="AJ85" t="s">
        <v>320</v>
      </c>
    </row>
    <row r="86" spans="1:36" ht="20.100000000000001" customHeight="1" x14ac:dyDescent="0.25">
      <c r="A86" s="90">
        <v>74</v>
      </c>
      <c r="B86" s="41" t="s">
        <v>134</v>
      </c>
      <c r="C86" s="41">
        <v>40</v>
      </c>
      <c r="D86" s="41"/>
      <c r="E86" s="1"/>
      <c r="F86" s="41"/>
      <c r="G86" s="41"/>
      <c r="H86" s="41"/>
      <c r="I86" s="41"/>
      <c r="J86" s="41">
        <f>5*6</f>
        <v>30</v>
      </c>
      <c r="K86" s="41">
        <f>5*6</f>
        <v>30</v>
      </c>
      <c r="L86" s="41"/>
      <c r="M86" s="41"/>
      <c r="N86" s="41"/>
      <c r="O86" s="41"/>
      <c r="P86" s="41"/>
      <c r="Q86" s="41">
        <f t="shared" ref="Q86:Q91" si="7">4*6</f>
        <v>24</v>
      </c>
      <c r="R86" s="41"/>
      <c r="S86" s="1"/>
      <c r="T86" s="41"/>
      <c r="U86" s="41"/>
      <c r="V86" s="1"/>
      <c r="W86" s="1"/>
      <c r="X86" s="1"/>
      <c r="Y86" s="1"/>
      <c r="Z86" s="1"/>
      <c r="AA86" s="41"/>
      <c r="AB86" s="41"/>
      <c r="AC86" s="41"/>
      <c r="AD86" s="41">
        <v>6</v>
      </c>
      <c r="AE86" s="41">
        <v>20</v>
      </c>
      <c r="AF86" s="61"/>
      <c r="AG86" s="88">
        <f t="shared" si="6"/>
        <v>150</v>
      </c>
      <c r="AH86" s="91">
        <v>268</v>
      </c>
      <c r="AI86" s="89">
        <f t="shared" si="5"/>
        <v>6.7</v>
      </c>
      <c r="AJ86" t="s">
        <v>320</v>
      </c>
    </row>
    <row r="87" spans="1:36" ht="20.100000000000001" customHeight="1" x14ac:dyDescent="0.25">
      <c r="A87" s="90">
        <v>75</v>
      </c>
      <c r="B87" s="41" t="s">
        <v>135</v>
      </c>
      <c r="C87" s="41">
        <v>52</v>
      </c>
      <c r="D87" s="41"/>
      <c r="E87" s="1"/>
      <c r="F87" s="41"/>
      <c r="G87" s="41"/>
      <c r="H87" s="41"/>
      <c r="I87" s="41"/>
      <c r="J87" s="41">
        <f>3*6</f>
        <v>18</v>
      </c>
      <c r="K87" s="41">
        <f>3*6</f>
        <v>18</v>
      </c>
      <c r="L87" s="41"/>
      <c r="M87" s="41"/>
      <c r="N87" s="41"/>
      <c r="O87" s="41"/>
      <c r="P87" s="41"/>
      <c r="Q87" s="41">
        <f t="shared" si="7"/>
        <v>24</v>
      </c>
      <c r="R87" s="41"/>
      <c r="S87" s="1"/>
      <c r="T87" s="41"/>
      <c r="U87" s="41"/>
      <c r="V87" s="1"/>
      <c r="W87" s="1"/>
      <c r="X87" s="1"/>
      <c r="Y87" s="1"/>
      <c r="Z87" s="1"/>
      <c r="AA87" s="41"/>
      <c r="AB87" s="41"/>
      <c r="AC87" s="41">
        <f>1*6</f>
        <v>6</v>
      </c>
      <c r="AD87" s="41">
        <v>6</v>
      </c>
      <c r="AE87" s="41">
        <v>26</v>
      </c>
      <c r="AF87" s="61"/>
      <c r="AG87" s="88">
        <f t="shared" si="6"/>
        <v>150</v>
      </c>
      <c r="AH87" s="91">
        <v>159</v>
      </c>
      <c r="AI87" s="89">
        <f t="shared" si="5"/>
        <v>3.0576923076923075</v>
      </c>
      <c r="AJ87" t="s">
        <v>320</v>
      </c>
    </row>
    <row r="88" spans="1:36" ht="20.100000000000001" customHeight="1" x14ac:dyDescent="0.25">
      <c r="A88" s="90">
        <v>76</v>
      </c>
      <c r="B88" s="41" t="s">
        <v>136</v>
      </c>
      <c r="C88" s="41">
        <v>56</v>
      </c>
      <c r="D88" s="41"/>
      <c r="E88" s="1"/>
      <c r="F88" s="41"/>
      <c r="G88" s="41"/>
      <c r="H88" s="41"/>
      <c r="I88" s="41"/>
      <c r="J88" s="41">
        <f>3*6</f>
        <v>18</v>
      </c>
      <c r="K88" s="41">
        <f>3*6</f>
        <v>18</v>
      </c>
      <c r="L88" s="41"/>
      <c r="M88" s="41"/>
      <c r="N88" s="41"/>
      <c r="O88" s="41"/>
      <c r="P88" s="41"/>
      <c r="Q88" s="41">
        <f t="shared" si="7"/>
        <v>24</v>
      </c>
      <c r="R88" s="41"/>
      <c r="S88" s="1"/>
      <c r="T88" s="41"/>
      <c r="U88" s="41"/>
      <c r="V88" s="1"/>
      <c r="W88" s="1"/>
      <c r="X88" s="1"/>
      <c r="Y88" s="1"/>
      <c r="Z88" s="1"/>
      <c r="AA88" s="41"/>
      <c r="AB88" s="41"/>
      <c r="AC88" s="41"/>
      <c r="AD88" s="41">
        <v>6</v>
      </c>
      <c r="AE88" s="41">
        <v>28</v>
      </c>
      <c r="AF88" s="61"/>
      <c r="AG88" s="88">
        <f t="shared" si="6"/>
        <v>150</v>
      </c>
      <c r="AH88" s="91">
        <v>202</v>
      </c>
      <c r="AI88" s="89">
        <f t="shared" si="5"/>
        <v>3.6071428571428572</v>
      </c>
      <c r="AJ88" t="s">
        <v>320</v>
      </c>
    </row>
    <row r="89" spans="1:36" ht="20.100000000000001" customHeight="1" x14ac:dyDescent="0.25">
      <c r="A89" s="90">
        <v>77</v>
      </c>
      <c r="B89" s="41" t="s">
        <v>137</v>
      </c>
      <c r="C89" s="41">
        <v>56</v>
      </c>
      <c r="D89" s="41"/>
      <c r="E89" s="1"/>
      <c r="F89" s="41"/>
      <c r="G89" s="41"/>
      <c r="H89" s="41"/>
      <c r="I89" s="41">
        <f>4*6</f>
        <v>24</v>
      </c>
      <c r="J89" s="41"/>
      <c r="K89" s="41"/>
      <c r="L89" s="41"/>
      <c r="M89" s="41"/>
      <c r="N89" s="41"/>
      <c r="O89" s="41"/>
      <c r="P89" s="41">
        <f>2*6</f>
        <v>12</v>
      </c>
      <c r="Q89" s="41">
        <f t="shared" si="7"/>
        <v>24</v>
      </c>
      <c r="R89" s="41"/>
      <c r="S89" s="1"/>
      <c r="T89" s="41"/>
      <c r="U89" s="41"/>
      <c r="V89" s="1"/>
      <c r="W89" s="1"/>
      <c r="X89" s="1"/>
      <c r="Y89" s="1"/>
      <c r="Z89" s="1"/>
      <c r="AA89" s="41"/>
      <c r="AB89" s="41"/>
      <c r="AC89" s="41"/>
      <c r="AD89" s="41">
        <v>6</v>
      </c>
      <c r="AE89" s="41">
        <v>28</v>
      </c>
      <c r="AF89" s="61"/>
      <c r="AG89" s="88">
        <f t="shared" si="6"/>
        <v>150</v>
      </c>
      <c r="AH89" s="91">
        <v>158</v>
      </c>
      <c r="AI89" s="89">
        <f t="shared" si="5"/>
        <v>2.8214285714285716</v>
      </c>
      <c r="AJ89" t="s">
        <v>320</v>
      </c>
    </row>
    <row r="90" spans="1:36" ht="20.100000000000001" customHeight="1" x14ac:dyDescent="0.25">
      <c r="A90" s="90">
        <v>78</v>
      </c>
      <c r="B90" s="41" t="s">
        <v>138</v>
      </c>
      <c r="C90" s="41">
        <v>44</v>
      </c>
      <c r="D90" s="41"/>
      <c r="E90" s="1"/>
      <c r="F90" s="41"/>
      <c r="G90" s="41"/>
      <c r="H90" s="41"/>
      <c r="I90" s="41">
        <f>4*6</f>
        <v>24</v>
      </c>
      <c r="J90" s="41"/>
      <c r="K90" s="41"/>
      <c r="L90" s="41"/>
      <c r="M90" s="41"/>
      <c r="N90" s="41"/>
      <c r="O90" s="41"/>
      <c r="P90" s="41">
        <f>5*6</f>
        <v>30</v>
      </c>
      <c r="Q90" s="41">
        <f t="shared" si="7"/>
        <v>24</v>
      </c>
      <c r="R90" s="41"/>
      <c r="S90" s="1"/>
      <c r="T90" s="41"/>
      <c r="U90" s="41"/>
      <c r="V90" s="1"/>
      <c r="W90" s="1"/>
      <c r="X90" s="1"/>
      <c r="Y90" s="1"/>
      <c r="Z90" s="1"/>
      <c r="AA90" s="41"/>
      <c r="AB90" s="41"/>
      <c r="AC90" s="41"/>
      <c r="AD90" s="41">
        <v>6</v>
      </c>
      <c r="AE90" s="41">
        <v>22</v>
      </c>
      <c r="AF90" s="61"/>
      <c r="AG90" s="88">
        <f t="shared" si="6"/>
        <v>150</v>
      </c>
      <c r="AH90" s="91">
        <v>162</v>
      </c>
      <c r="AI90" s="89">
        <f t="shared" si="5"/>
        <v>3.6818181818181817</v>
      </c>
      <c r="AJ90" t="s">
        <v>320</v>
      </c>
    </row>
    <row r="91" spans="1:36" ht="20.100000000000001" customHeight="1" x14ac:dyDescent="0.25">
      <c r="A91" s="90">
        <v>79</v>
      </c>
      <c r="B91" s="41" t="s">
        <v>139</v>
      </c>
      <c r="C91" s="41">
        <v>48</v>
      </c>
      <c r="D91" s="41"/>
      <c r="E91" s="1"/>
      <c r="F91" s="41"/>
      <c r="G91" s="41"/>
      <c r="H91" s="41"/>
      <c r="I91" s="41">
        <f>8*6</f>
        <v>48</v>
      </c>
      <c r="J91" s="41"/>
      <c r="K91" s="41"/>
      <c r="L91" s="41"/>
      <c r="M91" s="41"/>
      <c r="N91" s="41"/>
      <c r="O91" s="41"/>
      <c r="P91" s="41"/>
      <c r="Q91" s="41">
        <f t="shared" si="7"/>
        <v>24</v>
      </c>
      <c r="R91" s="41"/>
      <c r="S91" s="1"/>
      <c r="T91" s="41"/>
      <c r="U91" s="41"/>
      <c r="V91" s="1"/>
      <c r="W91" s="1"/>
      <c r="X91" s="1"/>
      <c r="Y91" s="1"/>
      <c r="Z91" s="1"/>
      <c r="AA91" s="41"/>
      <c r="AB91" s="41"/>
      <c r="AC91" s="41"/>
      <c r="AD91" s="41">
        <v>6</v>
      </c>
      <c r="AE91" s="41">
        <v>24</v>
      </c>
      <c r="AF91" s="61"/>
      <c r="AG91" s="88">
        <f t="shared" si="6"/>
        <v>150</v>
      </c>
      <c r="AH91" s="91">
        <v>215</v>
      </c>
      <c r="AI91" s="89">
        <f t="shared" si="5"/>
        <v>4.479166666666667</v>
      </c>
      <c r="AJ91" t="s">
        <v>320</v>
      </c>
    </row>
    <row r="92" spans="1:36" ht="20.100000000000001" customHeight="1" x14ac:dyDescent="0.25">
      <c r="A92" s="90">
        <v>80</v>
      </c>
      <c r="B92" s="41" t="s">
        <v>140</v>
      </c>
      <c r="C92" s="41">
        <v>20</v>
      </c>
      <c r="D92" s="41"/>
      <c r="E92" s="1"/>
      <c r="F92" s="41">
        <f>4*6</f>
        <v>24</v>
      </c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1"/>
      <c r="T92" s="41"/>
      <c r="U92" s="41">
        <f>8*12</f>
        <v>96</v>
      </c>
      <c r="V92" s="1"/>
      <c r="W92" s="1"/>
      <c r="X92" s="1"/>
      <c r="Y92" s="1"/>
      <c r="Z92" s="1"/>
      <c r="AA92" s="41"/>
      <c r="AB92" s="41"/>
      <c r="AC92" s="41"/>
      <c r="AD92" s="41"/>
      <c r="AE92" s="41">
        <v>10</v>
      </c>
      <c r="AF92" s="61"/>
      <c r="AG92" s="88">
        <f t="shared" si="6"/>
        <v>150</v>
      </c>
      <c r="AH92" s="91">
        <v>30</v>
      </c>
      <c r="AI92" s="89">
        <f t="shared" si="5"/>
        <v>1.5</v>
      </c>
      <c r="AJ92" t="s">
        <v>320</v>
      </c>
    </row>
    <row r="93" spans="1:36" ht="20.100000000000001" customHeight="1" x14ac:dyDescent="0.25">
      <c r="A93" s="90">
        <v>81</v>
      </c>
      <c r="B93" s="41" t="s">
        <v>141</v>
      </c>
      <c r="C93" s="41"/>
      <c r="D93" s="41"/>
      <c r="E93" s="1"/>
      <c r="F93" s="41"/>
      <c r="G93" s="41"/>
      <c r="H93" s="41"/>
      <c r="I93" s="41"/>
      <c r="J93" s="41"/>
      <c r="K93" s="41"/>
      <c r="L93" s="41"/>
      <c r="M93" s="41"/>
      <c r="N93" s="41"/>
      <c r="O93" s="41">
        <f>8*6</f>
        <v>48</v>
      </c>
      <c r="P93" s="41"/>
      <c r="Q93" s="41"/>
      <c r="R93" s="41"/>
      <c r="S93" s="1"/>
      <c r="T93" s="41"/>
      <c r="U93" s="41">
        <f>8*12</f>
        <v>96</v>
      </c>
      <c r="V93" s="1"/>
      <c r="W93" s="1"/>
      <c r="X93" s="1"/>
      <c r="Y93" s="1"/>
      <c r="Z93" s="1"/>
      <c r="AA93" s="41"/>
      <c r="AB93" s="41">
        <f>1*6</f>
        <v>6</v>
      </c>
      <c r="AC93" s="41"/>
      <c r="AD93" s="41"/>
      <c r="AE93" s="41"/>
      <c r="AF93" s="61"/>
      <c r="AG93" s="88">
        <f t="shared" si="6"/>
        <v>150</v>
      </c>
      <c r="AH93" s="91">
        <v>0</v>
      </c>
      <c r="AI93" s="89" t="e">
        <f t="shared" si="5"/>
        <v>#DIV/0!</v>
      </c>
      <c r="AJ93" t="s">
        <v>320</v>
      </c>
    </row>
    <row r="94" spans="1:36" ht="20.100000000000001" customHeight="1" x14ac:dyDescent="0.25">
      <c r="A94" s="90">
        <v>82</v>
      </c>
      <c r="B94" s="41" t="s">
        <v>145</v>
      </c>
      <c r="C94" s="41"/>
      <c r="D94" s="41"/>
      <c r="E94" s="1"/>
      <c r="F94" s="41"/>
      <c r="G94" s="41">
        <f>4*6</f>
        <v>24</v>
      </c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1"/>
      <c r="T94" s="41"/>
      <c r="U94" s="41">
        <f>4*12</f>
        <v>48</v>
      </c>
      <c r="V94" s="449" t="s">
        <v>244</v>
      </c>
      <c r="W94" s="450"/>
      <c r="X94" s="450"/>
      <c r="Y94" s="450"/>
      <c r="Z94" s="450"/>
      <c r="AA94" s="451"/>
      <c r="AB94" s="41">
        <f>6+6</f>
        <v>12</v>
      </c>
      <c r="AC94" s="41"/>
      <c r="AD94" s="41"/>
      <c r="AE94" s="41"/>
      <c r="AF94" s="61"/>
      <c r="AG94" s="88">
        <f t="shared" si="6"/>
        <v>84</v>
      </c>
      <c r="AH94" s="91">
        <v>63</v>
      </c>
      <c r="AI94" s="89" t="e">
        <f t="shared" si="5"/>
        <v>#DIV/0!</v>
      </c>
      <c r="AJ94" t="s">
        <v>320</v>
      </c>
    </row>
    <row r="95" spans="1:36" ht="20.100000000000001" customHeight="1" x14ac:dyDescent="0.25">
      <c r="A95" s="90">
        <v>83</v>
      </c>
      <c r="B95" s="41" t="s">
        <v>146</v>
      </c>
      <c r="C95" s="41"/>
      <c r="D95" s="41"/>
      <c r="E95" s="1"/>
      <c r="F95" s="41">
        <f>2*6</f>
        <v>12</v>
      </c>
      <c r="G95" s="41">
        <f>13*6</f>
        <v>78</v>
      </c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1"/>
      <c r="T95" s="41"/>
      <c r="U95" s="41">
        <f>5*12</f>
        <v>60</v>
      </c>
      <c r="V95" s="1"/>
      <c r="W95" s="1"/>
      <c r="X95" s="1"/>
      <c r="Y95" s="1"/>
      <c r="Z95" s="1"/>
      <c r="AA95" s="41"/>
      <c r="AB95" s="41"/>
      <c r="AC95" s="41"/>
      <c r="AD95" s="41"/>
      <c r="AE95" s="41"/>
      <c r="AF95" s="61"/>
      <c r="AG95" s="88">
        <f t="shared" si="6"/>
        <v>150</v>
      </c>
      <c r="AH95" s="91">
        <v>460</v>
      </c>
      <c r="AI95" s="89" t="e">
        <f t="shared" si="5"/>
        <v>#DIV/0!</v>
      </c>
      <c r="AJ95" t="s">
        <v>320</v>
      </c>
    </row>
    <row r="96" spans="1:36" ht="20.100000000000001" customHeight="1" x14ac:dyDescent="0.25">
      <c r="A96" s="90">
        <v>84</v>
      </c>
      <c r="B96" s="41" t="s">
        <v>147</v>
      </c>
      <c r="C96" s="41"/>
      <c r="D96" s="41"/>
      <c r="E96" s="1"/>
      <c r="F96" s="41">
        <f>1*6</f>
        <v>6</v>
      </c>
      <c r="G96" s="41">
        <f>16*6</f>
        <v>96</v>
      </c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1"/>
      <c r="T96" s="41">
        <f>2*12</f>
        <v>24</v>
      </c>
      <c r="U96" s="41">
        <f>2*12</f>
        <v>24</v>
      </c>
      <c r="V96" s="1"/>
      <c r="W96" s="1"/>
      <c r="X96" s="1"/>
      <c r="Y96" s="1"/>
      <c r="Z96" s="1"/>
      <c r="AA96" s="41"/>
      <c r="AB96" s="41"/>
      <c r="AC96" s="1"/>
      <c r="AD96" s="1"/>
      <c r="AE96" s="1"/>
      <c r="AF96" s="73"/>
      <c r="AG96" s="88">
        <f t="shared" si="6"/>
        <v>150</v>
      </c>
      <c r="AH96" s="91">
        <v>271</v>
      </c>
      <c r="AI96" s="89" t="e">
        <f t="shared" si="5"/>
        <v>#DIV/0!</v>
      </c>
      <c r="AJ96" t="s">
        <v>320</v>
      </c>
    </row>
    <row r="97" spans="1:37" ht="20.100000000000001" customHeight="1" x14ac:dyDescent="0.25">
      <c r="A97" s="90">
        <v>85</v>
      </c>
      <c r="B97" s="41" t="s">
        <v>211</v>
      </c>
      <c r="C97" s="41">
        <v>24</v>
      </c>
      <c r="D97" s="41"/>
      <c r="E97" s="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1"/>
      <c r="T97" s="41"/>
      <c r="U97" s="41"/>
      <c r="V97" s="1"/>
      <c r="W97" s="1"/>
      <c r="X97" s="1"/>
      <c r="Y97" s="1"/>
      <c r="Z97" s="1"/>
      <c r="AA97" s="41"/>
      <c r="AB97" s="41"/>
      <c r="AC97" s="41"/>
      <c r="AD97" s="41"/>
      <c r="AE97" s="41">
        <v>12</v>
      </c>
      <c r="AF97" s="61"/>
      <c r="AG97" s="88">
        <f t="shared" si="6"/>
        <v>36</v>
      </c>
      <c r="AH97" s="91">
        <v>163</v>
      </c>
      <c r="AI97" s="89">
        <f t="shared" si="5"/>
        <v>6.791666666666667</v>
      </c>
      <c r="AJ97" t="s">
        <v>320</v>
      </c>
    </row>
    <row r="98" spans="1:37" ht="20.100000000000001" customHeight="1" x14ac:dyDescent="0.25">
      <c r="A98" s="90">
        <v>86</v>
      </c>
      <c r="B98" s="41" t="s">
        <v>283</v>
      </c>
      <c r="C98" s="41">
        <v>84</v>
      </c>
      <c r="D98" s="41"/>
      <c r="E98" s="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>
        <v>60</v>
      </c>
      <c r="S98" s="1"/>
      <c r="T98" s="41"/>
      <c r="U98" s="41"/>
      <c r="V98" s="1"/>
      <c r="W98" s="1"/>
      <c r="X98" s="1"/>
      <c r="Y98" s="1"/>
      <c r="Z98" s="1"/>
      <c r="AA98" s="41"/>
      <c r="AB98" s="41"/>
      <c r="AC98" s="41"/>
      <c r="AD98" s="41"/>
      <c r="AE98" s="41"/>
      <c r="AF98" s="61">
        <v>6</v>
      </c>
      <c r="AG98" s="88">
        <f>SUM(C98:AF98)</f>
        <v>150</v>
      </c>
      <c r="AH98" s="91">
        <v>425</v>
      </c>
      <c r="AI98" s="89">
        <f t="shared" si="5"/>
        <v>5.0595238095238093</v>
      </c>
      <c r="AJ98" t="s">
        <v>284</v>
      </c>
    </row>
    <row r="99" spans="1:37" ht="20.100000000000001" customHeight="1" x14ac:dyDescent="0.25">
      <c r="A99" s="90">
        <v>87</v>
      </c>
      <c r="B99" s="41" t="s">
        <v>285</v>
      </c>
      <c r="C99" s="41">
        <v>90</v>
      </c>
      <c r="D99" s="41"/>
      <c r="E99" s="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>
        <v>30</v>
      </c>
      <c r="Q99" s="41"/>
      <c r="R99" s="41">
        <v>30</v>
      </c>
      <c r="S99" s="1"/>
      <c r="T99" s="41"/>
      <c r="U99" s="41"/>
      <c r="V99" s="1"/>
      <c r="W99" s="1"/>
      <c r="X99" s="1"/>
      <c r="Y99" s="1"/>
      <c r="Z99" s="1"/>
      <c r="AA99" s="41"/>
      <c r="AB99" s="41"/>
      <c r="AC99" s="41"/>
      <c r="AD99" s="41"/>
      <c r="AE99" s="41"/>
      <c r="AF99" s="61"/>
      <c r="AG99" s="88">
        <f t="shared" ref="AG99:AG104" si="8">SUM(C99:AF99)</f>
        <v>150</v>
      </c>
      <c r="AH99" s="91">
        <v>66</v>
      </c>
      <c r="AI99" s="89">
        <f t="shared" ref="AI99:AI121" si="9">+AH99/C99</f>
        <v>0.73333333333333328</v>
      </c>
      <c r="AJ99" t="s">
        <v>289</v>
      </c>
    </row>
    <row r="100" spans="1:37" ht="20.100000000000001" customHeight="1" x14ac:dyDescent="0.25">
      <c r="A100" s="90">
        <v>88</v>
      </c>
      <c r="B100" s="41" t="s">
        <v>290</v>
      </c>
      <c r="C100" s="41">
        <v>60</v>
      </c>
      <c r="D100" s="41"/>
      <c r="E100" s="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>
        <v>45</v>
      </c>
      <c r="Q100" s="41"/>
      <c r="R100" s="41">
        <v>45</v>
      </c>
      <c r="S100" s="1"/>
      <c r="T100" s="41"/>
      <c r="U100" s="41"/>
      <c r="V100" s="1"/>
      <c r="W100" s="1"/>
      <c r="X100" s="1"/>
      <c r="Y100" s="1"/>
      <c r="Z100" s="1"/>
      <c r="AA100" s="41"/>
      <c r="AB100" s="41"/>
      <c r="AC100" s="41"/>
      <c r="AD100" s="41"/>
      <c r="AE100" s="41"/>
      <c r="AF100" s="61"/>
      <c r="AG100" s="88">
        <f t="shared" si="8"/>
        <v>150</v>
      </c>
      <c r="AH100" s="91">
        <v>291</v>
      </c>
      <c r="AI100" s="89">
        <f t="shared" si="9"/>
        <v>4.8499999999999996</v>
      </c>
      <c r="AJ100" t="s">
        <v>295</v>
      </c>
    </row>
    <row r="101" spans="1:37" ht="20.100000000000001" customHeight="1" x14ac:dyDescent="0.25">
      <c r="A101" s="90">
        <v>89</v>
      </c>
      <c r="B101" s="41" t="s">
        <v>291</v>
      </c>
      <c r="C101" s="41">
        <v>84</v>
      </c>
      <c r="D101" s="41"/>
      <c r="E101" s="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>
        <v>33</v>
      </c>
      <c r="Q101" s="41"/>
      <c r="R101" s="41">
        <v>33</v>
      </c>
      <c r="S101" s="1"/>
      <c r="T101" s="41"/>
      <c r="U101" s="41"/>
      <c r="V101" s="1"/>
      <c r="W101" s="1"/>
      <c r="X101" s="1"/>
      <c r="Y101" s="1"/>
      <c r="Z101" s="1"/>
      <c r="AA101" s="41"/>
      <c r="AB101" s="41"/>
      <c r="AC101" s="41"/>
      <c r="AD101" s="41"/>
      <c r="AE101" s="41"/>
      <c r="AF101" s="61"/>
      <c r="AG101" s="88">
        <f t="shared" si="8"/>
        <v>150</v>
      </c>
      <c r="AH101" s="91">
        <v>126</v>
      </c>
      <c r="AI101" s="89">
        <f t="shared" si="9"/>
        <v>1.5</v>
      </c>
      <c r="AJ101" t="s">
        <v>295</v>
      </c>
    </row>
    <row r="102" spans="1:37" ht="20.100000000000001" customHeight="1" x14ac:dyDescent="0.25">
      <c r="A102" s="90">
        <v>90</v>
      </c>
      <c r="B102" s="41" t="s">
        <v>292</v>
      </c>
      <c r="C102" s="41">
        <v>72</v>
      </c>
      <c r="D102" s="41"/>
      <c r="E102" s="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>
        <v>39</v>
      </c>
      <c r="Q102" s="41"/>
      <c r="R102" s="41">
        <v>39</v>
      </c>
      <c r="S102" s="1"/>
      <c r="T102" s="41"/>
      <c r="U102" s="41"/>
      <c r="V102" s="1"/>
      <c r="W102" s="1"/>
      <c r="X102" s="1"/>
      <c r="Y102" s="1"/>
      <c r="Z102" s="1"/>
      <c r="AA102" s="41"/>
      <c r="AB102" s="41"/>
      <c r="AC102" s="41"/>
      <c r="AD102" s="41"/>
      <c r="AE102" s="41"/>
      <c r="AF102" s="61"/>
      <c r="AG102" s="88">
        <f t="shared" si="8"/>
        <v>150</v>
      </c>
      <c r="AH102" s="91">
        <v>154</v>
      </c>
      <c r="AI102" s="89">
        <f t="shared" si="9"/>
        <v>2.1388888888888888</v>
      </c>
      <c r="AJ102" t="s">
        <v>295</v>
      </c>
    </row>
    <row r="103" spans="1:37" ht="20.100000000000001" customHeight="1" x14ac:dyDescent="0.25">
      <c r="A103" s="90">
        <v>91</v>
      </c>
      <c r="B103" s="41" t="s">
        <v>293</v>
      </c>
      <c r="C103" s="41">
        <v>36</v>
      </c>
      <c r="D103" s="41"/>
      <c r="E103" s="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>
        <v>57</v>
      </c>
      <c r="Q103" s="41"/>
      <c r="R103" s="41">
        <v>57</v>
      </c>
      <c r="S103" s="1"/>
      <c r="T103" s="41"/>
      <c r="U103" s="41"/>
      <c r="V103" s="1"/>
      <c r="W103" s="1"/>
      <c r="X103" s="1"/>
      <c r="Y103" s="1"/>
      <c r="Z103" s="1"/>
      <c r="AA103" s="41"/>
      <c r="AB103" s="41"/>
      <c r="AC103" s="41"/>
      <c r="AD103" s="41"/>
      <c r="AE103" s="41"/>
      <c r="AF103" s="61"/>
      <c r="AG103" s="88">
        <f t="shared" si="8"/>
        <v>150</v>
      </c>
      <c r="AH103" s="91">
        <v>56</v>
      </c>
      <c r="AI103" s="89">
        <f t="shared" si="9"/>
        <v>1.5555555555555556</v>
      </c>
      <c r="AJ103" t="s">
        <v>295</v>
      </c>
    </row>
    <row r="104" spans="1:37" ht="20.100000000000001" customHeight="1" x14ac:dyDescent="0.25">
      <c r="A104" s="90">
        <v>92</v>
      </c>
      <c r="B104" s="41" t="s">
        <v>294</v>
      </c>
      <c r="C104" s="41">
        <v>18</v>
      </c>
      <c r="D104" s="41"/>
      <c r="E104" s="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1"/>
      <c r="T104" s="41"/>
      <c r="U104" s="41"/>
      <c r="V104" s="1"/>
      <c r="W104" s="1"/>
      <c r="X104" s="1"/>
      <c r="Y104" s="1"/>
      <c r="Z104" s="1"/>
      <c r="AA104" s="41"/>
      <c r="AB104" s="41"/>
      <c r="AC104" s="41"/>
      <c r="AD104" s="41"/>
      <c r="AE104" s="41"/>
      <c r="AF104" s="61"/>
      <c r="AG104" s="88">
        <f t="shared" si="8"/>
        <v>18</v>
      </c>
      <c r="AH104" s="91">
        <v>66</v>
      </c>
      <c r="AI104" s="89">
        <f t="shared" si="9"/>
        <v>3.6666666666666665</v>
      </c>
      <c r="AJ104" t="s">
        <v>295</v>
      </c>
    </row>
    <row r="105" spans="1:37" ht="20.100000000000001" customHeight="1" x14ac:dyDescent="0.25">
      <c r="A105" s="90">
        <v>93</v>
      </c>
      <c r="B105" s="41" t="s">
        <v>286</v>
      </c>
      <c r="C105" s="41">
        <v>120</v>
      </c>
      <c r="D105" s="41"/>
      <c r="E105" s="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>
        <v>15</v>
      </c>
      <c r="Q105" s="41"/>
      <c r="R105" s="41">
        <v>15</v>
      </c>
      <c r="S105" s="1"/>
      <c r="T105" s="41"/>
      <c r="U105" s="41"/>
      <c r="V105" s="1"/>
      <c r="W105" s="1"/>
      <c r="X105" s="1"/>
      <c r="Y105" s="1"/>
      <c r="Z105" s="1"/>
      <c r="AA105" s="41"/>
      <c r="AB105" s="41"/>
      <c r="AC105" s="41"/>
      <c r="AD105" s="41"/>
      <c r="AE105" s="41"/>
      <c r="AF105" s="61"/>
      <c r="AG105" s="88">
        <f t="shared" ref="AG105:AG121" si="10">SUM(C105:AF105)</f>
        <v>150</v>
      </c>
      <c r="AH105" s="91">
        <v>127</v>
      </c>
      <c r="AI105" s="89">
        <f t="shared" si="9"/>
        <v>1.0583333333333333</v>
      </c>
      <c r="AJ105" t="s">
        <v>288</v>
      </c>
    </row>
    <row r="106" spans="1:37" ht="20.100000000000001" customHeight="1" x14ac:dyDescent="0.25">
      <c r="A106" s="90">
        <v>94</v>
      </c>
      <c r="B106" s="41" t="s">
        <v>287</v>
      </c>
      <c r="C106" s="41">
        <v>120</v>
      </c>
      <c r="D106" s="41"/>
      <c r="E106" s="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>
        <v>15</v>
      </c>
      <c r="Q106" s="41"/>
      <c r="R106" s="41">
        <v>15</v>
      </c>
      <c r="S106" s="1"/>
      <c r="T106" s="41"/>
      <c r="U106" s="41"/>
      <c r="V106" s="1"/>
      <c r="W106" s="1"/>
      <c r="X106" s="1"/>
      <c r="Y106" s="1"/>
      <c r="Z106" s="1"/>
      <c r="AA106" s="41"/>
      <c r="AB106" s="41"/>
      <c r="AC106" s="41"/>
      <c r="AD106" s="41"/>
      <c r="AE106" s="41"/>
      <c r="AF106" s="61"/>
      <c r="AG106" s="88">
        <f t="shared" si="10"/>
        <v>150</v>
      </c>
      <c r="AH106" s="91">
        <v>256</v>
      </c>
      <c r="AI106" s="89">
        <f t="shared" si="9"/>
        <v>2.1333333333333333</v>
      </c>
      <c r="AJ106" t="s">
        <v>288</v>
      </c>
    </row>
    <row r="107" spans="1:37" ht="20.100000000000001" customHeight="1" x14ac:dyDescent="0.25">
      <c r="A107" s="90">
        <v>95</v>
      </c>
      <c r="B107" s="41" t="s">
        <v>296</v>
      </c>
      <c r="C107" s="41">
        <v>120</v>
      </c>
      <c r="D107" s="41"/>
      <c r="E107" s="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>
        <v>30</v>
      </c>
      <c r="S107" s="1"/>
      <c r="T107" s="41"/>
      <c r="U107" s="41"/>
      <c r="V107" s="1"/>
      <c r="W107" s="1"/>
      <c r="X107" s="1"/>
      <c r="Y107" s="1"/>
      <c r="Z107" s="1"/>
      <c r="AA107" s="41"/>
      <c r="AB107" s="41"/>
      <c r="AC107" s="41"/>
      <c r="AD107" s="41"/>
      <c r="AE107" s="41"/>
      <c r="AF107" s="61"/>
      <c r="AG107" s="88">
        <f t="shared" si="10"/>
        <v>150</v>
      </c>
      <c r="AH107" s="91">
        <v>224</v>
      </c>
      <c r="AI107" s="89">
        <f t="shared" si="9"/>
        <v>1.8666666666666667</v>
      </c>
      <c r="AJ107" t="s">
        <v>298</v>
      </c>
      <c r="AK107" t="s">
        <v>299</v>
      </c>
    </row>
    <row r="108" spans="1:37" ht="20.100000000000001" customHeight="1" x14ac:dyDescent="0.25">
      <c r="A108" s="90">
        <v>96</v>
      </c>
      <c r="B108" s="41" t="s">
        <v>297</v>
      </c>
      <c r="C108" s="41">
        <v>120</v>
      </c>
      <c r="D108" s="41"/>
      <c r="E108" s="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>
        <v>30</v>
      </c>
      <c r="S108" s="1"/>
      <c r="T108" s="41"/>
      <c r="U108" s="41"/>
      <c r="V108" s="1"/>
      <c r="W108" s="1"/>
      <c r="X108" s="1"/>
      <c r="Y108" s="1"/>
      <c r="Z108" s="1"/>
      <c r="AA108" s="41"/>
      <c r="AB108" s="41"/>
      <c r="AC108" s="41"/>
      <c r="AD108" s="41"/>
      <c r="AE108" s="41"/>
      <c r="AF108" s="61"/>
      <c r="AG108" s="88">
        <f t="shared" si="10"/>
        <v>150</v>
      </c>
      <c r="AH108" s="91">
        <v>209</v>
      </c>
      <c r="AI108" s="89">
        <f t="shared" si="9"/>
        <v>1.7416666666666667</v>
      </c>
      <c r="AJ108" t="s">
        <v>300</v>
      </c>
      <c r="AK108" t="s">
        <v>301</v>
      </c>
    </row>
    <row r="109" spans="1:37" s="193" customFormat="1" ht="20.100000000000001" customHeight="1" x14ac:dyDescent="0.25">
      <c r="A109" s="90">
        <v>97</v>
      </c>
      <c r="B109" s="41" t="s">
        <v>302</v>
      </c>
      <c r="C109" s="41">
        <v>90</v>
      </c>
      <c r="D109" s="41"/>
      <c r="E109" s="170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>
        <v>60</v>
      </c>
      <c r="S109" s="170"/>
      <c r="T109" s="41"/>
      <c r="U109" s="41"/>
      <c r="V109" s="170"/>
      <c r="W109" s="170"/>
      <c r="X109" s="170"/>
      <c r="Y109" s="170"/>
      <c r="Z109" s="170"/>
      <c r="AA109" s="41"/>
      <c r="AB109" s="41"/>
      <c r="AC109" s="41"/>
      <c r="AD109" s="41"/>
      <c r="AE109" s="41"/>
      <c r="AF109" s="61"/>
      <c r="AG109" s="202">
        <f t="shared" si="10"/>
        <v>150</v>
      </c>
      <c r="AH109" s="203">
        <v>367</v>
      </c>
      <c r="AI109" s="204">
        <f t="shared" si="9"/>
        <v>4.0777777777777775</v>
      </c>
      <c r="AJ109" s="193" t="s">
        <v>314</v>
      </c>
    </row>
    <row r="110" spans="1:37" s="193" customFormat="1" ht="20.100000000000001" customHeight="1" x14ac:dyDescent="0.25">
      <c r="A110" s="90">
        <v>98</v>
      </c>
      <c r="B110" s="41" t="s">
        <v>303</v>
      </c>
      <c r="C110" s="41">
        <v>66</v>
      </c>
      <c r="D110" s="41"/>
      <c r="E110" s="170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>
        <v>60</v>
      </c>
      <c r="S110" s="170"/>
      <c r="T110" s="41"/>
      <c r="U110" s="43" t="s">
        <v>336</v>
      </c>
      <c r="V110" s="170"/>
      <c r="W110" s="170"/>
      <c r="X110" s="170"/>
      <c r="Y110" s="170"/>
      <c r="Z110" s="170"/>
      <c r="AA110" s="41"/>
      <c r="AB110" s="41"/>
      <c r="AC110" s="41"/>
      <c r="AD110" s="41"/>
      <c r="AE110" s="41"/>
      <c r="AF110" s="61"/>
      <c r="AG110" s="202">
        <f t="shared" si="10"/>
        <v>126</v>
      </c>
      <c r="AH110" s="203">
        <v>325</v>
      </c>
      <c r="AI110" s="204">
        <f t="shared" si="9"/>
        <v>4.9242424242424239</v>
      </c>
      <c r="AJ110" s="193" t="s">
        <v>314</v>
      </c>
    </row>
    <row r="111" spans="1:37" s="193" customFormat="1" ht="20.100000000000001" customHeight="1" x14ac:dyDescent="0.25">
      <c r="A111" s="90">
        <v>99</v>
      </c>
      <c r="B111" s="41" t="s">
        <v>304</v>
      </c>
      <c r="C111" s="41">
        <v>60</v>
      </c>
      <c r="D111" s="41"/>
      <c r="E111" s="170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>
        <v>60</v>
      </c>
      <c r="S111" s="170"/>
      <c r="T111" s="41"/>
      <c r="U111" s="43" t="s">
        <v>337</v>
      </c>
      <c r="V111" s="170"/>
      <c r="W111" s="170"/>
      <c r="X111" s="170"/>
      <c r="Y111" s="170"/>
      <c r="Z111" s="170"/>
      <c r="AA111" s="41"/>
      <c r="AB111" s="41"/>
      <c r="AC111" s="41"/>
      <c r="AD111" s="41"/>
      <c r="AE111" s="41"/>
      <c r="AF111" s="61"/>
      <c r="AG111" s="202">
        <f t="shared" si="10"/>
        <v>120</v>
      </c>
      <c r="AH111" s="203">
        <v>175</v>
      </c>
      <c r="AI111" s="204">
        <f t="shared" si="9"/>
        <v>2.9166666666666665</v>
      </c>
      <c r="AJ111" s="193" t="s">
        <v>314</v>
      </c>
    </row>
    <row r="112" spans="1:37" s="193" customFormat="1" ht="20.100000000000001" customHeight="1" x14ac:dyDescent="0.25">
      <c r="A112" s="90">
        <v>100</v>
      </c>
      <c r="B112" s="41" t="s">
        <v>330</v>
      </c>
      <c r="C112" s="41"/>
      <c r="D112" s="41"/>
      <c r="E112" s="170"/>
      <c r="F112" s="41"/>
      <c r="G112" s="41"/>
      <c r="H112" s="43" t="s">
        <v>338</v>
      </c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170"/>
      <c r="T112" s="41"/>
      <c r="U112" s="41"/>
      <c r="V112" s="170"/>
      <c r="W112" s="170"/>
      <c r="X112" s="170"/>
      <c r="Y112" s="170"/>
      <c r="Z112" s="170"/>
      <c r="AA112" s="41"/>
      <c r="AB112" s="41"/>
      <c r="AC112" s="41"/>
      <c r="AD112" s="41"/>
      <c r="AE112" s="41"/>
      <c r="AF112" s="61"/>
      <c r="AG112" s="202">
        <f t="shared" si="10"/>
        <v>0</v>
      </c>
      <c r="AH112" s="203">
        <v>0</v>
      </c>
      <c r="AI112" s="204" t="e">
        <f t="shared" si="9"/>
        <v>#DIV/0!</v>
      </c>
      <c r="AJ112" s="193" t="s">
        <v>314</v>
      </c>
    </row>
    <row r="113" spans="1:36" ht="20.100000000000001" customHeight="1" x14ac:dyDescent="0.25">
      <c r="A113" s="90">
        <v>101</v>
      </c>
      <c r="B113" s="41" t="s">
        <v>305</v>
      </c>
      <c r="C113" s="41">
        <v>120</v>
      </c>
      <c r="D113" s="41"/>
      <c r="E113" s="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>
        <v>30</v>
      </c>
      <c r="S113" s="1"/>
      <c r="T113" s="41"/>
      <c r="U113" s="41"/>
      <c r="V113" s="1"/>
      <c r="W113" s="1"/>
      <c r="X113" s="1"/>
      <c r="Y113" s="1"/>
      <c r="Z113" s="1"/>
      <c r="AA113" s="41"/>
      <c r="AB113" s="41"/>
      <c r="AC113" s="41"/>
      <c r="AD113" s="41"/>
      <c r="AE113" s="41"/>
      <c r="AF113" s="61"/>
      <c r="AG113" s="88">
        <f t="shared" si="10"/>
        <v>150</v>
      </c>
      <c r="AH113" s="91">
        <v>156</v>
      </c>
      <c r="AI113" s="89">
        <f t="shared" si="9"/>
        <v>1.3</v>
      </c>
      <c r="AJ113" t="s">
        <v>315</v>
      </c>
    </row>
    <row r="114" spans="1:36" ht="20.100000000000001" customHeight="1" x14ac:dyDescent="0.25">
      <c r="A114" s="90">
        <v>102</v>
      </c>
      <c r="B114" s="41" t="s">
        <v>306</v>
      </c>
      <c r="C114" s="41">
        <v>102</v>
      </c>
      <c r="D114" s="41"/>
      <c r="E114" s="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>
        <v>48</v>
      </c>
      <c r="S114" s="1"/>
      <c r="T114" s="41"/>
      <c r="U114" s="41"/>
      <c r="V114" s="1"/>
      <c r="W114" s="1"/>
      <c r="X114" s="1"/>
      <c r="Y114" s="1"/>
      <c r="Z114" s="1"/>
      <c r="AA114" s="41"/>
      <c r="AB114" s="41"/>
      <c r="AC114" s="41"/>
      <c r="AD114" s="41"/>
      <c r="AE114" s="41"/>
      <c r="AF114" s="61"/>
      <c r="AG114" s="88">
        <f t="shared" si="10"/>
        <v>150</v>
      </c>
      <c r="AH114" s="91">
        <v>54</v>
      </c>
      <c r="AI114" s="89">
        <f t="shared" si="9"/>
        <v>0.52941176470588236</v>
      </c>
      <c r="AJ114" t="s">
        <v>316</v>
      </c>
    </row>
    <row r="115" spans="1:36" ht="20.100000000000001" customHeight="1" x14ac:dyDescent="0.25">
      <c r="A115" s="90">
        <v>103</v>
      </c>
      <c r="B115" s="41" t="s">
        <v>307</v>
      </c>
      <c r="C115" s="41">
        <v>120</v>
      </c>
      <c r="D115" s="41"/>
      <c r="E115" s="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>
        <v>30</v>
      </c>
      <c r="S115" s="1"/>
      <c r="T115" s="41"/>
      <c r="U115" s="41"/>
      <c r="V115" s="1"/>
      <c r="W115" s="1"/>
      <c r="X115" s="1"/>
      <c r="Y115" s="1"/>
      <c r="Z115" s="1"/>
      <c r="AA115" s="41"/>
      <c r="AB115" s="41"/>
      <c r="AC115" s="41"/>
      <c r="AD115" s="41"/>
      <c r="AE115" s="41"/>
      <c r="AF115" s="61"/>
      <c r="AG115" s="88">
        <f t="shared" si="10"/>
        <v>150</v>
      </c>
      <c r="AH115" s="91">
        <v>55</v>
      </c>
      <c r="AI115" s="89">
        <f t="shared" si="9"/>
        <v>0.45833333333333331</v>
      </c>
      <c r="AJ115" t="s">
        <v>316</v>
      </c>
    </row>
    <row r="116" spans="1:36" ht="20.100000000000001" customHeight="1" x14ac:dyDescent="0.25">
      <c r="A116" s="90">
        <v>104</v>
      </c>
      <c r="B116" s="41" t="s">
        <v>308</v>
      </c>
      <c r="C116" s="41">
        <v>84</v>
      </c>
      <c r="D116" s="41"/>
      <c r="E116" s="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>
        <v>60</v>
      </c>
      <c r="S116" s="1"/>
      <c r="T116" s="41"/>
      <c r="U116" s="41"/>
      <c r="V116" s="1">
        <v>6</v>
      </c>
      <c r="W116" s="1"/>
      <c r="X116" s="1"/>
      <c r="Y116" s="1"/>
      <c r="Z116" s="1"/>
      <c r="AA116" s="41"/>
      <c r="AB116" s="41"/>
      <c r="AC116" s="41"/>
      <c r="AD116" s="41"/>
      <c r="AE116" s="41"/>
      <c r="AF116" s="61"/>
      <c r="AG116" s="88">
        <f t="shared" si="10"/>
        <v>150</v>
      </c>
      <c r="AH116" s="91">
        <v>109</v>
      </c>
      <c r="AI116" s="89">
        <f t="shared" si="9"/>
        <v>1.2976190476190477</v>
      </c>
      <c r="AJ116" t="s">
        <v>317</v>
      </c>
    </row>
    <row r="117" spans="1:36" ht="20.100000000000001" customHeight="1" x14ac:dyDescent="0.25">
      <c r="A117" s="90">
        <v>105</v>
      </c>
      <c r="B117" s="41" t="s">
        <v>309</v>
      </c>
      <c r="C117" s="41">
        <v>144</v>
      </c>
      <c r="D117" s="41"/>
      <c r="E117" s="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1"/>
      <c r="T117" s="41"/>
      <c r="U117" s="41"/>
      <c r="V117" s="1">
        <v>6</v>
      </c>
      <c r="W117" s="1"/>
      <c r="X117" s="1"/>
      <c r="Y117" s="1"/>
      <c r="Z117" s="1"/>
      <c r="AA117" s="41"/>
      <c r="AB117" s="41"/>
      <c r="AC117" s="41"/>
      <c r="AD117" s="41"/>
      <c r="AE117" s="41"/>
      <c r="AF117" s="61"/>
      <c r="AG117" s="88">
        <f t="shared" si="10"/>
        <v>150</v>
      </c>
      <c r="AH117" s="91">
        <v>138</v>
      </c>
      <c r="AI117" s="89">
        <f t="shared" si="9"/>
        <v>0.95833333333333337</v>
      </c>
      <c r="AJ117" t="s">
        <v>317</v>
      </c>
    </row>
    <row r="118" spans="1:36" ht="20.100000000000001" customHeight="1" x14ac:dyDescent="0.25">
      <c r="A118" s="90">
        <v>106</v>
      </c>
      <c r="B118" s="41" t="s">
        <v>310</v>
      </c>
      <c r="C118" s="41">
        <v>110</v>
      </c>
      <c r="D118" s="41"/>
      <c r="E118" s="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>
        <v>40</v>
      </c>
      <c r="S118" s="1"/>
      <c r="T118" s="41"/>
      <c r="U118" s="41"/>
      <c r="V118" s="1"/>
      <c r="W118" s="1"/>
      <c r="X118" s="1"/>
      <c r="Y118" s="1"/>
      <c r="Z118" s="1"/>
      <c r="AA118" s="41"/>
      <c r="AB118" s="41"/>
      <c r="AC118" s="41"/>
      <c r="AD118" s="41"/>
      <c r="AE118" s="41"/>
      <c r="AF118" s="61"/>
      <c r="AG118" s="88">
        <f t="shared" si="10"/>
        <v>150</v>
      </c>
      <c r="AH118" s="91">
        <v>95</v>
      </c>
      <c r="AI118" s="89">
        <f t="shared" si="9"/>
        <v>0.86363636363636365</v>
      </c>
      <c r="AJ118" t="s">
        <v>318</v>
      </c>
    </row>
    <row r="119" spans="1:36" ht="20.100000000000001" customHeight="1" x14ac:dyDescent="0.25">
      <c r="A119" s="90">
        <v>107</v>
      </c>
      <c r="B119" s="41" t="s">
        <v>311</v>
      </c>
      <c r="C119" s="41">
        <v>100</v>
      </c>
      <c r="D119" s="41"/>
      <c r="E119" s="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>
        <v>50</v>
      </c>
      <c r="S119" s="1"/>
      <c r="T119" s="41"/>
      <c r="U119" s="41"/>
      <c r="V119" s="1"/>
      <c r="W119" s="1"/>
      <c r="X119" s="1"/>
      <c r="Y119" s="1"/>
      <c r="Z119" s="1"/>
      <c r="AA119" s="41"/>
      <c r="AB119" s="41"/>
      <c r="AC119" s="41"/>
      <c r="AD119" s="41"/>
      <c r="AE119" s="41"/>
      <c r="AF119" s="61"/>
      <c r="AG119" s="88">
        <f t="shared" si="10"/>
        <v>150</v>
      </c>
      <c r="AH119" s="91">
        <v>187</v>
      </c>
      <c r="AI119" s="89">
        <f t="shared" si="9"/>
        <v>1.87</v>
      </c>
      <c r="AJ119" t="s">
        <v>318</v>
      </c>
    </row>
    <row r="120" spans="1:36" ht="20.100000000000001" customHeight="1" x14ac:dyDescent="0.25">
      <c r="A120" s="90">
        <v>108</v>
      </c>
      <c r="B120" s="41" t="s">
        <v>312</v>
      </c>
      <c r="C120" s="41">
        <v>90</v>
      </c>
      <c r="D120" s="41"/>
      <c r="E120" s="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>
        <v>60</v>
      </c>
      <c r="S120" s="1"/>
      <c r="T120" s="41"/>
      <c r="U120" s="41"/>
      <c r="V120" s="1"/>
      <c r="W120" s="1"/>
      <c r="X120" s="1"/>
      <c r="Y120" s="1"/>
      <c r="Z120" s="1"/>
      <c r="AA120" s="41"/>
      <c r="AB120" s="41"/>
      <c r="AC120" s="41"/>
      <c r="AD120" s="41"/>
      <c r="AE120" s="41"/>
      <c r="AF120" s="61"/>
      <c r="AG120" s="88">
        <f t="shared" si="10"/>
        <v>150</v>
      </c>
      <c r="AH120" s="91">
        <v>33</v>
      </c>
      <c r="AI120" s="89">
        <f t="shared" si="9"/>
        <v>0.36666666666666664</v>
      </c>
      <c r="AJ120" t="s">
        <v>319</v>
      </c>
    </row>
    <row r="121" spans="1:36" ht="20.100000000000001" customHeight="1" thickBot="1" x14ac:dyDescent="0.3">
      <c r="A121" s="90">
        <v>109</v>
      </c>
      <c r="B121" s="41" t="s">
        <v>313</v>
      </c>
      <c r="C121" s="41">
        <v>90</v>
      </c>
      <c r="D121" s="41"/>
      <c r="E121" s="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>
        <v>60</v>
      </c>
      <c r="S121" s="1"/>
      <c r="T121" s="41"/>
      <c r="U121" s="41"/>
      <c r="V121" s="1"/>
      <c r="W121" s="1"/>
      <c r="X121" s="1"/>
      <c r="Y121" s="1"/>
      <c r="Z121" s="1"/>
      <c r="AA121" s="41"/>
      <c r="AB121" s="41"/>
      <c r="AC121" s="41"/>
      <c r="AD121" s="41"/>
      <c r="AE121" s="41"/>
      <c r="AF121" s="61"/>
      <c r="AG121" s="88">
        <f t="shared" si="10"/>
        <v>150</v>
      </c>
      <c r="AH121" s="91">
        <v>196</v>
      </c>
      <c r="AI121" s="89">
        <f t="shared" si="9"/>
        <v>2.1777777777777776</v>
      </c>
      <c r="AJ121" t="s">
        <v>319</v>
      </c>
    </row>
    <row r="122" spans="1:36" ht="20.100000000000001" customHeight="1" thickBot="1" x14ac:dyDescent="0.3">
      <c r="A122" s="51"/>
      <c r="B122" s="85" t="s">
        <v>2</v>
      </c>
      <c r="C122" s="114">
        <f>SUM(C13:C121)</f>
        <v>3598</v>
      </c>
      <c r="D122" s="197">
        <f t="shared" ref="D122:AG122" si="11">SUM(D13:D121)</f>
        <v>0</v>
      </c>
      <c r="E122" s="197">
        <f t="shared" si="11"/>
        <v>68</v>
      </c>
      <c r="F122" s="197">
        <f t="shared" si="11"/>
        <v>42</v>
      </c>
      <c r="G122" s="197">
        <f t="shared" si="11"/>
        <v>270</v>
      </c>
      <c r="H122" s="197">
        <f t="shared" si="11"/>
        <v>36</v>
      </c>
      <c r="I122" s="197">
        <f t="shared" si="11"/>
        <v>318</v>
      </c>
      <c r="J122" s="197">
        <f t="shared" si="11"/>
        <v>66</v>
      </c>
      <c r="K122" s="197">
        <f t="shared" si="11"/>
        <v>66</v>
      </c>
      <c r="L122" s="197">
        <f t="shared" si="11"/>
        <v>24</v>
      </c>
      <c r="M122" s="197">
        <f t="shared" si="11"/>
        <v>42</v>
      </c>
      <c r="N122" s="197">
        <f t="shared" si="11"/>
        <v>0</v>
      </c>
      <c r="O122" s="197">
        <f t="shared" si="11"/>
        <v>396</v>
      </c>
      <c r="P122" s="197">
        <f t="shared" si="11"/>
        <v>876</v>
      </c>
      <c r="Q122" s="197">
        <f t="shared" si="11"/>
        <v>270</v>
      </c>
      <c r="R122" s="197">
        <f t="shared" si="11"/>
        <v>2088</v>
      </c>
      <c r="S122" s="197">
        <f t="shared" si="11"/>
        <v>0</v>
      </c>
      <c r="T122" s="197">
        <f t="shared" si="11"/>
        <v>1992</v>
      </c>
      <c r="U122" s="197">
        <f t="shared" si="11"/>
        <v>3402</v>
      </c>
      <c r="V122" s="197">
        <f t="shared" si="11"/>
        <v>12</v>
      </c>
      <c r="W122" s="197">
        <f t="shared" si="11"/>
        <v>0</v>
      </c>
      <c r="X122" s="197">
        <f t="shared" si="11"/>
        <v>0</v>
      </c>
      <c r="Y122" s="197">
        <f t="shared" si="11"/>
        <v>0</v>
      </c>
      <c r="Z122" s="197">
        <f t="shared" si="11"/>
        <v>0</v>
      </c>
      <c r="AA122" s="197">
        <f t="shared" si="11"/>
        <v>24</v>
      </c>
      <c r="AB122" s="197">
        <f t="shared" si="11"/>
        <v>36</v>
      </c>
      <c r="AC122" s="197">
        <f t="shared" si="11"/>
        <v>30</v>
      </c>
      <c r="AD122" s="197">
        <f t="shared" si="11"/>
        <v>150</v>
      </c>
      <c r="AE122" s="197">
        <f t="shared" si="11"/>
        <v>676</v>
      </c>
      <c r="AF122" s="197">
        <f t="shared" si="11"/>
        <v>6</v>
      </c>
      <c r="AG122" s="197">
        <f t="shared" si="11"/>
        <v>14488</v>
      </c>
      <c r="AH122" s="197">
        <f>SUM(AH13:AH121)</f>
        <v>9131</v>
      </c>
      <c r="AI122" s="198">
        <f>+AH122/C122</f>
        <v>2.5377987770983879</v>
      </c>
    </row>
    <row r="123" spans="1:36" x14ac:dyDescent="0.25">
      <c r="AH123" s="182"/>
    </row>
    <row r="124" spans="1:36" x14ac:dyDescent="0.25">
      <c r="B124" s="2" t="s">
        <v>18</v>
      </c>
    </row>
    <row r="128" spans="1:36" x14ac:dyDescent="0.25">
      <c r="A128" s="4"/>
      <c r="B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X128" s="4"/>
      <c r="Y128" s="4"/>
      <c r="Z128" s="4"/>
      <c r="AA128" s="4"/>
      <c r="AB128" s="4"/>
      <c r="AC128" s="4"/>
      <c r="AD128" s="4"/>
      <c r="AE128" s="4"/>
      <c r="AF128" s="181"/>
    </row>
    <row r="129" spans="1:32" x14ac:dyDescent="0.25">
      <c r="A129" s="6" t="s">
        <v>5</v>
      </c>
      <c r="B129" s="6"/>
      <c r="D129" s="6" t="s">
        <v>6</v>
      </c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X129" s="6"/>
      <c r="Y129" s="6"/>
      <c r="Z129" s="6"/>
      <c r="AA129" s="6"/>
      <c r="AB129" s="6"/>
      <c r="AC129" s="6"/>
      <c r="AD129" s="6"/>
      <c r="AE129" s="6"/>
      <c r="AF129" s="6"/>
    </row>
    <row r="133" spans="1:32" x14ac:dyDescent="0.25">
      <c r="A133" s="4"/>
      <c r="B133" s="4"/>
    </row>
    <row r="134" spans="1:32" x14ac:dyDescent="0.25">
      <c r="A134" s="6" t="s">
        <v>4</v>
      </c>
      <c r="B134" s="6"/>
    </row>
    <row r="135" spans="1:32" x14ac:dyDescent="0.25">
      <c r="D135" s="2" t="s">
        <v>210</v>
      </c>
    </row>
    <row r="136" spans="1:32" x14ac:dyDescent="0.25"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spans="1:32" x14ac:dyDescent="0.25">
      <c r="C137" s="8" t="s">
        <v>19</v>
      </c>
      <c r="D137" s="8" t="s">
        <v>193</v>
      </c>
      <c r="E137" s="8"/>
      <c r="F137" s="8"/>
      <c r="G137" s="8"/>
      <c r="H137" s="8"/>
      <c r="I137" s="8"/>
      <c r="J137" s="8"/>
      <c r="K137" s="8"/>
      <c r="L137" s="8" t="s">
        <v>256</v>
      </c>
      <c r="M137" s="8"/>
      <c r="N137" s="8" t="s">
        <v>204</v>
      </c>
      <c r="U137" s="49" t="s">
        <v>180</v>
      </c>
      <c r="V137" s="86" t="s">
        <v>181</v>
      </c>
      <c r="W137" s="8"/>
      <c r="X137" s="8"/>
    </row>
    <row r="138" spans="1:32" x14ac:dyDescent="0.25">
      <c r="C138" s="8" t="s">
        <v>245</v>
      </c>
      <c r="D138" s="8" t="s">
        <v>246</v>
      </c>
      <c r="E138" s="8"/>
      <c r="F138" s="8"/>
      <c r="G138" s="8"/>
      <c r="H138" s="8"/>
      <c r="I138" s="8"/>
      <c r="J138" s="8"/>
      <c r="K138" s="8"/>
      <c r="L138" s="8" t="s">
        <v>53</v>
      </c>
      <c r="M138" s="8"/>
      <c r="N138" s="8" t="s">
        <v>54</v>
      </c>
      <c r="T138" s="8"/>
      <c r="U138" s="8" t="s">
        <v>171</v>
      </c>
      <c r="V138" s="8" t="s">
        <v>172</v>
      </c>
      <c r="W138" s="8"/>
      <c r="X138" s="8"/>
    </row>
    <row r="139" spans="1:32" x14ac:dyDescent="0.25">
      <c r="C139" s="8" t="s">
        <v>20</v>
      </c>
      <c r="D139" s="8" t="s">
        <v>157</v>
      </c>
      <c r="E139" s="8"/>
      <c r="F139" s="8"/>
      <c r="G139" s="8"/>
      <c r="H139" s="8"/>
      <c r="I139" s="8"/>
      <c r="J139" s="8"/>
      <c r="K139" s="8"/>
      <c r="L139" s="8" t="s">
        <v>21</v>
      </c>
      <c r="M139" s="8"/>
      <c r="N139" s="8" t="s">
        <v>169</v>
      </c>
      <c r="T139" s="8"/>
      <c r="U139" s="8" t="s">
        <v>175</v>
      </c>
      <c r="V139" s="8" t="s">
        <v>176</v>
      </c>
      <c r="W139" s="8"/>
      <c r="X139" s="56"/>
    </row>
    <row r="140" spans="1:32" x14ac:dyDescent="0.25">
      <c r="C140" s="8" t="s">
        <v>194</v>
      </c>
      <c r="D140" s="8" t="s">
        <v>195</v>
      </c>
      <c r="E140" s="8"/>
      <c r="F140" s="8"/>
      <c r="G140" s="8"/>
      <c r="H140" s="8"/>
      <c r="I140" s="8"/>
      <c r="J140" s="8"/>
      <c r="K140" s="8"/>
      <c r="L140" s="8" t="s">
        <v>29</v>
      </c>
      <c r="M140" s="8"/>
      <c r="N140" s="8" t="s">
        <v>30</v>
      </c>
      <c r="T140" s="8"/>
      <c r="U140" s="8" t="s">
        <v>279</v>
      </c>
      <c r="V140" s="8" t="s">
        <v>178</v>
      </c>
      <c r="W140" s="8"/>
      <c r="X140" s="56"/>
    </row>
    <row r="141" spans="1:32" x14ac:dyDescent="0.25">
      <c r="C141" s="8" t="s">
        <v>156</v>
      </c>
      <c r="D141" s="8" t="s">
        <v>196</v>
      </c>
      <c r="E141" s="8"/>
      <c r="F141" s="8"/>
      <c r="G141" s="8"/>
      <c r="H141" s="8"/>
      <c r="I141" s="8"/>
      <c r="J141" s="8"/>
      <c r="K141" s="8"/>
      <c r="L141" s="8" t="s">
        <v>22</v>
      </c>
      <c r="M141" s="8"/>
      <c r="N141" s="8" t="s">
        <v>23</v>
      </c>
      <c r="T141" s="8"/>
      <c r="U141" s="8" t="s">
        <v>226</v>
      </c>
      <c r="V141" s="8" t="s">
        <v>227</v>
      </c>
      <c r="X141" s="8"/>
    </row>
    <row r="142" spans="1:32" x14ac:dyDescent="0.25">
      <c r="C142" s="8" t="s">
        <v>197</v>
      </c>
      <c r="D142" s="8" t="s">
        <v>198</v>
      </c>
      <c r="E142" s="8"/>
      <c r="F142" s="8"/>
      <c r="G142" s="8"/>
      <c r="H142" s="8"/>
      <c r="I142" s="8"/>
      <c r="J142" s="8"/>
      <c r="K142" s="8"/>
      <c r="L142" s="8" t="s">
        <v>205</v>
      </c>
      <c r="M142" s="8"/>
      <c r="N142" s="8" t="s">
        <v>208</v>
      </c>
      <c r="T142" s="8"/>
      <c r="U142" s="8" t="s">
        <v>257</v>
      </c>
      <c r="V142" s="8" t="s">
        <v>258</v>
      </c>
      <c r="W142" s="8"/>
      <c r="X142" s="8"/>
    </row>
    <row r="143" spans="1:32" x14ac:dyDescent="0.25">
      <c r="C143" s="8" t="s">
        <v>199</v>
      </c>
      <c r="D143" s="8" t="s">
        <v>200</v>
      </c>
      <c r="E143" s="8"/>
      <c r="F143" s="8"/>
      <c r="G143" s="8"/>
      <c r="H143" s="8"/>
      <c r="I143" s="8"/>
      <c r="J143" s="8"/>
      <c r="K143" s="8"/>
      <c r="L143" s="8" t="s">
        <v>206</v>
      </c>
      <c r="M143" s="8"/>
      <c r="N143" s="8" t="s">
        <v>207</v>
      </c>
      <c r="T143" s="8"/>
      <c r="U143" s="8" t="s">
        <v>281</v>
      </c>
      <c r="V143" s="8" t="s">
        <v>282</v>
      </c>
      <c r="W143" s="8"/>
      <c r="X143" s="8"/>
    </row>
    <row r="144" spans="1:32" x14ac:dyDescent="0.25">
      <c r="C144" s="8" t="s">
        <v>201</v>
      </c>
      <c r="D144" s="8" t="s">
        <v>202</v>
      </c>
      <c r="L144" s="8" t="s">
        <v>25</v>
      </c>
      <c r="M144" s="8"/>
      <c r="N144" s="8" t="s">
        <v>28</v>
      </c>
    </row>
    <row r="145" spans="3:34" x14ac:dyDescent="0.25">
      <c r="C145" s="8" t="s">
        <v>164</v>
      </c>
      <c r="D145" s="8" t="s">
        <v>165</v>
      </c>
      <c r="L145" s="8" t="s">
        <v>247</v>
      </c>
      <c r="M145" s="8"/>
      <c r="N145" s="8" t="s">
        <v>248</v>
      </c>
    </row>
    <row r="146" spans="3:34" x14ac:dyDescent="0.25">
      <c r="C146" s="8" t="s">
        <v>163</v>
      </c>
      <c r="D146" s="8" t="s">
        <v>203</v>
      </c>
      <c r="L146" s="8" t="s">
        <v>26</v>
      </c>
      <c r="M146" s="8"/>
      <c r="N146" s="8" t="s">
        <v>209</v>
      </c>
    </row>
    <row r="147" spans="3:34" x14ac:dyDescent="0.25">
      <c r="C147" s="8" t="s">
        <v>167</v>
      </c>
      <c r="D147" s="8" t="s">
        <v>168</v>
      </c>
      <c r="L147" s="8" t="s">
        <v>24</v>
      </c>
      <c r="M147" s="8"/>
      <c r="N147" s="8" t="s">
        <v>27</v>
      </c>
    </row>
    <row r="148" spans="3:34" x14ac:dyDescent="0.25">
      <c r="C148" s="8" t="s">
        <v>183</v>
      </c>
      <c r="D148" s="8" t="s">
        <v>223</v>
      </c>
      <c r="L148" s="8"/>
      <c r="M148" s="8"/>
      <c r="N148" s="8"/>
      <c r="O148" s="86"/>
      <c r="P148" s="86"/>
      <c r="Q148" s="86"/>
      <c r="R148" s="86"/>
      <c r="AH148" s="8"/>
    </row>
    <row r="149" spans="3:34" x14ac:dyDescent="0.25">
      <c r="AH149" s="8"/>
    </row>
    <row r="150" spans="3:34" x14ac:dyDescent="0.25">
      <c r="AH150" s="8"/>
    </row>
    <row r="151" spans="3:34" x14ac:dyDescent="0.25">
      <c r="AH151" s="8"/>
    </row>
  </sheetData>
  <autoFilter ref="A12:AK122"/>
  <mergeCells count="20">
    <mergeCell ref="C19:AE19"/>
    <mergeCell ref="V22:AE22"/>
    <mergeCell ref="V23:AE23"/>
    <mergeCell ref="V5:X5"/>
    <mergeCell ref="V6:X6"/>
    <mergeCell ref="V7:X7"/>
    <mergeCell ref="A9:B9"/>
    <mergeCell ref="A5:C5"/>
    <mergeCell ref="A6:C6"/>
    <mergeCell ref="A7:C7"/>
    <mergeCell ref="V9:X9"/>
    <mergeCell ref="C45:AE45"/>
    <mergeCell ref="V50:AE50"/>
    <mergeCell ref="V94:AA94"/>
    <mergeCell ref="C25:AE25"/>
    <mergeCell ref="V35:AE35"/>
    <mergeCell ref="V36:AE36"/>
    <mergeCell ref="C38:AE38"/>
    <mergeCell ref="C40:AE40"/>
    <mergeCell ref="V55:AD55"/>
  </mergeCells>
  <printOptions horizontalCentered="1" verticalCentered="1"/>
  <pageMargins left="0" right="0" top="0" bottom="0" header="0.31496062992125984" footer="0.31496062992125984"/>
  <pageSetup paperSize="9"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O140"/>
  <sheetViews>
    <sheetView workbookViewId="0">
      <selection activeCell="F125" sqref="F125"/>
    </sheetView>
  </sheetViews>
  <sheetFormatPr baseColWidth="10" defaultRowHeight="14.25" x14ac:dyDescent="0.2"/>
  <cols>
    <col min="1" max="1" width="4.85546875" style="378" customWidth="1"/>
    <col min="2" max="2" width="40.28515625" style="378" customWidth="1"/>
    <col min="3" max="37" width="8.42578125" style="378" customWidth="1"/>
    <col min="38" max="38" width="11.42578125" style="378"/>
    <col min="39" max="40" width="11.42578125" style="377"/>
    <col min="41" max="16384" width="11.42578125" style="378"/>
  </cols>
  <sheetData>
    <row r="1" spans="1:41" x14ac:dyDescent="0.2">
      <c r="A1" s="377"/>
      <c r="AG1" s="379"/>
      <c r="AH1" s="379"/>
    </row>
    <row r="2" spans="1:41" x14ac:dyDescent="0.2">
      <c r="A2" s="380"/>
      <c r="B2" s="381"/>
      <c r="D2" s="381"/>
      <c r="E2" s="381"/>
      <c r="F2" s="381"/>
      <c r="G2" s="381"/>
      <c r="H2" s="381"/>
      <c r="I2" s="381"/>
      <c r="J2" s="380" t="s">
        <v>7</v>
      </c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81"/>
      <c r="AB2" s="381"/>
      <c r="AC2" s="381"/>
      <c r="AD2" s="381"/>
      <c r="AE2" s="381"/>
      <c r="AF2" s="381"/>
      <c r="AG2" s="382"/>
      <c r="AH2" s="382"/>
      <c r="AI2" s="381"/>
      <c r="AJ2" s="381"/>
      <c r="AK2" s="381"/>
    </row>
    <row r="3" spans="1:41" x14ac:dyDescent="0.2">
      <c r="A3" s="377"/>
      <c r="AG3" s="379"/>
      <c r="AH3" s="379"/>
    </row>
    <row r="4" spans="1:41" x14ac:dyDescent="0.2">
      <c r="A4" s="377"/>
      <c r="AG4" s="379"/>
      <c r="AH4" s="379"/>
    </row>
    <row r="5" spans="1:41" x14ac:dyDescent="0.2">
      <c r="A5" s="511" t="s">
        <v>149</v>
      </c>
      <c r="B5" s="511"/>
      <c r="C5" s="511"/>
      <c r="W5" s="383" t="s">
        <v>0</v>
      </c>
      <c r="X5" s="384"/>
      <c r="Y5" s="384"/>
      <c r="Z5" s="385"/>
      <c r="AA5" s="512" t="s">
        <v>150</v>
      </c>
      <c r="AB5" s="512"/>
      <c r="AC5" s="512"/>
      <c r="AD5" s="512"/>
      <c r="AE5" s="386"/>
      <c r="AF5" s="386"/>
      <c r="AG5" s="387"/>
      <c r="AH5" s="387"/>
      <c r="AI5" s="386"/>
      <c r="AJ5" s="386"/>
    </row>
    <row r="6" spans="1:41" x14ac:dyDescent="0.2">
      <c r="A6" s="511" t="s">
        <v>148</v>
      </c>
      <c r="B6" s="511"/>
      <c r="C6" s="511"/>
      <c r="W6" s="383" t="s">
        <v>1</v>
      </c>
      <c r="X6" s="384"/>
      <c r="Y6" s="384"/>
      <c r="Z6" s="385"/>
      <c r="AA6" s="512" t="s">
        <v>153</v>
      </c>
      <c r="AB6" s="512"/>
      <c r="AC6" s="512"/>
      <c r="AD6" s="512"/>
      <c r="AE6" s="386"/>
      <c r="AF6" s="386"/>
      <c r="AG6" s="387"/>
      <c r="AH6" s="387"/>
      <c r="AI6" s="386"/>
      <c r="AJ6" s="386"/>
    </row>
    <row r="7" spans="1:41" x14ac:dyDescent="0.2">
      <c r="A7" s="511" t="s">
        <v>452</v>
      </c>
      <c r="B7" s="511"/>
      <c r="C7" s="511"/>
      <c r="W7" s="383" t="s">
        <v>8</v>
      </c>
      <c r="X7" s="384"/>
      <c r="Y7" s="384"/>
      <c r="Z7" s="385"/>
      <c r="AA7" s="512" t="s">
        <v>375</v>
      </c>
      <c r="AB7" s="512"/>
      <c r="AC7" s="512"/>
      <c r="AD7" s="512"/>
      <c r="AE7" s="386"/>
      <c r="AF7" s="386"/>
      <c r="AG7" s="387"/>
      <c r="AH7" s="387"/>
      <c r="AI7" s="386"/>
      <c r="AJ7" s="386"/>
    </row>
    <row r="8" spans="1:41" x14ac:dyDescent="0.2">
      <c r="A8" s="380"/>
      <c r="W8" s="388"/>
      <c r="X8" s="388"/>
      <c r="Y8" s="388"/>
      <c r="Z8" s="389"/>
      <c r="AG8" s="379"/>
      <c r="AH8" s="379"/>
    </row>
    <row r="9" spans="1:41" x14ac:dyDescent="0.2">
      <c r="A9" s="513" t="s">
        <v>152</v>
      </c>
      <c r="B9" s="514"/>
      <c r="W9" s="383" t="s">
        <v>3</v>
      </c>
      <c r="X9" s="384"/>
      <c r="Y9" s="384"/>
      <c r="Z9" s="385"/>
      <c r="AA9" s="512" t="s">
        <v>477</v>
      </c>
      <c r="AB9" s="512"/>
      <c r="AC9" s="512"/>
      <c r="AD9" s="512"/>
      <c r="AG9" s="379"/>
      <c r="AH9" s="379"/>
    </row>
    <row r="10" spans="1:41" x14ac:dyDescent="0.2">
      <c r="A10" s="377"/>
      <c r="AG10" s="379"/>
      <c r="AH10" s="379"/>
    </row>
    <row r="11" spans="1:41" ht="15" thickBot="1" x14ac:dyDescent="0.25">
      <c r="A11" s="377"/>
      <c r="AG11" s="379"/>
      <c r="AH11" s="379"/>
    </row>
    <row r="12" spans="1:41" ht="38.25" customHeight="1" thickBot="1" x14ac:dyDescent="0.25">
      <c r="A12" s="325" t="s">
        <v>9</v>
      </c>
      <c r="B12" s="326" t="s">
        <v>10</v>
      </c>
      <c r="C12" s="390" t="s">
        <v>454</v>
      </c>
      <c r="D12" s="328" t="s">
        <v>264</v>
      </c>
      <c r="E12" s="328" t="s">
        <v>416</v>
      </c>
      <c r="F12" s="328" t="s">
        <v>11</v>
      </c>
      <c r="G12" s="328" t="s">
        <v>154</v>
      </c>
      <c r="H12" s="328" t="s">
        <v>444</v>
      </c>
      <c r="I12" s="328" t="s">
        <v>347</v>
      </c>
      <c r="J12" s="328" t="s">
        <v>158</v>
      </c>
      <c r="K12" s="328" t="s">
        <v>159</v>
      </c>
      <c r="L12" s="328" t="s">
        <v>160</v>
      </c>
      <c r="M12" s="328" t="s">
        <v>161</v>
      </c>
      <c r="N12" s="328" t="s">
        <v>412</v>
      </c>
      <c r="O12" s="328" t="s">
        <v>162</v>
      </c>
      <c r="P12" s="328" t="s">
        <v>166</v>
      </c>
      <c r="Q12" s="328" t="s">
        <v>182</v>
      </c>
      <c r="R12" s="328" t="s">
        <v>155</v>
      </c>
      <c r="S12" s="328" t="s">
        <v>473</v>
      </c>
      <c r="T12" s="328" t="s">
        <v>255</v>
      </c>
      <c r="U12" s="328" t="s">
        <v>55</v>
      </c>
      <c r="V12" s="328" t="s">
        <v>12</v>
      </c>
      <c r="W12" s="328" t="s">
        <v>14</v>
      </c>
      <c r="X12" s="328" t="s">
        <v>13</v>
      </c>
      <c r="Y12" s="328" t="s">
        <v>184</v>
      </c>
      <c r="Z12" s="328" t="s">
        <v>185</v>
      </c>
      <c r="AA12" s="328" t="s">
        <v>15</v>
      </c>
      <c r="AB12" s="328" t="s">
        <v>16</v>
      </c>
      <c r="AC12" s="328" t="s">
        <v>57</v>
      </c>
      <c r="AD12" s="328" t="s">
        <v>17</v>
      </c>
      <c r="AE12" s="329" t="s">
        <v>225</v>
      </c>
      <c r="AF12" s="329" t="s">
        <v>17</v>
      </c>
      <c r="AG12" s="329" t="s">
        <v>179</v>
      </c>
      <c r="AH12" s="328" t="s">
        <v>170</v>
      </c>
      <c r="AI12" s="328" t="s">
        <v>173</v>
      </c>
      <c r="AJ12" s="330" t="s">
        <v>259</v>
      </c>
      <c r="AK12" s="391" t="s">
        <v>348</v>
      </c>
      <c r="AL12" s="331" t="s">
        <v>51</v>
      </c>
      <c r="AM12" s="392" t="s">
        <v>38</v>
      </c>
      <c r="AN12" s="393" t="s">
        <v>52</v>
      </c>
      <c r="AO12" s="378" t="s">
        <v>329</v>
      </c>
    </row>
    <row r="13" spans="1:41" ht="15" hidden="1" x14ac:dyDescent="0.25">
      <c r="A13" s="334">
        <v>1</v>
      </c>
      <c r="B13" s="335" t="s">
        <v>61</v>
      </c>
      <c r="C13" s="336"/>
      <c r="D13" s="337"/>
      <c r="E13" s="337"/>
      <c r="F13" s="337"/>
      <c r="G13" s="338"/>
      <c r="H13" s="338"/>
      <c r="I13" s="338"/>
      <c r="J13" s="337"/>
      <c r="K13" s="337"/>
      <c r="L13" s="337"/>
      <c r="M13" s="337"/>
      <c r="N13" s="337"/>
      <c r="O13" s="337"/>
      <c r="P13" s="337"/>
      <c r="Q13" s="337"/>
      <c r="R13" s="337"/>
      <c r="S13" s="337"/>
      <c r="T13" s="337"/>
      <c r="U13" s="337"/>
      <c r="V13" s="337"/>
      <c r="W13" s="337"/>
      <c r="X13" s="337"/>
      <c r="Y13" s="337">
        <f t="shared" ref="Y13:Z15" si="0">6*12</f>
        <v>72</v>
      </c>
      <c r="Z13" s="337">
        <f t="shared" si="0"/>
        <v>72</v>
      </c>
      <c r="AA13" s="339"/>
      <c r="AB13" s="337"/>
      <c r="AC13" s="339"/>
      <c r="AD13" s="339"/>
      <c r="AE13" s="337"/>
      <c r="AF13" s="339"/>
      <c r="AG13" s="340"/>
      <c r="AH13" s="340">
        <f>1*6</f>
        <v>6</v>
      </c>
      <c r="AI13" s="337"/>
      <c r="AJ13" s="337"/>
      <c r="AK13" s="341"/>
      <c r="AL13" s="394">
        <f>SUM(C13:AK13)</f>
        <v>150</v>
      </c>
      <c r="AM13" s="395">
        <v>0</v>
      </c>
      <c r="AN13" s="396" t="e">
        <f t="shared" ref="AN13:AN76" si="1">+AM13/C13</f>
        <v>#DIV/0!</v>
      </c>
      <c r="AO13" t="s">
        <v>320</v>
      </c>
    </row>
    <row r="14" spans="1:41" ht="15" hidden="1" x14ac:dyDescent="0.25">
      <c r="A14" s="345">
        <v>2</v>
      </c>
      <c r="B14" s="346" t="s">
        <v>63</v>
      </c>
      <c r="C14" s="347"/>
      <c r="D14" s="348"/>
      <c r="E14" s="348"/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348"/>
      <c r="Q14" s="348"/>
      <c r="R14" s="348"/>
      <c r="S14" s="348"/>
      <c r="T14" s="348"/>
      <c r="U14" s="348"/>
      <c r="V14" s="348"/>
      <c r="W14" s="348"/>
      <c r="X14" s="348"/>
      <c r="Y14" s="348">
        <f t="shared" si="0"/>
        <v>72</v>
      </c>
      <c r="Z14" s="348">
        <f t="shared" si="0"/>
        <v>72</v>
      </c>
      <c r="AA14" s="349"/>
      <c r="AB14" s="348"/>
      <c r="AC14" s="349"/>
      <c r="AD14" s="349"/>
      <c r="AE14" s="348"/>
      <c r="AF14" s="349"/>
      <c r="AG14" s="350"/>
      <c r="AH14" s="350">
        <f>1*6</f>
        <v>6</v>
      </c>
      <c r="AI14" s="348"/>
      <c r="AJ14" s="348"/>
      <c r="AK14" s="351"/>
      <c r="AL14" s="394">
        <f t="shared" ref="AL14:AL77" si="2">SUM(C14:AK14)</f>
        <v>150</v>
      </c>
      <c r="AM14" s="397">
        <v>0</v>
      </c>
      <c r="AN14" s="396" t="e">
        <f t="shared" si="1"/>
        <v>#DIV/0!</v>
      </c>
      <c r="AO14" t="s">
        <v>320</v>
      </c>
    </row>
    <row r="15" spans="1:41" ht="15" hidden="1" x14ac:dyDescent="0.25">
      <c r="A15" s="334">
        <v>3</v>
      </c>
      <c r="B15" s="346" t="s">
        <v>64</v>
      </c>
      <c r="C15" s="347"/>
      <c r="D15" s="348"/>
      <c r="E15" s="348"/>
      <c r="F15" s="348"/>
      <c r="G15" s="348"/>
      <c r="H15" s="348"/>
      <c r="I15" s="348"/>
      <c r="J15" s="348"/>
      <c r="K15" s="348"/>
      <c r="L15" s="348"/>
      <c r="M15" s="348"/>
      <c r="N15" s="348"/>
      <c r="O15" s="348"/>
      <c r="P15" s="348"/>
      <c r="Q15" s="348"/>
      <c r="R15" s="348"/>
      <c r="S15" s="348"/>
      <c r="T15" s="348"/>
      <c r="U15" s="348"/>
      <c r="V15" s="348"/>
      <c r="W15" s="348">
        <f>1*6</f>
        <v>6</v>
      </c>
      <c r="X15" s="348"/>
      <c r="Y15" s="348">
        <f t="shared" si="0"/>
        <v>72</v>
      </c>
      <c r="Z15" s="348">
        <f t="shared" si="0"/>
        <v>72</v>
      </c>
      <c r="AA15" s="349"/>
      <c r="AB15" s="348"/>
      <c r="AC15" s="349"/>
      <c r="AD15" s="349"/>
      <c r="AE15" s="348"/>
      <c r="AF15" s="349"/>
      <c r="AG15" s="350"/>
      <c r="AH15" s="350"/>
      <c r="AI15" s="348"/>
      <c r="AJ15" s="348"/>
      <c r="AK15" s="351"/>
      <c r="AL15" s="394">
        <f t="shared" si="2"/>
        <v>150</v>
      </c>
      <c r="AM15" s="397">
        <v>0</v>
      </c>
      <c r="AN15" s="396" t="e">
        <f t="shared" si="1"/>
        <v>#DIV/0!</v>
      </c>
      <c r="AO15" t="s">
        <v>320</v>
      </c>
    </row>
    <row r="16" spans="1:41" ht="15" hidden="1" customHeight="1" x14ac:dyDescent="0.25">
      <c r="A16" s="334">
        <v>4</v>
      </c>
      <c r="B16" s="346" t="s">
        <v>66</v>
      </c>
      <c r="C16" s="499" t="s">
        <v>478</v>
      </c>
      <c r="D16" s="493"/>
      <c r="E16" s="493"/>
      <c r="F16" s="493"/>
      <c r="G16" s="493"/>
      <c r="H16" s="493"/>
      <c r="I16" s="493"/>
      <c r="J16" s="493"/>
      <c r="K16" s="493"/>
      <c r="L16" s="493"/>
      <c r="M16" s="493"/>
      <c r="N16" s="493"/>
      <c r="O16" s="493"/>
      <c r="P16" s="493"/>
      <c r="Q16" s="493"/>
      <c r="R16" s="493"/>
      <c r="S16" s="493"/>
      <c r="T16" s="493"/>
      <c r="U16" s="493"/>
      <c r="V16" s="493"/>
      <c r="W16" s="493"/>
      <c r="X16" s="493"/>
      <c r="Y16" s="493"/>
      <c r="Z16" s="493"/>
      <c r="AA16" s="493"/>
      <c r="AB16" s="493"/>
      <c r="AC16" s="493"/>
      <c r="AD16" s="493"/>
      <c r="AE16" s="493"/>
      <c r="AF16" s="493"/>
      <c r="AG16" s="493"/>
      <c r="AH16" s="493"/>
      <c r="AI16" s="493"/>
      <c r="AJ16" s="493"/>
      <c r="AK16" s="493"/>
      <c r="AL16" s="394">
        <f>SUM(C16:AK16)</f>
        <v>0</v>
      </c>
      <c r="AM16" s="397">
        <v>0</v>
      </c>
      <c r="AN16" s="396" t="e">
        <f t="shared" si="1"/>
        <v>#VALUE!</v>
      </c>
      <c r="AO16" t="s">
        <v>320</v>
      </c>
    </row>
    <row r="17" spans="1:41" ht="15" hidden="1" x14ac:dyDescent="0.25">
      <c r="A17" s="345">
        <v>5</v>
      </c>
      <c r="B17" s="346" t="s">
        <v>67</v>
      </c>
      <c r="C17" s="347"/>
      <c r="D17" s="348">
        <f>25*6</f>
        <v>150</v>
      </c>
      <c r="E17" s="348"/>
      <c r="F17" s="348"/>
      <c r="G17" s="348"/>
      <c r="H17" s="348"/>
      <c r="I17" s="348"/>
      <c r="J17" s="348"/>
      <c r="K17" s="348"/>
      <c r="L17" s="348"/>
      <c r="M17" s="348"/>
      <c r="N17" s="348"/>
      <c r="O17" s="348"/>
      <c r="P17" s="348"/>
      <c r="Q17" s="348"/>
      <c r="R17" s="348"/>
      <c r="S17" s="348"/>
      <c r="T17" s="348"/>
      <c r="U17" s="348"/>
      <c r="V17" s="348"/>
      <c r="W17" s="348"/>
      <c r="X17" s="348"/>
      <c r="Y17" s="348"/>
      <c r="Z17" s="348"/>
      <c r="AA17" s="348"/>
      <c r="AB17" s="348"/>
      <c r="AC17" s="348"/>
      <c r="AD17" s="348"/>
      <c r="AE17" s="348"/>
      <c r="AF17" s="348"/>
      <c r="AG17" s="348"/>
      <c r="AH17" s="348"/>
      <c r="AI17" s="348"/>
      <c r="AJ17" s="348"/>
      <c r="AK17" s="351"/>
      <c r="AL17" s="394">
        <f t="shared" si="2"/>
        <v>150</v>
      </c>
      <c r="AM17" s="397">
        <v>84</v>
      </c>
      <c r="AN17" s="396" t="e">
        <f t="shared" si="1"/>
        <v>#DIV/0!</v>
      </c>
      <c r="AO17" t="s">
        <v>320</v>
      </c>
    </row>
    <row r="18" spans="1:41" ht="15" hidden="1" x14ac:dyDescent="0.25">
      <c r="A18" s="334">
        <v>6</v>
      </c>
      <c r="B18" s="346" t="s">
        <v>68</v>
      </c>
      <c r="C18" s="347"/>
      <c r="D18" s="348"/>
      <c r="E18" s="348"/>
      <c r="F18" s="348"/>
      <c r="G18" s="350"/>
      <c r="H18" s="350"/>
      <c r="I18" s="350"/>
      <c r="J18" s="348"/>
      <c r="K18" s="348"/>
      <c r="L18" s="348"/>
      <c r="M18" s="348"/>
      <c r="N18" s="348"/>
      <c r="O18" s="348"/>
      <c r="P18" s="348"/>
      <c r="Q18" s="348"/>
      <c r="R18" s="348"/>
      <c r="S18" s="348"/>
      <c r="T18" s="348"/>
      <c r="U18" s="348"/>
      <c r="V18" s="348"/>
      <c r="W18" s="348"/>
      <c r="X18" s="348"/>
      <c r="Y18" s="348"/>
      <c r="Z18" s="348">
        <f>6*12</f>
        <v>72</v>
      </c>
      <c r="AA18" s="349"/>
      <c r="AB18" s="348"/>
      <c r="AC18" s="349"/>
      <c r="AD18" s="349"/>
      <c r="AE18" s="348"/>
      <c r="AF18" s="349"/>
      <c r="AG18" s="350"/>
      <c r="AH18" s="350"/>
      <c r="AI18" s="348"/>
      <c r="AJ18" s="348"/>
      <c r="AK18" s="351"/>
      <c r="AL18" s="394">
        <f t="shared" si="2"/>
        <v>72</v>
      </c>
      <c r="AM18" s="397">
        <v>0</v>
      </c>
      <c r="AN18" s="396" t="e">
        <f t="shared" si="1"/>
        <v>#DIV/0!</v>
      </c>
      <c r="AO18" t="s">
        <v>320</v>
      </c>
    </row>
    <row r="19" spans="1:41" ht="15" hidden="1" x14ac:dyDescent="0.25">
      <c r="A19" s="334">
        <v>7</v>
      </c>
      <c r="B19" s="346" t="s">
        <v>69</v>
      </c>
      <c r="C19" s="347"/>
      <c r="D19" s="348"/>
      <c r="E19" s="348"/>
      <c r="F19" s="348"/>
      <c r="G19" s="348"/>
      <c r="H19" s="348"/>
      <c r="I19" s="348"/>
      <c r="J19" s="348"/>
      <c r="K19" s="348"/>
      <c r="L19" s="348"/>
      <c r="M19" s="348"/>
      <c r="N19" s="348"/>
      <c r="O19" s="348"/>
      <c r="P19" s="348"/>
      <c r="Q19" s="348"/>
      <c r="R19" s="348"/>
      <c r="S19" s="348"/>
      <c r="T19" s="348"/>
      <c r="U19" s="348"/>
      <c r="V19" s="348"/>
      <c r="W19" s="348"/>
      <c r="X19" s="348"/>
      <c r="Y19" s="348">
        <f>4*12</f>
        <v>48</v>
      </c>
      <c r="Z19" s="348">
        <f>4*12</f>
        <v>48</v>
      </c>
      <c r="AA19" s="349"/>
      <c r="AB19" s="348">
        <f>9*6</f>
        <v>54</v>
      </c>
      <c r="AC19" s="349"/>
      <c r="AD19" s="349"/>
      <c r="AE19" s="348"/>
      <c r="AF19" s="349"/>
      <c r="AG19" s="350"/>
      <c r="AH19" s="500"/>
      <c r="AI19" s="501"/>
      <c r="AJ19" s="501"/>
      <c r="AK19" s="501"/>
      <c r="AL19" s="394">
        <f t="shared" si="2"/>
        <v>150</v>
      </c>
      <c r="AM19" s="397">
        <v>0</v>
      </c>
      <c r="AN19" s="396" t="e">
        <f t="shared" si="1"/>
        <v>#DIV/0!</v>
      </c>
      <c r="AO19" t="s">
        <v>320</v>
      </c>
    </row>
    <row r="20" spans="1:41" ht="15" hidden="1" x14ac:dyDescent="0.25">
      <c r="A20" s="345">
        <v>8</v>
      </c>
      <c r="B20" s="346" t="s">
        <v>70</v>
      </c>
      <c r="C20" s="347"/>
      <c r="D20" s="348"/>
      <c r="E20" s="348"/>
      <c r="F20" s="348"/>
      <c r="G20" s="348"/>
      <c r="H20" s="348"/>
      <c r="I20" s="348"/>
      <c r="J20" s="348"/>
      <c r="K20" s="348"/>
      <c r="L20" s="348"/>
      <c r="M20" s="348"/>
      <c r="N20" s="348"/>
      <c r="O20" s="348"/>
      <c r="P20" s="348"/>
      <c r="Q20" s="348"/>
      <c r="R20" s="348"/>
      <c r="S20" s="348"/>
      <c r="T20" s="348"/>
      <c r="U20" s="348"/>
      <c r="V20" s="348"/>
      <c r="W20" s="348">
        <f>9*6</f>
        <v>54</v>
      </c>
      <c r="X20" s="348"/>
      <c r="Y20" s="348">
        <f>2*12</f>
        <v>24</v>
      </c>
      <c r="Z20" s="348">
        <f>6*12</f>
        <v>72</v>
      </c>
      <c r="AA20" s="349"/>
      <c r="AB20" s="348"/>
      <c r="AC20" s="349"/>
      <c r="AD20" s="348"/>
      <c r="AE20" s="348"/>
      <c r="AF20" s="348"/>
      <c r="AG20" s="350"/>
      <c r="AH20" s="350"/>
      <c r="AI20" s="348"/>
      <c r="AJ20" s="348"/>
      <c r="AK20" s="351"/>
      <c r="AL20" s="394">
        <f t="shared" si="2"/>
        <v>150</v>
      </c>
      <c r="AM20" s="397">
        <v>0</v>
      </c>
      <c r="AN20" s="396" t="e">
        <f t="shared" si="1"/>
        <v>#DIV/0!</v>
      </c>
      <c r="AO20" t="s">
        <v>320</v>
      </c>
    </row>
    <row r="21" spans="1:41" ht="15" hidden="1" x14ac:dyDescent="0.25">
      <c r="A21" s="334">
        <v>9</v>
      </c>
      <c r="B21" s="346" t="s">
        <v>71</v>
      </c>
      <c r="C21" s="347"/>
      <c r="D21" s="348"/>
      <c r="E21" s="348"/>
      <c r="F21" s="348"/>
      <c r="G21" s="348"/>
      <c r="H21" s="348"/>
      <c r="I21" s="348"/>
      <c r="J21" s="348"/>
      <c r="K21" s="348"/>
      <c r="L21" s="348"/>
      <c r="M21" s="348"/>
      <c r="N21" s="348"/>
      <c r="O21" s="348"/>
      <c r="P21" s="348"/>
      <c r="Q21" s="348"/>
      <c r="R21" s="348"/>
      <c r="S21" s="348"/>
      <c r="T21" s="348"/>
      <c r="U21" s="348"/>
      <c r="V21" s="348"/>
      <c r="W21" s="348">
        <f>5*6</f>
        <v>30</v>
      </c>
      <c r="X21" s="348"/>
      <c r="Y21" s="348">
        <f>4*12</f>
        <v>48</v>
      </c>
      <c r="Z21" s="348">
        <f>6*12</f>
        <v>72</v>
      </c>
      <c r="AA21" s="349"/>
      <c r="AB21" s="348"/>
      <c r="AC21" s="349"/>
      <c r="AD21" s="348"/>
      <c r="AE21" s="348"/>
      <c r="AF21" s="348"/>
      <c r="AG21" s="348"/>
      <c r="AH21" s="348"/>
      <c r="AI21" s="348"/>
      <c r="AJ21" s="348"/>
      <c r="AK21" s="351"/>
      <c r="AL21" s="394">
        <f t="shared" si="2"/>
        <v>150</v>
      </c>
      <c r="AM21" s="397">
        <v>0</v>
      </c>
      <c r="AN21" s="396" t="e">
        <f t="shared" si="1"/>
        <v>#DIV/0!</v>
      </c>
      <c r="AO21" t="s">
        <v>320</v>
      </c>
    </row>
    <row r="22" spans="1:41" ht="15" hidden="1" x14ac:dyDescent="0.25">
      <c r="A22" s="334">
        <v>10</v>
      </c>
      <c r="B22" s="346" t="s">
        <v>72</v>
      </c>
      <c r="C22" s="347"/>
      <c r="D22" s="348"/>
      <c r="E22" s="348"/>
      <c r="F22" s="348"/>
      <c r="G22" s="348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48"/>
      <c r="U22" s="348"/>
      <c r="V22" s="348"/>
      <c r="W22" s="348">
        <f>3*6</f>
        <v>18</v>
      </c>
      <c r="X22" s="348"/>
      <c r="Y22" s="348">
        <f>6*12</f>
        <v>72</v>
      </c>
      <c r="Z22" s="348">
        <f>5*12</f>
        <v>60</v>
      </c>
      <c r="AA22" s="349"/>
      <c r="AB22" s="348"/>
      <c r="AC22" s="349"/>
      <c r="AD22" s="349"/>
      <c r="AE22" s="348"/>
      <c r="AF22" s="349"/>
      <c r="AG22" s="350"/>
      <c r="AH22" s="350"/>
      <c r="AI22" s="348"/>
      <c r="AJ22" s="348"/>
      <c r="AK22" s="351"/>
      <c r="AL22" s="394">
        <f t="shared" si="2"/>
        <v>150</v>
      </c>
      <c r="AM22" s="397">
        <v>0</v>
      </c>
      <c r="AN22" s="396" t="e">
        <f t="shared" si="1"/>
        <v>#DIV/0!</v>
      </c>
      <c r="AO22" t="s">
        <v>320</v>
      </c>
    </row>
    <row r="23" spans="1:41" ht="15" hidden="1" customHeight="1" x14ac:dyDescent="0.25">
      <c r="A23" s="345">
        <v>11</v>
      </c>
      <c r="B23" s="346" t="s">
        <v>73</v>
      </c>
      <c r="C23" s="499" t="s">
        <v>237</v>
      </c>
      <c r="D23" s="493"/>
      <c r="E23" s="493"/>
      <c r="F23" s="493"/>
      <c r="G23" s="493"/>
      <c r="H23" s="493"/>
      <c r="I23" s="493"/>
      <c r="J23" s="493"/>
      <c r="K23" s="493"/>
      <c r="L23" s="493"/>
      <c r="M23" s="493"/>
      <c r="N23" s="493"/>
      <c r="O23" s="493"/>
      <c r="P23" s="493"/>
      <c r="Q23" s="493"/>
      <c r="R23" s="493"/>
      <c r="S23" s="493"/>
      <c r="T23" s="493"/>
      <c r="U23" s="493"/>
      <c r="V23" s="493"/>
      <c r="W23" s="493"/>
      <c r="X23" s="493"/>
      <c r="Y23" s="493"/>
      <c r="Z23" s="493"/>
      <c r="AA23" s="493"/>
      <c r="AB23" s="493"/>
      <c r="AC23" s="493"/>
      <c r="AD23" s="493"/>
      <c r="AE23" s="493"/>
      <c r="AF23" s="493"/>
      <c r="AG23" s="493"/>
      <c r="AH23" s="493"/>
      <c r="AI23" s="493"/>
      <c r="AJ23" s="493"/>
      <c r="AK23" s="493"/>
      <c r="AL23" s="394">
        <f>SUM(C23:AK23)</f>
        <v>0</v>
      </c>
      <c r="AM23" s="397">
        <v>0</v>
      </c>
      <c r="AN23" s="396" t="e">
        <f>+AM23/#REF!</f>
        <v>#REF!</v>
      </c>
      <c r="AO23" t="s">
        <v>320</v>
      </c>
    </row>
    <row r="24" spans="1:41" ht="15" hidden="1" x14ac:dyDescent="0.25">
      <c r="A24" s="334">
        <v>12</v>
      </c>
      <c r="B24" s="346" t="s">
        <v>74</v>
      </c>
      <c r="C24" s="347"/>
      <c r="D24" s="348"/>
      <c r="E24" s="348"/>
      <c r="F24" s="348"/>
      <c r="G24" s="348"/>
      <c r="H24" s="348"/>
      <c r="I24" s="348"/>
      <c r="J24" s="348"/>
      <c r="K24" s="355"/>
      <c r="L24" s="348"/>
      <c r="M24" s="348"/>
      <c r="N24" s="348"/>
      <c r="O24" s="348"/>
      <c r="P24" s="348"/>
      <c r="Q24" s="348"/>
      <c r="R24" s="348"/>
      <c r="S24" s="348"/>
      <c r="T24" s="355"/>
      <c r="U24" s="355"/>
      <c r="V24" s="348"/>
      <c r="W24" s="348">
        <f>7*6</f>
        <v>42</v>
      </c>
      <c r="X24" s="348"/>
      <c r="Y24" s="348">
        <f>1*12</f>
        <v>12</v>
      </c>
      <c r="Z24" s="348">
        <f>8*12</f>
        <v>96</v>
      </c>
      <c r="AA24" s="349"/>
      <c r="AB24" s="348"/>
      <c r="AC24" s="349"/>
      <c r="AD24" s="349"/>
      <c r="AE24" s="348"/>
      <c r="AF24" s="348"/>
      <c r="AG24" s="348"/>
      <c r="AH24" s="348"/>
      <c r="AI24" s="348"/>
      <c r="AJ24" s="348"/>
      <c r="AK24" s="351"/>
      <c r="AL24" s="394">
        <f t="shared" si="2"/>
        <v>150</v>
      </c>
      <c r="AM24" s="397">
        <v>0</v>
      </c>
      <c r="AN24" s="396" t="e">
        <f t="shared" si="1"/>
        <v>#DIV/0!</v>
      </c>
      <c r="AO24" t="s">
        <v>320</v>
      </c>
    </row>
    <row r="25" spans="1:41" ht="15" hidden="1" x14ac:dyDescent="0.25">
      <c r="A25" s="334">
        <v>13</v>
      </c>
      <c r="B25" s="346" t="s">
        <v>75</v>
      </c>
      <c r="C25" s="347"/>
      <c r="D25" s="348"/>
      <c r="E25" s="348"/>
      <c r="F25" s="348"/>
      <c r="G25" s="348"/>
      <c r="H25" s="348"/>
      <c r="I25" s="348"/>
      <c r="J25" s="348"/>
      <c r="K25" s="348"/>
      <c r="L25" s="348"/>
      <c r="M25" s="348"/>
      <c r="N25" s="348"/>
      <c r="O25" s="348"/>
      <c r="P25" s="348"/>
      <c r="Q25" s="348"/>
      <c r="R25" s="348"/>
      <c r="S25" s="348"/>
      <c r="T25" s="348"/>
      <c r="U25" s="348"/>
      <c r="V25" s="348"/>
      <c r="W25" s="348">
        <f>9*6</f>
        <v>54</v>
      </c>
      <c r="X25" s="348"/>
      <c r="Y25" s="348">
        <f>2*12</f>
        <v>24</v>
      </c>
      <c r="Z25" s="348">
        <f>6*12</f>
        <v>72</v>
      </c>
      <c r="AA25" s="349"/>
      <c r="AB25" s="348"/>
      <c r="AC25" s="349"/>
      <c r="AD25" s="349"/>
      <c r="AE25" s="348"/>
      <c r="AF25" s="349"/>
      <c r="AG25" s="350"/>
      <c r="AH25" s="350"/>
      <c r="AI25" s="348"/>
      <c r="AJ25" s="348"/>
      <c r="AK25" s="351"/>
      <c r="AL25" s="394">
        <f t="shared" si="2"/>
        <v>150</v>
      </c>
      <c r="AM25" s="397">
        <v>0</v>
      </c>
      <c r="AN25" s="396" t="e">
        <f t="shared" si="1"/>
        <v>#DIV/0!</v>
      </c>
      <c r="AO25" t="s">
        <v>320</v>
      </c>
    </row>
    <row r="26" spans="1:41" ht="15" hidden="1" x14ac:dyDescent="0.25">
      <c r="A26" s="345">
        <v>14</v>
      </c>
      <c r="B26" s="346" t="s">
        <v>76</v>
      </c>
      <c r="C26" s="347"/>
      <c r="D26" s="348"/>
      <c r="E26" s="348"/>
      <c r="F26" s="348"/>
      <c r="G26" s="348"/>
      <c r="H26" s="348"/>
      <c r="I26" s="348"/>
      <c r="J26" s="348"/>
      <c r="K26" s="348"/>
      <c r="L26" s="348"/>
      <c r="M26" s="348"/>
      <c r="N26" s="348"/>
      <c r="O26" s="348"/>
      <c r="P26" s="348"/>
      <c r="Q26" s="348"/>
      <c r="R26" s="348"/>
      <c r="S26" s="348"/>
      <c r="T26" s="348"/>
      <c r="U26" s="348"/>
      <c r="V26" s="348"/>
      <c r="W26" s="348">
        <f>9*6</f>
        <v>54</v>
      </c>
      <c r="X26" s="348"/>
      <c r="Y26" s="348">
        <f>2*12</f>
        <v>24</v>
      </c>
      <c r="Z26" s="348">
        <f>6*12</f>
        <v>72</v>
      </c>
      <c r="AA26" s="349"/>
      <c r="AB26" s="348"/>
      <c r="AC26" s="349"/>
      <c r="AD26" s="349"/>
      <c r="AE26" s="348"/>
      <c r="AF26" s="349"/>
      <c r="AG26" s="350"/>
      <c r="AH26" s="350"/>
      <c r="AI26" s="348"/>
      <c r="AJ26" s="348"/>
      <c r="AK26" s="351"/>
      <c r="AL26" s="394">
        <f t="shared" si="2"/>
        <v>150</v>
      </c>
      <c r="AM26" s="397">
        <v>0</v>
      </c>
      <c r="AN26" s="396" t="e">
        <f t="shared" si="1"/>
        <v>#DIV/0!</v>
      </c>
      <c r="AO26" t="s">
        <v>320</v>
      </c>
    </row>
    <row r="27" spans="1:41" ht="15" hidden="1" x14ac:dyDescent="0.25">
      <c r="A27" s="334">
        <v>15</v>
      </c>
      <c r="B27" s="346" t="s">
        <v>77</v>
      </c>
      <c r="C27" s="347"/>
      <c r="D27" s="348"/>
      <c r="E27" s="348"/>
      <c r="F27" s="348"/>
      <c r="G27" s="348"/>
      <c r="H27" s="348"/>
      <c r="I27" s="348"/>
      <c r="J27" s="348"/>
      <c r="K27" s="348"/>
      <c r="L27" s="348"/>
      <c r="M27" s="348"/>
      <c r="N27" s="348"/>
      <c r="O27" s="348"/>
      <c r="P27" s="348"/>
      <c r="Q27" s="348"/>
      <c r="R27" s="348"/>
      <c r="S27" s="348"/>
      <c r="T27" s="348"/>
      <c r="U27" s="348"/>
      <c r="V27" s="348"/>
      <c r="W27" s="348">
        <f>9*6</f>
        <v>54</v>
      </c>
      <c r="X27" s="348"/>
      <c r="Y27" s="348">
        <f>2*12</f>
        <v>24</v>
      </c>
      <c r="Z27" s="348">
        <f>6*12</f>
        <v>72</v>
      </c>
      <c r="AA27" s="349"/>
      <c r="AB27" s="348"/>
      <c r="AC27" s="349"/>
      <c r="AD27" s="349"/>
      <c r="AE27" s="348"/>
      <c r="AF27" s="349"/>
      <c r="AG27" s="350"/>
      <c r="AH27" s="350"/>
      <c r="AI27" s="348"/>
      <c r="AJ27" s="348"/>
      <c r="AK27" s="351"/>
      <c r="AL27" s="394">
        <f t="shared" si="2"/>
        <v>150</v>
      </c>
      <c r="AM27" s="397">
        <v>0</v>
      </c>
      <c r="AN27" s="396" t="e">
        <f t="shared" si="1"/>
        <v>#DIV/0!</v>
      </c>
      <c r="AO27" t="s">
        <v>320</v>
      </c>
    </row>
    <row r="28" spans="1:41" ht="15" hidden="1" x14ac:dyDescent="0.25">
      <c r="A28" s="334">
        <v>16</v>
      </c>
      <c r="B28" s="346" t="s">
        <v>78</v>
      </c>
      <c r="C28" s="347"/>
      <c r="D28" s="348"/>
      <c r="E28" s="348"/>
      <c r="F28" s="348"/>
      <c r="G28" s="348"/>
      <c r="H28" s="348"/>
      <c r="I28" s="348"/>
      <c r="J28" s="348"/>
      <c r="K28" s="348"/>
      <c r="L28" s="348"/>
      <c r="M28" s="348"/>
      <c r="N28" s="348"/>
      <c r="O28" s="348"/>
      <c r="P28" s="348"/>
      <c r="Q28" s="348"/>
      <c r="R28" s="348"/>
      <c r="S28" s="348"/>
      <c r="T28" s="348"/>
      <c r="U28" s="348"/>
      <c r="V28" s="348"/>
      <c r="W28" s="348">
        <f>1*6</f>
        <v>6</v>
      </c>
      <c r="X28" s="348"/>
      <c r="Y28" s="348">
        <f>6*12</f>
        <v>72</v>
      </c>
      <c r="Z28" s="348">
        <f>6*12</f>
        <v>72</v>
      </c>
      <c r="AA28" s="349"/>
      <c r="AB28" s="348"/>
      <c r="AC28" s="349"/>
      <c r="AD28" s="349"/>
      <c r="AE28" s="348"/>
      <c r="AF28" s="349"/>
      <c r="AG28" s="350"/>
      <c r="AH28" s="350"/>
      <c r="AI28" s="348"/>
      <c r="AJ28" s="348"/>
      <c r="AK28" s="351"/>
      <c r="AL28" s="394">
        <f t="shared" si="2"/>
        <v>150</v>
      </c>
      <c r="AM28" s="397">
        <v>0</v>
      </c>
      <c r="AN28" s="396" t="e">
        <f t="shared" si="1"/>
        <v>#DIV/0!</v>
      </c>
      <c r="AO28" t="s">
        <v>320</v>
      </c>
    </row>
    <row r="29" spans="1:41" ht="15" hidden="1" x14ac:dyDescent="0.25">
      <c r="A29" s="334">
        <v>18</v>
      </c>
      <c r="B29" s="346" t="s">
        <v>80</v>
      </c>
      <c r="C29" s="347"/>
      <c r="D29" s="348"/>
      <c r="E29" s="348"/>
      <c r="F29" s="348"/>
      <c r="G29" s="348"/>
      <c r="H29" s="348"/>
      <c r="I29" s="348"/>
      <c r="J29" s="348"/>
      <c r="K29" s="348"/>
      <c r="L29" s="348"/>
      <c r="M29" s="348"/>
      <c r="N29" s="348"/>
      <c r="O29" s="348"/>
      <c r="P29" s="348"/>
      <c r="Q29" s="348"/>
      <c r="R29" s="348"/>
      <c r="S29" s="348"/>
      <c r="T29" s="348"/>
      <c r="U29" s="348"/>
      <c r="V29" s="348"/>
      <c r="W29" s="348">
        <f>1*6</f>
        <v>6</v>
      </c>
      <c r="X29" s="348"/>
      <c r="Y29" s="348">
        <f>6*12</f>
        <v>72</v>
      </c>
      <c r="Z29" s="348">
        <f>6*12</f>
        <v>72</v>
      </c>
      <c r="AA29" s="348"/>
      <c r="AB29" s="348"/>
      <c r="AC29" s="348"/>
      <c r="AD29" s="348"/>
      <c r="AE29" s="348"/>
      <c r="AF29" s="348"/>
      <c r="AG29" s="348"/>
      <c r="AH29" s="348"/>
      <c r="AI29" s="348"/>
      <c r="AJ29" s="348"/>
      <c r="AK29" s="351"/>
      <c r="AL29" s="394">
        <f t="shared" si="2"/>
        <v>150</v>
      </c>
      <c r="AM29" s="397">
        <v>0</v>
      </c>
      <c r="AN29" s="396" t="e">
        <f t="shared" si="1"/>
        <v>#DIV/0!</v>
      </c>
      <c r="AO29" t="s">
        <v>320</v>
      </c>
    </row>
    <row r="30" spans="1:41" ht="15" hidden="1" x14ac:dyDescent="0.25">
      <c r="A30" s="334">
        <v>22</v>
      </c>
      <c r="B30" s="346" t="s">
        <v>85</v>
      </c>
      <c r="C30" s="347">
        <f>2*4</f>
        <v>8</v>
      </c>
      <c r="D30" s="348"/>
      <c r="E30" s="348"/>
      <c r="F30" s="348"/>
      <c r="G30" s="348"/>
      <c r="H30" s="348"/>
      <c r="I30" s="348"/>
      <c r="J30" s="348"/>
      <c r="K30" s="348"/>
      <c r="L30" s="348"/>
      <c r="M30" s="348"/>
      <c r="N30" s="348"/>
      <c r="O30" s="348"/>
      <c r="P30" s="348"/>
      <c r="Q30" s="348"/>
      <c r="R30" s="348"/>
      <c r="S30" s="348"/>
      <c r="T30" s="348"/>
      <c r="U30" s="348"/>
      <c r="V30" s="348"/>
      <c r="W30" s="348"/>
      <c r="X30" s="348"/>
      <c r="Y30" s="348">
        <f>6*12</f>
        <v>72</v>
      </c>
      <c r="Z30" s="348">
        <f>5*12</f>
        <v>60</v>
      </c>
      <c r="AA30" s="349"/>
      <c r="AB30" s="348"/>
      <c r="AC30" s="349"/>
      <c r="AD30" s="348"/>
      <c r="AE30" s="348"/>
      <c r="AF30" s="348"/>
      <c r="AG30" s="348"/>
      <c r="AH30" s="348"/>
      <c r="AI30" s="348"/>
      <c r="AJ30" s="348">
        <v>10</v>
      </c>
      <c r="AK30" s="351"/>
      <c r="AL30" s="394">
        <f t="shared" si="2"/>
        <v>150</v>
      </c>
      <c r="AM30" s="397">
        <v>18</v>
      </c>
      <c r="AN30" s="396">
        <f t="shared" si="1"/>
        <v>2.25</v>
      </c>
      <c r="AO30" t="s">
        <v>320</v>
      </c>
    </row>
    <row r="31" spans="1:41" ht="15" hidden="1" x14ac:dyDescent="0.25">
      <c r="A31" s="345">
        <v>23</v>
      </c>
      <c r="B31" s="346" t="s">
        <v>87</v>
      </c>
      <c r="C31" s="347"/>
      <c r="D31" s="348"/>
      <c r="E31" s="348"/>
      <c r="F31" s="348"/>
      <c r="G31" s="348"/>
      <c r="H31" s="348"/>
      <c r="I31" s="348"/>
      <c r="J31" s="348"/>
      <c r="K31" s="348"/>
      <c r="L31" s="348"/>
      <c r="M31" s="348"/>
      <c r="N31" s="348"/>
      <c r="O31" s="348"/>
      <c r="P31" s="348"/>
      <c r="Q31" s="348"/>
      <c r="R31" s="348"/>
      <c r="S31" s="348"/>
      <c r="T31" s="348"/>
      <c r="U31" s="348"/>
      <c r="V31" s="348"/>
      <c r="W31" s="348">
        <f>1*6</f>
        <v>6</v>
      </c>
      <c r="X31" s="348"/>
      <c r="Y31" s="348">
        <f>6*12</f>
        <v>72</v>
      </c>
      <c r="Z31" s="348">
        <f>6*12</f>
        <v>72</v>
      </c>
      <c r="AA31" s="348"/>
      <c r="AB31" s="348"/>
      <c r="AC31" s="348"/>
      <c r="AD31" s="348"/>
      <c r="AE31" s="348"/>
      <c r="AF31" s="348"/>
      <c r="AG31" s="348"/>
      <c r="AH31" s="492"/>
      <c r="AI31" s="493"/>
      <c r="AJ31" s="493"/>
      <c r="AK31" s="493"/>
      <c r="AL31" s="394">
        <f t="shared" si="2"/>
        <v>150</v>
      </c>
      <c r="AM31" s="397">
        <v>1</v>
      </c>
      <c r="AN31" s="396" t="e">
        <f t="shared" si="1"/>
        <v>#DIV/0!</v>
      </c>
      <c r="AO31" t="s">
        <v>320</v>
      </c>
    </row>
    <row r="32" spans="1:41" ht="15" hidden="1" x14ac:dyDescent="0.25">
      <c r="A32" s="334">
        <v>24</v>
      </c>
      <c r="B32" s="346" t="s">
        <v>88</v>
      </c>
      <c r="C32" s="347"/>
      <c r="D32" s="348"/>
      <c r="E32" s="348"/>
      <c r="F32" s="348"/>
      <c r="G32" s="348"/>
      <c r="H32" s="348"/>
      <c r="I32" s="348"/>
      <c r="J32" s="348"/>
      <c r="K32" s="348"/>
      <c r="L32" s="348"/>
      <c r="M32" s="348"/>
      <c r="N32" s="348"/>
      <c r="O32" s="348"/>
      <c r="P32" s="348"/>
      <c r="Q32" s="348"/>
      <c r="R32" s="348"/>
      <c r="S32" s="348"/>
      <c r="T32" s="348"/>
      <c r="U32" s="348"/>
      <c r="V32" s="348"/>
      <c r="W32" s="348">
        <f>1*6</f>
        <v>6</v>
      </c>
      <c r="X32" s="348"/>
      <c r="Y32" s="348">
        <f>5*12</f>
        <v>60</v>
      </c>
      <c r="Z32" s="348">
        <f>7*12</f>
        <v>84</v>
      </c>
      <c r="AA32" s="348"/>
      <c r="AB32" s="348"/>
      <c r="AC32" s="348"/>
      <c r="AD32" s="348"/>
      <c r="AE32" s="348"/>
      <c r="AF32" s="348"/>
      <c r="AG32" s="348"/>
      <c r="AH32" s="348"/>
      <c r="AI32" s="348"/>
      <c r="AJ32" s="348"/>
      <c r="AK32" s="351"/>
      <c r="AL32" s="394">
        <f t="shared" si="2"/>
        <v>150</v>
      </c>
      <c r="AM32" s="397">
        <v>0</v>
      </c>
      <c r="AN32" s="396" t="e">
        <f t="shared" si="1"/>
        <v>#DIV/0!</v>
      </c>
      <c r="AO32" t="s">
        <v>320</v>
      </c>
    </row>
    <row r="33" spans="1:41" ht="15" hidden="1" x14ac:dyDescent="0.25">
      <c r="A33" s="334">
        <v>25</v>
      </c>
      <c r="B33" s="346" t="s">
        <v>89</v>
      </c>
      <c r="C33" s="347"/>
      <c r="D33" s="348"/>
      <c r="E33" s="348"/>
      <c r="F33" s="348"/>
      <c r="G33" s="348"/>
      <c r="H33" s="348"/>
      <c r="I33" s="348"/>
      <c r="J33" s="348"/>
      <c r="K33" s="348"/>
      <c r="L33" s="348"/>
      <c r="M33" s="348"/>
      <c r="N33" s="348"/>
      <c r="O33" s="348"/>
      <c r="P33" s="348"/>
      <c r="Q33" s="348"/>
      <c r="R33" s="348"/>
      <c r="S33" s="348"/>
      <c r="T33" s="348"/>
      <c r="U33" s="348"/>
      <c r="V33" s="348"/>
      <c r="W33" s="348">
        <f>9*6</f>
        <v>54</v>
      </c>
      <c r="X33" s="348"/>
      <c r="Y33" s="348">
        <f>4*12</f>
        <v>48</v>
      </c>
      <c r="Z33" s="348">
        <f>4*12</f>
        <v>48</v>
      </c>
      <c r="AA33" s="349"/>
      <c r="AB33" s="348"/>
      <c r="AC33" s="349"/>
      <c r="AD33" s="349"/>
      <c r="AE33" s="348"/>
      <c r="AF33" s="349"/>
      <c r="AG33" s="350"/>
      <c r="AH33" s="350"/>
      <c r="AI33" s="348"/>
      <c r="AJ33" s="348"/>
      <c r="AK33" s="351"/>
      <c r="AL33" s="394">
        <f t="shared" si="2"/>
        <v>150</v>
      </c>
      <c r="AM33" s="397">
        <v>0</v>
      </c>
      <c r="AN33" s="396" t="e">
        <f t="shared" si="1"/>
        <v>#DIV/0!</v>
      </c>
      <c r="AO33" t="s">
        <v>320</v>
      </c>
    </row>
    <row r="34" spans="1:41" ht="15" hidden="1" customHeight="1" x14ac:dyDescent="0.25">
      <c r="A34" s="345">
        <v>26</v>
      </c>
      <c r="B34" s="346" t="s">
        <v>90</v>
      </c>
      <c r="C34" s="347"/>
      <c r="D34" s="348"/>
      <c r="E34" s="348"/>
      <c r="F34" s="348"/>
      <c r="G34" s="348"/>
      <c r="H34" s="348"/>
      <c r="I34" s="348"/>
      <c r="J34" s="348"/>
      <c r="K34" s="348"/>
      <c r="L34" s="348"/>
      <c r="M34" s="348"/>
      <c r="N34" s="348"/>
      <c r="O34" s="348"/>
      <c r="P34" s="348"/>
      <c r="Q34" s="348"/>
      <c r="R34" s="348"/>
      <c r="S34" s="348"/>
      <c r="T34" s="348"/>
      <c r="U34" s="348"/>
      <c r="V34" s="348"/>
      <c r="W34" s="348"/>
      <c r="X34" s="348"/>
      <c r="Y34" s="348">
        <f>4*12</f>
        <v>48</v>
      </c>
      <c r="Z34" s="348">
        <f>2*12</f>
        <v>24</v>
      </c>
      <c r="AA34" s="500" t="s">
        <v>479</v>
      </c>
      <c r="AB34" s="501"/>
      <c r="AC34" s="501"/>
      <c r="AD34" s="501"/>
      <c r="AE34" s="501"/>
      <c r="AF34" s="501"/>
      <c r="AG34" s="501"/>
      <c r="AH34" s="501"/>
      <c r="AI34" s="501"/>
      <c r="AJ34" s="501"/>
      <c r="AK34" s="501"/>
      <c r="AL34" s="394">
        <f t="shared" si="2"/>
        <v>72</v>
      </c>
      <c r="AM34" s="397">
        <v>0</v>
      </c>
      <c r="AN34" s="396" t="e">
        <f t="shared" si="1"/>
        <v>#DIV/0!</v>
      </c>
      <c r="AO34" t="s">
        <v>320</v>
      </c>
    </row>
    <row r="35" spans="1:41" ht="15" hidden="1" customHeight="1" x14ac:dyDescent="0.25">
      <c r="A35" s="334">
        <v>27</v>
      </c>
      <c r="B35" s="356" t="s">
        <v>91</v>
      </c>
      <c r="C35" s="347"/>
      <c r="D35" s="348"/>
      <c r="E35" s="348"/>
      <c r="F35" s="348"/>
      <c r="G35" s="348"/>
      <c r="H35" s="348"/>
      <c r="I35" s="348"/>
      <c r="J35" s="348"/>
      <c r="K35" s="348"/>
      <c r="L35" s="348"/>
      <c r="M35" s="348"/>
      <c r="N35" s="348"/>
      <c r="O35" s="348"/>
      <c r="P35" s="348"/>
      <c r="Q35" s="348"/>
      <c r="R35" s="348"/>
      <c r="S35" s="348"/>
      <c r="T35" s="348"/>
      <c r="U35" s="348"/>
      <c r="V35" s="348"/>
      <c r="W35" s="348"/>
      <c r="X35" s="348"/>
      <c r="Y35" s="348"/>
      <c r="Z35" s="348"/>
      <c r="AA35" s="492" t="s">
        <v>480</v>
      </c>
      <c r="AB35" s="493"/>
      <c r="AC35" s="493"/>
      <c r="AD35" s="493"/>
      <c r="AE35" s="493"/>
      <c r="AF35" s="493"/>
      <c r="AG35" s="493"/>
      <c r="AH35" s="493"/>
      <c r="AI35" s="493"/>
      <c r="AJ35" s="493"/>
      <c r="AK35" s="493"/>
      <c r="AL35" s="394">
        <f t="shared" si="2"/>
        <v>0</v>
      </c>
      <c r="AM35" s="397">
        <v>0</v>
      </c>
      <c r="AN35" s="396" t="e">
        <f t="shared" si="1"/>
        <v>#DIV/0!</v>
      </c>
      <c r="AO35" t="s">
        <v>320</v>
      </c>
    </row>
    <row r="36" spans="1:41" ht="15" hidden="1" x14ac:dyDescent="0.25">
      <c r="A36" s="334">
        <v>28</v>
      </c>
      <c r="B36" s="346" t="s">
        <v>93</v>
      </c>
      <c r="C36" s="347"/>
      <c r="D36" s="348"/>
      <c r="E36" s="348"/>
      <c r="F36" s="348">
        <f>3*4</f>
        <v>12</v>
      </c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8"/>
      <c r="T36" s="348">
        <f>6*6</f>
        <v>36</v>
      </c>
      <c r="U36" s="348"/>
      <c r="V36" s="348"/>
      <c r="W36" s="348"/>
      <c r="X36" s="348"/>
      <c r="Y36" s="348"/>
      <c r="Z36" s="348">
        <f>8*12</f>
        <v>96</v>
      </c>
      <c r="AA36" s="349"/>
      <c r="AB36" s="348"/>
      <c r="AC36" s="349"/>
      <c r="AD36" s="349"/>
      <c r="AE36" s="348"/>
      <c r="AF36" s="349"/>
      <c r="AG36" s="350"/>
      <c r="AH36" s="350"/>
      <c r="AI36" s="348"/>
      <c r="AJ36" s="348">
        <v>6</v>
      </c>
      <c r="AK36" s="351"/>
      <c r="AL36" s="394">
        <f t="shared" si="2"/>
        <v>150</v>
      </c>
      <c r="AM36" s="397">
        <v>0</v>
      </c>
      <c r="AN36" s="396" t="e">
        <f t="shared" si="1"/>
        <v>#DIV/0!</v>
      </c>
      <c r="AO36" t="s">
        <v>320</v>
      </c>
    </row>
    <row r="37" spans="1:41" ht="15" hidden="1" customHeight="1" x14ac:dyDescent="0.25">
      <c r="A37" s="345">
        <v>29</v>
      </c>
      <c r="B37" s="346" t="s">
        <v>94</v>
      </c>
      <c r="C37" s="509" t="s">
        <v>481</v>
      </c>
      <c r="D37" s="501"/>
      <c r="E37" s="501"/>
      <c r="F37" s="501"/>
      <c r="G37" s="501"/>
      <c r="H37" s="501"/>
      <c r="I37" s="501"/>
      <c r="J37" s="501"/>
      <c r="K37" s="501"/>
      <c r="L37" s="501"/>
      <c r="M37" s="501"/>
      <c r="N37" s="501"/>
      <c r="O37" s="501"/>
      <c r="P37" s="501"/>
      <c r="Q37" s="501"/>
      <c r="R37" s="501"/>
      <c r="S37" s="501"/>
      <c r="T37" s="501"/>
      <c r="U37" s="501"/>
      <c r="V37" s="501"/>
      <c r="W37" s="501"/>
      <c r="X37" s="501"/>
      <c r="Y37" s="501"/>
      <c r="Z37" s="501"/>
      <c r="AA37" s="501"/>
      <c r="AB37" s="501"/>
      <c r="AC37" s="501"/>
      <c r="AD37" s="501"/>
      <c r="AE37" s="501"/>
      <c r="AF37" s="501"/>
      <c r="AG37" s="501"/>
      <c r="AH37" s="501"/>
      <c r="AI37" s="501"/>
      <c r="AJ37" s="501"/>
      <c r="AK37" s="501"/>
      <c r="AL37" s="394">
        <f>SUM(C37:AK37)</f>
        <v>0</v>
      </c>
      <c r="AM37" s="397">
        <v>0</v>
      </c>
      <c r="AN37" s="396" t="e">
        <f>+AM37/#REF!</f>
        <v>#REF!</v>
      </c>
      <c r="AO37" t="s">
        <v>320</v>
      </c>
    </row>
    <row r="38" spans="1:41" ht="15" hidden="1" x14ac:dyDescent="0.25">
      <c r="A38" s="334">
        <v>30</v>
      </c>
      <c r="B38" s="346" t="s">
        <v>95</v>
      </c>
      <c r="C38" s="347"/>
      <c r="D38" s="348"/>
      <c r="E38" s="348"/>
      <c r="F38" s="348">
        <f>3*4</f>
        <v>12</v>
      </c>
      <c r="G38" s="348"/>
      <c r="H38" s="348"/>
      <c r="I38" s="348"/>
      <c r="J38" s="348"/>
      <c r="K38" s="348"/>
      <c r="L38" s="348"/>
      <c r="M38" s="348"/>
      <c r="N38" s="348"/>
      <c r="O38" s="348"/>
      <c r="P38" s="348"/>
      <c r="Q38" s="348"/>
      <c r="R38" s="348"/>
      <c r="S38" s="348"/>
      <c r="T38" s="348"/>
      <c r="U38" s="348"/>
      <c r="V38" s="348"/>
      <c r="W38" s="348">
        <f>6*6</f>
        <v>36</v>
      </c>
      <c r="X38" s="348"/>
      <c r="Y38" s="348">
        <f>2*12</f>
        <v>24</v>
      </c>
      <c r="Z38" s="348">
        <f>6*12</f>
        <v>72</v>
      </c>
      <c r="AA38" s="349"/>
      <c r="AB38" s="348"/>
      <c r="AC38" s="349"/>
      <c r="AD38" s="348"/>
      <c r="AE38" s="348"/>
      <c r="AF38" s="348"/>
      <c r="AG38" s="348"/>
      <c r="AH38" s="350"/>
      <c r="AI38" s="350"/>
      <c r="AJ38" s="350">
        <f>6</f>
        <v>6</v>
      </c>
      <c r="AK38" s="357"/>
      <c r="AL38" s="394">
        <f t="shared" si="2"/>
        <v>150</v>
      </c>
      <c r="AM38" s="397">
        <v>11</v>
      </c>
      <c r="AN38" s="396" t="e">
        <f t="shared" si="1"/>
        <v>#DIV/0!</v>
      </c>
      <c r="AO38" t="s">
        <v>320</v>
      </c>
    </row>
    <row r="39" spans="1:41" ht="15" hidden="1" x14ac:dyDescent="0.25">
      <c r="A39" s="334">
        <v>31</v>
      </c>
      <c r="B39" s="346" t="s">
        <v>96</v>
      </c>
      <c r="C39" s="347"/>
      <c r="D39" s="348"/>
      <c r="E39" s="348"/>
      <c r="F39" s="348">
        <f>4*4</f>
        <v>16</v>
      </c>
      <c r="G39" s="348"/>
      <c r="H39" s="348"/>
      <c r="I39" s="348"/>
      <c r="J39" s="348"/>
      <c r="K39" s="348"/>
      <c r="L39" s="348"/>
      <c r="M39" s="348"/>
      <c r="N39" s="348"/>
      <c r="O39" s="348"/>
      <c r="P39" s="348"/>
      <c r="Q39" s="348"/>
      <c r="R39" s="348"/>
      <c r="S39" s="348"/>
      <c r="T39" s="348">
        <f>3*6</f>
        <v>18</v>
      </c>
      <c r="U39" s="348"/>
      <c r="V39" s="348"/>
      <c r="W39" s="348">
        <f>4*6</f>
        <v>24</v>
      </c>
      <c r="X39" s="348"/>
      <c r="Y39" s="348"/>
      <c r="Z39" s="348">
        <f>7*12</f>
        <v>84</v>
      </c>
      <c r="AA39" s="349"/>
      <c r="AB39" s="348"/>
      <c r="AC39" s="349"/>
      <c r="AD39" s="349"/>
      <c r="AE39" s="348"/>
      <c r="AF39" s="348"/>
      <c r="AG39" s="348"/>
      <c r="AH39" s="348"/>
      <c r="AI39" s="348"/>
      <c r="AJ39" s="348">
        <v>2</v>
      </c>
      <c r="AK39" s="351">
        <f>1*6</f>
        <v>6</v>
      </c>
      <c r="AL39" s="394">
        <f t="shared" si="2"/>
        <v>150</v>
      </c>
      <c r="AM39" s="397">
        <v>19</v>
      </c>
      <c r="AN39" s="396" t="e">
        <f t="shared" si="1"/>
        <v>#DIV/0!</v>
      </c>
      <c r="AO39" t="s">
        <v>320</v>
      </c>
    </row>
    <row r="40" spans="1:41" ht="15" hidden="1" customHeight="1" x14ac:dyDescent="0.25">
      <c r="A40" s="345">
        <v>32</v>
      </c>
      <c r="B40" s="346" t="s">
        <v>97</v>
      </c>
      <c r="C40" s="499" t="s">
        <v>481</v>
      </c>
      <c r="D40" s="493"/>
      <c r="E40" s="493"/>
      <c r="F40" s="493"/>
      <c r="G40" s="493"/>
      <c r="H40" s="493"/>
      <c r="I40" s="493"/>
      <c r="J40" s="493"/>
      <c r="K40" s="493"/>
      <c r="L40" s="493"/>
      <c r="M40" s="493"/>
      <c r="N40" s="493"/>
      <c r="O40" s="493"/>
      <c r="P40" s="493"/>
      <c r="Q40" s="493"/>
      <c r="R40" s="493"/>
      <c r="S40" s="493"/>
      <c r="T40" s="493"/>
      <c r="U40" s="493"/>
      <c r="V40" s="493"/>
      <c r="W40" s="493"/>
      <c r="X40" s="493"/>
      <c r="Y40" s="493"/>
      <c r="Z40" s="493"/>
      <c r="AA40" s="493"/>
      <c r="AB40" s="493"/>
      <c r="AC40" s="493"/>
      <c r="AD40" s="493"/>
      <c r="AE40" s="493"/>
      <c r="AF40" s="493"/>
      <c r="AG40" s="493"/>
      <c r="AH40" s="493"/>
      <c r="AI40" s="493"/>
      <c r="AJ40" s="493"/>
      <c r="AK40" s="493"/>
      <c r="AL40" s="394"/>
      <c r="AM40" s="397">
        <v>0</v>
      </c>
      <c r="AN40" s="396" t="e">
        <f>+AM40/#REF!</f>
        <v>#REF!</v>
      </c>
      <c r="AO40" t="s">
        <v>320</v>
      </c>
    </row>
    <row r="41" spans="1:41" ht="15" hidden="1" x14ac:dyDescent="0.25">
      <c r="A41" s="334">
        <v>33</v>
      </c>
      <c r="B41" s="346" t="s">
        <v>98</v>
      </c>
      <c r="C41" s="347"/>
      <c r="D41" s="348"/>
      <c r="E41" s="348"/>
      <c r="F41" s="348"/>
      <c r="G41" s="348"/>
      <c r="H41" s="348"/>
      <c r="I41" s="348"/>
      <c r="J41" s="348"/>
      <c r="K41" s="348"/>
      <c r="L41" s="348"/>
      <c r="M41" s="348"/>
      <c r="N41" s="348"/>
      <c r="O41" s="348"/>
      <c r="P41" s="348"/>
      <c r="Q41" s="348"/>
      <c r="R41" s="348"/>
      <c r="S41" s="348"/>
      <c r="T41" s="348"/>
      <c r="U41" s="348"/>
      <c r="V41" s="348"/>
      <c r="W41" s="348"/>
      <c r="X41" s="348"/>
      <c r="Y41" s="348">
        <f>5*12</f>
        <v>60</v>
      </c>
      <c r="Z41" s="348">
        <f>4*12</f>
        <v>48</v>
      </c>
      <c r="AA41" s="358"/>
      <c r="AB41" s="358">
        <f>6*6</f>
        <v>36</v>
      </c>
      <c r="AC41" s="358"/>
      <c r="AD41" s="358"/>
      <c r="AE41" s="358"/>
      <c r="AF41" s="358"/>
      <c r="AG41" s="358"/>
      <c r="AH41" s="358"/>
      <c r="AI41" s="358"/>
      <c r="AJ41" s="358">
        <v>6</v>
      </c>
      <c r="AK41" s="359"/>
      <c r="AL41" s="394">
        <f t="shared" si="2"/>
        <v>150</v>
      </c>
      <c r="AM41" s="397">
        <v>0</v>
      </c>
      <c r="AN41" s="396" t="e">
        <f t="shared" si="1"/>
        <v>#DIV/0!</v>
      </c>
      <c r="AO41" t="s">
        <v>320</v>
      </c>
    </row>
    <row r="42" spans="1:41" ht="15" hidden="1" customHeight="1" x14ac:dyDescent="0.25">
      <c r="A42" s="334">
        <v>34</v>
      </c>
      <c r="B42" s="346" t="s">
        <v>99</v>
      </c>
      <c r="C42" s="509" t="s">
        <v>482</v>
      </c>
      <c r="D42" s="501"/>
      <c r="E42" s="501"/>
      <c r="F42" s="501"/>
      <c r="G42" s="501"/>
      <c r="H42" s="501"/>
      <c r="I42" s="501"/>
      <c r="J42" s="501"/>
      <c r="K42" s="501"/>
      <c r="L42" s="501"/>
      <c r="M42" s="501"/>
      <c r="N42" s="501"/>
      <c r="O42" s="501"/>
      <c r="P42" s="501"/>
      <c r="Q42" s="501"/>
      <c r="R42" s="501"/>
      <c r="S42" s="501"/>
      <c r="T42" s="501"/>
      <c r="U42" s="501"/>
      <c r="V42" s="501"/>
      <c r="W42" s="501"/>
      <c r="X42" s="501"/>
      <c r="Y42" s="501"/>
      <c r="Z42" s="501"/>
      <c r="AA42" s="501"/>
      <c r="AB42" s="501"/>
      <c r="AC42" s="501"/>
      <c r="AD42" s="501"/>
      <c r="AE42" s="501"/>
      <c r="AF42" s="501"/>
      <c r="AG42" s="501"/>
      <c r="AH42" s="501"/>
      <c r="AI42" s="501"/>
      <c r="AJ42" s="501"/>
      <c r="AK42" s="501"/>
      <c r="AL42" s="394">
        <f>SUM(C42:AK42)</f>
        <v>0</v>
      </c>
      <c r="AM42" s="397">
        <v>0</v>
      </c>
      <c r="AN42" s="396" t="e">
        <f>+AM42/#REF!</f>
        <v>#REF!</v>
      </c>
      <c r="AO42" t="s">
        <v>320</v>
      </c>
    </row>
    <row r="43" spans="1:41" ht="15" hidden="1" customHeight="1" x14ac:dyDescent="0.25">
      <c r="A43" s="345">
        <v>35</v>
      </c>
      <c r="B43" s="346" t="s">
        <v>100</v>
      </c>
      <c r="C43" s="509" t="s">
        <v>482</v>
      </c>
      <c r="D43" s="501"/>
      <c r="E43" s="501"/>
      <c r="F43" s="501"/>
      <c r="G43" s="501"/>
      <c r="H43" s="501"/>
      <c r="I43" s="501"/>
      <c r="J43" s="501"/>
      <c r="K43" s="501"/>
      <c r="L43" s="501"/>
      <c r="M43" s="501"/>
      <c r="N43" s="501"/>
      <c r="O43" s="501"/>
      <c r="P43" s="501"/>
      <c r="Q43" s="501"/>
      <c r="R43" s="501"/>
      <c r="S43" s="501"/>
      <c r="T43" s="501"/>
      <c r="U43" s="501"/>
      <c r="V43" s="501"/>
      <c r="W43" s="501"/>
      <c r="X43" s="501"/>
      <c r="Y43" s="501"/>
      <c r="Z43" s="501"/>
      <c r="AA43" s="501"/>
      <c r="AB43" s="501"/>
      <c r="AC43" s="501"/>
      <c r="AD43" s="501"/>
      <c r="AE43" s="501"/>
      <c r="AF43" s="501"/>
      <c r="AG43" s="501"/>
      <c r="AH43" s="501"/>
      <c r="AI43" s="501"/>
      <c r="AJ43" s="501"/>
      <c r="AK43" s="501"/>
      <c r="AL43" s="394">
        <f>SUM(C43:AK43)</f>
        <v>0</v>
      </c>
      <c r="AM43" s="397">
        <v>3</v>
      </c>
      <c r="AN43" s="396" t="e">
        <f>+AM43/#REF!</f>
        <v>#REF!</v>
      </c>
      <c r="AO43" t="s">
        <v>320</v>
      </c>
    </row>
    <row r="44" spans="1:41" ht="15" hidden="1" x14ac:dyDescent="0.25">
      <c r="A44" s="334">
        <v>36</v>
      </c>
      <c r="B44" s="346" t="s">
        <v>101</v>
      </c>
      <c r="C44" s="347"/>
      <c r="D44" s="348"/>
      <c r="E44" s="348"/>
      <c r="F44" s="348"/>
      <c r="G44" s="348"/>
      <c r="H44" s="348"/>
      <c r="I44" s="348"/>
      <c r="J44" s="348"/>
      <c r="K44" s="348"/>
      <c r="L44" s="348"/>
      <c r="M44" s="348"/>
      <c r="N44" s="348"/>
      <c r="O44" s="348"/>
      <c r="P44" s="348"/>
      <c r="Q44" s="348"/>
      <c r="R44" s="348"/>
      <c r="S44" s="348"/>
      <c r="T44" s="348"/>
      <c r="U44" s="348">
        <f>7*6</f>
        <v>42</v>
      </c>
      <c r="V44" s="348"/>
      <c r="W44" s="348">
        <f>10*6</f>
        <v>60</v>
      </c>
      <c r="X44" s="348"/>
      <c r="Y44" s="348"/>
      <c r="Z44" s="348">
        <f>4*12</f>
        <v>48</v>
      </c>
      <c r="AA44" s="349"/>
      <c r="AB44" s="348"/>
      <c r="AC44" s="349"/>
      <c r="AD44" s="358"/>
      <c r="AE44" s="358"/>
      <c r="AF44" s="358"/>
      <c r="AG44" s="358"/>
      <c r="AH44" s="358"/>
      <c r="AI44" s="358"/>
      <c r="AJ44" s="358"/>
      <c r="AK44" s="359"/>
      <c r="AL44" s="394">
        <f t="shared" si="2"/>
        <v>150</v>
      </c>
      <c r="AM44" s="397">
        <v>0</v>
      </c>
      <c r="AN44" s="396" t="e">
        <f t="shared" si="1"/>
        <v>#DIV/0!</v>
      </c>
      <c r="AO44" t="s">
        <v>320</v>
      </c>
    </row>
    <row r="45" spans="1:41" ht="15" hidden="1" x14ac:dyDescent="0.25">
      <c r="A45" s="334">
        <v>37</v>
      </c>
      <c r="B45" s="346" t="s">
        <v>102</v>
      </c>
      <c r="C45" s="347"/>
      <c r="D45" s="348"/>
      <c r="E45" s="348"/>
      <c r="F45" s="348"/>
      <c r="G45" s="348"/>
      <c r="H45" s="348"/>
      <c r="I45" s="348"/>
      <c r="J45" s="348"/>
      <c r="K45" s="348"/>
      <c r="L45" s="348"/>
      <c r="M45" s="348"/>
      <c r="N45" s="348"/>
      <c r="O45" s="348"/>
      <c r="P45" s="348"/>
      <c r="Q45" s="348"/>
      <c r="R45" s="348"/>
      <c r="S45" s="348"/>
      <c r="T45" s="348"/>
      <c r="U45" s="348">
        <f>18*6</f>
        <v>108</v>
      </c>
      <c r="V45" s="348"/>
      <c r="W45" s="348">
        <f>5*6</f>
        <v>30</v>
      </c>
      <c r="X45" s="348"/>
      <c r="Y45" s="348"/>
      <c r="Z45" s="348">
        <f>1*12</f>
        <v>12</v>
      </c>
      <c r="AA45" s="349"/>
      <c r="AB45" s="348"/>
      <c r="AC45" s="349"/>
      <c r="AD45" s="349"/>
      <c r="AE45" s="348"/>
      <c r="AF45" s="348"/>
      <c r="AG45" s="348"/>
      <c r="AH45" s="348"/>
      <c r="AI45" s="348"/>
      <c r="AJ45" s="348"/>
      <c r="AK45" s="351"/>
      <c r="AL45" s="394">
        <f t="shared" si="2"/>
        <v>150</v>
      </c>
      <c r="AM45" s="397">
        <v>0</v>
      </c>
      <c r="AN45" s="396" t="e">
        <f t="shared" si="1"/>
        <v>#DIV/0!</v>
      </c>
      <c r="AO45" t="s">
        <v>320</v>
      </c>
    </row>
    <row r="46" spans="1:41" ht="15" hidden="1" x14ac:dyDescent="0.25">
      <c r="A46" s="345">
        <v>38</v>
      </c>
      <c r="B46" s="346" t="s">
        <v>103</v>
      </c>
      <c r="C46" s="347">
        <f>2*4</f>
        <v>8</v>
      </c>
      <c r="D46" s="348"/>
      <c r="E46" s="348"/>
      <c r="F46" s="348"/>
      <c r="G46" s="348"/>
      <c r="H46" s="348"/>
      <c r="I46" s="348"/>
      <c r="J46" s="348"/>
      <c r="K46" s="348"/>
      <c r="L46" s="348"/>
      <c r="M46" s="348"/>
      <c r="N46" s="348"/>
      <c r="O46" s="348"/>
      <c r="P46" s="348"/>
      <c r="Q46" s="348"/>
      <c r="R46" s="348"/>
      <c r="S46" s="348"/>
      <c r="T46" s="348"/>
      <c r="U46" s="348"/>
      <c r="V46" s="348"/>
      <c r="W46" s="348"/>
      <c r="X46" s="348"/>
      <c r="Y46" s="348"/>
      <c r="Z46" s="348">
        <f>10*12</f>
        <v>120</v>
      </c>
      <c r="AA46" s="349"/>
      <c r="AB46" s="348"/>
      <c r="AC46" s="349"/>
      <c r="AD46" s="349"/>
      <c r="AE46" s="348"/>
      <c r="AF46" s="358"/>
      <c r="AG46" s="358"/>
      <c r="AH46" s="358">
        <f>3*6</f>
        <v>18</v>
      </c>
      <c r="AI46" s="358"/>
      <c r="AJ46" s="358">
        <v>4</v>
      </c>
      <c r="AK46" s="351"/>
      <c r="AL46" s="394">
        <f t="shared" si="2"/>
        <v>150</v>
      </c>
      <c r="AM46" s="397">
        <v>9</v>
      </c>
      <c r="AN46" s="396">
        <f t="shared" si="1"/>
        <v>1.125</v>
      </c>
      <c r="AO46" t="s">
        <v>320</v>
      </c>
    </row>
    <row r="47" spans="1:41" ht="15" hidden="1" customHeight="1" x14ac:dyDescent="0.25">
      <c r="A47" s="334">
        <v>39</v>
      </c>
      <c r="B47" s="346" t="s">
        <v>104</v>
      </c>
      <c r="C47" s="509" t="s">
        <v>483</v>
      </c>
      <c r="D47" s="501"/>
      <c r="E47" s="501"/>
      <c r="F47" s="501"/>
      <c r="G47" s="501"/>
      <c r="H47" s="501"/>
      <c r="I47" s="501"/>
      <c r="J47" s="501"/>
      <c r="K47" s="501"/>
      <c r="L47" s="501"/>
      <c r="M47" s="501"/>
      <c r="N47" s="501"/>
      <c r="O47" s="501"/>
      <c r="P47" s="501"/>
      <c r="Q47" s="501"/>
      <c r="R47" s="501"/>
      <c r="S47" s="501"/>
      <c r="T47" s="501"/>
      <c r="U47" s="501"/>
      <c r="V47" s="501"/>
      <c r="W47" s="501"/>
      <c r="X47" s="501"/>
      <c r="Y47" s="501"/>
      <c r="Z47" s="501"/>
      <c r="AA47" s="501"/>
      <c r="AB47" s="501"/>
      <c r="AC47" s="501"/>
      <c r="AD47" s="501"/>
      <c r="AE47" s="501"/>
      <c r="AF47" s="501"/>
      <c r="AG47" s="501"/>
      <c r="AH47" s="501"/>
      <c r="AI47" s="501"/>
      <c r="AJ47" s="501"/>
      <c r="AK47" s="501"/>
      <c r="AL47" s="394">
        <f>SUM(C47:AK47)</f>
        <v>0</v>
      </c>
      <c r="AM47" s="397">
        <v>0</v>
      </c>
      <c r="AN47" s="396" t="e">
        <f>+AM47/#REF!</f>
        <v>#REF!</v>
      </c>
      <c r="AO47" t="s">
        <v>320</v>
      </c>
    </row>
    <row r="48" spans="1:41" ht="15" hidden="1" x14ac:dyDescent="0.25">
      <c r="A48" s="334">
        <v>40</v>
      </c>
      <c r="B48" s="346" t="s">
        <v>105</v>
      </c>
      <c r="C48" s="347"/>
      <c r="D48" s="348"/>
      <c r="E48" s="348"/>
      <c r="F48" s="348"/>
      <c r="G48" s="348"/>
      <c r="H48" s="348"/>
      <c r="I48" s="348"/>
      <c r="J48" s="348"/>
      <c r="K48" s="348"/>
      <c r="L48" s="348"/>
      <c r="M48" s="348"/>
      <c r="N48" s="348"/>
      <c r="O48" s="348"/>
      <c r="P48" s="348"/>
      <c r="Q48" s="348"/>
      <c r="R48" s="348"/>
      <c r="S48" s="348"/>
      <c r="T48" s="348"/>
      <c r="U48" s="348">
        <f>1*6</f>
        <v>6</v>
      </c>
      <c r="V48" s="348"/>
      <c r="W48" s="348"/>
      <c r="X48" s="348"/>
      <c r="Y48" s="348">
        <f>4*12</f>
        <v>48</v>
      </c>
      <c r="Z48" s="348">
        <f>8*12</f>
        <v>96</v>
      </c>
      <c r="AA48" s="349"/>
      <c r="AB48" s="348"/>
      <c r="AC48" s="349"/>
      <c r="AD48" s="348"/>
      <c r="AE48" s="348"/>
      <c r="AF48" s="348"/>
      <c r="AG48" s="350"/>
      <c r="AH48" s="350"/>
      <c r="AI48" s="348"/>
      <c r="AJ48" s="348"/>
      <c r="AK48" s="351"/>
      <c r="AL48" s="394">
        <f t="shared" si="2"/>
        <v>150</v>
      </c>
      <c r="AM48" s="397">
        <v>0</v>
      </c>
      <c r="AN48" s="396" t="e">
        <f t="shared" si="1"/>
        <v>#DIV/0!</v>
      </c>
      <c r="AO48" t="s">
        <v>320</v>
      </c>
    </row>
    <row r="49" spans="1:41" ht="15" hidden="1" x14ac:dyDescent="0.25">
      <c r="A49" s="345">
        <v>41</v>
      </c>
      <c r="B49" s="346" t="s">
        <v>106</v>
      </c>
      <c r="C49" s="347">
        <f>1*4</f>
        <v>4</v>
      </c>
      <c r="D49" s="348"/>
      <c r="E49" s="348"/>
      <c r="F49" s="348"/>
      <c r="G49" s="348"/>
      <c r="H49" s="348"/>
      <c r="I49" s="348"/>
      <c r="J49" s="348"/>
      <c r="K49" s="348"/>
      <c r="L49" s="348"/>
      <c r="M49" s="348"/>
      <c r="N49" s="348"/>
      <c r="O49" s="348"/>
      <c r="P49" s="348"/>
      <c r="Q49" s="348"/>
      <c r="R49" s="348"/>
      <c r="S49" s="348"/>
      <c r="T49" s="348"/>
      <c r="U49" s="348"/>
      <c r="V49" s="348"/>
      <c r="W49" s="348"/>
      <c r="X49" s="348"/>
      <c r="Y49" s="348">
        <f>6*12</f>
        <v>72</v>
      </c>
      <c r="Z49" s="348">
        <f>6*12</f>
        <v>72</v>
      </c>
      <c r="AA49" s="349"/>
      <c r="AB49" s="348"/>
      <c r="AC49" s="349"/>
      <c r="AD49" s="349"/>
      <c r="AE49" s="348"/>
      <c r="AF49" s="348"/>
      <c r="AG49" s="348"/>
      <c r="AH49" s="348"/>
      <c r="AI49" s="348"/>
      <c r="AJ49" s="348">
        <v>2</v>
      </c>
      <c r="AK49" s="351"/>
      <c r="AL49" s="394">
        <f t="shared" si="2"/>
        <v>150</v>
      </c>
      <c r="AM49" s="397">
        <v>0</v>
      </c>
      <c r="AN49" s="396">
        <f t="shared" si="1"/>
        <v>0</v>
      </c>
      <c r="AO49" t="s">
        <v>320</v>
      </c>
    </row>
    <row r="50" spans="1:41" ht="15" hidden="1" x14ac:dyDescent="0.25">
      <c r="A50" s="334">
        <v>42</v>
      </c>
      <c r="B50" s="346" t="s">
        <v>107</v>
      </c>
      <c r="C50" s="347"/>
      <c r="D50" s="348"/>
      <c r="E50" s="348"/>
      <c r="F50" s="348"/>
      <c r="G50" s="348"/>
      <c r="H50" s="348"/>
      <c r="I50" s="348"/>
      <c r="J50" s="348"/>
      <c r="K50" s="348"/>
      <c r="L50" s="348"/>
      <c r="M50" s="348"/>
      <c r="N50" s="348"/>
      <c r="O50" s="348"/>
      <c r="P50" s="348"/>
      <c r="Q50" s="348"/>
      <c r="R50" s="348"/>
      <c r="S50" s="348"/>
      <c r="T50" s="348"/>
      <c r="U50" s="348">
        <f>1*6</f>
        <v>6</v>
      </c>
      <c r="V50" s="348"/>
      <c r="W50" s="348"/>
      <c r="X50" s="348"/>
      <c r="Y50" s="348">
        <f>4*12</f>
        <v>48</v>
      </c>
      <c r="Z50" s="348">
        <f>8*12</f>
        <v>96</v>
      </c>
      <c r="AA50" s="349"/>
      <c r="AB50" s="348"/>
      <c r="AC50" s="349"/>
      <c r="AD50" s="349"/>
      <c r="AE50" s="348"/>
      <c r="AF50" s="358"/>
      <c r="AG50" s="358"/>
      <c r="AH50" s="358"/>
      <c r="AI50" s="358"/>
      <c r="AJ50" s="358"/>
      <c r="AK50" s="351"/>
      <c r="AL50" s="394">
        <f t="shared" si="2"/>
        <v>150</v>
      </c>
      <c r="AM50" s="397">
        <v>0</v>
      </c>
      <c r="AN50" s="396" t="e">
        <f t="shared" si="1"/>
        <v>#DIV/0!</v>
      </c>
      <c r="AO50" t="s">
        <v>320</v>
      </c>
    </row>
    <row r="51" spans="1:41" ht="15" hidden="1" x14ac:dyDescent="0.25">
      <c r="A51" s="334">
        <v>43</v>
      </c>
      <c r="B51" s="346" t="s">
        <v>110</v>
      </c>
      <c r="C51" s="347"/>
      <c r="D51" s="348"/>
      <c r="E51" s="348"/>
      <c r="F51" s="348">
        <f>1*4</f>
        <v>4</v>
      </c>
      <c r="G51" s="348"/>
      <c r="H51" s="348"/>
      <c r="I51" s="348"/>
      <c r="J51" s="348"/>
      <c r="K51" s="348"/>
      <c r="L51" s="348"/>
      <c r="M51" s="348"/>
      <c r="N51" s="348"/>
      <c r="O51" s="348"/>
      <c r="P51" s="348"/>
      <c r="Q51" s="348"/>
      <c r="R51" s="348"/>
      <c r="S51" s="348"/>
      <c r="T51" s="348"/>
      <c r="U51" s="348"/>
      <c r="V51" s="348"/>
      <c r="W51" s="348"/>
      <c r="X51" s="348"/>
      <c r="Y51" s="348">
        <f>6*12</f>
        <v>72</v>
      </c>
      <c r="Z51" s="348">
        <f>6*12</f>
        <v>72</v>
      </c>
      <c r="AA51" s="349"/>
      <c r="AB51" s="348"/>
      <c r="AC51" s="349"/>
      <c r="AD51" s="349"/>
      <c r="AE51" s="348"/>
      <c r="AF51" s="349"/>
      <c r="AG51" s="350"/>
      <c r="AH51" s="350"/>
      <c r="AI51" s="348"/>
      <c r="AJ51" s="348">
        <v>2</v>
      </c>
      <c r="AK51" s="351"/>
      <c r="AL51" s="394">
        <f t="shared" si="2"/>
        <v>150</v>
      </c>
      <c r="AM51" s="397">
        <v>20</v>
      </c>
      <c r="AN51" s="396" t="e">
        <f t="shared" si="1"/>
        <v>#DIV/0!</v>
      </c>
      <c r="AO51" t="s">
        <v>320</v>
      </c>
    </row>
    <row r="52" spans="1:41" ht="15" hidden="1" x14ac:dyDescent="0.25">
      <c r="A52" s="334">
        <v>45</v>
      </c>
      <c r="B52" s="346" t="s">
        <v>113</v>
      </c>
      <c r="C52" s="347">
        <f>5*4</f>
        <v>20</v>
      </c>
      <c r="D52" s="348"/>
      <c r="E52" s="348"/>
      <c r="F52" s="348">
        <f>1*4</f>
        <v>4</v>
      </c>
      <c r="G52" s="348"/>
      <c r="H52" s="348"/>
      <c r="I52" s="348"/>
      <c r="J52" s="348"/>
      <c r="K52" s="348"/>
      <c r="L52" s="348"/>
      <c r="M52" s="348"/>
      <c r="N52" s="348"/>
      <c r="O52" s="348"/>
      <c r="P52" s="348"/>
      <c r="Q52" s="348"/>
      <c r="R52" s="348"/>
      <c r="S52" s="348"/>
      <c r="T52" s="348">
        <f>3*2</f>
        <v>6</v>
      </c>
      <c r="U52" s="348">
        <f>3*4</f>
        <v>12</v>
      </c>
      <c r="V52" s="348"/>
      <c r="W52" s="348"/>
      <c r="X52" s="348"/>
      <c r="Y52" s="348">
        <f>4*12</f>
        <v>48</v>
      </c>
      <c r="Z52" s="348">
        <f>4*12</f>
        <v>48</v>
      </c>
      <c r="AA52" s="349"/>
      <c r="AB52" s="348"/>
      <c r="AC52" s="349"/>
      <c r="AD52" s="349"/>
      <c r="AE52" s="348"/>
      <c r="AF52" s="348"/>
      <c r="AG52" s="348"/>
      <c r="AH52" s="348"/>
      <c r="AI52" s="348"/>
      <c r="AJ52" s="348">
        <v>12</v>
      </c>
      <c r="AK52" s="351"/>
      <c r="AL52" s="394">
        <f t="shared" si="2"/>
        <v>150</v>
      </c>
      <c r="AM52" s="397">
        <v>21</v>
      </c>
      <c r="AN52" s="396">
        <f t="shared" si="1"/>
        <v>1.05</v>
      </c>
      <c r="AO52" t="s">
        <v>320</v>
      </c>
    </row>
    <row r="53" spans="1:41" ht="15" hidden="1" x14ac:dyDescent="0.25">
      <c r="A53" s="334">
        <v>46</v>
      </c>
      <c r="B53" s="346" t="s">
        <v>114</v>
      </c>
      <c r="C53" s="347">
        <f>4*4</f>
        <v>16</v>
      </c>
      <c r="D53" s="348"/>
      <c r="E53" s="348"/>
      <c r="F53" s="348"/>
      <c r="G53" s="348"/>
      <c r="H53" s="348"/>
      <c r="I53" s="348"/>
      <c r="J53" s="348"/>
      <c r="K53" s="348"/>
      <c r="L53" s="348"/>
      <c r="M53" s="348"/>
      <c r="N53" s="348"/>
      <c r="O53" s="348"/>
      <c r="P53" s="348"/>
      <c r="Q53" s="348"/>
      <c r="R53" s="348"/>
      <c r="S53" s="348"/>
      <c r="T53" s="348"/>
      <c r="U53" s="348">
        <f>9*6</f>
        <v>54</v>
      </c>
      <c r="V53" s="348"/>
      <c r="W53" s="348"/>
      <c r="X53" s="348"/>
      <c r="Y53" s="348"/>
      <c r="Z53" s="348">
        <f>6*12</f>
        <v>72</v>
      </c>
      <c r="AA53" s="349"/>
      <c r="AB53" s="348"/>
      <c r="AC53" s="349"/>
      <c r="AD53" s="349"/>
      <c r="AE53" s="348"/>
      <c r="AF53" s="349"/>
      <c r="AG53" s="350"/>
      <c r="AH53" s="350"/>
      <c r="AI53" s="348"/>
      <c r="AJ53" s="348">
        <v>8</v>
      </c>
      <c r="AK53" s="351"/>
      <c r="AL53" s="394">
        <f t="shared" si="2"/>
        <v>150</v>
      </c>
      <c r="AM53" s="397">
        <v>24</v>
      </c>
      <c r="AN53" s="396">
        <f t="shared" si="1"/>
        <v>1.5</v>
      </c>
      <c r="AO53" t="s">
        <v>320</v>
      </c>
    </row>
    <row r="54" spans="1:41" ht="15" hidden="1" x14ac:dyDescent="0.25">
      <c r="A54" s="345">
        <v>47</v>
      </c>
      <c r="B54" s="346" t="s">
        <v>115</v>
      </c>
      <c r="C54" s="347">
        <f>6*4</f>
        <v>24</v>
      </c>
      <c r="D54" s="348"/>
      <c r="E54" s="348">
        <f>11*6</f>
        <v>66</v>
      </c>
      <c r="F54" s="348"/>
      <c r="G54" s="348"/>
      <c r="H54" s="348"/>
      <c r="I54" s="348"/>
      <c r="J54" s="348"/>
      <c r="K54" s="348"/>
      <c r="L54" s="348"/>
      <c r="M54" s="348"/>
      <c r="N54" s="348"/>
      <c r="O54" s="348"/>
      <c r="P54" s="348"/>
      <c r="Q54" s="348"/>
      <c r="R54" s="348"/>
      <c r="S54" s="348"/>
      <c r="T54" s="348">
        <f>8*2</f>
        <v>16</v>
      </c>
      <c r="U54" s="348">
        <f>8*4</f>
        <v>32</v>
      </c>
      <c r="V54" s="348"/>
      <c r="W54" s="348"/>
      <c r="X54" s="348"/>
      <c r="Y54" s="348"/>
      <c r="Z54" s="348"/>
      <c r="AA54" s="349"/>
      <c r="AB54" s="348"/>
      <c r="AC54" s="349"/>
      <c r="AD54" s="349"/>
      <c r="AE54" s="348"/>
      <c r="AF54" s="349"/>
      <c r="AG54" s="350"/>
      <c r="AH54" s="350"/>
      <c r="AI54" s="348"/>
      <c r="AJ54" s="348"/>
      <c r="AK54" s="351"/>
      <c r="AL54" s="394">
        <f t="shared" si="2"/>
        <v>138</v>
      </c>
      <c r="AM54" s="397">
        <v>13</v>
      </c>
      <c r="AN54" s="396">
        <f t="shared" si="1"/>
        <v>0.54166666666666663</v>
      </c>
      <c r="AO54" t="s">
        <v>320</v>
      </c>
    </row>
    <row r="55" spans="1:41" ht="15" hidden="1" x14ac:dyDescent="0.25">
      <c r="A55" s="334">
        <v>48</v>
      </c>
      <c r="B55" s="346" t="s">
        <v>116</v>
      </c>
      <c r="C55" s="347">
        <v>150</v>
      </c>
      <c r="D55" s="348"/>
      <c r="E55" s="348"/>
      <c r="F55" s="348"/>
      <c r="G55" s="348"/>
      <c r="H55" s="348"/>
      <c r="I55" s="348"/>
      <c r="J55" s="348"/>
      <c r="K55" s="348"/>
      <c r="L55" s="348"/>
      <c r="M55" s="348"/>
      <c r="N55" s="348"/>
      <c r="O55" s="348"/>
      <c r="P55" s="348"/>
      <c r="Q55" s="348"/>
      <c r="R55" s="348"/>
      <c r="S55" s="348"/>
      <c r="T55" s="348"/>
      <c r="U55" s="348"/>
      <c r="V55" s="348"/>
      <c r="W55" s="348"/>
      <c r="X55" s="348"/>
      <c r="Y55" s="348"/>
      <c r="Z55" s="348"/>
      <c r="AA55" s="349"/>
      <c r="AB55" s="348"/>
      <c r="AC55" s="349"/>
      <c r="AD55" s="349"/>
      <c r="AE55" s="348"/>
      <c r="AF55" s="348"/>
      <c r="AG55" s="348"/>
      <c r="AH55" s="348"/>
      <c r="AI55" s="348"/>
      <c r="AJ55" s="348"/>
      <c r="AK55" s="351"/>
      <c r="AL55" s="394">
        <f t="shared" si="2"/>
        <v>150</v>
      </c>
      <c r="AM55" s="397">
        <v>83</v>
      </c>
      <c r="AN55" s="396">
        <f t="shared" si="1"/>
        <v>0.55333333333333334</v>
      </c>
      <c r="AO55" t="s">
        <v>320</v>
      </c>
    </row>
    <row r="56" spans="1:41" ht="15" hidden="1" x14ac:dyDescent="0.25">
      <c r="A56" s="334">
        <v>49</v>
      </c>
      <c r="B56" s="346" t="s">
        <v>117</v>
      </c>
      <c r="C56" s="347">
        <f>4*4</f>
        <v>16</v>
      </c>
      <c r="D56" s="348"/>
      <c r="E56" s="348">
        <f>5*6</f>
        <v>30</v>
      </c>
      <c r="F56" s="348"/>
      <c r="G56" s="348"/>
      <c r="H56" s="348"/>
      <c r="I56" s="348"/>
      <c r="J56" s="348"/>
      <c r="K56" s="348"/>
      <c r="L56" s="348"/>
      <c r="M56" s="348"/>
      <c r="N56" s="348"/>
      <c r="O56" s="348"/>
      <c r="P56" s="348"/>
      <c r="Q56" s="348"/>
      <c r="R56" s="348"/>
      <c r="S56" s="348"/>
      <c r="T56" s="348">
        <f>10*2</f>
        <v>20</v>
      </c>
      <c r="U56" s="348">
        <f>10*4</f>
        <v>40</v>
      </c>
      <c r="V56" s="348"/>
      <c r="W56" s="348"/>
      <c r="X56" s="348"/>
      <c r="Y56" s="348"/>
      <c r="Z56" s="348"/>
      <c r="AA56" s="348"/>
      <c r="AB56" s="348"/>
      <c r="AC56" s="348"/>
      <c r="AD56" s="348"/>
      <c r="AE56" s="348">
        <f>6*6</f>
        <v>36</v>
      </c>
      <c r="AF56" s="348"/>
      <c r="AG56" s="348"/>
      <c r="AH56" s="348"/>
      <c r="AI56" s="348"/>
      <c r="AJ56" s="348">
        <v>8</v>
      </c>
      <c r="AK56" s="351"/>
      <c r="AL56" s="394">
        <f t="shared" si="2"/>
        <v>150</v>
      </c>
      <c r="AM56" s="397">
        <v>25</v>
      </c>
      <c r="AN56" s="396">
        <f t="shared" si="1"/>
        <v>1.5625</v>
      </c>
      <c r="AO56" t="s">
        <v>320</v>
      </c>
    </row>
    <row r="57" spans="1:41" ht="15" hidden="1" x14ac:dyDescent="0.25">
      <c r="A57" s="345">
        <v>50</v>
      </c>
      <c r="B57" s="346" t="s">
        <v>118</v>
      </c>
      <c r="C57" s="347">
        <f>2*4</f>
        <v>8</v>
      </c>
      <c r="D57" s="348"/>
      <c r="E57" s="348"/>
      <c r="F57" s="348"/>
      <c r="G57" s="348"/>
      <c r="H57" s="348"/>
      <c r="I57" s="348"/>
      <c r="J57" s="348"/>
      <c r="K57" s="348"/>
      <c r="L57" s="348"/>
      <c r="M57" s="348"/>
      <c r="N57" s="348"/>
      <c r="O57" s="348"/>
      <c r="P57" s="348">
        <f>3*6</f>
        <v>18</v>
      </c>
      <c r="Q57" s="348"/>
      <c r="R57" s="348"/>
      <c r="S57" s="348"/>
      <c r="T57" s="348"/>
      <c r="U57" s="348">
        <f>8*6</f>
        <v>48</v>
      </c>
      <c r="V57" s="348"/>
      <c r="W57" s="348"/>
      <c r="X57" s="348"/>
      <c r="Y57" s="348"/>
      <c r="Z57" s="348">
        <f>6*12</f>
        <v>72</v>
      </c>
      <c r="AA57" s="349"/>
      <c r="AB57" s="348"/>
      <c r="AC57" s="349"/>
      <c r="AD57" s="349"/>
      <c r="AE57" s="348"/>
      <c r="AF57" s="349"/>
      <c r="AG57" s="350"/>
      <c r="AH57" s="350"/>
      <c r="AI57" s="348"/>
      <c r="AJ57" s="348">
        <v>4</v>
      </c>
      <c r="AK57" s="351"/>
      <c r="AL57" s="394">
        <f t="shared" si="2"/>
        <v>150</v>
      </c>
      <c r="AM57" s="397">
        <v>20</v>
      </c>
      <c r="AN57" s="396">
        <f t="shared" si="1"/>
        <v>2.5</v>
      </c>
      <c r="AO57" t="s">
        <v>320</v>
      </c>
    </row>
    <row r="58" spans="1:41" ht="15" hidden="1" x14ac:dyDescent="0.25">
      <c r="A58" s="334">
        <v>51</v>
      </c>
      <c r="B58" s="346" t="s">
        <v>120</v>
      </c>
      <c r="C58" s="347">
        <f>2*4</f>
        <v>8</v>
      </c>
      <c r="D58" s="348"/>
      <c r="E58" s="348">
        <f>6*6</f>
        <v>36</v>
      </c>
      <c r="F58" s="348"/>
      <c r="G58" s="348"/>
      <c r="H58" s="348"/>
      <c r="I58" s="348"/>
      <c r="J58" s="348"/>
      <c r="K58" s="348"/>
      <c r="L58" s="348"/>
      <c r="M58" s="348"/>
      <c r="N58" s="348"/>
      <c r="O58" s="348"/>
      <c r="P58" s="348"/>
      <c r="Q58" s="348"/>
      <c r="R58" s="348"/>
      <c r="S58" s="348"/>
      <c r="T58" s="348">
        <f>6*2</f>
        <v>12</v>
      </c>
      <c r="U58" s="348">
        <f>6*4</f>
        <v>24</v>
      </c>
      <c r="V58" s="348"/>
      <c r="W58" s="348"/>
      <c r="X58" s="348"/>
      <c r="Y58" s="348">
        <f>1*12</f>
        <v>12</v>
      </c>
      <c r="Z58" s="348">
        <f>3*12</f>
        <v>36</v>
      </c>
      <c r="AA58" s="348"/>
      <c r="AB58" s="348"/>
      <c r="AC58" s="348"/>
      <c r="AD58" s="348"/>
      <c r="AE58" s="348">
        <f>2*6</f>
        <v>12</v>
      </c>
      <c r="AF58" s="348"/>
      <c r="AG58" s="348"/>
      <c r="AH58" s="348"/>
      <c r="AI58" s="348">
        <f>1*6</f>
        <v>6</v>
      </c>
      <c r="AJ58" s="348">
        <v>4</v>
      </c>
      <c r="AK58" s="351"/>
      <c r="AL58" s="394">
        <f t="shared" si="2"/>
        <v>150</v>
      </c>
      <c r="AM58" s="397">
        <v>26</v>
      </c>
      <c r="AN58" s="396">
        <f t="shared" si="1"/>
        <v>3.25</v>
      </c>
      <c r="AO58" t="s">
        <v>320</v>
      </c>
    </row>
    <row r="59" spans="1:41" ht="15" hidden="1" x14ac:dyDescent="0.25">
      <c r="A59" s="334">
        <v>52</v>
      </c>
      <c r="B59" s="346" t="s">
        <v>121</v>
      </c>
      <c r="C59" s="347">
        <f>3*4</f>
        <v>12</v>
      </c>
      <c r="D59" s="348"/>
      <c r="E59" s="348">
        <f>6*6</f>
        <v>36</v>
      </c>
      <c r="F59" s="348"/>
      <c r="G59" s="348"/>
      <c r="H59" s="348"/>
      <c r="I59" s="348"/>
      <c r="J59" s="348"/>
      <c r="K59" s="348"/>
      <c r="L59" s="348"/>
      <c r="M59" s="348"/>
      <c r="N59" s="348"/>
      <c r="O59" s="348"/>
      <c r="P59" s="348"/>
      <c r="Q59" s="348"/>
      <c r="R59" s="348"/>
      <c r="S59" s="348"/>
      <c r="T59" s="348">
        <f>10*2</f>
        <v>20</v>
      </c>
      <c r="U59" s="348">
        <f>10*4</f>
        <v>40</v>
      </c>
      <c r="V59" s="348"/>
      <c r="W59" s="348"/>
      <c r="X59" s="348"/>
      <c r="Y59" s="348"/>
      <c r="Z59" s="348"/>
      <c r="AA59" s="348"/>
      <c r="AB59" s="348"/>
      <c r="AC59" s="348"/>
      <c r="AD59" s="348"/>
      <c r="AE59" s="348">
        <f>6*6</f>
        <v>36</v>
      </c>
      <c r="AF59" s="348"/>
      <c r="AG59" s="348"/>
      <c r="AH59" s="348"/>
      <c r="AI59" s="348"/>
      <c r="AJ59" s="348">
        <v>6</v>
      </c>
      <c r="AK59" s="351"/>
      <c r="AL59" s="394">
        <f t="shared" si="2"/>
        <v>150</v>
      </c>
      <c r="AM59" s="397">
        <v>30</v>
      </c>
      <c r="AN59" s="396">
        <f t="shared" si="1"/>
        <v>2.5</v>
      </c>
      <c r="AO59" t="s">
        <v>320</v>
      </c>
    </row>
    <row r="60" spans="1:41" ht="15" hidden="1" x14ac:dyDescent="0.25">
      <c r="A60" s="345">
        <v>53</v>
      </c>
      <c r="B60" s="346" t="s">
        <v>122</v>
      </c>
      <c r="C60" s="347">
        <f>3*4</f>
        <v>12</v>
      </c>
      <c r="D60" s="348"/>
      <c r="E60" s="348">
        <f>6*6</f>
        <v>36</v>
      </c>
      <c r="F60" s="348"/>
      <c r="G60" s="348"/>
      <c r="H60" s="348"/>
      <c r="I60" s="348"/>
      <c r="J60" s="348"/>
      <c r="K60" s="348"/>
      <c r="L60" s="348"/>
      <c r="M60" s="348"/>
      <c r="N60" s="348"/>
      <c r="O60" s="348"/>
      <c r="P60" s="348"/>
      <c r="Q60" s="348"/>
      <c r="R60" s="348"/>
      <c r="S60" s="348"/>
      <c r="T60" s="348">
        <f>10*6</f>
        <v>60</v>
      </c>
      <c r="U60" s="348"/>
      <c r="V60" s="348"/>
      <c r="W60" s="348"/>
      <c r="X60" s="348"/>
      <c r="Y60" s="348"/>
      <c r="Z60" s="348"/>
      <c r="AA60" s="349"/>
      <c r="AB60" s="348"/>
      <c r="AC60" s="349"/>
      <c r="AD60" s="349"/>
      <c r="AE60" s="358">
        <f>6*6</f>
        <v>36</v>
      </c>
      <c r="AF60" s="358"/>
      <c r="AG60" s="358"/>
      <c r="AH60" s="358"/>
      <c r="AI60" s="358"/>
      <c r="AJ60" s="358">
        <v>6</v>
      </c>
      <c r="AK60" s="351"/>
      <c r="AL60" s="394">
        <f t="shared" si="2"/>
        <v>150</v>
      </c>
      <c r="AM60" s="397">
        <v>37</v>
      </c>
      <c r="AN60" s="396">
        <f t="shared" si="1"/>
        <v>3.0833333333333335</v>
      </c>
      <c r="AO60" t="s">
        <v>320</v>
      </c>
    </row>
    <row r="61" spans="1:41" ht="15" hidden="1" customHeight="1" x14ac:dyDescent="0.25">
      <c r="A61" s="334">
        <v>54</v>
      </c>
      <c r="B61" s="346" t="s">
        <v>123</v>
      </c>
      <c r="C61" s="499" t="s">
        <v>484</v>
      </c>
      <c r="D61" s="493"/>
      <c r="E61" s="493"/>
      <c r="F61" s="493"/>
      <c r="G61" s="493"/>
      <c r="H61" s="493"/>
      <c r="I61" s="493"/>
      <c r="J61" s="493"/>
      <c r="K61" s="493"/>
      <c r="L61" s="493"/>
      <c r="M61" s="493"/>
      <c r="N61" s="493"/>
      <c r="O61" s="493"/>
      <c r="P61" s="493"/>
      <c r="Q61" s="493"/>
      <c r="R61" s="493"/>
      <c r="S61" s="493"/>
      <c r="T61" s="493"/>
      <c r="U61" s="493"/>
      <c r="V61" s="493"/>
      <c r="W61" s="493"/>
      <c r="X61" s="493"/>
      <c r="Y61" s="493"/>
      <c r="Z61" s="493"/>
      <c r="AA61" s="493"/>
      <c r="AB61" s="493"/>
      <c r="AC61" s="493"/>
      <c r="AD61" s="493"/>
      <c r="AE61" s="493"/>
      <c r="AF61" s="493"/>
      <c r="AG61" s="493"/>
      <c r="AH61" s="493"/>
      <c r="AI61" s="493"/>
      <c r="AJ61" s="493"/>
      <c r="AK61" s="493"/>
      <c r="AL61" s="394">
        <f>SUM(C61:AK61)</f>
        <v>0</v>
      </c>
      <c r="AM61" s="397">
        <v>0</v>
      </c>
      <c r="AN61" s="396" t="e">
        <f>+AM61/#REF!</f>
        <v>#REF!</v>
      </c>
      <c r="AO61" t="s">
        <v>320</v>
      </c>
    </row>
    <row r="62" spans="1:41" ht="15" hidden="1" x14ac:dyDescent="0.25">
      <c r="A62" s="334">
        <v>55</v>
      </c>
      <c r="B62" s="346" t="s">
        <v>124</v>
      </c>
      <c r="C62" s="347">
        <f>2*4</f>
        <v>8</v>
      </c>
      <c r="D62" s="348"/>
      <c r="E62" s="348">
        <f>16*6</f>
        <v>96</v>
      </c>
      <c r="F62" s="348"/>
      <c r="G62" s="348"/>
      <c r="H62" s="348"/>
      <c r="I62" s="348"/>
      <c r="J62" s="348"/>
      <c r="K62" s="348"/>
      <c r="L62" s="348"/>
      <c r="M62" s="348"/>
      <c r="N62" s="348"/>
      <c r="O62" s="348"/>
      <c r="P62" s="348"/>
      <c r="Q62" s="348"/>
      <c r="R62" s="348"/>
      <c r="S62" s="348"/>
      <c r="T62" s="348"/>
      <c r="U62" s="348"/>
      <c r="V62" s="348"/>
      <c r="W62" s="348"/>
      <c r="X62" s="348"/>
      <c r="Y62" s="348"/>
      <c r="Z62" s="348"/>
      <c r="AA62" s="349"/>
      <c r="AB62" s="348">
        <f>1*6</f>
        <v>6</v>
      </c>
      <c r="AC62" s="349"/>
      <c r="AD62" s="349"/>
      <c r="AE62" s="348">
        <f>6*6</f>
        <v>36</v>
      </c>
      <c r="AF62" s="358"/>
      <c r="AG62" s="358"/>
      <c r="AH62" s="358"/>
      <c r="AI62" s="348"/>
      <c r="AJ62" s="348">
        <v>4</v>
      </c>
      <c r="AK62" s="351"/>
      <c r="AL62" s="394">
        <f t="shared" si="2"/>
        <v>150</v>
      </c>
      <c r="AM62" s="397">
        <v>42</v>
      </c>
      <c r="AN62" s="396">
        <f t="shared" si="1"/>
        <v>5.25</v>
      </c>
      <c r="AO62" t="s">
        <v>320</v>
      </c>
    </row>
    <row r="63" spans="1:41" ht="15" hidden="1" x14ac:dyDescent="0.25">
      <c r="A63" s="334">
        <v>57</v>
      </c>
      <c r="B63" s="346" t="s">
        <v>126</v>
      </c>
      <c r="C63" s="347"/>
      <c r="D63" s="348"/>
      <c r="E63" s="348"/>
      <c r="F63" s="348"/>
      <c r="G63" s="348"/>
      <c r="H63" s="348"/>
      <c r="I63" s="348"/>
      <c r="J63" s="348"/>
      <c r="K63" s="348"/>
      <c r="L63" s="348"/>
      <c r="M63" s="348"/>
      <c r="N63" s="348"/>
      <c r="O63" s="348"/>
      <c r="P63" s="348"/>
      <c r="Q63" s="348"/>
      <c r="R63" s="348"/>
      <c r="S63" s="348"/>
      <c r="T63" s="348"/>
      <c r="U63" s="348"/>
      <c r="V63" s="348"/>
      <c r="W63" s="348">
        <f>1*6</f>
        <v>6</v>
      </c>
      <c r="X63" s="348"/>
      <c r="Y63" s="348">
        <f>6*12</f>
        <v>72</v>
      </c>
      <c r="Z63" s="348">
        <f>6*12</f>
        <v>72</v>
      </c>
      <c r="AA63" s="349"/>
      <c r="AB63" s="348"/>
      <c r="AC63" s="349"/>
      <c r="AD63" s="349"/>
      <c r="AE63" s="348"/>
      <c r="AF63" s="349"/>
      <c r="AG63" s="350"/>
      <c r="AH63" s="350"/>
      <c r="AI63" s="348"/>
      <c r="AJ63" s="348"/>
      <c r="AK63" s="351"/>
      <c r="AL63" s="394">
        <f t="shared" si="2"/>
        <v>150</v>
      </c>
      <c r="AM63" s="397">
        <v>0</v>
      </c>
      <c r="AN63" s="396" t="e">
        <f t="shared" si="1"/>
        <v>#DIV/0!</v>
      </c>
      <c r="AO63" t="s">
        <v>320</v>
      </c>
    </row>
    <row r="64" spans="1:41" ht="15" hidden="1" x14ac:dyDescent="0.25">
      <c r="A64" s="334">
        <v>58</v>
      </c>
      <c r="B64" s="346" t="s">
        <v>128</v>
      </c>
      <c r="C64" s="347"/>
      <c r="D64" s="348"/>
      <c r="E64" s="348"/>
      <c r="F64" s="348"/>
      <c r="G64" s="348"/>
      <c r="H64" s="348"/>
      <c r="I64" s="348"/>
      <c r="J64" s="348"/>
      <c r="K64" s="348"/>
      <c r="L64" s="348"/>
      <c r="M64" s="348"/>
      <c r="N64" s="348"/>
      <c r="O64" s="348"/>
      <c r="P64" s="348"/>
      <c r="Q64" s="348"/>
      <c r="R64" s="348"/>
      <c r="S64" s="348"/>
      <c r="T64" s="348">
        <f>5*2</f>
        <v>10</v>
      </c>
      <c r="U64" s="348">
        <f>5*4</f>
        <v>20</v>
      </c>
      <c r="V64" s="348"/>
      <c r="W64" s="348">
        <f>8*6</f>
        <v>48</v>
      </c>
      <c r="X64" s="348"/>
      <c r="Y64" s="348">
        <f>1*12</f>
        <v>12</v>
      </c>
      <c r="Z64" s="348">
        <f>5*12</f>
        <v>60</v>
      </c>
      <c r="AA64" s="349"/>
      <c r="AB64" s="348"/>
      <c r="AC64" s="349"/>
      <c r="AD64" s="349"/>
      <c r="AE64" s="348"/>
      <c r="AF64" s="349"/>
      <c r="AG64" s="350"/>
      <c r="AH64" s="350"/>
      <c r="AI64" s="348"/>
      <c r="AJ64" s="348"/>
      <c r="AK64" s="351"/>
      <c r="AL64" s="394">
        <f t="shared" si="2"/>
        <v>150</v>
      </c>
      <c r="AM64" s="397">
        <v>0</v>
      </c>
      <c r="AN64" s="396" t="e">
        <f t="shared" si="1"/>
        <v>#DIV/0!</v>
      </c>
      <c r="AO64" t="s">
        <v>320</v>
      </c>
    </row>
    <row r="65" spans="1:41" ht="15" hidden="1" x14ac:dyDescent="0.25">
      <c r="A65" s="345">
        <v>59</v>
      </c>
      <c r="B65" s="346" t="s">
        <v>129</v>
      </c>
      <c r="C65" s="347">
        <f>1*4</f>
        <v>4</v>
      </c>
      <c r="D65" s="348"/>
      <c r="E65" s="348"/>
      <c r="F65" s="348"/>
      <c r="G65" s="348"/>
      <c r="H65" s="348"/>
      <c r="I65" s="348"/>
      <c r="J65" s="348"/>
      <c r="K65" s="348"/>
      <c r="L65" s="348"/>
      <c r="M65" s="348"/>
      <c r="N65" s="348"/>
      <c r="O65" s="348"/>
      <c r="P65" s="348"/>
      <c r="Q65" s="348"/>
      <c r="R65" s="348"/>
      <c r="S65" s="348"/>
      <c r="T65" s="348">
        <f>4*2</f>
        <v>8</v>
      </c>
      <c r="U65" s="348">
        <f>4*4</f>
        <v>16</v>
      </c>
      <c r="V65" s="348"/>
      <c r="W65" s="348">
        <f>8*6</f>
        <v>48</v>
      </c>
      <c r="X65" s="348"/>
      <c r="Y65" s="348">
        <f>1*12</f>
        <v>12</v>
      </c>
      <c r="Z65" s="348">
        <f>5*12</f>
        <v>60</v>
      </c>
      <c r="AA65" s="348"/>
      <c r="AB65" s="348"/>
      <c r="AC65" s="348"/>
      <c r="AD65" s="348"/>
      <c r="AE65" s="348"/>
      <c r="AF65" s="348"/>
      <c r="AG65" s="348"/>
      <c r="AH65" s="348"/>
      <c r="AI65" s="348"/>
      <c r="AJ65" s="348">
        <v>2</v>
      </c>
      <c r="AK65" s="351"/>
      <c r="AL65" s="394">
        <f t="shared" si="2"/>
        <v>150</v>
      </c>
      <c r="AM65" s="397">
        <v>8</v>
      </c>
      <c r="AN65" s="396">
        <f t="shared" si="1"/>
        <v>2</v>
      </c>
      <c r="AO65" t="s">
        <v>320</v>
      </c>
    </row>
    <row r="66" spans="1:41" ht="15" hidden="1" customHeight="1" x14ac:dyDescent="0.25">
      <c r="A66" s="334">
        <v>60</v>
      </c>
      <c r="B66" s="346" t="s">
        <v>130</v>
      </c>
      <c r="C66" s="509" t="s">
        <v>485</v>
      </c>
      <c r="D66" s="501"/>
      <c r="E66" s="501"/>
      <c r="F66" s="501"/>
      <c r="G66" s="501"/>
      <c r="H66" s="501"/>
      <c r="I66" s="501"/>
      <c r="J66" s="501"/>
      <c r="K66" s="501"/>
      <c r="L66" s="501"/>
      <c r="M66" s="501"/>
      <c r="N66" s="501"/>
      <c r="O66" s="501"/>
      <c r="P66" s="501"/>
      <c r="Q66" s="501"/>
      <c r="R66" s="501"/>
      <c r="S66" s="501"/>
      <c r="T66" s="501"/>
      <c r="U66" s="501"/>
      <c r="V66" s="501"/>
      <c r="W66" s="501"/>
      <c r="X66" s="501"/>
      <c r="Y66" s="501"/>
      <c r="Z66" s="501"/>
      <c r="AA66" s="501"/>
      <c r="AB66" s="501"/>
      <c r="AC66" s="501"/>
      <c r="AD66" s="501"/>
      <c r="AE66" s="501"/>
      <c r="AF66" s="501"/>
      <c r="AG66" s="501"/>
      <c r="AH66" s="501"/>
      <c r="AI66" s="501"/>
      <c r="AJ66" s="501"/>
      <c r="AK66" s="501"/>
      <c r="AL66" s="394">
        <f>SUM(C66:AK66)</f>
        <v>0</v>
      </c>
      <c r="AM66" s="397">
        <v>0</v>
      </c>
      <c r="AN66" s="396" t="e">
        <f>+AM66/#REF!</f>
        <v>#REF!</v>
      </c>
      <c r="AO66" t="s">
        <v>320</v>
      </c>
    </row>
    <row r="67" spans="1:41" ht="15" hidden="1" x14ac:dyDescent="0.25">
      <c r="A67" s="334">
        <v>61</v>
      </c>
      <c r="B67" s="346" t="s">
        <v>386</v>
      </c>
      <c r="C67" s="347"/>
      <c r="D67" s="348"/>
      <c r="E67" s="348"/>
      <c r="F67" s="348"/>
      <c r="G67" s="348"/>
      <c r="H67" s="348"/>
      <c r="I67" s="348"/>
      <c r="J67" s="348"/>
      <c r="K67" s="348"/>
      <c r="L67" s="348"/>
      <c r="M67" s="348"/>
      <c r="N67" s="348"/>
      <c r="O67" s="348"/>
      <c r="P67" s="348"/>
      <c r="Q67" s="348"/>
      <c r="R67" s="348"/>
      <c r="S67" s="348"/>
      <c r="T67" s="348">
        <f>6*2</f>
        <v>12</v>
      </c>
      <c r="U67" s="348">
        <f>6*4</f>
        <v>24</v>
      </c>
      <c r="V67" s="348"/>
      <c r="W67" s="348">
        <f>2*6</f>
        <v>12</v>
      </c>
      <c r="X67" s="348"/>
      <c r="Y67" s="348"/>
      <c r="Z67" s="348">
        <f>8*12</f>
        <v>96</v>
      </c>
      <c r="AA67" s="349"/>
      <c r="AB67" s="348">
        <f>1*6</f>
        <v>6</v>
      </c>
      <c r="AC67" s="349"/>
      <c r="AD67" s="349"/>
      <c r="AE67" s="348"/>
      <c r="AF67" s="349"/>
      <c r="AG67" s="350"/>
      <c r="AH67" s="350"/>
      <c r="AI67" s="348"/>
      <c r="AJ67" s="348"/>
      <c r="AK67" s="351"/>
      <c r="AL67" s="394">
        <f t="shared" si="2"/>
        <v>150</v>
      </c>
      <c r="AM67" s="397">
        <v>8</v>
      </c>
      <c r="AN67" s="396" t="e">
        <f t="shared" si="1"/>
        <v>#DIV/0!</v>
      </c>
      <c r="AO67" t="s">
        <v>320</v>
      </c>
    </row>
    <row r="68" spans="1:41" ht="15" hidden="1" x14ac:dyDescent="0.25">
      <c r="A68" s="345">
        <v>62</v>
      </c>
      <c r="B68" s="346" t="s">
        <v>131</v>
      </c>
      <c r="C68" s="347"/>
      <c r="D68" s="348"/>
      <c r="E68" s="348"/>
      <c r="F68" s="348"/>
      <c r="G68" s="348"/>
      <c r="H68" s="348"/>
      <c r="I68" s="348"/>
      <c r="J68" s="348"/>
      <c r="K68" s="348"/>
      <c r="L68" s="348"/>
      <c r="M68" s="348"/>
      <c r="N68" s="348"/>
      <c r="O68" s="348"/>
      <c r="P68" s="348"/>
      <c r="Q68" s="348"/>
      <c r="R68" s="348"/>
      <c r="S68" s="348"/>
      <c r="T68" s="348">
        <f>4*2</f>
        <v>8</v>
      </c>
      <c r="U68" s="348">
        <f>4*4</f>
        <v>16</v>
      </c>
      <c r="V68" s="348"/>
      <c r="W68" s="348">
        <f>5*6</f>
        <v>30</v>
      </c>
      <c r="X68" s="348"/>
      <c r="Y68" s="348"/>
      <c r="Z68" s="348">
        <f>8*12</f>
        <v>96</v>
      </c>
      <c r="AA68" s="349"/>
      <c r="AB68" s="348"/>
      <c r="AC68" s="349"/>
      <c r="AD68" s="349"/>
      <c r="AE68" s="348"/>
      <c r="AF68" s="349"/>
      <c r="AG68" s="350"/>
      <c r="AH68" s="350"/>
      <c r="AI68" s="348"/>
      <c r="AJ68" s="348"/>
      <c r="AK68" s="351"/>
      <c r="AL68" s="394">
        <f t="shared" si="2"/>
        <v>150</v>
      </c>
      <c r="AM68" s="397">
        <v>0</v>
      </c>
      <c r="AN68" s="396" t="e">
        <f t="shared" si="1"/>
        <v>#DIV/0!</v>
      </c>
      <c r="AO68" t="s">
        <v>320</v>
      </c>
    </row>
    <row r="69" spans="1:41" ht="15" hidden="1" x14ac:dyDescent="0.25">
      <c r="A69" s="334">
        <v>63</v>
      </c>
      <c r="B69" s="346" t="s">
        <v>132</v>
      </c>
      <c r="C69" s="347"/>
      <c r="D69" s="348"/>
      <c r="E69" s="348"/>
      <c r="F69" s="348"/>
      <c r="G69" s="348"/>
      <c r="H69" s="348"/>
      <c r="I69" s="348"/>
      <c r="J69" s="348"/>
      <c r="K69" s="348"/>
      <c r="L69" s="348"/>
      <c r="M69" s="348"/>
      <c r="N69" s="348"/>
      <c r="O69" s="348"/>
      <c r="P69" s="348"/>
      <c r="Q69" s="348"/>
      <c r="R69" s="348"/>
      <c r="S69" s="348"/>
      <c r="T69" s="348">
        <f>4*2</f>
        <v>8</v>
      </c>
      <c r="U69" s="348">
        <f>4*4</f>
        <v>16</v>
      </c>
      <c r="V69" s="348"/>
      <c r="W69" s="348">
        <f>8*6</f>
        <v>48</v>
      </c>
      <c r="X69" s="348"/>
      <c r="Y69" s="348">
        <f>3*12</f>
        <v>36</v>
      </c>
      <c r="Z69" s="348">
        <f>2*12</f>
        <v>24</v>
      </c>
      <c r="AA69" s="349"/>
      <c r="AB69" s="348">
        <f>3*6</f>
        <v>18</v>
      </c>
      <c r="AC69" s="349"/>
      <c r="AD69" s="349"/>
      <c r="AE69" s="348"/>
      <c r="AF69" s="349"/>
      <c r="AG69" s="350"/>
      <c r="AH69" s="350"/>
      <c r="AI69" s="348"/>
      <c r="AJ69" s="348"/>
      <c r="AK69" s="351"/>
      <c r="AL69" s="394">
        <f t="shared" si="2"/>
        <v>150</v>
      </c>
      <c r="AM69" s="397">
        <v>5</v>
      </c>
      <c r="AN69" s="396" t="e">
        <f t="shared" si="1"/>
        <v>#DIV/0!</v>
      </c>
      <c r="AO69" t="s">
        <v>320</v>
      </c>
    </row>
    <row r="70" spans="1:41" ht="15" hidden="1" x14ac:dyDescent="0.25">
      <c r="A70" s="334">
        <v>64</v>
      </c>
      <c r="B70" s="346" t="s">
        <v>133</v>
      </c>
      <c r="C70" s="347">
        <f>1*4</f>
        <v>4</v>
      </c>
      <c r="D70" s="348"/>
      <c r="E70" s="348"/>
      <c r="F70" s="348"/>
      <c r="G70" s="348"/>
      <c r="H70" s="348"/>
      <c r="I70" s="348"/>
      <c r="J70" s="348"/>
      <c r="K70" s="348"/>
      <c r="L70" s="348"/>
      <c r="M70" s="348"/>
      <c r="N70" s="348"/>
      <c r="O70" s="348"/>
      <c r="P70" s="348"/>
      <c r="Q70" s="348"/>
      <c r="R70" s="348"/>
      <c r="S70" s="348"/>
      <c r="T70" s="348">
        <f>6*2</f>
        <v>12</v>
      </c>
      <c r="U70" s="348">
        <f>6*4</f>
        <v>24</v>
      </c>
      <c r="V70" s="348"/>
      <c r="W70" s="348">
        <f>6*6</f>
        <v>36</v>
      </c>
      <c r="X70" s="348"/>
      <c r="Y70" s="348">
        <f>1*12</f>
        <v>12</v>
      </c>
      <c r="Z70" s="348">
        <f>2*12</f>
        <v>24</v>
      </c>
      <c r="AA70" s="349"/>
      <c r="AB70" s="348">
        <f>2*6</f>
        <v>12</v>
      </c>
      <c r="AC70" s="349"/>
      <c r="AD70" s="358"/>
      <c r="AE70" s="358">
        <f>2*6</f>
        <v>12</v>
      </c>
      <c r="AF70" s="358"/>
      <c r="AG70" s="350"/>
      <c r="AH70" s="350"/>
      <c r="AI70" s="350">
        <f>1*6</f>
        <v>6</v>
      </c>
      <c r="AJ70" s="350">
        <v>8</v>
      </c>
      <c r="AK70" s="357"/>
      <c r="AL70" s="394">
        <f t="shared" si="2"/>
        <v>150</v>
      </c>
      <c r="AM70" s="397">
        <v>11</v>
      </c>
      <c r="AN70" s="396">
        <f t="shared" si="1"/>
        <v>2.75</v>
      </c>
      <c r="AO70" t="s">
        <v>320</v>
      </c>
    </row>
    <row r="71" spans="1:41" ht="15" hidden="1" x14ac:dyDescent="0.25">
      <c r="A71" s="345">
        <v>65</v>
      </c>
      <c r="B71" s="346" t="s">
        <v>134</v>
      </c>
      <c r="C71" s="347">
        <v>32</v>
      </c>
      <c r="D71" s="348"/>
      <c r="E71" s="348"/>
      <c r="F71" s="348"/>
      <c r="G71" s="348"/>
      <c r="H71" s="348"/>
      <c r="I71" s="348"/>
      <c r="J71" s="348"/>
      <c r="K71" s="348"/>
      <c r="L71" s="348"/>
      <c r="M71" s="348"/>
      <c r="N71" s="348"/>
      <c r="O71" s="348"/>
      <c r="P71" s="348"/>
      <c r="Q71" s="348"/>
      <c r="R71" s="348"/>
      <c r="S71" s="348"/>
      <c r="T71" s="348"/>
      <c r="U71" s="348"/>
      <c r="V71" s="348">
        <f>6*6</f>
        <v>36</v>
      </c>
      <c r="W71" s="348"/>
      <c r="X71" s="348"/>
      <c r="Y71" s="348"/>
      <c r="Z71" s="348"/>
      <c r="AA71" s="349"/>
      <c r="AB71" s="348">
        <f>10*6</f>
        <v>60</v>
      </c>
      <c r="AC71" s="349"/>
      <c r="AD71" s="349"/>
      <c r="AE71" s="349"/>
      <c r="AF71" s="349">
        <f>1*6</f>
        <v>6</v>
      </c>
      <c r="AG71" s="350"/>
      <c r="AH71" s="360"/>
      <c r="AI71" s="348"/>
      <c r="AJ71" s="348">
        <v>16</v>
      </c>
      <c r="AK71" s="351"/>
      <c r="AL71" s="394">
        <f t="shared" si="2"/>
        <v>150</v>
      </c>
      <c r="AM71" s="397">
        <v>136</v>
      </c>
      <c r="AN71" s="396">
        <f t="shared" si="1"/>
        <v>4.25</v>
      </c>
      <c r="AO71" t="s">
        <v>320</v>
      </c>
    </row>
    <row r="72" spans="1:41" ht="15" hidden="1" x14ac:dyDescent="0.25">
      <c r="A72" s="334">
        <v>66</v>
      </c>
      <c r="B72" s="346" t="s">
        <v>135</v>
      </c>
      <c r="C72" s="347">
        <v>16</v>
      </c>
      <c r="D72" s="348"/>
      <c r="E72" s="348"/>
      <c r="F72" s="348"/>
      <c r="G72" s="348"/>
      <c r="H72" s="348"/>
      <c r="I72" s="348"/>
      <c r="J72" s="348"/>
      <c r="K72" s="348"/>
      <c r="L72" s="348"/>
      <c r="M72" s="348"/>
      <c r="N72" s="348"/>
      <c r="O72" s="348"/>
      <c r="P72" s="348"/>
      <c r="Q72" s="348"/>
      <c r="R72" s="348"/>
      <c r="S72" s="348"/>
      <c r="T72" s="348"/>
      <c r="U72" s="348"/>
      <c r="V72" s="348">
        <f>5*6</f>
        <v>30</v>
      </c>
      <c r="W72" s="348"/>
      <c r="X72" s="348"/>
      <c r="Y72" s="348"/>
      <c r="Z72" s="348"/>
      <c r="AA72" s="349"/>
      <c r="AB72" s="348">
        <f>5*6</f>
        <v>30</v>
      </c>
      <c r="AC72" s="349"/>
      <c r="AD72" s="349"/>
      <c r="AE72" s="349">
        <f>10*6</f>
        <v>60</v>
      </c>
      <c r="AF72" s="349">
        <f>1*6</f>
        <v>6</v>
      </c>
      <c r="AG72" s="350"/>
      <c r="AH72" s="350"/>
      <c r="AI72" s="348"/>
      <c r="AJ72" s="348">
        <v>8</v>
      </c>
      <c r="AK72" s="351"/>
      <c r="AL72" s="394">
        <f t="shared" si="2"/>
        <v>150</v>
      </c>
      <c r="AM72" s="397">
        <v>44</v>
      </c>
      <c r="AN72" s="396">
        <f t="shared" si="1"/>
        <v>2.75</v>
      </c>
      <c r="AO72" t="s">
        <v>320</v>
      </c>
    </row>
    <row r="73" spans="1:41" ht="15" hidden="1" customHeight="1" x14ac:dyDescent="0.25">
      <c r="A73" s="334">
        <v>67</v>
      </c>
      <c r="B73" s="346" t="s">
        <v>136</v>
      </c>
      <c r="C73" s="499" t="s">
        <v>481</v>
      </c>
      <c r="D73" s="493"/>
      <c r="E73" s="493"/>
      <c r="F73" s="493"/>
      <c r="G73" s="493"/>
      <c r="H73" s="493"/>
      <c r="I73" s="493"/>
      <c r="J73" s="493"/>
      <c r="K73" s="493"/>
      <c r="L73" s="493"/>
      <c r="M73" s="493"/>
      <c r="N73" s="493"/>
      <c r="O73" s="493"/>
      <c r="P73" s="493"/>
      <c r="Q73" s="493"/>
      <c r="R73" s="493"/>
      <c r="S73" s="493"/>
      <c r="T73" s="493"/>
      <c r="U73" s="493"/>
      <c r="V73" s="493"/>
      <c r="W73" s="493"/>
      <c r="X73" s="493"/>
      <c r="Y73" s="493"/>
      <c r="Z73" s="493"/>
      <c r="AA73" s="493"/>
      <c r="AB73" s="493"/>
      <c r="AC73" s="493"/>
      <c r="AD73" s="493"/>
      <c r="AE73" s="493"/>
      <c r="AF73" s="493"/>
      <c r="AG73" s="493"/>
      <c r="AH73" s="493"/>
      <c r="AI73" s="493"/>
      <c r="AJ73" s="493"/>
      <c r="AK73" s="493"/>
      <c r="AL73" s="394">
        <f>SUM(C73:AK73)</f>
        <v>0</v>
      </c>
      <c r="AM73" s="397">
        <v>0</v>
      </c>
      <c r="AN73" s="396" t="e">
        <f>+AM73/#REF!</f>
        <v>#REF!</v>
      </c>
      <c r="AO73" t="s">
        <v>320</v>
      </c>
    </row>
    <row r="74" spans="1:41" ht="15" hidden="1" x14ac:dyDescent="0.25">
      <c r="A74" s="345">
        <v>68</v>
      </c>
      <c r="B74" s="346" t="s">
        <v>137</v>
      </c>
      <c r="C74" s="347">
        <f>2*4</f>
        <v>8</v>
      </c>
      <c r="D74" s="348"/>
      <c r="E74" s="348"/>
      <c r="F74" s="348"/>
      <c r="G74" s="348"/>
      <c r="H74" s="348"/>
      <c r="I74" s="348"/>
      <c r="J74" s="348"/>
      <c r="K74" s="348"/>
      <c r="L74" s="348">
        <f>2*6</f>
        <v>12</v>
      </c>
      <c r="M74" s="348"/>
      <c r="N74" s="348"/>
      <c r="O74" s="348"/>
      <c r="P74" s="348"/>
      <c r="Q74" s="348"/>
      <c r="R74" s="348"/>
      <c r="S74" s="348"/>
      <c r="T74" s="348"/>
      <c r="U74" s="348">
        <f>11*6</f>
        <v>66</v>
      </c>
      <c r="V74" s="348">
        <f>2*6</f>
        <v>12</v>
      </c>
      <c r="W74" s="348"/>
      <c r="X74" s="348"/>
      <c r="Y74" s="348"/>
      <c r="Z74" s="348"/>
      <c r="AA74" s="349"/>
      <c r="AB74" s="348">
        <f>8*6</f>
        <v>48</v>
      </c>
      <c r="AC74" s="349"/>
      <c r="AD74" s="349"/>
      <c r="AE74" s="348"/>
      <c r="AF74" s="349"/>
      <c r="AG74" s="350"/>
      <c r="AH74" s="350"/>
      <c r="AI74" s="348"/>
      <c r="AJ74" s="348">
        <v>4</v>
      </c>
      <c r="AK74" s="351"/>
      <c r="AL74" s="394">
        <f t="shared" si="2"/>
        <v>150</v>
      </c>
      <c r="AM74" s="397">
        <v>56</v>
      </c>
      <c r="AN74" s="396">
        <f>+AM74/C74</f>
        <v>7</v>
      </c>
      <c r="AO74" t="s">
        <v>320</v>
      </c>
    </row>
    <row r="75" spans="1:41" ht="15" hidden="1" x14ac:dyDescent="0.25">
      <c r="A75" s="334">
        <v>69</v>
      </c>
      <c r="B75" s="346" t="s">
        <v>138</v>
      </c>
      <c r="C75" s="347">
        <f>3*4</f>
        <v>12</v>
      </c>
      <c r="D75" s="348"/>
      <c r="E75" s="348"/>
      <c r="F75" s="348"/>
      <c r="G75" s="348"/>
      <c r="H75" s="348"/>
      <c r="I75" s="348"/>
      <c r="J75" s="348"/>
      <c r="K75" s="348"/>
      <c r="L75" s="348">
        <f>1*6</f>
        <v>6</v>
      </c>
      <c r="M75" s="348"/>
      <c r="N75" s="348"/>
      <c r="O75" s="348"/>
      <c r="P75" s="348"/>
      <c r="Q75" s="348"/>
      <c r="R75" s="348"/>
      <c r="S75" s="348"/>
      <c r="T75" s="348"/>
      <c r="U75" s="348">
        <f>12*6</f>
        <v>72</v>
      </c>
      <c r="V75" s="348">
        <f>5*6</f>
        <v>30</v>
      </c>
      <c r="W75" s="348"/>
      <c r="X75" s="348"/>
      <c r="Y75" s="348"/>
      <c r="Z75" s="348"/>
      <c r="AA75" s="349"/>
      <c r="AB75" s="348">
        <f>2*6</f>
        <v>12</v>
      </c>
      <c r="AC75" s="349"/>
      <c r="AD75" s="349"/>
      <c r="AE75" s="348">
        <f>2*6</f>
        <v>12</v>
      </c>
      <c r="AF75" s="349"/>
      <c r="AG75" s="350"/>
      <c r="AH75" s="350"/>
      <c r="AI75" s="348"/>
      <c r="AJ75" s="348">
        <v>6</v>
      </c>
      <c r="AK75" s="351"/>
      <c r="AL75" s="394">
        <f t="shared" si="2"/>
        <v>150</v>
      </c>
      <c r="AM75" s="397">
        <v>20</v>
      </c>
      <c r="AN75" s="396">
        <f t="shared" si="1"/>
        <v>1.6666666666666667</v>
      </c>
      <c r="AO75" t="s">
        <v>320</v>
      </c>
    </row>
    <row r="76" spans="1:41" ht="15" hidden="1" x14ac:dyDescent="0.25">
      <c r="A76" s="334">
        <v>70</v>
      </c>
      <c r="B76" s="346" t="s">
        <v>139</v>
      </c>
      <c r="C76" s="347"/>
      <c r="D76" s="348"/>
      <c r="E76" s="348"/>
      <c r="F76" s="348"/>
      <c r="G76" s="348"/>
      <c r="H76" s="348"/>
      <c r="I76" s="348"/>
      <c r="J76" s="348"/>
      <c r="K76" s="348"/>
      <c r="L76" s="348"/>
      <c r="M76" s="348"/>
      <c r="N76" s="348"/>
      <c r="O76" s="348"/>
      <c r="P76" s="348"/>
      <c r="Q76" s="348"/>
      <c r="R76" s="348"/>
      <c r="S76" s="348"/>
      <c r="T76" s="348"/>
      <c r="U76" s="348"/>
      <c r="V76" s="348"/>
      <c r="W76" s="348"/>
      <c r="X76" s="348"/>
      <c r="Y76" s="348"/>
      <c r="Z76" s="348"/>
      <c r="AA76" s="349"/>
      <c r="AB76" s="348"/>
      <c r="AC76" s="349"/>
      <c r="AD76" s="349"/>
      <c r="AE76" s="348"/>
      <c r="AF76" s="349"/>
      <c r="AG76" s="350"/>
      <c r="AH76" s="350">
        <f>25*6</f>
        <v>150</v>
      </c>
      <c r="AI76" s="348"/>
      <c r="AJ76" s="348"/>
      <c r="AK76" s="351"/>
      <c r="AL76" s="394">
        <f t="shared" si="2"/>
        <v>150</v>
      </c>
      <c r="AM76" s="397">
        <v>0</v>
      </c>
      <c r="AN76" s="396" t="e">
        <f t="shared" si="1"/>
        <v>#DIV/0!</v>
      </c>
      <c r="AO76" t="s">
        <v>320</v>
      </c>
    </row>
    <row r="77" spans="1:41" ht="15" hidden="1" x14ac:dyDescent="0.25">
      <c r="A77" s="345">
        <v>71</v>
      </c>
      <c r="B77" s="346" t="s">
        <v>389</v>
      </c>
      <c r="C77" s="347"/>
      <c r="D77" s="348"/>
      <c r="E77" s="348"/>
      <c r="F77" s="348">
        <f>4*4</f>
        <v>16</v>
      </c>
      <c r="G77" s="348"/>
      <c r="H77" s="348"/>
      <c r="I77" s="348"/>
      <c r="J77" s="348"/>
      <c r="K77" s="348"/>
      <c r="L77" s="348"/>
      <c r="M77" s="348"/>
      <c r="N77" s="348"/>
      <c r="O77" s="348"/>
      <c r="P77" s="348"/>
      <c r="Q77" s="348"/>
      <c r="R77" s="348"/>
      <c r="S77" s="348"/>
      <c r="T77" s="348">
        <f>5*6</f>
        <v>30</v>
      </c>
      <c r="U77" s="348"/>
      <c r="V77" s="348"/>
      <c r="W77" s="348"/>
      <c r="X77" s="348"/>
      <c r="Y77" s="348"/>
      <c r="Z77" s="348">
        <f>8*12</f>
        <v>96</v>
      </c>
      <c r="AA77" s="349"/>
      <c r="AB77" s="348"/>
      <c r="AC77" s="349"/>
      <c r="AD77" s="349"/>
      <c r="AE77" s="348"/>
      <c r="AF77" s="358"/>
      <c r="AG77" s="358"/>
      <c r="AH77" s="358"/>
      <c r="AI77" s="358"/>
      <c r="AJ77" s="358">
        <v>8</v>
      </c>
      <c r="AK77" s="351"/>
      <c r="AL77" s="394">
        <f t="shared" si="2"/>
        <v>150</v>
      </c>
      <c r="AM77" s="397">
        <v>0</v>
      </c>
      <c r="AN77" s="396" t="e">
        <f t="shared" ref="AN77:AN121" si="3">+AM77/C77</f>
        <v>#DIV/0!</v>
      </c>
      <c r="AO77" t="s">
        <v>320</v>
      </c>
    </row>
    <row r="78" spans="1:41" ht="15" hidden="1" x14ac:dyDescent="0.25">
      <c r="A78" s="334">
        <v>72</v>
      </c>
      <c r="B78" s="346" t="s">
        <v>486</v>
      </c>
      <c r="C78" s="347"/>
      <c r="D78" s="348"/>
      <c r="E78" s="348"/>
      <c r="F78" s="348"/>
      <c r="G78" s="348"/>
      <c r="H78" s="348"/>
      <c r="I78" s="348"/>
      <c r="J78" s="348"/>
      <c r="K78" s="348"/>
      <c r="L78" s="348"/>
      <c r="M78" s="348"/>
      <c r="N78" s="348"/>
      <c r="O78" s="348"/>
      <c r="P78" s="348"/>
      <c r="Q78" s="348"/>
      <c r="R78" s="348"/>
      <c r="S78" s="348"/>
      <c r="T78" s="348">
        <f>6*6</f>
        <v>36</v>
      </c>
      <c r="U78" s="348"/>
      <c r="V78" s="348"/>
      <c r="W78" s="348"/>
      <c r="X78" s="348"/>
      <c r="Y78" s="348"/>
      <c r="Z78" s="348">
        <f>8*12</f>
        <v>96</v>
      </c>
      <c r="AA78" s="349"/>
      <c r="AB78" s="348"/>
      <c r="AC78" s="349"/>
      <c r="AD78" s="349"/>
      <c r="AE78" s="348"/>
      <c r="AF78" s="349"/>
      <c r="AG78" s="350"/>
      <c r="AH78" s="350">
        <f>3*6</f>
        <v>18</v>
      </c>
      <c r="AI78" s="348"/>
      <c r="AJ78" s="348"/>
      <c r="AK78" s="351"/>
      <c r="AL78" s="394">
        <f t="shared" ref="AL78:AL120" si="4">SUM(C78:AK78)</f>
        <v>150</v>
      </c>
      <c r="AM78" s="397">
        <v>1</v>
      </c>
      <c r="AN78" s="396" t="e">
        <f t="shared" si="3"/>
        <v>#DIV/0!</v>
      </c>
      <c r="AO78" t="s">
        <v>320</v>
      </c>
    </row>
    <row r="79" spans="1:41" ht="15" hidden="1" x14ac:dyDescent="0.25">
      <c r="A79" s="334">
        <v>73</v>
      </c>
      <c r="B79" s="346" t="s">
        <v>212</v>
      </c>
      <c r="C79" s="347">
        <f>1*4</f>
        <v>4</v>
      </c>
      <c r="D79" s="348"/>
      <c r="E79" s="348"/>
      <c r="F79" s="348"/>
      <c r="G79" s="348"/>
      <c r="H79" s="348"/>
      <c r="I79" s="348"/>
      <c r="J79" s="348"/>
      <c r="K79" s="348"/>
      <c r="L79" s="348"/>
      <c r="M79" s="348"/>
      <c r="N79" s="348"/>
      <c r="O79" s="348"/>
      <c r="P79" s="348"/>
      <c r="Q79" s="348"/>
      <c r="R79" s="348"/>
      <c r="S79" s="348"/>
      <c r="T79" s="348"/>
      <c r="U79" s="348">
        <f>8*6</f>
        <v>48</v>
      </c>
      <c r="V79" s="348"/>
      <c r="W79" s="348"/>
      <c r="X79" s="348"/>
      <c r="Y79" s="348">
        <f>4*12</f>
        <v>48</v>
      </c>
      <c r="Z79" s="348">
        <f>4*12</f>
        <v>48</v>
      </c>
      <c r="AA79" s="349"/>
      <c r="AB79" s="348"/>
      <c r="AC79" s="349"/>
      <c r="AD79" s="349"/>
      <c r="AE79" s="348"/>
      <c r="AF79" s="349"/>
      <c r="AG79" s="350"/>
      <c r="AH79" s="350"/>
      <c r="AI79" s="350"/>
      <c r="AJ79" s="350">
        <v>2</v>
      </c>
      <c r="AK79" s="351"/>
      <c r="AL79" s="394">
        <f t="shared" si="4"/>
        <v>150</v>
      </c>
      <c r="AM79" s="397">
        <v>2</v>
      </c>
      <c r="AN79" s="396">
        <f t="shared" si="3"/>
        <v>0.5</v>
      </c>
      <c r="AO79" t="s">
        <v>320</v>
      </c>
    </row>
    <row r="80" spans="1:41" ht="15" hidden="1" x14ac:dyDescent="0.25">
      <c r="A80" s="345">
        <v>74</v>
      </c>
      <c r="B80" s="346" t="s">
        <v>145</v>
      </c>
      <c r="C80" s="347"/>
      <c r="D80" s="348"/>
      <c r="E80" s="348"/>
      <c r="F80" s="348">
        <f>1*4</f>
        <v>4</v>
      </c>
      <c r="G80" s="348"/>
      <c r="H80" s="348"/>
      <c r="I80" s="348"/>
      <c r="J80" s="348"/>
      <c r="K80" s="348"/>
      <c r="L80" s="348"/>
      <c r="M80" s="348"/>
      <c r="N80" s="348"/>
      <c r="O80" s="348"/>
      <c r="P80" s="348"/>
      <c r="Q80" s="348"/>
      <c r="R80" s="348"/>
      <c r="S80" s="348"/>
      <c r="T80" s="355"/>
      <c r="U80" s="348"/>
      <c r="V80" s="348"/>
      <c r="W80" s="348">
        <f>8*6</f>
        <v>48</v>
      </c>
      <c r="X80" s="348"/>
      <c r="Y80" s="348">
        <f>2*12</f>
        <v>24</v>
      </c>
      <c r="Z80" s="348">
        <f>6*12</f>
        <v>72</v>
      </c>
      <c r="AA80" s="349"/>
      <c r="AB80" s="348"/>
      <c r="AC80" s="349"/>
      <c r="AD80" s="349"/>
      <c r="AE80" s="348"/>
      <c r="AF80" s="349"/>
      <c r="AG80" s="350"/>
      <c r="AH80" s="350"/>
      <c r="AI80" s="350"/>
      <c r="AJ80" s="350">
        <v>2</v>
      </c>
      <c r="AK80" s="357"/>
      <c r="AL80" s="394">
        <f t="shared" si="4"/>
        <v>150</v>
      </c>
      <c r="AM80" s="397">
        <v>42</v>
      </c>
      <c r="AN80" s="396" t="e">
        <f t="shared" si="3"/>
        <v>#DIV/0!</v>
      </c>
      <c r="AO80" t="s">
        <v>320</v>
      </c>
    </row>
    <row r="81" spans="1:41" ht="15" hidden="1" x14ac:dyDescent="0.25">
      <c r="A81" s="334">
        <v>75</v>
      </c>
      <c r="B81" s="346" t="s">
        <v>146</v>
      </c>
      <c r="C81" s="347"/>
      <c r="D81" s="348"/>
      <c r="E81" s="348"/>
      <c r="F81" s="348">
        <f>9*4</f>
        <v>36</v>
      </c>
      <c r="G81" s="348"/>
      <c r="H81" s="348"/>
      <c r="I81" s="348"/>
      <c r="J81" s="348"/>
      <c r="K81" s="348"/>
      <c r="L81" s="348"/>
      <c r="M81" s="348"/>
      <c r="N81" s="348"/>
      <c r="O81" s="348"/>
      <c r="P81" s="348"/>
      <c r="Q81" s="348"/>
      <c r="R81" s="348"/>
      <c r="S81" s="348"/>
      <c r="T81" s="348"/>
      <c r="U81" s="348"/>
      <c r="V81" s="348"/>
      <c r="W81" s="348"/>
      <c r="X81" s="348"/>
      <c r="Y81" s="348">
        <f>2*12</f>
        <v>24</v>
      </c>
      <c r="Z81" s="348">
        <f>6*12</f>
        <v>72</v>
      </c>
      <c r="AA81" s="349"/>
      <c r="AB81" s="348"/>
      <c r="AC81" s="349"/>
      <c r="AD81" s="349"/>
      <c r="AE81" s="348"/>
      <c r="AF81" s="358"/>
      <c r="AG81" s="358"/>
      <c r="AH81" s="358"/>
      <c r="AI81" s="358"/>
      <c r="AJ81" s="358">
        <v>18</v>
      </c>
      <c r="AK81" s="351"/>
      <c r="AL81" s="394">
        <f t="shared" si="4"/>
        <v>150</v>
      </c>
      <c r="AM81" s="397">
        <v>246</v>
      </c>
      <c r="AN81" s="396" t="e">
        <f t="shared" si="3"/>
        <v>#DIV/0!</v>
      </c>
      <c r="AO81" t="s">
        <v>320</v>
      </c>
    </row>
    <row r="82" spans="1:41" ht="15" hidden="1" x14ac:dyDescent="0.25">
      <c r="A82" s="334">
        <v>76</v>
      </c>
      <c r="B82" s="346" t="s">
        <v>220</v>
      </c>
      <c r="C82" s="347"/>
      <c r="D82" s="348"/>
      <c r="E82" s="348"/>
      <c r="F82" s="348">
        <v>20</v>
      </c>
      <c r="G82" s="348"/>
      <c r="H82" s="348"/>
      <c r="I82" s="348"/>
      <c r="J82" s="348"/>
      <c r="K82" s="348"/>
      <c r="L82" s="348"/>
      <c r="M82" s="348"/>
      <c r="N82" s="348"/>
      <c r="O82" s="348"/>
      <c r="P82" s="348"/>
      <c r="Q82" s="348"/>
      <c r="R82" s="348"/>
      <c r="S82" s="348"/>
      <c r="T82" s="348"/>
      <c r="U82" s="348"/>
      <c r="V82" s="348"/>
      <c r="W82" s="348">
        <v>118</v>
      </c>
      <c r="X82" s="348"/>
      <c r="Y82" s="348"/>
      <c r="Z82" s="348">
        <f>1*12</f>
        <v>12</v>
      </c>
      <c r="AA82" s="349"/>
      <c r="AB82" s="348"/>
      <c r="AC82" s="349"/>
      <c r="AD82" s="349"/>
      <c r="AE82" s="348"/>
      <c r="AF82" s="349"/>
      <c r="AG82" s="350"/>
      <c r="AH82" s="350"/>
      <c r="AI82" s="348"/>
      <c r="AJ82" s="348"/>
      <c r="AK82" s="351"/>
      <c r="AL82" s="394">
        <f t="shared" si="4"/>
        <v>150</v>
      </c>
      <c r="AM82" s="397">
        <v>79</v>
      </c>
      <c r="AN82" s="396" t="e">
        <f t="shared" si="3"/>
        <v>#DIV/0!</v>
      </c>
      <c r="AO82" t="s">
        <v>320</v>
      </c>
    </row>
    <row r="83" spans="1:41" ht="15" hidden="1" x14ac:dyDescent="0.25">
      <c r="A83" s="345">
        <v>77</v>
      </c>
      <c r="B83" s="346" t="s">
        <v>362</v>
      </c>
      <c r="C83" s="347"/>
      <c r="D83" s="348"/>
      <c r="E83" s="348"/>
      <c r="F83" s="348">
        <v>60</v>
      </c>
      <c r="G83" s="348"/>
      <c r="H83" s="348"/>
      <c r="I83" s="348"/>
      <c r="J83" s="348"/>
      <c r="K83" s="348"/>
      <c r="L83" s="348"/>
      <c r="M83" s="348"/>
      <c r="N83" s="348"/>
      <c r="O83" s="348"/>
      <c r="P83" s="348"/>
      <c r="Q83" s="348"/>
      <c r="R83" s="348"/>
      <c r="S83" s="348"/>
      <c r="T83" s="348"/>
      <c r="U83" s="348"/>
      <c r="V83" s="348"/>
      <c r="W83" s="348">
        <v>90</v>
      </c>
      <c r="X83" s="348"/>
      <c r="Y83" s="348"/>
      <c r="Z83" s="348"/>
      <c r="AA83" s="349"/>
      <c r="AB83" s="348"/>
      <c r="AC83" s="349"/>
      <c r="AD83" s="349"/>
      <c r="AE83" s="348"/>
      <c r="AF83" s="349"/>
      <c r="AG83" s="350"/>
      <c r="AH83" s="350"/>
      <c r="AI83" s="348"/>
      <c r="AJ83" s="348"/>
      <c r="AK83" s="351"/>
      <c r="AL83" s="394">
        <f t="shared" si="4"/>
        <v>150</v>
      </c>
      <c r="AM83" s="397">
        <v>148</v>
      </c>
      <c r="AN83" s="396" t="e">
        <f t="shared" si="3"/>
        <v>#DIV/0!</v>
      </c>
      <c r="AO83" t="s">
        <v>320</v>
      </c>
    </row>
    <row r="84" spans="1:41" ht="15" hidden="1" x14ac:dyDescent="0.25">
      <c r="A84" s="334">
        <v>78</v>
      </c>
      <c r="B84" s="346" t="s">
        <v>221</v>
      </c>
      <c r="C84" s="347"/>
      <c r="D84" s="348"/>
      <c r="E84" s="348"/>
      <c r="F84" s="348"/>
      <c r="G84" s="348"/>
      <c r="H84" s="348"/>
      <c r="I84" s="348"/>
      <c r="J84" s="348"/>
      <c r="K84" s="348"/>
      <c r="L84" s="348"/>
      <c r="M84" s="348"/>
      <c r="N84" s="348"/>
      <c r="O84" s="348"/>
      <c r="P84" s="348"/>
      <c r="Q84" s="348"/>
      <c r="R84" s="348"/>
      <c r="S84" s="348"/>
      <c r="T84" s="348"/>
      <c r="U84" s="348"/>
      <c r="V84" s="348"/>
      <c r="W84" s="348"/>
      <c r="X84" s="348"/>
      <c r="Y84" s="348">
        <f>5*12</f>
        <v>60</v>
      </c>
      <c r="Z84" s="348">
        <f>7*12</f>
        <v>84</v>
      </c>
      <c r="AA84" s="349"/>
      <c r="AB84" s="348"/>
      <c r="AC84" s="349"/>
      <c r="AD84" s="349"/>
      <c r="AE84" s="348"/>
      <c r="AF84" s="349"/>
      <c r="AG84" s="350"/>
      <c r="AH84" s="350"/>
      <c r="AI84" s="348">
        <f>1*6</f>
        <v>6</v>
      </c>
      <c r="AJ84" s="348"/>
      <c r="AK84" s="351"/>
      <c r="AL84" s="394">
        <f t="shared" si="4"/>
        <v>150</v>
      </c>
      <c r="AM84" s="397"/>
      <c r="AN84" s="396" t="e">
        <f t="shared" si="3"/>
        <v>#DIV/0!</v>
      </c>
      <c r="AO84" t="s">
        <v>320</v>
      </c>
    </row>
    <row r="85" spans="1:41" ht="15" hidden="1" x14ac:dyDescent="0.25">
      <c r="A85" s="334">
        <v>79</v>
      </c>
      <c r="B85" s="346" t="s">
        <v>391</v>
      </c>
      <c r="C85" s="347"/>
      <c r="D85" s="348"/>
      <c r="E85" s="348"/>
      <c r="F85" s="348"/>
      <c r="G85" s="348"/>
      <c r="H85" s="348"/>
      <c r="I85" s="348"/>
      <c r="J85" s="348"/>
      <c r="K85" s="348"/>
      <c r="L85" s="348"/>
      <c r="M85" s="348"/>
      <c r="N85" s="348"/>
      <c r="O85" s="348"/>
      <c r="P85" s="348"/>
      <c r="Q85" s="348"/>
      <c r="R85" s="348"/>
      <c r="S85" s="348"/>
      <c r="T85" s="348"/>
      <c r="U85" s="348"/>
      <c r="V85" s="348"/>
      <c r="W85" s="348"/>
      <c r="X85" s="348"/>
      <c r="Y85" s="348"/>
      <c r="Z85" s="348"/>
      <c r="AA85" s="349"/>
      <c r="AB85" s="348"/>
      <c r="AC85" s="349"/>
      <c r="AD85" s="349"/>
      <c r="AE85" s="348">
        <f>25*6</f>
        <v>150</v>
      </c>
      <c r="AF85" s="349"/>
      <c r="AG85" s="350"/>
      <c r="AH85" s="350"/>
      <c r="AI85" s="348"/>
      <c r="AJ85" s="348"/>
      <c r="AK85" s="351"/>
      <c r="AL85" s="394">
        <f t="shared" si="4"/>
        <v>150</v>
      </c>
      <c r="AM85" s="397"/>
      <c r="AN85" s="396" t="e">
        <f t="shared" si="3"/>
        <v>#DIV/0!</v>
      </c>
      <c r="AO85" t="s">
        <v>320</v>
      </c>
    </row>
    <row r="86" spans="1:41" ht="15" hidden="1" x14ac:dyDescent="0.25">
      <c r="A86" s="334">
        <v>80</v>
      </c>
      <c r="B86" s="346" t="s">
        <v>487</v>
      </c>
      <c r="C86" s="347"/>
      <c r="D86" s="348"/>
      <c r="E86" s="348"/>
      <c r="F86" s="348"/>
      <c r="G86" s="348"/>
      <c r="H86" s="348"/>
      <c r="I86" s="348"/>
      <c r="J86" s="348"/>
      <c r="K86" s="348"/>
      <c r="L86" s="348"/>
      <c r="M86" s="348"/>
      <c r="N86" s="348"/>
      <c r="O86" s="348"/>
      <c r="P86" s="348"/>
      <c r="Q86" s="348"/>
      <c r="R86" s="348"/>
      <c r="S86" s="348"/>
      <c r="T86" s="348"/>
      <c r="U86" s="348">
        <f>7*6</f>
        <v>42</v>
      </c>
      <c r="V86" s="348"/>
      <c r="W86" s="348"/>
      <c r="X86" s="348"/>
      <c r="Y86" s="348">
        <f>4*12</f>
        <v>48</v>
      </c>
      <c r="Z86" s="348">
        <f>5*12</f>
        <v>60</v>
      </c>
      <c r="AA86" s="349"/>
      <c r="AB86" s="348"/>
      <c r="AC86" s="349"/>
      <c r="AD86" s="349"/>
      <c r="AE86" s="348"/>
      <c r="AF86" s="349"/>
      <c r="AG86" s="350"/>
      <c r="AH86" s="350"/>
      <c r="AI86" s="348"/>
      <c r="AJ86" s="348"/>
      <c r="AK86" s="351"/>
      <c r="AL86" s="394">
        <f t="shared" si="4"/>
        <v>150</v>
      </c>
      <c r="AM86" s="397"/>
      <c r="AN86" s="396" t="e">
        <f t="shared" si="3"/>
        <v>#DIV/0!</v>
      </c>
      <c r="AO86" t="s">
        <v>320</v>
      </c>
    </row>
    <row r="87" spans="1:41" ht="15" hidden="1" x14ac:dyDescent="0.25">
      <c r="A87" s="345">
        <v>80</v>
      </c>
      <c r="B87" s="346" t="s">
        <v>222</v>
      </c>
      <c r="C87" s="347"/>
      <c r="D87" s="348">
        <v>144</v>
      </c>
      <c r="E87" s="348"/>
      <c r="F87" s="348"/>
      <c r="G87" s="348"/>
      <c r="H87" s="348"/>
      <c r="I87" s="348"/>
      <c r="J87" s="348"/>
      <c r="K87" s="348"/>
      <c r="L87" s="348"/>
      <c r="M87" s="348"/>
      <c r="N87" s="348"/>
      <c r="O87" s="348"/>
      <c r="P87" s="348"/>
      <c r="Q87" s="348"/>
      <c r="R87" s="348"/>
      <c r="S87" s="348"/>
      <c r="T87" s="348"/>
      <c r="U87" s="348"/>
      <c r="V87" s="348"/>
      <c r="W87" s="348"/>
      <c r="X87" s="348"/>
      <c r="Y87" s="348"/>
      <c r="Z87" s="348"/>
      <c r="AA87" s="349"/>
      <c r="AB87" s="348"/>
      <c r="AC87" s="349"/>
      <c r="AD87" s="349"/>
      <c r="AE87" s="348"/>
      <c r="AF87" s="349"/>
      <c r="AG87" s="350"/>
      <c r="AH87" s="350"/>
      <c r="AI87" s="348"/>
      <c r="AJ87" s="348">
        <f>1*6</f>
        <v>6</v>
      </c>
      <c r="AK87" s="351"/>
      <c r="AL87" s="394">
        <f t="shared" si="4"/>
        <v>150</v>
      </c>
      <c r="AM87" s="397">
        <v>125</v>
      </c>
      <c r="AN87" s="396" t="e">
        <f t="shared" si="3"/>
        <v>#DIV/0!</v>
      </c>
      <c r="AO87" t="s">
        <v>320</v>
      </c>
    </row>
    <row r="88" spans="1:41" ht="15" hidden="1" x14ac:dyDescent="0.25">
      <c r="A88" s="334">
        <v>83</v>
      </c>
      <c r="B88" s="346" t="s">
        <v>431</v>
      </c>
      <c r="C88" s="347"/>
      <c r="D88" s="348"/>
      <c r="E88" s="348"/>
      <c r="F88" s="348"/>
      <c r="G88" s="348"/>
      <c r="H88" s="348"/>
      <c r="I88" s="348"/>
      <c r="J88" s="348"/>
      <c r="K88" s="348"/>
      <c r="L88" s="348"/>
      <c r="M88" s="348"/>
      <c r="N88" s="348"/>
      <c r="O88" s="348"/>
      <c r="P88" s="348"/>
      <c r="Q88" s="348"/>
      <c r="R88" s="348"/>
      <c r="S88" s="348"/>
      <c r="T88" s="348">
        <f>9*2</f>
        <v>18</v>
      </c>
      <c r="U88" s="348">
        <f>9*4</f>
        <v>36</v>
      </c>
      <c r="V88" s="348"/>
      <c r="W88" s="348"/>
      <c r="X88" s="348"/>
      <c r="Y88" s="348">
        <f>4*12</f>
        <v>48</v>
      </c>
      <c r="Z88" s="348">
        <f>3*12</f>
        <v>36</v>
      </c>
      <c r="AA88" s="349"/>
      <c r="AB88" s="348"/>
      <c r="AC88" s="349"/>
      <c r="AD88" s="349"/>
      <c r="AE88" s="348">
        <f>1*6</f>
        <v>6</v>
      </c>
      <c r="AF88" s="349"/>
      <c r="AG88" s="350"/>
      <c r="AH88" s="350"/>
      <c r="AI88" s="348"/>
      <c r="AJ88" s="348">
        <v>6</v>
      </c>
      <c r="AK88" s="351"/>
      <c r="AL88" s="394">
        <f t="shared" si="4"/>
        <v>150</v>
      </c>
      <c r="AM88" s="397"/>
      <c r="AN88" s="396" t="e">
        <f t="shared" si="3"/>
        <v>#DIV/0!</v>
      </c>
      <c r="AO88" t="s">
        <v>320</v>
      </c>
    </row>
    <row r="89" spans="1:41" ht="15" x14ac:dyDescent="0.25">
      <c r="A89" s="334">
        <v>84</v>
      </c>
      <c r="B89" s="346" t="s">
        <v>367</v>
      </c>
      <c r="C89" s="347"/>
      <c r="D89" s="348"/>
      <c r="E89" s="348"/>
      <c r="F89" s="348"/>
      <c r="G89" s="348"/>
      <c r="H89" s="348"/>
      <c r="I89" s="348"/>
      <c r="J89" s="348"/>
      <c r="K89" s="348"/>
      <c r="L89" s="348"/>
      <c r="M89" s="348"/>
      <c r="N89" s="348">
        <v>24</v>
      </c>
      <c r="O89" s="348"/>
      <c r="P89" s="348"/>
      <c r="Q89" s="348">
        <v>36</v>
      </c>
      <c r="R89" s="348"/>
      <c r="S89" s="348"/>
      <c r="T89" s="348"/>
      <c r="U89" s="348"/>
      <c r="V89" s="348"/>
      <c r="W89" s="348">
        <v>72</v>
      </c>
      <c r="X89" s="348"/>
      <c r="Y89" s="348"/>
      <c r="Z89" s="348"/>
      <c r="AA89" s="349"/>
      <c r="AB89" s="348"/>
      <c r="AC89" s="349"/>
      <c r="AD89" s="349"/>
      <c r="AE89" s="348">
        <v>36</v>
      </c>
      <c r="AF89" s="349"/>
      <c r="AG89" s="350"/>
      <c r="AH89" s="350"/>
      <c r="AI89" s="348"/>
      <c r="AJ89" s="348"/>
      <c r="AK89" s="351"/>
      <c r="AL89" s="394">
        <f t="shared" si="4"/>
        <v>168</v>
      </c>
      <c r="AM89" s="397">
        <v>151</v>
      </c>
      <c r="AN89" s="396" t="e">
        <f t="shared" si="3"/>
        <v>#DIV/0!</v>
      </c>
      <c r="AO89" t="s">
        <v>314</v>
      </c>
    </row>
    <row r="90" spans="1:41" ht="15" x14ac:dyDescent="0.25">
      <c r="A90" s="334">
        <v>85</v>
      </c>
      <c r="B90" s="346" t="s">
        <v>368</v>
      </c>
      <c r="C90" s="347"/>
      <c r="D90" s="348"/>
      <c r="E90" s="348"/>
      <c r="F90" s="348"/>
      <c r="G90" s="348"/>
      <c r="H90" s="348"/>
      <c r="I90" s="348"/>
      <c r="J90" s="348"/>
      <c r="K90" s="348"/>
      <c r="L90" s="348"/>
      <c r="M90" s="348"/>
      <c r="N90" s="348"/>
      <c r="O90" s="348"/>
      <c r="P90" s="348"/>
      <c r="Q90" s="348">
        <v>18</v>
      </c>
      <c r="R90" s="348"/>
      <c r="S90" s="348"/>
      <c r="T90" s="348"/>
      <c r="U90" s="348"/>
      <c r="V90" s="348"/>
      <c r="W90" s="348">
        <v>60</v>
      </c>
      <c r="X90" s="348"/>
      <c r="Y90" s="348"/>
      <c r="Z90" s="348"/>
      <c r="AA90" s="349"/>
      <c r="AB90" s="348"/>
      <c r="AC90" s="349"/>
      <c r="AD90" s="349"/>
      <c r="AE90" s="348"/>
      <c r="AF90" s="349"/>
      <c r="AG90" s="350"/>
      <c r="AH90" s="350"/>
      <c r="AI90" s="348"/>
      <c r="AJ90" s="348"/>
      <c r="AK90" s="351"/>
      <c r="AL90" s="394">
        <f t="shared" si="4"/>
        <v>78</v>
      </c>
      <c r="AM90" s="397">
        <v>66</v>
      </c>
      <c r="AN90" s="396" t="e">
        <f t="shared" si="3"/>
        <v>#DIV/0!</v>
      </c>
      <c r="AO90" t="s">
        <v>314</v>
      </c>
    </row>
    <row r="91" spans="1:41" ht="15" x14ac:dyDescent="0.25">
      <c r="A91" s="334">
        <v>86</v>
      </c>
      <c r="B91" s="346" t="s">
        <v>369</v>
      </c>
      <c r="C91" s="347"/>
      <c r="D91" s="348"/>
      <c r="E91" s="348"/>
      <c r="F91" s="348"/>
      <c r="G91" s="348"/>
      <c r="H91" s="348"/>
      <c r="I91" s="348"/>
      <c r="J91" s="348"/>
      <c r="K91" s="348"/>
      <c r="L91" s="348"/>
      <c r="M91" s="348"/>
      <c r="N91" s="348"/>
      <c r="O91" s="348"/>
      <c r="P91" s="348"/>
      <c r="Q91" s="348">
        <v>54</v>
      </c>
      <c r="R91" s="348"/>
      <c r="S91" s="348"/>
      <c r="T91" s="348"/>
      <c r="U91" s="348"/>
      <c r="V91" s="348"/>
      <c r="W91" s="348">
        <v>96</v>
      </c>
      <c r="X91" s="348"/>
      <c r="Y91" s="348"/>
      <c r="Z91" s="348"/>
      <c r="AA91" s="349"/>
      <c r="AB91" s="348"/>
      <c r="AC91" s="349"/>
      <c r="AD91" s="349"/>
      <c r="AE91" s="348"/>
      <c r="AF91" s="349"/>
      <c r="AG91" s="350"/>
      <c r="AH91" s="350"/>
      <c r="AI91" s="348"/>
      <c r="AJ91" s="348"/>
      <c r="AK91" s="351"/>
      <c r="AL91" s="394">
        <f t="shared" si="4"/>
        <v>150</v>
      </c>
      <c r="AM91" s="397">
        <v>166</v>
      </c>
      <c r="AN91" s="396" t="e">
        <f t="shared" si="3"/>
        <v>#DIV/0!</v>
      </c>
      <c r="AO91" t="s">
        <v>314</v>
      </c>
    </row>
    <row r="92" spans="1:41" ht="15" x14ac:dyDescent="0.25">
      <c r="A92" s="334">
        <v>87</v>
      </c>
      <c r="B92" s="346" t="s">
        <v>372</v>
      </c>
      <c r="C92" s="347"/>
      <c r="D92" s="348"/>
      <c r="E92" s="348"/>
      <c r="F92" s="348"/>
      <c r="G92" s="348"/>
      <c r="H92" s="348"/>
      <c r="I92" s="348"/>
      <c r="J92" s="348"/>
      <c r="K92" s="348"/>
      <c r="L92" s="348"/>
      <c r="M92" s="348"/>
      <c r="N92" s="348"/>
      <c r="O92" s="348"/>
      <c r="P92" s="348"/>
      <c r="Q92" s="348">
        <v>24</v>
      </c>
      <c r="R92" s="348"/>
      <c r="S92" s="348"/>
      <c r="T92" s="348"/>
      <c r="U92" s="348"/>
      <c r="V92" s="348"/>
      <c r="W92" s="348">
        <v>84</v>
      </c>
      <c r="X92" s="348"/>
      <c r="Y92" s="348"/>
      <c r="Z92" s="348"/>
      <c r="AA92" s="349"/>
      <c r="AB92" s="348"/>
      <c r="AC92" s="349"/>
      <c r="AD92" s="349"/>
      <c r="AE92" s="348"/>
      <c r="AF92" s="349"/>
      <c r="AG92" s="350"/>
      <c r="AH92" s="350"/>
      <c r="AI92" s="348"/>
      <c r="AJ92" s="348"/>
      <c r="AK92" s="351"/>
      <c r="AL92" s="394">
        <f t="shared" si="4"/>
        <v>108</v>
      </c>
      <c r="AM92" s="397">
        <v>159</v>
      </c>
      <c r="AN92" s="396" t="e">
        <f t="shared" si="3"/>
        <v>#DIV/0!</v>
      </c>
      <c r="AO92" t="s">
        <v>314</v>
      </c>
    </row>
    <row r="93" spans="1:41" ht="15" x14ac:dyDescent="0.25">
      <c r="A93" s="334">
        <v>88</v>
      </c>
      <c r="B93" s="346" t="s">
        <v>494</v>
      </c>
      <c r="C93" s="347"/>
      <c r="D93" s="348"/>
      <c r="E93" s="348"/>
      <c r="F93" s="348"/>
      <c r="G93" s="348"/>
      <c r="H93" s="348"/>
      <c r="I93" s="348"/>
      <c r="J93" s="348"/>
      <c r="K93" s="348"/>
      <c r="L93" s="348"/>
      <c r="M93" s="348"/>
      <c r="N93" s="348"/>
      <c r="O93" s="348"/>
      <c r="P93" s="348"/>
      <c r="Q93" s="348">
        <v>30</v>
      </c>
      <c r="R93" s="348"/>
      <c r="S93" s="348"/>
      <c r="T93" s="348"/>
      <c r="U93" s="348"/>
      <c r="V93" s="348"/>
      <c r="W93" s="348">
        <v>36</v>
      </c>
      <c r="X93" s="348"/>
      <c r="Y93" s="348"/>
      <c r="Z93" s="348"/>
      <c r="AA93" s="349"/>
      <c r="AB93" s="348"/>
      <c r="AC93" s="349"/>
      <c r="AD93" s="349"/>
      <c r="AE93" s="348"/>
      <c r="AF93" s="349"/>
      <c r="AG93" s="350"/>
      <c r="AH93" s="350"/>
      <c r="AI93" s="348"/>
      <c r="AJ93" s="348"/>
      <c r="AK93" s="351"/>
      <c r="AL93" s="394">
        <f t="shared" si="4"/>
        <v>66</v>
      </c>
      <c r="AM93" s="397">
        <v>83</v>
      </c>
      <c r="AN93" s="396" t="e">
        <f t="shared" si="3"/>
        <v>#DIV/0!</v>
      </c>
      <c r="AO93" t="s">
        <v>314</v>
      </c>
    </row>
    <row r="94" spans="1:41" ht="15" hidden="1" x14ac:dyDescent="0.25">
      <c r="A94" s="334">
        <v>89</v>
      </c>
      <c r="B94" s="346" t="s">
        <v>307</v>
      </c>
      <c r="C94" s="347">
        <v>10</v>
      </c>
      <c r="D94" s="348"/>
      <c r="E94" s="348"/>
      <c r="F94" s="348"/>
      <c r="G94" s="348"/>
      <c r="H94" s="348"/>
      <c r="I94" s="348"/>
      <c r="J94" s="348"/>
      <c r="K94" s="348"/>
      <c r="L94" s="348"/>
      <c r="M94" s="348"/>
      <c r="N94" s="348"/>
      <c r="O94" s="348"/>
      <c r="P94" s="348"/>
      <c r="Q94" s="348"/>
      <c r="R94" s="348"/>
      <c r="S94" s="348"/>
      <c r="T94" s="348"/>
      <c r="U94" s="348"/>
      <c r="V94" s="348"/>
      <c r="W94" s="348">
        <v>140</v>
      </c>
      <c r="X94" s="348"/>
      <c r="Y94" s="348"/>
      <c r="Z94" s="348"/>
      <c r="AA94" s="349"/>
      <c r="AB94" s="348"/>
      <c r="AC94" s="349"/>
      <c r="AD94" s="349"/>
      <c r="AE94" s="348"/>
      <c r="AF94" s="349"/>
      <c r="AG94" s="350"/>
      <c r="AH94" s="350"/>
      <c r="AI94" s="348"/>
      <c r="AJ94" s="348"/>
      <c r="AK94" s="351"/>
      <c r="AL94" s="394">
        <f t="shared" si="4"/>
        <v>150</v>
      </c>
      <c r="AM94" s="397">
        <v>37</v>
      </c>
      <c r="AN94" s="396">
        <f t="shared" si="3"/>
        <v>3.7</v>
      </c>
      <c r="AO94" t="s">
        <v>315</v>
      </c>
    </row>
    <row r="95" spans="1:41" ht="15" hidden="1" x14ac:dyDescent="0.25">
      <c r="A95" s="334">
        <v>90</v>
      </c>
      <c r="B95" s="346" t="s">
        <v>488</v>
      </c>
      <c r="C95" s="347">
        <v>120</v>
      </c>
      <c r="D95" s="348"/>
      <c r="E95" s="348"/>
      <c r="F95" s="348"/>
      <c r="G95" s="348"/>
      <c r="H95" s="348"/>
      <c r="I95" s="348"/>
      <c r="J95" s="348"/>
      <c r="K95" s="348"/>
      <c r="L95" s="348"/>
      <c r="M95" s="348"/>
      <c r="N95" s="348"/>
      <c r="O95" s="348"/>
      <c r="P95" s="348"/>
      <c r="Q95" s="348"/>
      <c r="R95" s="348"/>
      <c r="S95" s="348"/>
      <c r="T95" s="348"/>
      <c r="U95" s="348"/>
      <c r="V95" s="348"/>
      <c r="W95" s="348">
        <v>30</v>
      </c>
      <c r="X95" s="348"/>
      <c r="Y95" s="348"/>
      <c r="Z95" s="348"/>
      <c r="AA95" s="349"/>
      <c r="AB95" s="348"/>
      <c r="AC95" s="349"/>
      <c r="AD95" s="349"/>
      <c r="AE95" s="348"/>
      <c r="AF95" s="349"/>
      <c r="AG95" s="350"/>
      <c r="AH95" s="350"/>
      <c r="AI95" s="348"/>
      <c r="AJ95" s="348"/>
      <c r="AK95" s="351"/>
      <c r="AL95" s="394">
        <f t="shared" si="4"/>
        <v>150</v>
      </c>
      <c r="AM95" s="397">
        <v>179</v>
      </c>
      <c r="AN95" s="396">
        <f t="shared" si="3"/>
        <v>1.4916666666666667</v>
      </c>
      <c r="AO95" t="s">
        <v>315</v>
      </c>
    </row>
    <row r="96" spans="1:41" ht="15" hidden="1" x14ac:dyDescent="0.25">
      <c r="A96" s="334">
        <v>91</v>
      </c>
      <c r="B96" s="346" t="s">
        <v>306</v>
      </c>
      <c r="C96" s="347"/>
      <c r="D96" s="348"/>
      <c r="E96" s="348"/>
      <c r="F96" s="348"/>
      <c r="G96" s="348"/>
      <c r="H96" s="348"/>
      <c r="I96" s="348"/>
      <c r="J96" s="348"/>
      <c r="K96" s="348"/>
      <c r="L96" s="348"/>
      <c r="M96" s="348"/>
      <c r="N96" s="348"/>
      <c r="O96" s="348"/>
      <c r="P96" s="348"/>
      <c r="Q96" s="348"/>
      <c r="R96" s="348"/>
      <c r="S96" s="348"/>
      <c r="T96" s="348"/>
      <c r="U96" s="348"/>
      <c r="V96" s="348"/>
      <c r="W96" s="348">
        <v>150</v>
      </c>
      <c r="X96" s="348"/>
      <c r="Y96" s="348"/>
      <c r="Z96" s="348"/>
      <c r="AA96" s="349"/>
      <c r="AB96" s="348"/>
      <c r="AC96" s="349"/>
      <c r="AD96" s="349"/>
      <c r="AE96" s="348"/>
      <c r="AF96" s="349"/>
      <c r="AG96" s="350"/>
      <c r="AH96" s="350"/>
      <c r="AI96" s="348"/>
      <c r="AJ96" s="348"/>
      <c r="AK96" s="351"/>
      <c r="AL96" s="394">
        <f t="shared" si="4"/>
        <v>150</v>
      </c>
      <c r="AM96" s="397">
        <v>89</v>
      </c>
      <c r="AN96" s="396" t="e">
        <f t="shared" si="3"/>
        <v>#DIV/0!</v>
      </c>
      <c r="AO96" t="s">
        <v>316</v>
      </c>
    </row>
    <row r="97" spans="1:41" ht="15" hidden="1" x14ac:dyDescent="0.25">
      <c r="A97" s="334">
        <v>92</v>
      </c>
      <c r="B97" s="346" t="s">
        <v>467</v>
      </c>
      <c r="C97" s="347">
        <v>90</v>
      </c>
      <c r="D97" s="348"/>
      <c r="E97" s="348"/>
      <c r="F97" s="348"/>
      <c r="G97" s="348"/>
      <c r="H97" s="348"/>
      <c r="I97" s="348"/>
      <c r="J97" s="348"/>
      <c r="K97" s="348"/>
      <c r="L97" s="348"/>
      <c r="M97" s="348"/>
      <c r="N97" s="348"/>
      <c r="O97" s="348"/>
      <c r="P97" s="348"/>
      <c r="Q97" s="348"/>
      <c r="R97" s="348"/>
      <c r="S97" s="348"/>
      <c r="T97" s="348"/>
      <c r="U97" s="348"/>
      <c r="V97" s="348"/>
      <c r="W97" s="348">
        <v>60</v>
      </c>
      <c r="X97" s="348"/>
      <c r="Y97" s="348"/>
      <c r="Z97" s="348"/>
      <c r="AA97" s="349"/>
      <c r="AB97" s="348"/>
      <c r="AC97" s="349"/>
      <c r="AD97" s="349"/>
      <c r="AE97" s="348"/>
      <c r="AF97" s="349"/>
      <c r="AG97" s="350"/>
      <c r="AH97" s="350"/>
      <c r="AI97" s="348"/>
      <c r="AJ97" s="348"/>
      <c r="AK97" s="351"/>
      <c r="AL97" s="394">
        <f t="shared" si="4"/>
        <v>150</v>
      </c>
      <c r="AM97" s="397">
        <v>52</v>
      </c>
      <c r="AN97" s="396">
        <f t="shared" si="3"/>
        <v>0.57777777777777772</v>
      </c>
      <c r="AO97" t="s">
        <v>317</v>
      </c>
    </row>
    <row r="98" spans="1:41" ht="15" hidden="1" x14ac:dyDescent="0.25">
      <c r="A98" s="334">
        <v>93</v>
      </c>
      <c r="B98" s="346" t="s">
        <v>290</v>
      </c>
      <c r="C98" s="347"/>
      <c r="D98" s="348"/>
      <c r="E98" s="348"/>
      <c r="F98" s="348"/>
      <c r="G98" s="348"/>
      <c r="H98" s="348"/>
      <c r="I98" s="348"/>
      <c r="J98" s="348"/>
      <c r="K98" s="348"/>
      <c r="L98" s="348"/>
      <c r="M98" s="348"/>
      <c r="N98" s="348"/>
      <c r="O98" s="348"/>
      <c r="P98" s="348"/>
      <c r="Q98" s="348"/>
      <c r="R98" s="348"/>
      <c r="S98" s="348"/>
      <c r="T98" s="348"/>
      <c r="U98" s="348"/>
      <c r="V98" s="348"/>
      <c r="W98" s="348">
        <v>150</v>
      </c>
      <c r="X98" s="348"/>
      <c r="Y98" s="348"/>
      <c r="Z98" s="348"/>
      <c r="AA98" s="349"/>
      <c r="AB98" s="348"/>
      <c r="AC98" s="349"/>
      <c r="AD98" s="349"/>
      <c r="AE98" s="348"/>
      <c r="AF98" s="349"/>
      <c r="AG98" s="350"/>
      <c r="AH98" s="350"/>
      <c r="AI98" s="348"/>
      <c r="AJ98" s="348"/>
      <c r="AK98" s="351"/>
      <c r="AL98" s="394">
        <f t="shared" si="4"/>
        <v>150</v>
      </c>
      <c r="AM98" s="397"/>
      <c r="AN98" s="396" t="e">
        <f t="shared" si="3"/>
        <v>#DIV/0!</v>
      </c>
      <c r="AO98" t="s">
        <v>295</v>
      </c>
    </row>
    <row r="99" spans="1:41" ht="15" hidden="1" x14ac:dyDescent="0.25">
      <c r="A99" s="334">
        <v>94</v>
      </c>
      <c r="B99" s="346" t="s">
        <v>291</v>
      </c>
      <c r="C99" s="347"/>
      <c r="D99" s="348"/>
      <c r="E99" s="348"/>
      <c r="F99" s="348"/>
      <c r="G99" s="348"/>
      <c r="H99" s="348"/>
      <c r="I99" s="348"/>
      <c r="J99" s="348"/>
      <c r="K99" s="348"/>
      <c r="L99" s="348"/>
      <c r="M99" s="348"/>
      <c r="N99" s="348"/>
      <c r="O99" s="348"/>
      <c r="P99" s="348"/>
      <c r="Q99" s="348"/>
      <c r="R99" s="348"/>
      <c r="S99" s="348"/>
      <c r="T99" s="348"/>
      <c r="U99" s="348"/>
      <c r="V99" s="348"/>
      <c r="W99" s="348">
        <v>150</v>
      </c>
      <c r="X99" s="348"/>
      <c r="Y99" s="348"/>
      <c r="Z99" s="348"/>
      <c r="AA99" s="349"/>
      <c r="AB99" s="348"/>
      <c r="AC99" s="349"/>
      <c r="AD99" s="349"/>
      <c r="AE99" s="348"/>
      <c r="AF99" s="349"/>
      <c r="AG99" s="350"/>
      <c r="AH99" s="350"/>
      <c r="AI99" s="348"/>
      <c r="AJ99" s="348"/>
      <c r="AK99" s="351"/>
      <c r="AL99" s="394">
        <f t="shared" si="4"/>
        <v>150</v>
      </c>
      <c r="AM99" s="397"/>
      <c r="AN99" s="396" t="e">
        <f t="shared" si="3"/>
        <v>#DIV/0!</v>
      </c>
      <c r="AO99" t="s">
        <v>295</v>
      </c>
    </row>
    <row r="100" spans="1:41" ht="15" hidden="1" x14ac:dyDescent="0.25">
      <c r="A100" s="334">
        <v>95</v>
      </c>
      <c r="B100" s="346" t="s">
        <v>293</v>
      </c>
      <c r="C100" s="347"/>
      <c r="D100" s="348"/>
      <c r="E100" s="348"/>
      <c r="F100" s="348"/>
      <c r="G100" s="348"/>
      <c r="H100" s="348"/>
      <c r="I100" s="348"/>
      <c r="J100" s="348"/>
      <c r="K100" s="348"/>
      <c r="L100" s="348"/>
      <c r="M100" s="348"/>
      <c r="N100" s="348"/>
      <c r="O100" s="348"/>
      <c r="P100" s="348"/>
      <c r="Q100" s="348"/>
      <c r="R100" s="348"/>
      <c r="S100" s="348"/>
      <c r="T100" s="348"/>
      <c r="U100" s="348"/>
      <c r="V100" s="348"/>
      <c r="W100" s="348">
        <v>150</v>
      </c>
      <c r="X100" s="348"/>
      <c r="Y100" s="348"/>
      <c r="Z100" s="348"/>
      <c r="AA100" s="349"/>
      <c r="AB100" s="348"/>
      <c r="AC100" s="349"/>
      <c r="AD100" s="349"/>
      <c r="AE100" s="348"/>
      <c r="AF100" s="349"/>
      <c r="AG100" s="350"/>
      <c r="AH100" s="350"/>
      <c r="AI100" s="348"/>
      <c r="AJ100" s="348"/>
      <c r="AK100" s="351"/>
      <c r="AL100" s="394">
        <f t="shared" si="4"/>
        <v>150</v>
      </c>
      <c r="AM100" s="397"/>
      <c r="AN100" s="396" t="e">
        <f t="shared" si="3"/>
        <v>#DIV/0!</v>
      </c>
      <c r="AO100" t="s">
        <v>295</v>
      </c>
    </row>
    <row r="101" spans="1:41" ht="15" hidden="1" x14ac:dyDescent="0.25">
      <c r="A101" s="334">
        <v>96</v>
      </c>
      <c r="B101" s="346" t="s">
        <v>294</v>
      </c>
      <c r="C101" s="347"/>
      <c r="D101" s="348"/>
      <c r="E101" s="348"/>
      <c r="F101" s="348"/>
      <c r="G101" s="348"/>
      <c r="H101" s="348"/>
      <c r="I101" s="348"/>
      <c r="J101" s="348"/>
      <c r="K101" s="348"/>
      <c r="L101" s="348"/>
      <c r="M101" s="348"/>
      <c r="N101" s="348"/>
      <c r="O101" s="348"/>
      <c r="P101" s="348"/>
      <c r="Q101" s="348"/>
      <c r="R101" s="348"/>
      <c r="S101" s="348"/>
      <c r="T101" s="348"/>
      <c r="U101" s="348"/>
      <c r="V101" s="348"/>
      <c r="W101" s="348">
        <v>150</v>
      </c>
      <c r="X101" s="348"/>
      <c r="Y101" s="348"/>
      <c r="Z101" s="348"/>
      <c r="AA101" s="349"/>
      <c r="AB101" s="348"/>
      <c r="AC101" s="349"/>
      <c r="AD101" s="349"/>
      <c r="AE101" s="348"/>
      <c r="AF101" s="349"/>
      <c r="AG101" s="350"/>
      <c r="AH101" s="350"/>
      <c r="AI101" s="348"/>
      <c r="AJ101" s="348"/>
      <c r="AK101" s="351"/>
      <c r="AL101" s="394">
        <f t="shared" si="4"/>
        <v>150</v>
      </c>
      <c r="AM101" s="397"/>
      <c r="AN101" s="396" t="e">
        <f t="shared" si="3"/>
        <v>#DIV/0!</v>
      </c>
      <c r="AO101" t="s">
        <v>295</v>
      </c>
    </row>
    <row r="102" spans="1:41" ht="15" hidden="1" x14ac:dyDescent="0.25">
      <c r="A102" s="334">
        <v>97</v>
      </c>
      <c r="B102" s="346" t="s">
        <v>468</v>
      </c>
      <c r="C102" s="347"/>
      <c r="D102" s="348"/>
      <c r="E102" s="348"/>
      <c r="F102" s="348"/>
      <c r="G102" s="348"/>
      <c r="H102" s="348"/>
      <c r="I102" s="348"/>
      <c r="J102" s="348"/>
      <c r="K102" s="348"/>
      <c r="L102" s="348"/>
      <c r="M102" s="348"/>
      <c r="N102" s="348"/>
      <c r="O102" s="348"/>
      <c r="P102" s="348"/>
      <c r="Q102" s="348"/>
      <c r="R102" s="348"/>
      <c r="S102" s="348"/>
      <c r="T102" s="348"/>
      <c r="U102" s="348"/>
      <c r="V102" s="348"/>
      <c r="W102" s="348">
        <v>150</v>
      </c>
      <c r="X102" s="348"/>
      <c r="Y102" s="348"/>
      <c r="Z102" s="348"/>
      <c r="AA102" s="349"/>
      <c r="AB102" s="348"/>
      <c r="AC102" s="349"/>
      <c r="AD102" s="349"/>
      <c r="AE102" s="348"/>
      <c r="AF102" s="349"/>
      <c r="AG102" s="350"/>
      <c r="AH102" s="350"/>
      <c r="AI102" s="348"/>
      <c r="AJ102" s="348"/>
      <c r="AK102" s="351"/>
      <c r="AL102" s="394">
        <f t="shared" si="4"/>
        <v>150</v>
      </c>
      <c r="AM102" s="397">
        <v>117</v>
      </c>
      <c r="AN102" s="396" t="e">
        <f t="shared" si="3"/>
        <v>#DIV/0!</v>
      </c>
      <c r="AO102" t="s">
        <v>295</v>
      </c>
    </row>
    <row r="103" spans="1:41" ht="15" hidden="1" x14ac:dyDescent="0.25">
      <c r="A103" s="334">
        <v>98</v>
      </c>
      <c r="B103" s="346" t="s">
        <v>489</v>
      </c>
      <c r="C103" s="347"/>
      <c r="D103" s="348"/>
      <c r="E103" s="348"/>
      <c r="F103" s="348"/>
      <c r="G103" s="348"/>
      <c r="H103" s="348"/>
      <c r="I103" s="348"/>
      <c r="J103" s="348"/>
      <c r="K103" s="348"/>
      <c r="L103" s="348"/>
      <c r="M103" s="348"/>
      <c r="N103" s="348"/>
      <c r="O103" s="348"/>
      <c r="P103" s="348"/>
      <c r="Q103" s="348"/>
      <c r="R103" s="348"/>
      <c r="S103" s="348"/>
      <c r="T103" s="348"/>
      <c r="U103" s="348"/>
      <c r="V103" s="348"/>
      <c r="W103" s="348">
        <v>150</v>
      </c>
      <c r="X103" s="348"/>
      <c r="Y103" s="348"/>
      <c r="Z103" s="348"/>
      <c r="AA103" s="349"/>
      <c r="AB103" s="348"/>
      <c r="AC103" s="349"/>
      <c r="AD103" s="349"/>
      <c r="AE103" s="348"/>
      <c r="AF103" s="349"/>
      <c r="AG103" s="350"/>
      <c r="AH103" s="350"/>
      <c r="AI103" s="348"/>
      <c r="AJ103" s="348"/>
      <c r="AK103" s="351"/>
      <c r="AL103" s="394">
        <f t="shared" si="4"/>
        <v>150</v>
      </c>
      <c r="AM103" s="397"/>
      <c r="AN103" s="396" t="e">
        <f t="shared" si="3"/>
        <v>#DIV/0!</v>
      </c>
      <c r="AO103" t="s">
        <v>295</v>
      </c>
    </row>
    <row r="104" spans="1:41" ht="15" hidden="1" x14ac:dyDescent="0.25">
      <c r="A104" s="334">
        <v>99</v>
      </c>
      <c r="B104" s="346" t="s">
        <v>401</v>
      </c>
      <c r="C104" s="347"/>
      <c r="D104" s="348"/>
      <c r="E104" s="348"/>
      <c r="F104" s="348"/>
      <c r="G104" s="348"/>
      <c r="H104" s="348"/>
      <c r="I104" s="348"/>
      <c r="J104" s="348"/>
      <c r="K104" s="348"/>
      <c r="L104" s="348"/>
      <c r="M104" s="348"/>
      <c r="N104" s="348"/>
      <c r="O104" s="348"/>
      <c r="P104" s="348"/>
      <c r="Q104" s="348"/>
      <c r="R104" s="348"/>
      <c r="S104" s="348"/>
      <c r="T104" s="348"/>
      <c r="U104" s="348"/>
      <c r="V104" s="348"/>
      <c r="W104" s="348">
        <v>150</v>
      </c>
      <c r="X104" s="348"/>
      <c r="Y104" s="348"/>
      <c r="Z104" s="348"/>
      <c r="AA104" s="349"/>
      <c r="AB104" s="348"/>
      <c r="AC104" s="349"/>
      <c r="AD104" s="349"/>
      <c r="AE104" s="348"/>
      <c r="AF104" s="349"/>
      <c r="AG104" s="350"/>
      <c r="AH104" s="350"/>
      <c r="AI104" s="348"/>
      <c r="AJ104" s="348"/>
      <c r="AK104" s="351"/>
      <c r="AL104" s="394">
        <f t="shared" si="4"/>
        <v>150</v>
      </c>
      <c r="AM104" s="397">
        <v>306</v>
      </c>
      <c r="AN104" s="396" t="e">
        <f t="shared" si="3"/>
        <v>#DIV/0!</v>
      </c>
      <c r="AO104" t="s">
        <v>295</v>
      </c>
    </row>
    <row r="105" spans="1:41" ht="15" hidden="1" x14ac:dyDescent="0.25">
      <c r="A105" s="334">
        <v>100</v>
      </c>
      <c r="B105" s="346" t="s">
        <v>449</v>
      </c>
      <c r="C105" s="347"/>
      <c r="D105" s="348"/>
      <c r="E105" s="348"/>
      <c r="F105" s="348"/>
      <c r="G105" s="348"/>
      <c r="H105" s="348"/>
      <c r="I105" s="348"/>
      <c r="J105" s="348"/>
      <c r="K105" s="348"/>
      <c r="L105" s="348"/>
      <c r="M105" s="348"/>
      <c r="N105" s="348"/>
      <c r="O105" s="348"/>
      <c r="P105" s="348"/>
      <c r="Q105" s="348"/>
      <c r="R105" s="348"/>
      <c r="S105" s="348"/>
      <c r="T105" s="348"/>
      <c r="U105" s="348"/>
      <c r="V105" s="348"/>
      <c r="W105" s="348">
        <v>150</v>
      </c>
      <c r="X105" s="348"/>
      <c r="Y105" s="348"/>
      <c r="Z105" s="348"/>
      <c r="AA105" s="349"/>
      <c r="AB105" s="348"/>
      <c r="AC105" s="349"/>
      <c r="AD105" s="349"/>
      <c r="AE105" s="348"/>
      <c r="AF105" s="349"/>
      <c r="AG105" s="350"/>
      <c r="AH105" s="350"/>
      <c r="AI105" s="348"/>
      <c r="AJ105" s="348"/>
      <c r="AK105" s="351"/>
      <c r="AL105" s="394">
        <f t="shared" si="4"/>
        <v>150</v>
      </c>
      <c r="AM105" s="397">
        <v>83</v>
      </c>
      <c r="AN105" s="396" t="e">
        <f t="shared" si="3"/>
        <v>#DIV/0!</v>
      </c>
      <c r="AO105" t="s">
        <v>451</v>
      </c>
    </row>
    <row r="106" spans="1:41" ht="15" hidden="1" x14ac:dyDescent="0.25">
      <c r="A106" s="334">
        <v>101</v>
      </c>
      <c r="B106" s="346" t="s">
        <v>490</v>
      </c>
      <c r="C106" s="347"/>
      <c r="D106" s="348"/>
      <c r="E106" s="348"/>
      <c r="F106" s="348"/>
      <c r="G106" s="348"/>
      <c r="H106" s="348"/>
      <c r="I106" s="348"/>
      <c r="J106" s="348"/>
      <c r="K106" s="348"/>
      <c r="L106" s="348"/>
      <c r="M106" s="348"/>
      <c r="N106" s="348"/>
      <c r="O106" s="348"/>
      <c r="P106" s="348"/>
      <c r="Q106" s="348"/>
      <c r="R106" s="348"/>
      <c r="S106" s="348"/>
      <c r="T106" s="348"/>
      <c r="U106" s="348"/>
      <c r="V106" s="348"/>
      <c r="W106" s="348">
        <v>150</v>
      </c>
      <c r="X106" s="348"/>
      <c r="Y106" s="348"/>
      <c r="Z106" s="348"/>
      <c r="AA106" s="349"/>
      <c r="AB106" s="348"/>
      <c r="AC106" s="349"/>
      <c r="AD106" s="349"/>
      <c r="AE106" s="348"/>
      <c r="AF106" s="349"/>
      <c r="AG106" s="350"/>
      <c r="AH106" s="350"/>
      <c r="AI106" s="348"/>
      <c r="AJ106" s="348"/>
      <c r="AK106" s="351"/>
      <c r="AL106" s="394">
        <f t="shared" si="4"/>
        <v>150</v>
      </c>
      <c r="AM106" s="397">
        <v>50</v>
      </c>
      <c r="AN106" s="396" t="e">
        <f t="shared" si="3"/>
        <v>#DIV/0!</v>
      </c>
      <c r="AO106" t="s">
        <v>289</v>
      </c>
    </row>
    <row r="107" spans="1:41" ht="15" hidden="1" x14ac:dyDescent="0.25">
      <c r="A107" s="334">
        <v>102</v>
      </c>
      <c r="B107" s="346" t="s">
        <v>287</v>
      </c>
      <c r="C107" s="347"/>
      <c r="D107" s="348"/>
      <c r="E107" s="348"/>
      <c r="F107" s="348"/>
      <c r="G107" s="348"/>
      <c r="H107" s="348">
        <v>15</v>
      </c>
      <c r="I107" s="348"/>
      <c r="J107" s="348"/>
      <c r="K107" s="348"/>
      <c r="L107" s="348"/>
      <c r="M107" s="348"/>
      <c r="N107" s="348"/>
      <c r="O107" s="348"/>
      <c r="P107" s="348"/>
      <c r="Q107" s="348"/>
      <c r="R107" s="348"/>
      <c r="S107" s="348"/>
      <c r="T107" s="348"/>
      <c r="U107" s="348"/>
      <c r="V107" s="348"/>
      <c r="W107" s="348">
        <v>135</v>
      </c>
      <c r="X107" s="348"/>
      <c r="Y107" s="348"/>
      <c r="Z107" s="348"/>
      <c r="AA107" s="349"/>
      <c r="AB107" s="348"/>
      <c r="AC107" s="349"/>
      <c r="AD107" s="349"/>
      <c r="AE107" s="348"/>
      <c r="AF107" s="349"/>
      <c r="AG107" s="350"/>
      <c r="AH107" s="350"/>
      <c r="AI107" s="348"/>
      <c r="AJ107" s="348"/>
      <c r="AK107" s="351"/>
      <c r="AL107" s="394">
        <f t="shared" si="4"/>
        <v>150</v>
      </c>
      <c r="AM107" s="397"/>
      <c r="AN107" s="396" t="e">
        <f t="shared" si="3"/>
        <v>#DIV/0!</v>
      </c>
      <c r="AO107" t="s">
        <v>438</v>
      </c>
    </row>
    <row r="108" spans="1:41" ht="15" hidden="1" x14ac:dyDescent="0.25">
      <c r="A108" s="334">
        <v>103</v>
      </c>
      <c r="B108" s="346" t="s">
        <v>434</v>
      </c>
      <c r="C108" s="347"/>
      <c r="D108" s="348"/>
      <c r="E108" s="348"/>
      <c r="F108" s="348"/>
      <c r="G108" s="348"/>
      <c r="H108" s="348">
        <v>15</v>
      </c>
      <c r="I108" s="348"/>
      <c r="J108" s="348"/>
      <c r="K108" s="348"/>
      <c r="L108" s="348"/>
      <c r="M108" s="348"/>
      <c r="N108" s="348"/>
      <c r="O108" s="348"/>
      <c r="P108" s="348"/>
      <c r="Q108" s="348"/>
      <c r="R108" s="348"/>
      <c r="S108" s="348"/>
      <c r="T108" s="348"/>
      <c r="U108" s="348"/>
      <c r="V108" s="348"/>
      <c r="W108" s="348">
        <v>135</v>
      </c>
      <c r="X108" s="348"/>
      <c r="Y108" s="348"/>
      <c r="Z108" s="348"/>
      <c r="AA108" s="349"/>
      <c r="AB108" s="348"/>
      <c r="AC108" s="349"/>
      <c r="AD108" s="349"/>
      <c r="AE108" s="348"/>
      <c r="AF108" s="349"/>
      <c r="AG108" s="350"/>
      <c r="AH108" s="350"/>
      <c r="AI108" s="348"/>
      <c r="AJ108" s="348"/>
      <c r="AK108" s="351"/>
      <c r="AL108" s="394">
        <f t="shared" si="4"/>
        <v>150</v>
      </c>
      <c r="AM108" s="397">
        <v>114</v>
      </c>
      <c r="AN108" s="396" t="e">
        <f t="shared" si="3"/>
        <v>#DIV/0!</v>
      </c>
      <c r="AO108" t="s">
        <v>438</v>
      </c>
    </row>
    <row r="109" spans="1:41" ht="15" hidden="1" x14ac:dyDescent="0.25">
      <c r="A109" s="334">
        <v>104</v>
      </c>
      <c r="B109" s="346" t="s">
        <v>435</v>
      </c>
      <c r="C109" s="347"/>
      <c r="D109" s="348"/>
      <c r="E109" s="348"/>
      <c r="F109" s="348"/>
      <c r="G109" s="348"/>
      <c r="H109" s="348"/>
      <c r="I109" s="348"/>
      <c r="J109" s="348"/>
      <c r="K109" s="348"/>
      <c r="L109" s="348"/>
      <c r="M109" s="348"/>
      <c r="N109" s="348"/>
      <c r="O109" s="348"/>
      <c r="P109" s="348"/>
      <c r="Q109" s="348"/>
      <c r="R109" s="348"/>
      <c r="S109" s="348"/>
      <c r="T109" s="348"/>
      <c r="U109" s="348"/>
      <c r="V109" s="348"/>
      <c r="W109" s="348">
        <v>150</v>
      </c>
      <c r="X109" s="348"/>
      <c r="Y109" s="348"/>
      <c r="Z109" s="348"/>
      <c r="AA109" s="349"/>
      <c r="AB109" s="348"/>
      <c r="AC109" s="349"/>
      <c r="AD109" s="349"/>
      <c r="AE109" s="348"/>
      <c r="AF109" s="349"/>
      <c r="AG109" s="350"/>
      <c r="AH109" s="350"/>
      <c r="AI109" s="348"/>
      <c r="AJ109" s="348"/>
      <c r="AK109" s="351"/>
      <c r="AL109" s="394">
        <f t="shared" si="4"/>
        <v>150</v>
      </c>
      <c r="AM109" s="397">
        <v>55</v>
      </c>
      <c r="AN109" s="396" t="e">
        <f t="shared" si="3"/>
        <v>#DIV/0!</v>
      </c>
      <c r="AO109" t="s">
        <v>439</v>
      </c>
    </row>
    <row r="110" spans="1:41" ht="15" hidden="1" x14ac:dyDescent="0.25">
      <c r="A110" s="334">
        <v>105</v>
      </c>
      <c r="B110" s="346" t="s">
        <v>436</v>
      </c>
      <c r="C110" s="347"/>
      <c r="D110" s="348"/>
      <c r="E110" s="348"/>
      <c r="F110" s="348"/>
      <c r="G110" s="348"/>
      <c r="H110" s="348"/>
      <c r="I110" s="348"/>
      <c r="J110" s="348"/>
      <c r="K110" s="348"/>
      <c r="L110" s="348"/>
      <c r="M110" s="348"/>
      <c r="N110" s="348"/>
      <c r="O110" s="348"/>
      <c r="P110" s="348"/>
      <c r="Q110" s="348"/>
      <c r="R110" s="348"/>
      <c r="S110" s="348"/>
      <c r="T110" s="348"/>
      <c r="U110" s="348"/>
      <c r="V110" s="348"/>
      <c r="W110" s="348">
        <v>150</v>
      </c>
      <c r="X110" s="348"/>
      <c r="Y110" s="348"/>
      <c r="Z110" s="348"/>
      <c r="AA110" s="349"/>
      <c r="AB110" s="348"/>
      <c r="AC110" s="349"/>
      <c r="AD110" s="349"/>
      <c r="AE110" s="348"/>
      <c r="AF110" s="349"/>
      <c r="AG110" s="350"/>
      <c r="AH110" s="350"/>
      <c r="AI110" s="348"/>
      <c r="AJ110" s="348"/>
      <c r="AK110" s="351"/>
      <c r="AL110" s="394">
        <f t="shared" si="4"/>
        <v>150</v>
      </c>
      <c r="AM110" s="397">
        <v>168</v>
      </c>
      <c r="AN110" s="396" t="e">
        <f t="shared" si="3"/>
        <v>#DIV/0!</v>
      </c>
      <c r="AO110" t="s">
        <v>440</v>
      </c>
    </row>
    <row r="111" spans="1:41" ht="15" hidden="1" x14ac:dyDescent="0.25">
      <c r="A111" s="334">
        <v>106</v>
      </c>
      <c r="B111" s="346" t="s">
        <v>437</v>
      </c>
      <c r="C111" s="347"/>
      <c r="D111" s="348"/>
      <c r="E111" s="348"/>
      <c r="F111" s="348"/>
      <c r="G111" s="348"/>
      <c r="H111" s="348"/>
      <c r="I111" s="348"/>
      <c r="J111" s="348"/>
      <c r="K111" s="348"/>
      <c r="L111" s="348"/>
      <c r="M111" s="348"/>
      <c r="N111" s="348"/>
      <c r="O111" s="348"/>
      <c r="P111" s="348"/>
      <c r="Q111" s="348"/>
      <c r="R111" s="348"/>
      <c r="S111" s="348"/>
      <c r="T111" s="348"/>
      <c r="U111" s="348"/>
      <c r="V111" s="348"/>
      <c r="W111" s="348">
        <v>150</v>
      </c>
      <c r="X111" s="348"/>
      <c r="Y111" s="348"/>
      <c r="Z111" s="348"/>
      <c r="AA111" s="349"/>
      <c r="AB111" s="348"/>
      <c r="AC111" s="349"/>
      <c r="AD111" s="349"/>
      <c r="AE111" s="348"/>
      <c r="AF111" s="349"/>
      <c r="AG111" s="350"/>
      <c r="AH111" s="350"/>
      <c r="AI111" s="348"/>
      <c r="AJ111" s="348"/>
      <c r="AK111" s="351"/>
      <c r="AL111" s="394">
        <f t="shared" si="4"/>
        <v>150</v>
      </c>
      <c r="AM111" s="397">
        <v>158</v>
      </c>
      <c r="AN111" s="396" t="e">
        <f t="shared" si="3"/>
        <v>#DIV/0!</v>
      </c>
      <c r="AO111" t="s">
        <v>441</v>
      </c>
    </row>
    <row r="112" spans="1:41" ht="15" hidden="1" x14ac:dyDescent="0.25">
      <c r="A112" s="334">
        <v>107</v>
      </c>
      <c r="B112" s="346" t="s">
        <v>310</v>
      </c>
      <c r="C112" s="347">
        <v>100</v>
      </c>
      <c r="D112" s="348"/>
      <c r="E112" s="348"/>
      <c r="F112" s="348"/>
      <c r="G112" s="348"/>
      <c r="H112" s="348"/>
      <c r="I112" s="348"/>
      <c r="J112" s="348"/>
      <c r="K112" s="348"/>
      <c r="L112" s="348"/>
      <c r="M112" s="348"/>
      <c r="N112" s="348"/>
      <c r="O112" s="348"/>
      <c r="P112" s="348"/>
      <c r="Q112" s="348"/>
      <c r="R112" s="348"/>
      <c r="S112" s="348"/>
      <c r="T112" s="348"/>
      <c r="U112" s="348">
        <v>20</v>
      </c>
      <c r="V112" s="348"/>
      <c r="W112" s="348">
        <v>30</v>
      </c>
      <c r="X112" s="348"/>
      <c r="Y112" s="348"/>
      <c r="Z112" s="348"/>
      <c r="AA112" s="349"/>
      <c r="AB112" s="348"/>
      <c r="AC112" s="349"/>
      <c r="AD112" s="349"/>
      <c r="AE112" s="348"/>
      <c r="AF112" s="349"/>
      <c r="AG112" s="350"/>
      <c r="AH112" s="350"/>
      <c r="AI112" s="348"/>
      <c r="AJ112" s="348"/>
      <c r="AK112" s="351"/>
      <c r="AL112" s="394">
        <f t="shared" si="4"/>
        <v>150</v>
      </c>
      <c r="AM112" s="397">
        <v>62</v>
      </c>
      <c r="AN112" s="396">
        <f t="shared" si="3"/>
        <v>0.62</v>
      </c>
      <c r="AO112" t="s">
        <v>318</v>
      </c>
    </row>
    <row r="113" spans="1:41" ht="15" hidden="1" x14ac:dyDescent="0.25">
      <c r="A113" s="334">
        <v>108</v>
      </c>
      <c r="B113" s="346" t="s">
        <v>469</v>
      </c>
      <c r="C113" s="347">
        <v>100</v>
      </c>
      <c r="D113" s="348"/>
      <c r="E113" s="348"/>
      <c r="F113" s="348"/>
      <c r="G113" s="348"/>
      <c r="H113" s="348"/>
      <c r="I113" s="348"/>
      <c r="J113" s="348"/>
      <c r="K113" s="348"/>
      <c r="L113" s="348"/>
      <c r="M113" s="348"/>
      <c r="N113" s="348"/>
      <c r="O113" s="348"/>
      <c r="P113" s="348"/>
      <c r="Q113" s="348"/>
      <c r="R113" s="348"/>
      <c r="S113" s="348"/>
      <c r="T113" s="348"/>
      <c r="U113" s="348">
        <v>20</v>
      </c>
      <c r="V113" s="348"/>
      <c r="W113" s="348">
        <v>30</v>
      </c>
      <c r="X113" s="348"/>
      <c r="Y113" s="348"/>
      <c r="Z113" s="348"/>
      <c r="AA113" s="349"/>
      <c r="AB113" s="348"/>
      <c r="AC113" s="349"/>
      <c r="AD113" s="349"/>
      <c r="AE113" s="348"/>
      <c r="AF113" s="349"/>
      <c r="AG113" s="350"/>
      <c r="AH113" s="350"/>
      <c r="AI113" s="348"/>
      <c r="AJ113" s="348"/>
      <c r="AK113" s="351"/>
      <c r="AL113" s="394">
        <f t="shared" si="4"/>
        <v>150</v>
      </c>
      <c r="AM113" s="397">
        <v>140</v>
      </c>
      <c r="AN113" s="396">
        <f t="shared" si="3"/>
        <v>1.4</v>
      </c>
      <c r="AO113" t="s">
        <v>318</v>
      </c>
    </row>
    <row r="114" spans="1:41" ht="15" hidden="1" x14ac:dyDescent="0.25">
      <c r="A114" s="334">
        <v>109</v>
      </c>
      <c r="B114" s="346" t="s">
        <v>331</v>
      </c>
      <c r="C114" s="347"/>
      <c r="D114" s="348"/>
      <c r="E114" s="348"/>
      <c r="F114" s="348"/>
      <c r="G114" s="348"/>
      <c r="H114" s="348"/>
      <c r="I114" s="348"/>
      <c r="J114" s="348"/>
      <c r="K114" s="348"/>
      <c r="L114" s="348"/>
      <c r="M114" s="348"/>
      <c r="N114" s="348"/>
      <c r="O114" s="348"/>
      <c r="P114" s="348"/>
      <c r="Q114" s="348"/>
      <c r="R114" s="348"/>
      <c r="S114" s="348"/>
      <c r="T114" s="348"/>
      <c r="U114" s="348"/>
      <c r="V114" s="348"/>
      <c r="W114" s="348">
        <v>150</v>
      </c>
      <c r="X114" s="348"/>
      <c r="Y114" s="348"/>
      <c r="Z114" s="348"/>
      <c r="AA114" s="349"/>
      <c r="AB114" s="348"/>
      <c r="AC114" s="349"/>
      <c r="AD114" s="349"/>
      <c r="AE114" s="348"/>
      <c r="AF114" s="349"/>
      <c r="AG114" s="350"/>
      <c r="AH114" s="350"/>
      <c r="AI114" s="348"/>
      <c r="AJ114" s="348"/>
      <c r="AK114" s="351"/>
      <c r="AL114" s="394">
        <f t="shared" si="4"/>
        <v>150</v>
      </c>
      <c r="AM114" s="397">
        <v>59</v>
      </c>
      <c r="AN114" s="396" t="e">
        <f t="shared" si="3"/>
        <v>#DIV/0!</v>
      </c>
      <c r="AO114" t="s">
        <v>284</v>
      </c>
    </row>
    <row r="115" spans="1:41" ht="15" hidden="1" x14ac:dyDescent="0.25">
      <c r="A115" s="334">
        <v>110</v>
      </c>
      <c r="B115" s="346" t="s">
        <v>332</v>
      </c>
      <c r="C115" s="347"/>
      <c r="D115" s="348"/>
      <c r="E115" s="348"/>
      <c r="F115" s="348"/>
      <c r="G115" s="348"/>
      <c r="H115" s="348"/>
      <c r="I115" s="348"/>
      <c r="J115" s="348"/>
      <c r="K115" s="348"/>
      <c r="L115" s="348"/>
      <c r="M115" s="348"/>
      <c r="N115" s="348"/>
      <c r="O115" s="348"/>
      <c r="P115" s="348"/>
      <c r="Q115" s="348"/>
      <c r="R115" s="348"/>
      <c r="S115" s="348"/>
      <c r="T115" s="348"/>
      <c r="U115" s="348"/>
      <c r="V115" s="348"/>
      <c r="W115" s="348">
        <v>150</v>
      </c>
      <c r="X115" s="348"/>
      <c r="Y115" s="348"/>
      <c r="Z115" s="348"/>
      <c r="AA115" s="349"/>
      <c r="AB115" s="348"/>
      <c r="AC115" s="349"/>
      <c r="AD115" s="349"/>
      <c r="AE115" s="348"/>
      <c r="AF115" s="349"/>
      <c r="AG115" s="350"/>
      <c r="AH115" s="350"/>
      <c r="AI115" s="348"/>
      <c r="AJ115" s="348"/>
      <c r="AK115" s="351"/>
      <c r="AL115" s="394">
        <f t="shared" si="4"/>
        <v>150</v>
      </c>
      <c r="AM115" s="397">
        <v>55</v>
      </c>
      <c r="AN115" s="396" t="e">
        <f t="shared" si="3"/>
        <v>#DIV/0!</v>
      </c>
      <c r="AO115" t="s">
        <v>284</v>
      </c>
    </row>
    <row r="116" spans="1:41" ht="15" hidden="1" x14ac:dyDescent="0.25">
      <c r="A116" s="334">
        <v>111</v>
      </c>
      <c r="B116" s="346" t="s">
        <v>313</v>
      </c>
      <c r="C116" s="347">
        <v>90</v>
      </c>
      <c r="D116" s="348"/>
      <c r="E116" s="348"/>
      <c r="F116" s="348"/>
      <c r="G116" s="348"/>
      <c r="H116" s="348"/>
      <c r="I116" s="348"/>
      <c r="J116" s="348"/>
      <c r="K116" s="348"/>
      <c r="L116" s="348"/>
      <c r="M116" s="348"/>
      <c r="N116" s="348"/>
      <c r="O116" s="348"/>
      <c r="P116" s="348"/>
      <c r="Q116" s="348"/>
      <c r="R116" s="348"/>
      <c r="S116" s="348"/>
      <c r="T116" s="348"/>
      <c r="U116" s="348"/>
      <c r="V116" s="348"/>
      <c r="W116" s="348">
        <v>60</v>
      </c>
      <c r="X116" s="348"/>
      <c r="Y116" s="348"/>
      <c r="Z116" s="348"/>
      <c r="AA116" s="349"/>
      <c r="AB116" s="348"/>
      <c r="AC116" s="349"/>
      <c r="AD116" s="349"/>
      <c r="AE116" s="348"/>
      <c r="AF116" s="349"/>
      <c r="AG116" s="350"/>
      <c r="AH116" s="350"/>
      <c r="AI116" s="348"/>
      <c r="AJ116" s="348"/>
      <c r="AK116" s="351"/>
      <c r="AL116" s="394">
        <f t="shared" si="4"/>
        <v>150</v>
      </c>
      <c r="AM116" s="397">
        <v>66</v>
      </c>
      <c r="AN116" s="396">
        <f t="shared" si="3"/>
        <v>0.73333333333333328</v>
      </c>
      <c r="AO116" t="s">
        <v>319</v>
      </c>
    </row>
    <row r="117" spans="1:41" ht="15" hidden="1" x14ac:dyDescent="0.25">
      <c r="A117" s="334">
        <v>112</v>
      </c>
      <c r="B117" s="346" t="s">
        <v>471</v>
      </c>
      <c r="C117" s="347"/>
      <c r="D117" s="348"/>
      <c r="E117" s="351" t="s">
        <v>493</v>
      </c>
      <c r="F117" s="353"/>
      <c r="G117" s="353"/>
      <c r="H117" s="347"/>
      <c r="I117" s="348"/>
      <c r="J117" s="348"/>
      <c r="K117" s="348"/>
      <c r="L117" s="348"/>
      <c r="M117" s="348"/>
      <c r="N117" s="348"/>
      <c r="O117" s="348"/>
      <c r="P117" s="348"/>
      <c r="Q117" s="348"/>
      <c r="R117" s="348"/>
      <c r="S117" s="348"/>
      <c r="T117" s="348"/>
      <c r="U117" s="348"/>
      <c r="V117" s="348"/>
      <c r="W117" s="348"/>
      <c r="X117" s="348"/>
      <c r="Y117" s="348"/>
      <c r="Z117" s="348"/>
      <c r="AA117" s="349"/>
      <c r="AB117" s="348"/>
      <c r="AC117" s="349"/>
      <c r="AD117" s="349"/>
      <c r="AE117" s="348"/>
      <c r="AF117" s="349"/>
      <c r="AG117" s="350"/>
      <c r="AH117" s="350"/>
      <c r="AI117" s="348"/>
      <c r="AJ117" s="348"/>
      <c r="AK117" s="351"/>
      <c r="AL117" s="394">
        <f t="shared" si="4"/>
        <v>0</v>
      </c>
      <c r="AM117" s="397">
        <v>180</v>
      </c>
      <c r="AN117" s="396" t="e">
        <f t="shared" si="3"/>
        <v>#DIV/0!</v>
      </c>
      <c r="AO117" t="s">
        <v>319</v>
      </c>
    </row>
    <row r="118" spans="1:41" ht="15" hidden="1" x14ac:dyDescent="0.25">
      <c r="A118" s="334">
        <v>113</v>
      </c>
      <c r="B118" s="346" t="s">
        <v>492</v>
      </c>
      <c r="C118" s="347">
        <v>90</v>
      </c>
      <c r="D118" s="348"/>
      <c r="E118" s="348"/>
      <c r="F118" s="348"/>
      <c r="G118" s="348"/>
      <c r="H118" s="348"/>
      <c r="I118" s="348"/>
      <c r="J118" s="348"/>
      <c r="K118" s="348"/>
      <c r="L118" s="348"/>
      <c r="M118" s="348"/>
      <c r="N118" s="348"/>
      <c r="O118" s="348"/>
      <c r="P118" s="348"/>
      <c r="Q118" s="348"/>
      <c r="R118" s="348"/>
      <c r="S118" s="348"/>
      <c r="T118" s="348"/>
      <c r="U118" s="348"/>
      <c r="V118" s="348"/>
      <c r="W118" s="348">
        <v>60</v>
      </c>
      <c r="X118" s="348"/>
      <c r="Y118" s="348"/>
      <c r="Z118" s="348"/>
      <c r="AA118" s="349"/>
      <c r="AB118" s="348"/>
      <c r="AC118" s="349"/>
      <c r="AD118" s="349"/>
      <c r="AE118" s="348"/>
      <c r="AF118" s="349"/>
      <c r="AG118" s="350"/>
      <c r="AH118" s="350"/>
      <c r="AI118" s="348"/>
      <c r="AJ118" s="348"/>
      <c r="AK118" s="351"/>
      <c r="AL118" s="394">
        <f t="shared" si="4"/>
        <v>150</v>
      </c>
      <c r="AM118" s="397">
        <v>66</v>
      </c>
      <c r="AN118" s="396">
        <f t="shared" si="3"/>
        <v>0.73333333333333328</v>
      </c>
      <c r="AO118" t="s">
        <v>319</v>
      </c>
    </row>
    <row r="119" spans="1:41" hidden="1" x14ac:dyDescent="0.2">
      <c r="A119" s="334"/>
      <c r="B119" s="346"/>
      <c r="C119" s="347"/>
      <c r="D119" s="348"/>
      <c r="E119" s="348"/>
      <c r="F119" s="348"/>
      <c r="G119" s="348"/>
      <c r="H119" s="348"/>
      <c r="I119" s="348"/>
      <c r="J119" s="348"/>
      <c r="K119" s="348"/>
      <c r="L119" s="348"/>
      <c r="M119" s="348"/>
      <c r="N119" s="348"/>
      <c r="O119" s="348"/>
      <c r="P119" s="348"/>
      <c r="Q119" s="348"/>
      <c r="R119" s="348"/>
      <c r="S119" s="348"/>
      <c r="T119" s="348"/>
      <c r="U119" s="348"/>
      <c r="V119" s="348"/>
      <c r="W119" s="348"/>
      <c r="X119" s="348"/>
      <c r="Y119" s="348"/>
      <c r="Z119" s="348"/>
      <c r="AA119" s="349"/>
      <c r="AB119" s="348"/>
      <c r="AC119" s="349"/>
      <c r="AD119" s="349"/>
      <c r="AE119" s="348"/>
      <c r="AF119" s="349"/>
      <c r="AG119" s="350"/>
      <c r="AH119" s="350"/>
      <c r="AI119" s="348"/>
      <c r="AJ119" s="348"/>
      <c r="AK119" s="351"/>
      <c r="AL119" s="394">
        <f t="shared" si="4"/>
        <v>0</v>
      </c>
      <c r="AM119" s="397"/>
      <c r="AN119" s="396" t="e">
        <f t="shared" si="3"/>
        <v>#DIV/0!</v>
      </c>
    </row>
    <row r="120" spans="1:41" hidden="1" x14ac:dyDescent="0.2">
      <c r="A120" s="334"/>
      <c r="B120" s="346"/>
      <c r="C120" s="347"/>
      <c r="D120" s="348"/>
      <c r="E120" s="348"/>
      <c r="F120" s="348"/>
      <c r="G120" s="348"/>
      <c r="H120" s="348"/>
      <c r="I120" s="348"/>
      <c r="J120" s="348"/>
      <c r="K120" s="348"/>
      <c r="L120" s="348"/>
      <c r="M120" s="348"/>
      <c r="N120" s="348"/>
      <c r="O120" s="348"/>
      <c r="P120" s="348"/>
      <c r="Q120" s="348"/>
      <c r="R120" s="348"/>
      <c r="S120" s="348"/>
      <c r="T120" s="348"/>
      <c r="U120" s="348"/>
      <c r="V120" s="348"/>
      <c r="W120" s="348"/>
      <c r="X120" s="348"/>
      <c r="Y120" s="348"/>
      <c r="Z120" s="348"/>
      <c r="AA120" s="349"/>
      <c r="AB120" s="348"/>
      <c r="AC120" s="349"/>
      <c r="AD120" s="349"/>
      <c r="AE120" s="348"/>
      <c r="AF120" s="349"/>
      <c r="AG120" s="350"/>
      <c r="AH120" s="350"/>
      <c r="AI120" s="348"/>
      <c r="AJ120" s="348"/>
      <c r="AK120" s="351"/>
      <c r="AL120" s="394">
        <f t="shared" si="4"/>
        <v>0</v>
      </c>
      <c r="AM120" s="397"/>
      <c r="AN120" s="396" t="e">
        <f t="shared" si="3"/>
        <v>#DIV/0!</v>
      </c>
    </row>
    <row r="121" spans="1:41" ht="15" hidden="1" thickBot="1" x14ac:dyDescent="0.25">
      <c r="A121" s="367"/>
      <c r="B121" s="368" t="s">
        <v>2</v>
      </c>
      <c r="C121" s="369">
        <f>SUM(C13:C118)</f>
        <v>974</v>
      </c>
      <c r="D121" s="369">
        <f t="shared" ref="D121:AK121" si="5">SUM(D13:D118)</f>
        <v>294</v>
      </c>
      <c r="E121" s="369">
        <f t="shared" si="5"/>
        <v>300</v>
      </c>
      <c r="F121" s="369">
        <f t="shared" si="5"/>
        <v>184</v>
      </c>
      <c r="G121" s="369">
        <f t="shared" si="5"/>
        <v>0</v>
      </c>
      <c r="H121" s="369">
        <f t="shared" si="5"/>
        <v>30</v>
      </c>
      <c r="I121" s="369">
        <f t="shared" si="5"/>
        <v>0</v>
      </c>
      <c r="J121" s="369">
        <f t="shared" si="5"/>
        <v>0</v>
      </c>
      <c r="K121" s="369">
        <f t="shared" si="5"/>
        <v>0</v>
      </c>
      <c r="L121" s="369">
        <f t="shared" si="5"/>
        <v>18</v>
      </c>
      <c r="M121" s="369">
        <f t="shared" si="5"/>
        <v>0</v>
      </c>
      <c r="N121" s="369"/>
      <c r="O121" s="369">
        <f t="shared" si="5"/>
        <v>0</v>
      </c>
      <c r="P121" s="369">
        <f t="shared" si="5"/>
        <v>18</v>
      </c>
      <c r="Q121" s="369"/>
      <c r="R121" s="369">
        <f t="shared" si="5"/>
        <v>0</v>
      </c>
      <c r="S121" s="369">
        <f t="shared" si="5"/>
        <v>0</v>
      </c>
      <c r="T121" s="369">
        <f t="shared" si="5"/>
        <v>330</v>
      </c>
      <c r="U121" s="369">
        <f t="shared" si="5"/>
        <v>832</v>
      </c>
      <c r="V121" s="369">
        <f t="shared" si="5"/>
        <v>108</v>
      </c>
      <c r="W121" s="369">
        <f t="shared" si="5"/>
        <v>4302</v>
      </c>
      <c r="X121" s="369">
        <f t="shared" si="5"/>
        <v>0</v>
      </c>
      <c r="Y121" s="369">
        <f t="shared" si="5"/>
        <v>1716</v>
      </c>
      <c r="Z121" s="369">
        <f t="shared" si="5"/>
        <v>3336</v>
      </c>
      <c r="AA121" s="369">
        <f t="shared" si="5"/>
        <v>0</v>
      </c>
      <c r="AB121" s="369">
        <f t="shared" si="5"/>
        <v>282</v>
      </c>
      <c r="AC121" s="369">
        <f t="shared" si="5"/>
        <v>0</v>
      </c>
      <c r="AD121" s="369">
        <f t="shared" si="5"/>
        <v>0</v>
      </c>
      <c r="AE121" s="369">
        <f t="shared" si="5"/>
        <v>432</v>
      </c>
      <c r="AF121" s="369">
        <f t="shared" si="5"/>
        <v>12</v>
      </c>
      <c r="AG121" s="369">
        <f t="shared" si="5"/>
        <v>0</v>
      </c>
      <c r="AH121" s="369">
        <f t="shared" si="5"/>
        <v>198</v>
      </c>
      <c r="AI121" s="369">
        <f t="shared" si="5"/>
        <v>18</v>
      </c>
      <c r="AJ121" s="369">
        <f t="shared" si="5"/>
        <v>176</v>
      </c>
      <c r="AK121" s="369">
        <f t="shared" si="5"/>
        <v>6</v>
      </c>
      <c r="AL121" s="398">
        <f>SUM(AL13:AL118)</f>
        <v>13752</v>
      </c>
      <c r="AM121" s="399">
        <f>SUM(AM13:AM120)</f>
        <v>4078</v>
      </c>
      <c r="AN121" s="400">
        <f t="shared" si="3"/>
        <v>4.1868583162217661</v>
      </c>
    </row>
    <row r="122" spans="1:41" x14ac:dyDescent="0.2">
      <c r="A122" s="377"/>
      <c r="AG122" s="373"/>
      <c r="AH122" s="373"/>
    </row>
    <row r="123" spans="1:41" x14ac:dyDescent="0.2">
      <c r="A123" s="377"/>
      <c r="B123" s="401" t="s">
        <v>18</v>
      </c>
      <c r="AG123" s="373"/>
      <c r="AH123" s="373"/>
    </row>
    <row r="124" spans="1:41" x14ac:dyDescent="0.2">
      <c r="A124" s="377"/>
      <c r="AG124" s="373"/>
      <c r="AH124" s="373"/>
    </row>
    <row r="125" spans="1:41" x14ac:dyDescent="0.2">
      <c r="A125" s="377"/>
      <c r="AG125" s="373"/>
      <c r="AH125" s="373"/>
    </row>
    <row r="126" spans="1:41" x14ac:dyDescent="0.2">
      <c r="A126" s="377"/>
      <c r="E126" s="401" t="s">
        <v>210</v>
      </c>
      <c r="AG126" s="373"/>
      <c r="AH126" s="373"/>
    </row>
    <row r="127" spans="1:41" x14ac:dyDescent="0.2">
      <c r="A127" s="377"/>
      <c r="C127" s="313"/>
      <c r="D127" s="313"/>
      <c r="E127" s="313"/>
      <c r="F127" s="313"/>
      <c r="G127" s="313"/>
      <c r="H127" s="313"/>
      <c r="I127" s="313"/>
      <c r="J127" s="313"/>
      <c r="K127" s="313"/>
      <c r="L127" s="313"/>
      <c r="M127" s="313"/>
      <c r="N127" s="313"/>
      <c r="O127" s="313"/>
      <c r="P127" s="313"/>
      <c r="Q127" s="313"/>
      <c r="R127" s="313"/>
      <c r="S127" s="313"/>
      <c r="T127" s="313"/>
      <c r="U127" s="313"/>
      <c r="V127" s="313"/>
      <c r="W127" s="313"/>
      <c r="X127" s="313"/>
      <c r="Y127" s="313"/>
      <c r="Z127" s="313"/>
      <c r="AA127" s="313"/>
      <c r="AB127" s="313"/>
      <c r="AC127" s="313"/>
      <c r="AG127" s="373"/>
      <c r="AH127" s="373"/>
    </row>
    <row r="128" spans="1:41" x14ac:dyDescent="0.2">
      <c r="A128" s="377"/>
      <c r="C128" s="313" t="s">
        <v>19</v>
      </c>
      <c r="D128" s="313"/>
      <c r="E128" s="313" t="s">
        <v>193</v>
      </c>
      <c r="F128" s="313"/>
      <c r="G128" s="313"/>
      <c r="H128" s="313"/>
      <c r="I128" s="313"/>
      <c r="J128" s="313"/>
      <c r="K128" s="313"/>
      <c r="L128" s="313"/>
      <c r="M128" s="313"/>
      <c r="N128" s="313"/>
      <c r="O128" s="313"/>
      <c r="P128" s="313" t="s">
        <v>256</v>
      </c>
      <c r="Q128" s="313"/>
      <c r="R128" s="313"/>
      <c r="S128" s="313" t="s">
        <v>204</v>
      </c>
      <c r="T128" s="313"/>
      <c r="Y128" s="313"/>
      <c r="Z128" s="313"/>
      <c r="AA128" s="402" t="s">
        <v>180</v>
      </c>
      <c r="AB128" s="376" t="s">
        <v>181</v>
      </c>
      <c r="AC128" s="313"/>
      <c r="AG128" s="373"/>
      <c r="AH128" s="373"/>
    </row>
    <row r="129" spans="1:34" x14ac:dyDescent="0.2">
      <c r="A129" s="377"/>
      <c r="C129" s="313" t="s">
        <v>245</v>
      </c>
      <c r="D129" s="313"/>
      <c r="E129" s="313" t="s">
        <v>432</v>
      </c>
      <c r="F129" s="313"/>
      <c r="G129" s="313"/>
      <c r="H129" s="313"/>
      <c r="I129" s="313"/>
      <c r="J129" s="313"/>
      <c r="K129" s="313"/>
      <c r="L129" s="313"/>
      <c r="M129" s="313"/>
      <c r="N129" s="313"/>
      <c r="O129" s="313"/>
      <c r="P129" s="313" t="s">
        <v>53</v>
      </c>
      <c r="Q129" s="313"/>
      <c r="R129" s="313"/>
      <c r="S129" s="313" t="s">
        <v>54</v>
      </c>
      <c r="T129" s="313"/>
      <c r="Y129" s="313"/>
      <c r="Z129" s="313"/>
      <c r="AA129" s="313" t="s">
        <v>171</v>
      </c>
      <c r="AB129" s="313" t="s">
        <v>172</v>
      </c>
      <c r="AC129" s="313"/>
      <c r="AG129" s="373"/>
      <c r="AH129" s="373"/>
    </row>
    <row r="130" spans="1:34" x14ac:dyDescent="0.2">
      <c r="A130" s="377"/>
      <c r="C130" s="313" t="s">
        <v>20</v>
      </c>
      <c r="D130" s="313"/>
      <c r="E130" s="313" t="s">
        <v>157</v>
      </c>
      <c r="F130" s="313"/>
      <c r="G130" s="313"/>
      <c r="H130" s="313"/>
      <c r="I130" s="313"/>
      <c r="J130" s="313"/>
      <c r="K130" s="313"/>
      <c r="L130" s="313"/>
      <c r="M130" s="313"/>
      <c r="N130" s="313"/>
      <c r="O130" s="313"/>
      <c r="P130" s="313" t="s">
        <v>21</v>
      </c>
      <c r="Q130" s="313"/>
      <c r="R130" s="313"/>
      <c r="S130" s="313" t="s">
        <v>169</v>
      </c>
      <c r="T130" s="313"/>
      <c r="Y130" s="313"/>
      <c r="Z130" s="313"/>
      <c r="AA130" s="313" t="s">
        <v>175</v>
      </c>
      <c r="AB130" s="313" t="s">
        <v>176</v>
      </c>
      <c r="AC130" s="376"/>
      <c r="AG130" s="373"/>
      <c r="AH130" s="373"/>
    </row>
    <row r="131" spans="1:34" x14ac:dyDescent="0.2">
      <c r="A131" s="377"/>
      <c r="C131" s="313" t="s">
        <v>194</v>
      </c>
      <c r="D131" s="313"/>
      <c r="E131" s="313" t="s">
        <v>195</v>
      </c>
      <c r="F131" s="313"/>
      <c r="G131" s="313"/>
      <c r="H131" s="313"/>
      <c r="I131" s="313"/>
      <c r="J131" s="313"/>
      <c r="K131" s="313"/>
      <c r="L131" s="313"/>
      <c r="M131" s="313"/>
      <c r="N131" s="313"/>
      <c r="O131" s="313"/>
      <c r="P131" s="313" t="s">
        <v>29</v>
      </c>
      <c r="Q131" s="313"/>
      <c r="R131" s="313"/>
      <c r="S131" s="313" t="s">
        <v>30</v>
      </c>
      <c r="T131" s="313"/>
      <c r="Y131" s="313"/>
      <c r="Z131" s="313"/>
      <c r="AA131" s="313" t="s">
        <v>177</v>
      </c>
      <c r="AB131" s="313" t="s">
        <v>178</v>
      </c>
      <c r="AC131" s="376"/>
      <c r="AG131" s="373"/>
      <c r="AH131" s="373"/>
    </row>
    <row r="132" spans="1:34" x14ac:dyDescent="0.2">
      <c r="A132" s="377"/>
      <c r="C132" s="313" t="s">
        <v>156</v>
      </c>
      <c r="D132" s="313"/>
      <c r="E132" s="313" t="s">
        <v>196</v>
      </c>
      <c r="F132" s="313"/>
      <c r="G132" s="313"/>
      <c r="H132" s="313"/>
      <c r="I132" s="313"/>
      <c r="J132" s="313"/>
      <c r="K132" s="313"/>
      <c r="L132" s="313"/>
      <c r="M132" s="313"/>
      <c r="N132" s="313"/>
      <c r="O132" s="313"/>
      <c r="P132" s="313" t="s">
        <v>22</v>
      </c>
      <c r="Q132" s="313"/>
      <c r="R132" s="313"/>
      <c r="S132" s="313" t="s">
        <v>23</v>
      </c>
      <c r="T132" s="313"/>
      <c r="Y132" s="313"/>
      <c r="Z132" s="313"/>
      <c r="AA132" s="313" t="s">
        <v>226</v>
      </c>
      <c r="AB132" s="313" t="s">
        <v>227</v>
      </c>
      <c r="AC132" s="313"/>
      <c r="AG132" s="373"/>
      <c r="AH132" s="373"/>
    </row>
    <row r="133" spans="1:34" x14ac:dyDescent="0.2">
      <c r="A133" s="377"/>
      <c r="C133" s="313" t="s">
        <v>197</v>
      </c>
      <c r="D133" s="313"/>
      <c r="E133" s="313" t="s">
        <v>198</v>
      </c>
      <c r="F133" s="313"/>
      <c r="G133" s="313"/>
      <c r="H133" s="313"/>
      <c r="I133" s="313"/>
      <c r="J133" s="313"/>
      <c r="K133" s="313"/>
      <c r="L133" s="313"/>
      <c r="M133" s="313"/>
      <c r="N133" s="313"/>
      <c r="O133" s="313"/>
      <c r="P133" s="313" t="s">
        <v>205</v>
      </c>
      <c r="Q133" s="313"/>
      <c r="R133" s="313"/>
      <c r="S133" s="313" t="s">
        <v>208</v>
      </c>
      <c r="Y133" s="313"/>
      <c r="Z133" s="313"/>
      <c r="AA133" s="313" t="s">
        <v>257</v>
      </c>
      <c r="AB133" s="313" t="s">
        <v>258</v>
      </c>
      <c r="AC133" s="313"/>
      <c r="AG133" s="373"/>
      <c r="AH133" s="373"/>
    </row>
    <row r="134" spans="1:34" x14ac:dyDescent="0.2">
      <c r="A134" s="377"/>
      <c r="C134" s="313" t="s">
        <v>199</v>
      </c>
      <c r="D134" s="313"/>
      <c r="E134" s="313" t="s">
        <v>200</v>
      </c>
      <c r="F134" s="313"/>
      <c r="G134" s="313"/>
      <c r="H134" s="313"/>
      <c r="I134" s="313"/>
      <c r="J134" s="313"/>
      <c r="K134" s="313"/>
      <c r="L134" s="313"/>
      <c r="M134" s="313"/>
      <c r="N134" s="313"/>
      <c r="O134" s="313"/>
      <c r="P134" s="313" t="s">
        <v>206</v>
      </c>
      <c r="Q134" s="313"/>
      <c r="R134" s="313"/>
      <c r="S134" s="313" t="s">
        <v>207</v>
      </c>
      <c r="T134" s="313"/>
      <c r="Y134" s="313"/>
      <c r="Z134" s="313"/>
      <c r="AA134" s="313" t="s">
        <v>262</v>
      </c>
      <c r="AB134" s="313" t="s">
        <v>263</v>
      </c>
      <c r="AC134" s="313"/>
      <c r="AG134" s="373"/>
      <c r="AH134" s="373"/>
    </row>
    <row r="135" spans="1:34" x14ac:dyDescent="0.2">
      <c r="A135" s="377"/>
      <c r="C135" s="313" t="s">
        <v>201</v>
      </c>
      <c r="D135" s="313"/>
      <c r="E135" s="313" t="s">
        <v>202</v>
      </c>
      <c r="P135" s="313" t="s">
        <v>25</v>
      </c>
      <c r="Q135" s="313"/>
      <c r="R135" s="313"/>
      <c r="S135" s="313" t="s">
        <v>28</v>
      </c>
      <c r="T135" s="313"/>
      <c r="AA135" s="313" t="s">
        <v>359</v>
      </c>
      <c r="AB135" s="313" t="s">
        <v>360</v>
      </c>
      <c r="AG135" s="373"/>
      <c r="AH135" s="373"/>
    </row>
    <row r="136" spans="1:34" x14ac:dyDescent="0.2">
      <c r="A136" s="377"/>
      <c r="C136" s="313" t="s">
        <v>164</v>
      </c>
      <c r="D136" s="313"/>
      <c r="E136" s="313" t="s">
        <v>165</v>
      </c>
      <c r="P136" s="313" t="s">
        <v>247</v>
      </c>
      <c r="Q136" s="313"/>
      <c r="R136" s="313"/>
      <c r="S136" s="313" t="s">
        <v>248</v>
      </c>
      <c r="T136" s="313"/>
      <c r="AA136" s="8" t="s">
        <v>183</v>
      </c>
      <c r="AB136" s="8" t="s">
        <v>223</v>
      </c>
      <c r="AG136" s="373"/>
      <c r="AH136" s="373"/>
    </row>
    <row r="137" spans="1:34" x14ac:dyDescent="0.2">
      <c r="A137" s="377"/>
      <c r="C137" s="313" t="s">
        <v>163</v>
      </c>
      <c r="D137" s="313"/>
      <c r="E137" s="313" t="s">
        <v>203</v>
      </c>
      <c r="P137" s="313" t="s">
        <v>26</v>
      </c>
      <c r="Q137" s="313"/>
      <c r="R137" s="313"/>
      <c r="S137" s="313" t="s">
        <v>209</v>
      </c>
      <c r="T137" s="510"/>
      <c r="U137" s="510"/>
      <c r="V137" s="510"/>
      <c r="W137" s="510"/>
      <c r="X137" s="510"/>
      <c r="AG137" s="373"/>
      <c r="AH137" s="373"/>
    </row>
    <row r="138" spans="1:34" x14ac:dyDescent="0.2">
      <c r="A138" s="377"/>
      <c r="C138" s="313" t="s">
        <v>167</v>
      </c>
      <c r="D138" s="313"/>
      <c r="E138" s="313" t="s">
        <v>168</v>
      </c>
      <c r="P138" s="313" t="s">
        <v>24</v>
      </c>
      <c r="Q138" s="313"/>
      <c r="R138" s="313"/>
      <c r="S138" s="313" t="s">
        <v>27</v>
      </c>
      <c r="T138" s="313"/>
      <c r="AG138" s="373"/>
      <c r="AH138" s="373"/>
    </row>
    <row r="139" spans="1:34" x14ac:dyDescent="0.2">
      <c r="A139" s="377"/>
      <c r="C139" s="313" t="s">
        <v>475</v>
      </c>
      <c r="D139" s="313"/>
      <c r="E139" s="313" t="s">
        <v>476</v>
      </c>
      <c r="P139" s="8" t="s">
        <v>466</v>
      </c>
      <c r="Q139" s="8"/>
      <c r="R139" s="313"/>
      <c r="S139" s="313" t="s">
        <v>495</v>
      </c>
      <c r="T139" s="313"/>
      <c r="U139" s="313"/>
      <c r="V139" s="313"/>
      <c r="AG139" s="373"/>
      <c r="AH139" s="373"/>
    </row>
    <row r="140" spans="1:34" x14ac:dyDescent="0.2">
      <c r="C140" s="8" t="s">
        <v>442</v>
      </c>
      <c r="E140" s="8" t="s">
        <v>491</v>
      </c>
    </row>
  </sheetData>
  <autoFilter ref="A12:AO121">
    <filterColumn colId="40">
      <filters>
        <filter val="C.S. LLUYLLUCUCHA"/>
      </filters>
    </filterColumn>
  </autoFilter>
  <mergeCells count="23">
    <mergeCell ref="C47:AK47"/>
    <mergeCell ref="C61:AK61"/>
    <mergeCell ref="C66:AK66"/>
    <mergeCell ref="C73:AK73"/>
    <mergeCell ref="T137:X137"/>
    <mergeCell ref="C43:AK43"/>
    <mergeCell ref="A9:B9"/>
    <mergeCell ref="AA9:AD9"/>
    <mergeCell ref="C16:AK16"/>
    <mergeCell ref="AH19:AK19"/>
    <mergeCell ref="C23:AK23"/>
    <mergeCell ref="AH31:AK31"/>
    <mergeCell ref="AA34:AK34"/>
    <mergeCell ref="AA35:AK35"/>
    <mergeCell ref="C37:AK37"/>
    <mergeCell ref="C40:AK40"/>
    <mergeCell ref="C42:AK42"/>
    <mergeCell ref="A5:C5"/>
    <mergeCell ref="AA5:AD5"/>
    <mergeCell ref="A6:C6"/>
    <mergeCell ref="AA6:AD6"/>
    <mergeCell ref="A7:C7"/>
    <mergeCell ref="AA7:AD7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O158"/>
  <sheetViews>
    <sheetView zoomScale="106" zoomScaleNormal="106" workbookViewId="0">
      <pane xSplit="3" ySplit="11" topLeftCell="L12" activePane="bottomRight" state="frozen"/>
      <selection pane="topRight" activeCell="D1" sqref="D1"/>
      <selection pane="bottomLeft" activeCell="A12" sqref="A12"/>
      <selection pane="bottomRight" activeCell="AH19" sqref="AH19:AK19"/>
    </sheetView>
  </sheetViews>
  <sheetFormatPr baseColWidth="10" defaultRowHeight="12.75" x14ac:dyDescent="0.2"/>
  <cols>
    <col min="1" max="1" width="5.28515625" style="313" customWidth="1"/>
    <col min="2" max="2" width="38.42578125" style="313" customWidth="1"/>
    <col min="3" max="3" width="7.28515625" style="313" customWidth="1"/>
    <col min="4" max="4" width="5.42578125" style="313" customWidth="1"/>
    <col min="5" max="5" width="8.5703125" style="313" customWidth="1"/>
    <col min="6" max="6" width="5.85546875" style="313" customWidth="1"/>
    <col min="7" max="9" width="4.7109375" style="313" customWidth="1"/>
    <col min="10" max="10" width="6" style="313" customWidth="1"/>
    <col min="11" max="11" width="6.28515625" style="313" customWidth="1"/>
    <col min="12" max="12" width="6.5703125" style="313" customWidth="1"/>
    <col min="13" max="15" width="4.7109375" style="313" customWidth="1"/>
    <col min="16" max="16" width="6.28515625" style="313" customWidth="1"/>
    <col min="17" max="18" width="4.7109375" style="313" customWidth="1"/>
    <col min="19" max="19" width="6.5703125" style="313" customWidth="1"/>
    <col min="20" max="20" width="5" style="313" customWidth="1"/>
    <col min="21" max="21" width="6.42578125" style="313" customWidth="1"/>
    <col min="22" max="22" width="6.140625" style="313" customWidth="1"/>
    <col min="23" max="23" width="7" style="313" customWidth="1"/>
    <col min="24" max="24" width="4.7109375" style="313" customWidth="1"/>
    <col min="25" max="25" width="7.5703125" style="313" customWidth="1"/>
    <col min="26" max="26" width="7.140625" style="313" customWidth="1"/>
    <col min="27" max="28" width="4.7109375" style="313" customWidth="1"/>
    <col min="29" max="29" width="7.140625" style="313" customWidth="1"/>
    <col min="30" max="30" width="4.7109375" style="313" customWidth="1"/>
    <col min="31" max="31" width="5.28515625" style="313" customWidth="1"/>
    <col min="32" max="32" width="5.7109375" style="313" customWidth="1"/>
    <col min="33" max="33" width="4.7109375" style="313" customWidth="1"/>
    <col min="34" max="34" width="5.7109375" style="313" customWidth="1"/>
    <col min="35" max="37" width="4.7109375" style="313" customWidth="1"/>
    <col min="38" max="38" width="10.42578125" style="313" customWidth="1"/>
    <col min="39" max="16384" width="11.42578125" style="313"/>
  </cols>
  <sheetData>
    <row r="1" spans="1:41" ht="14.25" x14ac:dyDescent="0.2">
      <c r="A1" s="377"/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  <c r="AB1" s="378"/>
      <c r="AC1" s="378"/>
      <c r="AD1" s="378"/>
      <c r="AG1" s="314"/>
      <c r="AH1" s="314"/>
    </row>
    <row r="2" spans="1:41" ht="14.25" x14ac:dyDescent="0.2">
      <c r="A2" s="380"/>
      <c r="B2" s="381"/>
      <c r="C2" s="378"/>
      <c r="D2" s="381"/>
      <c r="E2" s="381"/>
      <c r="F2" s="381"/>
      <c r="G2" s="381"/>
      <c r="H2" s="381"/>
      <c r="I2" s="381"/>
      <c r="J2" s="380" t="s">
        <v>7</v>
      </c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81"/>
      <c r="AB2" s="381"/>
      <c r="AC2" s="381"/>
      <c r="AD2" s="381"/>
      <c r="AE2" s="316"/>
      <c r="AF2" s="316"/>
      <c r="AG2" s="317"/>
      <c r="AH2" s="317"/>
      <c r="AI2" s="316"/>
      <c r="AJ2" s="316"/>
      <c r="AK2" s="316"/>
    </row>
    <row r="3" spans="1:41" ht="14.25" x14ac:dyDescent="0.2">
      <c r="A3" s="377"/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W3" s="378"/>
      <c r="X3" s="378"/>
      <c r="Y3" s="378"/>
      <c r="Z3" s="378"/>
      <c r="AA3" s="378"/>
      <c r="AB3" s="378"/>
      <c r="AC3" s="378"/>
      <c r="AD3" s="378"/>
      <c r="AG3" s="314"/>
      <c r="AH3" s="314"/>
    </row>
    <row r="4" spans="1:41" ht="14.25" x14ac:dyDescent="0.2">
      <c r="A4" s="377"/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78"/>
      <c r="Z4" s="378"/>
      <c r="AA4" s="378"/>
      <c r="AB4" s="378"/>
      <c r="AC4" s="378"/>
      <c r="AD4" s="378"/>
      <c r="AG4" s="314"/>
      <c r="AH4" s="314"/>
    </row>
    <row r="5" spans="1:41" ht="14.25" x14ac:dyDescent="0.2">
      <c r="A5" s="511" t="s">
        <v>149</v>
      </c>
      <c r="B5" s="511"/>
      <c r="C5" s="511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V5" s="378"/>
      <c r="W5" s="383" t="s">
        <v>0</v>
      </c>
      <c r="X5" s="384"/>
      <c r="Y5" s="384"/>
      <c r="Z5" s="385"/>
      <c r="AA5" s="512" t="s">
        <v>150</v>
      </c>
      <c r="AB5" s="512"/>
      <c r="AC5" s="512"/>
      <c r="AD5" s="512"/>
      <c r="AE5" s="321"/>
      <c r="AF5" s="321"/>
      <c r="AG5" s="322"/>
      <c r="AH5" s="322"/>
      <c r="AI5" s="321"/>
      <c r="AJ5" s="321"/>
    </row>
    <row r="6" spans="1:41" ht="14.25" x14ac:dyDescent="0.2">
      <c r="A6" s="511" t="s">
        <v>148</v>
      </c>
      <c r="B6" s="511"/>
      <c r="C6" s="511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8"/>
      <c r="O6" s="378"/>
      <c r="P6" s="378"/>
      <c r="Q6" s="378"/>
      <c r="R6" s="378"/>
      <c r="S6" s="378"/>
      <c r="T6" s="378"/>
      <c r="U6" s="378"/>
      <c r="V6" s="378"/>
      <c r="W6" s="383" t="s">
        <v>1</v>
      </c>
      <c r="X6" s="384"/>
      <c r="Y6" s="384"/>
      <c r="Z6" s="385"/>
      <c r="AA6" s="512" t="s">
        <v>153</v>
      </c>
      <c r="AB6" s="512"/>
      <c r="AC6" s="512"/>
      <c r="AD6" s="512"/>
      <c r="AE6" s="321"/>
      <c r="AF6" s="321"/>
      <c r="AG6" s="322"/>
      <c r="AH6" s="322"/>
      <c r="AI6" s="321"/>
      <c r="AJ6" s="321"/>
    </row>
    <row r="7" spans="1:41" ht="14.25" x14ac:dyDescent="0.2">
      <c r="A7" s="511" t="s">
        <v>452</v>
      </c>
      <c r="B7" s="511"/>
      <c r="C7" s="511"/>
      <c r="D7" s="378"/>
      <c r="E7" s="378"/>
      <c r="F7" s="378"/>
      <c r="G7" s="378"/>
      <c r="H7" s="378"/>
      <c r="I7" s="378"/>
      <c r="J7" s="378"/>
      <c r="K7" s="378"/>
      <c r="L7" s="378"/>
      <c r="M7" s="378"/>
      <c r="N7" s="378"/>
      <c r="O7" s="378"/>
      <c r="P7" s="378"/>
      <c r="Q7" s="378"/>
      <c r="R7" s="378"/>
      <c r="S7" s="378"/>
      <c r="T7" s="378"/>
      <c r="U7" s="378"/>
      <c r="V7" s="378"/>
      <c r="W7" s="383" t="s">
        <v>8</v>
      </c>
      <c r="X7" s="384"/>
      <c r="Y7" s="384"/>
      <c r="Z7" s="385"/>
      <c r="AA7" s="512" t="s">
        <v>375</v>
      </c>
      <c r="AB7" s="512"/>
      <c r="AC7" s="512"/>
      <c r="AD7" s="512"/>
      <c r="AE7" s="321"/>
      <c r="AF7" s="321"/>
      <c r="AG7" s="322"/>
      <c r="AH7" s="322"/>
      <c r="AI7" s="321"/>
      <c r="AJ7" s="321"/>
    </row>
    <row r="8" spans="1:41" ht="14.25" x14ac:dyDescent="0.2">
      <c r="A8" s="380"/>
      <c r="B8" s="378"/>
      <c r="C8" s="378"/>
      <c r="D8" s="378"/>
      <c r="E8" s="378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378"/>
      <c r="R8" s="378"/>
      <c r="S8" s="378"/>
      <c r="T8" s="378"/>
      <c r="U8" s="378"/>
      <c r="V8" s="378"/>
      <c r="W8" s="388"/>
      <c r="X8" s="388"/>
      <c r="Y8" s="388"/>
      <c r="Z8" s="389"/>
      <c r="AA8" s="378"/>
      <c r="AB8" s="378"/>
      <c r="AC8" s="378"/>
      <c r="AD8" s="378"/>
      <c r="AG8" s="314"/>
      <c r="AH8" s="314"/>
    </row>
    <row r="9" spans="1:41" ht="14.25" x14ac:dyDescent="0.2">
      <c r="A9" s="513" t="s">
        <v>152</v>
      </c>
      <c r="B9" s="514"/>
      <c r="C9" s="378"/>
      <c r="D9" s="378"/>
      <c r="E9" s="378"/>
      <c r="F9" s="378"/>
      <c r="G9" s="378"/>
      <c r="H9" s="378"/>
      <c r="I9" s="378"/>
      <c r="J9" s="378"/>
      <c r="K9" s="378"/>
      <c r="L9" s="378"/>
      <c r="M9" s="378"/>
      <c r="N9" s="378"/>
      <c r="O9" s="378"/>
      <c r="P9" s="378"/>
      <c r="Q9" s="378"/>
      <c r="R9" s="378"/>
      <c r="S9" s="378"/>
      <c r="T9" s="378"/>
      <c r="U9" s="378"/>
      <c r="V9" s="378"/>
      <c r="W9" s="383" t="s">
        <v>3</v>
      </c>
      <c r="X9" s="384"/>
      <c r="Y9" s="384"/>
      <c r="Z9" s="385"/>
      <c r="AA9" s="512" t="s">
        <v>496</v>
      </c>
      <c r="AB9" s="512"/>
      <c r="AC9" s="512"/>
      <c r="AD9" s="512"/>
      <c r="AG9" s="314"/>
      <c r="AH9" s="314"/>
    </row>
    <row r="10" spans="1:41" ht="14.25" x14ac:dyDescent="0.2">
      <c r="A10" s="377"/>
      <c r="B10" s="378"/>
      <c r="C10" s="378"/>
      <c r="D10" s="378"/>
      <c r="E10" s="378"/>
      <c r="F10" s="378"/>
      <c r="G10" s="378"/>
      <c r="H10" s="378"/>
      <c r="I10" s="378"/>
      <c r="J10" s="378"/>
      <c r="K10" s="378"/>
      <c r="L10" s="378"/>
      <c r="M10" s="378"/>
      <c r="N10" s="378"/>
      <c r="O10" s="378"/>
      <c r="P10" s="378"/>
      <c r="Q10" s="378"/>
      <c r="R10" s="378"/>
      <c r="S10" s="378"/>
      <c r="T10" s="378"/>
      <c r="U10" s="378"/>
      <c r="V10" s="378"/>
      <c r="W10" s="378"/>
      <c r="X10" s="378"/>
      <c r="Y10" s="378"/>
      <c r="Z10" s="378"/>
      <c r="AA10" s="378"/>
      <c r="AB10" s="378"/>
      <c r="AC10" s="378"/>
      <c r="AD10" s="378"/>
      <c r="AG10" s="314"/>
      <c r="AH10" s="314"/>
    </row>
    <row r="11" spans="1:41" ht="13.5" thickBot="1" x14ac:dyDescent="0.25">
      <c r="A11" s="312"/>
      <c r="AG11" s="314"/>
      <c r="AH11" s="314"/>
    </row>
    <row r="12" spans="1:41" ht="48" customHeight="1" thickBot="1" x14ac:dyDescent="0.25">
      <c r="A12" s="390" t="s">
        <v>9</v>
      </c>
      <c r="B12" s="415" t="s">
        <v>10</v>
      </c>
      <c r="C12" s="328" t="s">
        <v>454</v>
      </c>
      <c r="D12" s="328" t="s">
        <v>264</v>
      </c>
      <c r="E12" s="328" t="s">
        <v>416</v>
      </c>
      <c r="F12" s="328" t="s">
        <v>11</v>
      </c>
      <c r="G12" s="328" t="s">
        <v>154</v>
      </c>
      <c r="H12" s="328" t="s">
        <v>347</v>
      </c>
      <c r="I12" s="328" t="s">
        <v>444</v>
      </c>
      <c r="J12" s="328" t="s">
        <v>158</v>
      </c>
      <c r="K12" s="328" t="s">
        <v>159</v>
      </c>
      <c r="L12" s="328" t="s">
        <v>160</v>
      </c>
      <c r="M12" s="328" t="s">
        <v>161</v>
      </c>
      <c r="N12" s="328" t="s">
        <v>412</v>
      </c>
      <c r="O12" s="328" t="s">
        <v>162</v>
      </c>
      <c r="P12" s="328" t="s">
        <v>166</v>
      </c>
      <c r="Q12" s="328" t="s">
        <v>155</v>
      </c>
      <c r="R12" s="328" t="s">
        <v>182</v>
      </c>
      <c r="S12" s="328" t="s">
        <v>473</v>
      </c>
      <c r="T12" s="328" t="s">
        <v>255</v>
      </c>
      <c r="U12" s="328" t="s">
        <v>55</v>
      </c>
      <c r="V12" s="328" t="s">
        <v>12</v>
      </c>
      <c r="W12" s="328" t="s">
        <v>14</v>
      </c>
      <c r="X12" s="328" t="s">
        <v>13</v>
      </c>
      <c r="Y12" s="328" t="s">
        <v>184</v>
      </c>
      <c r="Z12" s="328" t="s">
        <v>185</v>
      </c>
      <c r="AA12" s="328" t="s">
        <v>15</v>
      </c>
      <c r="AB12" s="328" t="s">
        <v>16</v>
      </c>
      <c r="AC12" s="328" t="s">
        <v>364</v>
      </c>
      <c r="AD12" s="328" t="s">
        <v>57</v>
      </c>
      <c r="AE12" s="329" t="s">
        <v>225</v>
      </c>
      <c r="AF12" s="329" t="s">
        <v>17</v>
      </c>
      <c r="AG12" s="329" t="s">
        <v>179</v>
      </c>
      <c r="AH12" s="328" t="s">
        <v>170</v>
      </c>
      <c r="AI12" s="328" t="s">
        <v>173</v>
      </c>
      <c r="AJ12" s="330" t="s">
        <v>259</v>
      </c>
      <c r="AK12" s="330" t="s">
        <v>348</v>
      </c>
      <c r="AL12" s="331" t="s">
        <v>51</v>
      </c>
      <c r="AM12" s="332" t="s">
        <v>38</v>
      </c>
      <c r="AN12" s="393" t="s">
        <v>52</v>
      </c>
      <c r="AO12" s="313" t="s">
        <v>329</v>
      </c>
    </row>
    <row r="13" spans="1:41" x14ac:dyDescent="0.2">
      <c r="A13" s="416">
        <v>1</v>
      </c>
      <c r="B13" s="341" t="s">
        <v>61</v>
      </c>
      <c r="C13" s="337"/>
      <c r="D13" s="337"/>
      <c r="E13" s="337"/>
      <c r="F13" s="337"/>
      <c r="G13" s="417"/>
      <c r="H13" s="417"/>
      <c r="I13" s="417"/>
      <c r="J13" s="337"/>
      <c r="K13" s="337"/>
      <c r="L13" s="337"/>
      <c r="M13" s="337"/>
      <c r="N13" s="337"/>
      <c r="O13" s="337"/>
      <c r="P13" s="337"/>
      <c r="Q13" s="337"/>
      <c r="R13" s="337"/>
      <c r="S13" s="337"/>
      <c r="T13" s="337"/>
      <c r="U13" s="337"/>
      <c r="V13" s="337"/>
      <c r="W13" s="337"/>
      <c r="X13" s="337"/>
      <c r="Y13" s="337">
        <f t="shared" ref="Y13:Z15" si="0">6*12</f>
        <v>72</v>
      </c>
      <c r="Z13" s="337">
        <f t="shared" si="0"/>
        <v>72</v>
      </c>
      <c r="AA13" s="339"/>
      <c r="AB13" s="337"/>
      <c r="AC13" s="337"/>
      <c r="AD13" s="339"/>
      <c r="AE13" s="337"/>
      <c r="AF13" s="339"/>
      <c r="AG13" s="340"/>
      <c r="AH13" s="340">
        <f>1*6</f>
        <v>6</v>
      </c>
      <c r="AI13" s="337"/>
      <c r="AJ13" s="337"/>
      <c r="AK13" s="337"/>
      <c r="AL13" s="418">
        <f t="shared" ref="AL13:AL80" si="1">SUM(C13:AK13)</f>
        <v>150</v>
      </c>
      <c r="AM13" s="419">
        <v>0</v>
      </c>
      <c r="AN13" s="420" t="e">
        <f t="shared" ref="AN13:AN76" si="2">+AM13/C13</f>
        <v>#DIV/0!</v>
      </c>
      <c r="AO13" s="313" t="s">
        <v>320</v>
      </c>
    </row>
    <row r="14" spans="1:41" x14ac:dyDescent="0.2">
      <c r="A14" s="355">
        <v>2</v>
      </c>
      <c r="B14" s="351" t="s">
        <v>63</v>
      </c>
      <c r="C14" s="348"/>
      <c r="D14" s="348"/>
      <c r="E14" s="348"/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348"/>
      <c r="Q14" s="348"/>
      <c r="R14" s="348"/>
      <c r="S14" s="348"/>
      <c r="T14" s="348"/>
      <c r="U14" s="348"/>
      <c r="V14" s="348"/>
      <c r="W14" s="348"/>
      <c r="X14" s="348"/>
      <c r="Y14" s="348">
        <f t="shared" si="0"/>
        <v>72</v>
      </c>
      <c r="Z14" s="348">
        <f t="shared" si="0"/>
        <v>72</v>
      </c>
      <c r="AA14" s="349"/>
      <c r="AB14" s="348"/>
      <c r="AC14" s="348"/>
      <c r="AD14" s="349"/>
      <c r="AE14" s="348"/>
      <c r="AF14" s="349"/>
      <c r="AG14" s="350"/>
      <c r="AH14" s="350">
        <f>1*6</f>
        <v>6</v>
      </c>
      <c r="AI14" s="348"/>
      <c r="AJ14" s="348"/>
      <c r="AK14" s="348"/>
      <c r="AL14" s="418">
        <f t="shared" si="1"/>
        <v>150</v>
      </c>
      <c r="AM14" s="421">
        <v>0</v>
      </c>
      <c r="AN14" s="420" t="e">
        <f t="shared" si="2"/>
        <v>#DIV/0!</v>
      </c>
      <c r="AO14" s="313" t="s">
        <v>320</v>
      </c>
    </row>
    <row r="15" spans="1:41" x14ac:dyDescent="0.2">
      <c r="A15" s="416">
        <v>3</v>
      </c>
      <c r="B15" s="351" t="s">
        <v>64</v>
      </c>
      <c r="C15" s="348"/>
      <c r="D15" s="348"/>
      <c r="E15" s="348"/>
      <c r="F15" s="348"/>
      <c r="G15" s="348"/>
      <c r="H15" s="348"/>
      <c r="I15" s="348"/>
      <c r="J15" s="348"/>
      <c r="K15" s="348"/>
      <c r="L15" s="348"/>
      <c r="M15" s="348"/>
      <c r="N15" s="348"/>
      <c r="O15" s="348"/>
      <c r="P15" s="348"/>
      <c r="Q15" s="348"/>
      <c r="R15" s="348"/>
      <c r="S15" s="348"/>
      <c r="T15" s="348"/>
      <c r="U15" s="348"/>
      <c r="V15" s="348"/>
      <c r="W15" s="348">
        <f>1*6</f>
        <v>6</v>
      </c>
      <c r="X15" s="348"/>
      <c r="Y15" s="348">
        <f t="shared" si="0"/>
        <v>72</v>
      </c>
      <c r="Z15" s="348">
        <f t="shared" si="0"/>
        <v>72</v>
      </c>
      <c r="AA15" s="349"/>
      <c r="AB15" s="348"/>
      <c r="AC15" s="348"/>
      <c r="AD15" s="349"/>
      <c r="AE15" s="348"/>
      <c r="AF15" s="349"/>
      <c r="AG15" s="350"/>
      <c r="AH15" s="350"/>
      <c r="AI15" s="348"/>
      <c r="AJ15" s="348"/>
      <c r="AK15" s="348"/>
      <c r="AL15" s="418">
        <f t="shared" si="1"/>
        <v>150</v>
      </c>
      <c r="AM15" s="421">
        <v>0</v>
      </c>
      <c r="AN15" s="420" t="e">
        <f t="shared" si="2"/>
        <v>#DIV/0!</v>
      </c>
      <c r="AO15" s="313" t="s">
        <v>320</v>
      </c>
    </row>
    <row r="16" spans="1:41" x14ac:dyDescent="0.2">
      <c r="A16" s="416">
        <v>4</v>
      </c>
      <c r="B16" s="351" t="s">
        <v>66</v>
      </c>
      <c r="C16" s="492" t="s">
        <v>478</v>
      </c>
      <c r="D16" s="493"/>
      <c r="E16" s="493"/>
      <c r="F16" s="493"/>
      <c r="G16" s="493"/>
      <c r="H16" s="493"/>
      <c r="I16" s="493"/>
      <c r="J16" s="493"/>
      <c r="K16" s="493"/>
      <c r="L16" s="493"/>
      <c r="M16" s="493"/>
      <c r="N16" s="493"/>
      <c r="O16" s="493"/>
      <c r="P16" s="493"/>
      <c r="Q16" s="493"/>
      <c r="R16" s="493"/>
      <c r="S16" s="493"/>
      <c r="T16" s="493"/>
      <c r="U16" s="493"/>
      <c r="V16" s="493"/>
      <c r="W16" s="493"/>
      <c r="X16" s="493"/>
      <c r="Y16" s="493"/>
      <c r="Z16" s="493"/>
      <c r="AA16" s="493"/>
      <c r="AB16" s="493"/>
      <c r="AC16" s="493"/>
      <c r="AD16" s="493"/>
      <c r="AE16" s="493"/>
      <c r="AF16" s="493"/>
      <c r="AG16" s="493"/>
      <c r="AH16" s="493"/>
      <c r="AI16" s="493"/>
      <c r="AJ16" s="493"/>
      <c r="AK16" s="506"/>
      <c r="AL16" s="418">
        <f>SUM(C16:AK16)</f>
        <v>0</v>
      </c>
      <c r="AM16" s="421">
        <v>0</v>
      </c>
      <c r="AN16" s="420" t="e">
        <f>+AM16/#REF!</f>
        <v>#REF!</v>
      </c>
      <c r="AO16" s="313" t="s">
        <v>320</v>
      </c>
    </row>
    <row r="17" spans="1:41" x14ac:dyDescent="0.2">
      <c r="A17" s="355">
        <v>5</v>
      </c>
      <c r="B17" s="351" t="s">
        <v>67</v>
      </c>
      <c r="C17" s="422"/>
      <c r="D17" s="348">
        <f>25*6</f>
        <v>150</v>
      </c>
      <c r="E17" s="422"/>
      <c r="F17" s="422"/>
      <c r="G17" s="422"/>
      <c r="H17" s="422"/>
      <c r="I17" s="422"/>
      <c r="J17" s="422"/>
      <c r="K17" s="422"/>
      <c r="L17" s="422"/>
      <c r="M17" s="422"/>
      <c r="N17" s="422"/>
      <c r="O17" s="422"/>
      <c r="P17" s="422"/>
      <c r="Q17" s="422"/>
      <c r="R17" s="422"/>
      <c r="S17" s="422"/>
      <c r="T17" s="422"/>
      <c r="U17" s="422"/>
      <c r="V17" s="422"/>
      <c r="W17" s="422"/>
      <c r="X17" s="422"/>
      <c r="Y17" s="422"/>
      <c r="Z17" s="422"/>
      <c r="AA17" s="422"/>
      <c r="AB17" s="422"/>
      <c r="AC17" s="422"/>
      <c r="AD17" s="422"/>
      <c r="AE17" s="422"/>
      <c r="AF17" s="422"/>
      <c r="AG17" s="422"/>
      <c r="AH17" s="422"/>
      <c r="AI17" s="422"/>
      <c r="AJ17" s="422"/>
      <c r="AK17" s="422"/>
      <c r="AL17" s="418">
        <f t="shared" si="1"/>
        <v>150</v>
      </c>
      <c r="AM17" s="421">
        <v>110</v>
      </c>
      <c r="AN17" s="420" t="e">
        <f t="shared" si="2"/>
        <v>#DIV/0!</v>
      </c>
      <c r="AO17" s="313" t="s">
        <v>320</v>
      </c>
    </row>
    <row r="18" spans="1:41" x14ac:dyDescent="0.2">
      <c r="A18" s="416">
        <v>6</v>
      </c>
      <c r="B18" s="351" t="s">
        <v>68</v>
      </c>
      <c r="C18" s="348"/>
      <c r="D18" s="348"/>
      <c r="E18" s="348"/>
      <c r="F18" s="348"/>
      <c r="G18" s="423"/>
      <c r="H18" s="423"/>
      <c r="I18" s="423"/>
      <c r="J18" s="348"/>
      <c r="K18" s="422"/>
      <c r="L18" s="348"/>
      <c r="M18" s="348"/>
      <c r="N18" s="348"/>
      <c r="O18" s="348"/>
      <c r="P18" s="348"/>
      <c r="Q18" s="348"/>
      <c r="R18" s="348"/>
      <c r="S18" s="348"/>
      <c r="T18" s="348"/>
      <c r="U18" s="348"/>
      <c r="V18" s="348"/>
      <c r="W18" s="348"/>
      <c r="X18" s="348"/>
      <c r="Y18" s="348"/>
      <c r="Z18" s="348">
        <f>6*12</f>
        <v>72</v>
      </c>
      <c r="AA18" s="349"/>
      <c r="AB18" s="348"/>
      <c r="AC18" s="348"/>
      <c r="AD18" s="349"/>
      <c r="AE18" s="348"/>
      <c r="AF18" s="349"/>
      <c r="AG18" s="350"/>
      <c r="AH18" s="350"/>
      <c r="AI18" s="348"/>
      <c r="AJ18" s="348"/>
      <c r="AK18" s="348"/>
      <c r="AL18" s="418">
        <f t="shared" si="1"/>
        <v>72</v>
      </c>
      <c r="AM18" s="421">
        <v>0</v>
      </c>
      <c r="AN18" s="420" t="e">
        <f t="shared" si="2"/>
        <v>#DIV/0!</v>
      </c>
      <c r="AO18" s="313" t="s">
        <v>320</v>
      </c>
    </row>
    <row r="19" spans="1:41" x14ac:dyDescent="0.2">
      <c r="A19" s="416">
        <v>7</v>
      </c>
      <c r="B19" s="351" t="s">
        <v>69</v>
      </c>
      <c r="C19" s="348"/>
      <c r="D19" s="348"/>
      <c r="E19" s="348"/>
      <c r="F19" s="348"/>
      <c r="G19" s="348"/>
      <c r="H19" s="348"/>
      <c r="I19" s="348"/>
      <c r="J19" s="348"/>
      <c r="K19" s="348"/>
      <c r="L19" s="348"/>
      <c r="M19" s="348"/>
      <c r="N19" s="348"/>
      <c r="O19" s="348"/>
      <c r="P19" s="348"/>
      <c r="Q19" s="348"/>
      <c r="R19" s="348"/>
      <c r="S19" s="348"/>
      <c r="T19" s="348">
        <v>18</v>
      </c>
      <c r="U19" s="348">
        <v>36</v>
      </c>
      <c r="V19" s="348"/>
      <c r="W19" s="348"/>
      <c r="X19" s="348"/>
      <c r="Y19" s="348">
        <f>3*12</f>
        <v>36</v>
      </c>
      <c r="Z19" s="348">
        <f>5*12</f>
        <v>60</v>
      </c>
      <c r="AA19" s="349"/>
      <c r="AB19" s="348"/>
      <c r="AC19" s="348"/>
      <c r="AD19" s="349"/>
      <c r="AE19" s="348"/>
      <c r="AF19" s="349"/>
      <c r="AG19" s="350"/>
      <c r="AH19" s="516"/>
      <c r="AI19" s="517"/>
      <c r="AJ19" s="517"/>
      <c r="AK19" s="518"/>
      <c r="AL19" s="418">
        <f t="shared" si="1"/>
        <v>150</v>
      </c>
      <c r="AM19" s="421">
        <v>0</v>
      </c>
      <c r="AN19" s="420" t="e">
        <f t="shared" si="2"/>
        <v>#DIV/0!</v>
      </c>
      <c r="AO19" s="313" t="s">
        <v>320</v>
      </c>
    </row>
    <row r="20" spans="1:41" x14ac:dyDescent="0.2">
      <c r="A20" s="355">
        <v>8</v>
      </c>
      <c r="B20" s="351" t="s">
        <v>70</v>
      </c>
      <c r="C20" s="348"/>
      <c r="D20" s="348"/>
      <c r="E20" s="348"/>
      <c r="F20" s="348"/>
      <c r="G20" s="348"/>
      <c r="H20" s="348"/>
      <c r="I20" s="348"/>
      <c r="J20" s="348"/>
      <c r="K20" s="348"/>
      <c r="L20" s="348"/>
      <c r="M20" s="348"/>
      <c r="N20" s="348"/>
      <c r="O20" s="348"/>
      <c r="P20" s="348"/>
      <c r="Q20" s="348"/>
      <c r="R20" s="348"/>
      <c r="S20" s="348"/>
      <c r="T20" s="348"/>
      <c r="U20" s="348"/>
      <c r="V20" s="348"/>
      <c r="W20" s="348">
        <f>9*6</f>
        <v>54</v>
      </c>
      <c r="X20" s="348"/>
      <c r="Y20" s="348">
        <f>4*12</f>
        <v>48</v>
      </c>
      <c r="Z20" s="348">
        <f>4*12</f>
        <v>48</v>
      </c>
      <c r="AA20" s="349"/>
      <c r="AB20" s="348"/>
      <c r="AC20" s="348"/>
      <c r="AD20" s="349"/>
      <c r="AE20" s="348"/>
      <c r="AF20" s="348"/>
      <c r="AG20" s="350"/>
      <c r="AH20" s="350"/>
      <c r="AI20" s="348"/>
      <c r="AJ20" s="348"/>
      <c r="AK20" s="348"/>
      <c r="AL20" s="418">
        <f t="shared" si="1"/>
        <v>150</v>
      </c>
      <c r="AM20" s="421">
        <v>0</v>
      </c>
      <c r="AN20" s="420" t="e">
        <f t="shared" si="2"/>
        <v>#DIV/0!</v>
      </c>
      <c r="AO20" s="313" t="s">
        <v>320</v>
      </c>
    </row>
    <row r="21" spans="1:41" x14ac:dyDescent="0.2">
      <c r="A21" s="416">
        <v>9</v>
      </c>
      <c r="B21" s="351" t="s">
        <v>71</v>
      </c>
      <c r="C21" s="348"/>
      <c r="D21" s="348"/>
      <c r="E21" s="348"/>
      <c r="F21" s="348"/>
      <c r="G21" s="348"/>
      <c r="H21" s="348"/>
      <c r="I21" s="348"/>
      <c r="J21" s="348"/>
      <c r="K21" s="348"/>
      <c r="L21" s="348"/>
      <c r="M21" s="348"/>
      <c r="N21" s="348"/>
      <c r="O21" s="348"/>
      <c r="P21" s="348"/>
      <c r="Q21" s="348"/>
      <c r="R21" s="348"/>
      <c r="S21" s="348"/>
      <c r="T21" s="348"/>
      <c r="U21" s="348"/>
      <c r="V21" s="348"/>
      <c r="W21" s="348">
        <f>9*6</f>
        <v>54</v>
      </c>
      <c r="X21" s="348"/>
      <c r="Y21" s="348">
        <f>1*12</f>
        <v>12</v>
      </c>
      <c r="Z21" s="348">
        <f>7*12</f>
        <v>84</v>
      </c>
      <c r="AA21" s="349"/>
      <c r="AB21" s="348"/>
      <c r="AC21" s="348"/>
      <c r="AD21" s="349"/>
      <c r="AE21" s="348"/>
      <c r="AF21" s="348"/>
      <c r="AG21" s="348"/>
      <c r="AH21" s="348"/>
      <c r="AI21" s="348"/>
      <c r="AJ21" s="348"/>
      <c r="AK21" s="348"/>
      <c r="AL21" s="418">
        <f t="shared" si="1"/>
        <v>150</v>
      </c>
      <c r="AM21" s="421">
        <v>18</v>
      </c>
      <c r="AN21" s="420" t="e">
        <f t="shared" si="2"/>
        <v>#DIV/0!</v>
      </c>
      <c r="AO21" s="313" t="s">
        <v>320</v>
      </c>
    </row>
    <row r="22" spans="1:41" x14ac:dyDescent="0.2">
      <c r="A22" s="416">
        <v>10</v>
      </c>
      <c r="B22" s="351" t="s">
        <v>72</v>
      </c>
      <c r="C22" s="348"/>
      <c r="D22" s="348"/>
      <c r="E22" s="348"/>
      <c r="F22" s="348"/>
      <c r="G22" s="348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48"/>
      <c r="U22" s="348"/>
      <c r="V22" s="348"/>
      <c r="W22" s="348">
        <f>9*6</f>
        <v>54</v>
      </c>
      <c r="X22" s="348"/>
      <c r="Y22" s="348">
        <f>4*12</f>
        <v>48</v>
      </c>
      <c r="Z22" s="348">
        <f>4*12</f>
        <v>48</v>
      </c>
      <c r="AA22" s="349"/>
      <c r="AB22" s="348"/>
      <c r="AC22" s="348"/>
      <c r="AD22" s="349"/>
      <c r="AE22" s="348"/>
      <c r="AF22" s="349"/>
      <c r="AG22" s="350"/>
      <c r="AH22" s="350"/>
      <c r="AI22" s="348"/>
      <c r="AJ22" s="348"/>
      <c r="AK22" s="348"/>
      <c r="AL22" s="418">
        <f t="shared" si="1"/>
        <v>150</v>
      </c>
      <c r="AM22" s="421">
        <v>0</v>
      </c>
      <c r="AN22" s="420" t="e">
        <f t="shared" si="2"/>
        <v>#DIV/0!</v>
      </c>
      <c r="AO22" s="313" t="s">
        <v>320</v>
      </c>
    </row>
    <row r="23" spans="1:41" x14ac:dyDescent="0.2">
      <c r="A23" s="355">
        <v>11</v>
      </c>
      <c r="B23" s="351" t="s">
        <v>73</v>
      </c>
      <c r="C23" s="492" t="s">
        <v>237</v>
      </c>
      <c r="D23" s="493"/>
      <c r="E23" s="493"/>
      <c r="F23" s="493"/>
      <c r="G23" s="493"/>
      <c r="H23" s="493"/>
      <c r="I23" s="493"/>
      <c r="J23" s="493"/>
      <c r="K23" s="493"/>
      <c r="L23" s="493"/>
      <c r="M23" s="493"/>
      <c r="N23" s="493"/>
      <c r="O23" s="493"/>
      <c r="P23" s="493"/>
      <c r="Q23" s="493"/>
      <c r="R23" s="493"/>
      <c r="S23" s="493"/>
      <c r="T23" s="493"/>
      <c r="U23" s="493"/>
      <c r="V23" s="493"/>
      <c r="W23" s="493"/>
      <c r="X23" s="493"/>
      <c r="Y23" s="493"/>
      <c r="Z23" s="493"/>
      <c r="AA23" s="493"/>
      <c r="AB23" s="493"/>
      <c r="AC23" s="493"/>
      <c r="AD23" s="493"/>
      <c r="AE23" s="493"/>
      <c r="AF23" s="493"/>
      <c r="AG23" s="493"/>
      <c r="AH23" s="493"/>
      <c r="AI23" s="493"/>
      <c r="AJ23" s="493"/>
      <c r="AK23" s="506"/>
      <c r="AL23" s="418">
        <f>SUM(C23:AK23)</f>
        <v>0</v>
      </c>
      <c r="AM23" s="421">
        <v>0</v>
      </c>
      <c r="AN23" s="420" t="e">
        <f>+AM23/#REF!</f>
        <v>#REF!</v>
      </c>
      <c r="AO23" s="313" t="s">
        <v>320</v>
      </c>
    </row>
    <row r="24" spans="1:41" x14ac:dyDescent="0.2">
      <c r="A24" s="416">
        <v>12</v>
      </c>
      <c r="B24" s="351" t="s">
        <v>74</v>
      </c>
      <c r="C24" s="348"/>
      <c r="D24" s="348"/>
      <c r="E24" s="348"/>
      <c r="F24" s="348"/>
      <c r="G24" s="348"/>
      <c r="H24" s="348"/>
      <c r="I24" s="348"/>
      <c r="J24" s="348"/>
      <c r="K24" s="355"/>
      <c r="L24" s="348"/>
      <c r="M24" s="348"/>
      <c r="N24" s="348"/>
      <c r="O24" s="348"/>
      <c r="P24" s="348"/>
      <c r="Q24" s="348"/>
      <c r="R24" s="348"/>
      <c r="S24" s="348"/>
      <c r="T24" s="348"/>
      <c r="U24" s="355"/>
      <c r="V24" s="348"/>
      <c r="W24" s="348">
        <f>9*6</f>
        <v>54</v>
      </c>
      <c r="X24" s="348"/>
      <c r="Y24" s="348">
        <f>4*12</f>
        <v>48</v>
      </c>
      <c r="Z24" s="348">
        <f>4*12</f>
        <v>48</v>
      </c>
      <c r="AA24" s="349"/>
      <c r="AB24" s="348"/>
      <c r="AC24" s="348"/>
      <c r="AD24" s="349"/>
      <c r="AE24" s="348"/>
      <c r="AF24" s="348"/>
      <c r="AG24" s="348"/>
      <c r="AH24" s="348"/>
      <c r="AI24" s="348"/>
      <c r="AJ24" s="348"/>
      <c r="AK24" s="348"/>
      <c r="AL24" s="418">
        <f t="shared" si="1"/>
        <v>150</v>
      </c>
      <c r="AM24" s="421">
        <v>0</v>
      </c>
      <c r="AN24" s="420" t="e">
        <f t="shared" si="2"/>
        <v>#DIV/0!</v>
      </c>
      <c r="AO24" s="313" t="s">
        <v>320</v>
      </c>
    </row>
    <row r="25" spans="1:41" x14ac:dyDescent="0.2">
      <c r="A25" s="416">
        <v>13</v>
      </c>
      <c r="B25" s="351" t="s">
        <v>75</v>
      </c>
      <c r="C25" s="348"/>
      <c r="D25" s="348"/>
      <c r="E25" s="348"/>
      <c r="F25" s="348"/>
      <c r="G25" s="348"/>
      <c r="H25" s="348"/>
      <c r="I25" s="348"/>
      <c r="J25" s="348"/>
      <c r="K25" s="348"/>
      <c r="L25" s="348"/>
      <c r="M25" s="348"/>
      <c r="N25" s="348"/>
      <c r="O25" s="348"/>
      <c r="P25" s="348"/>
      <c r="Q25" s="348"/>
      <c r="R25" s="348"/>
      <c r="S25" s="348"/>
      <c r="T25" s="348"/>
      <c r="U25" s="348"/>
      <c r="V25" s="348"/>
      <c r="W25" s="348">
        <f>9*6</f>
        <v>54</v>
      </c>
      <c r="X25" s="348"/>
      <c r="Y25" s="348">
        <f>2*12</f>
        <v>24</v>
      </c>
      <c r="Z25" s="348">
        <f>6*12</f>
        <v>72</v>
      </c>
      <c r="AA25" s="349"/>
      <c r="AB25" s="348"/>
      <c r="AC25" s="348"/>
      <c r="AD25" s="349"/>
      <c r="AE25" s="348"/>
      <c r="AF25" s="349"/>
      <c r="AG25" s="350"/>
      <c r="AH25" s="350"/>
      <c r="AI25" s="348"/>
      <c r="AJ25" s="348"/>
      <c r="AK25" s="348"/>
      <c r="AL25" s="418">
        <f t="shared" si="1"/>
        <v>150</v>
      </c>
      <c r="AM25" s="421">
        <v>0</v>
      </c>
      <c r="AN25" s="420" t="e">
        <f t="shared" si="2"/>
        <v>#DIV/0!</v>
      </c>
      <c r="AO25" s="313" t="s">
        <v>320</v>
      </c>
    </row>
    <row r="26" spans="1:41" x14ac:dyDescent="0.2">
      <c r="A26" s="355">
        <v>14</v>
      </c>
      <c r="B26" s="351" t="s">
        <v>76</v>
      </c>
      <c r="C26" s="348"/>
      <c r="D26" s="348"/>
      <c r="E26" s="348"/>
      <c r="F26" s="348"/>
      <c r="G26" s="348"/>
      <c r="H26" s="348"/>
      <c r="I26" s="348"/>
      <c r="J26" s="348"/>
      <c r="K26" s="348"/>
      <c r="L26" s="348"/>
      <c r="M26" s="348"/>
      <c r="N26" s="348"/>
      <c r="O26" s="348"/>
      <c r="P26" s="348"/>
      <c r="Q26" s="348"/>
      <c r="R26" s="348"/>
      <c r="S26" s="348"/>
      <c r="T26" s="348"/>
      <c r="U26" s="348"/>
      <c r="V26" s="348"/>
      <c r="W26" s="348">
        <f>9*6</f>
        <v>54</v>
      </c>
      <c r="X26" s="348"/>
      <c r="Y26" s="348">
        <f>2*12</f>
        <v>24</v>
      </c>
      <c r="Z26" s="348">
        <f>6*12</f>
        <v>72</v>
      </c>
      <c r="AA26" s="349"/>
      <c r="AB26" s="348"/>
      <c r="AC26" s="348"/>
      <c r="AD26" s="349"/>
      <c r="AE26" s="348"/>
      <c r="AF26" s="349"/>
      <c r="AG26" s="350"/>
      <c r="AH26" s="350"/>
      <c r="AI26" s="348"/>
      <c r="AJ26" s="348"/>
      <c r="AK26" s="348"/>
      <c r="AL26" s="418">
        <f t="shared" si="1"/>
        <v>150</v>
      </c>
      <c r="AM26" s="421">
        <v>0</v>
      </c>
      <c r="AN26" s="420" t="e">
        <f t="shared" si="2"/>
        <v>#DIV/0!</v>
      </c>
      <c r="AO26" s="313" t="s">
        <v>320</v>
      </c>
    </row>
    <row r="27" spans="1:41" x14ac:dyDescent="0.2">
      <c r="A27" s="416">
        <v>15</v>
      </c>
      <c r="B27" s="351" t="s">
        <v>77</v>
      </c>
      <c r="C27" s="348"/>
      <c r="D27" s="348"/>
      <c r="E27" s="348"/>
      <c r="F27" s="348"/>
      <c r="G27" s="348"/>
      <c r="H27" s="348"/>
      <c r="I27" s="348"/>
      <c r="J27" s="348"/>
      <c r="K27" s="348"/>
      <c r="L27" s="348"/>
      <c r="M27" s="348"/>
      <c r="N27" s="348"/>
      <c r="O27" s="348"/>
      <c r="P27" s="348"/>
      <c r="Q27" s="348"/>
      <c r="R27" s="348"/>
      <c r="S27" s="348"/>
      <c r="T27" s="348"/>
      <c r="U27" s="348"/>
      <c r="V27" s="348"/>
      <c r="W27" s="348">
        <f>9*6</f>
        <v>54</v>
      </c>
      <c r="X27" s="348"/>
      <c r="Y27" s="348">
        <f>2*12</f>
        <v>24</v>
      </c>
      <c r="Z27" s="348">
        <f>6*12</f>
        <v>72</v>
      </c>
      <c r="AA27" s="349"/>
      <c r="AB27" s="348"/>
      <c r="AC27" s="348"/>
      <c r="AD27" s="349"/>
      <c r="AE27" s="348"/>
      <c r="AF27" s="349"/>
      <c r="AG27" s="350"/>
      <c r="AH27" s="350"/>
      <c r="AI27" s="348"/>
      <c r="AJ27" s="348"/>
      <c r="AK27" s="348"/>
      <c r="AL27" s="418">
        <f t="shared" si="1"/>
        <v>150</v>
      </c>
      <c r="AM27" s="421">
        <v>0</v>
      </c>
      <c r="AN27" s="420" t="e">
        <f t="shared" si="2"/>
        <v>#DIV/0!</v>
      </c>
      <c r="AO27" s="313" t="s">
        <v>320</v>
      </c>
    </row>
    <row r="28" spans="1:41" x14ac:dyDescent="0.2">
      <c r="A28" s="416">
        <v>16</v>
      </c>
      <c r="B28" s="351" t="s">
        <v>78</v>
      </c>
      <c r="C28" s="500" t="s">
        <v>497</v>
      </c>
      <c r="D28" s="501"/>
      <c r="E28" s="501"/>
      <c r="F28" s="501"/>
      <c r="G28" s="501"/>
      <c r="H28" s="501"/>
      <c r="I28" s="501"/>
      <c r="J28" s="501"/>
      <c r="K28" s="501"/>
      <c r="L28" s="501"/>
      <c r="M28" s="501"/>
      <c r="N28" s="501"/>
      <c r="O28" s="501"/>
      <c r="P28" s="501"/>
      <c r="Q28" s="501"/>
      <c r="R28" s="501"/>
      <c r="S28" s="501"/>
      <c r="T28" s="501"/>
      <c r="U28" s="501"/>
      <c r="V28" s="501"/>
      <c r="W28" s="501"/>
      <c r="X28" s="501"/>
      <c r="Y28" s="501"/>
      <c r="Z28" s="501"/>
      <c r="AA28" s="501"/>
      <c r="AB28" s="501"/>
      <c r="AC28" s="501"/>
      <c r="AD28" s="501"/>
      <c r="AE28" s="501"/>
      <c r="AF28" s="501"/>
      <c r="AG28" s="501"/>
      <c r="AH28" s="501"/>
      <c r="AI28" s="501"/>
      <c r="AJ28" s="501"/>
      <c r="AK28" s="515"/>
      <c r="AL28" s="418">
        <f>SUM(C28:AK28)</f>
        <v>0</v>
      </c>
      <c r="AM28" s="421">
        <v>0</v>
      </c>
      <c r="AN28" s="420" t="e">
        <f>+AM28/#REF!</f>
        <v>#REF!</v>
      </c>
      <c r="AO28" s="313" t="s">
        <v>320</v>
      </c>
    </row>
    <row r="29" spans="1:41" x14ac:dyDescent="0.2">
      <c r="A29" s="355">
        <v>17</v>
      </c>
      <c r="B29" s="351" t="s">
        <v>80</v>
      </c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422"/>
      <c r="N29" s="422"/>
      <c r="O29" s="422"/>
      <c r="P29" s="422"/>
      <c r="Q29" s="422"/>
      <c r="R29" s="422"/>
      <c r="S29" s="422"/>
      <c r="T29" s="422"/>
      <c r="U29" s="422"/>
      <c r="V29" s="422"/>
      <c r="W29" s="422">
        <f>5*6</f>
        <v>30</v>
      </c>
      <c r="X29" s="422"/>
      <c r="Y29" s="422">
        <f>5*12</f>
        <v>60</v>
      </c>
      <c r="Z29" s="422">
        <f>5*12</f>
        <v>60</v>
      </c>
      <c r="AA29" s="422"/>
      <c r="AB29" s="422"/>
      <c r="AC29" s="422"/>
      <c r="AD29" s="422"/>
      <c r="AE29" s="422"/>
      <c r="AF29" s="422"/>
      <c r="AG29" s="422"/>
      <c r="AH29" s="422"/>
      <c r="AI29" s="422"/>
      <c r="AJ29" s="422"/>
      <c r="AK29" s="422"/>
      <c r="AL29" s="418">
        <f t="shared" si="1"/>
        <v>150</v>
      </c>
      <c r="AM29" s="421">
        <v>0</v>
      </c>
      <c r="AN29" s="420" t="e">
        <f t="shared" si="2"/>
        <v>#DIV/0!</v>
      </c>
      <c r="AO29" s="313" t="s">
        <v>320</v>
      </c>
    </row>
    <row r="30" spans="1:41" x14ac:dyDescent="0.2">
      <c r="A30" s="416">
        <v>18</v>
      </c>
      <c r="B30" s="351" t="s">
        <v>85</v>
      </c>
      <c r="C30" s="348">
        <v>2</v>
      </c>
      <c r="D30" s="348"/>
      <c r="E30" s="348"/>
      <c r="F30" s="348"/>
      <c r="G30" s="348"/>
      <c r="H30" s="348"/>
      <c r="I30" s="348"/>
      <c r="J30" s="348"/>
      <c r="K30" s="348"/>
      <c r="L30" s="348"/>
      <c r="M30" s="348"/>
      <c r="N30" s="348"/>
      <c r="O30" s="348"/>
      <c r="P30" s="348"/>
      <c r="Q30" s="348"/>
      <c r="R30" s="348"/>
      <c r="S30" s="348"/>
      <c r="T30" s="348">
        <v>4</v>
      </c>
      <c r="U30" s="348"/>
      <c r="V30" s="348"/>
      <c r="W30" s="348"/>
      <c r="X30" s="348"/>
      <c r="Y30" s="348">
        <f>6*12</f>
        <v>72</v>
      </c>
      <c r="Z30" s="348">
        <f>6*12</f>
        <v>72</v>
      </c>
      <c r="AA30" s="349"/>
      <c r="AB30" s="348"/>
      <c r="AC30" s="348"/>
      <c r="AD30" s="349"/>
      <c r="AE30" s="348"/>
      <c r="AF30" s="348"/>
      <c r="AG30" s="348"/>
      <c r="AH30" s="348"/>
      <c r="AI30" s="348"/>
      <c r="AJ30" s="348"/>
      <c r="AK30" s="348"/>
      <c r="AL30" s="418">
        <f t="shared" si="1"/>
        <v>150</v>
      </c>
      <c r="AM30" s="421">
        <v>8</v>
      </c>
      <c r="AN30" s="420">
        <f t="shared" si="2"/>
        <v>4</v>
      </c>
      <c r="AO30" s="313" t="s">
        <v>320</v>
      </c>
    </row>
    <row r="31" spans="1:41" x14ac:dyDescent="0.2">
      <c r="A31" s="416">
        <v>19</v>
      </c>
      <c r="B31" s="351" t="s">
        <v>87</v>
      </c>
      <c r="C31" s="422"/>
      <c r="D31" s="348"/>
      <c r="E31" s="422"/>
      <c r="F31" s="422"/>
      <c r="G31" s="422"/>
      <c r="H31" s="422"/>
      <c r="I31" s="422"/>
      <c r="J31" s="422"/>
      <c r="K31" s="422"/>
      <c r="L31" s="422"/>
      <c r="M31" s="422"/>
      <c r="N31" s="422"/>
      <c r="O31" s="422"/>
      <c r="P31" s="422"/>
      <c r="Q31" s="422"/>
      <c r="R31" s="422"/>
      <c r="S31" s="422"/>
      <c r="T31" s="422"/>
      <c r="U31" s="422"/>
      <c r="V31" s="422"/>
      <c r="W31" s="422">
        <f>1*6</f>
        <v>6</v>
      </c>
      <c r="X31" s="422"/>
      <c r="Y31" s="422">
        <f>6*12</f>
        <v>72</v>
      </c>
      <c r="Z31" s="422">
        <f>6*12</f>
        <v>72</v>
      </c>
      <c r="AA31" s="422"/>
      <c r="AB31" s="422"/>
      <c r="AC31" s="422"/>
      <c r="AD31" s="422"/>
      <c r="AE31" s="422"/>
      <c r="AF31" s="422"/>
      <c r="AG31" s="422"/>
      <c r="AH31" s="422"/>
      <c r="AI31" s="422"/>
      <c r="AJ31" s="422"/>
      <c r="AK31" s="422"/>
      <c r="AL31" s="418">
        <f t="shared" si="1"/>
        <v>150</v>
      </c>
      <c r="AM31" s="421">
        <v>0</v>
      </c>
      <c r="AN31" s="420" t="e">
        <f t="shared" si="2"/>
        <v>#DIV/0!</v>
      </c>
      <c r="AO31" s="313" t="s">
        <v>320</v>
      </c>
    </row>
    <row r="32" spans="1:41" x14ac:dyDescent="0.2">
      <c r="A32" s="355">
        <v>20</v>
      </c>
      <c r="B32" s="351" t="s">
        <v>88</v>
      </c>
      <c r="C32" s="422"/>
      <c r="D32" s="422"/>
      <c r="E32" s="422"/>
      <c r="F32" s="422"/>
      <c r="G32" s="422"/>
      <c r="H32" s="422"/>
      <c r="I32" s="422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>
        <f>3*6</f>
        <v>18</v>
      </c>
      <c r="W32" s="422">
        <f>2*6</f>
        <v>12</v>
      </c>
      <c r="X32" s="422"/>
      <c r="Y32" s="422">
        <f>5*12</f>
        <v>60</v>
      </c>
      <c r="Z32" s="422">
        <f>5*12</f>
        <v>60</v>
      </c>
      <c r="AA32" s="422"/>
      <c r="AB32" s="422"/>
      <c r="AC32" s="422"/>
      <c r="AD32" s="422"/>
      <c r="AE32" s="422"/>
      <c r="AF32" s="422"/>
      <c r="AG32" s="422"/>
      <c r="AH32" s="422"/>
      <c r="AI32" s="422"/>
      <c r="AJ32" s="422"/>
      <c r="AK32" s="422"/>
      <c r="AL32" s="418">
        <f t="shared" si="1"/>
        <v>150</v>
      </c>
      <c r="AM32" s="421">
        <v>1</v>
      </c>
      <c r="AN32" s="420" t="e">
        <f t="shared" si="2"/>
        <v>#DIV/0!</v>
      </c>
      <c r="AO32" s="313" t="s">
        <v>320</v>
      </c>
    </row>
    <row r="33" spans="1:41" x14ac:dyDescent="0.2">
      <c r="A33" s="416">
        <v>21</v>
      </c>
      <c r="B33" s="351" t="s">
        <v>89</v>
      </c>
      <c r="C33" s="348"/>
      <c r="D33" s="348"/>
      <c r="E33" s="348"/>
      <c r="F33" s="348"/>
      <c r="G33" s="348"/>
      <c r="H33" s="348"/>
      <c r="I33" s="348"/>
      <c r="J33" s="348"/>
      <c r="K33" s="348"/>
      <c r="L33" s="348"/>
      <c r="M33" s="348"/>
      <c r="N33" s="348"/>
      <c r="O33" s="348"/>
      <c r="P33" s="348"/>
      <c r="Q33" s="348"/>
      <c r="R33" s="348"/>
      <c r="S33" s="348"/>
      <c r="T33" s="348"/>
      <c r="U33" s="348"/>
      <c r="V33" s="348"/>
      <c r="W33" s="348">
        <f>9*6</f>
        <v>54</v>
      </c>
      <c r="X33" s="348"/>
      <c r="Y33" s="348">
        <f>5*12</f>
        <v>60</v>
      </c>
      <c r="Z33" s="348">
        <f>3*12</f>
        <v>36</v>
      </c>
      <c r="AA33" s="349"/>
      <c r="AB33" s="348"/>
      <c r="AC33" s="348"/>
      <c r="AD33" s="349"/>
      <c r="AE33" s="348"/>
      <c r="AF33" s="349"/>
      <c r="AG33" s="350"/>
      <c r="AH33" s="350"/>
      <c r="AI33" s="348"/>
      <c r="AJ33" s="348"/>
      <c r="AK33" s="348"/>
      <c r="AL33" s="418">
        <f t="shared" si="1"/>
        <v>150</v>
      </c>
      <c r="AM33" s="421">
        <v>0</v>
      </c>
      <c r="AN33" s="420" t="e">
        <f t="shared" si="2"/>
        <v>#DIV/0!</v>
      </c>
      <c r="AO33" s="313" t="s">
        <v>320</v>
      </c>
    </row>
    <row r="34" spans="1:41" x14ac:dyDescent="0.2">
      <c r="A34" s="416">
        <v>22</v>
      </c>
      <c r="B34" s="351" t="s">
        <v>90</v>
      </c>
      <c r="C34" s="348"/>
      <c r="D34" s="348"/>
      <c r="E34" s="348"/>
      <c r="F34" s="348"/>
      <c r="G34" s="348"/>
      <c r="H34" s="348"/>
      <c r="I34" s="348"/>
      <c r="J34" s="348"/>
      <c r="K34" s="348"/>
      <c r="L34" s="348"/>
      <c r="M34" s="348"/>
      <c r="N34" s="348"/>
      <c r="O34" s="348"/>
      <c r="P34" s="348"/>
      <c r="Q34" s="348"/>
      <c r="R34" s="348"/>
      <c r="S34" s="348"/>
      <c r="T34" s="348"/>
      <c r="U34" s="348"/>
      <c r="V34" s="348"/>
      <c r="W34" s="348">
        <f>6*6</f>
        <v>36</v>
      </c>
      <c r="X34" s="348"/>
      <c r="Y34" s="348"/>
      <c r="Z34" s="348">
        <f>3*12</f>
        <v>36</v>
      </c>
      <c r="AA34" s="500" t="s">
        <v>498</v>
      </c>
      <c r="AB34" s="501"/>
      <c r="AC34" s="501"/>
      <c r="AD34" s="501"/>
      <c r="AE34" s="501"/>
      <c r="AF34" s="501"/>
      <c r="AG34" s="501"/>
      <c r="AH34" s="501"/>
      <c r="AI34" s="501"/>
      <c r="AJ34" s="501"/>
      <c r="AK34" s="515"/>
      <c r="AL34" s="418">
        <f t="shared" si="1"/>
        <v>72</v>
      </c>
      <c r="AM34" s="421">
        <v>0</v>
      </c>
      <c r="AN34" s="420" t="e">
        <f t="shared" si="2"/>
        <v>#DIV/0!</v>
      </c>
      <c r="AO34" s="313" t="s">
        <v>320</v>
      </c>
    </row>
    <row r="35" spans="1:41" x14ac:dyDescent="0.2">
      <c r="A35" s="355">
        <v>23</v>
      </c>
      <c r="B35" s="424" t="s">
        <v>91</v>
      </c>
      <c r="C35" s="492" t="s">
        <v>480</v>
      </c>
      <c r="D35" s="493"/>
      <c r="E35" s="493"/>
      <c r="F35" s="493"/>
      <c r="G35" s="493"/>
      <c r="H35" s="493"/>
      <c r="I35" s="493"/>
      <c r="J35" s="493"/>
      <c r="K35" s="493"/>
      <c r="L35" s="493"/>
      <c r="M35" s="493"/>
      <c r="N35" s="493"/>
      <c r="O35" s="493"/>
      <c r="P35" s="493"/>
      <c r="Q35" s="493"/>
      <c r="R35" s="493"/>
      <c r="S35" s="493"/>
      <c r="T35" s="493"/>
      <c r="U35" s="493"/>
      <c r="V35" s="493"/>
      <c r="W35" s="493"/>
      <c r="X35" s="493"/>
      <c r="Y35" s="493"/>
      <c r="Z35" s="493"/>
      <c r="AA35" s="493"/>
      <c r="AB35" s="493"/>
      <c r="AC35" s="493"/>
      <c r="AD35" s="493"/>
      <c r="AE35" s="493"/>
      <c r="AF35" s="493"/>
      <c r="AG35" s="493"/>
      <c r="AH35" s="493"/>
      <c r="AI35" s="493"/>
      <c r="AJ35" s="493"/>
      <c r="AK35" s="506"/>
      <c r="AL35" s="418">
        <f>SUM(C35:AK35)</f>
        <v>0</v>
      </c>
      <c r="AM35" s="421">
        <v>0</v>
      </c>
      <c r="AN35" s="420" t="e">
        <f>+AM35/#REF!</f>
        <v>#REF!</v>
      </c>
      <c r="AO35" s="313" t="s">
        <v>320</v>
      </c>
    </row>
    <row r="36" spans="1:41" x14ac:dyDescent="0.2">
      <c r="A36" s="416">
        <v>24</v>
      </c>
      <c r="B36" s="351" t="s">
        <v>93</v>
      </c>
      <c r="C36" s="348"/>
      <c r="D36" s="348"/>
      <c r="E36" s="348"/>
      <c r="F36" s="348">
        <f>7*4</f>
        <v>28</v>
      </c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8"/>
      <c r="T36" s="348">
        <v>4</v>
      </c>
      <c r="U36" s="348">
        <v>8</v>
      </c>
      <c r="V36" s="348"/>
      <c r="W36" s="348"/>
      <c r="X36" s="348"/>
      <c r="Y36" s="348"/>
      <c r="Z36" s="348">
        <f>8*12</f>
        <v>96</v>
      </c>
      <c r="AA36" s="349"/>
      <c r="AB36" s="348"/>
      <c r="AC36" s="348"/>
      <c r="AD36" s="349"/>
      <c r="AE36" s="348"/>
      <c r="AF36" s="349">
        <f>14</f>
        <v>14</v>
      </c>
      <c r="AG36" s="350"/>
      <c r="AH36" s="350"/>
      <c r="AI36" s="348"/>
      <c r="AJ36" s="348"/>
      <c r="AK36" s="348"/>
      <c r="AL36" s="418">
        <f t="shared" si="1"/>
        <v>150</v>
      </c>
      <c r="AM36" s="421">
        <v>0</v>
      </c>
      <c r="AN36" s="420" t="e">
        <f t="shared" si="2"/>
        <v>#DIV/0!</v>
      </c>
      <c r="AO36" s="313" t="s">
        <v>320</v>
      </c>
    </row>
    <row r="37" spans="1:41" x14ac:dyDescent="0.2">
      <c r="A37" s="416">
        <v>25</v>
      </c>
      <c r="B37" s="351" t="s">
        <v>94</v>
      </c>
      <c r="C37" s="348"/>
      <c r="D37" s="348"/>
      <c r="E37" s="348"/>
      <c r="F37" s="348">
        <f>7*4</f>
        <v>28</v>
      </c>
      <c r="G37" s="348"/>
      <c r="H37" s="348"/>
      <c r="I37" s="348"/>
      <c r="J37" s="348"/>
      <c r="K37" s="348"/>
      <c r="L37" s="348"/>
      <c r="M37" s="348"/>
      <c r="N37" s="348"/>
      <c r="O37" s="348"/>
      <c r="P37" s="348"/>
      <c r="Q37" s="348"/>
      <c r="R37" s="348"/>
      <c r="S37" s="348"/>
      <c r="T37" s="348">
        <v>4</v>
      </c>
      <c r="U37" s="348">
        <v>8</v>
      </c>
      <c r="V37" s="348"/>
      <c r="W37" s="348">
        <f>4*6</f>
        <v>24</v>
      </c>
      <c r="X37" s="348"/>
      <c r="Y37" s="348">
        <f>1*12</f>
        <v>12</v>
      </c>
      <c r="Z37" s="348">
        <f>5*12</f>
        <v>60</v>
      </c>
      <c r="AA37" s="349"/>
      <c r="AB37" s="348"/>
      <c r="AC37" s="348"/>
      <c r="AD37" s="349"/>
      <c r="AE37" s="348"/>
      <c r="AF37" s="349">
        <f>14</f>
        <v>14</v>
      </c>
      <c r="AG37" s="350"/>
      <c r="AH37" s="350"/>
      <c r="AI37" s="350"/>
      <c r="AJ37" s="350"/>
      <c r="AK37" s="350"/>
      <c r="AL37" s="418">
        <f t="shared" si="1"/>
        <v>150</v>
      </c>
      <c r="AM37" s="421">
        <v>0</v>
      </c>
      <c r="AN37" s="420" t="e">
        <f t="shared" si="2"/>
        <v>#DIV/0!</v>
      </c>
      <c r="AO37" s="313" t="s">
        <v>320</v>
      </c>
    </row>
    <row r="38" spans="1:41" x14ac:dyDescent="0.2">
      <c r="A38" s="355">
        <v>26</v>
      </c>
      <c r="B38" s="351" t="s">
        <v>95</v>
      </c>
      <c r="C38" s="492" t="s">
        <v>497</v>
      </c>
      <c r="D38" s="493"/>
      <c r="E38" s="493"/>
      <c r="F38" s="493"/>
      <c r="G38" s="493"/>
      <c r="H38" s="493"/>
      <c r="I38" s="493"/>
      <c r="J38" s="493"/>
      <c r="K38" s="493"/>
      <c r="L38" s="493"/>
      <c r="M38" s="493"/>
      <c r="N38" s="493"/>
      <c r="O38" s="493"/>
      <c r="P38" s="493"/>
      <c r="Q38" s="493"/>
      <c r="R38" s="493"/>
      <c r="S38" s="493"/>
      <c r="T38" s="493"/>
      <c r="U38" s="493"/>
      <c r="V38" s="493"/>
      <c r="W38" s="493"/>
      <c r="X38" s="493"/>
      <c r="Y38" s="493"/>
      <c r="Z38" s="493"/>
      <c r="AA38" s="493"/>
      <c r="AB38" s="493"/>
      <c r="AC38" s="493"/>
      <c r="AD38" s="493"/>
      <c r="AE38" s="493"/>
      <c r="AF38" s="493"/>
      <c r="AG38" s="493"/>
      <c r="AH38" s="493"/>
      <c r="AI38" s="493"/>
      <c r="AJ38" s="493"/>
      <c r="AK38" s="506"/>
      <c r="AL38" s="418">
        <f>SUM(C38:AK38)</f>
        <v>0</v>
      </c>
      <c r="AM38" s="421">
        <v>0</v>
      </c>
      <c r="AN38" s="420" t="e">
        <f>+AM38/#REF!</f>
        <v>#REF!</v>
      </c>
      <c r="AO38" s="313" t="s">
        <v>320</v>
      </c>
    </row>
    <row r="39" spans="1:41" x14ac:dyDescent="0.2">
      <c r="A39" s="416">
        <v>27</v>
      </c>
      <c r="B39" s="351" t="s">
        <v>96</v>
      </c>
      <c r="C39" s="348"/>
      <c r="D39" s="348"/>
      <c r="E39" s="348"/>
      <c r="F39" s="348">
        <f>1*4</f>
        <v>4</v>
      </c>
      <c r="G39" s="348"/>
      <c r="H39" s="348"/>
      <c r="I39" s="348"/>
      <c r="J39" s="348"/>
      <c r="K39" s="348"/>
      <c r="L39" s="348"/>
      <c r="M39" s="348"/>
      <c r="N39" s="348"/>
      <c r="O39" s="348"/>
      <c r="P39" s="348"/>
      <c r="Q39" s="348"/>
      <c r="R39" s="348"/>
      <c r="S39" s="348"/>
      <c r="T39" s="348"/>
      <c r="U39" s="348"/>
      <c r="V39" s="348"/>
      <c r="W39" s="348">
        <f>8*6</f>
        <v>48</v>
      </c>
      <c r="X39" s="348"/>
      <c r="Y39" s="348"/>
      <c r="Z39" s="348">
        <f>8*12</f>
        <v>96</v>
      </c>
      <c r="AA39" s="349"/>
      <c r="AB39" s="348"/>
      <c r="AC39" s="348"/>
      <c r="AD39" s="349"/>
      <c r="AE39" s="348"/>
      <c r="AF39" s="348">
        <f>2</f>
        <v>2</v>
      </c>
      <c r="AG39" s="348"/>
      <c r="AH39" s="348"/>
      <c r="AI39" s="348"/>
      <c r="AJ39" s="348"/>
      <c r="AK39" s="348"/>
      <c r="AL39" s="418">
        <f t="shared" si="1"/>
        <v>150</v>
      </c>
      <c r="AM39" s="421">
        <v>0</v>
      </c>
      <c r="AN39" s="420" t="e">
        <f t="shared" si="2"/>
        <v>#DIV/0!</v>
      </c>
      <c r="AO39" s="313" t="s">
        <v>320</v>
      </c>
    </row>
    <row r="40" spans="1:41" x14ac:dyDescent="0.2">
      <c r="A40" s="416">
        <v>28</v>
      </c>
      <c r="B40" s="351" t="s">
        <v>98</v>
      </c>
      <c r="C40" s="348"/>
      <c r="D40" s="348"/>
      <c r="E40" s="348"/>
      <c r="F40" s="348"/>
      <c r="G40" s="348"/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S40" s="348"/>
      <c r="T40" s="425">
        <v>18</v>
      </c>
      <c r="U40" s="348">
        <v>36</v>
      </c>
      <c r="V40" s="348"/>
      <c r="W40" s="348"/>
      <c r="X40" s="348"/>
      <c r="Y40" s="348">
        <f>4*12</f>
        <v>48</v>
      </c>
      <c r="Z40" s="348">
        <f>4*12</f>
        <v>48</v>
      </c>
      <c r="AA40" s="425"/>
      <c r="AB40" s="425"/>
      <c r="AC40" s="425"/>
      <c r="AD40" s="425"/>
      <c r="AE40" s="425"/>
      <c r="AF40" s="425"/>
      <c r="AG40" s="425"/>
      <c r="AH40" s="425"/>
      <c r="AI40" s="425"/>
      <c r="AJ40" s="425"/>
      <c r="AK40" s="425"/>
      <c r="AL40" s="418">
        <f t="shared" si="1"/>
        <v>150</v>
      </c>
      <c r="AM40" s="421">
        <v>0</v>
      </c>
      <c r="AN40" s="420" t="e">
        <f t="shared" si="2"/>
        <v>#DIV/0!</v>
      </c>
      <c r="AO40" s="313" t="s">
        <v>320</v>
      </c>
    </row>
    <row r="41" spans="1:41" x14ac:dyDescent="0.2">
      <c r="A41" s="355">
        <v>29</v>
      </c>
      <c r="B41" s="351" t="s">
        <v>99</v>
      </c>
      <c r="C41" s="348"/>
      <c r="D41" s="348"/>
      <c r="E41" s="348"/>
      <c r="F41" s="348"/>
      <c r="G41" s="348"/>
      <c r="H41" s="348"/>
      <c r="I41" s="348"/>
      <c r="J41" s="348"/>
      <c r="K41" s="348"/>
      <c r="L41" s="348"/>
      <c r="M41" s="348"/>
      <c r="N41" s="348"/>
      <c r="O41" s="348"/>
      <c r="P41" s="348"/>
      <c r="Q41" s="348"/>
      <c r="R41" s="348"/>
      <c r="S41" s="348"/>
      <c r="T41" s="348">
        <v>16</v>
      </c>
      <c r="U41" s="348">
        <v>32</v>
      </c>
      <c r="V41" s="348"/>
      <c r="W41" s="348"/>
      <c r="X41" s="348"/>
      <c r="Y41" s="348">
        <f>2*12</f>
        <v>24</v>
      </c>
      <c r="Z41" s="348">
        <f>3*12</f>
        <v>36</v>
      </c>
      <c r="AA41" s="349"/>
      <c r="AB41" s="348"/>
      <c r="AC41" s="348"/>
      <c r="AD41" s="349"/>
      <c r="AE41" s="348"/>
      <c r="AF41" s="349"/>
      <c r="AG41" s="350"/>
      <c r="AH41" s="350">
        <f>7*6</f>
        <v>42</v>
      </c>
      <c r="AI41" s="350"/>
      <c r="AJ41" s="350"/>
      <c r="AK41" s="350"/>
      <c r="AL41" s="418">
        <f t="shared" si="1"/>
        <v>150</v>
      </c>
      <c r="AM41" s="421">
        <v>0</v>
      </c>
      <c r="AN41" s="420" t="e">
        <f t="shared" si="2"/>
        <v>#DIV/0!</v>
      </c>
      <c r="AO41" s="313" t="s">
        <v>320</v>
      </c>
    </row>
    <row r="42" spans="1:41" x14ac:dyDescent="0.2">
      <c r="A42" s="416">
        <v>30</v>
      </c>
      <c r="B42" s="351" t="s">
        <v>100</v>
      </c>
      <c r="C42" s="348"/>
      <c r="D42" s="348"/>
      <c r="E42" s="348"/>
      <c r="F42" s="348"/>
      <c r="G42" s="348"/>
      <c r="H42" s="348"/>
      <c r="I42" s="348"/>
      <c r="J42" s="348"/>
      <c r="K42" s="348"/>
      <c r="L42" s="348"/>
      <c r="M42" s="348"/>
      <c r="N42" s="348"/>
      <c r="O42" s="348"/>
      <c r="P42" s="348"/>
      <c r="Q42" s="348"/>
      <c r="R42" s="348"/>
      <c r="S42" s="348"/>
      <c r="T42" s="348"/>
      <c r="U42" s="348"/>
      <c r="V42" s="348"/>
      <c r="W42" s="348">
        <f>5*6</f>
        <v>30</v>
      </c>
      <c r="X42" s="348"/>
      <c r="Y42" s="348">
        <f>2*12</f>
        <v>24</v>
      </c>
      <c r="Z42" s="348">
        <f>8*12</f>
        <v>96</v>
      </c>
      <c r="AA42" s="349"/>
      <c r="AB42" s="348"/>
      <c r="AC42" s="348"/>
      <c r="AD42" s="349"/>
      <c r="AE42" s="348"/>
      <c r="AF42" s="348"/>
      <c r="AG42" s="350"/>
      <c r="AH42" s="350"/>
      <c r="AI42" s="350"/>
      <c r="AJ42" s="350"/>
      <c r="AK42" s="350"/>
      <c r="AL42" s="418">
        <f t="shared" si="1"/>
        <v>150</v>
      </c>
      <c r="AM42" s="421">
        <v>0</v>
      </c>
      <c r="AN42" s="420" t="e">
        <f t="shared" si="2"/>
        <v>#DIV/0!</v>
      </c>
      <c r="AO42" s="313" t="s">
        <v>320</v>
      </c>
    </row>
    <row r="43" spans="1:41" x14ac:dyDescent="0.2">
      <c r="A43" s="416">
        <v>31</v>
      </c>
      <c r="B43" s="351" t="s">
        <v>101</v>
      </c>
      <c r="C43" s="348"/>
      <c r="D43" s="348"/>
      <c r="E43" s="348"/>
      <c r="F43" s="348"/>
      <c r="G43" s="348"/>
      <c r="H43" s="348"/>
      <c r="I43" s="348"/>
      <c r="J43" s="348"/>
      <c r="K43" s="348"/>
      <c r="L43" s="348"/>
      <c r="M43" s="348"/>
      <c r="N43" s="348"/>
      <c r="O43" s="348"/>
      <c r="P43" s="348"/>
      <c r="Q43" s="348"/>
      <c r="R43" s="348"/>
      <c r="S43" s="348"/>
      <c r="T43" s="348"/>
      <c r="U43" s="348">
        <f>16*6</f>
        <v>96</v>
      </c>
      <c r="V43" s="348"/>
      <c r="W43" s="348"/>
      <c r="X43" s="348"/>
      <c r="Y43" s="348"/>
      <c r="Z43" s="348">
        <f>4*12</f>
        <v>48</v>
      </c>
      <c r="AA43" s="349"/>
      <c r="AB43" s="348"/>
      <c r="AC43" s="348"/>
      <c r="AD43" s="349"/>
      <c r="AE43" s="358"/>
      <c r="AF43" s="358">
        <f>6</f>
        <v>6</v>
      </c>
      <c r="AG43" s="358"/>
      <c r="AH43" s="358"/>
      <c r="AI43" s="358"/>
      <c r="AJ43" s="358"/>
      <c r="AK43" s="358"/>
      <c r="AL43" s="418">
        <f t="shared" si="1"/>
        <v>150</v>
      </c>
      <c r="AM43" s="421">
        <v>0</v>
      </c>
      <c r="AN43" s="420" t="e">
        <f t="shared" si="2"/>
        <v>#DIV/0!</v>
      </c>
      <c r="AO43" s="313" t="s">
        <v>320</v>
      </c>
    </row>
    <row r="44" spans="1:41" x14ac:dyDescent="0.2">
      <c r="A44" s="355">
        <v>32</v>
      </c>
      <c r="B44" s="351" t="s">
        <v>102</v>
      </c>
      <c r="C44" s="348"/>
      <c r="D44" s="348"/>
      <c r="E44" s="348"/>
      <c r="F44" s="348"/>
      <c r="G44" s="348"/>
      <c r="H44" s="348"/>
      <c r="I44" s="348"/>
      <c r="J44" s="348"/>
      <c r="K44" s="348"/>
      <c r="L44" s="348"/>
      <c r="M44" s="348"/>
      <c r="N44" s="348"/>
      <c r="O44" s="348"/>
      <c r="P44" s="348"/>
      <c r="Q44" s="348"/>
      <c r="R44" s="348"/>
      <c r="S44" s="348"/>
      <c r="T44" s="348"/>
      <c r="U44" s="348">
        <f>18*6</f>
        <v>108</v>
      </c>
      <c r="V44" s="348"/>
      <c r="W44" s="348">
        <f>7*6</f>
        <v>42</v>
      </c>
      <c r="X44" s="348"/>
      <c r="Y44" s="348"/>
      <c r="Z44" s="348"/>
      <c r="AA44" s="349"/>
      <c r="AB44" s="348"/>
      <c r="AC44" s="348"/>
      <c r="AD44" s="349"/>
      <c r="AE44" s="348"/>
      <c r="AF44" s="348"/>
      <c r="AG44" s="348"/>
      <c r="AH44" s="348"/>
      <c r="AI44" s="348"/>
      <c r="AJ44" s="348"/>
      <c r="AK44" s="348"/>
      <c r="AL44" s="418">
        <f t="shared" si="1"/>
        <v>150</v>
      </c>
      <c r="AM44" s="421">
        <v>0</v>
      </c>
      <c r="AN44" s="420" t="e">
        <f t="shared" si="2"/>
        <v>#DIV/0!</v>
      </c>
      <c r="AO44" s="313" t="s">
        <v>320</v>
      </c>
    </row>
    <row r="45" spans="1:41" x14ac:dyDescent="0.2">
      <c r="A45" s="416">
        <v>33</v>
      </c>
      <c r="B45" s="351" t="s">
        <v>103</v>
      </c>
      <c r="C45" s="348">
        <v>4</v>
      </c>
      <c r="D45" s="348"/>
      <c r="E45" s="348"/>
      <c r="F45" s="348"/>
      <c r="G45" s="348"/>
      <c r="H45" s="348"/>
      <c r="I45" s="348"/>
      <c r="J45" s="348"/>
      <c r="K45" s="348"/>
      <c r="L45" s="348"/>
      <c r="M45" s="348"/>
      <c r="N45" s="348"/>
      <c r="O45" s="348"/>
      <c r="P45" s="348"/>
      <c r="Q45" s="348"/>
      <c r="R45" s="348"/>
      <c r="S45" s="348"/>
      <c r="T45" s="348">
        <v>8</v>
      </c>
      <c r="U45" s="348"/>
      <c r="V45" s="348"/>
      <c r="W45" s="348"/>
      <c r="X45" s="348"/>
      <c r="Y45" s="348"/>
      <c r="Z45" s="348">
        <f>10*12</f>
        <v>120</v>
      </c>
      <c r="AA45" s="349"/>
      <c r="AB45" s="348"/>
      <c r="AC45" s="348"/>
      <c r="AD45" s="349"/>
      <c r="AE45" s="348"/>
      <c r="AF45" s="358"/>
      <c r="AG45" s="358"/>
      <c r="AH45" s="358">
        <f>3*6</f>
        <v>18</v>
      </c>
      <c r="AI45" s="358"/>
      <c r="AJ45" s="358"/>
      <c r="AK45" s="348"/>
      <c r="AL45" s="418">
        <f t="shared" si="1"/>
        <v>150</v>
      </c>
      <c r="AM45" s="421">
        <v>11</v>
      </c>
      <c r="AN45" s="420">
        <f t="shared" si="2"/>
        <v>2.75</v>
      </c>
      <c r="AO45" s="313" t="s">
        <v>320</v>
      </c>
    </row>
    <row r="46" spans="1:41" x14ac:dyDescent="0.2">
      <c r="A46" s="416">
        <v>34</v>
      </c>
      <c r="B46" s="351" t="s">
        <v>104</v>
      </c>
      <c r="C46" s="500" t="s">
        <v>497</v>
      </c>
      <c r="D46" s="501"/>
      <c r="E46" s="501"/>
      <c r="F46" s="501"/>
      <c r="G46" s="501"/>
      <c r="H46" s="501"/>
      <c r="I46" s="501"/>
      <c r="J46" s="501"/>
      <c r="K46" s="501"/>
      <c r="L46" s="501"/>
      <c r="M46" s="501"/>
      <c r="N46" s="501"/>
      <c r="O46" s="501"/>
      <c r="P46" s="501"/>
      <c r="Q46" s="501"/>
      <c r="R46" s="501"/>
      <c r="S46" s="501"/>
      <c r="T46" s="501"/>
      <c r="U46" s="501"/>
      <c r="V46" s="501"/>
      <c r="W46" s="501"/>
      <c r="X46" s="501"/>
      <c r="Y46" s="501"/>
      <c r="Z46" s="501"/>
      <c r="AA46" s="501"/>
      <c r="AB46" s="501"/>
      <c r="AC46" s="501"/>
      <c r="AD46" s="501"/>
      <c r="AE46" s="501"/>
      <c r="AF46" s="501"/>
      <c r="AG46" s="501"/>
      <c r="AH46" s="501"/>
      <c r="AI46" s="501"/>
      <c r="AJ46" s="501"/>
      <c r="AK46" s="515"/>
      <c r="AL46" s="418">
        <f>SUM(C46:AK46)</f>
        <v>0</v>
      </c>
      <c r="AM46" s="421">
        <v>0</v>
      </c>
      <c r="AN46" s="420" t="e">
        <f>+AM46/#REF!</f>
        <v>#REF!</v>
      </c>
      <c r="AO46" s="313" t="s">
        <v>320</v>
      </c>
    </row>
    <row r="47" spans="1:41" x14ac:dyDescent="0.2">
      <c r="A47" s="355">
        <v>35</v>
      </c>
      <c r="B47" s="351" t="s">
        <v>105</v>
      </c>
      <c r="C47" s="348">
        <f>1*2</f>
        <v>2</v>
      </c>
      <c r="D47" s="348"/>
      <c r="E47" s="348"/>
      <c r="F47" s="348"/>
      <c r="G47" s="348"/>
      <c r="H47" s="348"/>
      <c r="I47" s="348"/>
      <c r="J47" s="348"/>
      <c r="K47" s="348"/>
      <c r="L47" s="348"/>
      <c r="M47" s="348"/>
      <c r="N47" s="348"/>
      <c r="O47" s="348"/>
      <c r="P47" s="348"/>
      <c r="Q47" s="348"/>
      <c r="R47" s="348"/>
      <c r="S47" s="348"/>
      <c r="T47" s="348">
        <f>1*4</f>
        <v>4</v>
      </c>
      <c r="U47" s="348"/>
      <c r="V47" s="348"/>
      <c r="W47" s="348"/>
      <c r="X47" s="348"/>
      <c r="Y47" s="348">
        <f>4*12</f>
        <v>48</v>
      </c>
      <c r="Z47" s="348">
        <f>8*12</f>
        <v>96</v>
      </c>
      <c r="AA47" s="349"/>
      <c r="AB47" s="348"/>
      <c r="AC47" s="348"/>
      <c r="AD47" s="349"/>
      <c r="AE47" s="348"/>
      <c r="AF47" s="348"/>
      <c r="AG47" s="350"/>
      <c r="AH47" s="350"/>
      <c r="AI47" s="348"/>
      <c r="AJ47" s="348"/>
      <c r="AK47" s="348"/>
      <c r="AL47" s="418">
        <f t="shared" si="1"/>
        <v>150</v>
      </c>
      <c r="AM47" s="421">
        <v>4</v>
      </c>
      <c r="AN47" s="420">
        <f t="shared" si="2"/>
        <v>2</v>
      </c>
      <c r="AO47" s="313" t="s">
        <v>320</v>
      </c>
    </row>
    <row r="48" spans="1:41" x14ac:dyDescent="0.2">
      <c r="A48" s="416">
        <v>36</v>
      </c>
      <c r="B48" s="426" t="s">
        <v>499</v>
      </c>
      <c r="C48" s="347"/>
      <c r="D48" s="348"/>
      <c r="E48" s="348"/>
      <c r="F48" s="348"/>
      <c r="G48" s="348"/>
      <c r="H48" s="348"/>
      <c r="I48" s="348"/>
      <c r="J48" s="348"/>
      <c r="K48" s="348"/>
      <c r="L48" s="348"/>
      <c r="M48" s="348"/>
      <c r="N48" s="348"/>
      <c r="O48" s="348"/>
      <c r="P48" s="348"/>
      <c r="Q48" s="348"/>
      <c r="R48" s="348"/>
      <c r="S48" s="348"/>
      <c r="T48" s="348"/>
      <c r="U48" s="348"/>
      <c r="V48" s="348"/>
      <c r="W48" s="348">
        <v>150</v>
      </c>
      <c r="X48" s="348"/>
      <c r="Y48" s="348"/>
      <c r="Z48" s="348"/>
      <c r="AA48" s="349"/>
      <c r="AB48" s="348"/>
      <c r="AC48" s="348"/>
      <c r="AD48" s="349"/>
      <c r="AE48" s="348"/>
      <c r="AF48" s="348"/>
      <c r="AG48" s="350"/>
      <c r="AH48" s="350"/>
      <c r="AI48" s="348"/>
      <c r="AJ48" s="348"/>
      <c r="AK48" s="348"/>
      <c r="AL48" s="418">
        <f t="shared" si="1"/>
        <v>150</v>
      </c>
      <c r="AM48" s="421">
        <v>3</v>
      </c>
      <c r="AN48" s="420" t="e">
        <f t="shared" si="2"/>
        <v>#DIV/0!</v>
      </c>
      <c r="AO48" s="313" t="s">
        <v>320</v>
      </c>
    </row>
    <row r="49" spans="1:41" x14ac:dyDescent="0.2">
      <c r="A49" s="416">
        <v>37</v>
      </c>
      <c r="B49" s="426" t="s">
        <v>500</v>
      </c>
      <c r="C49" s="347"/>
      <c r="D49" s="348"/>
      <c r="E49" s="348"/>
      <c r="F49" s="348"/>
      <c r="G49" s="348"/>
      <c r="H49" s="348"/>
      <c r="I49" s="348"/>
      <c r="J49" s="348"/>
      <c r="K49" s="348"/>
      <c r="L49" s="348"/>
      <c r="M49" s="348"/>
      <c r="N49" s="348"/>
      <c r="O49" s="348"/>
      <c r="P49" s="348"/>
      <c r="Q49" s="348"/>
      <c r="R49" s="348"/>
      <c r="S49" s="348"/>
      <c r="T49" s="348"/>
      <c r="U49" s="348"/>
      <c r="V49" s="348"/>
      <c r="W49" s="348">
        <v>150</v>
      </c>
      <c r="X49" s="348"/>
      <c r="Y49" s="348"/>
      <c r="Z49" s="348"/>
      <c r="AA49" s="349"/>
      <c r="AB49" s="348"/>
      <c r="AC49" s="348"/>
      <c r="AD49" s="349"/>
      <c r="AE49" s="348"/>
      <c r="AF49" s="348"/>
      <c r="AG49" s="350"/>
      <c r="AH49" s="350"/>
      <c r="AI49" s="348"/>
      <c r="AJ49" s="348"/>
      <c r="AK49" s="348"/>
      <c r="AL49" s="418">
        <f t="shared" si="1"/>
        <v>150</v>
      </c>
      <c r="AM49" s="421">
        <v>9</v>
      </c>
      <c r="AN49" s="420" t="e">
        <f t="shared" si="2"/>
        <v>#DIV/0!</v>
      </c>
      <c r="AO49" s="313" t="s">
        <v>320</v>
      </c>
    </row>
    <row r="50" spans="1:41" x14ac:dyDescent="0.2">
      <c r="A50" s="355">
        <v>38</v>
      </c>
      <c r="B50" s="426" t="s">
        <v>501</v>
      </c>
      <c r="C50" s="347"/>
      <c r="D50" s="348"/>
      <c r="E50" s="348"/>
      <c r="F50" s="348"/>
      <c r="G50" s="348"/>
      <c r="H50" s="348"/>
      <c r="I50" s="348"/>
      <c r="J50" s="348"/>
      <c r="K50" s="348"/>
      <c r="L50" s="348"/>
      <c r="M50" s="348"/>
      <c r="N50" s="348"/>
      <c r="O50" s="348"/>
      <c r="P50" s="348"/>
      <c r="Q50" s="348"/>
      <c r="R50" s="348"/>
      <c r="S50" s="348"/>
      <c r="T50" s="348"/>
      <c r="U50" s="348"/>
      <c r="V50" s="348"/>
      <c r="W50" s="348">
        <v>150</v>
      </c>
      <c r="X50" s="348"/>
      <c r="Y50" s="348"/>
      <c r="Z50" s="348"/>
      <c r="AA50" s="349"/>
      <c r="AB50" s="348"/>
      <c r="AC50" s="348"/>
      <c r="AD50" s="349"/>
      <c r="AE50" s="348"/>
      <c r="AF50" s="348"/>
      <c r="AG50" s="350"/>
      <c r="AH50" s="350"/>
      <c r="AI50" s="348"/>
      <c r="AJ50" s="348"/>
      <c r="AK50" s="348"/>
      <c r="AL50" s="418">
        <f t="shared" si="1"/>
        <v>150</v>
      </c>
      <c r="AM50" s="421">
        <v>3</v>
      </c>
      <c r="AN50" s="420" t="e">
        <f t="shared" si="2"/>
        <v>#DIV/0!</v>
      </c>
      <c r="AO50" s="313" t="s">
        <v>320</v>
      </c>
    </row>
    <row r="51" spans="1:41" x14ac:dyDescent="0.2">
      <c r="A51" s="416">
        <v>39</v>
      </c>
      <c r="B51" s="351" t="s">
        <v>106</v>
      </c>
      <c r="C51" s="348">
        <f>1*2</f>
        <v>2</v>
      </c>
      <c r="D51" s="348"/>
      <c r="E51" s="348"/>
      <c r="F51" s="348"/>
      <c r="G51" s="348"/>
      <c r="H51" s="348"/>
      <c r="I51" s="348"/>
      <c r="J51" s="348"/>
      <c r="K51" s="348"/>
      <c r="L51" s="348"/>
      <c r="M51" s="348"/>
      <c r="N51" s="348"/>
      <c r="O51" s="348"/>
      <c r="P51" s="348"/>
      <c r="Q51" s="348"/>
      <c r="R51" s="348"/>
      <c r="S51" s="348"/>
      <c r="T51" s="348">
        <f>1*4</f>
        <v>4</v>
      </c>
      <c r="U51" s="348"/>
      <c r="V51" s="348"/>
      <c r="W51" s="348"/>
      <c r="X51" s="348"/>
      <c r="Y51" s="348">
        <f>6*12</f>
        <v>72</v>
      </c>
      <c r="Z51" s="348">
        <f>6*12</f>
        <v>72</v>
      </c>
      <c r="AA51" s="349"/>
      <c r="AB51" s="348"/>
      <c r="AC51" s="348"/>
      <c r="AD51" s="349"/>
      <c r="AE51" s="348"/>
      <c r="AF51" s="348"/>
      <c r="AG51" s="348"/>
      <c r="AH51" s="348"/>
      <c r="AI51" s="348"/>
      <c r="AJ51" s="348"/>
      <c r="AK51" s="348"/>
      <c r="AL51" s="418">
        <f t="shared" si="1"/>
        <v>150</v>
      </c>
      <c r="AM51" s="421">
        <v>3</v>
      </c>
      <c r="AN51" s="420">
        <f t="shared" si="2"/>
        <v>1.5</v>
      </c>
      <c r="AO51" s="313" t="s">
        <v>320</v>
      </c>
    </row>
    <row r="52" spans="1:41" x14ac:dyDescent="0.2">
      <c r="A52" s="416">
        <v>40</v>
      </c>
      <c r="B52" s="351" t="s">
        <v>107</v>
      </c>
      <c r="C52" s="348"/>
      <c r="D52" s="348"/>
      <c r="E52" s="348"/>
      <c r="F52" s="348"/>
      <c r="G52" s="348"/>
      <c r="H52" s="348"/>
      <c r="I52" s="348"/>
      <c r="J52" s="348"/>
      <c r="K52" s="348"/>
      <c r="L52" s="348"/>
      <c r="M52" s="348"/>
      <c r="N52" s="348"/>
      <c r="O52" s="348"/>
      <c r="P52" s="348"/>
      <c r="Q52" s="348"/>
      <c r="R52" s="348"/>
      <c r="S52" s="348"/>
      <c r="T52" s="348">
        <v>2</v>
      </c>
      <c r="U52" s="348">
        <v>4</v>
      </c>
      <c r="V52" s="348"/>
      <c r="W52" s="348"/>
      <c r="X52" s="348"/>
      <c r="Y52" s="348">
        <f>7*12</f>
        <v>84</v>
      </c>
      <c r="Z52" s="348">
        <f>5*12</f>
        <v>60</v>
      </c>
      <c r="AA52" s="349"/>
      <c r="AB52" s="348"/>
      <c r="AC52" s="348"/>
      <c r="AD52" s="349"/>
      <c r="AE52" s="348"/>
      <c r="AF52" s="358"/>
      <c r="AG52" s="358"/>
      <c r="AH52" s="358"/>
      <c r="AI52" s="358"/>
      <c r="AJ52" s="358"/>
      <c r="AK52" s="348"/>
      <c r="AL52" s="418">
        <f t="shared" si="1"/>
        <v>150</v>
      </c>
      <c r="AM52" s="421">
        <v>0</v>
      </c>
      <c r="AN52" s="420" t="e">
        <f t="shared" si="2"/>
        <v>#DIV/0!</v>
      </c>
      <c r="AO52" s="313" t="s">
        <v>320</v>
      </c>
    </row>
    <row r="53" spans="1:41" x14ac:dyDescent="0.2">
      <c r="A53" s="355">
        <v>41</v>
      </c>
      <c r="B53" s="351" t="s">
        <v>110</v>
      </c>
      <c r="C53" s="348">
        <f>1*2</f>
        <v>2</v>
      </c>
      <c r="D53" s="348"/>
      <c r="E53" s="348"/>
      <c r="F53" s="348"/>
      <c r="G53" s="348"/>
      <c r="H53" s="348"/>
      <c r="I53" s="348"/>
      <c r="J53" s="348"/>
      <c r="K53" s="348"/>
      <c r="L53" s="348"/>
      <c r="M53" s="348"/>
      <c r="N53" s="348"/>
      <c r="O53" s="348"/>
      <c r="P53" s="348"/>
      <c r="Q53" s="348"/>
      <c r="R53" s="348"/>
      <c r="S53" s="348"/>
      <c r="T53" s="348">
        <f>1*4</f>
        <v>4</v>
      </c>
      <c r="U53" s="348"/>
      <c r="V53" s="348"/>
      <c r="W53" s="348"/>
      <c r="X53" s="348"/>
      <c r="Y53" s="348">
        <f>6*12</f>
        <v>72</v>
      </c>
      <c r="Z53" s="348">
        <f>6*12</f>
        <v>72</v>
      </c>
      <c r="AA53" s="349"/>
      <c r="AB53" s="348"/>
      <c r="AC53" s="348"/>
      <c r="AD53" s="349"/>
      <c r="AE53" s="348"/>
      <c r="AF53" s="349"/>
      <c r="AG53" s="350"/>
      <c r="AH53" s="350"/>
      <c r="AI53" s="348"/>
      <c r="AJ53" s="348"/>
      <c r="AK53" s="348"/>
      <c r="AL53" s="418">
        <f t="shared" si="1"/>
        <v>150</v>
      </c>
      <c r="AM53" s="421">
        <v>16</v>
      </c>
      <c r="AN53" s="420">
        <f t="shared" si="2"/>
        <v>8</v>
      </c>
      <c r="AO53" s="313" t="s">
        <v>320</v>
      </c>
    </row>
    <row r="54" spans="1:41" x14ac:dyDescent="0.2">
      <c r="A54" s="416">
        <v>42</v>
      </c>
      <c r="B54" s="351" t="s">
        <v>113</v>
      </c>
      <c r="C54" s="348">
        <v>32</v>
      </c>
      <c r="D54" s="348"/>
      <c r="E54" s="348"/>
      <c r="F54" s="348"/>
      <c r="G54" s="348"/>
      <c r="H54" s="348"/>
      <c r="I54" s="348"/>
      <c r="J54" s="348"/>
      <c r="K54" s="348"/>
      <c r="L54" s="348"/>
      <c r="M54" s="348"/>
      <c r="N54" s="348"/>
      <c r="O54" s="348"/>
      <c r="P54" s="348"/>
      <c r="Q54" s="348"/>
      <c r="R54" s="348"/>
      <c r="S54" s="348"/>
      <c r="T54" s="348">
        <v>8</v>
      </c>
      <c r="U54" s="348"/>
      <c r="V54" s="348"/>
      <c r="W54" s="348"/>
      <c r="X54" s="348"/>
      <c r="Y54" s="348">
        <f>4*12</f>
        <v>48</v>
      </c>
      <c r="Z54" s="348">
        <f>4*12</f>
        <v>48</v>
      </c>
      <c r="AA54" s="349"/>
      <c r="AB54" s="348"/>
      <c r="AC54" s="348"/>
      <c r="AD54" s="349"/>
      <c r="AE54" s="348"/>
      <c r="AF54" s="348">
        <f>14</f>
        <v>14</v>
      </c>
      <c r="AG54" s="348"/>
      <c r="AH54" s="348"/>
      <c r="AI54" s="348"/>
      <c r="AJ54" s="348"/>
      <c r="AK54" s="348"/>
      <c r="AL54" s="418">
        <f t="shared" si="1"/>
        <v>150</v>
      </c>
      <c r="AM54" s="421">
        <v>42</v>
      </c>
      <c r="AN54" s="420">
        <f t="shared" si="2"/>
        <v>1.3125</v>
      </c>
      <c r="AO54" s="313" t="s">
        <v>320</v>
      </c>
    </row>
    <row r="55" spans="1:41" x14ac:dyDescent="0.2">
      <c r="A55" s="416">
        <v>43</v>
      </c>
      <c r="B55" s="351" t="s">
        <v>114</v>
      </c>
      <c r="C55" s="348">
        <v>26</v>
      </c>
      <c r="D55" s="348"/>
      <c r="E55" s="348"/>
      <c r="F55" s="348"/>
      <c r="G55" s="348"/>
      <c r="H55" s="348"/>
      <c r="I55" s="348"/>
      <c r="J55" s="348"/>
      <c r="K55" s="348"/>
      <c r="L55" s="348"/>
      <c r="M55" s="348"/>
      <c r="N55" s="348"/>
      <c r="O55" s="348"/>
      <c r="P55" s="348"/>
      <c r="Q55" s="348"/>
      <c r="R55" s="348"/>
      <c r="S55" s="348"/>
      <c r="T55" s="348">
        <v>52</v>
      </c>
      <c r="U55" s="348"/>
      <c r="V55" s="348"/>
      <c r="W55" s="348"/>
      <c r="X55" s="348"/>
      <c r="Y55" s="348"/>
      <c r="Z55" s="348">
        <f>6*12</f>
        <v>72</v>
      </c>
      <c r="AA55" s="349"/>
      <c r="AB55" s="348"/>
      <c r="AC55" s="348"/>
      <c r="AD55" s="349"/>
      <c r="AE55" s="348"/>
      <c r="AF55" s="349"/>
      <c r="AG55" s="350"/>
      <c r="AH55" s="350"/>
      <c r="AI55" s="348"/>
      <c r="AJ55" s="348"/>
      <c r="AK55" s="348"/>
      <c r="AL55" s="418">
        <f t="shared" si="1"/>
        <v>150</v>
      </c>
      <c r="AM55" s="421">
        <v>69</v>
      </c>
      <c r="AN55" s="420">
        <f t="shared" si="2"/>
        <v>2.6538461538461537</v>
      </c>
      <c r="AO55" s="313" t="s">
        <v>320</v>
      </c>
    </row>
    <row r="56" spans="1:41" x14ac:dyDescent="0.2">
      <c r="A56" s="355">
        <v>44</v>
      </c>
      <c r="B56" s="351" t="s">
        <v>115</v>
      </c>
      <c r="C56" s="348">
        <v>74</v>
      </c>
      <c r="D56" s="348"/>
      <c r="E56" s="348"/>
      <c r="F56" s="348"/>
      <c r="G56" s="348"/>
      <c r="H56" s="348"/>
      <c r="I56" s="348"/>
      <c r="J56" s="348"/>
      <c r="K56" s="348"/>
      <c r="L56" s="348">
        <f>5*4</f>
        <v>20</v>
      </c>
      <c r="M56" s="348"/>
      <c r="N56" s="348"/>
      <c r="O56" s="348"/>
      <c r="P56" s="348"/>
      <c r="Q56" s="348"/>
      <c r="R56" s="348"/>
      <c r="S56" s="348"/>
      <c r="T56" s="348">
        <v>12</v>
      </c>
      <c r="U56" s="348"/>
      <c r="V56" s="348"/>
      <c r="W56" s="348"/>
      <c r="X56" s="348"/>
      <c r="Y56" s="348"/>
      <c r="Z56" s="348"/>
      <c r="AA56" s="349"/>
      <c r="AB56" s="348"/>
      <c r="AC56" s="348"/>
      <c r="AD56" s="349"/>
      <c r="AE56" s="348"/>
      <c r="AF56" s="349">
        <f>44</f>
        <v>44</v>
      </c>
      <c r="AG56" s="350"/>
      <c r="AH56" s="350"/>
      <c r="AI56" s="348"/>
      <c r="AJ56" s="348"/>
      <c r="AK56" s="348"/>
      <c r="AL56" s="418">
        <f t="shared" si="1"/>
        <v>150</v>
      </c>
      <c r="AM56" s="421">
        <v>29</v>
      </c>
      <c r="AN56" s="420">
        <f t="shared" si="2"/>
        <v>0.39189189189189189</v>
      </c>
      <c r="AO56" s="313" t="s">
        <v>320</v>
      </c>
    </row>
    <row r="57" spans="1:41" x14ac:dyDescent="0.2">
      <c r="A57" s="416">
        <v>45</v>
      </c>
      <c r="B57" s="351" t="s">
        <v>116</v>
      </c>
      <c r="C57" s="348"/>
      <c r="D57" s="348"/>
      <c r="E57" s="348">
        <f>25*6</f>
        <v>150</v>
      </c>
      <c r="F57" s="348"/>
      <c r="G57" s="348"/>
      <c r="H57" s="348"/>
      <c r="I57" s="348"/>
      <c r="J57" s="348"/>
      <c r="K57" s="348"/>
      <c r="L57" s="348"/>
      <c r="M57" s="348"/>
      <c r="N57" s="348"/>
      <c r="O57" s="348"/>
      <c r="P57" s="348"/>
      <c r="Q57" s="348"/>
      <c r="R57" s="348"/>
      <c r="S57" s="348"/>
      <c r="T57" s="348"/>
      <c r="U57" s="348"/>
      <c r="V57" s="348"/>
      <c r="W57" s="348"/>
      <c r="X57" s="348"/>
      <c r="Y57" s="348"/>
      <c r="Z57" s="348"/>
      <c r="AA57" s="349"/>
      <c r="AB57" s="348"/>
      <c r="AC57" s="348"/>
      <c r="AD57" s="349"/>
      <c r="AE57" s="348"/>
      <c r="AF57" s="348"/>
      <c r="AG57" s="348"/>
      <c r="AH57" s="348"/>
      <c r="AI57" s="348"/>
      <c r="AJ57" s="348"/>
      <c r="AK57" s="348"/>
      <c r="AL57" s="418">
        <f t="shared" si="1"/>
        <v>150</v>
      </c>
      <c r="AM57" s="421">
        <v>69</v>
      </c>
      <c r="AN57" s="420" t="e">
        <f t="shared" si="2"/>
        <v>#DIV/0!</v>
      </c>
      <c r="AO57" s="313" t="s">
        <v>320</v>
      </c>
    </row>
    <row r="58" spans="1:41" x14ac:dyDescent="0.2">
      <c r="A58" s="416">
        <v>46</v>
      </c>
      <c r="B58" s="351" t="s">
        <v>117</v>
      </c>
      <c r="C58" s="348">
        <v>46</v>
      </c>
      <c r="D58" s="422"/>
      <c r="E58" s="422"/>
      <c r="F58" s="422"/>
      <c r="G58" s="422"/>
      <c r="H58" s="422"/>
      <c r="I58" s="422"/>
      <c r="J58" s="422"/>
      <c r="K58" s="422"/>
      <c r="L58" s="422">
        <f>5*4</f>
        <v>20</v>
      </c>
      <c r="M58" s="422"/>
      <c r="N58" s="422"/>
      <c r="O58" s="422"/>
      <c r="P58" s="422"/>
      <c r="Q58" s="422"/>
      <c r="R58" s="422"/>
      <c r="S58" s="422"/>
      <c r="T58" s="422">
        <v>20</v>
      </c>
      <c r="U58" s="422"/>
      <c r="V58" s="422"/>
      <c r="W58" s="422"/>
      <c r="X58" s="422"/>
      <c r="Y58" s="422"/>
      <c r="Z58" s="422"/>
      <c r="AA58" s="422"/>
      <c r="AB58" s="422"/>
      <c r="AC58" s="422"/>
      <c r="AD58" s="422"/>
      <c r="AE58" s="422">
        <f>6*6</f>
        <v>36</v>
      </c>
      <c r="AF58" s="422">
        <f>28</f>
        <v>28</v>
      </c>
      <c r="AG58" s="422"/>
      <c r="AH58" s="422"/>
      <c r="AI58" s="422"/>
      <c r="AJ58" s="422"/>
      <c r="AK58" s="422"/>
      <c r="AL58" s="418">
        <f t="shared" si="1"/>
        <v>150</v>
      </c>
      <c r="AM58" s="421">
        <v>47</v>
      </c>
      <c r="AN58" s="420">
        <f t="shared" si="2"/>
        <v>1.0217391304347827</v>
      </c>
      <c r="AO58" s="313" t="s">
        <v>320</v>
      </c>
    </row>
    <row r="59" spans="1:41" x14ac:dyDescent="0.2">
      <c r="A59" s="355">
        <v>47</v>
      </c>
      <c r="B59" s="351" t="s">
        <v>118</v>
      </c>
      <c r="C59" s="348">
        <f>3*4</f>
        <v>12</v>
      </c>
      <c r="D59" s="348"/>
      <c r="E59" s="348"/>
      <c r="F59" s="348"/>
      <c r="G59" s="348"/>
      <c r="H59" s="348"/>
      <c r="I59" s="348"/>
      <c r="J59" s="348"/>
      <c r="K59" s="348"/>
      <c r="L59" s="348"/>
      <c r="M59" s="348"/>
      <c r="N59" s="348"/>
      <c r="O59" s="348"/>
      <c r="P59" s="348"/>
      <c r="Q59" s="348"/>
      <c r="R59" s="348"/>
      <c r="S59" s="348"/>
      <c r="T59" s="348"/>
      <c r="U59" s="348">
        <f>10*6</f>
        <v>60</v>
      </c>
      <c r="V59" s="348"/>
      <c r="W59" s="348"/>
      <c r="X59" s="348"/>
      <c r="Y59" s="348"/>
      <c r="Z59" s="348">
        <f>6*12</f>
        <v>72</v>
      </c>
      <c r="AA59" s="349"/>
      <c r="AB59" s="348"/>
      <c r="AC59" s="348"/>
      <c r="AD59" s="349"/>
      <c r="AE59" s="348">
        <f>1*6</f>
        <v>6</v>
      </c>
      <c r="AF59" s="349"/>
      <c r="AG59" s="350"/>
      <c r="AH59" s="350"/>
      <c r="AI59" s="348"/>
      <c r="AJ59" s="348"/>
      <c r="AK59" s="348"/>
      <c r="AL59" s="418">
        <f t="shared" si="1"/>
        <v>150</v>
      </c>
      <c r="AM59" s="421">
        <v>33</v>
      </c>
      <c r="AN59" s="420">
        <f t="shared" si="2"/>
        <v>2.75</v>
      </c>
      <c r="AO59" s="313" t="s">
        <v>320</v>
      </c>
    </row>
    <row r="60" spans="1:41" x14ac:dyDescent="0.2">
      <c r="A60" s="416">
        <v>48</v>
      </c>
      <c r="B60" s="351" t="s">
        <v>120</v>
      </c>
      <c r="C60" s="348">
        <v>44</v>
      </c>
      <c r="D60" s="422"/>
      <c r="E60" s="422"/>
      <c r="F60" s="422"/>
      <c r="G60" s="422"/>
      <c r="H60" s="422"/>
      <c r="I60" s="422"/>
      <c r="J60" s="422"/>
      <c r="K60" s="422"/>
      <c r="L60" s="422"/>
      <c r="M60" s="422"/>
      <c r="N60" s="422"/>
      <c r="O60" s="422"/>
      <c r="P60" s="422"/>
      <c r="Q60" s="422"/>
      <c r="R60" s="422"/>
      <c r="S60" s="422"/>
      <c r="T60" s="422">
        <v>32</v>
      </c>
      <c r="U60" s="422"/>
      <c r="V60" s="422"/>
      <c r="W60" s="422"/>
      <c r="X60" s="422"/>
      <c r="Y60" s="422"/>
      <c r="Z60" s="422">
        <f>2*12</f>
        <v>24</v>
      </c>
      <c r="AA60" s="422"/>
      <c r="AB60" s="422"/>
      <c r="AC60" s="422"/>
      <c r="AD60" s="422"/>
      <c r="AE60" s="422">
        <f>6*6</f>
        <v>36</v>
      </c>
      <c r="AF60" s="422">
        <f>14</f>
        <v>14</v>
      </c>
      <c r="AG60" s="422"/>
      <c r="AH60" s="422"/>
      <c r="AI60" s="422"/>
      <c r="AJ60" s="422"/>
      <c r="AK60" s="422"/>
      <c r="AL60" s="418">
        <f t="shared" si="1"/>
        <v>150</v>
      </c>
      <c r="AM60" s="421">
        <v>33</v>
      </c>
      <c r="AN60" s="420">
        <f t="shared" si="2"/>
        <v>0.75</v>
      </c>
      <c r="AO60" s="313" t="s">
        <v>320</v>
      </c>
    </row>
    <row r="61" spans="1:41" x14ac:dyDescent="0.2">
      <c r="A61" s="416">
        <v>49</v>
      </c>
      <c r="B61" s="351" t="s">
        <v>121</v>
      </c>
      <c r="C61" s="348">
        <v>64</v>
      </c>
      <c r="D61" s="422"/>
      <c r="E61" s="422"/>
      <c r="F61" s="422"/>
      <c r="G61" s="422"/>
      <c r="H61" s="422"/>
      <c r="I61" s="422"/>
      <c r="J61" s="422"/>
      <c r="K61" s="422"/>
      <c r="L61" s="422"/>
      <c r="M61" s="422"/>
      <c r="N61" s="422"/>
      <c r="O61" s="422"/>
      <c r="P61" s="422"/>
      <c r="Q61" s="422"/>
      <c r="R61" s="422"/>
      <c r="S61" s="422"/>
      <c r="T61" s="422">
        <v>24</v>
      </c>
      <c r="U61" s="422"/>
      <c r="V61" s="422"/>
      <c r="W61" s="422"/>
      <c r="X61" s="422"/>
      <c r="Y61" s="422"/>
      <c r="Z61" s="422"/>
      <c r="AA61" s="422"/>
      <c r="AB61" s="422"/>
      <c r="AC61" s="422"/>
      <c r="AD61" s="422"/>
      <c r="AE61" s="422">
        <f>5*6</f>
        <v>30</v>
      </c>
      <c r="AF61" s="422">
        <f>32</f>
        <v>32</v>
      </c>
      <c r="AG61" s="422"/>
      <c r="AH61" s="422"/>
      <c r="AI61" s="422"/>
      <c r="AJ61" s="422"/>
      <c r="AK61" s="422"/>
      <c r="AL61" s="418">
        <f t="shared" si="1"/>
        <v>150</v>
      </c>
      <c r="AM61" s="421">
        <v>42</v>
      </c>
      <c r="AN61" s="420">
        <f t="shared" si="2"/>
        <v>0.65625</v>
      </c>
      <c r="AO61" s="313" t="s">
        <v>320</v>
      </c>
    </row>
    <row r="62" spans="1:41" x14ac:dyDescent="0.2">
      <c r="A62" s="355">
        <v>50</v>
      </c>
      <c r="B62" s="351" t="s">
        <v>122</v>
      </c>
      <c r="C62" s="348">
        <v>52</v>
      </c>
      <c r="D62" s="348"/>
      <c r="E62" s="348"/>
      <c r="F62" s="348"/>
      <c r="G62" s="348"/>
      <c r="H62" s="348"/>
      <c r="I62" s="348"/>
      <c r="J62" s="348"/>
      <c r="K62" s="348"/>
      <c r="L62" s="348">
        <f>4*4</f>
        <v>16</v>
      </c>
      <c r="M62" s="348"/>
      <c r="N62" s="348"/>
      <c r="O62" s="348"/>
      <c r="P62" s="348"/>
      <c r="Q62" s="348"/>
      <c r="R62" s="348"/>
      <c r="S62" s="348"/>
      <c r="T62" s="348">
        <v>24</v>
      </c>
      <c r="U62" s="348"/>
      <c r="V62" s="348"/>
      <c r="W62" s="348"/>
      <c r="X62" s="348"/>
      <c r="Y62" s="348"/>
      <c r="Z62" s="348"/>
      <c r="AA62" s="349"/>
      <c r="AB62" s="348"/>
      <c r="AC62" s="348"/>
      <c r="AD62" s="349"/>
      <c r="AE62" s="358">
        <f>5*6</f>
        <v>30</v>
      </c>
      <c r="AF62" s="358">
        <f>28</f>
        <v>28</v>
      </c>
      <c r="AG62" s="358"/>
      <c r="AH62" s="358"/>
      <c r="AI62" s="358"/>
      <c r="AJ62" s="358"/>
      <c r="AK62" s="348"/>
      <c r="AL62" s="418">
        <f t="shared" si="1"/>
        <v>150</v>
      </c>
      <c r="AM62" s="421">
        <v>80</v>
      </c>
      <c r="AN62" s="420">
        <f t="shared" si="2"/>
        <v>1.5384615384615385</v>
      </c>
      <c r="AO62" s="313" t="s">
        <v>320</v>
      </c>
    </row>
    <row r="63" spans="1:41" x14ac:dyDescent="0.2">
      <c r="A63" s="416">
        <v>51</v>
      </c>
      <c r="B63" s="351" t="s">
        <v>123</v>
      </c>
      <c r="C63" s="348">
        <v>38</v>
      </c>
      <c r="D63" s="422"/>
      <c r="E63" s="422"/>
      <c r="F63" s="422"/>
      <c r="G63" s="422"/>
      <c r="H63" s="422"/>
      <c r="I63" s="422"/>
      <c r="J63" s="422"/>
      <c r="K63" s="422"/>
      <c r="L63" s="422">
        <f>5*4</f>
        <v>20</v>
      </c>
      <c r="M63" s="422"/>
      <c r="N63" s="422"/>
      <c r="O63" s="422"/>
      <c r="P63" s="422"/>
      <c r="Q63" s="422"/>
      <c r="R63" s="422"/>
      <c r="S63" s="422"/>
      <c r="T63" s="422">
        <v>44</v>
      </c>
      <c r="U63" s="422"/>
      <c r="V63" s="422"/>
      <c r="W63" s="422"/>
      <c r="X63" s="422"/>
      <c r="Y63" s="422"/>
      <c r="Z63" s="422"/>
      <c r="AA63" s="422"/>
      <c r="AB63" s="422"/>
      <c r="AC63" s="422"/>
      <c r="AD63" s="422"/>
      <c r="AE63" s="422">
        <f>5*6</f>
        <v>30</v>
      </c>
      <c r="AF63" s="422">
        <f>18</f>
        <v>18</v>
      </c>
      <c r="AG63" s="422"/>
      <c r="AH63" s="422"/>
      <c r="AI63" s="422"/>
      <c r="AJ63" s="422"/>
      <c r="AK63" s="422"/>
      <c r="AL63" s="418">
        <f t="shared" si="1"/>
        <v>150</v>
      </c>
      <c r="AM63" s="421">
        <v>43</v>
      </c>
      <c r="AN63" s="420">
        <f t="shared" si="2"/>
        <v>1.131578947368421</v>
      </c>
      <c r="AO63" s="313" t="s">
        <v>320</v>
      </c>
    </row>
    <row r="64" spans="1:41" x14ac:dyDescent="0.2">
      <c r="A64" s="416">
        <v>52</v>
      </c>
      <c r="B64" s="351" t="s">
        <v>124</v>
      </c>
      <c r="C64" s="348">
        <f>25*4</f>
        <v>100</v>
      </c>
      <c r="D64" s="348"/>
      <c r="E64" s="348"/>
      <c r="F64" s="348"/>
      <c r="G64" s="348"/>
      <c r="H64" s="348"/>
      <c r="I64" s="348"/>
      <c r="J64" s="348"/>
      <c r="K64" s="348"/>
      <c r="L64" s="348"/>
      <c r="M64" s="348"/>
      <c r="N64" s="348"/>
      <c r="O64" s="348"/>
      <c r="P64" s="348"/>
      <c r="Q64" s="348"/>
      <c r="R64" s="348"/>
      <c r="S64" s="348"/>
      <c r="T64" s="348"/>
      <c r="U64" s="348"/>
      <c r="V64" s="348"/>
      <c r="W64" s="348"/>
      <c r="X64" s="348"/>
      <c r="Y64" s="348"/>
      <c r="Z64" s="348"/>
      <c r="AA64" s="349"/>
      <c r="AB64" s="348"/>
      <c r="AC64" s="348"/>
      <c r="AD64" s="349"/>
      <c r="AE64" s="348"/>
      <c r="AF64" s="358">
        <f>50</f>
        <v>50</v>
      </c>
      <c r="AG64" s="358"/>
      <c r="AH64" s="358"/>
      <c r="AI64" s="348"/>
      <c r="AJ64" s="348"/>
      <c r="AK64" s="348"/>
      <c r="AL64" s="418">
        <f t="shared" si="1"/>
        <v>150</v>
      </c>
      <c r="AM64" s="421">
        <v>69</v>
      </c>
      <c r="AN64" s="420">
        <f t="shared" si="2"/>
        <v>0.69</v>
      </c>
      <c r="AO64" s="313" t="s">
        <v>320</v>
      </c>
    </row>
    <row r="65" spans="1:41" x14ac:dyDescent="0.2">
      <c r="A65" s="355">
        <v>53</v>
      </c>
      <c r="B65" s="351" t="s">
        <v>126</v>
      </c>
      <c r="C65" s="348"/>
      <c r="D65" s="348"/>
      <c r="E65" s="348"/>
      <c r="F65" s="348"/>
      <c r="G65" s="348"/>
      <c r="H65" s="348"/>
      <c r="I65" s="348"/>
      <c r="J65" s="348"/>
      <c r="K65" s="348"/>
      <c r="L65" s="348"/>
      <c r="M65" s="348"/>
      <c r="N65" s="348"/>
      <c r="O65" s="348"/>
      <c r="P65" s="348"/>
      <c r="Q65" s="348"/>
      <c r="R65" s="348"/>
      <c r="S65" s="348"/>
      <c r="T65" s="348"/>
      <c r="U65" s="348"/>
      <c r="V65" s="348"/>
      <c r="W65" s="348">
        <f>1*6</f>
        <v>6</v>
      </c>
      <c r="X65" s="348"/>
      <c r="Y65" s="348">
        <f>6*12</f>
        <v>72</v>
      </c>
      <c r="Z65" s="348">
        <f>6*12</f>
        <v>72</v>
      </c>
      <c r="AA65" s="349"/>
      <c r="AB65" s="348"/>
      <c r="AC65" s="348"/>
      <c r="AD65" s="349"/>
      <c r="AE65" s="348"/>
      <c r="AF65" s="349"/>
      <c r="AG65" s="350"/>
      <c r="AH65" s="423"/>
      <c r="AI65" s="348"/>
      <c r="AJ65" s="348"/>
      <c r="AK65" s="348"/>
      <c r="AL65" s="418">
        <f t="shared" si="1"/>
        <v>150</v>
      </c>
      <c r="AM65" s="421">
        <v>0</v>
      </c>
      <c r="AN65" s="420" t="e">
        <f t="shared" si="2"/>
        <v>#DIV/0!</v>
      </c>
      <c r="AO65" s="313" t="s">
        <v>320</v>
      </c>
    </row>
    <row r="66" spans="1:41" x14ac:dyDescent="0.2">
      <c r="A66" s="416">
        <v>54</v>
      </c>
      <c r="B66" s="351" t="s">
        <v>128</v>
      </c>
      <c r="C66" s="348">
        <v>22</v>
      </c>
      <c r="D66" s="348"/>
      <c r="E66" s="348"/>
      <c r="F66" s="348"/>
      <c r="G66" s="348"/>
      <c r="H66" s="348"/>
      <c r="I66" s="348"/>
      <c r="J66" s="348"/>
      <c r="K66" s="348"/>
      <c r="L66" s="348"/>
      <c r="M66" s="348"/>
      <c r="N66" s="348"/>
      <c r="O66" s="348"/>
      <c r="P66" s="348"/>
      <c r="Q66" s="348"/>
      <c r="R66" s="348"/>
      <c r="S66" s="348"/>
      <c r="T66" s="348">
        <v>44</v>
      </c>
      <c r="U66" s="348"/>
      <c r="V66" s="348"/>
      <c r="W66" s="348"/>
      <c r="X66" s="348"/>
      <c r="Y66" s="348">
        <f>2*12</f>
        <v>24</v>
      </c>
      <c r="Z66" s="348">
        <f>5*12</f>
        <v>60</v>
      </c>
      <c r="AA66" s="349"/>
      <c r="AB66" s="348"/>
      <c r="AC66" s="348"/>
      <c r="AD66" s="349"/>
      <c r="AE66" s="348"/>
      <c r="AF66" s="349"/>
      <c r="AG66" s="350"/>
      <c r="AH66" s="350"/>
      <c r="AI66" s="348"/>
      <c r="AJ66" s="348"/>
      <c r="AK66" s="348"/>
      <c r="AL66" s="418">
        <f t="shared" si="1"/>
        <v>150</v>
      </c>
      <c r="AM66" s="421">
        <v>52</v>
      </c>
      <c r="AN66" s="420">
        <f t="shared" si="2"/>
        <v>2.3636363636363638</v>
      </c>
      <c r="AO66" s="313" t="s">
        <v>320</v>
      </c>
    </row>
    <row r="67" spans="1:41" x14ac:dyDescent="0.2">
      <c r="A67" s="416">
        <v>55</v>
      </c>
      <c r="B67" s="351" t="s">
        <v>130</v>
      </c>
      <c r="C67" s="500" t="s">
        <v>485</v>
      </c>
      <c r="D67" s="501"/>
      <c r="E67" s="501"/>
      <c r="F67" s="501"/>
      <c r="G67" s="501"/>
      <c r="H67" s="501"/>
      <c r="I67" s="501"/>
      <c r="J67" s="501"/>
      <c r="K67" s="501"/>
      <c r="L67" s="501"/>
      <c r="M67" s="501"/>
      <c r="N67" s="501"/>
      <c r="O67" s="501"/>
      <c r="P67" s="501"/>
      <c r="Q67" s="501"/>
      <c r="R67" s="501"/>
      <c r="S67" s="501"/>
      <c r="T67" s="501"/>
      <c r="U67" s="501"/>
      <c r="V67" s="501"/>
      <c r="W67" s="501"/>
      <c r="X67" s="501"/>
      <c r="Y67" s="501"/>
      <c r="Z67" s="501"/>
      <c r="AA67" s="501"/>
      <c r="AB67" s="501"/>
      <c r="AC67" s="501"/>
      <c r="AD67" s="501"/>
      <c r="AE67" s="501"/>
      <c r="AF67" s="501"/>
      <c r="AG67" s="501"/>
      <c r="AH67" s="501"/>
      <c r="AI67" s="501"/>
      <c r="AJ67" s="501"/>
      <c r="AK67" s="515"/>
      <c r="AL67" s="418">
        <f>SUM(C67:AK67)</f>
        <v>0</v>
      </c>
      <c r="AM67" s="421">
        <v>0</v>
      </c>
      <c r="AN67" s="420" t="e">
        <f t="shared" si="2"/>
        <v>#VALUE!</v>
      </c>
      <c r="AO67" s="313" t="s">
        <v>320</v>
      </c>
    </row>
    <row r="68" spans="1:41" x14ac:dyDescent="0.2">
      <c r="A68" s="355">
        <v>56</v>
      </c>
      <c r="B68" s="351" t="s">
        <v>386</v>
      </c>
      <c r="C68" s="348"/>
      <c r="D68" s="348"/>
      <c r="E68" s="348"/>
      <c r="F68" s="348"/>
      <c r="G68" s="348"/>
      <c r="H68" s="348"/>
      <c r="I68" s="348"/>
      <c r="J68" s="348"/>
      <c r="K68" s="348"/>
      <c r="L68" s="348"/>
      <c r="M68" s="348"/>
      <c r="N68" s="348"/>
      <c r="O68" s="348"/>
      <c r="P68" s="348"/>
      <c r="Q68" s="348"/>
      <c r="R68" s="348"/>
      <c r="S68" s="348"/>
      <c r="T68" s="348"/>
      <c r="U68" s="348">
        <f>9*6</f>
        <v>54</v>
      </c>
      <c r="V68" s="348"/>
      <c r="W68" s="348"/>
      <c r="X68" s="348"/>
      <c r="Y68" s="348"/>
      <c r="Z68" s="348">
        <f>8*12</f>
        <v>96</v>
      </c>
      <c r="AA68" s="349"/>
      <c r="AB68" s="348"/>
      <c r="AC68" s="348"/>
      <c r="AD68" s="349"/>
      <c r="AE68" s="348"/>
      <c r="AF68" s="349"/>
      <c r="AG68" s="350"/>
      <c r="AH68" s="350"/>
      <c r="AI68" s="348"/>
      <c r="AJ68" s="348"/>
      <c r="AK68" s="348"/>
      <c r="AL68" s="418">
        <f t="shared" si="1"/>
        <v>150</v>
      </c>
      <c r="AM68" s="421"/>
      <c r="AN68" s="420" t="e">
        <f t="shared" si="2"/>
        <v>#DIV/0!</v>
      </c>
      <c r="AO68" s="313" t="s">
        <v>320</v>
      </c>
    </row>
    <row r="69" spans="1:41" x14ac:dyDescent="0.2">
      <c r="A69" s="416">
        <v>57</v>
      </c>
      <c r="B69" s="351" t="s">
        <v>131</v>
      </c>
      <c r="C69" s="348">
        <v>18</v>
      </c>
      <c r="D69" s="348"/>
      <c r="E69" s="348"/>
      <c r="F69" s="348"/>
      <c r="G69" s="348"/>
      <c r="H69" s="348"/>
      <c r="I69" s="348"/>
      <c r="J69" s="348"/>
      <c r="K69" s="348"/>
      <c r="L69" s="348"/>
      <c r="M69" s="348"/>
      <c r="N69" s="348"/>
      <c r="O69" s="348"/>
      <c r="P69" s="348"/>
      <c r="Q69" s="348"/>
      <c r="R69" s="348"/>
      <c r="S69" s="348"/>
      <c r="T69" s="348">
        <v>36</v>
      </c>
      <c r="U69" s="348"/>
      <c r="V69" s="348"/>
      <c r="W69" s="348"/>
      <c r="X69" s="348"/>
      <c r="Y69" s="348">
        <f>2*12</f>
        <v>24</v>
      </c>
      <c r="Z69" s="348">
        <f>6*12</f>
        <v>72</v>
      </c>
      <c r="AA69" s="349"/>
      <c r="AB69" s="348"/>
      <c r="AC69" s="348"/>
      <c r="AD69" s="349"/>
      <c r="AE69" s="348"/>
      <c r="AF69" s="349"/>
      <c r="AG69" s="350"/>
      <c r="AH69" s="350"/>
      <c r="AI69" s="348"/>
      <c r="AJ69" s="348"/>
      <c r="AK69" s="348"/>
      <c r="AL69" s="418">
        <f t="shared" si="1"/>
        <v>150</v>
      </c>
      <c r="AM69" s="421">
        <v>16</v>
      </c>
      <c r="AN69" s="420">
        <f t="shared" si="2"/>
        <v>0.88888888888888884</v>
      </c>
      <c r="AO69" s="313" t="s">
        <v>320</v>
      </c>
    </row>
    <row r="70" spans="1:41" x14ac:dyDescent="0.2">
      <c r="A70" s="416">
        <v>58</v>
      </c>
      <c r="B70" s="351" t="s">
        <v>132</v>
      </c>
      <c r="C70" s="348">
        <v>22</v>
      </c>
      <c r="D70" s="348"/>
      <c r="E70" s="348"/>
      <c r="F70" s="348"/>
      <c r="G70" s="348"/>
      <c r="H70" s="348"/>
      <c r="I70" s="348"/>
      <c r="J70" s="348"/>
      <c r="K70" s="348"/>
      <c r="L70" s="348"/>
      <c r="M70" s="348"/>
      <c r="N70" s="348"/>
      <c r="O70" s="348"/>
      <c r="P70" s="348"/>
      <c r="Q70" s="348"/>
      <c r="R70" s="348"/>
      <c r="S70" s="348"/>
      <c r="T70" s="348">
        <v>44</v>
      </c>
      <c r="U70" s="348"/>
      <c r="V70" s="348"/>
      <c r="W70" s="348"/>
      <c r="X70" s="348"/>
      <c r="Y70" s="348">
        <f>1*12</f>
        <v>12</v>
      </c>
      <c r="Z70" s="348">
        <f>6*12</f>
        <v>72</v>
      </c>
      <c r="AA70" s="349"/>
      <c r="AB70" s="348"/>
      <c r="AC70" s="348"/>
      <c r="AD70" s="349"/>
      <c r="AE70" s="348"/>
      <c r="AF70" s="349"/>
      <c r="AG70" s="350"/>
      <c r="AH70" s="350"/>
      <c r="AI70" s="348"/>
      <c r="AJ70" s="348"/>
      <c r="AK70" s="348"/>
      <c r="AL70" s="418">
        <f t="shared" si="1"/>
        <v>150</v>
      </c>
      <c r="AM70" s="421">
        <v>32</v>
      </c>
      <c r="AN70" s="420">
        <f t="shared" si="2"/>
        <v>1.4545454545454546</v>
      </c>
      <c r="AO70" s="313" t="s">
        <v>320</v>
      </c>
    </row>
    <row r="71" spans="1:41" x14ac:dyDescent="0.2">
      <c r="A71" s="355">
        <v>59</v>
      </c>
      <c r="B71" s="351" t="s">
        <v>133</v>
      </c>
      <c r="C71" s="348">
        <v>20</v>
      </c>
      <c r="D71" s="348"/>
      <c r="E71" s="348"/>
      <c r="F71" s="348"/>
      <c r="G71" s="348"/>
      <c r="H71" s="348"/>
      <c r="I71" s="348"/>
      <c r="J71" s="348"/>
      <c r="K71" s="348"/>
      <c r="L71" s="348"/>
      <c r="M71" s="348"/>
      <c r="N71" s="348"/>
      <c r="O71" s="348"/>
      <c r="P71" s="348"/>
      <c r="Q71" s="348"/>
      <c r="R71" s="348"/>
      <c r="S71" s="348"/>
      <c r="T71" s="348">
        <v>40</v>
      </c>
      <c r="U71" s="348"/>
      <c r="V71" s="348"/>
      <c r="W71" s="348"/>
      <c r="X71" s="348"/>
      <c r="Y71" s="348"/>
      <c r="Z71" s="348">
        <f>4*12</f>
        <v>48</v>
      </c>
      <c r="AA71" s="500" t="s">
        <v>502</v>
      </c>
      <c r="AB71" s="501"/>
      <c r="AC71" s="501"/>
      <c r="AD71" s="501"/>
      <c r="AE71" s="501"/>
      <c r="AF71" s="501"/>
      <c r="AG71" s="501"/>
      <c r="AH71" s="501"/>
      <c r="AI71" s="501"/>
      <c r="AJ71" s="501"/>
      <c r="AK71" s="515"/>
      <c r="AL71" s="418">
        <f t="shared" si="1"/>
        <v>108</v>
      </c>
      <c r="AM71" s="421">
        <v>29</v>
      </c>
      <c r="AN71" s="420">
        <f t="shared" si="2"/>
        <v>1.45</v>
      </c>
      <c r="AO71" s="313" t="s">
        <v>320</v>
      </c>
    </row>
    <row r="72" spans="1:41" x14ac:dyDescent="0.2">
      <c r="A72" s="416">
        <v>60</v>
      </c>
      <c r="B72" s="351" t="s">
        <v>134</v>
      </c>
      <c r="C72" s="348">
        <f>16*2</f>
        <v>32</v>
      </c>
      <c r="D72" s="348"/>
      <c r="E72" s="348"/>
      <c r="F72" s="348"/>
      <c r="G72" s="348"/>
      <c r="H72" s="348"/>
      <c r="I72" s="348"/>
      <c r="J72" s="348"/>
      <c r="K72" s="348"/>
      <c r="L72" s="348">
        <f>1*4</f>
        <v>4</v>
      </c>
      <c r="M72" s="348">
        <f>4*4</f>
        <v>16</v>
      </c>
      <c r="N72" s="348"/>
      <c r="O72" s="348"/>
      <c r="P72" s="348"/>
      <c r="Q72" s="348"/>
      <c r="R72" s="348"/>
      <c r="S72" s="348"/>
      <c r="T72" s="348">
        <f>16*4</f>
        <v>64</v>
      </c>
      <c r="U72" s="348"/>
      <c r="V72" s="348">
        <f>4*6</f>
        <v>24</v>
      </c>
      <c r="W72" s="348"/>
      <c r="X72" s="348"/>
      <c r="Y72" s="348"/>
      <c r="Z72" s="348"/>
      <c r="AA72" s="349"/>
      <c r="AB72" s="348"/>
      <c r="AC72" s="348"/>
      <c r="AD72" s="349"/>
      <c r="AE72" s="349"/>
      <c r="AF72" s="349">
        <f>10</f>
        <v>10</v>
      </c>
      <c r="AG72" s="350"/>
      <c r="AH72" s="360"/>
      <c r="AI72" s="348"/>
      <c r="AJ72" s="348"/>
      <c r="AK72" s="348"/>
      <c r="AL72" s="418">
        <f t="shared" si="1"/>
        <v>150</v>
      </c>
      <c r="AM72" s="421">
        <v>154</v>
      </c>
      <c r="AN72" s="420">
        <f t="shared" si="2"/>
        <v>4.8125</v>
      </c>
      <c r="AO72" s="313" t="s">
        <v>320</v>
      </c>
    </row>
    <row r="73" spans="1:41" x14ac:dyDescent="0.2">
      <c r="A73" s="416">
        <v>61</v>
      </c>
      <c r="B73" s="427" t="s">
        <v>503</v>
      </c>
      <c r="C73" s="348">
        <v>32</v>
      </c>
      <c r="D73" s="348"/>
      <c r="E73" s="348"/>
      <c r="F73" s="348"/>
      <c r="G73" s="348"/>
      <c r="H73" s="348"/>
      <c r="I73" s="348"/>
      <c r="J73" s="348"/>
      <c r="K73" s="348"/>
      <c r="L73" s="348">
        <v>4</v>
      </c>
      <c r="M73" s="348">
        <v>16</v>
      </c>
      <c r="N73" s="348"/>
      <c r="O73" s="348"/>
      <c r="P73" s="348"/>
      <c r="Q73" s="348"/>
      <c r="R73" s="348"/>
      <c r="S73" s="348"/>
      <c r="T73" s="348">
        <v>64</v>
      </c>
      <c r="U73" s="348"/>
      <c r="V73" s="348">
        <v>24</v>
      </c>
      <c r="W73" s="348"/>
      <c r="X73" s="348"/>
      <c r="Y73" s="348"/>
      <c r="Z73" s="348"/>
      <c r="AA73" s="349"/>
      <c r="AB73" s="348"/>
      <c r="AC73" s="348"/>
      <c r="AD73" s="349"/>
      <c r="AE73" s="349"/>
      <c r="AF73" s="349">
        <v>10</v>
      </c>
      <c r="AG73" s="350"/>
      <c r="AH73" s="360"/>
      <c r="AI73" s="348"/>
      <c r="AJ73" s="348"/>
      <c r="AK73" s="348"/>
      <c r="AL73" s="418">
        <f t="shared" si="1"/>
        <v>150</v>
      </c>
      <c r="AM73" s="421">
        <v>93</v>
      </c>
      <c r="AN73" s="420">
        <f t="shared" si="2"/>
        <v>2.90625</v>
      </c>
      <c r="AO73" s="313" t="s">
        <v>320</v>
      </c>
    </row>
    <row r="74" spans="1:41" x14ac:dyDescent="0.2">
      <c r="A74" s="355">
        <v>62</v>
      </c>
      <c r="B74" s="351" t="s">
        <v>135</v>
      </c>
      <c r="C74" s="348">
        <f>16*2</f>
        <v>32</v>
      </c>
      <c r="D74" s="348"/>
      <c r="E74" s="348"/>
      <c r="F74" s="348"/>
      <c r="G74" s="348"/>
      <c r="H74" s="348"/>
      <c r="I74" s="348"/>
      <c r="J74" s="348"/>
      <c r="K74" s="348"/>
      <c r="L74" s="348">
        <f>1*4</f>
        <v>4</v>
      </c>
      <c r="M74" s="348">
        <f>4*4</f>
        <v>16</v>
      </c>
      <c r="N74" s="348"/>
      <c r="O74" s="348"/>
      <c r="P74" s="348"/>
      <c r="Q74" s="348"/>
      <c r="R74" s="348"/>
      <c r="S74" s="348"/>
      <c r="T74" s="348">
        <f>16*4</f>
        <v>64</v>
      </c>
      <c r="U74" s="348"/>
      <c r="V74" s="348">
        <f>4*6</f>
        <v>24</v>
      </c>
      <c r="W74" s="348"/>
      <c r="X74" s="348"/>
      <c r="Y74" s="348"/>
      <c r="Z74" s="348"/>
      <c r="AA74" s="349"/>
      <c r="AB74" s="348"/>
      <c r="AC74" s="348"/>
      <c r="AD74" s="349"/>
      <c r="AE74" s="349"/>
      <c r="AF74" s="349">
        <f>10</f>
        <v>10</v>
      </c>
      <c r="AG74" s="350"/>
      <c r="AH74" s="350"/>
      <c r="AI74" s="348"/>
      <c r="AJ74" s="348"/>
      <c r="AK74" s="348"/>
      <c r="AL74" s="418">
        <f t="shared" si="1"/>
        <v>150</v>
      </c>
      <c r="AM74" s="421">
        <v>74</v>
      </c>
      <c r="AN74" s="420">
        <f t="shared" si="2"/>
        <v>2.3125</v>
      </c>
      <c r="AO74" s="313" t="s">
        <v>320</v>
      </c>
    </row>
    <row r="75" spans="1:41" x14ac:dyDescent="0.2">
      <c r="A75" s="416">
        <v>63</v>
      </c>
      <c r="B75" s="351" t="s">
        <v>137</v>
      </c>
      <c r="C75" s="348">
        <f>21*2</f>
        <v>42</v>
      </c>
      <c r="D75" s="348"/>
      <c r="E75" s="348"/>
      <c r="F75" s="348"/>
      <c r="G75" s="348"/>
      <c r="H75" s="348"/>
      <c r="I75" s="348"/>
      <c r="J75" s="348"/>
      <c r="K75" s="348"/>
      <c r="L75" s="348">
        <f>2*6</f>
        <v>12</v>
      </c>
      <c r="M75" s="348"/>
      <c r="N75" s="348"/>
      <c r="O75" s="348"/>
      <c r="P75" s="348"/>
      <c r="Q75" s="348"/>
      <c r="R75" s="348"/>
      <c r="S75" s="348"/>
      <c r="T75" s="348">
        <f>21*4</f>
        <v>84</v>
      </c>
      <c r="U75" s="348"/>
      <c r="V75" s="348">
        <f>2*6</f>
        <v>12</v>
      </c>
      <c r="W75" s="348"/>
      <c r="X75" s="348"/>
      <c r="Y75" s="348"/>
      <c r="Z75" s="348"/>
      <c r="AA75" s="349"/>
      <c r="AB75" s="348"/>
      <c r="AC75" s="348"/>
      <c r="AD75" s="349"/>
      <c r="AE75" s="348"/>
      <c r="AF75" s="349"/>
      <c r="AG75" s="350"/>
      <c r="AH75" s="350"/>
      <c r="AI75" s="348"/>
      <c r="AJ75" s="348"/>
      <c r="AK75" s="348"/>
      <c r="AL75" s="418">
        <f t="shared" si="1"/>
        <v>150</v>
      </c>
      <c r="AM75" s="421">
        <v>98</v>
      </c>
      <c r="AN75" s="420">
        <f t="shared" si="2"/>
        <v>2.3333333333333335</v>
      </c>
      <c r="AO75" s="313" t="s">
        <v>320</v>
      </c>
    </row>
    <row r="76" spans="1:41" x14ac:dyDescent="0.2">
      <c r="A76" s="416">
        <v>64</v>
      </c>
      <c r="B76" s="351" t="s">
        <v>138</v>
      </c>
      <c r="C76" s="348">
        <f>20*2</f>
        <v>40</v>
      </c>
      <c r="D76" s="348"/>
      <c r="E76" s="348"/>
      <c r="F76" s="348"/>
      <c r="G76" s="348"/>
      <c r="H76" s="348"/>
      <c r="I76" s="348"/>
      <c r="J76" s="348"/>
      <c r="K76" s="348"/>
      <c r="L76" s="348">
        <f>2*6</f>
        <v>12</v>
      </c>
      <c r="M76" s="348"/>
      <c r="N76" s="348"/>
      <c r="O76" s="348"/>
      <c r="P76" s="348"/>
      <c r="Q76" s="348"/>
      <c r="R76" s="348"/>
      <c r="S76" s="348"/>
      <c r="T76" s="348">
        <f>20*4</f>
        <v>80</v>
      </c>
      <c r="U76" s="348"/>
      <c r="V76" s="348">
        <f>3*6</f>
        <v>18</v>
      </c>
      <c r="W76" s="348"/>
      <c r="X76" s="348"/>
      <c r="Y76" s="348"/>
      <c r="Z76" s="348"/>
      <c r="AA76" s="349"/>
      <c r="AB76" s="348"/>
      <c r="AC76" s="348"/>
      <c r="AD76" s="349"/>
      <c r="AE76" s="348"/>
      <c r="AF76" s="349"/>
      <c r="AG76" s="350"/>
      <c r="AH76" s="350"/>
      <c r="AI76" s="348"/>
      <c r="AJ76" s="348"/>
      <c r="AK76" s="348"/>
      <c r="AL76" s="418">
        <f t="shared" si="1"/>
        <v>150</v>
      </c>
      <c r="AM76" s="421">
        <v>88</v>
      </c>
      <c r="AN76" s="420">
        <f t="shared" si="2"/>
        <v>2.2000000000000002</v>
      </c>
      <c r="AO76" s="313" t="s">
        <v>320</v>
      </c>
    </row>
    <row r="77" spans="1:41" x14ac:dyDescent="0.2">
      <c r="A77" s="355">
        <v>65</v>
      </c>
      <c r="B77" s="351" t="s">
        <v>139</v>
      </c>
      <c r="C77" s="348"/>
      <c r="D77" s="348"/>
      <c r="E77" s="348"/>
      <c r="F77" s="348"/>
      <c r="G77" s="348"/>
      <c r="H77" s="348"/>
      <c r="I77" s="348"/>
      <c r="J77" s="348"/>
      <c r="K77" s="348"/>
      <c r="L77" s="348"/>
      <c r="M77" s="348"/>
      <c r="N77" s="348"/>
      <c r="O77" s="348"/>
      <c r="P77" s="348"/>
      <c r="Q77" s="348"/>
      <c r="R77" s="348"/>
      <c r="S77" s="348"/>
      <c r="T77" s="348"/>
      <c r="U77" s="348"/>
      <c r="V77" s="348"/>
      <c r="W77" s="348"/>
      <c r="X77" s="348"/>
      <c r="Y77" s="348"/>
      <c r="Z77" s="348"/>
      <c r="AA77" s="349"/>
      <c r="AB77" s="348"/>
      <c r="AC77" s="348"/>
      <c r="AD77" s="349"/>
      <c r="AE77" s="348"/>
      <c r="AF77" s="349"/>
      <c r="AG77" s="350"/>
      <c r="AH77" s="350">
        <f>20*6</f>
        <v>120</v>
      </c>
      <c r="AI77" s="351" t="s">
        <v>504</v>
      </c>
      <c r="AJ77" s="353"/>
      <c r="AK77" s="347"/>
      <c r="AL77" s="418">
        <f t="shared" si="1"/>
        <v>120</v>
      </c>
      <c r="AM77" s="421">
        <v>0</v>
      </c>
      <c r="AN77" s="420" t="e">
        <f t="shared" ref="AN77:AN129" si="3">+AM77/C77</f>
        <v>#DIV/0!</v>
      </c>
      <c r="AO77" s="313" t="s">
        <v>320</v>
      </c>
    </row>
    <row r="78" spans="1:41" x14ac:dyDescent="0.2">
      <c r="A78" s="416">
        <v>66</v>
      </c>
      <c r="B78" s="351" t="s">
        <v>389</v>
      </c>
      <c r="C78" s="348">
        <v>18</v>
      </c>
      <c r="D78" s="348"/>
      <c r="E78" s="348"/>
      <c r="F78" s="348">
        <f>4*4</f>
        <v>16</v>
      </c>
      <c r="G78" s="348"/>
      <c r="H78" s="348"/>
      <c r="I78" s="348"/>
      <c r="J78" s="348"/>
      <c r="K78" s="348"/>
      <c r="L78" s="348"/>
      <c r="M78" s="348"/>
      <c r="N78" s="348"/>
      <c r="O78" s="348"/>
      <c r="P78" s="348"/>
      <c r="Q78" s="348"/>
      <c r="R78" s="348"/>
      <c r="S78" s="348"/>
      <c r="T78" s="348">
        <v>4</v>
      </c>
      <c r="U78" s="348"/>
      <c r="V78" s="348"/>
      <c r="W78" s="348"/>
      <c r="X78" s="348"/>
      <c r="Y78" s="348"/>
      <c r="Z78" s="348">
        <f>8*12</f>
        <v>96</v>
      </c>
      <c r="AA78" s="349"/>
      <c r="AB78" s="348"/>
      <c r="AC78" s="348"/>
      <c r="AD78" s="349"/>
      <c r="AE78" s="348"/>
      <c r="AF78" s="358">
        <f>16</f>
        <v>16</v>
      </c>
      <c r="AG78" s="358"/>
      <c r="AH78" s="358"/>
      <c r="AI78" s="358"/>
      <c r="AJ78" s="358"/>
      <c r="AK78" s="348"/>
      <c r="AL78" s="418">
        <f t="shared" si="1"/>
        <v>150</v>
      </c>
      <c r="AM78" s="421">
        <v>28</v>
      </c>
      <c r="AN78" s="420">
        <f t="shared" si="3"/>
        <v>1.5555555555555556</v>
      </c>
      <c r="AO78" s="313" t="s">
        <v>320</v>
      </c>
    </row>
    <row r="79" spans="1:41" x14ac:dyDescent="0.2">
      <c r="A79" s="416">
        <v>67</v>
      </c>
      <c r="B79" s="351" t="s">
        <v>486</v>
      </c>
      <c r="C79" s="348">
        <v>10</v>
      </c>
      <c r="D79" s="348"/>
      <c r="E79" s="348"/>
      <c r="F79" s="348"/>
      <c r="G79" s="348"/>
      <c r="H79" s="348"/>
      <c r="I79" s="348"/>
      <c r="J79" s="348"/>
      <c r="K79" s="348"/>
      <c r="L79" s="348"/>
      <c r="M79" s="348"/>
      <c r="N79" s="348"/>
      <c r="O79" s="348"/>
      <c r="P79" s="348"/>
      <c r="Q79" s="348"/>
      <c r="R79" s="348"/>
      <c r="S79" s="348"/>
      <c r="T79" s="348">
        <v>20</v>
      </c>
      <c r="U79" s="348"/>
      <c r="V79" s="348"/>
      <c r="W79" s="348"/>
      <c r="X79" s="348"/>
      <c r="Y79" s="348"/>
      <c r="Z79" s="348">
        <f>8*12</f>
        <v>96</v>
      </c>
      <c r="AA79" s="349"/>
      <c r="AB79" s="348"/>
      <c r="AC79" s="348"/>
      <c r="AD79" s="349"/>
      <c r="AE79" s="348"/>
      <c r="AF79" s="349">
        <f>6</f>
        <v>6</v>
      </c>
      <c r="AG79" s="350"/>
      <c r="AH79" s="350">
        <f>3*6</f>
        <v>18</v>
      </c>
      <c r="AI79" s="348"/>
      <c r="AJ79" s="348"/>
      <c r="AK79" s="348"/>
      <c r="AL79" s="418">
        <f t="shared" si="1"/>
        <v>150</v>
      </c>
      <c r="AM79" s="421">
        <v>17</v>
      </c>
      <c r="AN79" s="420">
        <f t="shared" si="3"/>
        <v>1.7</v>
      </c>
      <c r="AO79" s="313" t="s">
        <v>320</v>
      </c>
    </row>
    <row r="80" spans="1:41" x14ac:dyDescent="0.2">
      <c r="A80" s="355">
        <v>68</v>
      </c>
      <c r="B80" s="351" t="s">
        <v>212</v>
      </c>
      <c r="C80" s="422"/>
      <c r="D80" s="422"/>
      <c r="E80" s="422"/>
      <c r="F80" s="422"/>
      <c r="G80" s="422"/>
      <c r="H80" s="422"/>
      <c r="I80" s="422"/>
      <c r="J80" s="422"/>
      <c r="K80" s="422"/>
      <c r="L80" s="422"/>
      <c r="M80" s="422"/>
      <c r="N80" s="422"/>
      <c r="O80" s="422"/>
      <c r="P80" s="422"/>
      <c r="Q80" s="422"/>
      <c r="R80" s="422"/>
      <c r="S80" s="422"/>
      <c r="T80" s="348"/>
      <c r="U80" s="348">
        <f>8*6</f>
        <v>48</v>
      </c>
      <c r="V80" s="348"/>
      <c r="W80" s="348"/>
      <c r="X80" s="348"/>
      <c r="Y80" s="348">
        <f>4*12</f>
        <v>48</v>
      </c>
      <c r="Z80" s="348">
        <f>4*12</f>
        <v>48</v>
      </c>
      <c r="AA80" s="349"/>
      <c r="AB80" s="348"/>
      <c r="AC80" s="348"/>
      <c r="AD80" s="349"/>
      <c r="AE80" s="348"/>
      <c r="AF80" s="349">
        <f>6</f>
        <v>6</v>
      </c>
      <c r="AG80" s="350"/>
      <c r="AH80" s="350"/>
      <c r="AI80" s="350"/>
      <c r="AJ80" s="350"/>
      <c r="AK80" s="348"/>
      <c r="AL80" s="418">
        <f t="shared" si="1"/>
        <v>150</v>
      </c>
      <c r="AM80" s="421">
        <v>8</v>
      </c>
      <c r="AN80" s="420" t="e">
        <f t="shared" si="3"/>
        <v>#DIV/0!</v>
      </c>
      <c r="AO80" s="313" t="s">
        <v>320</v>
      </c>
    </row>
    <row r="81" spans="1:41" x14ac:dyDescent="0.2">
      <c r="A81" s="416">
        <v>69</v>
      </c>
      <c r="B81" s="351" t="s">
        <v>145</v>
      </c>
      <c r="C81" s="348"/>
      <c r="D81" s="348"/>
      <c r="E81" s="348"/>
      <c r="F81" s="348"/>
      <c r="G81" s="348"/>
      <c r="H81" s="348"/>
      <c r="I81" s="348"/>
      <c r="J81" s="348">
        <f>8*4</f>
        <v>32</v>
      </c>
      <c r="K81" s="348"/>
      <c r="L81" s="348"/>
      <c r="M81" s="348"/>
      <c r="N81" s="348"/>
      <c r="O81" s="348"/>
      <c r="P81" s="348"/>
      <c r="Q81" s="348"/>
      <c r="R81" s="348"/>
      <c r="S81" s="348"/>
      <c r="T81" s="348"/>
      <c r="U81" s="348"/>
      <c r="V81" s="348"/>
      <c r="W81" s="348"/>
      <c r="X81" s="348"/>
      <c r="Y81" s="348">
        <f>2*12</f>
        <v>24</v>
      </c>
      <c r="Z81" s="348">
        <f>6*12</f>
        <v>72</v>
      </c>
      <c r="AA81" s="349"/>
      <c r="AB81" s="348"/>
      <c r="AC81" s="348"/>
      <c r="AD81" s="349"/>
      <c r="AE81" s="348"/>
      <c r="AF81" s="349">
        <f>16</f>
        <v>16</v>
      </c>
      <c r="AG81" s="350"/>
      <c r="AH81" s="350"/>
      <c r="AI81" s="350">
        <f>1*6</f>
        <v>6</v>
      </c>
      <c r="AJ81" s="350"/>
      <c r="AK81" s="350"/>
      <c r="AL81" s="418">
        <f t="shared" ref="AL81:AL129" si="4">SUM(C81:AK81)</f>
        <v>150</v>
      </c>
      <c r="AM81" s="421">
        <v>73</v>
      </c>
      <c r="AN81" s="420" t="e">
        <f t="shared" si="3"/>
        <v>#DIV/0!</v>
      </c>
      <c r="AO81" s="313" t="s">
        <v>320</v>
      </c>
    </row>
    <row r="82" spans="1:41" x14ac:dyDescent="0.2">
      <c r="A82" s="416">
        <v>70</v>
      </c>
      <c r="B82" s="351" t="s">
        <v>146</v>
      </c>
      <c r="C82" s="348"/>
      <c r="D82" s="348"/>
      <c r="E82" s="348"/>
      <c r="F82" s="348">
        <f>5*4</f>
        <v>20</v>
      </c>
      <c r="G82" s="348">
        <f>4*4</f>
        <v>16</v>
      </c>
      <c r="H82" s="348"/>
      <c r="I82" s="348"/>
      <c r="J82" s="348"/>
      <c r="K82" s="348"/>
      <c r="L82" s="348"/>
      <c r="M82" s="348"/>
      <c r="N82" s="348"/>
      <c r="O82" s="348"/>
      <c r="P82" s="348"/>
      <c r="Q82" s="348"/>
      <c r="R82" s="348"/>
      <c r="S82" s="348"/>
      <c r="T82" s="348"/>
      <c r="U82" s="348"/>
      <c r="V82" s="348"/>
      <c r="W82" s="348"/>
      <c r="X82" s="348"/>
      <c r="Y82" s="348">
        <f>3*12</f>
        <v>36</v>
      </c>
      <c r="Z82" s="348">
        <f>5*12</f>
        <v>60</v>
      </c>
      <c r="AA82" s="349"/>
      <c r="AB82" s="348"/>
      <c r="AC82" s="348"/>
      <c r="AD82" s="349"/>
      <c r="AE82" s="348"/>
      <c r="AF82" s="358">
        <f>18</f>
        <v>18</v>
      </c>
      <c r="AG82" s="358"/>
      <c r="AH82" s="358"/>
      <c r="AI82" s="358"/>
      <c r="AJ82" s="358"/>
      <c r="AK82" s="348"/>
      <c r="AL82" s="418">
        <f t="shared" si="4"/>
        <v>150</v>
      </c>
      <c r="AM82" s="421">
        <v>383</v>
      </c>
      <c r="AN82" s="420" t="e">
        <f t="shared" si="3"/>
        <v>#DIV/0!</v>
      </c>
      <c r="AO82" s="313" t="s">
        <v>320</v>
      </c>
    </row>
    <row r="83" spans="1:41" x14ac:dyDescent="0.2">
      <c r="A83" s="355">
        <v>71</v>
      </c>
      <c r="B83" s="351" t="s">
        <v>220</v>
      </c>
      <c r="C83" s="348"/>
      <c r="D83" s="348"/>
      <c r="E83" s="348"/>
      <c r="F83" s="348"/>
      <c r="G83" s="348"/>
      <c r="H83" s="348"/>
      <c r="I83" s="348"/>
      <c r="J83" s="348">
        <f>21*4</f>
        <v>84</v>
      </c>
      <c r="K83" s="348"/>
      <c r="L83" s="348"/>
      <c r="M83" s="348"/>
      <c r="N83" s="348"/>
      <c r="O83" s="348"/>
      <c r="P83" s="348"/>
      <c r="Q83" s="348"/>
      <c r="R83" s="348"/>
      <c r="S83" s="348"/>
      <c r="T83" s="348"/>
      <c r="U83" s="348"/>
      <c r="V83" s="348"/>
      <c r="W83" s="348"/>
      <c r="X83" s="348"/>
      <c r="Y83" s="348"/>
      <c r="Z83" s="348">
        <f>2*12</f>
        <v>24</v>
      </c>
      <c r="AA83" s="349"/>
      <c r="AB83" s="348"/>
      <c r="AC83" s="348"/>
      <c r="AD83" s="349"/>
      <c r="AE83" s="348"/>
      <c r="AF83" s="349">
        <f>42</f>
        <v>42</v>
      </c>
      <c r="AG83" s="350"/>
      <c r="AH83" s="350"/>
      <c r="AI83" s="348"/>
      <c r="AJ83" s="348"/>
      <c r="AK83" s="348"/>
      <c r="AL83" s="418">
        <f t="shared" si="4"/>
        <v>150</v>
      </c>
      <c r="AM83" s="421">
        <v>95</v>
      </c>
      <c r="AN83" s="420" t="e">
        <f t="shared" si="3"/>
        <v>#DIV/0!</v>
      </c>
      <c r="AO83" s="313" t="s">
        <v>320</v>
      </c>
    </row>
    <row r="84" spans="1:41" x14ac:dyDescent="0.2">
      <c r="A84" s="416">
        <v>72</v>
      </c>
      <c r="B84" s="351" t="s">
        <v>362</v>
      </c>
      <c r="C84" s="348"/>
      <c r="D84" s="348"/>
      <c r="E84" s="348"/>
      <c r="F84" s="348"/>
      <c r="G84" s="348"/>
      <c r="H84" s="348"/>
      <c r="I84" s="348"/>
      <c r="J84" s="348">
        <f>21*4</f>
        <v>84</v>
      </c>
      <c r="K84" s="348"/>
      <c r="L84" s="348"/>
      <c r="M84" s="348"/>
      <c r="N84" s="348"/>
      <c r="O84" s="348"/>
      <c r="P84" s="348"/>
      <c r="Q84" s="348"/>
      <c r="R84" s="348"/>
      <c r="S84" s="348"/>
      <c r="T84" s="348"/>
      <c r="U84" s="348"/>
      <c r="V84" s="348"/>
      <c r="W84" s="348"/>
      <c r="X84" s="348"/>
      <c r="Y84" s="348"/>
      <c r="Z84" s="348">
        <f>2*12</f>
        <v>24</v>
      </c>
      <c r="AA84" s="349"/>
      <c r="AB84" s="348"/>
      <c r="AC84" s="348"/>
      <c r="AD84" s="349"/>
      <c r="AE84" s="348"/>
      <c r="AF84" s="349">
        <f>42</f>
        <v>42</v>
      </c>
      <c r="AG84" s="350"/>
      <c r="AH84" s="350"/>
      <c r="AI84" s="348"/>
      <c r="AJ84" s="348"/>
      <c r="AK84" s="348"/>
      <c r="AL84" s="418">
        <f t="shared" si="4"/>
        <v>150</v>
      </c>
      <c r="AM84" s="421">
        <v>216</v>
      </c>
      <c r="AN84" s="420" t="e">
        <f t="shared" si="3"/>
        <v>#DIV/0!</v>
      </c>
      <c r="AO84" s="313" t="s">
        <v>320</v>
      </c>
    </row>
    <row r="85" spans="1:41" x14ac:dyDescent="0.2">
      <c r="A85" s="416">
        <v>73</v>
      </c>
      <c r="B85" s="351" t="s">
        <v>221</v>
      </c>
      <c r="C85" s="348"/>
      <c r="D85" s="348"/>
      <c r="E85" s="348"/>
      <c r="F85" s="348"/>
      <c r="G85" s="348"/>
      <c r="H85" s="348"/>
      <c r="I85" s="348"/>
      <c r="J85" s="348"/>
      <c r="K85" s="348"/>
      <c r="L85" s="348"/>
      <c r="M85" s="348"/>
      <c r="N85" s="348"/>
      <c r="O85" s="348"/>
      <c r="P85" s="348"/>
      <c r="Q85" s="348"/>
      <c r="R85" s="348"/>
      <c r="S85" s="348"/>
      <c r="T85" s="348"/>
      <c r="U85" s="348"/>
      <c r="V85" s="348"/>
      <c r="W85" s="348">
        <f>1*6</f>
        <v>6</v>
      </c>
      <c r="X85" s="348"/>
      <c r="Y85" s="348">
        <f>6*12</f>
        <v>72</v>
      </c>
      <c r="Z85" s="348">
        <f>6*12</f>
        <v>72</v>
      </c>
      <c r="AA85" s="349"/>
      <c r="AB85" s="348"/>
      <c r="AC85" s="348"/>
      <c r="AD85" s="349"/>
      <c r="AE85" s="348"/>
      <c r="AF85" s="349"/>
      <c r="AG85" s="350"/>
      <c r="AH85" s="350"/>
      <c r="AI85" s="348"/>
      <c r="AJ85" s="348"/>
      <c r="AK85" s="348"/>
      <c r="AL85" s="418">
        <f t="shared" si="4"/>
        <v>150</v>
      </c>
      <c r="AM85" s="421">
        <v>0</v>
      </c>
      <c r="AN85" s="420" t="e">
        <f t="shared" si="3"/>
        <v>#DIV/0!</v>
      </c>
      <c r="AO85" s="313" t="s">
        <v>320</v>
      </c>
    </row>
    <row r="86" spans="1:41" x14ac:dyDescent="0.2">
      <c r="A86" s="355">
        <v>74</v>
      </c>
      <c r="B86" s="351" t="s">
        <v>391</v>
      </c>
      <c r="C86" s="348"/>
      <c r="D86" s="348"/>
      <c r="E86" s="348"/>
      <c r="F86" s="348"/>
      <c r="G86" s="348"/>
      <c r="H86" s="348"/>
      <c r="I86" s="348"/>
      <c r="J86" s="348"/>
      <c r="K86" s="348"/>
      <c r="L86" s="348"/>
      <c r="M86" s="348"/>
      <c r="N86" s="348"/>
      <c r="O86" s="348"/>
      <c r="P86" s="348"/>
      <c r="Q86" s="348"/>
      <c r="R86" s="348"/>
      <c r="S86" s="348"/>
      <c r="T86" s="348"/>
      <c r="U86" s="348"/>
      <c r="V86" s="348"/>
      <c r="W86" s="348"/>
      <c r="X86" s="348"/>
      <c r="Y86" s="348"/>
      <c r="Z86" s="348"/>
      <c r="AA86" s="349"/>
      <c r="AB86" s="348"/>
      <c r="AC86" s="348"/>
      <c r="AD86" s="349"/>
      <c r="AE86" s="348">
        <f>25*6</f>
        <v>150</v>
      </c>
      <c r="AF86" s="349"/>
      <c r="AG86" s="350"/>
      <c r="AH86" s="350"/>
      <c r="AI86" s="348"/>
      <c r="AJ86" s="348"/>
      <c r="AK86" s="348"/>
      <c r="AL86" s="418">
        <f t="shared" si="4"/>
        <v>150</v>
      </c>
      <c r="AM86" s="421"/>
      <c r="AN86" s="420" t="e">
        <f t="shared" si="3"/>
        <v>#DIV/0!</v>
      </c>
      <c r="AO86" s="313" t="s">
        <v>320</v>
      </c>
    </row>
    <row r="87" spans="1:41" x14ac:dyDescent="0.2">
      <c r="A87" s="416">
        <v>75</v>
      </c>
      <c r="B87" s="351" t="s">
        <v>487</v>
      </c>
      <c r="C87" s="348"/>
      <c r="D87" s="348"/>
      <c r="E87" s="348"/>
      <c r="F87" s="348"/>
      <c r="G87" s="348"/>
      <c r="H87" s="348"/>
      <c r="I87" s="348"/>
      <c r="J87" s="348"/>
      <c r="K87" s="348"/>
      <c r="L87" s="348"/>
      <c r="M87" s="348"/>
      <c r="N87" s="348"/>
      <c r="O87" s="348"/>
      <c r="P87" s="348"/>
      <c r="Q87" s="348"/>
      <c r="R87" s="348"/>
      <c r="S87" s="348"/>
      <c r="T87" s="348"/>
      <c r="U87" s="348">
        <f>1*6</f>
        <v>6</v>
      </c>
      <c r="V87" s="348"/>
      <c r="W87" s="348"/>
      <c r="X87" s="348"/>
      <c r="Y87" s="348">
        <f>7*12</f>
        <v>84</v>
      </c>
      <c r="Z87" s="348">
        <f>5*12</f>
        <v>60</v>
      </c>
      <c r="AA87" s="349"/>
      <c r="AB87" s="348"/>
      <c r="AC87" s="348"/>
      <c r="AD87" s="349"/>
      <c r="AE87" s="348"/>
      <c r="AF87" s="349"/>
      <c r="AG87" s="350"/>
      <c r="AH87" s="350"/>
      <c r="AI87" s="348"/>
      <c r="AJ87" s="348"/>
      <c r="AK87" s="348"/>
      <c r="AL87" s="418">
        <f t="shared" si="4"/>
        <v>150</v>
      </c>
      <c r="AM87" s="421"/>
      <c r="AN87" s="420" t="e">
        <f t="shared" si="3"/>
        <v>#DIV/0!</v>
      </c>
      <c r="AO87" s="313" t="s">
        <v>320</v>
      </c>
    </row>
    <row r="88" spans="1:41" x14ac:dyDescent="0.2">
      <c r="A88" s="416">
        <v>76</v>
      </c>
      <c r="B88" s="351" t="s">
        <v>505</v>
      </c>
      <c r="C88" s="348"/>
      <c r="D88" s="348"/>
      <c r="E88" s="348"/>
      <c r="F88" s="348"/>
      <c r="G88" s="348"/>
      <c r="H88" s="348"/>
      <c r="I88" s="348"/>
      <c r="J88" s="348"/>
      <c r="K88" s="348"/>
      <c r="L88" s="348"/>
      <c r="M88" s="348"/>
      <c r="N88" s="348"/>
      <c r="O88" s="348"/>
      <c r="P88" s="348"/>
      <c r="Q88" s="348"/>
      <c r="R88" s="348"/>
      <c r="S88" s="348"/>
      <c r="T88" s="348"/>
      <c r="U88" s="348">
        <f>3*6</f>
        <v>18</v>
      </c>
      <c r="V88" s="348"/>
      <c r="W88" s="348"/>
      <c r="X88" s="348"/>
      <c r="Y88" s="348">
        <f>7*12</f>
        <v>84</v>
      </c>
      <c r="Z88" s="348">
        <f>4*12</f>
        <v>48</v>
      </c>
      <c r="AA88" s="349"/>
      <c r="AB88" s="348"/>
      <c r="AC88" s="348"/>
      <c r="AD88" s="349"/>
      <c r="AE88" s="348"/>
      <c r="AF88" s="349"/>
      <c r="AG88" s="350"/>
      <c r="AH88" s="350"/>
      <c r="AI88" s="348"/>
      <c r="AJ88" s="348"/>
      <c r="AK88" s="348"/>
      <c r="AL88" s="418">
        <f t="shared" si="4"/>
        <v>150</v>
      </c>
      <c r="AM88" s="421">
        <v>1</v>
      </c>
      <c r="AN88" s="420" t="e">
        <f t="shared" si="3"/>
        <v>#DIV/0!</v>
      </c>
      <c r="AO88" s="313" t="s">
        <v>320</v>
      </c>
    </row>
    <row r="89" spans="1:41" x14ac:dyDescent="0.2">
      <c r="A89" s="355">
        <v>77</v>
      </c>
      <c r="B89" s="351" t="s">
        <v>506</v>
      </c>
      <c r="C89" s="348"/>
      <c r="D89" s="348"/>
      <c r="E89" s="348"/>
      <c r="F89" s="348"/>
      <c r="G89" s="348"/>
      <c r="H89" s="348"/>
      <c r="I89" s="348"/>
      <c r="J89" s="348"/>
      <c r="K89" s="348"/>
      <c r="L89" s="348"/>
      <c r="M89" s="348"/>
      <c r="N89" s="348"/>
      <c r="O89" s="348"/>
      <c r="P89" s="348"/>
      <c r="Q89" s="348"/>
      <c r="R89" s="348"/>
      <c r="S89" s="348"/>
      <c r="T89" s="348"/>
      <c r="U89" s="348">
        <f>16*6</f>
        <v>96</v>
      </c>
      <c r="V89" s="348"/>
      <c r="W89" s="348">
        <f>1*6</f>
        <v>6</v>
      </c>
      <c r="X89" s="348"/>
      <c r="Y89" s="348"/>
      <c r="Z89" s="348">
        <f>4*12</f>
        <v>48</v>
      </c>
      <c r="AA89" s="349"/>
      <c r="AB89" s="348"/>
      <c r="AC89" s="348"/>
      <c r="AD89" s="349"/>
      <c r="AE89" s="348"/>
      <c r="AF89" s="349"/>
      <c r="AG89" s="350"/>
      <c r="AH89" s="350"/>
      <c r="AI89" s="348"/>
      <c r="AJ89" s="348"/>
      <c r="AK89" s="348"/>
      <c r="AL89" s="418">
        <f t="shared" si="4"/>
        <v>150</v>
      </c>
      <c r="AM89" s="421">
        <v>2</v>
      </c>
      <c r="AN89" s="420" t="e">
        <f t="shared" si="3"/>
        <v>#DIV/0!</v>
      </c>
      <c r="AO89" s="313" t="s">
        <v>320</v>
      </c>
    </row>
    <row r="90" spans="1:41" x14ac:dyDescent="0.2">
      <c r="A90" s="416">
        <v>78</v>
      </c>
      <c r="B90" s="351" t="s">
        <v>507</v>
      </c>
      <c r="C90" s="348">
        <v>18</v>
      </c>
      <c r="D90" s="348"/>
      <c r="E90" s="348"/>
      <c r="F90" s="348"/>
      <c r="G90" s="348"/>
      <c r="H90" s="348"/>
      <c r="I90" s="348"/>
      <c r="J90" s="348"/>
      <c r="K90" s="348"/>
      <c r="L90" s="348"/>
      <c r="M90" s="348"/>
      <c r="N90" s="348"/>
      <c r="O90" s="348"/>
      <c r="P90" s="348"/>
      <c r="Q90" s="348"/>
      <c r="R90" s="348"/>
      <c r="S90" s="348"/>
      <c r="T90" s="348">
        <v>36</v>
      </c>
      <c r="U90" s="348"/>
      <c r="V90" s="348"/>
      <c r="W90" s="348"/>
      <c r="X90" s="348"/>
      <c r="Y90" s="348">
        <f>2*12</f>
        <v>24</v>
      </c>
      <c r="Z90" s="348">
        <f>6*12</f>
        <v>72</v>
      </c>
      <c r="AA90" s="349"/>
      <c r="AB90" s="348"/>
      <c r="AC90" s="348"/>
      <c r="AD90" s="349"/>
      <c r="AE90" s="348"/>
      <c r="AF90" s="349"/>
      <c r="AG90" s="350"/>
      <c r="AH90" s="350"/>
      <c r="AI90" s="348"/>
      <c r="AJ90" s="348"/>
      <c r="AK90" s="348"/>
      <c r="AL90" s="418">
        <f t="shared" si="4"/>
        <v>150</v>
      </c>
      <c r="AM90" s="421">
        <v>37</v>
      </c>
      <c r="AN90" s="420">
        <f t="shared" si="3"/>
        <v>2.0555555555555554</v>
      </c>
      <c r="AO90" s="313" t="s">
        <v>320</v>
      </c>
    </row>
    <row r="91" spans="1:41" x14ac:dyDescent="0.2">
      <c r="A91" s="416">
        <v>79</v>
      </c>
      <c r="B91" s="351" t="s">
        <v>222</v>
      </c>
      <c r="C91" s="348"/>
      <c r="D91" s="348">
        <f>25*6</f>
        <v>150</v>
      </c>
      <c r="E91" s="348"/>
      <c r="F91" s="348"/>
      <c r="G91" s="348"/>
      <c r="H91" s="348"/>
      <c r="I91" s="348"/>
      <c r="J91" s="348"/>
      <c r="K91" s="348"/>
      <c r="L91" s="348"/>
      <c r="M91" s="348"/>
      <c r="N91" s="348"/>
      <c r="O91" s="348"/>
      <c r="P91" s="348"/>
      <c r="Q91" s="348"/>
      <c r="R91" s="348"/>
      <c r="S91" s="348"/>
      <c r="T91" s="348"/>
      <c r="U91" s="348"/>
      <c r="V91" s="348"/>
      <c r="W91" s="348"/>
      <c r="X91" s="348"/>
      <c r="Y91" s="348"/>
      <c r="Z91" s="348"/>
      <c r="AA91" s="349"/>
      <c r="AB91" s="348"/>
      <c r="AC91" s="348"/>
      <c r="AD91" s="349"/>
      <c r="AE91" s="348"/>
      <c r="AF91" s="349"/>
      <c r="AG91" s="350"/>
      <c r="AH91" s="350"/>
      <c r="AI91" s="348"/>
      <c r="AJ91" s="348"/>
      <c r="AK91" s="348"/>
      <c r="AL91" s="418">
        <f t="shared" si="4"/>
        <v>150</v>
      </c>
      <c r="AM91" s="421">
        <v>191</v>
      </c>
      <c r="AN91" s="420" t="e">
        <f t="shared" si="3"/>
        <v>#DIV/0!</v>
      </c>
      <c r="AO91" s="313" t="s">
        <v>320</v>
      </c>
    </row>
    <row r="92" spans="1:41" x14ac:dyDescent="0.2">
      <c r="A92" s="355">
        <v>80</v>
      </c>
      <c r="B92" s="351" t="s">
        <v>508</v>
      </c>
      <c r="C92" s="348">
        <v>78</v>
      </c>
      <c r="D92" s="348"/>
      <c r="E92" s="348"/>
      <c r="F92" s="348">
        <f>3*4</f>
        <v>12</v>
      </c>
      <c r="G92" s="348"/>
      <c r="H92" s="348"/>
      <c r="I92" s="348"/>
      <c r="J92" s="348"/>
      <c r="K92" s="348"/>
      <c r="L92" s="348"/>
      <c r="M92" s="348"/>
      <c r="N92" s="348"/>
      <c r="O92" s="348"/>
      <c r="P92" s="348"/>
      <c r="Q92" s="348"/>
      <c r="R92" s="348"/>
      <c r="S92" s="348"/>
      <c r="T92" s="348">
        <v>20</v>
      </c>
      <c r="U92" s="348"/>
      <c r="V92" s="348"/>
      <c r="W92" s="348"/>
      <c r="X92" s="348"/>
      <c r="Y92" s="348"/>
      <c r="Z92" s="348"/>
      <c r="AA92" s="349"/>
      <c r="AB92" s="348"/>
      <c r="AC92" s="348"/>
      <c r="AD92" s="349"/>
      <c r="AE92" s="348"/>
      <c r="AF92" s="349">
        <f>40</f>
        <v>40</v>
      </c>
      <c r="AG92" s="350"/>
      <c r="AH92" s="350"/>
      <c r="AI92" s="348"/>
      <c r="AJ92" s="348"/>
      <c r="AK92" s="348"/>
      <c r="AL92" s="418">
        <f t="shared" si="4"/>
        <v>150</v>
      </c>
      <c r="AM92" s="421">
        <v>42</v>
      </c>
      <c r="AN92" s="420">
        <f t="shared" si="3"/>
        <v>0.53846153846153844</v>
      </c>
      <c r="AO92" s="313" t="s">
        <v>320</v>
      </c>
    </row>
    <row r="93" spans="1:41" x14ac:dyDescent="0.2">
      <c r="A93" s="416">
        <v>81</v>
      </c>
      <c r="B93" s="435" t="s">
        <v>431</v>
      </c>
      <c r="C93" s="428"/>
      <c r="D93" s="428"/>
      <c r="E93" s="363">
        <v>16</v>
      </c>
      <c r="F93" s="428"/>
      <c r="G93" s="428"/>
      <c r="H93" s="428"/>
      <c r="I93" s="428"/>
      <c r="J93" s="428"/>
      <c r="K93" s="428"/>
      <c r="L93" s="428"/>
      <c r="M93" s="363"/>
      <c r="N93" s="363"/>
      <c r="O93" s="363"/>
      <c r="P93" s="363"/>
      <c r="Q93" s="363"/>
      <c r="R93" s="363"/>
      <c r="S93" s="363"/>
      <c r="T93" s="363">
        <v>32</v>
      </c>
      <c r="U93" s="363"/>
      <c r="V93" s="363"/>
      <c r="W93" s="363"/>
      <c r="X93" s="363"/>
      <c r="Y93" s="363">
        <f>3*12</f>
        <v>36</v>
      </c>
      <c r="Z93" s="363">
        <f>5*12</f>
        <v>60</v>
      </c>
      <c r="AA93" s="363"/>
      <c r="AB93" s="363"/>
      <c r="AC93" s="363"/>
      <c r="AD93" s="363"/>
      <c r="AE93" s="363"/>
      <c r="AF93" s="363"/>
      <c r="AG93" s="363"/>
      <c r="AH93" s="363"/>
      <c r="AI93" s="363">
        <f>1*6</f>
        <v>6</v>
      </c>
      <c r="AJ93" s="363"/>
      <c r="AK93" s="363"/>
      <c r="AL93" s="429">
        <f t="shared" si="4"/>
        <v>150</v>
      </c>
      <c r="AM93" s="430">
        <v>0</v>
      </c>
      <c r="AN93" s="420" t="e">
        <f t="shared" si="3"/>
        <v>#DIV/0!</v>
      </c>
      <c r="AO93" s="313" t="s">
        <v>320</v>
      </c>
    </row>
    <row r="94" spans="1:41" ht="15" hidden="1" x14ac:dyDescent="0.25">
      <c r="A94" s="416">
        <v>82</v>
      </c>
      <c r="B94" s="435" t="s">
        <v>367</v>
      </c>
      <c r="C94" s="428"/>
      <c r="D94" s="428"/>
      <c r="E94" s="428"/>
      <c r="F94" s="428"/>
      <c r="G94" s="428"/>
      <c r="H94" s="428"/>
      <c r="I94" s="428"/>
      <c r="J94" s="428"/>
      <c r="K94" s="428"/>
      <c r="L94" s="428"/>
      <c r="M94" s="363"/>
      <c r="N94" s="363">
        <v>12</v>
      </c>
      <c r="O94" s="363"/>
      <c r="P94" s="363"/>
      <c r="Q94" s="363"/>
      <c r="R94" s="363">
        <v>12</v>
      </c>
      <c r="S94" s="363"/>
      <c r="T94" s="363"/>
      <c r="U94" s="363"/>
      <c r="V94" s="363"/>
      <c r="W94" s="363">
        <v>60</v>
      </c>
      <c r="X94" s="363"/>
      <c r="Y94" s="363"/>
      <c r="Z94" s="363"/>
      <c r="AA94" s="363"/>
      <c r="AB94" s="363"/>
      <c r="AC94" s="363">
        <v>60</v>
      </c>
      <c r="AD94" s="363"/>
      <c r="AE94" s="363">
        <v>12</v>
      </c>
      <c r="AF94" s="363"/>
      <c r="AG94" s="363"/>
      <c r="AH94" s="363"/>
      <c r="AI94" s="363"/>
      <c r="AJ94" s="363"/>
      <c r="AK94" s="363"/>
      <c r="AL94" s="436">
        <f t="shared" si="4"/>
        <v>156</v>
      </c>
      <c r="AM94" s="437">
        <v>149</v>
      </c>
      <c r="AN94" s="420" t="e">
        <f t="shared" si="3"/>
        <v>#DIV/0!</v>
      </c>
      <c r="AO94" t="s">
        <v>314</v>
      </c>
    </row>
    <row r="95" spans="1:41" ht="15" hidden="1" x14ac:dyDescent="0.25">
      <c r="A95" s="416">
        <v>83</v>
      </c>
      <c r="B95" s="435" t="s">
        <v>369</v>
      </c>
      <c r="C95" s="428"/>
      <c r="D95" s="428"/>
      <c r="E95" s="428"/>
      <c r="F95" s="428"/>
      <c r="G95" s="428"/>
      <c r="H95" s="428"/>
      <c r="I95" s="428"/>
      <c r="J95" s="428"/>
      <c r="K95" s="428"/>
      <c r="L95" s="428"/>
      <c r="M95" s="363"/>
      <c r="N95" s="363"/>
      <c r="O95" s="363"/>
      <c r="P95" s="363"/>
      <c r="Q95" s="363"/>
      <c r="R95" s="363">
        <v>42</v>
      </c>
      <c r="S95" s="363"/>
      <c r="T95" s="363"/>
      <c r="U95" s="363"/>
      <c r="V95" s="363"/>
      <c r="W95" s="363">
        <v>36</v>
      </c>
      <c r="X95" s="363"/>
      <c r="Y95" s="363"/>
      <c r="Z95" s="363"/>
      <c r="AA95" s="363"/>
      <c r="AB95" s="363"/>
      <c r="AC95" s="363"/>
      <c r="AD95" s="363"/>
      <c r="AE95" s="363"/>
      <c r="AF95" s="363"/>
      <c r="AG95" s="363"/>
      <c r="AH95" s="363"/>
      <c r="AI95" s="363"/>
      <c r="AJ95" s="363"/>
      <c r="AK95" s="363"/>
      <c r="AL95" s="436">
        <f t="shared" si="4"/>
        <v>78</v>
      </c>
      <c r="AM95" s="437">
        <v>87</v>
      </c>
      <c r="AN95" s="420" t="e">
        <f t="shared" si="3"/>
        <v>#DIV/0!</v>
      </c>
      <c r="AO95" t="s">
        <v>314</v>
      </c>
    </row>
    <row r="96" spans="1:41" ht="15" hidden="1" x14ac:dyDescent="0.25">
      <c r="A96" s="416">
        <v>84</v>
      </c>
      <c r="B96" s="435" t="s">
        <v>509</v>
      </c>
      <c r="C96" s="428"/>
      <c r="D96" s="428"/>
      <c r="E96" s="428"/>
      <c r="F96" s="428"/>
      <c r="G96" s="428"/>
      <c r="H96" s="428"/>
      <c r="I96" s="428"/>
      <c r="J96" s="428"/>
      <c r="K96" s="428"/>
      <c r="L96" s="428"/>
      <c r="M96" s="363"/>
      <c r="N96" s="363"/>
      <c r="O96" s="363"/>
      <c r="P96" s="363"/>
      <c r="Q96" s="363"/>
      <c r="R96" s="363">
        <v>72</v>
      </c>
      <c r="S96" s="363"/>
      <c r="T96" s="363"/>
      <c r="U96" s="363"/>
      <c r="V96" s="363"/>
      <c r="W96" s="363">
        <v>60</v>
      </c>
      <c r="X96" s="363"/>
      <c r="Y96" s="363"/>
      <c r="Z96" s="363"/>
      <c r="AA96" s="363"/>
      <c r="AB96" s="363"/>
      <c r="AC96" s="363"/>
      <c r="AD96" s="363"/>
      <c r="AE96" s="363"/>
      <c r="AF96" s="363"/>
      <c r="AG96" s="363"/>
      <c r="AH96" s="363"/>
      <c r="AI96" s="363"/>
      <c r="AJ96" s="363"/>
      <c r="AK96" s="363"/>
      <c r="AL96" s="436">
        <f t="shared" si="4"/>
        <v>132</v>
      </c>
      <c r="AM96" s="437">
        <v>166</v>
      </c>
      <c r="AN96" s="420" t="e">
        <f t="shared" si="3"/>
        <v>#DIV/0!</v>
      </c>
      <c r="AO96" t="s">
        <v>314</v>
      </c>
    </row>
    <row r="97" spans="1:41" ht="15" hidden="1" x14ac:dyDescent="0.25">
      <c r="A97" s="416">
        <v>85</v>
      </c>
      <c r="B97" s="435" t="s">
        <v>494</v>
      </c>
      <c r="C97" s="428"/>
      <c r="D97" s="428"/>
      <c r="E97" s="428"/>
      <c r="F97" s="428"/>
      <c r="G97" s="428"/>
      <c r="H97" s="428"/>
      <c r="I97" s="428"/>
      <c r="J97" s="428"/>
      <c r="K97" s="428"/>
      <c r="L97" s="428"/>
      <c r="M97" s="363"/>
      <c r="N97" s="363"/>
      <c r="O97" s="363"/>
      <c r="P97" s="363"/>
      <c r="Q97" s="363"/>
      <c r="R97" s="363">
        <v>102</v>
      </c>
      <c r="S97" s="363"/>
      <c r="T97" s="363"/>
      <c r="U97" s="363"/>
      <c r="V97" s="363"/>
      <c r="W97" s="363">
        <v>60</v>
      </c>
      <c r="X97" s="363"/>
      <c r="Y97" s="363"/>
      <c r="Z97" s="363"/>
      <c r="AA97" s="363"/>
      <c r="AB97" s="363"/>
      <c r="AC97" s="363"/>
      <c r="AD97" s="363"/>
      <c r="AE97" s="363"/>
      <c r="AF97" s="363"/>
      <c r="AG97" s="363"/>
      <c r="AH97" s="363"/>
      <c r="AI97" s="363"/>
      <c r="AJ97" s="363"/>
      <c r="AK97" s="363"/>
      <c r="AL97" s="436">
        <f t="shared" si="4"/>
        <v>162</v>
      </c>
      <c r="AM97" s="437">
        <v>208</v>
      </c>
      <c r="AN97" s="420" t="e">
        <f t="shared" si="3"/>
        <v>#DIV/0!</v>
      </c>
      <c r="AO97" t="s">
        <v>314</v>
      </c>
    </row>
    <row r="98" spans="1:41" ht="15" hidden="1" x14ac:dyDescent="0.25">
      <c r="A98" s="416">
        <v>86</v>
      </c>
      <c r="B98" s="435" t="s">
        <v>307</v>
      </c>
      <c r="C98" s="363">
        <v>10</v>
      </c>
      <c r="D98" s="363"/>
      <c r="E98" s="363"/>
      <c r="F98" s="428"/>
      <c r="G98" s="428"/>
      <c r="H98" s="428"/>
      <c r="I98" s="428"/>
      <c r="J98" s="428"/>
      <c r="K98" s="428"/>
      <c r="L98" s="428"/>
      <c r="M98" s="363"/>
      <c r="N98" s="363"/>
      <c r="O98" s="363"/>
      <c r="P98" s="363"/>
      <c r="Q98" s="363"/>
      <c r="R98" s="363"/>
      <c r="S98" s="363"/>
      <c r="T98" s="363"/>
      <c r="U98" s="363"/>
      <c r="V98" s="363"/>
      <c r="W98" s="363">
        <v>140</v>
      </c>
      <c r="X98" s="363"/>
      <c r="Y98" s="363"/>
      <c r="Z98" s="363"/>
      <c r="AA98" s="363"/>
      <c r="AB98" s="363"/>
      <c r="AC98" s="363"/>
      <c r="AD98" s="363"/>
      <c r="AE98" s="363"/>
      <c r="AF98" s="363"/>
      <c r="AG98" s="363"/>
      <c r="AH98" s="363"/>
      <c r="AI98" s="363"/>
      <c r="AJ98" s="363"/>
      <c r="AK98" s="363"/>
      <c r="AL98" s="436">
        <f t="shared" si="4"/>
        <v>150</v>
      </c>
      <c r="AM98" s="437">
        <v>136</v>
      </c>
      <c r="AN98" s="420">
        <f t="shared" si="3"/>
        <v>13.6</v>
      </c>
      <c r="AO98" t="s">
        <v>315</v>
      </c>
    </row>
    <row r="99" spans="1:41" ht="15" hidden="1" x14ac:dyDescent="0.25">
      <c r="A99" s="416">
        <v>87</v>
      </c>
      <c r="B99" s="435" t="s">
        <v>488</v>
      </c>
      <c r="C99" s="363">
        <v>120</v>
      </c>
      <c r="D99" s="363"/>
      <c r="E99" s="363"/>
      <c r="F99" s="428"/>
      <c r="G99" s="428"/>
      <c r="H99" s="428"/>
      <c r="I99" s="428"/>
      <c r="J99" s="428"/>
      <c r="K99" s="428"/>
      <c r="L99" s="428"/>
      <c r="M99" s="363"/>
      <c r="N99" s="363"/>
      <c r="O99" s="363"/>
      <c r="P99" s="363"/>
      <c r="Q99" s="363"/>
      <c r="R99" s="363"/>
      <c r="S99" s="363"/>
      <c r="T99" s="363"/>
      <c r="U99" s="363"/>
      <c r="V99" s="363"/>
      <c r="W99" s="363">
        <v>30</v>
      </c>
      <c r="X99" s="363"/>
      <c r="Y99" s="363"/>
      <c r="Z99" s="363"/>
      <c r="AA99" s="363"/>
      <c r="AB99" s="363"/>
      <c r="AC99" s="363"/>
      <c r="AD99" s="363"/>
      <c r="AE99" s="363"/>
      <c r="AF99" s="363"/>
      <c r="AG99" s="363"/>
      <c r="AH99" s="363"/>
      <c r="AI99" s="363"/>
      <c r="AJ99" s="363"/>
      <c r="AK99" s="363"/>
      <c r="AL99" s="436">
        <f t="shared" si="4"/>
        <v>150</v>
      </c>
      <c r="AM99" s="437">
        <v>138</v>
      </c>
      <c r="AN99" s="420">
        <f t="shared" si="3"/>
        <v>1.1499999999999999</v>
      </c>
      <c r="AO99" t="s">
        <v>315</v>
      </c>
    </row>
    <row r="100" spans="1:41" ht="15" hidden="1" x14ac:dyDescent="0.25">
      <c r="A100" s="416">
        <v>88</v>
      </c>
      <c r="B100" s="435" t="s">
        <v>512</v>
      </c>
      <c r="C100" s="363">
        <v>10</v>
      </c>
      <c r="D100" s="363"/>
      <c r="E100" s="363"/>
      <c r="F100" s="428"/>
      <c r="G100" s="428"/>
      <c r="H100" s="428"/>
      <c r="I100" s="428"/>
      <c r="J100" s="428"/>
      <c r="K100" s="428"/>
      <c r="L100" s="428"/>
      <c r="M100" s="363"/>
      <c r="N100" s="363"/>
      <c r="O100" s="363"/>
      <c r="P100" s="363"/>
      <c r="Q100" s="363"/>
      <c r="R100" s="363"/>
      <c r="S100" s="363"/>
      <c r="T100" s="363"/>
      <c r="U100" s="363"/>
      <c r="V100" s="363"/>
      <c r="W100" s="363">
        <v>140</v>
      </c>
      <c r="X100" s="363"/>
      <c r="Y100" s="363"/>
      <c r="Z100" s="363"/>
      <c r="AA100" s="363"/>
      <c r="AB100" s="363"/>
      <c r="AC100" s="363"/>
      <c r="AD100" s="363"/>
      <c r="AE100" s="363"/>
      <c r="AF100" s="363"/>
      <c r="AG100" s="363"/>
      <c r="AH100" s="363"/>
      <c r="AI100" s="363"/>
      <c r="AJ100" s="363"/>
      <c r="AK100" s="363"/>
      <c r="AL100" s="436">
        <f t="shared" si="4"/>
        <v>150</v>
      </c>
      <c r="AM100" s="437">
        <v>11</v>
      </c>
      <c r="AN100" s="420">
        <f t="shared" si="3"/>
        <v>1.1000000000000001</v>
      </c>
      <c r="AO100" t="s">
        <v>315</v>
      </c>
    </row>
    <row r="101" spans="1:41" ht="15" hidden="1" x14ac:dyDescent="0.25">
      <c r="A101" s="416">
        <v>89</v>
      </c>
      <c r="B101" s="435" t="s">
        <v>513</v>
      </c>
      <c r="C101" s="363">
        <v>15</v>
      </c>
      <c r="D101" s="363"/>
      <c r="E101" s="363"/>
      <c r="F101" s="428"/>
      <c r="G101" s="428"/>
      <c r="H101" s="428"/>
      <c r="I101" s="428"/>
      <c r="J101" s="428"/>
      <c r="K101" s="428"/>
      <c r="L101" s="428"/>
      <c r="M101" s="363"/>
      <c r="N101" s="363"/>
      <c r="O101" s="363"/>
      <c r="P101" s="363"/>
      <c r="Q101" s="363"/>
      <c r="R101" s="363"/>
      <c r="S101" s="363"/>
      <c r="T101" s="363"/>
      <c r="U101" s="363"/>
      <c r="V101" s="363"/>
      <c r="W101" s="363">
        <v>135</v>
      </c>
      <c r="X101" s="363"/>
      <c r="Y101" s="363"/>
      <c r="Z101" s="363"/>
      <c r="AA101" s="363"/>
      <c r="AB101" s="363"/>
      <c r="AC101" s="363"/>
      <c r="AD101" s="363"/>
      <c r="AE101" s="363"/>
      <c r="AF101" s="363"/>
      <c r="AG101" s="363"/>
      <c r="AH101" s="363"/>
      <c r="AI101" s="363"/>
      <c r="AJ101" s="363"/>
      <c r="AK101" s="363"/>
      <c r="AL101" s="436">
        <f t="shared" si="4"/>
        <v>150</v>
      </c>
      <c r="AM101" s="437">
        <v>30</v>
      </c>
      <c r="AN101" s="420">
        <f t="shared" si="3"/>
        <v>2</v>
      </c>
      <c r="AO101" t="s">
        <v>315</v>
      </c>
    </row>
    <row r="102" spans="1:41" ht="15" hidden="1" x14ac:dyDescent="0.25">
      <c r="A102" s="416">
        <v>90</v>
      </c>
      <c r="B102" s="435" t="s">
        <v>514</v>
      </c>
      <c r="C102" s="363">
        <v>10</v>
      </c>
      <c r="D102" s="363"/>
      <c r="E102" s="363"/>
      <c r="F102" s="428"/>
      <c r="G102" s="428"/>
      <c r="H102" s="428"/>
      <c r="I102" s="428"/>
      <c r="J102" s="428"/>
      <c r="K102" s="428"/>
      <c r="L102" s="428"/>
      <c r="M102" s="363"/>
      <c r="N102" s="363"/>
      <c r="O102" s="363"/>
      <c r="P102" s="363"/>
      <c r="Q102" s="363"/>
      <c r="R102" s="363"/>
      <c r="S102" s="363"/>
      <c r="T102" s="363"/>
      <c r="U102" s="363"/>
      <c r="V102" s="363"/>
      <c r="W102" s="363">
        <v>140</v>
      </c>
      <c r="X102" s="363"/>
      <c r="Y102" s="363"/>
      <c r="Z102" s="363"/>
      <c r="AA102" s="363"/>
      <c r="AB102" s="363"/>
      <c r="AC102" s="363"/>
      <c r="AD102" s="363"/>
      <c r="AE102" s="363"/>
      <c r="AF102" s="363"/>
      <c r="AG102" s="363"/>
      <c r="AH102" s="363"/>
      <c r="AI102" s="363"/>
      <c r="AJ102" s="363"/>
      <c r="AK102" s="363"/>
      <c r="AL102" s="436">
        <f t="shared" si="4"/>
        <v>150</v>
      </c>
      <c r="AM102" s="437">
        <v>14</v>
      </c>
      <c r="AN102" s="420">
        <f t="shared" si="3"/>
        <v>1.4</v>
      </c>
      <c r="AO102" t="s">
        <v>315</v>
      </c>
    </row>
    <row r="103" spans="1:41" ht="15" hidden="1" x14ac:dyDescent="0.25">
      <c r="A103" s="416">
        <v>91</v>
      </c>
      <c r="B103" s="435" t="s">
        <v>515</v>
      </c>
      <c r="C103" s="363">
        <v>20</v>
      </c>
      <c r="D103" s="363"/>
      <c r="E103" s="363"/>
      <c r="F103" s="428"/>
      <c r="G103" s="428"/>
      <c r="H103" s="428"/>
      <c r="I103" s="428"/>
      <c r="J103" s="428"/>
      <c r="K103" s="428"/>
      <c r="L103" s="428"/>
      <c r="M103" s="363"/>
      <c r="N103" s="363"/>
      <c r="O103" s="363"/>
      <c r="P103" s="363"/>
      <c r="Q103" s="363"/>
      <c r="R103" s="363"/>
      <c r="S103" s="363"/>
      <c r="T103" s="363"/>
      <c r="U103" s="363"/>
      <c r="V103" s="363"/>
      <c r="W103" s="363">
        <v>130</v>
      </c>
      <c r="X103" s="363"/>
      <c r="Y103" s="363"/>
      <c r="Z103" s="363"/>
      <c r="AA103" s="363"/>
      <c r="AB103" s="363"/>
      <c r="AC103" s="363"/>
      <c r="AD103" s="363"/>
      <c r="AE103" s="363"/>
      <c r="AF103" s="363"/>
      <c r="AG103" s="363"/>
      <c r="AH103" s="363"/>
      <c r="AI103" s="363"/>
      <c r="AJ103" s="363"/>
      <c r="AK103" s="363"/>
      <c r="AL103" s="436">
        <f t="shared" si="4"/>
        <v>150</v>
      </c>
      <c r="AM103" s="437">
        <v>17</v>
      </c>
      <c r="AN103" s="420">
        <f t="shared" si="3"/>
        <v>0.85</v>
      </c>
      <c r="AO103" t="s">
        <v>315</v>
      </c>
    </row>
    <row r="104" spans="1:41" ht="15" hidden="1" x14ac:dyDescent="0.25">
      <c r="A104" s="416">
        <v>92</v>
      </c>
      <c r="B104" s="435" t="s">
        <v>306</v>
      </c>
      <c r="C104" s="363">
        <v>120</v>
      </c>
      <c r="D104" s="428"/>
      <c r="E104" s="428"/>
      <c r="F104" s="428"/>
      <c r="G104" s="428"/>
      <c r="H104" s="428"/>
      <c r="I104" s="428"/>
      <c r="J104" s="428"/>
      <c r="K104" s="428"/>
      <c r="L104" s="428"/>
      <c r="M104" s="363"/>
      <c r="N104" s="363"/>
      <c r="O104" s="363"/>
      <c r="P104" s="363"/>
      <c r="Q104" s="363"/>
      <c r="R104" s="363"/>
      <c r="S104" s="363"/>
      <c r="T104" s="363"/>
      <c r="U104" s="363"/>
      <c r="V104" s="363"/>
      <c r="W104" s="363">
        <v>30</v>
      </c>
      <c r="X104" s="363"/>
      <c r="Y104" s="363"/>
      <c r="Z104" s="363"/>
      <c r="AA104" s="363"/>
      <c r="AB104" s="363"/>
      <c r="AC104" s="363"/>
      <c r="AD104" s="363"/>
      <c r="AE104" s="363"/>
      <c r="AF104" s="363"/>
      <c r="AG104" s="363"/>
      <c r="AH104" s="363"/>
      <c r="AI104" s="363"/>
      <c r="AJ104" s="363"/>
      <c r="AK104" s="363"/>
      <c r="AL104" s="436">
        <f t="shared" si="4"/>
        <v>150</v>
      </c>
      <c r="AM104" s="437">
        <v>77</v>
      </c>
      <c r="AN104" s="438">
        <f t="shared" si="3"/>
        <v>0.64166666666666672</v>
      </c>
      <c r="AO104" t="s">
        <v>316</v>
      </c>
    </row>
    <row r="105" spans="1:41" ht="15" hidden="1" x14ac:dyDescent="0.25">
      <c r="A105" s="416">
        <v>93</v>
      </c>
      <c r="B105" s="435" t="s">
        <v>467</v>
      </c>
      <c r="C105" s="363">
        <v>90</v>
      </c>
      <c r="D105" s="428"/>
      <c r="E105" s="428"/>
      <c r="F105" s="428"/>
      <c r="G105" s="428"/>
      <c r="H105" s="428"/>
      <c r="I105" s="428"/>
      <c r="J105" s="428"/>
      <c r="K105" s="428"/>
      <c r="L105" s="428"/>
      <c r="M105" s="363"/>
      <c r="N105" s="363"/>
      <c r="O105" s="363"/>
      <c r="P105" s="363"/>
      <c r="Q105" s="363"/>
      <c r="R105" s="363"/>
      <c r="S105" s="363"/>
      <c r="T105" s="363"/>
      <c r="U105" s="363"/>
      <c r="V105" s="363"/>
      <c r="W105" s="363">
        <v>60</v>
      </c>
      <c r="X105" s="363"/>
      <c r="Y105" s="363"/>
      <c r="Z105" s="363"/>
      <c r="AA105" s="363"/>
      <c r="AB105" s="363"/>
      <c r="AC105" s="363"/>
      <c r="AD105" s="363"/>
      <c r="AE105" s="363"/>
      <c r="AF105" s="363"/>
      <c r="AG105" s="363"/>
      <c r="AH105" s="363"/>
      <c r="AI105" s="363"/>
      <c r="AJ105" s="363"/>
      <c r="AK105" s="363"/>
      <c r="AL105" s="436">
        <f t="shared" si="4"/>
        <v>150</v>
      </c>
      <c r="AM105" s="437">
        <v>74</v>
      </c>
      <c r="AN105" s="438">
        <f t="shared" si="3"/>
        <v>0.82222222222222219</v>
      </c>
      <c r="AO105" t="s">
        <v>317</v>
      </c>
    </row>
    <row r="106" spans="1:41" ht="15" hidden="1" x14ac:dyDescent="0.25">
      <c r="A106" s="416">
        <v>94</v>
      </c>
      <c r="B106" s="435" t="s">
        <v>516</v>
      </c>
      <c r="C106" s="363">
        <v>90</v>
      </c>
      <c r="D106" s="428"/>
      <c r="E106" s="428"/>
      <c r="F106" s="428"/>
      <c r="G106" s="428"/>
      <c r="H106" s="428"/>
      <c r="I106" s="428"/>
      <c r="J106" s="428"/>
      <c r="K106" s="428"/>
      <c r="L106" s="428"/>
      <c r="M106" s="363"/>
      <c r="N106" s="363"/>
      <c r="O106" s="363"/>
      <c r="P106" s="363"/>
      <c r="Q106" s="363"/>
      <c r="R106" s="363"/>
      <c r="S106" s="363"/>
      <c r="T106" s="363"/>
      <c r="U106" s="363"/>
      <c r="V106" s="363"/>
      <c r="W106" s="363">
        <v>60</v>
      </c>
      <c r="X106" s="363"/>
      <c r="Y106" s="363"/>
      <c r="Z106" s="363"/>
      <c r="AA106" s="363"/>
      <c r="AB106" s="363"/>
      <c r="AC106" s="363"/>
      <c r="AD106" s="363"/>
      <c r="AE106" s="363"/>
      <c r="AF106" s="363"/>
      <c r="AG106" s="363"/>
      <c r="AH106" s="363"/>
      <c r="AI106" s="363"/>
      <c r="AJ106" s="363"/>
      <c r="AK106" s="363"/>
      <c r="AL106" s="436">
        <f t="shared" si="4"/>
        <v>150</v>
      </c>
      <c r="AM106" s="437">
        <v>33</v>
      </c>
      <c r="AN106" s="438">
        <f t="shared" si="3"/>
        <v>0.36666666666666664</v>
      </c>
      <c r="AO106" t="s">
        <v>317</v>
      </c>
    </row>
    <row r="107" spans="1:41" ht="15" hidden="1" x14ac:dyDescent="0.25">
      <c r="A107" s="416">
        <v>95</v>
      </c>
      <c r="B107" s="435" t="s">
        <v>290</v>
      </c>
      <c r="C107" s="363"/>
      <c r="D107" s="428"/>
      <c r="E107" s="428"/>
      <c r="F107" s="428"/>
      <c r="G107" s="428"/>
      <c r="H107" s="428"/>
      <c r="I107" s="428"/>
      <c r="J107" s="428"/>
      <c r="K107" s="428"/>
      <c r="L107" s="428"/>
      <c r="M107" s="363"/>
      <c r="N107" s="363"/>
      <c r="O107" s="363"/>
      <c r="P107" s="363"/>
      <c r="Q107" s="363"/>
      <c r="R107" s="363"/>
      <c r="S107" s="363"/>
      <c r="T107" s="363"/>
      <c r="U107" s="363"/>
      <c r="V107" s="363"/>
      <c r="W107" s="363">
        <v>150</v>
      </c>
      <c r="X107" s="363"/>
      <c r="Y107" s="363"/>
      <c r="Z107" s="363"/>
      <c r="AA107" s="363"/>
      <c r="AB107" s="363"/>
      <c r="AC107" s="363"/>
      <c r="AD107" s="363"/>
      <c r="AE107" s="363"/>
      <c r="AF107" s="363"/>
      <c r="AG107" s="363"/>
      <c r="AH107" s="363"/>
      <c r="AI107" s="363"/>
      <c r="AJ107" s="363"/>
      <c r="AK107" s="363"/>
      <c r="AL107" s="436">
        <f t="shared" si="4"/>
        <v>150</v>
      </c>
      <c r="AM107" s="437"/>
      <c r="AN107" s="438" t="e">
        <f t="shared" si="3"/>
        <v>#DIV/0!</v>
      </c>
      <c r="AO107" t="s">
        <v>295</v>
      </c>
    </row>
    <row r="108" spans="1:41" ht="15" hidden="1" x14ac:dyDescent="0.25">
      <c r="A108" s="416">
        <v>96</v>
      </c>
      <c r="B108" s="435" t="s">
        <v>291</v>
      </c>
      <c r="C108" s="363"/>
      <c r="D108" s="428"/>
      <c r="E108" s="428"/>
      <c r="F108" s="428"/>
      <c r="G108" s="428"/>
      <c r="H108" s="428"/>
      <c r="I108" s="428"/>
      <c r="J108" s="428"/>
      <c r="K108" s="428"/>
      <c r="L108" s="428"/>
      <c r="M108" s="363"/>
      <c r="N108" s="363"/>
      <c r="O108" s="363"/>
      <c r="P108" s="363"/>
      <c r="Q108" s="363"/>
      <c r="R108" s="363"/>
      <c r="S108" s="363"/>
      <c r="T108" s="363"/>
      <c r="U108" s="363"/>
      <c r="V108" s="363"/>
      <c r="W108" s="363">
        <v>150</v>
      </c>
      <c r="X108" s="363"/>
      <c r="Y108" s="363"/>
      <c r="Z108" s="363"/>
      <c r="AA108" s="363"/>
      <c r="AB108" s="363"/>
      <c r="AC108" s="363"/>
      <c r="AD108" s="363"/>
      <c r="AE108" s="363"/>
      <c r="AF108" s="363"/>
      <c r="AG108" s="363"/>
      <c r="AH108" s="363"/>
      <c r="AI108" s="363"/>
      <c r="AJ108" s="363"/>
      <c r="AK108" s="363"/>
      <c r="AL108" s="436">
        <f t="shared" si="4"/>
        <v>150</v>
      </c>
      <c r="AM108" s="437"/>
      <c r="AN108" s="438" t="e">
        <f t="shared" si="3"/>
        <v>#DIV/0!</v>
      </c>
      <c r="AO108" t="s">
        <v>295</v>
      </c>
    </row>
    <row r="109" spans="1:41" ht="15" hidden="1" x14ac:dyDescent="0.25">
      <c r="A109" s="416">
        <v>97</v>
      </c>
      <c r="B109" s="435" t="s">
        <v>293</v>
      </c>
      <c r="C109" s="363"/>
      <c r="D109" s="428"/>
      <c r="E109" s="428"/>
      <c r="F109" s="428"/>
      <c r="G109" s="428"/>
      <c r="H109" s="428"/>
      <c r="I109" s="428"/>
      <c r="J109" s="428"/>
      <c r="K109" s="428"/>
      <c r="L109" s="428"/>
      <c r="M109" s="363"/>
      <c r="N109" s="363"/>
      <c r="O109" s="363"/>
      <c r="P109" s="363"/>
      <c r="Q109" s="363"/>
      <c r="R109" s="363"/>
      <c r="S109" s="363"/>
      <c r="T109" s="363"/>
      <c r="U109" s="363"/>
      <c r="V109" s="363"/>
      <c r="W109" s="363">
        <v>150</v>
      </c>
      <c r="X109" s="363"/>
      <c r="Y109" s="363"/>
      <c r="Z109" s="363"/>
      <c r="AA109" s="363"/>
      <c r="AB109" s="363"/>
      <c r="AC109" s="363"/>
      <c r="AD109" s="363"/>
      <c r="AE109" s="363"/>
      <c r="AF109" s="363"/>
      <c r="AG109" s="363"/>
      <c r="AH109" s="363"/>
      <c r="AI109" s="363"/>
      <c r="AJ109" s="363"/>
      <c r="AK109" s="363"/>
      <c r="AL109" s="436">
        <f t="shared" si="4"/>
        <v>150</v>
      </c>
      <c r="AM109" s="437"/>
      <c r="AN109" s="438" t="e">
        <f t="shared" si="3"/>
        <v>#DIV/0!</v>
      </c>
      <c r="AO109" t="s">
        <v>295</v>
      </c>
    </row>
    <row r="110" spans="1:41" ht="15" hidden="1" x14ac:dyDescent="0.25">
      <c r="A110" s="416">
        <v>98</v>
      </c>
      <c r="B110" s="435" t="s">
        <v>294</v>
      </c>
      <c r="C110" s="363"/>
      <c r="D110" s="428"/>
      <c r="E110" s="428"/>
      <c r="F110" s="428"/>
      <c r="G110" s="428"/>
      <c r="H110" s="428"/>
      <c r="I110" s="428"/>
      <c r="J110" s="428"/>
      <c r="K110" s="428"/>
      <c r="L110" s="428"/>
      <c r="M110" s="363"/>
      <c r="N110" s="363"/>
      <c r="O110" s="363"/>
      <c r="P110" s="363"/>
      <c r="Q110" s="363"/>
      <c r="R110" s="363"/>
      <c r="S110" s="363"/>
      <c r="T110" s="363"/>
      <c r="U110" s="363"/>
      <c r="V110" s="363"/>
      <c r="W110" s="363">
        <v>150</v>
      </c>
      <c r="X110" s="363"/>
      <c r="Y110" s="363"/>
      <c r="Z110" s="363"/>
      <c r="AA110" s="363"/>
      <c r="AB110" s="363"/>
      <c r="AC110" s="363"/>
      <c r="AD110" s="363"/>
      <c r="AE110" s="363"/>
      <c r="AF110" s="363"/>
      <c r="AG110" s="363"/>
      <c r="AH110" s="363"/>
      <c r="AI110" s="363"/>
      <c r="AJ110" s="363"/>
      <c r="AK110" s="363"/>
      <c r="AL110" s="436">
        <f t="shared" si="4"/>
        <v>150</v>
      </c>
      <c r="AM110" s="437"/>
      <c r="AN110" s="438" t="e">
        <f t="shared" si="3"/>
        <v>#DIV/0!</v>
      </c>
      <c r="AO110" t="s">
        <v>295</v>
      </c>
    </row>
    <row r="111" spans="1:41" ht="15" hidden="1" x14ac:dyDescent="0.25">
      <c r="A111" s="416">
        <v>99</v>
      </c>
      <c r="B111" s="435" t="s">
        <v>468</v>
      </c>
      <c r="C111" s="363"/>
      <c r="D111" s="428"/>
      <c r="E111" s="428"/>
      <c r="F111" s="428"/>
      <c r="G111" s="428"/>
      <c r="H111" s="428"/>
      <c r="I111" s="428"/>
      <c r="J111" s="428"/>
      <c r="K111" s="428"/>
      <c r="L111" s="428"/>
      <c r="M111" s="363"/>
      <c r="N111" s="363"/>
      <c r="O111" s="363"/>
      <c r="P111" s="363"/>
      <c r="Q111" s="363"/>
      <c r="R111" s="363"/>
      <c r="S111" s="363"/>
      <c r="T111" s="363"/>
      <c r="U111" s="363"/>
      <c r="V111" s="363"/>
      <c r="W111" s="363">
        <v>150</v>
      </c>
      <c r="X111" s="363"/>
      <c r="Y111" s="363"/>
      <c r="Z111" s="363"/>
      <c r="AA111" s="363"/>
      <c r="AB111" s="363"/>
      <c r="AC111" s="363"/>
      <c r="AD111" s="363"/>
      <c r="AE111" s="363"/>
      <c r="AF111" s="363"/>
      <c r="AG111" s="363"/>
      <c r="AH111" s="363"/>
      <c r="AI111" s="363"/>
      <c r="AJ111" s="363"/>
      <c r="AK111" s="363"/>
      <c r="AL111" s="436">
        <f t="shared" si="4"/>
        <v>150</v>
      </c>
      <c r="AM111" s="437"/>
      <c r="AN111" s="438" t="e">
        <f t="shared" si="3"/>
        <v>#DIV/0!</v>
      </c>
      <c r="AO111" t="s">
        <v>295</v>
      </c>
    </row>
    <row r="112" spans="1:41" ht="15" hidden="1" x14ac:dyDescent="0.25">
      <c r="A112" s="416">
        <v>100</v>
      </c>
      <c r="B112" s="435" t="s">
        <v>489</v>
      </c>
      <c r="C112" s="363"/>
      <c r="D112" s="428"/>
      <c r="E112" s="428"/>
      <c r="F112" s="428"/>
      <c r="G112" s="428"/>
      <c r="H112" s="428"/>
      <c r="I112" s="428"/>
      <c r="J112" s="428"/>
      <c r="K112" s="428"/>
      <c r="L112" s="428"/>
      <c r="M112" s="363"/>
      <c r="N112" s="363"/>
      <c r="O112" s="363"/>
      <c r="P112" s="363"/>
      <c r="Q112" s="363"/>
      <c r="R112" s="363"/>
      <c r="S112" s="363"/>
      <c r="T112" s="363"/>
      <c r="U112" s="363"/>
      <c r="V112" s="363"/>
      <c r="W112" s="363">
        <v>150</v>
      </c>
      <c r="X112" s="363"/>
      <c r="Y112" s="363"/>
      <c r="Z112" s="363"/>
      <c r="AA112" s="363"/>
      <c r="AB112" s="363"/>
      <c r="AC112" s="363"/>
      <c r="AD112" s="363"/>
      <c r="AE112" s="363"/>
      <c r="AF112" s="363"/>
      <c r="AG112" s="363"/>
      <c r="AH112" s="363"/>
      <c r="AI112" s="363"/>
      <c r="AJ112" s="363"/>
      <c r="AK112" s="363"/>
      <c r="AL112" s="436">
        <f t="shared" si="4"/>
        <v>150</v>
      </c>
      <c r="AM112" s="437"/>
      <c r="AN112" s="438" t="e">
        <f t="shared" si="3"/>
        <v>#DIV/0!</v>
      </c>
      <c r="AO112" t="s">
        <v>295</v>
      </c>
    </row>
    <row r="113" spans="1:41" ht="15" hidden="1" x14ac:dyDescent="0.25">
      <c r="A113" s="416">
        <v>101</v>
      </c>
      <c r="B113" s="435" t="s">
        <v>517</v>
      </c>
      <c r="C113" s="363"/>
      <c r="D113" s="428"/>
      <c r="E113" s="428"/>
      <c r="F113" s="428"/>
      <c r="G113" s="428"/>
      <c r="H113" s="428"/>
      <c r="I113" s="428"/>
      <c r="J113" s="428"/>
      <c r="K113" s="428"/>
      <c r="L113" s="428"/>
      <c r="M113" s="363"/>
      <c r="N113" s="363"/>
      <c r="O113" s="363"/>
      <c r="P113" s="363"/>
      <c r="Q113" s="363"/>
      <c r="R113" s="363"/>
      <c r="S113" s="363"/>
      <c r="T113" s="363"/>
      <c r="U113" s="363"/>
      <c r="V113" s="363"/>
      <c r="W113" s="363">
        <v>150</v>
      </c>
      <c r="X113" s="363"/>
      <c r="Y113" s="363"/>
      <c r="Z113" s="363"/>
      <c r="AA113" s="363"/>
      <c r="AB113" s="363"/>
      <c r="AC113" s="363"/>
      <c r="AD113" s="363"/>
      <c r="AE113" s="363"/>
      <c r="AF113" s="363"/>
      <c r="AG113" s="363"/>
      <c r="AH113" s="363"/>
      <c r="AI113" s="363"/>
      <c r="AJ113" s="363"/>
      <c r="AK113" s="363"/>
      <c r="AL113" s="436">
        <f t="shared" si="4"/>
        <v>150</v>
      </c>
      <c r="AM113" s="437"/>
      <c r="AN113" s="438" t="e">
        <f t="shared" si="3"/>
        <v>#DIV/0!</v>
      </c>
      <c r="AO113" t="s">
        <v>295</v>
      </c>
    </row>
    <row r="114" spans="1:41" ht="15" hidden="1" x14ac:dyDescent="0.25">
      <c r="A114" s="416">
        <v>102</v>
      </c>
      <c r="B114" s="435" t="s">
        <v>401</v>
      </c>
      <c r="C114" s="363"/>
      <c r="D114" s="428"/>
      <c r="E114" s="428"/>
      <c r="F114" s="428"/>
      <c r="G114" s="428"/>
      <c r="H114" s="428"/>
      <c r="I114" s="428"/>
      <c r="J114" s="428"/>
      <c r="K114" s="428"/>
      <c r="L114" s="428"/>
      <c r="M114" s="363"/>
      <c r="N114" s="363"/>
      <c r="O114" s="363"/>
      <c r="P114" s="363"/>
      <c r="Q114" s="363"/>
      <c r="R114" s="363"/>
      <c r="S114" s="363"/>
      <c r="T114" s="363"/>
      <c r="U114" s="363"/>
      <c r="V114" s="363"/>
      <c r="W114" s="363">
        <v>150</v>
      </c>
      <c r="X114" s="363"/>
      <c r="Y114" s="363"/>
      <c r="Z114" s="363"/>
      <c r="AA114" s="363"/>
      <c r="AB114" s="363"/>
      <c r="AC114" s="363"/>
      <c r="AD114" s="363"/>
      <c r="AE114" s="363"/>
      <c r="AF114" s="363"/>
      <c r="AG114" s="363"/>
      <c r="AH114" s="363"/>
      <c r="AI114" s="363"/>
      <c r="AJ114" s="363"/>
      <c r="AK114" s="363"/>
      <c r="AL114" s="436">
        <f t="shared" si="4"/>
        <v>150</v>
      </c>
      <c r="AM114" s="437"/>
      <c r="AN114" s="438" t="e">
        <f t="shared" si="3"/>
        <v>#DIV/0!</v>
      </c>
      <c r="AO114" t="s">
        <v>295</v>
      </c>
    </row>
    <row r="115" spans="1:41" ht="15" hidden="1" x14ac:dyDescent="0.25">
      <c r="A115" s="416">
        <v>103</v>
      </c>
      <c r="B115" s="435" t="s">
        <v>449</v>
      </c>
      <c r="C115" s="363">
        <v>80</v>
      </c>
      <c r="D115" s="428"/>
      <c r="E115" s="428"/>
      <c r="F115" s="428"/>
      <c r="G115" s="428"/>
      <c r="H115" s="428"/>
      <c r="I115" s="428"/>
      <c r="J115" s="428"/>
      <c r="K115" s="428"/>
      <c r="L115" s="428"/>
      <c r="M115" s="363"/>
      <c r="N115" s="363"/>
      <c r="O115" s="363"/>
      <c r="P115" s="363"/>
      <c r="Q115" s="363"/>
      <c r="R115" s="363"/>
      <c r="S115" s="363"/>
      <c r="T115" s="363"/>
      <c r="U115" s="363"/>
      <c r="V115" s="363"/>
      <c r="W115" s="363">
        <v>70</v>
      </c>
      <c r="X115" s="363"/>
      <c r="Y115" s="363"/>
      <c r="Z115" s="363"/>
      <c r="AA115" s="363"/>
      <c r="AB115" s="363"/>
      <c r="AC115" s="363"/>
      <c r="AD115" s="363"/>
      <c r="AE115" s="363"/>
      <c r="AF115" s="363"/>
      <c r="AG115" s="363"/>
      <c r="AH115" s="363"/>
      <c r="AI115" s="363"/>
      <c r="AJ115" s="363"/>
      <c r="AK115" s="363"/>
      <c r="AL115" s="436">
        <f t="shared" si="4"/>
        <v>150</v>
      </c>
      <c r="AM115" s="437">
        <v>91</v>
      </c>
      <c r="AN115" s="438">
        <f t="shared" si="3"/>
        <v>1.1375</v>
      </c>
      <c r="AO115" t="s">
        <v>451</v>
      </c>
    </row>
    <row r="116" spans="1:41" ht="15" hidden="1" x14ac:dyDescent="0.25">
      <c r="A116" s="416">
        <v>104</v>
      </c>
      <c r="B116" s="435" t="s">
        <v>490</v>
      </c>
      <c r="C116" s="363">
        <v>80</v>
      </c>
      <c r="D116" s="428"/>
      <c r="E116" s="428"/>
      <c r="F116" s="428"/>
      <c r="G116" s="428"/>
      <c r="H116" s="428"/>
      <c r="I116" s="428"/>
      <c r="J116" s="428"/>
      <c r="K116" s="428"/>
      <c r="L116" s="428"/>
      <c r="M116" s="363"/>
      <c r="N116" s="363"/>
      <c r="O116" s="363"/>
      <c r="P116" s="363"/>
      <c r="Q116" s="363"/>
      <c r="R116" s="363"/>
      <c r="S116" s="363"/>
      <c r="T116" s="363"/>
      <c r="U116" s="363"/>
      <c r="V116" s="363"/>
      <c r="W116" s="363">
        <v>70</v>
      </c>
      <c r="X116" s="363"/>
      <c r="Y116" s="363"/>
      <c r="Z116" s="363"/>
      <c r="AA116" s="363"/>
      <c r="AB116" s="363"/>
      <c r="AC116" s="363"/>
      <c r="AD116" s="363"/>
      <c r="AE116" s="363"/>
      <c r="AF116" s="363"/>
      <c r="AG116" s="363"/>
      <c r="AH116" s="363"/>
      <c r="AI116" s="363"/>
      <c r="AJ116" s="363"/>
      <c r="AK116" s="363"/>
      <c r="AL116" s="436">
        <f t="shared" si="4"/>
        <v>150</v>
      </c>
      <c r="AM116" s="437">
        <v>117</v>
      </c>
      <c r="AN116" s="438">
        <f t="shared" si="3"/>
        <v>1.4624999999999999</v>
      </c>
      <c r="AO116" t="s">
        <v>289</v>
      </c>
    </row>
    <row r="117" spans="1:41" ht="15" hidden="1" x14ac:dyDescent="0.25">
      <c r="A117" s="416">
        <v>105</v>
      </c>
      <c r="B117" s="435" t="s">
        <v>518</v>
      </c>
      <c r="C117" s="363"/>
      <c r="D117" s="363"/>
      <c r="E117" s="363"/>
      <c r="F117" s="363"/>
      <c r="G117" s="363"/>
      <c r="H117" s="363"/>
      <c r="I117" s="363">
        <v>15</v>
      </c>
      <c r="J117" s="363"/>
      <c r="K117" s="363"/>
      <c r="L117" s="363"/>
      <c r="M117" s="363"/>
      <c r="N117" s="363"/>
      <c r="O117" s="363"/>
      <c r="P117" s="363"/>
      <c r="Q117" s="363"/>
      <c r="R117" s="363"/>
      <c r="S117" s="363"/>
      <c r="T117" s="363"/>
      <c r="U117" s="363"/>
      <c r="V117" s="363"/>
      <c r="W117" s="363">
        <v>135</v>
      </c>
      <c r="X117" s="363"/>
      <c r="Y117" s="363"/>
      <c r="Z117" s="363"/>
      <c r="AA117" s="363"/>
      <c r="AB117" s="363"/>
      <c r="AC117" s="363"/>
      <c r="AD117" s="363"/>
      <c r="AE117" s="363"/>
      <c r="AF117" s="363"/>
      <c r="AG117" s="363"/>
      <c r="AH117" s="363"/>
      <c r="AI117" s="363"/>
      <c r="AJ117" s="363"/>
      <c r="AK117" s="363"/>
      <c r="AL117" s="436">
        <f t="shared" si="4"/>
        <v>150</v>
      </c>
      <c r="AM117" s="437">
        <v>78</v>
      </c>
      <c r="AN117" s="438" t="e">
        <f t="shared" si="3"/>
        <v>#DIV/0!</v>
      </c>
      <c r="AO117" t="s">
        <v>438</v>
      </c>
    </row>
    <row r="118" spans="1:41" ht="15" hidden="1" x14ac:dyDescent="0.25">
      <c r="A118" s="416">
        <v>106</v>
      </c>
      <c r="B118" s="435" t="s">
        <v>434</v>
      </c>
      <c r="C118" s="363"/>
      <c r="D118" s="363"/>
      <c r="E118" s="363"/>
      <c r="F118" s="363"/>
      <c r="G118" s="363"/>
      <c r="H118" s="363"/>
      <c r="I118" s="363">
        <v>15</v>
      </c>
      <c r="J118" s="363"/>
      <c r="K118" s="363"/>
      <c r="L118" s="363"/>
      <c r="M118" s="363"/>
      <c r="N118" s="363"/>
      <c r="O118" s="363"/>
      <c r="P118" s="363"/>
      <c r="Q118" s="363"/>
      <c r="R118" s="363"/>
      <c r="S118" s="363"/>
      <c r="T118" s="363"/>
      <c r="U118" s="363"/>
      <c r="V118" s="363"/>
      <c r="W118" s="363">
        <v>135</v>
      </c>
      <c r="X118" s="363"/>
      <c r="Y118" s="363"/>
      <c r="Z118" s="363"/>
      <c r="AA118" s="363"/>
      <c r="AB118" s="363"/>
      <c r="AC118" s="363"/>
      <c r="AD118" s="363"/>
      <c r="AE118" s="363"/>
      <c r="AF118" s="363"/>
      <c r="AG118" s="363"/>
      <c r="AH118" s="363"/>
      <c r="AI118" s="363"/>
      <c r="AJ118" s="363"/>
      <c r="AK118" s="363"/>
      <c r="AL118" s="436">
        <f t="shared" si="4"/>
        <v>150</v>
      </c>
      <c r="AM118" s="437">
        <v>90</v>
      </c>
      <c r="AN118" s="438" t="e">
        <f t="shared" si="3"/>
        <v>#DIV/0!</v>
      </c>
      <c r="AO118" t="s">
        <v>438</v>
      </c>
    </row>
    <row r="119" spans="1:41" ht="15" hidden="1" x14ac:dyDescent="0.25">
      <c r="A119" s="416">
        <v>107</v>
      </c>
      <c r="B119" s="435" t="s">
        <v>435</v>
      </c>
      <c r="C119" s="363"/>
      <c r="D119" s="363"/>
      <c r="E119" s="363"/>
      <c r="F119" s="363"/>
      <c r="G119" s="363"/>
      <c r="H119" s="363"/>
      <c r="I119" s="363"/>
      <c r="J119" s="363"/>
      <c r="K119" s="363"/>
      <c r="L119" s="363"/>
      <c r="M119" s="363"/>
      <c r="N119" s="363"/>
      <c r="O119" s="363"/>
      <c r="P119" s="363"/>
      <c r="Q119" s="363"/>
      <c r="R119" s="363"/>
      <c r="S119" s="363"/>
      <c r="T119" s="363"/>
      <c r="U119" s="363"/>
      <c r="V119" s="363"/>
      <c r="W119" s="363">
        <v>150</v>
      </c>
      <c r="X119" s="363"/>
      <c r="Y119" s="363"/>
      <c r="Z119" s="363"/>
      <c r="AA119" s="363"/>
      <c r="AB119" s="363"/>
      <c r="AC119" s="363"/>
      <c r="AD119" s="363"/>
      <c r="AE119" s="363"/>
      <c r="AF119" s="363"/>
      <c r="AG119" s="363"/>
      <c r="AH119" s="363"/>
      <c r="AI119" s="363"/>
      <c r="AJ119" s="363"/>
      <c r="AK119" s="363"/>
      <c r="AL119" s="436">
        <f t="shared" si="4"/>
        <v>150</v>
      </c>
      <c r="AM119" s="437">
        <v>74</v>
      </c>
      <c r="AN119" s="438" t="e">
        <f t="shared" si="3"/>
        <v>#DIV/0!</v>
      </c>
      <c r="AO119" t="s">
        <v>439</v>
      </c>
    </row>
    <row r="120" spans="1:41" ht="15" hidden="1" x14ac:dyDescent="0.25">
      <c r="A120" s="416">
        <v>108</v>
      </c>
      <c r="B120" s="435" t="s">
        <v>436</v>
      </c>
      <c r="C120" s="363"/>
      <c r="D120" s="363"/>
      <c r="E120" s="363"/>
      <c r="F120" s="363"/>
      <c r="G120" s="363"/>
      <c r="H120" s="363"/>
      <c r="I120" s="363"/>
      <c r="J120" s="363"/>
      <c r="K120" s="363"/>
      <c r="L120" s="363"/>
      <c r="M120" s="363"/>
      <c r="N120" s="363"/>
      <c r="O120" s="363"/>
      <c r="P120" s="363"/>
      <c r="Q120" s="363"/>
      <c r="R120" s="363"/>
      <c r="S120" s="363"/>
      <c r="T120" s="363"/>
      <c r="U120" s="363"/>
      <c r="V120" s="363"/>
      <c r="W120" s="363">
        <v>150</v>
      </c>
      <c r="X120" s="363"/>
      <c r="Y120" s="363"/>
      <c r="Z120" s="363"/>
      <c r="AA120" s="363"/>
      <c r="AB120" s="363"/>
      <c r="AC120" s="363"/>
      <c r="AD120" s="363"/>
      <c r="AE120" s="363"/>
      <c r="AF120" s="363"/>
      <c r="AG120" s="363"/>
      <c r="AH120" s="363"/>
      <c r="AI120" s="363"/>
      <c r="AJ120" s="363"/>
      <c r="AK120" s="363"/>
      <c r="AL120" s="436">
        <f t="shared" si="4"/>
        <v>150</v>
      </c>
      <c r="AM120" s="437">
        <v>161</v>
      </c>
      <c r="AN120" s="438" t="e">
        <f t="shared" si="3"/>
        <v>#DIV/0!</v>
      </c>
      <c r="AO120" t="s">
        <v>440</v>
      </c>
    </row>
    <row r="121" spans="1:41" ht="15" hidden="1" x14ac:dyDescent="0.25">
      <c r="A121" s="416">
        <v>109</v>
      </c>
      <c r="B121" s="435" t="s">
        <v>437</v>
      </c>
      <c r="C121" s="363"/>
      <c r="D121" s="363"/>
      <c r="E121" s="363"/>
      <c r="F121" s="363"/>
      <c r="G121" s="363"/>
      <c r="H121" s="363"/>
      <c r="I121" s="363"/>
      <c r="J121" s="363"/>
      <c r="K121" s="363"/>
      <c r="L121" s="363"/>
      <c r="M121" s="363"/>
      <c r="N121" s="363"/>
      <c r="O121" s="363"/>
      <c r="P121" s="363"/>
      <c r="Q121" s="363"/>
      <c r="R121" s="363"/>
      <c r="S121" s="363"/>
      <c r="T121" s="363"/>
      <c r="U121" s="363"/>
      <c r="V121" s="363"/>
      <c r="W121" s="363">
        <v>150</v>
      </c>
      <c r="X121" s="363"/>
      <c r="Y121" s="363"/>
      <c r="Z121" s="363"/>
      <c r="AA121" s="363"/>
      <c r="AB121" s="363"/>
      <c r="AC121" s="363"/>
      <c r="AD121" s="363"/>
      <c r="AE121" s="363"/>
      <c r="AF121" s="363"/>
      <c r="AG121" s="363"/>
      <c r="AH121" s="363"/>
      <c r="AI121" s="363"/>
      <c r="AJ121" s="363"/>
      <c r="AK121" s="363"/>
      <c r="AL121" s="436">
        <f t="shared" si="4"/>
        <v>150</v>
      </c>
      <c r="AM121" s="437">
        <v>179</v>
      </c>
      <c r="AN121" s="438" t="e">
        <f t="shared" si="3"/>
        <v>#DIV/0!</v>
      </c>
      <c r="AO121" t="s">
        <v>441</v>
      </c>
    </row>
    <row r="122" spans="1:41" ht="15" hidden="1" x14ac:dyDescent="0.25">
      <c r="A122" s="416">
        <v>110</v>
      </c>
      <c r="B122" s="435" t="s">
        <v>469</v>
      </c>
      <c r="C122" s="363">
        <v>100</v>
      </c>
      <c r="D122" s="428"/>
      <c r="E122" s="428"/>
      <c r="F122" s="428"/>
      <c r="G122" s="428"/>
      <c r="H122" s="428"/>
      <c r="I122" s="428"/>
      <c r="J122" s="428"/>
      <c r="K122" s="428"/>
      <c r="L122" s="428"/>
      <c r="M122" s="363"/>
      <c r="N122" s="363"/>
      <c r="O122" s="363"/>
      <c r="P122" s="363"/>
      <c r="Q122" s="363"/>
      <c r="R122" s="363"/>
      <c r="S122" s="363"/>
      <c r="T122" s="363"/>
      <c r="U122" s="363">
        <v>20</v>
      </c>
      <c r="V122" s="363"/>
      <c r="W122" s="363">
        <v>30</v>
      </c>
      <c r="X122" s="363"/>
      <c r="Y122" s="363"/>
      <c r="Z122" s="363"/>
      <c r="AA122" s="363"/>
      <c r="AB122" s="363"/>
      <c r="AC122" s="363"/>
      <c r="AD122" s="363"/>
      <c r="AE122" s="363"/>
      <c r="AF122" s="363"/>
      <c r="AG122" s="363"/>
      <c r="AH122" s="363"/>
      <c r="AI122" s="363"/>
      <c r="AJ122" s="363"/>
      <c r="AK122" s="363"/>
      <c r="AL122" s="436">
        <f t="shared" si="4"/>
        <v>150</v>
      </c>
      <c r="AM122" s="437">
        <v>116</v>
      </c>
      <c r="AN122" s="438">
        <f t="shared" si="3"/>
        <v>1.1599999999999999</v>
      </c>
      <c r="AO122" t="s">
        <v>318</v>
      </c>
    </row>
    <row r="123" spans="1:41" ht="15" hidden="1" x14ac:dyDescent="0.25">
      <c r="A123" s="416">
        <v>111</v>
      </c>
      <c r="B123" s="435" t="s">
        <v>519</v>
      </c>
      <c r="C123" s="363">
        <v>100</v>
      </c>
      <c r="D123" s="428"/>
      <c r="E123" s="428"/>
      <c r="F123" s="428"/>
      <c r="G123" s="428"/>
      <c r="H123" s="428"/>
      <c r="I123" s="428"/>
      <c r="J123" s="428"/>
      <c r="K123" s="428"/>
      <c r="L123" s="428"/>
      <c r="M123" s="363"/>
      <c r="N123" s="363"/>
      <c r="O123" s="363"/>
      <c r="P123" s="363"/>
      <c r="Q123" s="363"/>
      <c r="R123" s="363"/>
      <c r="S123" s="363"/>
      <c r="T123" s="363"/>
      <c r="U123" s="363">
        <v>20</v>
      </c>
      <c r="V123" s="363"/>
      <c r="W123" s="363">
        <v>30</v>
      </c>
      <c r="X123" s="363"/>
      <c r="Y123" s="363"/>
      <c r="Z123" s="363"/>
      <c r="AA123" s="363"/>
      <c r="AB123" s="363"/>
      <c r="AC123" s="363"/>
      <c r="AD123" s="363"/>
      <c r="AE123" s="363"/>
      <c r="AF123" s="363"/>
      <c r="AG123" s="363"/>
      <c r="AH123" s="363"/>
      <c r="AI123" s="363"/>
      <c r="AJ123" s="363"/>
      <c r="AK123" s="363"/>
      <c r="AL123" s="436">
        <f t="shared" si="4"/>
        <v>150</v>
      </c>
      <c r="AM123" s="437">
        <v>60</v>
      </c>
      <c r="AN123" s="438">
        <f t="shared" si="3"/>
        <v>0.6</v>
      </c>
      <c r="AO123" t="s">
        <v>318</v>
      </c>
    </row>
    <row r="124" spans="1:41" ht="15" hidden="1" x14ac:dyDescent="0.25">
      <c r="A124" s="416">
        <v>112</v>
      </c>
      <c r="B124" s="435" t="s">
        <v>520</v>
      </c>
      <c r="C124" s="363">
        <v>100</v>
      </c>
      <c r="D124" s="428"/>
      <c r="E124" s="428"/>
      <c r="F124" s="428"/>
      <c r="G124" s="428"/>
      <c r="H124" s="428"/>
      <c r="I124" s="428"/>
      <c r="J124" s="428"/>
      <c r="K124" s="428"/>
      <c r="L124" s="428"/>
      <c r="M124" s="363"/>
      <c r="N124" s="363"/>
      <c r="O124" s="363"/>
      <c r="P124" s="363"/>
      <c r="Q124" s="363"/>
      <c r="R124" s="363"/>
      <c r="S124" s="363"/>
      <c r="T124" s="363"/>
      <c r="U124" s="363">
        <v>20</v>
      </c>
      <c r="V124" s="363"/>
      <c r="W124" s="363">
        <v>30</v>
      </c>
      <c r="X124" s="363"/>
      <c r="Y124" s="363"/>
      <c r="Z124" s="363"/>
      <c r="AA124" s="363"/>
      <c r="AB124" s="363"/>
      <c r="AC124" s="363"/>
      <c r="AD124" s="363"/>
      <c r="AE124" s="363"/>
      <c r="AF124" s="363"/>
      <c r="AG124" s="363"/>
      <c r="AH124" s="363"/>
      <c r="AI124" s="363"/>
      <c r="AJ124" s="363"/>
      <c r="AK124" s="363"/>
      <c r="AL124" s="436">
        <f t="shared" si="4"/>
        <v>150</v>
      </c>
      <c r="AM124" s="437">
        <v>116</v>
      </c>
      <c r="AN124" s="438">
        <f t="shared" si="3"/>
        <v>1.1599999999999999</v>
      </c>
      <c r="AO124" t="s">
        <v>318</v>
      </c>
    </row>
    <row r="125" spans="1:41" ht="15" hidden="1" x14ac:dyDescent="0.25">
      <c r="A125" s="416">
        <v>113</v>
      </c>
      <c r="B125" s="435" t="s">
        <v>331</v>
      </c>
      <c r="C125" s="363">
        <v>75</v>
      </c>
      <c r="D125" s="428"/>
      <c r="E125" s="428"/>
      <c r="F125" s="428"/>
      <c r="G125" s="428"/>
      <c r="H125" s="428"/>
      <c r="I125" s="428"/>
      <c r="J125" s="428"/>
      <c r="K125" s="428"/>
      <c r="L125" s="428"/>
      <c r="M125" s="363"/>
      <c r="N125" s="363"/>
      <c r="O125" s="363"/>
      <c r="P125" s="363"/>
      <c r="Q125" s="363"/>
      <c r="R125" s="363"/>
      <c r="S125" s="363"/>
      <c r="T125" s="363"/>
      <c r="U125" s="363"/>
      <c r="V125" s="363"/>
      <c r="W125" s="363">
        <v>75</v>
      </c>
      <c r="X125" s="363"/>
      <c r="Y125" s="363"/>
      <c r="Z125" s="363"/>
      <c r="AA125" s="363"/>
      <c r="AB125" s="363"/>
      <c r="AC125" s="363"/>
      <c r="AD125" s="363"/>
      <c r="AE125" s="363"/>
      <c r="AF125" s="363"/>
      <c r="AG125" s="363"/>
      <c r="AH125" s="363"/>
      <c r="AI125" s="363"/>
      <c r="AJ125" s="363"/>
      <c r="AK125" s="363"/>
      <c r="AL125" s="436">
        <f t="shared" si="4"/>
        <v>150</v>
      </c>
      <c r="AM125" s="437">
        <v>61</v>
      </c>
      <c r="AN125" s="438">
        <f t="shared" si="3"/>
        <v>0.81333333333333335</v>
      </c>
      <c r="AO125" t="s">
        <v>284</v>
      </c>
    </row>
    <row r="126" spans="1:41" ht="15" hidden="1" x14ac:dyDescent="0.25">
      <c r="A126" s="416">
        <v>114</v>
      </c>
      <c r="B126" s="435" t="s">
        <v>332</v>
      </c>
      <c r="C126" s="363">
        <v>75</v>
      </c>
      <c r="D126" s="428"/>
      <c r="E126" s="428"/>
      <c r="F126" s="428"/>
      <c r="G126" s="428"/>
      <c r="H126" s="428"/>
      <c r="I126" s="428"/>
      <c r="J126" s="428"/>
      <c r="K126" s="428"/>
      <c r="L126" s="428"/>
      <c r="M126" s="363"/>
      <c r="N126" s="363"/>
      <c r="O126" s="363"/>
      <c r="P126" s="363"/>
      <c r="Q126" s="363"/>
      <c r="R126" s="363"/>
      <c r="S126" s="363"/>
      <c r="T126" s="363"/>
      <c r="U126" s="363"/>
      <c r="V126" s="363"/>
      <c r="W126" s="363">
        <v>75</v>
      </c>
      <c r="X126" s="363"/>
      <c r="Y126" s="363"/>
      <c r="Z126" s="363"/>
      <c r="AA126" s="363"/>
      <c r="AB126" s="363"/>
      <c r="AC126" s="363"/>
      <c r="AD126" s="363"/>
      <c r="AE126" s="363"/>
      <c r="AF126" s="363"/>
      <c r="AG126" s="363"/>
      <c r="AH126" s="363"/>
      <c r="AI126" s="363"/>
      <c r="AJ126" s="363"/>
      <c r="AK126" s="363"/>
      <c r="AL126" s="436">
        <f t="shared" si="4"/>
        <v>150</v>
      </c>
      <c r="AM126" s="437">
        <v>62</v>
      </c>
      <c r="AN126" s="438">
        <f t="shared" si="3"/>
        <v>0.82666666666666666</v>
      </c>
      <c r="AO126" t="s">
        <v>284</v>
      </c>
    </row>
    <row r="127" spans="1:41" ht="15" hidden="1" x14ac:dyDescent="0.25">
      <c r="A127" s="416">
        <v>115</v>
      </c>
      <c r="B127" s="435" t="s">
        <v>313</v>
      </c>
      <c r="C127" s="363">
        <v>90</v>
      </c>
      <c r="D127" s="428"/>
      <c r="E127" s="428"/>
      <c r="F127" s="428"/>
      <c r="G127" s="428"/>
      <c r="H127" s="428"/>
      <c r="I127" s="428"/>
      <c r="J127" s="428"/>
      <c r="K127" s="428"/>
      <c r="L127" s="428"/>
      <c r="M127" s="363"/>
      <c r="N127" s="363"/>
      <c r="O127" s="363"/>
      <c r="P127" s="363"/>
      <c r="Q127" s="363"/>
      <c r="R127" s="363"/>
      <c r="S127" s="363"/>
      <c r="T127" s="363"/>
      <c r="U127" s="363"/>
      <c r="V127" s="363"/>
      <c r="W127" s="363">
        <v>60</v>
      </c>
      <c r="X127" s="363"/>
      <c r="Y127" s="363"/>
      <c r="Z127" s="363"/>
      <c r="AA127" s="363"/>
      <c r="AB127" s="363"/>
      <c r="AC127" s="363"/>
      <c r="AD127" s="363"/>
      <c r="AE127" s="363"/>
      <c r="AF127" s="363"/>
      <c r="AG127" s="363"/>
      <c r="AH127" s="363"/>
      <c r="AI127" s="363"/>
      <c r="AJ127" s="363"/>
      <c r="AK127" s="363"/>
      <c r="AL127" s="436">
        <f t="shared" si="4"/>
        <v>150</v>
      </c>
      <c r="AM127" s="437">
        <v>30</v>
      </c>
      <c r="AN127" s="438">
        <f t="shared" si="3"/>
        <v>0.33333333333333331</v>
      </c>
      <c r="AO127" t="s">
        <v>319</v>
      </c>
    </row>
    <row r="128" spans="1:41" ht="15" hidden="1" x14ac:dyDescent="0.25">
      <c r="A128" s="416">
        <v>116</v>
      </c>
      <c r="B128" s="435" t="s">
        <v>471</v>
      </c>
      <c r="C128" s="363"/>
      <c r="D128" s="428"/>
      <c r="E128" s="428" t="s">
        <v>493</v>
      </c>
      <c r="F128" s="428"/>
      <c r="G128" s="428"/>
      <c r="H128" s="428"/>
      <c r="I128" s="428"/>
      <c r="J128" s="428"/>
      <c r="K128" s="428"/>
      <c r="L128" s="428"/>
      <c r="M128" s="363"/>
      <c r="N128" s="363"/>
      <c r="O128" s="363"/>
      <c r="P128" s="363"/>
      <c r="Q128" s="363"/>
      <c r="R128" s="363"/>
      <c r="S128" s="363"/>
      <c r="T128" s="363"/>
      <c r="U128" s="363"/>
      <c r="V128" s="363"/>
      <c r="W128" s="363"/>
      <c r="X128" s="363"/>
      <c r="Y128" s="363"/>
      <c r="Z128" s="363"/>
      <c r="AA128" s="363"/>
      <c r="AB128" s="363"/>
      <c r="AC128" s="363"/>
      <c r="AD128" s="363"/>
      <c r="AE128" s="363"/>
      <c r="AF128" s="363"/>
      <c r="AG128" s="363"/>
      <c r="AH128" s="363"/>
      <c r="AI128" s="363"/>
      <c r="AJ128" s="363"/>
      <c r="AK128" s="363"/>
      <c r="AL128" s="436">
        <f t="shared" si="4"/>
        <v>0</v>
      </c>
      <c r="AM128" s="437">
        <v>311</v>
      </c>
      <c r="AN128" s="438" t="e">
        <f t="shared" si="3"/>
        <v>#DIV/0!</v>
      </c>
      <c r="AO128" t="s">
        <v>319</v>
      </c>
    </row>
    <row r="129" spans="1:41" ht="15" hidden="1" x14ac:dyDescent="0.25">
      <c r="A129" s="416">
        <v>117</v>
      </c>
      <c r="B129" s="348" t="s">
        <v>492</v>
      </c>
      <c r="C129" s="348">
        <v>90</v>
      </c>
      <c r="D129" s="422"/>
      <c r="E129" s="422"/>
      <c r="F129" s="422"/>
      <c r="G129" s="422"/>
      <c r="H129" s="422"/>
      <c r="I129" s="422"/>
      <c r="J129" s="422"/>
      <c r="K129" s="422"/>
      <c r="L129" s="422"/>
      <c r="M129" s="348"/>
      <c r="N129" s="348"/>
      <c r="O129" s="348"/>
      <c r="P129" s="348"/>
      <c r="Q129" s="348"/>
      <c r="R129" s="348"/>
      <c r="S129" s="348"/>
      <c r="T129" s="348"/>
      <c r="U129" s="348"/>
      <c r="V129" s="348"/>
      <c r="W129" s="348">
        <v>60</v>
      </c>
      <c r="X129" s="348"/>
      <c r="Y129" s="348"/>
      <c r="Z129" s="348"/>
      <c r="AA129" s="348"/>
      <c r="AB129" s="348"/>
      <c r="AC129" s="348"/>
      <c r="AD129" s="348"/>
      <c r="AE129" s="348"/>
      <c r="AF129" s="348"/>
      <c r="AG129" s="348"/>
      <c r="AH129" s="348"/>
      <c r="AI129" s="348"/>
      <c r="AJ129" s="348"/>
      <c r="AK129" s="348"/>
      <c r="AL129" s="436">
        <f t="shared" si="4"/>
        <v>150</v>
      </c>
      <c r="AM129" s="437">
        <v>255</v>
      </c>
      <c r="AN129" s="438">
        <f t="shared" si="3"/>
        <v>2.8333333333333335</v>
      </c>
      <c r="AO129" t="s">
        <v>319</v>
      </c>
    </row>
    <row r="130" spans="1:41" hidden="1" x14ac:dyDescent="0.2">
      <c r="A130" s="442"/>
      <c r="B130" s="443" t="s">
        <v>2</v>
      </c>
      <c r="C130" s="444">
        <f>SUM(C13:C129)</f>
        <v>2159</v>
      </c>
      <c r="D130" s="444">
        <f t="shared" ref="D130:AK130" si="5">SUM(D13:D129)</f>
        <v>300</v>
      </c>
      <c r="E130" s="444">
        <f t="shared" si="5"/>
        <v>166</v>
      </c>
      <c r="F130" s="444">
        <f t="shared" si="5"/>
        <v>108</v>
      </c>
      <c r="G130" s="444">
        <f t="shared" si="5"/>
        <v>16</v>
      </c>
      <c r="H130" s="444">
        <f t="shared" si="5"/>
        <v>0</v>
      </c>
      <c r="I130" s="444">
        <f t="shared" si="5"/>
        <v>30</v>
      </c>
      <c r="J130" s="444">
        <f t="shared" si="5"/>
        <v>200</v>
      </c>
      <c r="K130" s="444">
        <f t="shared" si="5"/>
        <v>0</v>
      </c>
      <c r="L130" s="444">
        <f t="shared" si="5"/>
        <v>112</v>
      </c>
      <c r="M130" s="444">
        <f t="shared" si="5"/>
        <v>48</v>
      </c>
      <c r="N130" s="444">
        <f t="shared" si="5"/>
        <v>12</v>
      </c>
      <c r="O130" s="444">
        <f t="shared" si="5"/>
        <v>0</v>
      </c>
      <c r="P130" s="444">
        <f t="shared" si="5"/>
        <v>0</v>
      </c>
      <c r="Q130" s="444">
        <f t="shared" si="5"/>
        <v>0</v>
      </c>
      <c r="R130" s="444">
        <f t="shared" si="5"/>
        <v>228</v>
      </c>
      <c r="S130" s="444">
        <f t="shared" si="5"/>
        <v>0</v>
      </c>
      <c r="T130" s="444">
        <f t="shared" si="5"/>
        <v>934</v>
      </c>
      <c r="U130" s="444">
        <f t="shared" si="5"/>
        <v>670</v>
      </c>
      <c r="V130" s="444">
        <f t="shared" si="5"/>
        <v>120</v>
      </c>
      <c r="W130" s="444">
        <f t="shared" si="5"/>
        <v>4635</v>
      </c>
      <c r="X130" s="444">
        <f t="shared" si="5"/>
        <v>0</v>
      </c>
      <c r="Y130" s="444">
        <f t="shared" si="5"/>
        <v>1776</v>
      </c>
      <c r="Z130" s="444">
        <f t="shared" si="5"/>
        <v>3444</v>
      </c>
      <c r="AA130" s="444">
        <f t="shared" si="5"/>
        <v>0</v>
      </c>
      <c r="AB130" s="444">
        <f t="shared" si="5"/>
        <v>0</v>
      </c>
      <c r="AC130" s="444">
        <f t="shared" si="5"/>
        <v>60</v>
      </c>
      <c r="AD130" s="444">
        <f t="shared" si="5"/>
        <v>0</v>
      </c>
      <c r="AE130" s="444">
        <f t="shared" si="5"/>
        <v>330</v>
      </c>
      <c r="AF130" s="444">
        <f t="shared" si="5"/>
        <v>480</v>
      </c>
      <c r="AG130" s="444">
        <f t="shared" si="5"/>
        <v>0</v>
      </c>
      <c r="AH130" s="444">
        <f t="shared" si="5"/>
        <v>210</v>
      </c>
      <c r="AI130" s="444">
        <f t="shared" si="5"/>
        <v>12</v>
      </c>
      <c r="AJ130" s="444">
        <f t="shared" si="5"/>
        <v>0</v>
      </c>
      <c r="AK130" s="444">
        <f t="shared" si="5"/>
        <v>0</v>
      </c>
      <c r="AL130" s="439">
        <f>SUM(AL13:AL129)</f>
        <v>16050</v>
      </c>
      <c r="AM130" s="445">
        <f>SUM(AM13:AM129)</f>
        <v>5412</v>
      </c>
      <c r="AN130" s="440">
        <f>+AM130/C130</f>
        <v>2.5067160722556738</v>
      </c>
    </row>
    <row r="131" spans="1:41" x14ac:dyDescent="0.2">
      <c r="A131" s="312"/>
      <c r="AG131" s="373"/>
      <c r="AH131" s="373"/>
    </row>
    <row r="132" spans="1:41" x14ac:dyDescent="0.2">
      <c r="A132" s="312"/>
      <c r="B132" s="374" t="s">
        <v>18</v>
      </c>
      <c r="AG132" s="373"/>
      <c r="AH132" s="373"/>
    </row>
    <row r="133" spans="1:41" x14ac:dyDescent="0.2">
      <c r="A133" s="312"/>
      <c r="AG133" s="373"/>
      <c r="AH133" s="373"/>
    </row>
    <row r="134" spans="1:41" x14ac:dyDescent="0.2">
      <c r="A134" s="312"/>
      <c r="AG134" s="373"/>
      <c r="AH134" s="373"/>
    </row>
    <row r="135" spans="1:41" x14ac:dyDescent="0.2">
      <c r="A135" s="312"/>
      <c r="AG135" s="373"/>
      <c r="AH135" s="373"/>
    </row>
    <row r="136" spans="1:41" x14ac:dyDescent="0.2">
      <c r="A136" s="431"/>
      <c r="B136" s="432"/>
      <c r="E136" s="432"/>
      <c r="F136" s="432"/>
      <c r="G136" s="432"/>
      <c r="H136" s="432"/>
      <c r="I136" s="432"/>
      <c r="J136" s="432"/>
      <c r="K136" s="432"/>
      <c r="L136" s="432"/>
      <c r="M136" s="432"/>
      <c r="N136" s="432"/>
      <c r="O136" s="432"/>
      <c r="P136" s="432"/>
      <c r="Q136" s="432"/>
      <c r="R136" s="432"/>
      <c r="S136" s="432"/>
      <c r="T136" s="432"/>
      <c r="U136" s="432"/>
      <c r="V136" s="432"/>
      <c r="W136" s="432"/>
      <c r="X136" s="432"/>
      <c r="Y136" s="432"/>
      <c r="Z136" s="432"/>
      <c r="AD136" s="432"/>
      <c r="AE136" s="432"/>
      <c r="AF136" s="432"/>
      <c r="AG136" s="373"/>
      <c r="AH136" s="373"/>
      <c r="AI136" s="432"/>
      <c r="AJ136" s="432"/>
      <c r="AK136" s="432"/>
    </row>
    <row r="137" spans="1:41" x14ac:dyDescent="0.2">
      <c r="A137" s="433" t="s">
        <v>5</v>
      </c>
      <c r="B137" s="434"/>
      <c r="E137" s="434" t="s">
        <v>6</v>
      </c>
      <c r="F137" s="434"/>
      <c r="G137" s="434"/>
      <c r="H137" s="434"/>
      <c r="I137" s="434"/>
      <c r="J137" s="434"/>
      <c r="K137" s="434"/>
      <c r="L137" s="434"/>
      <c r="M137" s="434"/>
      <c r="N137" s="434"/>
      <c r="O137" s="434"/>
      <c r="P137" s="434"/>
      <c r="Q137" s="434"/>
      <c r="R137" s="434"/>
      <c r="S137" s="434"/>
      <c r="T137" s="434"/>
      <c r="U137" s="434"/>
      <c r="V137" s="434"/>
      <c r="W137" s="434"/>
      <c r="X137" s="434"/>
      <c r="Y137" s="434"/>
      <c r="Z137" s="434"/>
      <c r="AD137" s="434"/>
      <c r="AE137" s="434"/>
      <c r="AF137" s="434"/>
      <c r="AG137" s="373"/>
      <c r="AH137" s="373"/>
      <c r="AI137" s="434"/>
      <c r="AJ137" s="434"/>
      <c r="AK137" s="434"/>
    </row>
    <row r="138" spans="1:41" x14ac:dyDescent="0.2">
      <c r="A138" s="312"/>
      <c r="AG138" s="373"/>
      <c r="AH138" s="373"/>
    </row>
    <row r="139" spans="1:41" x14ac:dyDescent="0.2">
      <c r="A139" s="312"/>
      <c r="AG139" s="373"/>
      <c r="AH139" s="373"/>
    </row>
    <row r="140" spans="1:41" x14ac:dyDescent="0.2">
      <c r="A140" s="312"/>
      <c r="AG140" s="373"/>
      <c r="AH140" s="373"/>
    </row>
    <row r="141" spans="1:41" x14ac:dyDescent="0.2">
      <c r="A141" s="431"/>
      <c r="B141" s="432"/>
      <c r="AG141" s="373"/>
      <c r="AH141" s="373"/>
    </row>
    <row r="142" spans="1:41" x14ac:dyDescent="0.2">
      <c r="A142" s="433" t="s">
        <v>4</v>
      </c>
      <c r="B142" s="434"/>
      <c r="AG142" s="373"/>
      <c r="AH142" s="373"/>
    </row>
    <row r="143" spans="1:41" x14ac:dyDescent="0.2">
      <c r="A143" s="312"/>
      <c r="E143" s="374" t="s">
        <v>210</v>
      </c>
      <c r="AG143" s="373"/>
      <c r="AH143" s="373"/>
    </row>
    <row r="144" spans="1:41" x14ac:dyDescent="0.2">
      <c r="A144" s="312"/>
      <c r="AG144" s="373"/>
      <c r="AH144" s="373"/>
    </row>
    <row r="145" spans="1:34" x14ac:dyDescent="0.2">
      <c r="A145" s="312"/>
      <c r="C145" s="313" t="s">
        <v>19</v>
      </c>
      <c r="E145" s="313" t="s">
        <v>193</v>
      </c>
      <c r="P145" s="313" t="s">
        <v>256</v>
      </c>
      <c r="S145" s="313" t="s">
        <v>204</v>
      </c>
      <c r="AA145" s="413" t="s">
        <v>180</v>
      </c>
      <c r="AB145" s="376" t="s">
        <v>181</v>
      </c>
      <c r="AC145" s="376"/>
      <c r="AG145" s="373"/>
      <c r="AH145" s="373"/>
    </row>
    <row r="146" spans="1:34" x14ac:dyDescent="0.2">
      <c r="A146" s="312"/>
      <c r="C146" s="313" t="s">
        <v>245</v>
      </c>
      <c r="E146" s="313" t="s">
        <v>432</v>
      </c>
      <c r="P146" s="313" t="s">
        <v>53</v>
      </c>
      <c r="S146" s="313" t="s">
        <v>54</v>
      </c>
      <c r="AA146" s="313" t="s">
        <v>171</v>
      </c>
      <c r="AB146" s="313" t="s">
        <v>172</v>
      </c>
      <c r="AG146" s="373"/>
      <c r="AH146" s="373"/>
    </row>
    <row r="147" spans="1:34" x14ac:dyDescent="0.2">
      <c r="A147" s="312"/>
      <c r="C147" s="313" t="s">
        <v>20</v>
      </c>
      <c r="E147" s="313" t="s">
        <v>157</v>
      </c>
      <c r="P147" s="313" t="s">
        <v>21</v>
      </c>
      <c r="S147" s="313" t="s">
        <v>169</v>
      </c>
      <c r="AA147" s="313" t="s">
        <v>175</v>
      </c>
      <c r="AB147" s="313" t="s">
        <v>176</v>
      </c>
      <c r="AD147" s="376"/>
      <c r="AG147" s="373"/>
      <c r="AH147" s="373"/>
    </row>
    <row r="148" spans="1:34" x14ac:dyDescent="0.2">
      <c r="A148" s="312"/>
      <c r="C148" s="313" t="s">
        <v>194</v>
      </c>
      <c r="E148" s="313" t="s">
        <v>195</v>
      </c>
      <c r="P148" s="313" t="s">
        <v>29</v>
      </c>
      <c r="S148" s="313" t="s">
        <v>30</v>
      </c>
      <c r="AA148" s="313" t="s">
        <v>177</v>
      </c>
      <c r="AB148" s="313" t="s">
        <v>178</v>
      </c>
      <c r="AD148" s="376"/>
      <c r="AG148" s="373"/>
      <c r="AH148" s="373"/>
    </row>
    <row r="149" spans="1:34" x14ac:dyDescent="0.2">
      <c r="A149" s="312"/>
      <c r="C149" s="313" t="s">
        <v>156</v>
      </c>
      <c r="E149" s="313" t="s">
        <v>196</v>
      </c>
      <c r="P149" s="313" t="s">
        <v>22</v>
      </c>
      <c r="S149" s="313" t="s">
        <v>23</v>
      </c>
      <c r="AA149" s="313" t="s">
        <v>226</v>
      </c>
      <c r="AB149" s="313" t="s">
        <v>227</v>
      </c>
      <c r="AG149" s="373"/>
      <c r="AH149" s="373"/>
    </row>
    <row r="150" spans="1:34" x14ac:dyDescent="0.2">
      <c r="A150" s="312"/>
      <c r="C150" s="313" t="s">
        <v>197</v>
      </c>
      <c r="E150" s="313" t="s">
        <v>198</v>
      </c>
      <c r="P150" s="313" t="s">
        <v>205</v>
      </c>
      <c r="S150" s="313" t="s">
        <v>208</v>
      </c>
      <c r="AA150" s="313" t="s">
        <v>257</v>
      </c>
      <c r="AB150" s="313" t="s">
        <v>258</v>
      </c>
      <c r="AG150" s="373"/>
      <c r="AH150" s="373"/>
    </row>
    <row r="151" spans="1:34" x14ac:dyDescent="0.2">
      <c r="A151" s="312"/>
      <c r="C151" s="313" t="s">
        <v>199</v>
      </c>
      <c r="E151" s="313" t="s">
        <v>200</v>
      </c>
      <c r="P151" s="313" t="s">
        <v>206</v>
      </c>
      <c r="S151" s="313" t="s">
        <v>207</v>
      </c>
      <c r="AA151" s="313" t="s">
        <v>262</v>
      </c>
      <c r="AB151" s="313" t="s">
        <v>263</v>
      </c>
      <c r="AG151" s="373"/>
      <c r="AH151" s="373"/>
    </row>
    <row r="152" spans="1:34" x14ac:dyDescent="0.2">
      <c r="A152" s="312"/>
      <c r="C152" s="313" t="s">
        <v>201</v>
      </c>
      <c r="E152" s="313" t="s">
        <v>202</v>
      </c>
      <c r="P152" s="313" t="s">
        <v>25</v>
      </c>
      <c r="S152" s="313" t="s">
        <v>28</v>
      </c>
      <c r="AA152" s="313" t="s">
        <v>359</v>
      </c>
      <c r="AB152" s="313" t="s">
        <v>360</v>
      </c>
      <c r="AG152" s="373"/>
      <c r="AH152" s="373"/>
    </row>
    <row r="153" spans="1:34" x14ac:dyDescent="0.2">
      <c r="A153" s="312"/>
      <c r="C153" s="313" t="s">
        <v>164</v>
      </c>
      <c r="E153" s="313" t="s">
        <v>165</v>
      </c>
      <c r="P153" s="313" t="s">
        <v>247</v>
      </c>
      <c r="S153" s="313" t="s">
        <v>248</v>
      </c>
      <c r="AG153" s="373"/>
      <c r="AH153" s="373"/>
    </row>
    <row r="154" spans="1:34" x14ac:dyDescent="0.2">
      <c r="A154" s="312"/>
      <c r="C154" s="313" t="s">
        <v>163</v>
      </c>
      <c r="E154" s="313" t="s">
        <v>203</v>
      </c>
      <c r="P154" s="313" t="s">
        <v>26</v>
      </c>
      <c r="S154" s="313" t="s">
        <v>209</v>
      </c>
      <c r="T154" s="510"/>
      <c r="U154" s="510"/>
      <c r="V154" s="510"/>
      <c r="W154" s="510"/>
      <c r="X154" s="510"/>
      <c r="AG154" s="373"/>
      <c r="AH154" s="373"/>
    </row>
    <row r="155" spans="1:34" x14ac:dyDescent="0.2">
      <c r="A155" s="312"/>
      <c r="C155" s="313" t="s">
        <v>167</v>
      </c>
      <c r="E155" s="313" t="s">
        <v>168</v>
      </c>
      <c r="P155" s="313" t="s">
        <v>24</v>
      </c>
      <c r="S155" s="313" t="s">
        <v>27</v>
      </c>
      <c r="AG155" s="373"/>
      <c r="AH155" s="373"/>
    </row>
    <row r="156" spans="1:34" x14ac:dyDescent="0.2">
      <c r="A156" s="312"/>
      <c r="C156" s="313" t="s">
        <v>475</v>
      </c>
      <c r="E156" s="313" t="s">
        <v>476</v>
      </c>
      <c r="P156" s="313" t="s">
        <v>183</v>
      </c>
      <c r="S156" s="313" t="s">
        <v>223</v>
      </c>
      <c r="AG156" s="373"/>
      <c r="AH156" s="373"/>
    </row>
    <row r="157" spans="1:34" ht="13.5" thickBot="1" x14ac:dyDescent="0.25">
      <c r="C157" s="313" t="s">
        <v>466</v>
      </c>
      <c r="E157" s="313" t="s">
        <v>282</v>
      </c>
      <c r="P157" s="313" t="s">
        <v>511</v>
      </c>
      <c r="S157" s="313" t="s">
        <v>510</v>
      </c>
    </row>
    <row r="158" spans="1:34" ht="13.5" thickBot="1" x14ac:dyDescent="0.25">
      <c r="C158" s="441" t="s">
        <v>442</v>
      </c>
      <c r="E158" s="313" t="s">
        <v>491</v>
      </c>
    </row>
  </sheetData>
  <autoFilter ref="A12:AO130">
    <filterColumn colId="40">
      <filters>
        <filter val="HOSPITAL II-1 MOYOBAMBA"/>
      </filters>
    </filterColumn>
  </autoFilter>
  <mergeCells count="19">
    <mergeCell ref="C28:AK28"/>
    <mergeCell ref="A5:C5"/>
    <mergeCell ref="AA5:AD5"/>
    <mergeCell ref="A6:C6"/>
    <mergeCell ref="AA6:AD6"/>
    <mergeCell ref="A7:C7"/>
    <mergeCell ref="AA7:AD7"/>
    <mergeCell ref="A9:B9"/>
    <mergeCell ref="AA9:AD9"/>
    <mergeCell ref="C16:AK16"/>
    <mergeCell ref="AH19:AK19"/>
    <mergeCell ref="C23:AK23"/>
    <mergeCell ref="T154:X154"/>
    <mergeCell ref="AA34:AK34"/>
    <mergeCell ref="C35:AK35"/>
    <mergeCell ref="C38:AK38"/>
    <mergeCell ref="C46:AK46"/>
    <mergeCell ref="C67:AK67"/>
    <mergeCell ref="AA71:AK71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61"/>
  <sheetViews>
    <sheetView tabSelected="1" workbookViewId="0">
      <selection activeCell="F1" sqref="F1:AO1048576"/>
    </sheetView>
  </sheetViews>
  <sheetFormatPr baseColWidth="10" defaultRowHeight="15.75" customHeight="1" x14ac:dyDescent="0.2"/>
  <cols>
    <col min="1" max="1" width="5.28515625" style="378" customWidth="1"/>
    <col min="2" max="2" width="36.42578125" style="378" customWidth="1"/>
    <col min="3" max="3" width="7" style="378" customWidth="1"/>
    <col min="4" max="4" width="5.42578125" style="378" customWidth="1"/>
    <col min="5" max="5" width="8.5703125" style="378" customWidth="1"/>
    <col min="6" max="6" width="5.85546875" style="378" customWidth="1"/>
    <col min="7" max="9" width="4.7109375" style="378" customWidth="1"/>
    <col min="10" max="10" width="6" style="378" customWidth="1"/>
    <col min="11" max="16" width="6.28515625" style="378" customWidth="1"/>
    <col min="17" max="17" width="6.5703125" style="378" customWidth="1"/>
    <col min="18" max="20" width="4.7109375" style="378" customWidth="1"/>
    <col min="21" max="21" width="6.28515625" style="378" customWidth="1"/>
    <col min="22" max="22" width="4.7109375" style="378" customWidth="1"/>
    <col min="23" max="23" width="6.5703125" style="378" customWidth="1"/>
    <col min="24" max="24" width="5" style="378" customWidth="1"/>
    <col min="25" max="25" width="8.140625" style="378" customWidth="1"/>
    <col min="26" max="26" width="6.140625" style="378" customWidth="1"/>
    <col min="27" max="27" width="7" style="378" customWidth="1"/>
    <col min="28" max="28" width="4.7109375" style="378" customWidth="1"/>
    <col min="29" max="29" width="7.5703125" style="378" customWidth="1"/>
    <col min="30" max="30" width="7.140625" style="378" customWidth="1"/>
    <col min="31" max="33" width="4.7109375" style="378" customWidth="1"/>
    <col min="34" max="34" width="5.28515625" style="378" customWidth="1"/>
    <col min="35" max="35" width="5.7109375" style="378" customWidth="1"/>
    <col min="36" max="36" width="4.7109375" style="378" customWidth="1"/>
    <col min="37" max="37" width="5.7109375" style="378" customWidth="1"/>
    <col min="38" max="39" width="4.7109375" style="378" customWidth="1"/>
    <col min="40" max="40" width="6.140625" style="378" customWidth="1"/>
    <col min="41" max="41" width="10.42578125" style="378" customWidth="1"/>
    <col min="42" max="16384" width="11.42578125" style="378"/>
  </cols>
  <sheetData>
    <row r="1" spans="1:44" ht="15.75" customHeight="1" x14ac:dyDescent="0.2">
      <c r="A1" s="377"/>
      <c r="AJ1" s="379"/>
      <c r="AK1" s="379"/>
    </row>
    <row r="2" spans="1:44" ht="15.75" customHeight="1" x14ac:dyDescent="0.2">
      <c r="A2" s="380"/>
      <c r="B2" s="381"/>
      <c r="D2" s="381"/>
      <c r="E2" s="381"/>
      <c r="F2" s="381"/>
      <c r="G2" s="381"/>
      <c r="H2" s="381"/>
      <c r="I2" s="381"/>
      <c r="J2" s="380" t="s">
        <v>7</v>
      </c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81"/>
      <c r="AB2" s="381"/>
      <c r="AC2" s="381"/>
      <c r="AD2" s="381"/>
      <c r="AE2" s="381"/>
      <c r="AF2" s="381"/>
      <c r="AG2" s="381"/>
      <c r="AH2" s="381"/>
      <c r="AI2" s="381"/>
      <c r="AJ2" s="382"/>
      <c r="AK2" s="382"/>
      <c r="AL2" s="381"/>
      <c r="AM2" s="381"/>
      <c r="AN2" s="381"/>
    </row>
    <row r="3" spans="1:44" ht="15.75" customHeight="1" x14ac:dyDescent="0.2">
      <c r="A3" s="377"/>
      <c r="AJ3" s="379"/>
      <c r="AK3" s="379"/>
    </row>
    <row r="4" spans="1:44" ht="15.75" customHeight="1" x14ac:dyDescent="0.2">
      <c r="A4" s="377"/>
      <c r="AJ4" s="379"/>
      <c r="AK4" s="379"/>
    </row>
    <row r="5" spans="1:44" ht="15.75" customHeight="1" x14ac:dyDescent="0.2">
      <c r="A5" s="511" t="s">
        <v>149</v>
      </c>
      <c r="B5" s="511"/>
      <c r="C5" s="511"/>
      <c r="AA5" s="383" t="s">
        <v>0</v>
      </c>
      <c r="AB5" s="384"/>
      <c r="AC5" s="384"/>
      <c r="AD5" s="385"/>
      <c r="AE5" s="512" t="s">
        <v>150</v>
      </c>
      <c r="AF5" s="512"/>
      <c r="AG5" s="512"/>
      <c r="AH5" s="386"/>
      <c r="AI5" s="386"/>
      <c r="AJ5" s="387"/>
      <c r="AK5" s="387"/>
      <c r="AL5" s="386"/>
      <c r="AM5" s="386"/>
    </row>
    <row r="6" spans="1:44" ht="15.75" customHeight="1" x14ac:dyDescent="0.2">
      <c r="A6" s="511" t="s">
        <v>148</v>
      </c>
      <c r="B6" s="511"/>
      <c r="C6" s="511"/>
      <c r="AA6" s="383" t="s">
        <v>1</v>
      </c>
      <c r="AB6" s="384"/>
      <c r="AC6" s="384"/>
      <c r="AD6" s="385"/>
      <c r="AE6" s="512" t="s">
        <v>153</v>
      </c>
      <c r="AF6" s="512"/>
      <c r="AG6" s="512"/>
      <c r="AH6" s="386"/>
      <c r="AI6" s="386"/>
      <c r="AJ6" s="387"/>
      <c r="AK6" s="387"/>
      <c r="AL6" s="386"/>
      <c r="AM6" s="386"/>
    </row>
    <row r="7" spans="1:44" ht="15.75" customHeight="1" x14ac:dyDescent="0.2">
      <c r="A7" s="511" t="s">
        <v>452</v>
      </c>
      <c r="B7" s="511"/>
      <c r="C7" s="511"/>
      <c r="AA7" s="383" t="s">
        <v>8</v>
      </c>
      <c r="AB7" s="384"/>
      <c r="AC7" s="384"/>
      <c r="AD7" s="385"/>
      <c r="AE7" s="512" t="s">
        <v>375</v>
      </c>
      <c r="AF7" s="512"/>
      <c r="AG7" s="512"/>
      <c r="AH7" s="386"/>
      <c r="AI7" s="386"/>
      <c r="AJ7" s="387"/>
      <c r="AK7" s="387"/>
      <c r="AL7" s="386"/>
      <c r="AM7" s="386"/>
    </row>
    <row r="8" spans="1:44" ht="15.75" customHeight="1" x14ac:dyDescent="0.2">
      <c r="A8" s="380"/>
      <c r="AA8" s="388"/>
      <c r="AB8" s="388"/>
      <c r="AC8" s="388"/>
      <c r="AD8" s="389"/>
      <c r="AJ8" s="379"/>
      <c r="AK8" s="379"/>
    </row>
    <row r="9" spans="1:44" ht="15.75" customHeight="1" x14ac:dyDescent="0.2">
      <c r="A9" s="513" t="s">
        <v>152</v>
      </c>
      <c r="B9" s="514"/>
      <c r="AA9" s="383" t="s">
        <v>3</v>
      </c>
      <c r="AB9" s="384"/>
      <c r="AC9" s="384"/>
      <c r="AD9" s="385"/>
      <c r="AE9" s="512" t="s">
        <v>521</v>
      </c>
      <c r="AF9" s="512"/>
      <c r="AG9" s="512"/>
      <c r="AJ9" s="379"/>
      <c r="AK9" s="379"/>
    </row>
    <row r="10" spans="1:44" ht="15.75" customHeight="1" x14ac:dyDescent="0.2">
      <c r="A10" s="377"/>
      <c r="AJ10" s="379"/>
      <c r="AK10" s="379"/>
    </row>
    <row r="11" spans="1:44" ht="15.75" customHeight="1" thickBot="1" x14ac:dyDescent="0.25">
      <c r="A11" s="377"/>
      <c r="AJ11" s="379"/>
      <c r="AK11" s="379"/>
    </row>
    <row r="12" spans="1:44" ht="48.75" customHeight="1" thickBot="1" x14ac:dyDescent="0.25">
      <c r="A12" s="325" t="s">
        <v>9</v>
      </c>
      <c r="B12" s="326" t="s">
        <v>10</v>
      </c>
      <c r="C12" s="327" t="s">
        <v>454</v>
      </c>
      <c r="D12" s="328" t="s">
        <v>264</v>
      </c>
      <c r="E12" s="328" t="s">
        <v>416</v>
      </c>
      <c r="F12" s="328" t="s">
        <v>11</v>
      </c>
      <c r="G12" s="328" t="s">
        <v>154</v>
      </c>
      <c r="H12" s="328" t="s">
        <v>444</v>
      </c>
      <c r="I12" s="328" t="s">
        <v>347</v>
      </c>
      <c r="J12" s="328" t="s">
        <v>158</v>
      </c>
      <c r="K12" s="328" t="s">
        <v>159</v>
      </c>
      <c r="L12" s="558" t="s">
        <v>537</v>
      </c>
      <c r="M12" s="558" t="s">
        <v>547</v>
      </c>
      <c r="N12" s="558" t="s">
        <v>538</v>
      </c>
      <c r="O12" s="558" t="s">
        <v>544</v>
      </c>
      <c r="P12" s="558" t="s">
        <v>539</v>
      </c>
      <c r="Q12" s="328" t="s">
        <v>160</v>
      </c>
      <c r="R12" s="328" t="s">
        <v>161</v>
      </c>
      <c r="S12" s="328" t="s">
        <v>182</v>
      </c>
      <c r="T12" s="328" t="s">
        <v>162</v>
      </c>
      <c r="U12" s="328" t="s">
        <v>166</v>
      </c>
      <c r="V12" s="328" t="s">
        <v>155</v>
      </c>
      <c r="W12" s="328" t="s">
        <v>473</v>
      </c>
      <c r="X12" s="328" t="s">
        <v>255</v>
      </c>
      <c r="Y12" s="328" t="s">
        <v>55</v>
      </c>
      <c r="Z12" s="328" t="s">
        <v>12</v>
      </c>
      <c r="AA12" s="328" t="s">
        <v>14</v>
      </c>
      <c r="AB12" s="328" t="s">
        <v>13</v>
      </c>
      <c r="AC12" s="328" t="s">
        <v>184</v>
      </c>
      <c r="AD12" s="328" t="s">
        <v>185</v>
      </c>
      <c r="AE12" s="328" t="s">
        <v>15</v>
      </c>
      <c r="AF12" s="328" t="s">
        <v>16</v>
      </c>
      <c r="AG12" s="328" t="s">
        <v>57</v>
      </c>
      <c r="AH12" s="329" t="s">
        <v>225</v>
      </c>
      <c r="AI12" s="329" t="s">
        <v>17</v>
      </c>
      <c r="AJ12" s="329" t="s">
        <v>179</v>
      </c>
      <c r="AK12" s="328" t="s">
        <v>170</v>
      </c>
      <c r="AL12" s="328" t="s">
        <v>173</v>
      </c>
      <c r="AM12" s="330" t="s">
        <v>259</v>
      </c>
      <c r="AN12" s="330" t="s">
        <v>348</v>
      </c>
      <c r="AO12" s="331" t="s">
        <v>51</v>
      </c>
      <c r="AP12" s="332" t="s">
        <v>38</v>
      </c>
      <c r="AQ12" s="333" t="s">
        <v>52</v>
      </c>
      <c r="AR12" s="378" t="s">
        <v>329</v>
      </c>
    </row>
    <row r="13" spans="1:44" ht="15.75" customHeight="1" x14ac:dyDescent="0.2">
      <c r="A13" s="334">
        <v>1</v>
      </c>
      <c r="B13" s="335" t="s">
        <v>61</v>
      </c>
      <c r="C13" s="347"/>
      <c r="D13" s="348"/>
      <c r="E13" s="348"/>
      <c r="F13" s="348"/>
      <c r="G13" s="533"/>
      <c r="H13" s="533"/>
      <c r="I13" s="533"/>
      <c r="J13" s="348"/>
      <c r="K13" s="348"/>
      <c r="L13" s="348"/>
      <c r="M13" s="348"/>
      <c r="N13" s="348"/>
      <c r="O13" s="348"/>
      <c r="P13" s="348"/>
      <c r="Q13" s="348"/>
      <c r="R13" s="348"/>
      <c r="S13" s="348"/>
      <c r="T13" s="348"/>
      <c r="U13" s="348"/>
      <c r="V13" s="348"/>
      <c r="W13" s="348"/>
      <c r="X13" s="348">
        <f>8*2</f>
        <v>16</v>
      </c>
      <c r="Y13" s="348">
        <f>8*4</f>
        <v>32</v>
      </c>
      <c r="Z13" s="348"/>
      <c r="AA13" s="348"/>
      <c r="AB13" s="348"/>
      <c r="AC13" s="348">
        <f>2*12</f>
        <v>24</v>
      </c>
      <c r="AD13" s="348">
        <f t="shared" ref="AD13:AD14" si="0">6*12</f>
        <v>72</v>
      </c>
      <c r="AE13" s="349"/>
      <c r="AF13" s="348"/>
      <c r="AG13" s="349"/>
      <c r="AH13" s="348"/>
      <c r="AI13" s="349"/>
      <c r="AJ13" s="350"/>
      <c r="AK13" s="350">
        <f>1*6</f>
        <v>6</v>
      </c>
      <c r="AL13" s="348"/>
      <c r="AM13" s="348"/>
      <c r="AN13" s="348"/>
      <c r="AO13" s="418">
        <f t="shared" ref="AO13:AO80" si="1">SUM(C13:AN13)</f>
        <v>150</v>
      </c>
      <c r="AP13" s="534">
        <v>0</v>
      </c>
      <c r="AQ13" s="535" t="e">
        <f t="shared" ref="AQ13:AQ76" si="2">+AP13/C13</f>
        <v>#DIV/0!</v>
      </c>
      <c r="AR13" s="378" t="s">
        <v>320</v>
      </c>
    </row>
    <row r="14" spans="1:44" ht="15.75" customHeight="1" x14ac:dyDescent="0.2">
      <c r="A14" s="414">
        <v>2</v>
      </c>
      <c r="B14" s="346" t="s">
        <v>63</v>
      </c>
      <c r="C14" s="347"/>
      <c r="D14" s="348"/>
      <c r="E14" s="348"/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348"/>
      <c r="Q14" s="348"/>
      <c r="R14" s="348"/>
      <c r="S14" s="348"/>
      <c r="T14" s="348"/>
      <c r="U14" s="348"/>
      <c r="V14" s="348"/>
      <c r="W14" s="348"/>
      <c r="X14" s="348">
        <f>8*2</f>
        <v>16</v>
      </c>
      <c r="Y14" s="348">
        <f>8*4</f>
        <v>32</v>
      </c>
      <c r="Z14" s="348"/>
      <c r="AA14" s="348"/>
      <c r="AB14" s="348"/>
      <c r="AC14" s="348">
        <f>2*12</f>
        <v>24</v>
      </c>
      <c r="AD14" s="348">
        <f t="shared" si="0"/>
        <v>72</v>
      </c>
      <c r="AE14" s="349"/>
      <c r="AF14" s="348"/>
      <c r="AG14" s="349"/>
      <c r="AH14" s="348"/>
      <c r="AI14" s="349"/>
      <c r="AJ14" s="350"/>
      <c r="AK14" s="350">
        <f>1*6</f>
        <v>6</v>
      </c>
      <c r="AL14" s="348"/>
      <c r="AM14" s="348"/>
      <c r="AN14" s="348"/>
      <c r="AO14" s="418">
        <f t="shared" si="1"/>
        <v>150</v>
      </c>
      <c r="AP14" s="536">
        <v>0</v>
      </c>
      <c r="AQ14" s="535" t="e">
        <f t="shared" si="2"/>
        <v>#DIV/0!</v>
      </c>
      <c r="AR14" s="378" t="s">
        <v>320</v>
      </c>
    </row>
    <row r="15" spans="1:44" ht="15.75" customHeight="1" x14ac:dyDescent="0.2">
      <c r="A15" s="334">
        <v>3</v>
      </c>
      <c r="B15" s="346" t="s">
        <v>64</v>
      </c>
      <c r="C15" s="347"/>
      <c r="D15" s="348"/>
      <c r="E15" s="348"/>
      <c r="F15" s="348"/>
      <c r="G15" s="348"/>
      <c r="H15" s="348"/>
      <c r="I15" s="348"/>
      <c r="J15" s="348"/>
      <c r="K15" s="348"/>
      <c r="L15" s="348"/>
      <c r="M15" s="348"/>
      <c r="N15" s="348"/>
      <c r="O15" s="348"/>
      <c r="P15" s="348"/>
      <c r="Q15" s="348"/>
      <c r="R15" s="348"/>
      <c r="S15" s="348"/>
      <c r="T15" s="348"/>
      <c r="U15" s="348"/>
      <c r="V15" s="348"/>
      <c r="W15" s="348"/>
      <c r="X15" s="348"/>
      <c r="Y15" s="348"/>
      <c r="Z15" s="348"/>
      <c r="AA15" s="348">
        <f>9*6</f>
        <v>54</v>
      </c>
      <c r="AB15" s="348"/>
      <c r="AC15" s="348">
        <f>2*12</f>
        <v>24</v>
      </c>
      <c r="AD15" s="348">
        <f>6*12</f>
        <v>72</v>
      </c>
      <c r="AE15" s="349"/>
      <c r="AF15" s="348"/>
      <c r="AG15" s="349"/>
      <c r="AH15" s="348"/>
      <c r="AI15" s="349"/>
      <c r="AJ15" s="350"/>
      <c r="AK15" s="350"/>
      <c r="AL15" s="348"/>
      <c r="AM15" s="348"/>
      <c r="AN15" s="348"/>
      <c r="AO15" s="418">
        <f t="shared" si="1"/>
        <v>150</v>
      </c>
      <c r="AP15" s="536">
        <v>0</v>
      </c>
      <c r="AQ15" s="535" t="e">
        <f t="shared" si="2"/>
        <v>#DIV/0!</v>
      </c>
      <c r="AR15" s="378" t="s">
        <v>320</v>
      </c>
    </row>
    <row r="16" spans="1:44" ht="15.75" customHeight="1" x14ac:dyDescent="0.2">
      <c r="A16" s="334">
        <v>4</v>
      </c>
      <c r="B16" s="346" t="s">
        <v>66</v>
      </c>
      <c r="C16" s="347">
        <f>2*6</f>
        <v>12</v>
      </c>
      <c r="D16" s="348"/>
      <c r="E16" s="348"/>
      <c r="F16" s="348"/>
      <c r="G16" s="348"/>
      <c r="H16" s="348"/>
      <c r="I16" s="348"/>
      <c r="J16" s="348"/>
      <c r="K16" s="422"/>
      <c r="L16" s="422"/>
      <c r="M16" s="422"/>
      <c r="N16" s="422"/>
      <c r="O16" s="422"/>
      <c r="P16" s="422"/>
      <c r="Q16" s="348"/>
      <c r="R16" s="348"/>
      <c r="S16" s="348"/>
      <c r="T16" s="348"/>
      <c r="U16" s="348"/>
      <c r="V16" s="348"/>
      <c r="W16" s="348"/>
      <c r="X16" s="348"/>
      <c r="Y16" s="348">
        <f>7*6</f>
        <v>42</v>
      </c>
      <c r="Z16" s="348"/>
      <c r="AA16" s="348"/>
      <c r="AB16" s="348"/>
      <c r="AC16" s="348">
        <f>4*12</f>
        <v>48</v>
      </c>
      <c r="AD16" s="348">
        <f>4*12</f>
        <v>48</v>
      </c>
      <c r="AE16" s="349"/>
      <c r="AF16" s="348"/>
      <c r="AG16" s="349"/>
      <c r="AH16" s="348"/>
      <c r="AI16" s="348"/>
      <c r="AJ16" s="348"/>
      <c r="AK16" s="348"/>
      <c r="AL16" s="348"/>
      <c r="AM16" s="348"/>
      <c r="AN16" s="348"/>
      <c r="AO16" s="418">
        <f>SUM(C16:AN16)</f>
        <v>150</v>
      </c>
      <c r="AP16" s="536">
        <v>19</v>
      </c>
      <c r="AQ16" s="535">
        <f t="shared" si="2"/>
        <v>1.5833333333333333</v>
      </c>
      <c r="AR16" s="378" t="s">
        <v>320</v>
      </c>
    </row>
    <row r="17" spans="1:44" ht="15.75" customHeight="1" x14ac:dyDescent="0.2">
      <c r="A17" s="414">
        <v>5</v>
      </c>
      <c r="B17" s="346" t="s">
        <v>67</v>
      </c>
      <c r="C17" s="537"/>
      <c r="D17" s="348">
        <f>25*6</f>
        <v>150</v>
      </c>
      <c r="E17" s="422"/>
      <c r="F17" s="422"/>
      <c r="G17" s="422"/>
      <c r="H17" s="422"/>
      <c r="I17" s="422"/>
      <c r="J17" s="422"/>
      <c r="K17" s="422"/>
      <c r="L17" s="422"/>
      <c r="M17" s="422"/>
      <c r="N17" s="422"/>
      <c r="O17" s="422"/>
      <c r="P17" s="422"/>
      <c r="Q17" s="422"/>
      <c r="R17" s="422"/>
      <c r="S17" s="422"/>
      <c r="T17" s="422"/>
      <c r="U17" s="422"/>
      <c r="V17" s="422"/>
      <c r="W17" s="422"/>
      <c r="X17" s="422"/>
      <c r="Y17" s="422"/>
      <c r="Z17" s="422"/>
      <c r="AA17" s="422"/>
      <c r="AB17" s="422"/>
      <c r="AC17" s="422"/>
      <c r="AD17" s="422"/>
      <c r="AE17" s="422"/>
      <c r="AF17" s="422"/>
      <c r="AG17" s="422"/>
      <c r="AH17" s="422"/>
      <c r="AI17" s="422"/>
      <c r="AJ17" s="422"/>
      <c r="AK17" s="422"/>
      <c r="AL17" s="422"/>
      <c r="AM17" s="422"/>
      <c r="AN17" s="422"/>
      <c r="AO17" s="418">
        <f t="shared" si="1"/>
        <v>150</v>
      </c>
      <c r="AP17" s="536">
        <v>0</v>
      </c>
      <c r="AQ17" s="535" t="e">
        <f t="shared" si="2"/>
        <v>#DIV/0!</v>
      </c>
      <c r="AR17" s="378" t="s">
        <v>320</v>
      </c>
    </row>
    <row r="18" spans="1:44" ht="15.75" customHeight="1" x14ac:dyDescent="0.2">
      <c r="A18" s="334">
        <v>6</v>
      </c>
      <c r="B18" s="346" t="s">
        <v>68</v>
      </c>
      <c r="C18" s="347"/>
      <c r="D18" s="348"/>
      <c r="E18" s="348"/>
      <c r="F18" s="348"/>
      <c r="G18" s="423"/>
      <c r="H18" s="423"/>
      <c r="I18" s="423"/>
      <c r="J18" s="348"/>
      <c r="K18" s="422"/>
      <c r="L18" s="422"/>
      <c r="M18" s="422"/>
      <c r="N18" s="422"/>
      <c r="O18" s="422"/>
      <c r="P18" s="422"/>
      <c r="Q18" s="348"/>
      <c r="R18" s="516" t="s">
        <v>522</v>
      </c>
      <c r="S18" s="517"/>
      <c r="T18" s="517"/>
      <c r="U18" s="517"/>
      <c r="V18" s="517"/>
      <c r="W18" s="517"/>
      <c r="X18" s="517"/>
      <c r="Y18" s="517"/>
      <c r="Z18" s="517"/>
      <c r="AA18" s="517"/>
      <c r="AB18" s="517"/>
      <c r="AC18" s="517"/>
      <c r="AD18" s="517"/>
      <c r="AE18" s="517"/>
      <c r="AF18" s="517"/>
      <c r="AG18" s="517"/>
      <c r="AH18" s="517"/>
      <c r="AI18" s="517"/>
      <c r="AJ18" s="517"/>
      <c r="AK18" s="517"/>
      <c r="AL18" s="517"/>
      <c r="AM18" s="517"/>
      <c r="AN18" s="518"/>
      <c r="AO18" s="418">
        <f t="shared" si="1"/>
        <v>0</v>
      </c>
      <c r="AP18" s="536">
        <v>0</v>
      </c>
      <c r="AQ18" s="535" t="e">
        <f t="shared" si="2"/>
        <v>#DIV/0!</v>
      </c>
      <c r="AR18" s="378" t="s">
        <v>320</v>
      </c>
    </row>
    <row r="19" spans="1:44" ht="15.75" customHeight="1" x14ac:dyDescent="0.2">
      <c r="A19" s="334">
        <v>7</v>
      </c>
      <c r="B19" s="346" t="s">
        <v>69</v>
      </c>
      <c r="C19" s="347"/>
      <c r="D19" s="348"/>
      <c r="E19" s="348"/>
      <c r="F19" s="348"/>
      <c r="G19" s="348"/>
      <c r="H19" s="348"/>
      <c r="I19" s="348"/>
      <c r="J19" s="348"/>
      <c r="K19" s="348"/>
      <c r="L19" s="348"/>
      <c r="M19" s="348"/>
      <c r="N19" s="348"/>
      <c r="O19" s="348"/>
      <c r="P19" s="348"/>
      <c r="Q19" s="348"/>
      <c r="R19" s="348"/>
      <c r="S19" s="348"/>
      <c r="T19" s="348"/>
      <c r="U19" s="348"/>
      <c r="V19" s="348"/>
      <c r="W19" s="348"/>
      <c r="X19" s="348">
        <f>1*2</f>
        <v>2</v>
      </c>
      <c r="Y19" s="348">
        <f>1*4</f>
        <v>4</v>
      </c>
      <c r="Z19" s="348"/>
      <c r="AA19" s="516" t="s">
        <v>523</v>
      </c>
      <c r="AB19" s="517"/>
      <c r="AC19" s="517"/>
      <c r="AD19" s="517"/>
      <c r="AE19" s="517"/>
      <c r="AF19" s="517"/>
      <c r="AG19" s="517"/>
      <c r="AH19" s="517"/>
      <c r="AI19" s="517"/>
      <c r="AJ19" s="517"/>
      <c r="AK19" s="517"/>
      <c r="AL19" s="517"/>
      <c r="AM19" s="517"/>
      <c r="AN19" s="518"/>
      <c r="AO19" s="418">
        <f t="shared" si="1"/>
        <v>6</v>
      </c>
      <c r="AP19" s="536">
        <v>0</v>
      </c>
      <c r="AQ19" s="535" t="e">
        <f t="shared" si="2"/>
        <v>#DIV/0!</v>
      </c>
      <c r="AR19" s="378" t="s">
        <v>320</v>
      </c>
    </row>
    <row r="20" spans="1:44" ht="15.75" customHeight="1" x14ac:dyDescent="0.2">
      <c r="A20" s="414">
        <v>8</v>
      </c>
      <c r="B20" s="346" t="s">
        <v>70</v>
      </c>
      <c r="C20" s="347"/>
      <c r="D20" s="348"/>
      <c r="E20" s="348"/>
      <c r="F20" s="348"/>
      <c r="G20" s="348"/>
      <c r="H20" s="348"/>
      <c r="I20" s="348"/>
      <c r="J20" s="348"/>
      <c r="K20" s="348"/>
      <c r="L20" s="348"/>
      <c r="M20" s="348"/>
      <c r="N20" s="348"/>
      <c r="O20" s="348"/>
      <c r="P20" s="348"/>
      <c r="Q20" s="348"/>
      <c r="R20" s="348"/>
      <c r="S20" s="348"/>
      <c r="T20" s="348"/>
      <c r="U20" s="348"/>
      <c r="V20" s="348"/>
      <c r="W20" s="348"/>
      <c r="X20" s="348"/>
      <c r="Y20" s="348"/>
      <c r="Z20" s="348"/>
      <c r="AA20" s="348">
        <f>1*6</f>
        <v>6</v>
      </c>
      <c r="AB20" s="348"/>
      <c r="AC20" s="348">
        <f>5*12</f>
        <v>60</v>
      </c>
      <c r="AD20" s="348">
        <f>7*12</f>
        <v>84</v>
      </c>
      <c r="AE20" s="349"/>
      <c r="AF20" s="348"/>
      <c r="AG20" s="349"/>
      <c r="AH20" s="348"/>
      <c r="AI20" s="348"/>
      <c r="AJ20" s="350"/>
      <c r="AK20" s="350"/>
      <c r="AL20" s="348"/>
      <c r="AM20" s="348"/>
      <c r="AN20" s="348"/>
      <c r="AO20" s="418">
        <f t="shared" si="1"/>
        <v>150</v>
      </c>
      <c r="AP20" s="536">
        <v>0</v>
      </c>
      <c r="AQ20" s="535" t="e">
        <f t="shared" si="2"/>
        <v>#DIV/0!</v>
      </c>
      <c r="AR20" s="378" t="s">
        <v>320</v>
      </c>
    </row>
    <row r="21" spans="1:44" ht="15.75" customHeight="1" x14ac:dyDescent="0.2">
      <c r="A21" s="334">
        <v>9</v>
      </c>
      <c r="B21" s="346" t="s">
        <v>71</v>
      </c>
      <c r="C21" s="347"/>
      <c r="D21" s="348"/>
      <c r="E21" s="348"/>
      <c r="F21" s="348"/>
      <c r="G21" s="348"/>
      <c r="H21" s="348"/>
      <c r="I21" s="348"/>
      <c r="J21" s="348"/>
      <c r="K21" s="348"/>
      <c r="L21" s="348"/>
      <c r="M21" s="348"/>
      <c r="N21" s="348"/>
      <c r="O21" s="348"/>
      <c r="P21" s="348"/>
      <c r="Q21" s="348"/>
      <c r="R21" s="348"/>
      <c r="S21" s="348"/>
      <c r="T21" s="348"/>
      <c r="U21" s="348"/>
      <c r="V21" s="348"/>
      <c r="W21" s="348"/>
      <c r="X21" s="348"/>
      <c r="Y21" s="348"/>
      <c r="Z21" s="348"/>
      <c r="AA21" s="348">
        <f>8*6</f>
        <v>48</v>
      </c>
      <c r="AB21" s="348"/>
      <c r="AC21" s="348">
        <f>2*12</f>
        <v>24</v>
      </c>
      <c r="AD21" s="348">
        <f>6*12</f>
        <v>72</v>
      </c>
      <c r="AE21" s="349"/>
      <c r="AF21" s="348"/>
      <c r="AG21" s="349"/>
      <c r="AH21" s="348"/>
      <c r="AI21" s="348">
        <f>6</f>
        <v>6</v>
      </c>
      <c r="AJ21" s="348"/>
      <c r="AK21" s="348"/>
      <c r="AL21" s="348"/>
      <c r="AM21" s="348"/>
      <c r="AN21" s="348"/>
      <c r="AO21" s="418">
        <f t="shared" si="1"/>
        <v>150</v>
      </c>
      <c r="AP21" s="536">
        <v>0</v>
      </c>
      <c r="AQ21" s="535" t="e">
        <f t="shared" si="2"/>
        <v>#DIV/0!</v>
      </c>
      <c r="AR21" s="378" t="s">
        <v>320</v>
      </c>
    </row>
    <row r="22" spans="1:44" ht="15.75" customHeight="1" x14ac:dyDescent="0.2">
      <c r="A22" s="334">
        <v>10</v>
      </c>
      <c r="B22" s="346" t="s">
        <v>72</v>
      </c>
      <c r="C22" s="347"/>
      <c r="D22" s="348"/>
      <c r="E22" s="348"/>
      <c r="F22" s="348"/>
      <c r="G22" s="348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48"/>
      <c r="U22" s="348"/>
      <c r="V22" s="348"/>
      <c r="W22" s="348"/>
      <c r="X22" s="348"/>
      <c r="Y22" s="348"/>
      <c r="Z22" s="348"/>
      <c r="AA22" s="348">
        <f>9*6</f>
        <v>54</v>
      </c>
      <c r="AB22" s="348"/>
      <c r="AC22" s="348">
        <f>3*12</f>
        <v>36</v>
      </c>
      <c r="AD22" s="348">
        <f>5*12</f>
        <v>60</v>
      </c>
      <c r="AE22" s="349"/>
      <c r="AF22" s="348"/>
      <c r="AG22" s="349"/>
      <c r="AH22" s="348"/>
      <c r="AI22" s="349"/>
      <c r="AJ22" s="350"/>
      <c r="AK22" s="350"/>
      <c r="AL22" s="348"/>
      <c r="AM22" s="348"/>
      <c r="AN22" s="348"/>
      <c r="AO22" s="418">
        <f t="shared" si="1"/>
        <v>150</v>
      </c>
      <c r="AP22" s="536">
        <v>0</v>
      </c>
      <c r="AQ22" s="535" t="e">
        <f t="shared" si="2"/>
        <v>#DIV/0!</v>
      </c>
      <c r="AR22" s="378" t="s">
        <v>320</v>
      </c>
    </row>
    <row r="23" spans="1:44" ht="15.75" customHeight="1" x14ac:dyDescent="0.2">
      <c r="A23" s="414">
        <v>11</v>
      </c>
      <c r="B23" s="346" t="s">
        <v>73</v>
      </c>
      <c r="C23" s="538" t="s">
        <v>237</v>
      </c>
      <c r="D23" s="539"/>
      <c r="E23" s="539"/>
      <c r="F23" s="539"/>
      <c r="G23" s="539"/>
      <c r="H23" s="539"/>
      <c r="I23" s="539"/>
      <c r="J23" s="539"/>
      <c r="K23" s="539"/>
      <c r="L23" s="539"/>
      <c r="M23" s="539"/>
      <c r="N23" s="539"/>
      <c r="O23" s="539"/>
      <c r="P23" s="539"/>
      <c r="Q23" s="539"/>
      <c r="R23" s="539"/>
      <c r="S23" s="539"/>
      <c r="T23" s="539"/>
      <c r="U23" s="539"/>
      <c r="V23" s="539"/>
      <c r="W23" s="539"/>
      <c r="X23" s="539"/>
      <c r="Y23" s="539"/>
      <c r="Z23" s="539"/>
      <c r="AA23" s="539"/>
      <c r="AB23" s="539"/>
      <c r="AC23" s="539"/>
      <c r="AD23" s="539"/>
      <c r="AE23" s="539"/>
      <c r="AF23" s="539"/>
      <c r="AG23" s="539"/>
      <c r="AH23" s="539"/>
      <c r="AI23" s="539"/>
      <c r="AJ23" s="539"/>
      <c r="AK23" s="539"/>
      <c r="AL23" s="539"/>
      <c r="AM23" s="539"/>
      <c r="AN23" s="540"/>
      <c r="AO23" s="418">
        <f>SUM(C23:AN23)</f>
        <v>0</v>
      </c>
      <c r="AP23" s="536">
        <v>0</v>
      </c>
      <c r="AQ23" s="535" t="e">
        <f t="shared" si="2"/>
        <v>#VALUE!</v>
      </c>
      <c r="AR23" s="378" t="s">
        <v>320</v>
      </c>
    </row>
    <row r="24" spans="1:44" ht="15.75" customHeight="1" x14ac:dyDescent="0.2">
      <c r="A24" s="334">
        <v>12</v>
      </c>
      <c r="B24" s="346" t="s">
        <v>74</v>
      </c>
      <c r="C24" s="347"/>
      <c r="D24" s="348"/>
      <c r="E24" s="348"/>
      <c r="F24" s="348"/>
      <c r="G24" s="348"/>
      <c r="H24" s="348"/>
      <c r="I24" s="348"/>
      <c r="J24" s="348"/>
      <c r="K24" s="355"/>
      <c r="L24" s="355"/>
      <c r="M24" s="355"/>
      <c r="N24" s="355"/>
      <c r="O24" s="355"/>
      <c r="P24" s="355"/>
      <c r="Q24" s="348"/>
      <c r="R24" s="348"/>
      <c r="S24" s="348"/>
      <c r="T24" s="348"/>
      <c r="U24" s="348"/>
      <c r="V24" s="348"/>
      <c r="W24" s="348"/>
      <c r="X24" s="348"/>
      <c r="Y24" s="355"/>
      <c r="Z24" s="348"/>
      <c r="AA24" s="348">
        <f>8*6</f>
        <v>48</v>
      </c>
      <c r="AB24" s="348"/>
      <c r="AC24" s="348">
        <f>2*12</f>
        <v>24</v>
      </c>
      <c r="AD24" s="348">
        <f>6*12</f>
        <v>72</v>
      </c>
      <c r="AE24" s="349"/>
      <c r="AF24" s="348"/>
      <c r="AG24" s="349"/>
      <c r="AH24" s="348"/>
      <c r="AI24" s="348"/>
      <c r="AJ24" s="348"/>
      <c r="AK24" s="348"/>
      <c r="AL24" s="348">
        <f>1*6</f>
        <v>6</v>
      </c>
      <c r="AM24" s="348"/>
      <c r="AN24" s="348"/>
      <c r="AO24" s="418">
        <f t="shared" si="1"/>
        <v>150</v>
      </c>
      <c r="AP24" s="536">
        <v>0</v>
      </c>
      <c r="AQ24" s="535" t="e">
        <f t="shared" si="2"/>
        <v>#DIV/0!</v>
      </c>
      <c r="AR24" s="378" t="s">
        <v>320</v>
      </c>
    </row>
    <row r="25" spans="1:44" ht="15.75" customHeight="1" x14ac:dyDescent="0.2">
      <c r="A25" s="334">
        <v>13</v>
      </c>
      <c r="B25" s="346" t="s">
        <v>75</v>
      </c>
      <c r="C25" s="347"/>
      <c r="D25" s="348"/>
      <c r="E25" s="348"/>
      <c r="F25" s="348"/>
      <c r="G25" s="348"/>
      <c r="H25" s="348"/>
      <c r="I25" s="348"/>
      <c r="J25" s="348"/>
      <c r="K25" s="348"/>
      <c r="L25" s="348"/>
      <c r="M25" s="348"/>
      <c r="N25" s="348"/>
      <c r="O25" s="348"/>
      <c r="P25" s="348"/>
      <c r="Q25" s="348"/>
      <c r="R25" s="348"/>
      <c r="S25" s="348"/>
      <c r="T25" s="348"/>
      <c r="U25" s="348"/>
      <c r="V25" s="348"/>
      <c r="W25" s="348"/>
      <c r="X25" s="348"/>
      <c r="Y25" s="348"/>
      <c r="Z25" s="348"/>
      <c r="AA25" s="348">
        <f>9*6</f>
        <v>54</v>
      </c>
      <c r="AB25" s="348"/>
      <c r="AC25" s="348">
        <f>2*12</f>
        <v>24</v>
      </c>
      <c r="AD25" s="348">
        <f>6*12</f>
        <v>72</v>
      </c>
      <c r="AE25" s="349"/>
      <c r="AF25" s="348"/>
      <c r="AG25" s="349"/>
      <c r="AH25" s="348"/>
      <c r="AI25" s="349"/>
      <c r="AJ25" s="350"/>
      <c r="AK25" s="350"/>
      <c r="AL25" s="348"/>
      <c r="AM25" s="348"/>
      <c r="AN25" s="348"/>
      <c r="AO25" s="418">
        <f t="shared" si="1"/>
        <v>150</v>
      </c>
      <c r="AP25" s="536">
        <v>0</v>
      </c>
      <c r="AQ25" s="535" t="e">
        <f t="shared" si="2"/>
        <v>#DIV/0!</v>
      </c>
      <c r="AR25" s="378" t="s">
        <v>320</v>
      </c>
    </row>
    <row r="26" spans="1:44" ht="15.75" customHeight="1" x14ac:dyDescent="0.2">
      <c r="A26" s="414">
        <v>14</v>
      </c>
      <c r="B26" s="346" t="s">
        <v>76</v>
      </c>
      <c r="C26" s="347"/>
      <c r="D26" s="348"/>
      <c r="E26" s="348"/>
      <c r="F26" s="348"/>
      <c r="G26" s="348"/>
      <c r="H26" s="348"/>
      <c r="I26" s="348"/>
      <c r="J26" s="348"/>
      <c r="K26" s="348"/>
      <c r="L26" s="348"/>
      <c r="M26" s="348"/>
      <c r="N26" s="348"/>
      <c r="O26" s="348"/>
      <c r="P26" s="348"/>
      <c r="Q26" s="348"/>
      <c r="R26" s="348"/>
      <c r="S26" s="348"/>
      <c r="T26" s="348"/>
      <c r="U26" s="348"/>
      <c r="V26" s="348"/>
      <c r="W26" s="348"/>
      <c r="X26" s="348"/>
      <c r="Y26" s="348"/>
      <c r="Z26" s="348"/>
      <c r="AA26" s="348">
        <f>9*6</f>
        <v>54</v>
      </c>
      <c r="AB26" s="348"/>
      <c r="AC26" s="348">
        <f>2*12</f>
        <v>24</v>
      </c>
      <c r="AD26" s="348">
        <f>6*12</f>
        <v>72</v>
      </c>
      <c r="AE26" s="349"/>
      <c r="AF26" s="348"/>
      <c r="AG26" s="349"/>
      <c r="AH26" s="348"/>
      <c r="AI26" s="349"/>
      <c r="AJ26" s="350"/>
      <c r="AK26" s="350"/>
      <c r="AL26" s="348"/>
      <c r="AM26" s="348"/>
      <c r="AN26" s="348"/>
      <c r="AO26" s="418">
        <f t="shared" si="1"/>
        <v>150</v>
      </c>
      <c r="AP26" s="536">
        <v>0</v>
      </c>
      <c r="AQ26" s="535" t="e">
        <f t="shared" si="2"/>
        <v>#DIV/0!</v>
      </c>
      <c r="AR26" s="378" t="s">
        <v>320</v>
      </c>
    </row>
    <row r="27" spans="1:44" ht="15.75" customHeight="1" x14ac:dyDescent="0.2">
      <c r="A27" s="334">
        <v>15</v>
      </c>
      <c r="B27" s="346" t="s">
        <v>77</v>
      </c>
      <c r="C27" s="347"/>
      <c r="D27" s="348"/>
      <c r="E27" s="348"/>
      <c r="F27" s="348"/>
      <c r="G27" s="348"/>
      <c r="H27" s="348"/>
      <c r="I27" s="348"/>
      <c r="J27" s="348"/>
      <c r="K27" s="348"/>
      <c r="L27" s="348"/>
      <c r="M27" s="348"/>
      <c r="N27" s="348"/>
      <c r="O27" s="348"/>
      <c r="P27" s="348"/>
      <c r="Q27" s="348"/>
      <c r="R27" s="348"/>
      <c r="S27" s="348"/>
      <c r="T27" s="348"/>
      <c r="U27" s="348"/>
      <c r="V27" s="348"/>
      <c r="W27" s="348"/>
      <c r="X27" s="348"/>
      <c r="Y27" s="348"/>
      <c r="Z27" s="348"/>
      <c r="AA27" s="348">
        <f>9*6</f>
        <v>54</v>
      </c>
      <c r="AB27" s="348"/>
      <c r="AC27" s="348">
        <f>2*12</f>
        <v>24</v>
      </c>
      <c r="AD27" s="348">
        <f>6*12</f>
        <v>72</v>
      </c>
      <c r="AE27" s="349"/>
      <c r="AF27" s="348"/>
      <c r="AG27" s="349"/>
      <c r="AH27" s="348"/>
      <c r="AI27" s="349"/>
      <c r="AJ27" s="350"/>
      <c r="AK27" s="350"/>
      <c r="AL27" s="348"/>
      <c r="AM27" s="348"/>
      <c r="AN27" s="348"/>
      <c r="AO27" s="418">
        <f t="shared" si="1"/>
        <v>150</v>
      </c>
      <c r="AP27" s="536">
        <v>0</v>
      </c>
      <c r="AQ27" s="535" t="e">
        <f t="shared" si="2"/>
        <v>#DIV/0!</v>
      </c>
      <c r="AR27" s="378" t="s">
        <v>320</v>
      </c>
    </row>
    <row r="28" spans="1:44" ht="15.75" customHeight="1" x14ac:dyDescent="0.2">
      <c r="A28" s="334">
        <v>16</v>
      </c>
      <c r="B28" s="346" t="s">
        <v>78</v>
      </c>
      <c r="C28" s="347"/>
      <c r="D28" s="348"/>
      <c r="E28" s="348"/>
      <c r="F28" s="348"/>
      <c r="G28" s="348"/>
      <c r="H28" s="348"/>
      <c r="I28" s="348"/>
      <c r="J28" s="348"/>
      <c r="K28" s="348"/>
      <c r="L28" s="348"/>
      <c r="M28" s="348"/>
      <c r="N28" s="348"/>
      <c r="O28" s="348"/>
      <c r="P28" s="348"/>
      <c r="Q28" s="348"/>
      <c r="R28" s="348"/>
      <c r="S28" s="348"/>
      <c r="T28" s="348"/>
      <c r="U28" s="348"/>
      <c r="V28" s="348"/>
      <c r="W28" s="348"/>
      <c r="X28" s="348"/>
      <c r="Y28" s="348"/>
      <c r="Z28" s="348"/>
      <c r="AA28" s="348">
        <f>3*6</f>
        <v>18</v>
      </c>
      <c r="AB28" s="348"/>
      <c r="AC28" s="348">
        <f>5*12</f>
        <v>60</v>
      </c>
      <c r="AD28" s="348">
        <f>6*12</f>
        <v>72</v>
      </c>
      <c r="AE28" s="349"/>
      <c r="AF28" s="348"/>
      <c r="AG28" s="349"/>
      <c r="AH28" s="348"/>
      <c r="AI28" s="349"/>
      <c r="AJ28" s="350"/>
      <c r="AK28" s="350"/>
      <c r="AL28" s="350"/>
      <c r="AM28" s="350"/>
      <c r="AN28" s="350"/>
      <c r="AO28" s="418">
        <f>SUM(C28:AN28)</f>
        <v>150</v>
      </c>
      <c r="AP28" s="536">
        <v>0</v>
      </c>
      <c r="AQ28" s="535" t="e">
        <f t="shared" si="2"/>
        <v>#DIV/0!</v>
      </c>
      <c r="AR28" s="378" t="s">
        <v>320</v>
      </c>
    </row>
    <row r="29" spans="1:44" ht="15.75" customHeight="1" x14ac:dyDescent="0.2">
      <c r="A29" s="414">
        <v>17</v>
      </c>
      <c r="B29" s="346" t="s">
        <v>80</v>
      </c>
      <c r="C29" s="538" t="s">
        <v>484</v>
      </c>
      <c r="D29" s="539"/>
      <c r="E29" s="539"/>
      <c r="F29" s="539"/>
      <c r="G29" s="539"/>
      <c r="H29" s="539"/>
      <c r="I29" s="539"/>
      <c r="J29" s="539"/>
      <c r="K29" s="539"/>
      <c r="L29" s="539"/>
      <c r="M29" s="539"/>
      <c r="N29" s="539"/>
      <c r="O29" s="539"/>
      <c r="P29" s="539"/>
      <c r="Q29" s="539"/>
      <c r="R29" s="539"/>
      <c r="S29" s="539"/>
      <c r="T29" s="539"/>
      <c r="U29" s="539"/>
      <c r="V29" s="539"/>
      <c r="W29" s="539"/>
      <c r="X29" s="539"/>
      <c r="Y29" s="539"/>
      <c r="Z29" s="539"/>
      <c r="AA29" s="539"/>
      <c r="AB29" s="539"/>
      <c r="AC29" s="539"/>
      <c r="AD29" s="539"/>
      <c r="AE29" s="539"/>
      <c r="AF29" s="539"/>
      <c r="AG29" s="539"/>
      <c r="AH29" s="539"/>
      <c r="AI29" s="539"/>
      <c r="AJ29" s="539"/>
      <c r="AK29" s="539"/>
      <c r="AL29" s="539"/>
      <c r="AM29" s="539"/>
      <c r="AN29" s="540"/>
      <c r="AO29" s="418">
        <f>SUM(C29:AN29)</f>
        <v>0</v>
      </c>
      <c r="AP29" s="536">
        <v>0</v>
      </c>
      <c r="AQ29" s="535" t="e">
        <f t="shared" si="2"/>
        <v>#VALUE!</v>
      </c>
      <c r="AR29" s="378" t="s">
        <v>320</v>
      </c>
    </row>
    <row r="30" spans="1:44" ht="15.75" customHeight="1" x14ac:dyDescent="0.2">
      <c r="A30" s="334">
        <v>18</v>
      </c>
      <c r="B30" s="346" t="s">
        <v>85</v>
      </c>
      <c r="C30" s="347"/>
      <c r="D30" s="348"/>
      <c r="E30" s="348"/>
      <c r="F30" s="348"/>
      <c r="G30" s="348"/>
      <c r="H30" s="348"/>
      <c r="I30" s="348"/>
      <c r="J30" s="348"/>
      <c r="K30" s="348"/>
      <c r="L30" s="348"/>
      <c r="M30" s="348"/>
      <c r="N30" s="348"/>
      <c r="O30" s="348"/>
      <c r="P30" s="348"/>
      <c r="Q30" s="348"/>
      <c r="R30" s="348"/>
      <c r="S30" s="348"/>
      <c r="T30" s="348"/>
      <c r="U30" s="348"/>
      <c r="V30" s="348"/>
      <c r="W30" s="348"/>
      <c r="X30" s="348">
        <f>1*2</f>
        <v>2</v>
      </c>
      <c r="Y30" s="348">
        <f>1*4</f>
        <v>4</v>
      </c>
      <c r="Z30" s="348"/>
      <c r="AA30" s="348"/>
      <c r="AB30" s="348"/>
      <c r="AC30" s="348">
        <f>8*12</f>
        <v>96</v>
      </c>
      <c r="AD30" s="348">
        <f>4*12</f>
        <v>48</v>
      </c>
      <c r="AE30" s="349"/>
      <c r="AF30" s="348"/>
      <c r="AG30" s="349"/>
      <c r="AH30" s="348"/>
      <c r="AI30" s="348"/>
      <c r="AJ30" s="348"/>
      <c r="AK30" s="348"/>
      <c r="AL30" s="348"/>
      <c r="AM30" s="348"/>
      <c r="AN30" s="348"/>
      <c r="AO30" s="418">
        <f t="shared" si="1"/>
        <v>150</v>
      </c>
      <c r="AP30" s="536">
        <v>1</v>
      </c>
      <c r="AQ30" s="535" t="e">
        <f t="shared" si="2"/>
        <v>#DIV/0!</v>
      </c>
      <c r="AR30" s="378" t="s">
        <v>320</v>
      </c>
    </row>
    <row r="31" spans="1:44" ht="15.75" customHeight="1" x14ac:dyDescent="0.2">
      <c r="A31" s="334">
        <v>19</v>
      </c>
      <c r="B31" s="346" t="s">
        <v>87</v>
      </c>
      <c r="C31" s="537"/>
      <c r="D31" s="348"/>
      <c r="E31" s="422"/>
      <c r="F31" s="422"/>
      <c r="G31" s="422"/>
      <c r="H31" s="422"/>
      <c r="I31" s="422"/>
      <c r="J31" s="422"/>
      <c r="K31" s="422"/>
      <c r="L31" s="422"/>
      <c r="M31" s="422"/>
      <c r="N31" s="422"/>
      <c r="O31" s="422"/>
      <c r="P31" s="422"/>
      <c r="Q31" s="422"/>
      <c r="R31" s="422"/>
      <c r="S31" s="422"/>
      <c r="T31" s="422"/>
      <c r="U31" s="422"/>
      <c r="V31" s="422"/>
      <c r="W31" s="422"/>
      <c r="X31" s="422"/>
      <c r="Y31" s="422"/>
      <c r="Z31" s="422"/>
      <c r="AA31" s="348">
        <f>1*6</f>
        <v>6</v>
      </c>
      <c r="AB31" s="348"/>
      <c r="AC31" s="348">
        <f>6*12</f>
        <v>72</v>
      </c>
      <c r="AD31" s="348">
        <f>6*12</f>
        <v>72</v>
      </c>
      <c r="AE31" s="422"/>
      <c r="AF31" s="422"/>
      <c r="AG31" s="422"/>
      <c r="AH31" s="422"/>
      <c r="AI31" s="422"/>
      <c r="AJ31" s="422"/>
      <c r="AK31" s="422"/>
      <c r="AL31" s="422"/>
      <c r="AM31" s="422"/>
      <c r="AN31" s="422"/>
      <c r="AO31" s="418">
        <f t="shared" si="1"/>
        <v>150</v>
      </c>
      <c r="AP31" s="536">
        <v>0</v>
      </c>
      <c r="AQ31" s="535" t="e">
        <f t="shared" si="2"/>
        <v>#DIV/0!</v>
      </c>
      <c r="AR31" s="378" t="s">
        <v>320</v>
      </c>
    </row>
    <row r="32" spans="1:44" ht="15.75" customHeight="1" x14ac:dyDescent="0.2">
      <c r="A32" s="414">
        <v>20</v>
      </c>
      <c r="B32" s="346" t="s">
        <v>88</v>
      </c>
      <c r="C32" s="537"/>
      <c r="D32" s="422"/>
      <c r="E32" s="422"/>
      <c r="F32" s="422"/>
      <c r="G32" s="422"/>
      <c r="H32" s="422"/>
      <c r="I32" s="422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348">
        <f>1*6</f>
        <v>6</v>
      </c>
      <c r="AB32" s="348"/>
      <c r="AC32" s="348">
        <f>6*12</f>
        <v>72</v>
      </c>
      <c r="AD32" s="348">
        <f>6*12</f>
        <v>72</v>
      </c>
      <c r="AE32" s="422"/>
      <c r="AF32" s="422"/>
      <c r="AG32" s="422"/>
      <c r="AH32" s="422"/>
      <c r="AI32" s="422"/>
      <c r="AJ32" s="422"/>
      <c r="AK32" s="422"/>
      <c r="AL32" s="422"/>
      <c r="AM32" s="422"/>
      <c r="AN32" s="422"/>
      <c r="AO32" s="418">
        <f t="shared" si="1"/>
        <v>150</v>
      </c>
      <c r="AP32" s="536">
        <v>11</v>
      </c>
      <c r="AQ32" s="535" t="e">
        <f t="shared" si="2"/>
        <v>#DIV/0!</v>
      </c>
      <c r="AR32" s="378" t="s">
        <v>320</v>
      </c>
    </row>
    <row r="33" spans="1:44" ht="15.75" customHeight="1" x14ac:dyDescent="0.2">
      <c r="A33" s="334">
        <v>21</v>
      </c>
      <c r="B33" s="346" t="s">
        <v>89</v>
      </c>
      <c r="C33" s="347"/>
      <c r="D33" s="348"/>
      <c r="E33" s="348"/>
      <c r="F33" s="348"/>
      <c r="G33" s="348"/>
      <c r="H33" s="348"/>
      <c r="I33" s="348"/>
      <c r="J33" s="348"/>
      <c r="K33" s="348"/>
      <c r="L33" s="348"/>
      <c r="M33" s="348"/>
      <c r="N33" s="348"/>
      <c r="O33" s="348"/>
      <c r="P33" s="348"/>
      <c r="Q33" s="348"/>
      <c r="R33" s="348"/>
      <c r="S33" s="348"/>
      <c r="T33" s="348"/>
      <c r="U33" s="348"/>
      <c r="V33" s="348"/>
      <c r="W33" s="348"/>
      <c r="X33" s="348"/>
      <c r="Y33" s="348"/>
      <c r="Z33" s="348"/>
      <c r="AA33" s="348">
        <f>7*6</f>
        <v>42</v>
      </c>
      <c r="AB33" s="348"/>
      <c r="AC33" s="348">
        <f>3*12</f>
        <v>36</v>
      </c>
      <c r="AD33" s="348">
        <f>6*12</f>
        <v>72</v>
      </c>
      <c r="AE33" s="349"/>
      <c r="AF33" s="348"/>
      <c r="AG33" s="349"/>
      <c r="AH33" s="348"/>
      <c r="AI33" s="349"/>
      <c r="AJ33" s="350"/>
      <c r="AK33" s="350"/>
      <c r="AL33" s="348"/>
      <c r="AM33" s="348"/>
      <c r="AN33" s="348"/>
      <c r="AO33" s="418">
        <f t="shared" si="1"/>
        <v>150</v>
      </c>
      <c r="AP33" s="536">
        <v>0</v>
      </c>
      <c r="AQ33" s="535" t="e">
        <f t="shared" si="2"/>
        <v>#DIV/0!</v>
      </c>
      <c r="AR33" s="378" t="s">
        <v>320</v>
      </c>
    </row>
    <row r="34" spans="1:44" ht="15.75" customHeight="1" x14ac:dyDescent="0.2">
      <c r="A34" s="334">
        <v>22</v>
      </c>
      <c r="B34" s="356" t="s">
        <v>91</v>
      </c>
      <c r="C34" s="538" t="s">
        <v>524</v>
      </c>
      <c r="D34" s="539"/>
      <c r="E34" s="539"/>
      <c r="F34" s="539"/>
      <c r="G34" s="539"/>
      <c r="H34" s="539"/>
      <c r="I34" s="539"/>
      <c r="J34" s="539"/>
      <c r="K34" s="539"/>
      <c r="L34" s="539"/>
      <c r="M34" s="539"/>
      <c r="N34" s="539"/>
      <c r="O34" s="539"/>
      <c r="P34" s="539"/>
      <c r="Q34" s="539"/>
      <c r="R34" s="539"/>
      <c r="S34" s="539"/>
      <c r="T34" s="539"/>
      <c r="U34" s="539"/>
      <c r="V34" s="539"/>
      <c r="W34" s="539"/>
      <c r="X34" s="539"/>
      <c r="Y34" s="539"/>
      <c r="Z34" s="539"/>
      <c r="AA34" s="539"/>
      <c r="AB34" s="539"/>
      <c r="AC34" s="539"/>
      <c r="AD34" s="539"/>
      <c r="AE34" s="539"/>
      <c r="AF34" s="539"/>
      <c r="AG34" s="539"/>
      <c r="AH34" s="539"/>
      <c r="AI34" s="539"/>
      <c r="AJ34" s="539"/>
      <c r="AK34" s="539"/>
      <c r="AL34" s="539"/>
      <c r="AM34" s="539"/>
      <c r="AN34" s="540"/>
      <c r="AO34" s="418">
        <f>SUM(C34:AN34)</f>
        <v>0</v>
      </c>
      <c r="AP34" s="536">
        <v>0</v>
      </c>
      <c r="AQ34" s="535" t="e">
        <f t="shared" si="2"/>
        <v>#VALUE!</v>
      </c>
      <c r="AR34" s="378" t="s">
        <v>320</v>
      </c>
    </row>
    <row r="35" spans="1:44" ht="15.75" customHeight="1" x14ac:dyDescent="0.2">
      <c r="A35" s="414">
        <v>23</v>
      </c>
      <c r="B35" s="346" t="s">
        <v>93</v>
      </c>
      <c r="C35" s="347"/>
      <c r="D35" s="348"/>
      <c r="E35" s="348"/>
      <c r="F35" s="348"/>
      <c r="G35" s="348"/>
      <c r="H35" s="348"/>
      <c r="I35" s="348"/>
      <c r="J35" s="348"/>
      <c r="K35" s="348"/>
      <c r="L35" s="348"/>
      <c r="M35" s="348"/>
      <c r="N35" s="348"/>
      <c r="O35" s="348"/>
      <c r="P35" s="348"/>
      <c r="Q35" s="348"/>
      <c r="R35" s="348"/>
      <c r="S35" s="348"/>
      <c r="T35" s="348"/>
      <c r="U35" s="348"/>
      <c r="V35" s="348"/>
      <c r="W35" s="348"/>
      <c r="X35" s="348">
        <f>9*2</f>
        <v>18</v>
      </c>
      <c r="Y35" s="348">
        <f>9*4</f>
        <v>36</v>
      </c>
      <c r="Z35" s="348"/>
      <c r="AA35" s="348"/>
      <c r="AB35" s="348"/>
      <c r="AC35" s="348"/>
      <c r="AD35" s="348">
        <f>8*12</f>
        <v>96</v>
      </c>
      <c r="AE35" s="349"/>
      <c r="AF35" s="348"/>
      <c r="AG35" s="349"/>
      <c r="AH35" s="348"/>
      <c r="AI35" s="349"/>
      <c r="AJ35" s="350"/>
      <c r="AK35" s="350"/>
      <c r="AL35" s="348"/>
      <c r="AM35" s="348"/>
      <c r="AN35" s="348"/>
      <c r="AO35" s="418">
        <f>SUM(C35:AN35)</f>
        <v>150</v>
      </c>
      <c r="AP35" s="536">
        <v>6</v>
      </c>
      <c r="AQ35" s="535" t="e">
        <f t="shared" si="2"/>
        <v>#DIV/0!</v>
      </c>
      <c r="AR35" s="378" t="s">
        <v>320</v>
      </c>
    </row>
    <row r="36" spans="1:44" ht="15.75" customHeight="1" x14ac:dyDescent="0.2">
      <c r="A36" s="334">
        <v>24</v>
      </c>
      <c r="B36" s="346" t="s">
        <v>94</v>
      </c>
      <c r="C36" s="347">
        <v>12</v>
      </c>
      <c r="D36" s="348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8"/>
      <c r="T36" s="348"/>
      <c r="U36" s="348"/>
      <c r="V36" s="348"/>
      <c r="W36" s="348"/>
      <c r="X36" s="348">
        <v>10</v>
      </c>
      <c r="Y36" s="348">
        <f>11*4</f>
        <v>44</v>
      </c>
      <c r="Z36" s="348"/>
      <c r="AA36" s="348">
        <f>6*6</f>
        <v>36</v>
      </c>
      <c r="AB36" s="348"/>
      <c r="AC36" s="348"/>
      <c r="AD36" s="348">
        <f>4*12</f>
        <v>48</v>
      </c>
      <c r="AE36" s="349"/>
      <c r="AF36" s="348"/>
      <c r="AG36" s="349"/>
      <c r="AH36" s="348"/>
      <c r="AI36" s="349"/>
      <c r="AJ36" s="350"/>
      <c r="AK36" s="350"/>
      <c r="AL36" s="350"/>
      <c r="AM36" s="350"/>
      <c r="AN36" s="350"/>
      <c r="AO36" s="418">
        <f t="shared" si="1"/>
        <v>150</v>
      </c>
      <c r="AP36" s="536">
        <v>64</v>
      </c>
      <c r="AQ36" s="535">
        <f t="shared" si="2"/>
        <v>5.333333333333333</v>
      </c>
      <c r="AR36" s="378" t="s">
        <v>320</v>
      </c>
    </row>
    <row r="37" spans="1:44" ht="15.75" customHeight="1" x14ac:dyDescent="0.2">
      <c r="A37" s="334">
        <v>25</v>
      </c>
      <c r="B37" s="346" t="s">
        <v>95</v>
      </c>
      <c r="C37" s="347"/>
      <c r="D37" s="348"/>
      <c r="E37" s="348"/>
      <c r="F37" s="348"/>
      <c r="G37" s="348"/>
      <c r="H37" s="348"/>
      <c r="I37" s="348"/>
      <c r="J37" s="348"/>
      <c r="K37" s="348"/>
      <c r="L37" s="348"/>
      <c r="M37" s="348"/>
      <c r="N37" s="348"/>
      <c r="O37" s="348"/>
      <c r="P37" s="348"/>
      <c r="Q37" s="348"/>
      <c r="R37" s="348"/>
      <c r="S37" s="348"/>
      <c r="T37" s="348"/>
      <c r="U37" s="348"/>
      <c r="V37" s="348"/>
      <c r="W37" s="348"/>
      <c r="X37" s="348">
        <f>10*2</f>
        <v>20</v>
      </c>
      <c r="Y37" s="348">
        <f>10*4</f>
        <v>40</v>
      </c>
      <c r="Z37" s="348"/>
      <c r="AA37" s="348">
        <f>3*6</f>
        <v>18</v>
      </c>
      <c r="AB37" s="348"/>
      <c r="AC37" s="348"/>
      <c r="AD37" s="348">
        <f>6*12</f>
        <v>72</v>
      </c>
      <c r="AE37" s="349"/>
      <c r="AF37" s="348"/>
      <c r="AG37" s="349"/>
      <c r="AH37" s="348"/>
      <c r="AI37" s="348"/>
      <c r="AJ37" s="348"/>
      <c r="AK37" s="348"/>
      <c r="AL37" s="348"/>
      <c r="AM37" s="348"/>
      <c r="AN37" s="348"/>
      <c r="AO37" s="418">
        <f t="shared" si="1"/>
        <v>150</v>
      </c>
      <c r="AP37" s="536">
        <v>0</v>
      </c>
      <c r="AQ37" s="535" t="e">
        <f t="shared" si="2"/>
        <v>#DIV/0!</v>
      </c>
      <c r="AR37" s="378" t="s">
        <v>320</v>
      </c>
    </row>
    <row r="38" spans="1:44" ht="15.75" customHeight="1" x14ac:dyDescent="0.2">
      <c r="A38" s="414">
        <v>26</v>
      </c>
      <c r="B38" s="346" t="s">
        <v>96</v>
      </c>
      <c r="C38" s="347"/>
      <c r="D38" s="348"/>
      <c r="E38" s="348"/>
      <c r="F38" s="348">
        <f>1*4</f>
        <v>4</v>
      </c>
      <c r="G38" s="348"/>
      <c r="H38" s="348"/>
      <c r="I38" s="348"/>
      <c r="J38" s="348"/>
      <c r="K38" s="348"/>
      <c r="L38" s="348"/>
      <c r="M38" s="348"/>
      <c r="N38" s="348"/>
      <c r="O38" s="348"/>
      <c r="P38" s="348"/>
      <c r="Q38" s="348"/>
      <c r="R38" s="348"/>
      <c r="S38" s="348"/>
      <c r="T38" s="348"/>
      <c r="U38" s="348"/>
      <c r="V38" s="348"/>
      <c r="W38" s="348"/>
      <c r="X38" s="348"/>
      <c r="Y38" s="348"/>
      <c r="Z38" s="348"/>
      <c r="AA38" s="348">
        <f>8*6</f>
        <v>48</v>
      </c>
      <c r="AB38" s="348"/>
      <c r="AC38" s="348">
        <f>1*12</f>
        <v>12</v>
      </c>
      <c r="AD38" s="348">
        <f>7*12</f>
        <v>84</v>
      </c>
      <c r="AE38" s="349"/>
      <c r="AF38" s="348"/>
      <c r="AG38" s="349"/>
      <c r="AH38" s="348"/>
      <c r="AI38" s="348">
        <f>2</f>
        <v>2</v>
      </c>
      <c r="AJ38" s="348"/>
      <c r="AK38" s="348"/>
      <c r="AL38" s="348"/>
      <c r="AM38" s="348"/>
      <c r="AN38" s="348"/>
      <c r="AO38" s="418">
        <f>SUM(C38:AN38)</f>
        <v>150</v>
      </c>
      <c r="AP38" s="536">
        <v>0</v>
      </c>
      <c r="AQ38" s="535" t="e">
        <f t="shared" si="2"/>
        <v>#DIV/0!</v>
      </c>
      <c r="AR38" s="378" t="s">
        <v>320</v>
      </c>
    </row>
    <row r="39" spans="1:44" ht="15.75" customHeight="1" x14ac:dyDescent="0.2">
      <c r="A39" s="334">
        <v>27</v>
      </c>
      <c r="B39" s="346" t="s">
        <v>98</v>
      </c>
      <c r="C39" s="347"/>
      <c r="D39" s="348"/>
      <c r="E39" s="348"/>
      <c r="F39" s="348"/>
      <c r="G39" s="348"/>
      <c r="H39" s="348"/>
      <c r="I39" s="348"/>
      <c r="J39" s="348"/>
      <c r="K39" s="348"/>
      <c r="L39" s="348"/>
      <c r="M39" s="348"/>
      <c r="N39" s="348"/>
      <c r="O39" s="348"/>
      <c r="P39" s="348"/>
      <c r="Q39" s="348"/>
      <c r="R39" s="348"/>
      <c r="S39" s="348"/>
      <c r="T39" s="348"/>
      <c r="U39" s="348"/>
      <c r="V39" s="348"/>
      <c r="W39" s="348"/>
      <c r="X39" s="358">
        <f>9*2</f>
        <v>18</v>
      </c>
      <c r="Y39" s="348">
        <f>9*4</f>
        <v>36</v>
      </c>
      <c r="Z39" s="348"/>
      <c r="AA39" s="348"/>
      <c r="AB39" s="348"/>
      <c r="AC39" s="348">
        <f>4*12</f>
        <v>48</v>
      </c>
      <c r="AD39" s="348">
        <f>4*12</f>
        <v>48</v>
      </c>
      <c r="AE39" s="425"/>
      <c r="AF39" s="425"/>
      <c r="AG39" s="425"/>
      <c r="AH39" s="425"/>
      <c r="AI39" s="425"/>
      <c r="AJ39" s="425"/>
      <c r="AK39" s="425"/>
      <c r="AL39" s="425"/>
      <c r="AM39" s="425"/>
      <c r="AN39" s="425"/>
      <c r="AO39" s="418">
        <f t="shared" si="1"/>
        <v>150</v>
      </c>
      <c r="AP39" s="536">
        <v>0</v>
      </c>
      <c r="AQ39" s="535" t="e">
        <f t="shared" si="2"/>
        <v>#DIV/0!</v>
      </c>
      <c r="AR39" s="378" t="s">
        <v>320</v>
      </c>
    </row>
    <row r="40" spans="1:44" ht="15.75" customHeight="1" x14ac:dyDescent="0.2">
      <c r="A40" s="334">
        <v>28</v>
      </c>
      <c r="B40" s="346" t="s">
        <v>99</v>
      </c>
      <c r="C40" s="347"/>
      <c r="D40" s="348"/>
      <c r="E40" s="348"/>
      <c r="F40" s="348">
        <f>2*6</f>
        <v>12</v>
      </c>
      <c r="G40" s="348"/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S40" s="348"/>
      <c r="T40" s="348"/>
      <c r="U40" s="348"/>
      <c r="V40" s="348"/>
      <c r="W40" s="348"/>
      <c r="X40" s="348">
        <f>4*2</f>
        <v>8</v>
      </c>
      <c r="Y40" s="348">
        <f>4*4</f>
        <v>16</v>
      </c>
      <c r="Z40" s="348"/>
      <c r="AA40" s="348"/>
      <c r="AB40" s="348"/>
      <c r="AC40" s="348">
        <f>2*12</f>
        <v>24</v>
      </c>
      <c r="AD40" s="348">
        <f>3*12</f>
        <v>36</v>
      </c>
      <c r="AE40" s="349"/>
      <c r="AF40" s="516" t="s">
        <v>525</v>
      </c>
      <c r="AG40" s="517"/>
      <c r="AH40" s="517"/>
      <c r="AI40" s="517"/>
      <c r="AJ40" s="517"/>
      <c r="AK40" s="517"/>
      <c r="AL40" s="517"/>
      <c r="AM40" s="517"/>
      <c r="AN40" s="518"/>
      <c r="AO40" s="418">
        <f t="shared" si="1"/>
        <v>96</v>
      </c>
      <c r="AP40" s="536">
        <v>0</v>
      </c>
      <c r="AQ40" s="535" t="e">
        <f t="shared" si="2"/>
        <v>#DIV/0!</v>
      </c>
      <c r="AR40" s="378" t="s">
        <v>320</v>
      </c>
    </row>
    <row r="41" spans="1:44" ht="15.75" customHeight="1" x14ac:dyDescent="0.2">
      <c r="A41" s="414">
        <v>29</v>
      </c>
      <c r="B41" s="346" t="s">
        <v>100</v>
      </c>
      <c r="C41" s="347"/>
      <c r="D41" s="348"/>
      <c r="E41" s="348"/>
      <c r="F41" s="348"/>
      <c r="G41" s="348"/>
      <c r="H41" s="348"/>
      <c r="I41" s="348"/>
      <c r="J41" s="348"/>
      <c r="K41" s="348"/>
      <c r="L41" s="348"/>
      <c r="M41" s="348"/>
      <c r="N41" s="348"/>
      <c r="O41" s="348"/>
      <c r="P41" s="348"/>
      <c r="Q41" s="348"/>
      <c r="R41" s="348"/>
      <c r="S41" s="348"/>
      <c r="T41" s="348"/>
      <c r="U41" s="348"/>
      <c r="V41" s="348"/>
      <c r="W41" s="348"/>
      <c r="X41" s="348"/>
      <c r="Y41" s="348"/>
      <c r="Z41" s="348"/>
      <c r="AA41" s="348">
        <f>1*6</f>
        <v>6</v>
      </c>
      <c r="AB41" s="348"/>
      <c r="AC41" s="348">
        <f>4*12</f>
        <v>48</v>
      </c>
      <c r="AD41" s="348">
        <f>8*12</f>
        <v>96</v>
      </c>
      <c r="AE41" s="349"/>
      <c r="AF41" s="348"/>
      <c r="AG41" s="349"/>
      <c r="AH41" s="348"/>
      <c r="AI41" s="348"/>
      <c r="AJ41" s="350"/>
      <c r="AK41" s="350"/>
      <c r="AL41" s="350"/>
      <c r="AM41" s="350"/>
      <c r="AN41" s="350"/>
      <c r="AO41" s="418">
        <f t="shared" si="1"/>
        <v>150</v>
      </c>
      <c r="AP41" s="536">
        <v>0</v>
      </c>
      <c r="AQ41" s="535" t="e">
        <f t="shared" si="2"/>
        <v>#DIV/0!</v>
      </c>
      <c r="AR41" s="378" t="s">
        <v>320</v>
      </c>
    </row>
    <row r="42" spans="1:44" ht="15.75" customHeight="1" x14ac:dyDescent="0.2">
      <c r="A42" s="334">
        <v>30</v>
      </c>
      <c r="B42" s="346" t="s">
        <v>102</v>
      </c>
      <c r="C42" s="347"/>
      <c r="D42" s="348"/>
      <c r="E42" s="348"/>
      <c r="F42" s="348">
        <f>2*4</f>
        <v>8</v>
      </c>
      <c r="G42" s="348"/>
      <c r="H42" s="348"/>
      <c r="I42" s="348"/>
      <c r="J42" s="348"/>
      <c r="K42" s="348"/>
      <c r="L42" s="348"/>
      <c r="M42" s="348"/>
      <c r="N42" s="348"/>
      <c r="O42" s="348"/>
      <c r="P42" s="348"/>
      <c r="Q42" s="348"/>
      <c r="R42" s="348"/>
      <c r="S42" s="348"/>
      <c r="T42" s="348"/>
      <c r="U42" s="348"/>
      <c r="V42" s="348"/>
      <c r="W42" s="348"/>
      <c r="X42" s="348"/>
      <c r="Y42" s="348">
        <f>17*6</f>
        <v>102</v>
      </c>
      <c r="Z42" s="348"/>
      <c r="AA42" s="348">
        <f>5*6</f>
        <v>30</v>
      </c>
      <c r="AB42" s="348"/>
      <c r="AC42" s="348"/>
      <c r="AD42" s="348"/>
      <c r="AE42" s="349"/>
      <c r="AF42" s="348"/>
      <c r="AG42" s="349"/>
      <c r="AH42" s="348"/>
      <c r="AI42" s="348">
        <f>10</f>
        <v>10</v>
      </c>
      <c r="AJ42" s="348"/>
      <c r="AK42" s="348"/>
      <c r="AL42" s="348"/>
      <c r="AM42" s="348"/>
      <c r="AN42" s="348"/>
      <c r="AO42" s="418">
        <f t="shared" si="1"/>
        <v>150</v>
      </c>
      <c r="AP42" s="536">
        <v>38</v>
      </c>
      <c r="AQ42" s="535" t="e">
        <f t="shared" si="2"/>
        <v>#DIV/0!</v>
      </c>
      <c r="AR42" s="378" t="s">
        <v>320</v>
      </c>
    </row>
    <row r="43" spans="1:44" ht="15.75" customHeight="1" x14ac:dyDescent="0.2">
      <c r="A43" s="334">
        <v>31</v>
      </c>
      <c r="B43" s="346" t="s">
        <v>103</v>
      </c>
      <c r="C43" s="347"/>
      <c r="D43" s="348"/>
      <c r="E43" s="348"/>
      <c r="F43" s="348"/>
      <c r="G43" s="348"/>
      <c r="H43" s="348"/>
      <c r="I43" s="348"/>
      <c r="J43" s="348"/>
      <c r="K43" s="348"/>
      <c r="L43" s="348"/>
      <c r="M43" s="348"/>
      <c r="N43" s="348"/>
      <c r="O43" s="348"/>
      <c r="P43" s="348"/>
      <c r="Q43" s="348"/>
      <c r="R43" s="348"/>
      <c r="S43" s="348"/>
      <c r="T43" s="348"/>
      <c r="U43" s="348"/>
      <c r="V43" s="348"/>
      <c r="W43" s="348"/>
      <c r="X43" s="348">
        <f>3*2</f>
        <v>6</v>
      </c>
      <c r="Y43" s="348">
        <f>3*4</f>
        <v>12</v>
      </c>
      <c r="Z43" s="348"/>
      <c r="AA43" s="348"/>
      <c r="AB43" s="348"/>
      <c r="AC43" s="348"/>
      <c r="AD43" s="348">
        <f>10*12</f>
        <v>120</v>
      </c>
      <c r="AE43" s="349"/>
      <c r="AF43" s="348"/>
      <c r="AG43" s="349"/>
      <c r="AH43" s="348"/>
      <c r="AI43" s="358"/>
      <c r="AJ43" s="358"/>
      <c r="AK43" s="358">
        <f>2*6</f>
        <v>12</v>
      </c>
      <c r="AL43" s="358"/>
      <c r="AM43" s="358"/>
      <c r="AN43" s="348"/>
      <c r="AO43" s="418">
        <f t="shared" si="1"/>
        <v>150</v>
      </c>
      <c r="AP43" s="536">
        <v>23</v>
      </c>
      <c r="AQ43" s="535" t="e">
        <f t="shared" si="2"/>
        <v>#DIV/0!</v>
      </c>
      <c r="AR43" s="378" t="s">
        <v>320</v>
      </c>
    </row>
    <row r="44" spans="1:44" ht="15.75" customHeight="1" x14ac:dyDescent="0.2">
      <c r="A44" s="414">
        <v>32</v>
      </c>
      <c r="B44" s="346" t="s">
        <v>104</v>
      </c>
      <c r="C44" s="347"/>
      <c r="D44" s="348"/>
      <c r="E44" s="348"/>
      <c r="F44" s="348"/>
      <c r="G44" s="348"/>
      <c r="H44" s="348"/>
      <c r="I44" s="348"/>
      <c r="J44" s="348"/>
      <c r="K44" s="348"/>
      <c r="L44" s="348"/>
      <c r="M44" s="348"/>
      <c r="N44" s="348"/>
      <c r="O44" s="348"/>
      <c r="P44" s="348"/>
      <c r="Q44" s="348"/>
      <c r="R44" s="348"/>
      <c r="S44" s="348"/>
      <c r="T44" s="348"/>
      <c r="U44" s="348"/>
      <c r="V44" s="348"/>
      <c r="W44" s="348"/>
      <c r="X44" s="348">
        <f>5*2</f>
        <v>10</v>
      </c>
      <c r="Y44" s="348">
        <f>5*4</f>
        <v>20</v>
      </c>
      <c r="Z44" s="348"/>
      <c r="AA44" s="348"/>
      <c r="AB44" s="348"/>
      <c r="AC44" s="348"/>
      <c r="AD44" s="348">
        <f>10*12</f>
        <v>120</v>
      </c>
      <c r="AE44" s="349"/>
      <c r="AF44" s="348"/>
      <c r="AG44" s="349"/>
      <c r="AH44" s="348"/>
      <c r="AI44" s="349"/>
      <c r="AJ44" s="350"/>
      <c r="AK44" s="350"/>
      <c r="AL44" s="350"/>
      <c r="AM44" s="350"/>
      <c r="AN44" s="350"/>
      <c r="AO44" s="418">
        <f t="shared" si="1"/>
        <v>150</v>
      </c>
      <c r="AP44" s="536">
        <v>43</v>
      </c>
      <c r="AQ44" s="535" t="e">
        <f t="shared" si="2"/>
        <v>#DIV/0!</v>
      </c>
      <c r="AR44" s="378" t="s">
        <v>320</v>
      </c>
    </row>
    <row r="45" spans="1:44" ht="15.75" customHeight="1" x14ac:dyDescent="0.2">
      <c r="A45" s="334">
        <v>33</v>
      </c>
      <c r="B45" s="346" t="s">
        <v>105</v>
      </c>
      <c r="C45" s="541" t="s">
        <v>526</v>
      </c>
      <c r="D45" s="517"/>
      <c r="E45" s="517"/>
      <c r="F45" s="517"/>
      <c r="G45" s="517"/>
      <c r="H45" s="517"/>
      <c r="I45" s="517"/>
      <c r="J45" s="517"/>
      <c r="K45" s="517"/>
      <c r="L45" s="517"/>
      <c r="M45" s="517"/>
      <c r="N45" s="517"/>
      <c r="O45" s="517"/>
      <c r="P45" s="517"/>
      <c r="Q45" s="517"/>
      <c r="R45" s="517"/>
      <c r="S45" s="517"/>
      <c r="T45" s="517"/>
      <c r="U45" s="517"/>
      <c r="V45" s="517"/>
      <c r="W45" s="517"/>
      <c r="X45" s="517"/>
      <c r="Y45" s="517"/>
      <c r="Z45" s="517"/>
      <c r="AA45" s="517"/>
      <c r="AB45" s="517"/>
      <c r="AC45" s="517"/>
      <c r="AD45" s="517"/>
      <c r="AE45" s="517"/>
      <c r="AF45" s="517"/>
      <c r="AG45" s="517"/>
      <c r="AH45" s="517"/>
      <c r="AI45" s="517"/>
      <c r="AJ45" s="517"/>
      <c r="AK45" s="517"/>
      <c r="AL45" s="517"/>
      <c r="AM45" s="517"/>
      <c r="AN45" s="518"/>
      <c r="AO45" s="418">
        <f>SUM(C45:AN45)</f>
        <v>0</v>
      </c>
      <c r="AP45" s="536">
        <v>0</v>
      </c>
      <c r="AQ45" s="535" t="e">
        <f t="shared" si="2"/>
        <v>#VALUE!</v>
      </c>
      <c r="AR45" s="378" t="s">
        <v>320</v>
      </c>
    </row>
    <row r="46" spans="1:44" ht="15.75" customHeight="1" x14ac:dyDescent="0.2">
      <c r="A46" s="334">
        <v>34</v>
      </c>
      <c r="B46" s="346" t="s">
        <v>106</v>
      </c>
      <c r="C46" s="347"/>
      <c r="D46" s="348"/>
      <c r="E46" s="348"/>
      <c r="F46" s="348"/>
      <c r="G46" s="348"/>
      <c r="H46" s="348"/>
      <c r="I46" s="348"/>
      <c r="J46" s="348"/>
      <c r="K46" s="348"/>
      <c r="L46" s="348"/>
      <c r="M46" s="348"/>
      <c r="N46" s="348"/>
      <c r="O46" s="348"/>
      <c r="P46" s="348"/>
      <c r="Q46" s="348"/>
      <c r="R46" s="348"/>
      <c r="S46" s="348"/>
      <c r="T46" s="348"/>
      <c r="U46" s="348"/>
      <c r="V46" s="348"/>
      <c r="W46" s="348"/>
      <c r="X46" s="348">
        <f>1*2</f>
        <v>2</v>
      </c>
      <c r="Y46" s="348">
        <f>1*4</f>
        <v>4</v>
      </c>
      <c r="Z46" s="348"/>
      <c r="AA46" s="348"/>
      <c r="AB46" s="348"/>
      <c r="AC46" s="348">
        <f>7*12</f>
        <v>84</v>
      </c>
      <c r="AD46" s="348">
        <f>5*12</f>
        <v>60</v>
      </c>
      <c r="AE46" s="349"/>
      <c r="AF46" s="348"/>
      <c r="AG46" s="349"/>
      <c r="AH46" s="348"/>
      <c r="AI46" s="348"/>
      <c r="AJ46" s="348"/>
      <c r="AK46" s="348"/>
      <c r="AL46" s="348"/>
      <c r="AM46" s="348"/>
      <c r="AN46" s="348"/>
      <c r="AO46" s="418">
        <f>SUM(C46:AN46)</f>
        <v>150</v>
      </c>
      <c r="AP46" s="536">
        <v>11</v>
      </c>
      <c r="AQ46" s="535" t="e">
        <f t="shared" si="2"/>
        <v>#DIV/0!</v>
      </c>
      <c r="AR46" s="378" t="s">
        <v>320</v>
      </c>
    </row>
    <row r="47" spans="1:44" ht="15.75" customHeight="1" x14ac:dyDescent="0.2">
      <c r="A47" s="414">
        <v>35</v>
      </c>
      <c r="B47" s="346" t="s">
        <v>107</v>
      </c>
      <c r="C47" s="347"/>
      <c r="D47" s="348"/>
      <c r="E47" s="348"/>
      <c r="F47" s="348"/>
      <c r="G47" s="348"/>
      <c r="H47" s="348"/>
      <c r="I47" s="348"/>
      <c r="J47" s="348"/>
      <c r="K47" s="348"/>
      <c r="L47" s="348"/>
      <c r="M47" s="348"/>
      <c r="N47" s="348"/>
      <c r="O47" s="348"/>
      <c r="P47" s="348"/>
      <c r="Q47" s="348"/>
      <c r="R47" s="348"/>
      <c r="S47" s="348"/>
      <c r="T47" s="348"/>
      <c r="U47" s="348"/>
      <c r="V47" s="348"/>
      <c r="W47" s="348"/>
      <c r="X47" s="348">
        <f>2*2</f>
        <v>4</v>
      </c>
      <c r="Y47" s="348">
        <f>2*4</f>
        <v>8</v>
      </c>
      <c r="Z47" s="348"/>
      <c r="AA47" s="348"/>
      <c r="AB47" s="348"/>
      <c r="AC47" s="348">
        <f>5*12</f>
        <v>60</v>
      </c>
      <c r="AD47" s="348">
        <f>2*12</f>
        <v>24</v>
      </c>
      <c r="AE47" s="349"/>
      <c r="AF47" s="542" t="s">
        <v>527</v>
      </c>
      <c r="AG47" s="543"/>
      <c r="AH47" s="543"/>
      <c r="AI47" s="543"/>
      <c r="AJ47" s="543"/>
      <c r="AK47" s="543"/>
      <c r="AL47" s="543"/>
      <c r="AM47" s="543"/>
      <c r="AN47" s="544"/>
      <c r="AO47" s="418">
        <f t="shared" si="1"/>
        <v>96</v>
      </c>
      <c r="AP47" s="536">
        <v>1</v>
      </c>
      <c r="AQ47" s="535" t="e">
        <f t="shared" si="2"/>
        <v>#DIV/0!</v>
      </c>
      <c r="AR47" s="378" t="s">
        <v>320</v>
      </c>
    </row>
    <row r="48" spans="1:44" ht="15.75" customHeight="1" x14ac:dyDescent="0.2">
      <c r="A48" s="334">
        <v>36</v>
      </c>
      <c r="B48" s="346" t="s">
        <v>110</v>
      </c>
      <c r="C48" s="541" t="s">
        <v>523</v>
      </c>
      <c r="D48" s="517"/>
      <c r="E48" s="517"/>
      <c r="F48" s="517"/>
      <c r="G48" s="517"/>
      <c r="H48" s="517"/>
      <c r="I48" s="517"/>
      <c r="J48" s="517"/>
      <c r="K48" s="517"/>
      <c r="L48" s="517"/>
      <c r="M48" s="517"/>
      <c r="N48" s="517"/>
      <c r="O48" s="517"/>
      <c r="P48" s="517"/>
      <c r="Q48" s="517"/>
      <c r="R48" s="517"/>
      <c r="S48" s="517"/>
      <c r="T48" s="517"/>
      <c r="U48" s="517"/>
      <c r="V48" s="517"/>
      <c r="W48" s="517"/>
      <c r="X48" s="517"/>
      <c r="Y48" s="517"/>
      <c r="Z48" s="517"/>
      <c r="AA48" s="517"/>
      <c r="AB48" s="517"/>
      <c r="AC48" s="517"/>
      <c r="AD48" s="517"/>
      <c r="AE48" s="517"/>
      <c r="AF48" s="517"/>
      <c r="AG48" s="517"/>
      <c r="AH48" s="517"/>
      <c r="AI48" s="517"/>
      <c r="AJ48" s="517"/>
      <c r="AK48" s="517"/>
      <c r="AL48" s="517"/>
      <c r="AM48" s="517"/>
      <c r="AN48" s="518"/>
      <c r="AO48" s="418">
        <f>SUM(C48:AN48)</f>
        <v>0</v>
      </c>
      <c r="AP48" s="536">
        <v>0</v>
      </c>
      <c r="AQ48" s="535" t="e">
        <f t="shared" si="2"/>
        <v>#VALUE!</v>
      </c>
      <c r="AR48" s="378" t="s">
        <v>320</v>
      </c>
    </row>
    <row r="49" spans="1:44" ht="15.75" customHeight="1" x14ac:dyDescent="0.2">
      <c r="A49" s="334">
        <v>37</v>
      </c>
      <c r="B49" s="346" t="s">
        <v>113</v>
      </c>
      <c r="C49" s="347">
        <f>9*6</f>
        <v>54</v>
      </c>
      <c r="D49" s="348"/>
      <c r="E49" s="348"/>
      <c r="F49" s="348"/>
      <c r="G49" s="348"/>
      <c r="H49" s="348"/>
      <c r="I49" s="348"/>
      <c r="J49" s="348"/>
      <c r="K49" s="348"/>
      <c r="L49" s="348"/>
      <c r="M49" s="348"/>
      <c r="N49" s="348"/>
      <c r="O49" s="348"/>
      <c r="P49" s="348"/>
      <c r="Q49" s="348"/>
      <c r="R49" s="348"/>
      <c r="S49" s="348"/>
      <c r="T49" s="348"/>
      <c r="U49" s="348"/>
      <c r="V49" s="348"/>
      <c r="W49" s="348"/>
      <c r="X49" s="348"/>
      <c r="Y49" s="348"/>
      <c r="Z49" s="348"/>
      <c r="AA49" s="348"/>
      <c r="AB49" s="348"/>
      <c r="AC49" s="348">
        <f>4*12</f>
        <v>48</v>
      </c>
      <c r="AD49" s="348">
        <f>4*12</f>
        <v>48</v>
      </c>
      <c r="AE49" s="349"/>
      <c r="AF49" s="348"/>
      <c r="AG49" s="349"/>
      <c r="AH49" s="348"/>
      <c r="AI49" s="348"/>
      <c r="AJ49" s="348"/>
      <c r="AK49" s="348"/>
      <c r="AL49" s="348"/>
      <c r="AM49" s="348"/>
      <c r="AN49" s="348"/>
      <c r="AO49" s="418">
        <f t="shared" si="1"/>
        <v>150</v>
      </c>
      <c r="AP49" s="536">
        <v>74</v>
      </c>
      <c r="AQ49" s="535">
        <f t="shared" si="2"/>
        <v>1.3703703703703705</v>
      </c>
      <c r="AR49" s="378" t="s">
        <v>320</v>
      </c>
    </row>
    <row r="50" spans="1:44" ht="15.75" customHeight="1" x14ac:dyDescent="0.2">
      <c r="A50" s="414">
        <v>38</v>
      </c>
      <c r="B50" s="346" t="s">
        <v>114</v>
      </c>
      <c r="C50" s="347"/>
      <c r="D50" s="348"/>
      <c r="E50" s="348"/>
      <c r="F50" s="348"/>
      <c r="G50" s="348"/>
      <c r="H50" s="348"/>
      <c r="I50" s="348"/>
      <c r="J50" s="348"/>
      <c r="K50" s="348"/>
      <c r="L50" s="348"/>
      <c r="M50" s="348"/>
      <c r="N50" s="348"/>
      <c r="O50" s="348"/>
      <c r="P50" s="348"/>
      <c r="Q50" s="348"/>
      <c r="R50" s="348"/>
      <c r="S50" s="348"/>
      <c r="T50" s="348"/>
      <c r="U50" s="348"/>
      <c r="V50" s="348"/>
      <c r="W50" s="348"/>
      <c r="X50" s="348">
        <f>1*2</f>
        <v>2</v>
      </c>
      <c r="Y50" s="348">
        <f>1*4</f>
        <v>4</v>
      </c>
      <c r="Z50" s="348"/>
      <c r="AA50" s="516" t="s">
        <v>523</v>
      </c>
      <c r="AB50" s="517"/>
      <c r="AC50" s="517"/>
      <c r="AD50" s="517"/>
      <c r="AE50" s="517"/>
      <c r="AF50" s="517"/>
      <c r="AG50" s="517"/>
      <c r="AH50" s="517"/>
      <c r="AI50" s="517"/>
      <c r="AJ50" s="517"/>
      <c r="AK50" s="517"/>
      <c r="AL50" s="517"/>
      <c r="AM50" s="517"/>
      <c r="AN50" s="518"/>
      <c r="AO50" s="418">
        <f t="shared" si="1"/>
        <v>6</v>
      </c>
      <c r="AP50" s="536">
        <v>44</v>
      </c>
      <c r="AQ50" s="535" t="e">
        <f t="shared" si="2"/>
        <v>#DIV/0!</v>
      </c>
      <c r="AR50" s="378" t="s">
        <v>320</v>
      </c>
    </row>
    <row r="51" spans="1:44" ht="15.75" customHeight="1" x14ac:dyDescent="0.2">
      <c r="A51" s="334">
        <v>39</v>
      </c>
      <c r="B51" s="346" t="s">
        <v>115</v>
      </c>
      <c r="C51" s="347">
        <f>5*6</f>
        <v>30</v>
      </c>
      <c r="D51" s="348"/>
      <c r="E51" s="348"/>
      <c r="F51" s="348"/>
      <c r="G51" s="348"/>
      <c r="H51" s="348"/>
      <c r="I51" s="348"/>
      <c r="J51" s="348"/>
      <c r="K51" s="348"/>
      <c r="L51" s="348"/>
      <c r="M51" s="348"/>
      <c r="N51" s="348"/>
      <c r="O51" s="348"/>
      <c r="P51" s="348"/>
      <c r="Q51" s="348">
        <f>7*4</f>
        <v>28</v>
      </c>
      <c r="R51" s="348"/>
      <c r="S51" s="348"/>
      <c r="T51" s="348"/>
      <c r="U51" s="348"/>
      <c r="V51" s="348"/>
      <c r="W51" s="348"/>
      <c r="X51" s="516" t="s">
        <v>522</v>
      </c>
      <c r="Y51" s="517"/>
      <c r="Z51" s="517"/>
      <c r="AA51" s="517"/>
      <c r="AB51" s="517"/>
      <c r="AC51" s="517"/>
      <c r="AD51" s="517"/>
      <c r="AE51" s="517"/>
      <c r="AF51" s="517"/>
      <c r="AG51" s="517"/>
      <c r="AH51" s="517"/>
      <c r="AI51" s="517"/>
      <c r="AJ51" s="517"/>
      <c r="AK51" s="517"/>
      <c r="AL51" s="517"/>
      <c r="AM51" s="517"/>
      <c r="AN51" s="518"/>
      <c r="AO51" s="418">
        <f t="shared" si="1"/>
        <v>58</v>
      </c>
      <c r="AP51" s="536">
        <v>5</v>
      </c>
      <c r="AQ51" s="535">
        <f t="shared" si="2"/>
        <v>0.16666666666666666</v>
      </c>
      <c r="AR51" s="378" t="s">
        <v>320</v>
      </c>
    </row>
    <row r="52" spans="1:44" ht="15.75" customHeight="1" x14ac:dyDescent="0.2">
      <c r="A52" s="334">
        <v>40</v>
      </c>
      <c r="B52" s="346" t="s">
        <v>116</v>
      </c>
      <c r="C52" s="347"/>
      <c r="D52" s="348"/>
      <c r="E52" s="348">
        <f>22*6</f>
        <v>132</v>
      </c>
      <c r="F52" s="348"/>
      <c r="G52" s="348"/>
      <c r="H52" s="348"/>
      <c r="I52" s="348"/>
      <c r="J52" s="348"/>
      <c r="K52" s="348"/>
      <c r="L52" s="348"/>
      <c r="M52" s="348"/>
      <c r="N52" s="348"/>
      <c r="O52" s="348"/>
      <c r="P52" s="348"/>
      <c r="Q52" s="348"/>
      <c r="R52" s="348"/>
      <c r="S52" s="348"/>
      <c r="T52" s="348"/>
      <c r="U52" s="348"/>
      <c r="V52" s="348"/>
      <c r="W52" s="348"/>
      <c r="X52" s="348"/>
      <c r="Y52" s="348"/>
      <c r="Z52" s="348"/>
      <c r="AA52" s="348"/>
      <c r="AB52" s="348"/>
      <c r="AC52" s="348"/>
      <c r="AD52" s="348"/>
      <c r="AE52" s="349"/>
      <c r="AF52" s="348"/>
      <c r="AG52" s="349"/>
      <c r="AH52" s="348"/>
      <c r="AI52" s="348"/>
      <c r="AJ52" s="348"/>
      <c r="AK52" s="348"/>
      <c r="AL52" s="348"/>
      <c r="AM52" s="348"/>
      <c r="AN52" s="348">
        <f>3*6</f>
        <v>18</v>
      </c>
      <c r="AO52" s="418">
        <f t="shared" si="1"/>
        <v>150</v>
      </c>
      <c r="AP52" s="536">
        <v>66</v>
      </c>
      <c r="AQ52" s="535" t="e">
        <f t="shared" si="2"/>
        <v>#DIV/0!</v>
      </c>
      <c r="AR52" s="378" t="s">
        <v>320</v>
      </c>
    </row>
    <row r="53" spans="1:44" ht="15.75" customHeight="1" x14ac:dyDescent="0.2">
      <c r="A53" s="414">
        <v>41</v>
      </c>
      <c r="B53" s="346" t="s">
        <v>117</v>
      </c>
      <c r="C53" s="347">
        <f>10*6</f>
        <v>60</v>
      </c>
      <c r="D53" s="422"/>
      <c r="E53" s="422"/>
      <c r="F53" s="422"/>
      <c r="G53" s="422"/>
      <c r="H53" s="422"/>
      <c r="I53" s="422"/>
      <c r="J53" s="422"/>
      <c r="K53" s="422"/>
      <c r="L53" s="422"/>
      <c r="M53" s="422"/>
      <c r="N53" s="422"/>
      <c r="O53" s="422"/>
      <c r="P53" s="422"/>
      <c r="Q53" s="348">
        <f>7*4</f>
        <v>28</v>
      </c>
      <c r="R53" s="422"/>
      <c r="S53" s="422"/>
      <c r="T53" s="422"/>
      <c r="U53" s="422"/>
      <c r="V53" s="422"/>
      <c r="W53" s="422"/>
      <c r="X53" s="348">
        <f>5*2</f>
        <v>10</v>
      </c>
      <c r="Y53" s="348">
        <f>5*4</f>
        <v>20</v>
      </c>
      <c r="Z53" s="422"/>
      <c r="AA53" s="422"/>
      <c r="AB53" s="422"/>
      <c r="AC53" s="422"/>
      <c r="AD53" s="422"/>
      <c r="AE53" s="422"/>
      <c r="AF53" s="422"/>
      <c r="AG53" s="422"/>
      <c r="AH53" s="422"/>
      <c r="AI53" s="348">
        <f>14</f>
        <v>14</v>
      </c>
      <c r="AJ53" s="422"/>
      <c r="AK53" s="422"/>
      <c r="AL53" s="422"/>
      <c r="AM53" s="422"/>
      <c r="AN53" s="348">
        <f>3*6</f>
        <v>18</v>
      </c>
      <c r="AO53" s="418">
        <f t="shared" si="1"/>
        <v>150</v>
      </c>
      <c r="AP53" s="536">
        <v>80</v>
      </c>
      <c r="AQ53" s="535">
        <f t="shared" si="2"/>
        <v>1.3333333333333333</v>
      </c>
      <c r="AR53" s="378" t="s">
        <v>320</v>
      </c>
    </row>
    <row r="54" spans="1:44" ht="15.75" customHeight="1" x14ac:dyDescent="0.2">
      <c r="A54" s="334">
        <v>42</v>
      </c>
      <c r="B54" s="346" t="s">
        <v>118</v>
      </c>
      <c r="C54" s="347">
        <f>6*6</f>
        <v>36</v>
      </c>
      <c r="D54" s="348"/>
      <c r="E54" s="348"/>
      <c r="F54" s="348"/>
      <c r="G54" s="348"/>
      <c r="H54" s="348"/>
      <c r="I54" s="348"/>
      <c r="J54" s="348"/>
      <c r="K54" s="348"/>
      <c r="L54" s="348"/>
      <c r="M54" s="348"/>
      <c r="N54" s="348"/>
      <c r="O54" s="348"/>
      <c r="P54" s="348"/>
      <c r="Q54" s="348"/>
      <c r="R54" s="348"/>
      <c r="S54" s="348"/>
      <c r="T54" s="348"/>
      <c r="U54" s="348">
        <f>1*6</f>
        <v>6</v>
      </c>
      <c r="V54" s="348"/>
      <c r="W54" s="348"/>
      <c r="X54" s="348">
        <f>6*2</f>
        <v>12</v>
      </c>
      <c r="Y54" s="348">
        <f>6*4</f>
        <v>24</v>
      </c>
      <c r="Z54" s="348"/>
      <c r="AA54" s="348"/>
      <c r="AB54" s="348"/>
      <c r="AC54" s="348"/>
      <c r="AD54" s="348">
        <f>6*12</f>
        <v>72</v>
      </c>
      <c r="AE54" s="349"/>
      <c r="AF54" s="348"/>
      <c r="AG54" s="349"/>
      <c r="AH54" s="348"/>
      <c r="AI54" s="349"/>
      <c r="AJ54" s="350"/>
      <c r="AK54" s="350"/>
      <c r="AL54" s="348"/>
      <c r="AM54" s="348"/>
      <c r="AN54" s="348"/>
      <c r="AO54" s="418">
        <f t="shared" si="1"/>
        <v>150</v>
      </c>
      <c r="AP54" s="536">
        <v>65</v>
      </c>
      <c r="AQ54" s="535">
        <f t="shared" si="2"/>
        <v>1.8055555555555556</v>
      </c>
      <c r="AR54" s="378" t="s">
        <v>320</v>
      </c>
    </row>
    <row r="55" spans="1:44" ht="15.75" customHeight="1" x14ac:dyDescent="0.2">
      <c r="A55" s="334">
        <v>43</v>
      </c>
      <c r="B55" s="346" t="s">
        <v>120</v>
      </c>
      <c r="C55" s="347">
        <f>8*6</f>
        <v>48</v>
      </c>
      <c r="D55" s="422"/>
      <c r="E55" s="422"/>
      <c r="F55" s="422"/>
      <c r="G55" s="422"/>
      <c r="H55" s="422"/>
      <c r="I55" s="422"/>
      <c r="J55" s="422"/>
      <c r="K55" s="422"/>
      <c r="L55" s="422"/>
      <c r="M55" s="422"/>
      <c r="N55" s="422"/>
      <c r="O55" s="422"/>
      <c r="P55" s="422"/>
      <c r="Q55" s="422"/>
      <c r="R55" s="422"/>
      <c r="S55" s="422"/>
      <c r="T55" s="422"/>
      <c r="U55" s="422"/>
      <c r="V55" s="422"/>
      <c r="W55" s="422"/>
      <c r="X55" s="348">
        <f>3*2</f>
        <v>6</v>
      </c>
      <c r="Y55" s="348">
        <f>3*4</f>
        <v>12</v>
      </c>
      <c r="Z55" s="422"/>
      <c r="AA55" s="545" t="s">
        <v>528</v>
      </c>
      <c r="AB55" s="539"/>
      <c r="AC55" s="539"/>
      <c r="AD55" s="539"/>
      <c r="AE55" s="539"/>
      <c r="AF55" s="539"/>
      <c r="AG55" s="539"/>
      <c r="AH55" s="539"/>
      <c r="AI55" s="539"/>
      <c r="AJ55" s="539"/>
      <c r="AK55" s="539"/>
      <c r="AL55" s="539"/>
      <c r="AM55" s="540"/>
      <c r="AN55" s="348">
        <f>2*6</f>
        <v>12</v>
      </c>
      <c r="AO55" s="418">
        <f t="shared" si="1"/>
        <v>78</v>
      </c>
      <c r="AP55" s="536">
        <v>26</v>
      </c>
      <c r="AQ55" s="535">
        <f t="shared" si="2"/>
        <v>0.54166666666666663</v>
      </c>
      <c r="AR55" s="378" t="s">
        <v>320</v>
      </c>
    </row>
    <row r="56" spans="1:44" ht="15.75" customHeight="1" x14ac:dyDescent="0.2">
      <c r="A56" s="414">
        <v>44</v>
      </c>
      <c r="B56" s="346" t="s">
        <v>121</v>
      </c>
      <c r="C56" s="347">
        <f>18*6</f>
        <v>108</v>
      </c>
      <c r="D56" s="422"/>
      <c r="E56" s="422"/>
      <c r="F56" s="422"/>
      <c r="G56" s="422"/>
      <c r="H56" s="422"/>
      <c r="I56" s="422"/>
      <c r="J56" s="422"/>
      <c r="K56" s="422"/>
      <c r="L56" s="422"/>
      <c r="M56" s="422"/>
      <c r="N56" s="422"/>
      <c r="O56" s="422"/>
      <c r="P56" s="422"/>
      <c r="Q56" s="422"/>
      <c r="R56" s="422"/>
      <c r="S56" s="422"/>
      <c r="T56" s="422"/>
      <c r="U56" s="422"/>
      <c r="V56" s="422"/>
      <c r="W56" s="422"/>
      <c r="X56" s="348">
        <f>2*2</f>
        <v>4</v>
      </c>
      <c r="Y56" s="348">
        <f>2*4</f>
        <v>8</v>
      </c>
      <c r="Z56" s="422"/>
      <c r="AA56" s="422"/>
      <c r="AB56" s="422"/>
      <c r="AC56" s="422"/>
      <c r="AD56" s="422"/>
      <c r="AE56" s="422"/>
      <c r="AF56" s="422"/>
      <c r="AG56" s="422"/>
      <c r="AH56" s="422"/>
      <c r="AI56" s="348">
        <f>18</f>
        <v>18</v>
      </c>
      <c r="AJ56" s="422"/>
      <c r="AK56" s="422"/>
      <c r="AL56" s="422"/>
      <c r="AM56" s="422"/>
      <c r="AN56" s="348">
        <f>2*6</f>
        <v>12</v>
      </c>
      <c r="AO56" s="418">
        <f t="shared" si="1"/>
        <v>150</v>
      </c>
      <c r="AP56" s="536">
        <v>57</v>
      </c>
      <c r="AQ56" s="535">
        <f t="shared" si="2"/>
        <v>0.52777777777777779</v>
      </c>
      <c r="AR56" s="378" t="s">
        <v>320</v>
      </c>
    </row>
    <row r="57" spans="1:44" ht="15.75" customHeight="1" x14ac:dyDescent="0.2">
      <c r="A57" s="334">
        <v>45</v>
      </c>
      <c r="B57" s="346" t="s">
        <v>122</v>
      </c>
      <c r="C57" s="347">
        <f>12*6</f>
        <v>72</v>
      </c>
      <c r="D57" s="348"/>
      <c r="E57" s="348"/>
      <c r="F57" s="348"/>
      <c r="G57" s="348"/>
      <c r="H57" s="348"/>
      <c r="I57" s="348"/>
      <c r="J57" s="348"/>
      <c r="K57" s="348"/>
      <c r="L57" s="348"/>
      <c r="M57" s="348"/>
      <c r="N57" s="348"/>
      <c r="O57" s="348"/>
      <c r="P57" s="348"/>
      <c r="Q57" s="348">
        <f>6*4</f>
        <v>24</v>
      </c>
      <c r="R57" s="348"/>
      <c r="S57" s="348"/>
      <c r="T57" s="348"/>
      <c r="U57" s="348"/>
      <c r="V57" s="348"/>
      <c r="W57" s="348"/>
      <c r="X57" s="348">
        <f>4*2</f>
        <v>8</v>
      </c>
      <c r="Y57" s="348">
        <f>4*4</f>
        <v>16</v>
      </c>
      <c r="Z57" s="348"/>
      <c r="AA57" s="348"/>
      <c r="AB57" s="348"/>
      <c r="AC57" s="348"/>
      <c r="AD57" s="348"/>
      <c r="AE57" s="349"/>
      <c r="AF57" s="348"/>
      <c r="AG57" s="349"/>
      <c r="AH57" s="358"/>
      <c r="AI57" s="358">
        <f>24</f>
        <v>24</v>
      </c>
      <c r="AJ57" s="358"/>
      <c r="AK57" s="358"/>
      <c r="AL57" s="358"/>
      <c r="AM57" s="358"/>
      <c r="AN57" s="348">
        <f>1*6</f>
        <v>6</v>
      </c>
      <c r="AO57" s="418">
        <f t="shared" si="1"/>
        <v>150</v>
      </c>
      <c r="AP57" s="536">
        <v>119</v>
      </c>
      <c r="AQ57" s="535">
        <f t="shared" si="2"/>
        <v>1.6527777777777777</v>
      </c>
      <c r="AR57" s="378" t="s">
        <v>320</v>
      </c>
    </row>
    <row r="58" spans="1:44" ht="15.75" customHeight="1" x14ac:dyDescent="0.2">
      <c r="A58" s="334">
        <v>46</v>
      </c>
      <c r="B58" s="346" t="s">
        <v>123</v>
      </c>
      <c r="C58" s="347">
        <f>11*6</f>
        <v>66</v>
      </c>
      <c r="D58" s="422"/>
      <c r="E58" s="422"/>
      <c r="F58" s="422"/>
      <c r="G58" s="422"/>
      <c r="H58" s="422"/>
      <c r="I58" s="422"/>
      <c r="J58" s="422"/>
      <c r="K58" s="422"/>
      <c r="L58" s="422"/>
      <c r="M58" s="422"/>
      <c r="N58" s="422"/>
      <c r="O58" s="422"/>
      <c r="P58" s="422"/>
      <c r="Q58" s="348">
        <f>6*4</f>
        <v>24</v>
      </c>
      <c r="R58" s="422"/>
      <c r="S58" s="422"/>
      <c r="T58" s="422"/>
      <c r="U58" s="422"/>
      <c r="V58" s="422"/>
      <c r="W58" s="422"/>
      <c r="X58" s="348">
        <f>5*2</f>
        <v>10</v>
      </c>
      <c r="Y58" s="348">
        <f>5*4</f>
        <v>20</v>
      </c>
      <c r="Z58" s="422"/>
      <c r="AA58" s="422"/>
      <c r="AB58" s="422"/>
      <c r="AC58" s="422"/>
      <c r="AD58" s="422"/>
      <c r="AE58" s="422"/>
      <c r="AF58" s="422"/>
      <c r="AG58" s="422"/>
      <c r="AH58" s="422"/>
      <c r="AI58" s="348">
        <f>24</f>
        <v>24</v>
      </c>
      <c r="AJ58" s="422"/>
      <c r="AK58" s="422"/>
      <c r="AL58" s="422"/>
      <c r="AM58" s="422"/>
      <c r="AN58" s="422">
        <f>1*6</f>
        <v>6</v>
      </c>
      <c r="AO58" s="418">
        <f t="shared" si="1"/>
        <v>150</v>
      </c>
      <c r="AP58" s="536">
        <v>121</v>
      </c>
      <c r="AQ58" s="535">
        <f t="shared" si="2"/>
        <v>1.8333333333333333</v>
      </c>
      <c r="AR58" s="378" t="s">
        <v>320</v>
      </c>
    </row>
    <row r="59" spans="1:44" ht="15.75" customHeight="1" x14ac:dyDescent="0.2">
      <c r="A59" s="414">
        <v>47</v>
      </c>
      <c r="B59" s="346" t="s">
        <v>124</v>
      </c>
      <c r="C59" s="347">
        <f>9*6</f>
        <v>54</v>
      </c>
      <c r="D59" s="348"/>
      <c r="E59" s="348"/>
      <c r="F59" s="348"/>
      <c r="G59" s="348"/>
      <c r="H59" s="348"/>
      <c r="I59" s="348"/>
      <c r="J59" s="348"/>
      <c r="K59" s="348"/>
      <c r="L59" s="348"/>
      <c r="M59" s="348"/>
      <c r="N59" s="348"/>
      <c r="O59" s="348"/>
      <c r="P59" s="348"/>
      <c r="Q59" s="348"/>
      <c r="R59" s="348"/>
      <c r="S59" s="348"/>
      <c r="T59" s="348"/>
      <c r="U59" s="348"/>
      <c r="V59" s="348"/>
      <c r="W59" s="348"/>
      <c r="X59" s="348">
        <f>1*2</f>
        <v>2</v>
      </c>
      <c r="Y59" s="348">
        <f>1*4</f>
        <v>4</v>
      </c>
      <c r="Z59" s="348"/>
      <c r="AA59" s="542" t="s">
        <v>529</v>
      </c>
      <c r="AB59" s="543"/>
      <c r="AC59" s="543"/>
      <c r="AD59" s="543"/>
      <c r="AE59" s="543"/>
      <c r="AF59" s="543"/>
      <c r="AG59" s="543"/>
      <c r="AH59" s="543"/>
      <c r="AI59" s="543"/>
      <c r="AJ59" s="543"/>
      <c r="AK59" s="543"/>
      <c r="AL59" s="543"/>
      <c r="AM59" s="544"/>
      <c r="AN59" s="348">
        <f>1*6</f>
        <v>6</v>
      </c>
      <c r="AO59" s="418">
        <f t="shared" si="1"/>
        <v>66</v>
      </c>
      <c r="AP59" s="536">
        <v>47</v>
      </c>
      <c r="AQ59" s="535">
        <f t="shared" si="2"/>
        <v>0.87037037037037035</v>
      </c>
      <c r="AR59" s="378" t="s">
        <v>320</v>
      </c>
    </row>
    <row r="60" spans="1:44" ht="15.75" customHeight="1" x14ac:dyDescent="0.2">
      <c r="A60" s="334">
        <v>48</v>
      </c>
      <c r="B60" s="346" t="s">
        <v>126</v>
      </c>
      <c r="C60" s="347"/>
      <c r="D60" s="348"/>
      <c r="E60" s="348"/>
      <c r="F60" s="348"/>
      <c r="G60" s="348"/>
      <c r="H60" s="348"/>
      <c r="I60" s="348"/>
      <c r="J60" s="348"/>
      <c r="K60" s="348"/>
      <c r="L60" s="348"/>
      <c r="M60" s="348"/>
      <c r="N60" s="348"/>
      <c r="O60" s="348"/>
      <c r="P60" s="348"/>
      <c r="Q60" s="348"/>
      <c r="R60" s="348"/>
      <c r="S60" s="348"/>
      <c r="T60" s="348"/>
      <c r="U60" s="348"/>
      <c r="V60" s="348"/>
      <c r="W60" s="348"/>
      <c r="X60" s="348"/>
      <c r="Y60" s="348"/>
      <c r="Z60" s="348"/>
      <c r="AA60" s="348">
        <f>9*6</f>
        <v>54</v>
      </c>
      <c r="AB60" s="348"/>
      <c r="AC60" s="348">
        <f>2*12</f>
        <v>24</v>
      </c>
      <c r="AD60" s="348">
        <f>6*12</f>
        <v>72</v>
      </c>
      <c r="AE60" s="349"/>
      <c r="AF60" s="348"/>
      <c r="AG60" s="349"/>
      <c r="AH60" s="348"/>
      <c r="AI60" s="349"/>
      <c r="AJ60" s="350"/>
      <c r="AK60" s="423"/>
      <c r="AL60" s="348"/>
      <c r="AM60" s="348"/>
      <c r="AN60" s="348"/>
      <c r="AO60" s="418">
        <f t="shared" si="1"/>
        <v>150</v>
      </c>
      <c r="AP60" s="536">
        <v>0</v>
      </c>
      <c r="AQ60" s="535" t="e">
        <f t="shared" si="2"/>
        <v>#DIV/0!</v>
      </c>
      <c r="AR60" s="378" t="s">
        <v>320</v>
      </c>
    </row>
    <row r="61" spans="1:44" ht="15.75" customHeight="1" x14ac:dyDescent="0.2">
      <c r="A61" s="334">
        <v>49</v>
      </c>
      <c r="B61" s="346" t="s">
        <v>128</v>
      </c>
      <c r="C61" s="541" t="s">
        <v>523</v>
      </c>
      <c r="D61" s="517"/>
      <c r="E61" s="517"/>
      <c r="F61" s="517"/>
      <c r="G61" s="517"/>
      <c r="H61" s="517"/>
      <c r="I61" s="517"/>
      <c r="J61" s="517"/>
      <c r="K61" s="517"/>
      <c r="L61" s="517"/>
      <c r="M61" s="517"/>
      <c r="N61" s="517"/>
      <c r="O61" s="517"/>
      <c r="P61" s="517"/>
      <c r="Q61" s="517"/>
      <c r="R61" s="517"/>
      <c r="S61" s="517"/>
      <c r="T61" s="517"/>
      <c r="U61" s="517"/>
      <c r="V61" s="517"/>
      <c r="W61" s="517"/>
      <c r="X61" s="517"/>
      <c r="Y61" s="517"/>
      <c r="Z61" s="517"/>
      <c r="AA61" s="517"/>
      <c r="AB61" s="517"/>
      <c r="AC61" s="517"/>
      <c r="AD61" s="517"/>
      <c r="AE61" s="517"/>
      <c r="AF61" s="517"/>
      <c r="AG61" s="517"/>
      <c r="AH61" s="517"/>
      <c r="AI61" s="517"/>
      <c r="AJ61" s="517"/>
      <c r="AK61" s="517"/>
      <c r="AL61" s="517"/>
      <c r="AM61" s="517"/>
      <c r="AN61" s="518"/>
      <c r="AO61" s="418">
        <f>SUM(C61:AN61)</f>
        <v>0</v>
      </c>
      <c r="AP61" s="536">
        <v>0</v>
      </c>
      <c r="AQ61" s="535" t="e">
        <f t="shared" si="2"/>
        <v>#VALUE!</v>
      </c>
      <c r="AR61" s="378" t="s">
        <v>320</v>
      </c>
    </row>
    <row r="62" spans="1:44" ht="15.75" customHeight="1" x14ac:dyDescent="0.2">
      <c r="A62" s="414">
        <v>50</v>
      </c>
      <c r="B62" s="346" t="s">
        <v>130</v>
      </c>
      <c r="C62" s="541" t="s">
        <v>485</v>
      </c>
      <c r="D62" s="517"/>
      <c r="E62" s="517"/>
      <c r="F62" s="517"/>
      <c r="G62" s="517"/>
      <c r="H62" s="517"/>
      <c r="I62" s="517"/>
      <c r="J62" s="517"/>
      <c r="K62" s="517"/>
      <c r="L62" s="517"/>
      <c r="M62" s="517"/>
      <c r="N62" s="517"/>
      <c r="O62" s="517"/>
      <c r="P62" s="517"/>
      <c r="Q62" s="517"/>
      <c r="R62" s="517"/>
      <c r="S62" s="517"/>
      <c r="T62" s="517"/>
      <c r="U62" s="517"/>
      <c r="V62" s="517"/>
      <c r="W62" s="517"/>
      <c r="X62" s="517"/>
      <c r="Y62" s="517"/>
      <c r="Z62" s="517"/>
      <c r="AA62" s="517"/>
      <c r="AB62" s="517"/>
      <c r="AC62" s="517"/>
      <c r="AD62" s="517"/>
      <c r="AE62" s="517"/>
      <c r="AF62" s="517"/>
      <c r="AG62" s="517"/>
      <c r="AH62" s="517"/>
      <c r="AI62" s="517"/>
      <c r="AJ62" s="517"/>
      <c r="AK62" s="517"/>
      <c r="AL62" s="517"/>
      <c r="AM62" s="517"/>
      <c r="AN62" s="518"/>
      <c r="AO62" s="418">
        <f>SUM(C62:AN62)</f>
        <v>0</v>
      </c>
      <c r="AP62" s="536">
        <v>0</v>
      </c>
      <c r="AQ62" s="535" t="e">
        <f t="shared" si="2"/>
        <v>#VALUE!</v>
      </c>
      <c r="AR62" s="378" t="s">
        <v>320</v>
      </c>
    </row>
    <row r="63" spans="1:44" ht="15.75" customHeight="1" x14ac:dyDescent="0.2">
      <c r="A63" s="334">
        <v>51</v>
      </c>
      <c r="B63" s="346" t="s">
        <v>386</v>
      </c>
      <c r="C63" s="347">
        <v>10</v>
      </c>
      <c r="D63" s="348"/>
      <c r="E63" s="348"/>
      <c r="F63" s="348"/>
      <c r="G63" s="348"/>
      <c r="H63" s="348"/>
      <c r="I63" s="348"/>
      <c r="J63" s="348"/>
      <c r="K63" s="348"/>
      <c r="L63" s="348"/>
      <c r="M63" s="348"/>
      <c r="N63" s="348"/>
      <c r="O63" s="348"/>
      <c r="P63" s="348"/>
      <c r="Q63" s="348"/>
      <c r="R63" s="348"/>
      <c r="S63" s="348"/>
      <c r="T63" s="348"/>
      <c r="U63" s="348"/>
      <c r="V63" s="348"/>
      <c r="W63" s="348"/>
      <c r="X63" s="348">
        <v>8</v>
      </c>
      <c r="Y63" s="348">
        <f>9*4</f>
        <v>36</v>
      </c>
      <c r="Z63" s="348"/>
      <c r="AA63" s="348"/>
      <c r="AB63" s="348"/>
      <c r="AC63" s="348"/>
      <c r="AD63" s="348">
        <f>8*12</f>
        <v>96</v>
      </c>
      <c r="AE63" s="349"/>
      <c r="AF63" s="348"/>
      <c r="AG63" s="349"/>
      <c r="AH63" s="348"/>
      <c r="AI63" s="349"/>
      <c r="AJ63" s="350"/>
      <c r="AK63" s="350"/>
      <c r="AL63" s="348"/>
      <c r="AM63" s="348"/>
      <c r="AN63" s="348"/>
      <c r="AO63" s="418">
        <f t="shared" si="1"/>
        <v>150</v>
      </c>
      <c r="AP63" s="536">
        <v>41</v>
      </c>
      <c r="AQ63" s="535">
        <f t="shared" si="2"/>
        <v>4.0999999999999996</v>
      </c>
      <c r="AR63" s="378" t="s">
        <v>320</v>
      </c>
    </row>
    <row r="64" spans="1:44" ht="15.75" customHeight="1" x14ac:dyDescent="0.2">
      <c r="A64" s="334">
        <v>52</v>
      </c>
      <c r="B64" s="346" t="s">
        <v>131</v>
      </c>
      <c r="C64" s="347">
        <v>10</v>
      </c>
      <c r="D64" s="348"/>
      <c r="E64" s="348"/>
      <c r="F64" s="348"/>
      <c r="G64" s="348"/>
      <c r="H64" s="348"/>
      <c r="I64" s="348"/>
      <c r="J64" s="348"/>
      <c r="K64" s="348"/>
      <c r="L64" s="348"/>
      <c r="M64" s="348"/>
      <c r="N64" s="348"/>
      <c r="O64" s="348"/>
      <c r="P64" s="348"/>
      <c r="Q64" s="348"/>
      <c r="R64" s="348"/>
      <c r="S64" s="348"/>
      <c r="T64" s="348"/>
      <c r="U64" s="348"/>
      <c r="V64" s="348"/>
      <c r="W64" s="348"/>
      <c r="X64" s="348">
        <v>8</v>
      </c>
      <c r="Y64" s="348">
        <f>9*4</f>
        <v>36</v>
      </c>
      <c r="Z64" s="348"/>
      <c r="AA64" s="348"/>
      <c r="AB64" s="348"/>
      <c r="AC64" s="348">
        <f>2*12</f>
        <v>24</v>
      </c>
      <c r="AD64" s="348">
        <f>6*12</f>
        <v>72</v>
      </c>
      <c r="AE64" s="349"/>
      <c r="AF64" s="348"/>
      <c r="AG64" s="349"/>
      <c r="AH64" s="348"/>
      <c r="AI64" s="349"/>
      <c r="AJ64" s="350"/>
      <c r="AK64" s="350"/>
      <c r="AL64" s="348"/>
      <c r="AM64" s="348"/>
      <c r="AN64" s="348"/>
      <c r="AO64" s="418">
        <f t="shared" si="1"/>
        <v>150</v>
      </c>
      <c r="AP64" s="536">
        <v>43</v>
      </c>
      <c r="AQ64" s="535">
        <f t="shared" si="2"/>
        <v>4.3</v>
      </c>
      <c r="AR64" s="378" t="s">
        <v>320</v>
      </c>
    </row>
    <row r="65" spans="1:44" ht="15.75" customHeight="1" x14ac:dyDescent="0.2">
      <c r="A65" s="414">
        <v>53</v>
      </c>
      <c r="B65" s="346" t="s">
        <v>132</v>
      </c>
      <c r="C65" s="347">
        <v>12</v>
      </c>
      <c r="D65" s="348"/>
      <c r="E65" s="348"/>
      <c r="F65" s="348"/>
      <c r="G65" s="348"/>
      <c r="H65" s="348"/>
      <c r="I65" s="348"/>
      <c r="J65" s="348"/>
      <c r="K65" s="348"/>
      <c r="L65" s="348"/>
      <c r="M65" s="348"/>
      <c r="N65" s="348"/>
      <c r="O65" s="348"/>
      <c r="P65" s="348"/>
      <c r="Q65" s="348"/>
      <c r="R65" s="348"/>
      <c r="S65" s="348"/>
      <c r="T65" s="348"/>
      <c r="U65" s="348"/>
      <c r="V65" s="348"/>
      <c r="W65" s="348"/>
      <c r="X65" s="348">
        <v>4</v>
      </c>
      <c r="Y65" s="348">
        <f>8*4</f>
        <v>32</v>
      </c>
      <c r="Z65" s="348"/>
      <c r="AA65" s="348">
        <f>1*6</f>
        <v>6</v>
      </c>
      <c r="AB65" s="348"/>
      <c r="AC65" s="348">
        <f>2*12</f>
        <v>24</v>
      </c>
      <c r="AD65" s="348">
        <f>6*12</f>
        <v>72</v>
      </c>
      <c r="AE65" s="349"/>
      <c r="AF65" s="348"/>
      <c r="AG65" s="349"/>
      <c r="AH65" s="348"/>
      <c r="AI65" s="349"/>
      <c r="AJ65" s="350"/>
      <c r="AK65" s="350"/>
      <c r="AL65" s="348"/>
      <c r="AM65" s="348"/>
      <c r="AN65" s="348"/>
      <c r="AO65" s="418">
        <f t="shared" si="1"/>
        <v>150</v>
      </c>
      <c r="AP65" s="536">
        <v>32</v>
      </c>
      <c r="AQ65" s="535">
        <f t="shared" si="2"/>
        <v>2.6666666666666665</v>
      </c>
      <c r="AR65" s="378" t="s">
        <v>320</v>
      </c>
    </row>
    <row r="66" spans="1:44" ht="16.5" customHeight="1" x14ac:dyDescent="0.2">
      <c r="A66" s="334">
        <v>54</v>
      </c>
      <c r="B66" s="346" t="s">
        <v>134</v>
      </c>
      <c r="C66" s="347">
        <v>4</v>
      </c>
      <c r="D66" s="348"/>
      <c r="E66" s="348"/>
      <c r="F66" s="348"/>
      <c r="G66" s="348"/>
      <c r="H66" s="348"/>
      <c r="I66" s="348"/>
      <c r="J66" s="348"/>
      <c r="K66" s="348"/>
      <c r="L66" s="348"/>
      <c r="M66" s="348"/>
      <c r="N66" s="348"/>
      <c r="O66" s="348"/>
      <c r="P66" s="348"/>
      <c r="Q66" s="348"/>
      <c r="R66" s="348">
        <v>12</v>
      </c>
      <c r="S66" s="348"/>
      <c r="T66" s="348"/>
      <c r="U66" s="348"/>
      <c r="V66" s="348"/>
      <c r="W66" s="348"/>
      <c r="X66" s="348">
        <f>14*2</f>
        <v>28</v>
      </c>
      <c r="Y66" s="348">
        <f>14*4</f>
        <v>56</v>
      </c>
      <c r="Z66" s="348">
        <f>4*6</f>
        <v>24</v>
      </c>
      <c r="AA66" s="348"/>
      <c r="AB66" s="348"/>
      <c r="AC66" s="348"/>
      <c r="AD66" s="348"/>
      <c r="AE66" s="349"/>
      <c r="AF66" s="348"/>
      <c r="AG66" s="349"/>
      <c r="AH66" s="349"/>
      <c r="AI66" s="349">
        <f>8</f>
        <v>8</v>
      </c>
      <c r="AJ66" s="350"/>
      <c r="AK66" s="360"/>
      <c r="AL66" s="348"/>
      <c r="AM66" s="348"/>
      <c r="AN66" s="348">
        <f>3*6</f>
        <v>18</v>
      </c>
      <c r="AO66" s="418">
        <f t="shared" si="1"/>
        <v>150</v>
      </c>
      <c r="AP66" s="536">
        <v>148</v>
      </c>
      <c r="AQ66" s="535">
        <f t="shared" si="2"/>
        <v>37</v>
      </c>
      <c r="AR66" s="378" t="s">
        <v>320</v>
      </c>
    </row>
    <row r="67" spans="1:44" ht="15.75" customHeight="1" x14ac:dyDescent="0.2">
      <c r="A67" s="334">
        <v>55</v>
      </c>
      <c r="B67" s="346" t="s">
        <v>135</v>
      </c>
      <c r="C67" s="347">
        <v>20</v>
      </c>
      <c r="D67" s="348"/>
      <c r="E67" s="348"/>
      <c r="F67" s="348"/>
      <c r="G67" s="348"/>
      <c r="H67" s="348"/>
      <c r="I67" s="348"/>
      <c r="J67" s="348"/>
      <c r="K67" s="348"/>
      <c r="L67" s="348"/>
      <c r="M67" s="348"/>
      <c r="N67" s="348"/>
      <c r="O67" s="348"/>
      <c r="P67" s="348"/>
      <c r="Q67" s="348"/>
      <c r="R67" s="348"/>
      <c r="S67" s="348"/>
      <c r="T67" s="348"/>
      <c r="U67" s="348"/>
      <c r="V67" s="348"/>
      <c r="W67" s="348"/>
      <c r="X67" s="348">
        <f>13*2</f>
        <v>26</v>
      </c>
      <c r="Y67" s="348">
        <f>13*4</f>
        <v>52</v>
      </c>
      <c r="Z67" s="348">
        <f>5*6</f>
        <v>30</v>
      </c>
      <c r="AA67" s="348"/>
      <c r="AB67" s="348"/>
      <c r="AC67" s="348"/>
      <c r="AD67" s="348"/>
      <c r="AE67" s="349"/>
      <c r="AF67" s="348"/>
      <c r="AG67" s="349"/>
      <c r="AH67" s="349"/>
      <c r="AI67" s="349">
        <f>4</f>
        <v>4</v>
      </c>
      <c r="AJ67" s="350"/>
      <c r="AK67" s="350"/>
      <c r="AL67" s="348"/>
      <c r="AM67" s="348"/>
      <c r="AN67" s="348">
        <f>3*6</f>
        <v>18</v>
      </c>
      <c r="AO67" s="418">
        <f>SUM(C67:AN67)</f>
        <v>150</v>
      </c>
      <c r="AP67" s="536">
        <v>71</v>
      </c>
      <c r="AQ67" s="535">
        <f t="shared" si="2"/>
        <v>3.55</v>
      </c>
      <c r="AR67" s="378" t="s">
        <v>320</v>
      </c>
    </row>
    <row r="68" spans="1:44" ht="15.75" customHeight="1" x14ac:dyDescent="0.2">
      <c r="A68" s="414">
        <v>56</v>
      </c>
      <c r="B68" s="346" t="s">
        <v>137</v>
      </c>
      <c r="C68" s="347"/>
      <c r="D68" s="348"/>
      <c r="E68" s="348"/>
      <c r="F68" s="348"/>
      <c r="G68" s="348"/>
      <c r="H68" s="348"/>
      <c r="I68" s="348"/>
      <c r="J68" s="348"/>
      <c r="K68" s="348"/>
      <c r="L68" s="348"/>
      <c r="M68" s="348"/>
      <c r="N68" s="348"/>
      <c r="O68" s="348"/>
      <c r="P68" s="348"/>
      <c r="Q68" s="348">
        <f>3*4</f>
        <v>12</v>
      </c>
      <c r="R68" s="348"/>
      <c r="S68" s="348"/>
      <c r="T68" s="348"/>
      <c r="U68" s="348"/>
      <c r="V68" s="348"/>
      <c r="W68" s="348"/>
      <c r="X68" s="348">
        <f>18*2</f>
        <v>36</v>
      </c>
      <c r="Y68" s="348">
        <f>18*4</f>
        <v>72</v>
      </c>
      <c r="Z68" s="348">
        <f>2*6</f>
        <v>12</v>
      </c>
      <c r="AA68" s="348"/>
      <c r="AB68" s="348"/>
      <c r="AC68" s="348"/>
      <c r="AD68" s="348"/>
      <c r="AE68" s="349"/>
      <c r="AF68" s="348"/>
      <c r="AG68" s="349"/>
      <c r="AH68" s="348"/>
      <c r="AI68" s="349">
        <f>6</f>
        <v>6</v>
      </c>
      <c r="AJ68" s="350"/>
      <c r="AK68" s="350"/>
      <c r="AL68" s="348"/>
      <c r="AM68" s="348"/>
      <c r="AN68" s="348">
        <f>2*6</f>
        <v>12</v>
      </c>
      <c r="AO68" s="418">
        <f t="shared" si="1"/>
        <v>150</v>
      </c>
      <c r="AP68" s="536">
        <v>132</v>
      </c>
      <c r="AQ68" s="535" t="e">
        <f t="shared" si="2"/>
        <v>#DIV/0!</v>
      </c>
      <c r="AR68" s="378" t="s">
        <v>320</v>
      </c>
    </row>
    <row r="69" spans="1:44" ht="15.75" customHeight="1" x14ac:dyDescent="0.2">
      <c r="A69" s="334">
        <v>57</v>
      </c>
      <c r="B69" s="346" t="s">
        <v>138</v>
      </c>
      <c r="C69" s="541" t="s">
        <v>523</v>
      </c>
      <c r="D69" s="517"/>
      <c r="E69" s="517"/>
      <c r="F69" s="517"/>
      <c r="G69" s="517"/>
      <c r="H69" s="517"/>
      <c r="I69" s="517"/>
      <c r="J69" s="517"/>
      <c r="K69" s="517"/>
      <c r="L69" s="517"/>
      <c r="M69" s="517"/>
      <c r="N69" s="517"/>
      <c r="O69" s="517"/>
      <c r="P69" s="517"/>
      <c r="Q69" s="517"/>
      <c r="R69" s="517"/>
      <c r="S69" s="517"/>
      <c r="T69" s="517"/>
      <c r="U69" s="517"/>
      <c r="V69" s="517"/>
      <c r="W69" s="517"/>
      <c r="X69" s="517"/>
      <c r="Y69" s="517"/>
      <c r="Z69" s="517"/>
      <c r="AA69" s="517"/>
      <c r="AB69" s="517"/>
      <c r="AC69" s="517"/>
      <c r="AD69" s="517"/>
      <c r="AE69" s="517"/>
      <c r="AF69" s="517"/>
      <c r="AG69" s="517"/>
      <c r="AH69" s="517"/>
      <c r="AI69" s="517"/>
      <c r="AJ69" s="517"/>
      <c r="AK69" s="517"/>
      <c r="AL69" s="517"/>
      <c r="AM69" s="517"/>
      <c r="AN69" s="518"/>
      <c r="AO69" s="418">
        <f>SUM(C69:AN69)</f>
        <v>0</v>
      </c>
      <c r="AP69" s="536">
        <v>0</v>
      </c>
      <c r="AQ69" s="535" t="e">
        <f t="shared" si="2"/>
        <v>#VALUE!</v>
      </c>
      <c r="AR69" s="378" t="s">
        <v>320</v>
      </c>
    </row>
    <row r="70" spans="1:44" ht="15.75" customHeight="1" x14ac:dyDescent="0.2">
      <c r="A70" s="334">
        <v>58</v>
      </c>
      <c r="B70" s="346" t="s">
        <v>139</v>
      </c>
      <c r="C70" s="538" t="s">
        <v>530</v>
      </c>
      <c r="D70" s="539"/>
      <c r="E70" s="539"/>
      <c r="F70" s="539"/>
      <c r="G70" s="539"/>
      <c r="H70" s="539"/>
      <c r="I70" s="539"/>
      <c r="J70" s="539"/>
      <c r="K70" s="539"/>
      <c r="L70" s="539"/>
      <c r="M70" s="539"/>
      <c r="N70" s="539"/>
      <c r="O70" s="539"/>
      <c r="P70" s="539"/>
      <c r="Q70" s="539"/>
      <c r="R70" s="540"/>
      <c r="S70" s="557"/>
      <c r="T70" s="348"/>
      <c r="U70" s="348"/>
      <c r="V70" s="348"/>
      <c r="W70" s="348"/>
      <c r="X70" s="348">
        <f>3*2</f>
        <v>6</v>
      </c>
      <c r="Y70" s="348">
        <f>3*4</f>
        <v>12</v>
      </c>
      <c r="Z70" s="348"/>
      <c r="AA70" s="348"/>
      <c r="AB70" s="348"/>
      <c r="AC70" s="348"/>
      <c r="AD70" s="348"/>
      <c r="AE70" s="349"/>
      <c r="AF70" s="348"/>
      <c r="AG70" s="349"/>
      <c r="AH70" s="348"/>
      <c r="AI70" s="349"/>
      <c r="AJ70" s="350"/>
      <c r="AK70" s="350">
        <f>15*6</f>
        <v>90</v>
      </c>
      <c r="AL70" s="348"/>
      <c r="AM70" s="347"/>
      <c r="AN70" s="348">
        <f>2*6</f>
        <v>12</v>
      </c>
      <c r="AO70" s="418">
        <f t="shared" si="1"/>
        <v>120</v>
      </c>
      <c r="AP70" s="536">
        <v>31</v>
      </c>
      <c r="AQ70" s="535" t="e">
        <f t="shared" si="2"/>
        <v>#VALUE!</v>
      </c>
      <c r="AR70" s="378" t="s">
        <v>320</v>
      </c>
    </row>
    <row r="71" spans="1:44" ht="15.75" customHeight="1" x14ac:dyDescent="0.2">
      <c r="A71" s="414">
        <v>59</v>
      </c>
      <c r="B71" s="346" t="s">
        <v>389</v>
      </c>
      <c r="C71" s="347">
        <v>12</v>
      </c>
      <c r="D71" s="348"/>
      <c r="E71" s="348"/>
      <c r="F71" s="348"/>
      <c r="G71" s="348"/>
      <c r="H71" s="348"/>
      <c r="I71" s="348"/>
      <c r="J71" s="348"/>
      <c r="K71" s="348"/>
      <c r="L71" s="348"/>
      <c r="M71" s="348"/>
      <c r="N71" s="348"/>
      <c r="O71" s="348"/>
      <c r="P71" s="348"/>
      <c r="Q71" s="348"/>
      <c r="R71" s="348"/>
      <c r="S71" s="348"/>
      <c r="T71" s="348"/>
      <c r="U71" s="348"/>
      <c r="V71" s="348"/>
      <c r="W71" s="348"/>
      <c r="X71" s="348">
        <v>6</v>
      </c>
      <c r="Y71" s="348">
        <f>9*4</f>
        <v>36</v>
      </c>
      <c r="Z71" s="348"/>
      <c r="AA71" s="348"/>
      <c r="AB71" s="348"/>
      <c r="AC71" s="348"/>
      <c r="AD71" s="348">
        <f>8*12</f>
        <v>96</v>
      </c>
      <c r="AE71" s="349"/>
      <c r="AF71" s="348"/>
      <c r="AG71" s="349"/>
      <c r="AH71" s="348"/>
      <c r="AI71" s="358"/>
      <c r="AJ71" s="358"/>
      <c r="AK71" s="358"/>
      <c r="AL71" s="358"/>
      <c r="AM71" s="358"/>
      <c r="AN71" s="348"/>
      <c r="AO71" s="418">
        <f t="shared" si="1"/>
        <v>150</v>
      </c>
      <c r="AP71" s="536">
        <v>42</v>
      </c>
      <c r="AQ71" s="535">
        <f t="shared" si="2"/>
        <v>3.5</v>
      </c>
      <c r="AR71" s="378" t="s">
        <v>320</v>
      </c>
    </row>
    <row r="72" spans="1:44" ht="15.75" customHeight="1" x14ac:dyDescent="0.2">
      <c r="A72" s="334">
        <v>60</v>
      </c>
      <c r="B72" s="346" t="s">
        <v>486</v>
      </c>
      <c r="C72" s="347"/>
      <c r="D72" s="348"/>
      <c r="E72" s="348"/>
      <c r="F72" s="348"/>
      <c r="G72" s="348"/>
      <c r="H72" s="348"/>
      <c r="I72" s="348"/>
      <c r="J72" s="348"/>
      <c r="K72" s="348"/>
      <c r="L72" s="348"/>
      <c r="M72" s="348"/>
      <c r="N72" s="348"/>
      <c r="O72" s="348"/>
      <c r="P72" s="348"/>
      <c r="Q72" s="348"/>
      <c r="R72" s="348"/>
      <c r="S72" s="348"/>
      <c r="T72" s="348"/>
      <c r="U72" s="348"/>
      <c r="V72" s="348"/>
      <c r="W72" s="348"/>
      <c r="X72" s="348">
        <f>9*2</f>
        <v>18</v>
      </c>
      <c r="Y72" s="348">
        <f>9*4</f>
        <v>36</v>
      </c>
      <c r="Z72" s="348"/>
      <c r="AA72" s="348"/>
      <c r="AB72" s="348"/>
      <c r="AC72" s="348"/>
      <c r="AD72" s="348">
        <f>8*12</f>
        <v>96</v>
      </c>
      <c r="AE72" s="349"/>
      <c r="AF72" s="348"/>
      <c r="AG72" s="349"/>
      <c r="AH72" s="348"/>
      <c r="AI72" s="349"/>
      <c r="AJ72" s="350"/>
      <c r="AK72" s="350"/>
      <c r="AL72" s="348"/>
      <c r="AM72" s="348"/>
      <c r="AN72" s="348"/>
      <c r="AO72" s="418">
        <f t="shared" si="1"/>
        <v>150</v>
      </c>
      <c r="AP72" s="536">
        <v>0</v>
      </c>
      <c r="AQ72" s="535" t="e">
        <f t="shared" si="2"/>
        <v>#DIV/0!</v>
      </c>
      <c r="AR72" s="378" t="s">
        <v>320</v>
      </c>
    </row>
    <row r="73" spans="1:44" ht="15.75" customHeight="1" x14ac:dyDescent="0.2">
      <c r="A73" s="334">
        <v>61</v>
      </c>
      <c r="B73" s="346" t="s">
        <v>212</v>
      </c>
      <c r="C73" s="537">
        <f>2*6</f>
        <v>12</v>
      </c>
      <c r="D73" s="422"/>
      <c r="E73" s="422"/>
      <c r="F73" s="422"/>
      <c r="G73" s="422"/>
      <c r="H73" s="422"/>
      <c r="I73" s="422"/>
      <c r="J73" s="422"/>
      <c r="K73" s="422"/>
      <c r="L73" s="422"/>
      <c r="M73" s="422"/>
      <c r="N73" s="422"/>
      <c r="O73" s="422"/>
      <c r="P73" s="422"/>
      <c r="Q73" s="422"/>
      <c r="R73" s="422"/>
      <c r="S73" s="422"/>
      <c r="T73" s="422"/>
      <c r="U73" s="422"/>
      <c r="V73" s="422"/>
      <c r="W73" s="422"/>
      <c r="X73" s="348"/>
      <c r="Y73" s="348">
        <f>6*6</f>
        <v>36</v>
      </c>
      <c r="Z73" s="348"/>
      <c r="AA73" s="348"/>
      <c r="AB73" s="348"/>
      <c r="AC73" s="348">
        <f>4*12</f>
        <v>48</v>
      </c>
      <c r="AD73" s="348">
        <f>4*12</f>
        <v>48</v>
      </c>
      <c r="AE73" s="349"/>
      <c r="AF73" s="348"/>
      <c r="AG73" s="349"/>
      <c r="AH73" s="348"/>
      <c r="AI73" s="349"/>
      <c r="AJ73" s="350"/>
      <c r="AK73" s="350"/>
      <c r="AL73" s="350">
        <f>1*6</f>
        <v>6</v>
      </c>
      <c r="AM73" s="350"/>
      <c r="AN73" s="348"/>
      <c r="AO73" s="418">
        <f t="shared" si="1"/>
        <v>150</v>
      </c>
      <c r="AP73" s="536">
        <v>22</v>
      </c>
      <c r="AQ73" s="535">
        <f t="shared" si="2"/>
        <v>1.8333333333333333</v>
      </c>
      <c r="AR73" s="378" t="s">
        <v>320</v>
      </c>
    </row>
    <row r="74" spans="1:44" ht="15.75" customHeight="1" x14ac:dyDescent="0.2">
      <c r="A74" s="414">
        <v>62</v>
      </c>
      <c r="B74" s="346" t="s">
        <v>145</v>
      </c>
      <c r="C74" s="347"/>
      <c r="D74" s="348"/>
      <c r="E74" s="348"/>
      <c r="F74" s="348"/>
      <c r="G74" s="348"/>
      <c r="H74" s="348"/>
      <c r="I74" s="348"/>
      <c r="J74" s="348">
        <f>9*4</f>
        <v>36</v>
      </c>
      <c r="K74" s="348"/>
      <c r="L74" s="348"/>
      <c r="M74" s="348"/>
      <c r="N74" s="348"/>
      <c r="O74" s="348"/>
      <c r="P74" s="348"/>
      <c r="Q74" s="348"/>
      <c r="R74" s="348"/>
      <c r="S74" s="348"/>
      <c r="T74" s="348"/>
      <c r="U74" s="348"/>
      <c r="V74" s="348"/>
      <c r="W74" s="348"/>
      <c r="X74" s="348"/>
      <c r="Y74" s="348"/>
      <c r="Z74" s="348"/>
      <c r="AA74" s="348"/>
      <c r="AB74" s="348"/>
      <c r="AC74" s="348">
        <f>2*12</f>
        <v>24</v>
      </c>
      <c r="AD74" s="348">
        <f>6*12</f>
        <v>72</v>
      </c>
      <c r="AE74" s="349"/>
      <c r="AF74" s="348"/>
      <c r="AG74" s="349"/>
      <c r="AH74" s="348"/>
      <c r="AI74" s="349">
        <f>18</f>
        <v>18</v>
      </c>
      <c r="AJ74" s="350"/>
      <c r="AK74" s="350"/>
      <c r="AL74" s="350"/>
      <c r="AM74" s="350"/>
      <c r="AN74" s="350"/>
      <c r="AO74" s="418">
        <f t="shared" si="1"/>
        <v>150</v>
      </c>
      <c r="AP74" s="536">
        <v>48</v>
      </c>
      <c r="AQ74" s="535" t="e">
        <f t="shared" si="2"/>
        <v>#DIV/0!</v>
      </c>
      <c r="AR74" s="378" t="s">
        <v>320</v>
      </c>
    </row>
    <row r="75" spans="1:44" ht="15.75" customHeight="1" x14ac:dyDescent="0.2">
      <c r="A75" s="334">
        <v>63</v>
      </c>
      <c r="B75" s="346" t="s">
        <v>146</v>
      </c>
      <c r="C75" s="347"/>
      <c r="D75" s="348"/>
      <c r="E75" s="348"/>
      <c r="F75" s="348"/>
      <c r="G75" s="348"/>
      <c r="H75" s="348"/>
      <c r="I75" s="348"/>
      <c r="J75" s="348">
        <f>9*4</f>
        <v>36</v>
      </c>
      <c r="K75" s="348"/>
      <c r="L75" s="348"/>
      <c r="M75" s="348"/>
      <c r="N75" s="348"/>
      <c r="O75" s="348"/>
      <c r="P75" s="348"/>
      <c r="Q75" s="348"/>
      <c r="R75" s="348"/>
      <c r="S75" s="348"/>
      <c r="T75" s="348"/>
      <c r="U75" s="348"/>
      <c r="V75" s="348"/>
      <c r="W75" s="348"/>
      <c r="X75" s="348"/>
      <c r="Y75" s="348"/>
      <c r="Z75" s="348"/>
      <c r="AA75" s="348"/>
      <c r="AB75" s="348"/>
      <c r="AC75" s="348">
        <f>3*12</f>
        <v>36</v>
      </c>
      <c r="AD75" s="348">
        <f>5*12</f>
        <v>60</v>
      </c>
      <c r="AE75" s="349"/>
      <c r="AF75" s="348"/>
      <c r="AG75" s="349"/>
      <c r="AH75" s="348"/>
      <c r="AI75" s="358">
        <f>18</f>
        <v>18</v>
      </c>
      <c r="AJ75" s="358"/>
      <c r="AK75" s="358"/>
      <c r="AL75" s="358"/>
      <c r="AM75" s="358"/>
      <c r="AN75" s="348"/>
      <c r="AO75" s="418">
        <f t="shared" si="1"/>
        <v>150</v>
      </c>
      <c r="AP75" s="536">
        <v>344</v>
      </c>
      <c r="AQ75" s="535" t="e">
        <f t="shared" si="2"/>
        <v>#DIV/0!</v>
      </c>
      <c r="AR75" s="378" t="s">
        <v>320</v>
      </c>
    </row>
    <row r="76" spans="1:44" ht="15.75" customHeight="1" x14ac:dyDescent="0.2">
      <c r="A76" s="334">
        <v>64</v>
      </c>
      <c r="B76" s="346" t="s">
        <v>220</v>
      </c>
      <c r="C76" s="347"/>
      <c r="D76" s="348"/>
      <c r="E76" s="348"/>
      <c r="F76" s="348"/>
      <c r="G76" s="348"/>
      <c r="H76" s="348"/>
      <c r="I76" s="348"/>
      <c r="J76" s="348">
        <f>17*4</f>
        <v>68</v>
      </c>
      <c r="K76" s="348"/>
      <c r="L76" s="348"/>
      <c r="M76" s="348"/>
      <c r="N76" s="348"/>
      <c r="O76" s="348"/>
      <c r="P76" s="348"/>
      <c r="Q76" s="348"/>
      <c r="R76" s="348"/>
      <c r="S76" s="348"/>
      <c r="T76" s="348"/>
      <c r="U76" s="348"/>
      <c r="V76" s="348"/>
      <c r="W76" s="348"/>
      <c r="X76" s="348"/>
      <c r="Y76" s="348"/>
      <c r="Z76" s="348"/>
      <c r="AA76" s="348"/>
      <c r="AB76" s="348"/>
      <c r="AC76" s="348"/>
      <c r="AD76" s="348">
        <f>4*12</f>
        <v>48</v>
      </c>
      <c r="AE76" s="349"/>
      <c r="AF76" s="348"/>
      <c r="AG76" s="349"/>
      <c r="AH76" s="348"/>
      <c r="AI76" s="349">
        <f>34</f>
        <v>34</v>
      </c>
      <c r="AJ76" s="350"/>
      <c r="AK76" s="350"/>
      <c r="AL76" s="348"/>
      <c r="AM76" s="348"/>
      <c r="AN76" s="348"/>
      <c r="AO76" s="418">
        <f t="shared" si="1"/>
        <v>150</v>
      </c>
      <c r="AP76" s="536">
        <v>92</v>
      </c>
      <c r="AQ76" s="535" t="e">
        <f t="shared" si="2"/>
        <v>#DIV/0!</v>
      </c>
      <c r="AR76" s="378" t="s">
        <v>320</v>
      </c>
    </row>
    <row r="77" spans="1:44" ht="15.75" customHeight="1" x14ac:dyDescent="0.2">
      <c r="A77" s="414">
        <v>65</v>
      </c>
      <c r="B77" s="346" t="s">
        <v>362</v>
      </c>
      <c r="C77" s="347"/>
      <c r="D77" s="348"/>
      <c r="E77" s="348"/>
      <c r="F77" s="348"/>
      <c r="G77" s="348"/>
      <c r="H77" s="348"/>
      <c r="I77" s="348"/>
      <c r="J77" s="348">
        <f>17*4</f>
        <v>68</v>
      </c>
      <c r="K77" s="348"/>
      <c r="L77" s="348"/>
      <c r="M77" s="348"/>
      <c r="N77" s="348"/>
      <c r="O77" s="348"/>
      <c r="P77" s="348"/>
      <c r="Q77" s="348"/>
      <c r="R77" s="348"/>
      <c r="S77" s="348"/>
      <c r="T77" s="348"/>
      <c r="U77" s="348"/>
      <c r="V77" s="348"/>
      <c r="W77" s="348"/>
      <c r="X77" s="348"/>
      <c r="Y77" s="348"/>
      <c r="Z77" s="348"/>
      <c r="AA77" s="348"/>
      <c r="AB77" s="348"/>
      <c r="AC77" s="348"/>
      <c r="AD77" s="348">
        <f>4*12</f>
        <v>48</v>
      </c>
      <c r="AE77" s="349"/>
      <c r="AF77" s="348"/>
      <c r="AG77" s="349"/>
      <c r="AH77" s="348"/>
      <c r="AI77" s="349">
        <f>34</f>
        <v>34</v>
      </c>
      <c r="AJ77" s="350"/>
      <c r="AK77" s="350"/>
      <c r="AL77" s="348"/>
      <c r="AM77" s="348"/>
      <c r="AN77" s="348"/>
      <c r="AO77" s="418">
        <f t="shared" si="1"/>
        <v>150</v>
      </c>
      <c r="AP77" s="536">
        <v>286</v>
      </c>
      <c r="AQ77" s="535" t="e">
        <f>+AP77/C77</f>
        <v>#DIV/0!</v>
      </c>
      <c r="AR77" s="378" t="s">
        <v>320</v>
      </c>
    </row>
    <row r="78" spans="1:44" ht="15.75" customHeight="1" x14ac:dyDescent="0.2">
      <c r="A78" s="334">
        <v>66</v>
      </c>
      <c r="B78" s="346" t="s">
        <v>221</v>
      </c>
      <c r="C78" s="347"/>
      <c r="D78" s="348"/>
      <c r="E78" s="348"/>
      <c r="F78" s="348"/>
      <c r="G78" s="348"/>
      <c r="H78" s="348"/>
      <c r="I78" s="348"/>
      <c r="J78" s="348"/>
      <c r="K78" s="348"/>
      <c r="L78" s="348"/>
      <c r="M78" s="348"/>
      <c r="N78" s="348"/>
      <c r="O78" s="348"/>
      <c r="P78" s="348"/>
      <c r="Q78" s="348"/>
      <c r="R78" s="348"/>
      <c r="S78" s="348"/>
      <c r="T78" s="348"/>
      <c r="U78" s="348"/>
      <c r="V78" s="348"/>
      <c r="W78" s="348"/>
      <c r="X78" s="348"/>
      <c r="Y78" s="348"/>
      <c r="Z78" s="348"/>
      <c r="AA78" s="348">
        <f>9*6</f>
        <v>54</v>
      </c>
      <c r="AB78" s="348"/>
      <c r="AC78" s="348">
        <f>2*12</f>
        <v>24</v>
      </c>
      <c r="AD78" s="348">
        <f>6*12</f>
        <v>72</v>
      </c>
      <c r="AE78" s="349"/>
      <c r="AF78" s="348"/>
      <c r="AG78" s="349"/>
      <c r="AH78" s="348"/>
      <c r="AI78" s="349"/>
      <c r="AJ78" s="350"/>
      <c r="AK78" s="350"/>
      <c r="AL78" s="348"/>
      <c r="AM78" s="348"/>
      <c r="AN78" s="348"/>
      <c r="AO78" s="418">
        <f t="shared" si="1"/>
        <v>150</v>
      </c>
      <c r="AP78" s="536">
        <v>0</v>
      </c>
      <c r="AQ78" s="535" t="e">
        <f>+AP78/C78</f>
        <v>#DIV/0!</v>
      </c>
      <c r="AR78" s="378" t="s">
        <v>320</v>
      </c>
    </row>
    <row r="79" spans="1:44" ht="15.75" customHeight="1" x14ac:dyDescent="0.2">
      <c r="A79" s="334">
        <v>67</v>
      </c>
      <c r="B79" s="346" t="s">
        <v>391</v>
      </c>
      <c r="C79" s="347"/>
      <c r="D79" s="348"/>
      <c r="E79" s="348"/>
      <c r="F79" s="348"/>
      <c r="G79" s="348"/>
      <c r="H79" s="348"/>
      <c r="I79" s="348"/>
      <c r="J79" s="348"/>
      <c r="K79" s="348"/>
      <c r="L79" s="348"/>
      <c r="M79" s="348"/>
      <c r="N79" s="348"/>
      <c r="O79" s="348"/>
      <c r="P79" s="348"/>
      <c r="Q79" s="348"/>
      <c r="R79" s="348"/>
      <c r="S79" s="348"/>
      <c r="T79" s="348"/>
      <c r="U79" s="348"/>
      <c r="V79" s="348"/>
      <c r="W79" s="348"/>
      <c r="X79" s="348"/>
      <c r="Y79" s="348"/>
      <c r="Z79" s="348"/>
      <c r="AA79" s="348">
        <f>11*6</f>
        <v>66</v>
      </c>
      <c r="AB79" s="348"/>
      <c r="AC79" s="348"/>
      <c r="AD79" s="348">
        <f>7*12</f>
        <v>84</v>
      </c>
      <c r="AE79" s="349"/>
      <c r="AF79" s="348"/>
      <c r="AG79" s="349"/>
      <c r="AH79" s="348"/>
      <c r="AI79" s="349"/>
      <c r="AJ79" s="350"/>
      <c r="AK79" s="350"/>
      <c r="AL79" s="348"/>
      <c r="AM79" s="348"/>
      <c r="AN79" s="348"/>
      <c r="AO79" s="418">
        <f t="shared" si="1"/>
        <v>150</v>
      </c>
      <c r="AP79" s="536">
        <v>0</v>
      </c>
      <c r="AQ79" s="535" t="e">
        <f>+AP79/C79</f>
        <v>#DIV/0!</v>
      </c>
      <c r="AR79" s="378" t="s">
        <v>320</v>
      </c>
    </row>
    <row r="80" spans="1:44" ht="15.75" customHeight="1" x14ac:dyDescent="0.2">
      <c r="A80" s="414">
        <v>68</v>
      </c>
      <c r="B80" s="346" t="s">
        <v>487</v>
      </c>
      <c r="C80" s="347"/>
      <c r="D80" s="348"/>
      <c r="E80" s="348"/>
      <c r="F80" s="348"/>
      <c r="G80" s="348"/>
      <c r="H80" s="348"/>
      <c r="I80" s="348"/>
      <c r="J80" s="348"/>
      <c r="K80" s="348"/>
      <c r="L80" s="348"/>
      <c r="M80" s="348"/>
      <c r="N80" s="348"/>
      <c r="O80" s="348"/>
      <c r="P80" s="348"/>
      <c r="Q80" s="348"/>
      <c r="R80" s="348"/>
      <c r="S80" s="348"/>
      <c r="T80" s="348"/>
      <c r="U80" s="348"/>
      <c r="V80" s="348"/>
      <c r="W80" s="348"/>
      <c r="X80" s="348">
        <f>9*2</f>
        <v>18</v>
      </c>
      <c r="Y80" s="348">
        <f>9*4</f>
        <v>36</v>
      </c>
      <c r="Z80" s="348"/>
      <c r="AA80" s="348"/>
      <c r="AB80" s="348"/>
      <c r="AC80" s="348">
        <f>2*12</f>
        <v>24</v>
      </c>
      <c r="AD80" s="348">
        <f>6*12</f>
        <v>72</v>
      </c>
      <c r="AE80" s="349"/>
      <c r="AF80" s="348"/>
      <c r="AG80" s="349"/>
      <c r="AH80" s="348"/>
      <c r="AI80" s="349"/>
      <c r="AJ80" s="350"/>
      <c r="AK80" s="350"/>
      <c r="AL80" s="348"/>
      <c r="AM80" s="348"/>
      <c r="AN80" s="348"/>
      <c r="AO80" s="418">
        <f t="shared" si="1"/>
        <v>150</v>
      </c>
      <c r="AP80" s="536">
        <v>0</v>
      </c>
      <c r="AQ80" s="535" t="e">
        <f>+AP80/C80</f>
        <v>#DIV/0!</v>
      </c>
      <c r="AR80" s="378" t="s">
        <v>320</v>
      </c>
    </row>
    <row r="81" spans="1:44" ht="15.75" customHeight="1" x14ac:dyDescent="0.2">
      <c r="A81" s="334">
        <v>69</v>
      </c>
      <c r="B81" s="346" t="s">
        <v>531</v>
      </c>
      <c r="C81" s="347"/>
      <c r="D81" s="348"/>
      <c r="E81" s="348">
        <f>22*6</f>
        <v>132</v>
      </c>
      <c r="F81" s="348"/>
      <c r="G81" s="348"/>
      <c r="H81" s="348"/>
      <c r="I81" s="348"/>
      <c r="J81" s="348"/>
      <c r="K81" s="348"/>
      <c r="L81" s="348"/>
      <c r="M81" s="348"/>
      <c r="N81" s="348"/>
      <c r="O81" s="348"/>
      <c r="P81" s="348"/>
      <c r="Q81" s="348"/>
      <c r="R81" s="348"/>
      <c r="S81" s="348"/>
      <c r="T81" s="348"/>
      <c r="U81" s="348"/>
      <c r="V81" s="348"/>
      <c r="W81" s="348"/>
      <c r="X81" s="348"/>
      <c r="Y81" s="348"/>
      <c r="Z81" s="348"/>
      <c r="AA81" s="348"/>
      <c r="AB81" s="348"/>
      <c r="AC81" s="348"/>
      <c r="AD81" s="348"/>
      <c r="AE81" s="349"/>
      <c r="AF81" s="348"/>
      <c r="AG81" s="349"/>
      <c r="AH81" s="348"/>
      <c r="AI81" s="349">
        <f>12</f>
        <v>12</v>
      </c>
      <c r="AJ81" s="350"/>
      <c r="AK81" s="350"/>
      <c r="AL81" s="348"/>
      <c r="AM81" s="348"/>
      <c r="AN81" s="348">
        <f>1*6</f>
        <v>6</v>
      </c>
      <c r="AO81" s="418">
        <f>SUM(C81:AN81)</f>
        <v>150</v>
      </c>
      <c r="AP81" s="536">
        <v>0</v>
      </c>
      <c r="AQ81" s="535" t="e">
        <f>+AP81/C81</f>
        <v>#DIV/0!</v>
      </c>
      <c r="AR81" s="378" t="s">
        <v>320</v>
      </c>
    </row>
    <row r="82" spans="1:44" ht="15.75" customHeight="1" x14ac:dyDescent="0.2">
      <c r="A82" s="334">
        <v>70</v>
      </c>
      <c r="B82" s="346" t="s">
        <v>505</v>
      </c>
      <c r="C82" s="347"/>
      <c r="D82" s="348"/>
      <c r="E82" s="348"/>
      <c r="F82" s="348"/>
      <c r="G82" s="348"/>
      <c r="H82" s="348"/>
      <c r="I82" s="348"/>
      <c r="J82" s="348"/>
      <c r="K82" s="348"/>
      <c r="L82" s="348"/>
      <c r="M82" s="348"/>
      <c r="N82" s="348"/>
      <c r="O82" s="348"/>
      <c r="P82" s="348"/>
      <c r="Q82" s="348"/>
      <c r="R82" s="348"/>
      <c r="S82" s="348"/>
      <c r="T82" s="348"/>
      <c r="U82" s="348"/>
      <c r="V82" s="348"/>
      <c r="W82" s="348"/>
      <c r="X82" s="348">
        <f>11*2</f>
        <v>22</v>
      </c>
      <c r="Y82" s="348">
        <f>11*4</f>
        <v>44</v>
      </c>
      <c r="Z82" s="348"/>
      <c r="AA82" s="348"/>
      <c r="AB82" s="348"/>
      <c r="AC82" s="348"/>
      <c r="AD82" s="348">
        <f>7*12</f>
        <v>84</v>
      </c>
      <c r="AE82" s="349"/>
      <c r="AF82" s="348"/>
      <c r="AG82" s="349"/>
      <c r="AH82" s="348"/>
      <c r="AI82" s="349"/>
      <c r="AJ82" s="350"/>
      <c r="AK82" s="350"/>
      <c r="AL82" s="348"/>
      <c r="AM82" s="348"/>
      <c r="AN82" s="348"/>
      <c r="AO82" s="418">
        <f>SUM(C82:AN82)</f>
        <v>150</v>
      </c>
      <c r="AP82" s="536">
        <v>1</v>
      </c>
      <c r="AQ82" s="535" t="e">
        <f>+AP82/C82</f>
        <v>#DIV/0!</v>
      </c>
      <c r="AR82" s="378" t="s">
        <v>320</v>
      </c>
    </row>
    <row r="83" spans="1:44" ht="15.75" customHeight="1" x14ac:dyDescent="0.2">
      <c r="A83" s="414">
        <v>71</v>
      </c>
      <c r="B83" s="346" t="s">
        <v>506</v>
      </c>
      <c r="C83" s="347"/>
      <c r="D83" s="348"/>
      <c r="E83" s="348"/>
      <c r="F83" s="348"/>
      <c r="G83" s="348"/>
      <c r="H83" s="348"/>
      <c r="I83" s="348"/>
      <c r="J83" s="348"/>
      <c r="K83" s="348"/>
      <c r="L83" s="348"/>
      <c r="M83" s="348"/>
      <c r="N83" s="348"/>
      <c r="O83" s="348"/>
      <c r="P83" s="348"/>
      <c r="Q83" s="348"/>
      <c r="R83" s="348"/>
      <c r="S83" s="348"/>
      <c r="T83" s="348"/>
      <c r="U83" s="348"/>
      <c r="V83" s="348"/>
      <c r="W83" s="348"/>
      <c r="X83" s="348">
        <f>9*2</f>
        <v>18</v>
      </c>
      <c r="Y83" s="348">
        <f>9*4</f>
        <v>36</v>
      </c>
      <c r="Z83" s="348"/>
      <c r="AA83" s="348">
        <f>4*6</f>
        <v>24</v>
      </c>
      <c r="AB83" s="348"/>
      <c r="AC83" s="348"/>
      <c r="AD83" s="348">
        <f>6*12</f>
        <v>72</v>
      </c>
      <c r="AE83" s="349"/>
      <c r="AF83" s="348"/>
      <c r="AG83" s="349"/>
      <c r="AH83" s="348"/>
      <c r="AI83" s="349"/>
      <c r="AJ83" s="350"/>
      <c r="AK83" s="350"/>
      <c r="AL83" s="348"/>
      <c r="AM83" s="348"/>
      <c r="AN83" s="348"/>
      <c r="AO83" s="418">
        <f>SUM(C83:AN83)</f>
        <v>150</v>
      </c>
      <c r="AP83" s="536">
        <v>17</v>
      </c>
      <c r="AQ83" s="535" t="e">
        <f>+AP83/C83</f>
        <v>#DIV/0!</v>
      </c>
      <c r="AR83" s="378" t="s">
        <v>320</v>
      </c>
    </row>
    <row r="84" spans="1:44" ht="15.75" customHeight="1" x14ac:dyDescent="0.2">
      <c r="A84" s="334">
        <v>72</v>
      </c>
      <c r="B84" s="346" t="s">
        <v>507</v>
      </c>
      <c r="C84" s="541" t="s">
        <v>532</v>
      </c>
      <c r="D84" s="517"/>
      <c r="E84" s="517"/>
      <c r="F84" s="517"/>
      <c r="G84" s="517"/>
      <c r="H84" s="517"/>
      <c r="I84" s="517"/>
      <c r="J84" s="517"/>
      <c r="K84" s="517"/>
      <c r="L84" s="517"/>
      <c r="M84" s="517"/>
      <c r="N84" s="517"/>
      <c r="O84" s="517"/>
      <c r="P84" s="517"/>
      <c r="Q84" s="517"/>
      <c r="R84" s="517"/>
      <c r="S84" s="517"/>
      <c r="T84" s="517"/>
      <c r="U84" s="517"/>
      <c r="V84" s="517"/>
      <c r="W84" s="517"/>
      <c r="X84" s="517"/>
      <c r="Y84" s="517"/>
      <c r="Z84" s="517"/>
      <c r="AA84" s="517"/>
      <c r="AB84" s="517"/>
      <c r="AC84" s="517"/>
      <c r="AD84" s="517"/>
      <c r="AE84" s="517"/>
      <c r="AF84" s="517"/>
      <c r="AG84" s="517"/>
      <c r="AH84" s="517"/>
      <c r="AI84" s="517"/>
      <c r="AJ84" s="517"/>
      <c r="AK84" s="517"/>
      <c r="AL84" s="517"/>
      <c r="AM84" s="517"/>
      <c r="AN84" s="518"/>
      <c r="AO84" s="418">
        <f>SUM(C84:AN84)</f>
        <v>0</v>
      </c>
      <c r="AP84" s="536">
        <v>0</v>
      </c>
      <c r="AQ84" s="535" t="e">
        <f>+AP84/C84</f>
        <v>#VALUE!</v>
      </c>
      <c r="AR84" s="378" t="s">
        <v>320</v>
      </c>
    </row>
    <row r="85" spans="1:44" ht="15.75" customHeight="1" x14ac:dyDescent="0.2">
      <c r="A85" s="334">
        <v>73</v>
      </c>
      <c r="B85" s="346" t="s">
        <v>222</v>
      </c>
      <c r="C85" s="347">
        <v>60</v>
      </c>
      <c r="D85" s="348">
        <v>90</v>
      </c>
      <c r="E85" s="348"/>
      <c r="F85" s="348"/>
      <c r="G85" s="348"/>
      <c r="H85" s="348"/>
      <c r="I85" s="348"/>
      <c r="J85" s="348"/>
      <c r="K85" s="348"/>
      <c r="L85" s="348"/>
      <c r="M85" s="348"/>
      <c r="N85" s="348"/>
      <c r="O85" s="348"/>
      <c r="P85" s="348"/>
      <c r="Q85" s="348"/>
      <c r="R85" s="348"/>
      <c r="S85" s="348"/>
      <c r="T85" s="348"/>
      <c r="U85" s="348"/>
      <c r="V85" s="348"/>
      <c r="W85" s="348"/>
      <c r="X85" s="348"/>
      <c r="Y85" s="348"/>
      <c r="Z85" s="348"/>
      <c r="AA85" s="348"/>
      <c r="AB85" s="348"/>
      <c r="AC85" s="348"/>
      <c r="AD85" s="348"/>
      <c r="AE85" s="349"/>
      <c r="AF85" s="348"/>
      <c r="AG85" s="349"/>
      <c r="AH85" s="348"/>
      <c r="AI85" s="349"/>
      <c r="AJ85" s="350"/>
      <c r="AK85" s="350"/>
      <c r="AL85" s="348"/>
      <c r="AM85" s="348"/>
      <c r="AN85" s="348"/>
      <c r="AO85" s="418">
        <f>SUM(C85:AN85)</f>
        <v>150</v>
      </c>
      <c r="AP85" s="536">
        <v>118</v>
      </c>
      <c r="AQ85" s="535">
        <f>+AP85/C85</f>
        <v>1.9666666666666666</v>
      </c>
      <c r="AR85" s="378" t="s">
        <v>320</v>
      </c>
    </row>
    <row r="86" spans="1:44" ht="15.75" customHeight="1" x14ac:dyDescent="0.2">
      <c r="A86" s="414">
        <v>74</v>
      </c>
      <c r="B86" s="346" t="s">
        <v>508</v>
      </c>
      <c r="C86" s="347"/>
      <c r="D86" s="348"/>
      <c r="E86" s="348"/>
      <c r="F86" s="348">
        <f>3*4</f>
        <v>12</v>
      </c>
      <c r="G86" s="348"/>
      <c r="H86" s="348"/>
      <c r="I86" s="348"/>
      <c r="J86" s="348"/>
      <c r="K86" s="348"/>
      <c r="L86" s="348"/>
      <c r="M86" s="348"/>
      <c r="N86" s="348"/>
      <c r="O86" s="348"/>
      <c r="P86" s="348"/>
      <c r="Q86" s="348"/>
      <c r="R86" s="348"/>
      <c r="S86" s="348"/>
      <c r="T86" s="348"/>
      <c r="U86" s="348"/>
      <c r="V86" s="348"/>
      <c r="W86" s="348"/>
      <c r="X86" s="348">
        <f>19*2</f>
        <v>38</v>
      </c>
      <c r="Y86" s="348">
        <f>19*4</f>
        <v>76</v>
      </c>
      <c r="Z86" s="348"/>
      <c r="AA86" s="348"/>
      <c r="AB86" s="348"/>
      <c r="AC86" s="348"/>
      <c r="AD86" s="348"/>
      <c r="AE86" s="349"/>
      <c r="AF86" s="348"/>
      <c r="AG86" s="349"/>
      <c r="AH86" s="348"/>
      <c r="AI86" s="349">
        <f>12</f>
        <v>12</v>
      </c>
      <c r="AJ86" s="350"/>
      <c r="AK86" s="350"/>
      <c r="AL86" s="348"/>
      <c r="AM86" s="348"/>
      <c r="AN86" s="348">
        <f>2*6</f>
        <v>12</v>
      </c>
      <c r="AO86" s="418">
        <f>SUM(C86:AN86)</f>
        <v>150</v>
      </c>
      <c r="AP86" s="536">
        <v>36</v>
      </c>
      <c r="AQ86" s="535" t="e">
        <f>+AP86/C86</f>
        <v>#DIV/0!</v>
      </c>
      <c r="AR86" s="378" t="s">
        <v>320</v>
      </c>
    </row>
    <row r="87" spans="1:44" ht="15.75" customHeight="1" x14ac:dyDescent="0.2">
      <c r="A87" s="334">
        <v>75</v>
      </c>
      <c r="B87" s="346" t="s">
        <v>431</v>
      </c>
      <c r="C87" s="347">
        <f>4*6</f>
        <v>24</v>
      </c>
      <c r="D87" s="348"/>
      <c r="E87" s="348"/>
      <c r="F87" s="348"/>
      <c r="G87" s="348"/>
      <c r="H87" s="348"/>
      <c r="I87" s="348"/>
      <c r="J87" s="348"/>
      <c r="K87" s="348"/>
      <c r="L87" s="348"/>
      <c r="M87" s="348"/>
      <c r="N87" s="348"/>
      <c r="O87" s="348"/>
      <c r="P87" s="348"/>
      <c r="Q87" s="348"/>
      <c r="R87" s="348"/>
      <c r="S87" s="348"/>
      <c r="T87" s="348"/>
      <c r="U87" s="348"/>
      <c r="V87" s="348"/>
      <c r="W87" s="348"/>
      <c r="X87" s="348">
        <f>5*2</f>
        <v>10</v>
      </c>
      <c r="Y87" s="348">
        <f>5*4</f>
        <v>20</v>
      </c>
      <c r="Z87" s="348"/>
      <c r="AA87" s="348"/>
      <c r="AB87" s="348"/>
      <c r="AC87" s="348">
        <f>4*12</f>
        <v>48</v>
      </c>
      <c r="AD87" s="348">
        <f>4*12</f>
        <v>48</v>
      </c>
      <c r="AE87" s="348"/>
      <c r="AF87" s="422"/>
      <c r="AG87" s="422"/>
      <c r="AH87" s="422"/>
      <c r="AI87" s="422"/>
      <c r="AJ87" s="422"/>
      <c r="AK87" s="422"/>
      <c r="AL87" s="422"/>
      <c r="AM87" s="422"/>
      <c r="AN87" s="422"/>
      <c r="AO87" s="418">
        <f>SUM(C87:AN87)</f>
        <v>150</v>
      </c>
      <c r="AP87" s="536">
        <v>25</v>
      </c>
      <c r="AQ87" s="535">
        <f>+AP87/C87</f>
        <v>1.0416666666666667</v>
      </c>
      <c r="AR87" s="378" t="s">
        <v>320</v>
      </c>
    </row>
    <row r="88" spans="1:44" ht="15.75" customHeight="1" x14ac:dyDescent="0.2">
      <c r="A88" s="334">
        <v>76</v>
      </c>
      <c r="B88" s="346" t="s">
        <v>533</v>
      </c>
      <c r="C88" s="347"/>
      <c r="D88" s="348"/>
      <c r="E88" s="348"/>
      <c r="F88" s="348"/>
      <c r="G88" s="348"/>
      <c r="H88" s="348"/>
      <c r="I88" s="348"/>
      <c r="J88" s="348"/>
      <c r="K88" s="348"/>
      <c r="L88" s="348"/>
      <c r="M88" s="348"/>
      <c r="N88" s="348"/>
      <c r="O88" s="348"/>
      <c r="P88" s="348"/>
      <c r="Q88" s="348"/>
      <c r="R88" s="348"/>
      <c r="S88" s="348"/>
      <c r="T88" s="348"/>
      <c r="U88" s="348"/>
      <c r="V88" s="348"/>
      <c r="W88" s="348"/>
      <c r="X88" s="348">
        <f>9*2</f>
        <v>18</v>
      </c>
      <c r="Y88" s="348">
        <f>9*4</f>
        <v>36</v>
      </c>
      <c r="Z88" s="348"/>
      <c r="AA88" s="348"/>
      <c r="AB88" s="348"/>
      <c r="AC88" s="348">
        <f>6*12</f>
        <v>72</v>
      </c>
      <c r="AD88" s="348">
        <f>2*12</f>
        <v>24</v>
      </c>
      <c r="AE88" s="348"/>
      <c r="AF88" s="422"/>
      <c r="AG88" s="422"/>
      <c r="AH88" s="422"/>
      <c r="AI88" s="422"/>
      <c r="AJ88" s="422"/>
      <c r="AK88" s="422"/>
      <c r="AL88" s="422"/>
      <c r="AM88" s="422"/>
      <c r="AN88" s="422"/>
      <c r="AO88" s="418">
        <f>SUM(C88:AN88)</f>
        <v>150</v>
      </c>
      <c r="AP88" s="536">
        <v>0</v>
      </c>
      <c r="AQ88" s="535" t="e">
        <f>+AP88/C88</f>
        <v>#DIV/0!</v>
      </c>
      <c r="AR88" s="378" t="s">
        <v>320</v>
      </c>
    </row>
    <row r="89" spans="1:44" ht="15.75" customHeight="1" x14ac:dyDescent="0.2">
      <c r="A89" s="414">
        <v>77</v>
      </c>
      <c r="B89" s="361" t="s">
        <v>534</v>
      </c>
      <c r="C89" s="362">
        <v>4</v>
      </c>
      <c r="D89" s="363"/>
      <c r="E89" s="363"/>
      <c r="F89" s="363"/>
      <c r="G89" s="363"/>
      <c r="H89" s="363"/>
      <c r="I89" s="363"/>
      <c r="J89" s="363"/>
      <c r="K89" s="363"/>
      <c r="L89" s="363"/>
      <c r="M89" s="363"/>
      <c r="N89" s="363"/>
      <c r="O89" s="363"/>
      <c r="P89" s="363"/>
      <c r="Q89" s="363"/>
      <c r="R89" s="363"/>
      <c r="S89" s="363"/>
      <c r="T89" s="363"/>
      <c r="U89" s="363"/>
      <c r="V89" s="363"/>
      <c r="W89" s="363"/>
      <c r="X89" s="363">
        <v>16</v>
      </c>
      <c r="Y89" s="363">
        <v>32</v>
      </c>
      <c r="Z89" s="363"/>
      <c r="AA89" s="363"/>
      <c r="AB89" s="363"/>
      <c r="AC89" s="363">
        <v>72</v>
      </c>
      <c r="AD89" s="363">
        <v>26</v>
      </c>
      <c r="AE89" s="363"/>
      <c r="AF89" s="428"/>
      <c r="AG89" s="428"/>
      <c r="AH89" s="428"/>
      <c r="AI89" s="428"/>
      <c r="AJ89" s="428"/>
      <c r="AK89" s="428"/>
      <c r="AL89" s="428"/>
      <c r="AM89" s="428"/>
      <c r="AN89" s="428"/>
      <c r="AO89" s="418">
        <f>SUM(C89:AN89)</f>
        <v>150</v>
      </c>
      <c r="AP89" s="536">
        <v>19</v>
      </c>
      <c r="AQ89" s="535">
        <f>+AP89/C89</f>
        <v>4.75</v>
      </c>
      <c r="AR89" s="378" t="s">
        <v>320</v>
      </c>
    </row>
    <row r="90" spans="1:44" ht="15.75" customHeight="1" x14ac:dyDescent="0.2">
      <c r="A90" s="334">
        <v>78</v>
      </c>
      <c r="B90" s="361" t="s">
        <v>501</v>
      </c>
      <c r="C90" s="362">
        <v>8</v>
      </c>
      <c r="D90" s="363"/>
      <c r="E90" s="363"/>
      <c r="F90" s="363"/>
      <c r="G90" s="363"/>
      <c r="H90" s="363"/>
      <c r="I90" s="363"/>
      <c r="J90" s="363"/>
      <c r="K90" s="363"/>
      <c r="L90" s="363"/>
      <c r="M90" s="363"/>
      <c r="N90" s="363"/>
      <c r="O90" s="363"/>
      <c r="P90" s="363"/>
      <c r="Q90" s="363"/>
      <c r="R90" s="363"/>
      <c r="S90" s="363"/>
      <c r="T90" s="363"/>
      <c r="U90" s="363"/>
      <c r="V90" s="363"/>
      <c r="W90" s="363"/>
      <c r="X90" s="363">
        <v>16</v>
      </c>
      <c r="Y90" s="363">
        <v>32</v>
      </c>
      <c r="Z90" s="363"/>
      <c r="AA90" s="363"/>
      <c r="AB90" s="363"/>
      <c r="AC90" s="363">
        <v>72</v>
      </c>
      <c r="AD90" s="363">
        <v>22</v>
      </c>
      <c r="AE90" s="363"/>
      <c r="AF90" s="428"/>
      <c r="AG90" s="428"/>
      <c r="AH90" s="428"/>
      <c r="AI90" s="428"/>
      <c r="AJ90" s="428"/>
      <c r="AK90" s="363"/>
      <c r="AL90" s="363"/>
      <c r="AM90" s="363"/>
      <c r="AN90" s="363"/>
      <c r="AO90" s="418">
        <f>SUM(C90:AN90)</f>
        <v>150</v>
      </c>
      <c r="AP90" s="536">
        <v>20</v>
      </c>
      <c r="AQ90" s="535">
        <f>+AP90/C90</f>
        <v>2.5</v>
      </c>
      <c r="AR90" s="378" t="s">
        <v>320</v>
      </c>
    </row>
    <row r="91" spans="1:44" ht="15.75" customHeight="1" x14ac:dyDescent="0.2">
      <c r="A91" s="334">
        <v>79</v>
      </c>
      <c r="B91" s="361" t="s">
        <v>499</v>
      </c>
      <c r="C91" s="362"/>
      <c r="D91" s="363"/>
      <c r="E91" s="363"/>
      <c r="F91" s="363"/>
      <c r="G91" s="363"/>
      <c r="H91" s="363"/>
      <c r="I91" s="363"/>
      <c r="J91" s="363"/>
      <c r="K91" s="363"/>
      <c r="L91" s="363"/>
      <c r="M91" s="363"/>
      <c r="N91" s="363"/>
      <c r="O91" s="363"/>
      <c r="P91" s="363"/>
      <c r="Q91" s="363"/>
      <c r="R91" s="363"/>
      <c r="S91" s="363"/>
      <c r="T91" s="363"/>
      <c r="U91" s="363"/>
      <c r="V91" s="363"/>
      <c r="W91" s="363"/>
      <c r="X91" s="363">
        <v>16</v>
      </c>
      <c r="Y91" s="363">
        <v>32</v>
      </c>
      <c r="Z91" s="363"/>
      <c r="AA91" s="363"/>
      <c r="AB91" s="363"/>
      <c r="AC91" s="363">
        <v>24</v>
      </c>
      <c r="AD91" s="363">
        <v>72</v>
      </c>
      <c r="AE91" s="363"/>
      <c r="AF91" s="428"/>
      <c r="AG91" s="428"/>
      <c r="AH91" s="428"/>
      <c r="AI91" s="363">
        <v>6</v>
      </c>
      <c r="AJ91" s="428"/>
      <c r="AK91" s="363"/>
      <c r="AL91" s="363"/>
      <c r="AM91" s="363"/>
      <c r="AN91" s="363"/>
      <c r="AO91" s="418">
        <f>SUM(C91:AN91)</f>
        <v>150</v>
      </c>
      <c r="AP91" s="536">
        <v>2</v>
      </c>
      <c r="AQ91" s="535" t="e">
        <f>+AP91/C91</f>
        <v>#DIV/0!</v>
      </c>
      <c r="AR91" s="378" t="s">
        <v>320</v>
      </c>
    </row>
    <row r="92" spans="1:44" ht="15.75" customHeight="1" x14ac:dyDescent="0.2">
      <c r="A92" s="414">
        <v>80</v>
      </c>
      <c r="B92" s="361" t="s">
        <v>535</v>
      </c>
      <c r="C92" s="362">
        <v>4</v>
      </c>
      <c r="D92" s="363"/>
      <c r="E92" s="363"/>
      <c r="F92" s="363"/>
      <c r="G92" s="363"/>
      <c r="H92" s="363"/>
      <c r="I92" s="363"/>
      <c r="J92" s="363"/>
      <c r="K92" s="363"/>
      <c r="L92" s="363"/>
      <c r="M92" s="363"/>
      <c r="N92" s="363"/>
      <c r="O92" s="363"/>
      <c r="P92" s="363"/>
      <c r="Q92" s="363"/>
      <c r="R92" s="363"/>
      <c r="S92" s="363"/>
      <c r="T92" s="363"/>
      <c r="U92" s="363"/>
      <c r="V92" s="363"/>
      <c r="W92" s="363"/>
      <c r="X92" s="363">
        <f>14*2</f>
        <v>28</v>
      </c>
      <c r="Y92" s="363">
        <f>14*4</f>
        <v>56</v>
      </c>
      <c r="Z92" s="363">
        <f>3*6</f>
        <v>18</v>
      </c>
      <c r="AA92" s="363"/>
      <c r="AB92" s="363"/>
      <c r="AC92" s="363"/>
      <c r="AD92" s="363"/>
      <c r="AE92" s="363"/>
      <c r="AF92" s="428"/>
      <c r="AG92" s="428"/>
      <c r="AH92" s="428"/>
      <c r="AI92" s="363">
        <f>20</f>
        <v>20</v>
      </c>
      <c r="AJ92" s="428"/>
      <c r="AK92" s="363"/>
      <c r="AL92" s="363">
        <f>1*6</f>
        <v>6</v>
      </c>
      <c r="AM92" s="363"/>
      <c r="AN92" s="363">
        <f>3*6</f>
        <v>18</v>
      </c>
      <c r="AO92" s="418">
        <f t="shared" ref="AO92:AO129" si="3">SUM(C92:AN92)</f>
        <v>150</v>
      </c>
      <c r="AP92" s="536">
        <v>94</v>
      </c>
      <c r="AQ92" s="535">
        <f t="shared" ref="AQ92:AQ129" si="4">+AP92/C92</f>
        <v>23.5</v>
      </c>
      <c r="AR92" s="378" t="s">
        <v>320</v>
      </c>
    </row>
    <row r="93" spans="1:44" ht="15.75" customHeight="1" x14ac:dyDescent="0.2">
      <c r="A93" s="414">
        <v>81</v>
      </c>
      <c r="B93" s="361" t="s">
        <v>536</v>
      </c>
      <c r="C93" s="362"/>
      <c r="D93" s="363"/>
      <c r="E93" s="363"/>
      <c r="F93" s="363"/>
      <c r="G93" s="363"/>
      <c r="H93" s="363"/>
      <c r="I93" s="363"/>
      <c r="J93" s="363"/>
      <c r="K93" s="363"/>
      <c r="L93" s="363"/>
      <c r="M93" s="363"/>
      <c r="N93" s="363">
        <v>36</v>
      </c>
      <c r="O93" s="363"/>
      <c r="P93" s="363"/>
      <c r="Q93" s="363"/>
      <c r="R93" s="363"/>
      <c r="S93" s="363">
        <v>42</v>
      </c>
      <c r="T93" s="363"/>
      <c r="U93" s="363"/>
      <c r="V93" s="363"/>
      <c r="W93" s="363"/>
      <c r="X93" s="363"/>
      <c r="Y93" s="363"/>
      <c r="Z93" s="363"/>
      <c r="AA93" s="363">
        <v>72</v>
      </c>
      <c r="AB93" s="363"/>
      <c r="AC93" s="363"/>
      <c r="AD93" s="363"/>
      <c r="AE93" s="363"/>
      <c r="AF93" s="428"/>
      <c r="AG93" s="428"/>
      <c r="AH93" s="428"/>
      <c r="AI93" s="428"/>
      <c r="AJ93" s="428"/>
      <c r="AK93" s="363"/>
      <c r="AL93" s="363"/>
      <c r="AM93" s="363"/>
      <c r="AN93" s="363"/>
      <c r="AO93" s="418">
        <f t="shared" si="3"/>
        <v>150</v>
      </c>
      <c r="AP93" s="536">
        <v>79</v>
      </c>
      <c r="AQ93" s="535" t="e">
        <f t="shared" si="4"/>
        <v>#DIV/0!</v>
      </c>
      <c r="AR93" s="378" t="s">
        <v>314</v>
      </c>
    </row>
    <row r="94" spans="1:44" ht="15.75" customHeight="1" x14ac:dyDescent="0.2">
      <c r="A94" s="414">
        <v>82</v>
      </c>
      <c r="B94" s="361" t="s">
        <v>369</v>
      </c>
      <c r="C94" s="362"/>
      <c r="D94" s="363"/>
      <c r="E94" s="363"/>
      <c r="F94" s="363"/>
      <c r="G94" s="363"/>
      <c r="H94" s="363"/>
      <c r="I94" s="363"/>
      <c r="J94" s="363"/>
      <c r="K94" s="363"/>
      <c r="L94" s="363"/>
      <c r="M94" s="363"/>
      <c r="N94" s="363"/>
      <c r="O94" s="363">
        <v>24</v>
      </c>
      <c r="P94" s="363"/>
      <c r="Q94" s="363"/>
      <c r="R94" s="363"/>
      <c r="S94" s="363">
        <v>54</v>
      </c>
      <c r="T94" s="363"/>
      <c r="U94" s="363"/>
      <c r="V94" s="363"/>
      <c r="W94" s="363"/>
      <c r="X94" s="363"/>
      <c r="Y94" s="363"/>
      <c r="Z94" s="363"/>
      <c r="AA94" s="363">
        <v>72</v>
      </c>
      <c r="AB94" s="363"/>
      <c r="AC94" s="363"/>
      <c r="AD94" s="363"/>
      <c r="AE94" s="363"/>
      <c r="AF94" s="428"/>
      <c r="AG94" s="428"/>
      <c r="AH94" s="428"/>
      <c r="AI94" s="428"/>
      <c r="AJ94" s="428"/>
      <c r="AK94" s="363"/>
      <c r="AL94" s="363"/>
      <c r="AM94" s="363"/>
      <c r="AN94" s="363"/>
      <c r="AO94" s="418">
        <f t="shared" si="3"/>
        <v>150</v>
      </c>
      <c r="AP94" s="536">
        <v>83</v>
      </c>
      <c r="AQ94" s="535" t="e">
        <f t="shared" si="4"/>
        <v>#DIV/0!</v>
      </c>
      <c r="AR94" s="378" t="s">
        <v>314</v>
      </c>
    </row>
    <row r="95" spans="1:44" ht="15.75" customHeight="1" x14ac:dyDescent="0.2">
      <c r="A95" s="414">
        <v>83</v>
      </c>
      <c r="B95" s="361" t="s">
        <v>372</v>
      </c>
      <c r="C95" s="362"/>
      <c r="D95" s="363"/>
      <c r="E95" s="363"/>
      <c r="F95" s="363"/>
      <c r="G95" s="363"/>
      <c r="H95" s="363"/>
      <c r="I95" s="363"/>
      <c r="J95" s="363"/>
      <c r="K95" s="363"/>
      <c r="L95" s="363"/>
      <c r="M95" s="363">
        <v>60</v>
      </c>
      <c r="N95" s="363"/>
      <c r="O95" s="363"/>
      <c r="P95" s="363">
        <v>30</v>
      </c>
      <c r="Q95" s="363"/>
      <c r="R95" s="363"/>
      <c r="S95" s="363">
        <v>36</v>
      </c>
      <c r="T95" s="363"/>
      <c r="U95" s="363"/>
      <c r="V95" s="363"/>
      <c r="W95" s="363"/>
      <c r="X95" s="363"/>
      <c r="Y95" s="363"/>
      <c r="Z95" s="363"/>
      <c r="AA95" s="363">
        <v>24</v>
      </c>
      <c r="AB95" s="363"/>
      <c r="AC95" s="363"/>
      <c r="AD95" s="363"/>
      <c r="AE95" s="363"/>
      <c r="AF95" s="428"/>
      <c r="AG95" s="428"/>
      <c r="AH95" s="428"/>
      <c r="AI95" s="428"/>
      <c r="AJ95" s="428"/>
      <c r="AK95" s="363"/>
      <c r="AL95" s="363"/>
      <c r="AM95" s="363"/>
      <c r="AN95" s="363"/>
      <c r="AO95" s="418">
        <f t="shared" si="3"/>
        <v>150</v>
      </c>
      <c r="AP95" s="536">
        <v>71</v>
      </c>
      <c r="AQ95" s="535" t="e">
        <f t="shared" si="4"/>
        <v>#DIV/0!</v>
      </c>
      <c r="AR95" s="378" t="s">
        <v>314</v>
      </c>
    </row>
    <row r="96" spans="1:44" ht="15.75" customHeight="1" x14ac:dyDescent="0.2">
      <c r="A96" s="414">
        <v>84</v>
      </c>
      <c r="B96" s="361" t="s">
        <v>494</v>
      </c>
      <c r="C96" s="362"/>
      <c r="D96" s="363"/>
      <c r="E96" s="363"/>
      <c r="F96" s="363"/>
      <c r="G96" s="363"/>
      <c r="H96" s="363"/>
      <c r="I96" s="363"/>
      <c r="J96" s="363"/>
      <c r="K96" s="363"/>
      <c r="L96" s="363">
        <v>24</v>
      </c>
      <c r="M96" s="363"/>
      <c r="N96" s="363"/>
      <c r="O96" s="363">
        <v>30</v>
      </c>
      <c r="P96" s="363"/>
      <c r="Q96" s="363"/>
      <c r="R96" s="363"/>
      <c r="S96" s="363">
        <v>48</v>
      </c>
      <c r="T96" s="363"/>
      <c r="U96" s="363"/>
      <c r="V96" s="363"/>
      <c r="W96" s="363"/>
      <c r="X96" s="363"/>
      <c r="Y96" s="363"/>
      <c r="Z96" s="363"/>
      <c r="AA96" s="363">
        <v>48</v>
      </c>
      <c r="AB96" s="363"/>
      <c r="AC96" s="363"/>
      <c r="AD96" s="363"/>
      <c r="AE96" s="363"/>
      <c r="AF96" s="428"/>
      <c r="AG96" s="428"/>
      <c r="AH96" s="428"/>
      <c r="AI96" s="428"/>
      <c r="AJ96" s="428"/>
      <c r="AK96" s="363"/>
      <c r="AL96" s="363"/>
      <c r="AM96" s="363"/>
      <c r="AN96" s="363"/>
      <c r="AO96" s="418">
        <f t="shared" si="3"/>
        <v>150</v>
      </c>
      <c r="AP96" s="536">
        <v>95</v>
      </c>
      <c r="AQ96" s="535" t="e">
        <f t="shared" si="4"/>
        <v>#DIV/0!</v>
      </c>
      <c r="AR96" s="378" t="s">
        <v>314</v>
      </c>
    </row>
    <row r="97" spans="1:44" ht="15.75" customHeight="1" x14ac:dyDescent="0.2">
      <c r="A97" s="414">
        <v>85</v>
      </c>
      <c r="B97" s="361" t="s">
        <v>307</v>
      </c>
      <c r="C97" s="362">
        <v>10</v>
      </c>
      <c r="D97" s="363"/>
      <c r="E97" s="363"/>
      <c r="F97" s="363"/>
      <c r="G97" s="363"/>
      <c r="H97" s="363"/>
      <c r="I97" s="363"/>
      <c r="J97" s="363"/>
      <c r="K97" s="363"/>
      <c r="L97" s="363"/>
      <c r="M97" s="363"/>
      <c r="N97" s="363"/>
      <c r="O97" s="363"/>
      <c r="P97" s="363"/>
      <c r="Q97" s="363"/>
      <c r="R97" s="363"/>
      <c r="S97" s="363"/>
      <c r="T97" s="363"/>
      <c r="U97" s="363"/>
      <c r="V97" s="363"/>
      <c r="W97" s="363"/>
      <c r="X97" s="363"/>
      <c r="Y97" s="363"/>
      <c r="Z97" s="363"/>
      <c r="AA97" s="363">
        <v>140</v>
      </c>
      <c r="AB97" s="363"/>
      <c r="AC97" s="363"/>
      <c r="AD97" s="363"/>
      <c r="AE97" s="363"/>
      <c r="AF97" s="428"/>
      <c r="AG97" s="428"/>
      <c r="AH97" s="428"/>
      <c r="AI97" s="428"/>
      <c r="AJ97" s="428"/>
      <c r="AK97" s="428"/>
      <c r="AL97" s="428"/>
      <c r="AM97" s="428"/>
      <c r="AN97" s="428"/>
      <c r="AO97" s="418">
        <f t="shared" si="3"/>
        <v>150</v>
      </c>
      <c r="AP97" s="536">
        <v>62</v>
      </c>
      <c r="AQ97" s="535">
        <f t="shared" si="4"/>
        <v>6.2</v>
      </c>
      <c r="AR97" s="378" t="s">
        <v>315</v>
      </c>
    </row>
    <row r="98" spans="1:44" ht="15.75" customHeight="1" x14ac:dyDescent="0.2">
      <c r="A98" s="414">
        <v>86</v>
      </c>
      <c r="B98" s="361" t="s">
        <v>488</v>
      </c>
      <c r="C98" s="362">
        <v>120</v>
      </c>
      <c r="D98" s="363"/>
      <c r="E98" s="363"/>
      <c r="F98" s="363"/>
      <c r="G98" s="363"/>
      <c r="H98" s="363"/>
      <c r="I98" s="363"/>
      <c r="J98" s="363"/>
      <c r="K98" s="363"/>
      <c r="L98" s="363"/>
      <c r="M98" s="363"/>
      <c r="N98" s="363"/>
      <c r="O98" s="363"/>
      <c r="P98" s="363"/>
      <c r="Q98" s="363"/>
      <c r="R98" s="363"/>
      <c r="S98" s="363"/>
      <c r="T98" s="363"/>
      <c r="U98" s="363"/>
      <c r="V98" s="363"/>
      <c r="W98" s="363"/>
      <c r="X98" s="363"/>
      <c r="Y98" s="363"/>
      <c r="Z98" s="363"/>
      <c r="AA98" s="363">
        <v>30</v>
      </c>
      <c r="AB98" s="363"/>
      <c r="AC98" s="363"/>
      <c r="AD98" s="363"/>
      <c r="AE98" s="363"/>
      <c r="AF98" s="428"/>
      <c r="AG98" s="428"/>
      <c r="AH98" s="428"/>
      <c r="AI98" s="428"/>
      <c r="AJ98" s="428"/>
      <c r="AK98" s="428"/>
      <c r="AL98" s="428"/>
      <c r="AM98" s="428"/>
      <c r="AN98" s="428"/>
      <c r="AO98" s="418">
        <f t="shared" si="3"/>
        <v>150</v>
      </c>
      <c r="AP98" s="536">
        <v>127</v>
      </c>
      <c r="AQ98" s="535">
        <f t="shared" si="4"/>
        <v>1.0583333333333333</v>
      </c>
      <c r="AR98" s="378" t="s">
        <v>315</v>
      </c>
    </row>
    <row r="99" spans="1:44" ht="15.75" customHeight="1" x14ac:dyDescent="0.2">
      <c r="A99" s="414">
        <v>87</v>
      </c>
      <c r="B99" s="361" t="s">
        <v>512</v>
      </c>
      <c r="C99" s="362">
        <v>10</v>
      </c>
      <c r="D99" s="363"/>
      <c r="E99" s="363"/>
      <c r="F99" s="363"/>
      <c r="G99" s="363"/>
      <c r="H99" s="363"/>
      <c r="I99" s="363"/>
      <c r="J99" s="363"/>
      <c r="K99" s="363"/>
      <c r="L99" s="363"/>
      <c r="M99" s="363"/>
      <c r="N99" s="363"/>
      <c r="O99" s="363"/>
      <c r="P99" s="363"/>
      <c r="Q99" s="363"/>
      <c r="R99" s="363"/>
      <c r="S99" s="363"/>
      <c r="T99" s="363"/>
      <c r="U99" s="363"/>
      <c r="V99" s="363"/>
      <c r="W99" s="363"/>
      <c r="X99" s="363"/>
      <c r="Y99" s="363"/>
      <c r="Z99" s="363"/>
      <c r="AA99" s="363">
        <v>140</v>
      </c>
      <c r="AB99" s="363"/>
      <c r="AC99" s="363"/>
      <c r="AD99" s="363"/>
      <c r="AE99" s="363"/>
      <c r="AF99" s="428"/>
      <c r="AG99" s="428"/>
      <c r="AH99" s="428"/>
      <c r="AI99" s="428"/>
      <c r="AJ99" s="428"/>
      <c r="AK99" s="428"/>
      <c r="AL99" s="428"/>
      <c r="AM99" s="428"/>
      <c r="AN99" s="428"/>
      <c r="AO99" s="418">
        <f t="shared" si="3"/>
        <v>150</v>
      </c>
      <c r="AP99" s="536">
        <v>27</v>
      </c>
      <c r="AQ99" s="535">
        <f t="shared" si="4"/>
        <v>2.7</v>
      </c>
      <c r="AR99" s="378" t="s">
        <v>315</v>
      </c>
    </row>
    <row r="100" spans="1:44" ht="15.75" customHeight="1" x14ac:dyDescent="0.2">
      <c r="A100" s="414">
        <v>88</v>
      </c>
      <c r="B100" s="361" t="s">
        <v>545</v>
      </c>
      <c r="C100" s="362">
        <v>15</v>
      </c>
      <c r="D100" s="363"/>
      <c r="E100" s="363"/>
      <c r="F100" s="363"/>
      <c r="G100" s="363"/>
      <c r="H100" s="363"/>
      <c r="I100" s="363"/>
      <c r="J100" s="363"/>
      <c r="K100" s="363"/>
      <c r="L100" s="363"/>
      <c r="M100" s="363"/>
      <c r="N100" s="363"/>
      <c r="O100" s="363"/>
      <c r="P100" s="363"/>
      <c r="Q100" s="363"/>
      <c r="R100" s="363"/>
      <c r="S100" s="363"/>
      <c r="T100" s="363"/>
      <c r="U100" s="363"/>
      <c r="V100" s="363"/>
      <c r="W100" s="363"/>
      <c r="X100" s="363"/>
      <c r="Y100" s="363"/>
      <c r="Z100" s="363"/>
      <c r="AA100" s="363">
        <v>135</v>
      </c>
      <c r="AB100" s="363"/>
      <c r="AC100" s="363"/>
      <c r="AD100" s="363"/>
      <c r="AE100" s="363"/>
      <c r="AF100" s="428"/>
      <c r="AG100" s="428"/>
      <c r="AH100" s="428"/>
      <c r="AI100" s="428"/>
      <c r="AJ100" s="428"/>
      <c r="AK100" s="428"/>
      <c r="AL100" s="428"/>
      <c r="AM100" s="428"/>
      <c r="AN100" s="428"/>
      <c r="AO100" s="418">
        <f t="shared" si="3"/>
        <v>150</v>
      </c>
      <c r="AP100" s="536">
        <v>40</v>
      </c>
      <c r="AQ100" s="535">
        <f t="shared" si="4"/>
        <v>2.6666666666666665</v>
      </c>
      <c r="AR100" s="378" t="s">
        <v>315</v>
      </c>
    </row>
    <row r="101" spans="1:44" ht="15.75" customHeight="1" x14ac:dyDescent="0.2">
      <c r="A101" s="414">
        <v>89</v>
      </c>
      <c r="B101" s="361" t="s">
        <v>514</v>
      </c>
      <c r="C101" s="362">
        <v>10</v>
      </c>
      <c r="D101" s="363"/>
      <c r="E101" s="363"/>
      <c r="F101" s="363"/>
      <c r="G101" s="363"/>
      <c r="H101" s="363"/>
      <c r="I101" s="363"/>
      <c r="J101" s="363"/>
      <c r="K101" s="363"/>
      <c r="L101" s="363"/>
      <c r="M101" s="363"/>
      <c r="N101" s="363"/>
      <c r="O101" s="363"/>
      <c r="P101" s="363"/>
      <c r="Q101" s="363"/>
      <c r="R101" s="363"/>
      <c r="S101" s="363"/>
      <c r="T101" s="363"/>
      <c r="U101" s="363"/>
      <c r="V101" s="363"/>
      <c r="W101" s="363"/>
      <c r="X101" s="363"/>
      <c r="Y101" s="363"/>
      <c r="Z101" s="363"/>
      <c r="AA101" s="363">
        <v>140</v>
      </c>
      <c r="AB101" s="363"/>
      <c r="AC101" s="363"/>
      <c r="AD101" s="363"/>
      <c r="AE101" s="363"/>
      <c r="AF101" s="428"/>
      <c r="AG101" s="428"/>
      <c r="AH101" s="428"/>
      <c r="AI101" s="428"/>
      <c r="AJ101" s="428"/>
      <c r="AK101" s="428"/>
      <c r="AL101" s="428"/>
      <c r="AM101" s="428"/>
      <c r="AN101" s="428"/>
      <c r="AO101" s="418">
        <f t="shared" si="3"/>
        <v>150</v>
      </c>
      <c r="AP101" s="536">
        <v>19</v>
      </c>
      <c r="AQ101" s="535">
        <f t="shared" si="4"/>
        <v>1.9</v>
      </c>
      <c r="AR101" s="378" t="s">
        <v>315</v>
      </c>
    </row>
    <row r="102" spans="1:44" ht="15.75" customHeight="1" x14ac:dyDescent="0.2">
      <c r="A102" s="414">
        <v>90</v>
      </c>
      <c r="B102" s="361" t="s">
        <v>515</v>
      </c>
      <c r="C102" s="362">
        <v>20</v>
      </c>
      <c r="D102" s="363"/>
      <c r="E102" s="363"/>
      <c r="F102" s="363"/>
      <c r="G102" s="363"/>
      <c r="H102" s="363"/>
      <c r="I102" s="363"/>
      <c r="J102" s="363"/>
      <c r="K102" s="363"/>
      <c r="L102" s="363"/>
      <c r="M102" s="363"/>
      <c r="N102" s="363"/>
      <c r="O102" s="363"/>
      <c r="P102" s="363"/>
      <c r="Q102" s="363"/>
      <c r="R102" s="363"/>
      <c r="S102" s="363"/>
      <c r="T102" s="363"/>
      <c r="U102" s="363"/>
      <c r="V102" s="363"/>
      <c r="W102" s="363"/>
      <c r="X102" s="363"/>
      <c r="Y102" s="363"/>
      <c r="Z102" s="363"/>
      <c r="AA102" s="363">
        <v>130</v>
      </c>
      <c r="AB102" s="363"/>
      <c r="AC102" s="363"/>
      <c r="AD102" s="363"/>
      <c r="AE102" s="363"/>
      <c r="AF102" s="428"/>
      <c r="AG102" s="428"/>
      <c r="AH102" s="428"/>
      <c r="AI102" s="428"/>
      <c r="AJ102" s="428"/>
      <c r="AK102" s="428"/>
      <c r="AL102" s="428"/>
      <c r="AM102" s="428"/>
      <c r="AN102" s="428"/>
      <c r="AO102" s="418">
        <f t="shared" si="3"/>
        <v>150</v>
      </c>
      <c r="AP102" s="536">
        <v>32</v>
      </c>
      <c r="AQ102" s="535">
        <f t="shared" si="4"/>
        <v>1.6</v>
      </c>
      <c r="AR102" s="378" t="s">
        <v>315</v>
      </c>
    </row>
    <row r="103" spans="1:44" ht="15.75" customHeight="1" x14ac:dyDescent="0.2">
      <c r="A103" s="414">
        <v>91</v>
      </c>
      <c r="B103" s="361" t="s">
        <v>94</v>
      </c>
      <c r="C103" s="362">
        <v>10</v>
      </c>
      <c r="D103" s="363"/>
      <c r="E103" s="363"/>
      <c r="F103" s="363"/>
      <c r="G103" s="363"/>
      <c r="H103" s="363"/>
      <c r="I103" s="363"/>
      <c r="J103" s="363"/>
      <c r="K103" s="363"/>
      <c r="L103" s="363"/>
      <c r="M103" s="363"/>
      <c r="N103" s="363"/>
      <c r="O103" s="363"/>
      <c r="P103" s="363"/>
      <c r="Q103" s="363"/>
      <c r="R103" s="363"/>
      <c r="S103" s="363"/>
      <c r="T103" s="363"/>
      <c r="U103" s="363"/>
      <c r="V103" s="363"/>
      <c r="W103" s="363"/>
      <c r="X103" s="363"/>
      <c r="Y103" s="363"/>
      <c r="Z103" s="363"/>
      <c r="AA103" s="363">
        <v>140</v>
      </c>
      <c r="AB103" s="363"/>
      <c r="AC103" s="363"/>
      <c r="AD103" s="363"/>
      <c r="AE103" s="363"/>
      <c r="AF103" s="428"/>
      <c r="AG103" s="428"/>
      <c r="AH103" s="428"/>
      <c r="AI103" s="428"/>
      <c r="AJ103" s="428"/>
      <c r="AK103" s="428"/>
      <c r="AL103" s="428"/>
      <c r="AM103" s="428"/>
      <c r="AN103" s="428"/>
      <c r="AO103" s="418">
        <f t="shared" si="3"/>
        <v>150</v>
      </c>
      <c r="AP103" s="536">
        <v>17</v>
      </c>
      <c r="AQ103" s="535">
        <f t="shared" si="4"/>
        <v>1.7</v>
      </c>
      <c r="AR103" s="378" t="s">
        <v>315</v>
      </c>
    </row>
    <row r="104" spans="1:44" ht="15.75" customHeight="1" x14ac:dyDescent="0.2">
      <c r="A104" s="414">
        <v>92</v>
      </c>
      <c r="B104" s="361" t="s">
        <v>306</v>
      </c>
      <c r="C104" s="362">
        <v>120</v>
      </c>
      <c r="D104" s="363"/>
      <c r="E104" s="363"/>
      <c r="F104" s="363"/>
      <c r="G104" s="363"/>
      <c r="H104" s="363"/>
      <c r="I104" s="363"/>
      <c r="J104" s="363"/>
      <c r="K104" s="363"/>
      <c r="L104" s="363"/>
      <c r="M104" s="363"/>
      <c r="N104" s="363"/>
      <c r="O104" s="363"/>
      <c r="P104" s="363"/>
      <c r="Q104" s="363"/>
      <c r="R104" s="363"/>
      <c r="S104" s="363"/>
      <c r="T104" s="363"/>
      <c r="U104" s="363"/>
      <c r="V104" s="363"/>
      <c r="W104" s="363"/>
      <c r="X104" s="363"/>
      <c r="Y104" s="363"/>
      <c r="Z104" s="363"/>
      <c r="AA104" s="363">
        <v>30</v>
      </c>
      <c r="AB104" s="363"/>
      <c r="AC104" s="363"/>
      <c r="AD104" s="363"/>
      <c r="AE104" s="363"/>
      <c r="AF104" s="428"/>
      <c r="AG104" s="428"/>
      <c r="AH104" s="428"/>
      <c r="AI104" s="428"/>
      <c r="AJ104" s="428"/>
      <c r="AK104" s="428"/>
      <c r="AL104" s="428"/>
      <c r="AM104" s="428"/>
      <c r="AN104" s="428"/>
      <c r="AO104" s="418">
        <f t="shared" si="3"/>
        <v>150</v>
      </c>
      <c r="AP104" s="536">
        <v>74</v>
      </c>
      <c r="AQ104" s="535">
        <f t="shared" si="4"/>
        <v>0.6166666666666667</v>
      </c>
      <c r="AR104" s="378" t="s">
        <v>316</v>
      </c>
    </row>
    <row r="105" spans="1:44" ht="15.75" customHeight="1" x14ac:dyDescent="0.2">
      <c r="A105" s="414">
        <v>93</v>
      </c>
      <c r="B105" s="361" t="s">
        <v>467</v>
      </c>
      <c r="C105" s="362">
        <v>90</v>
      </c>
      <c r="D105" s="363"/>
      <c r="E105" s="363"/>
      <c r="F105" s="363"/>
      <c r="G105" s="363"/>
      <c r="H105" s="363"/>
      <c r="I105" s="363"/>
      <c r="J105" s="363"/>
      <c r="K105" s="363"/>
      <c r="L105" s="363"/>
      <c r="M105" s="363"/>
      <c r="N105" s="363"/>
      <c r="O105" s="363"/>
      <c r="P105" s="363"/>
      <c r="Q105" s="363"/>
      <c r="R105" s="363"/>
      <c r="S105" s="363"/>
      <c r="T105" s="363"/>
      <c r="U105" s="363"/>
      <c r="V105" s="363"/>
      <c r="W105" s="363"/>
      <c r="X105" s="363"/>
      <c r="Y105" s="363"/>
      <c r="Z105" s="363"/>
      <c r="AA105" s="363">
        <v>60</v>
      </c>
      <c r="AB105" s="363"/>
      <c r="AC105" s="363"/>
      <c r="AD105" s="363"/>
      <c r="AE105" s="363"/>
      <c r="AF105" s="428"/>
      <c r="AG105" s="428"/>
      <c r="AH105" s="428"/>
      <c r="AI105" s="428"/>
      <c r="AJ105" s="428"/>
      <c r="AK105" s="428"/>
      <c r="AL105" s="428"/>
      <c r="AM105" s="428"/>
      <c r="AN105" s="428"/>
      <c r="AO105" s="418">
        <f t="shared" si="3"/>
        <v>150</v>
      </c>
      <c r="AP105" s="536">
        <v>72</v>
      </c>
      <c r="AQ105" s="535">
        <f t="shared" si="4"/>
        <v>0.8</v>
      </c>
      <c r="AR105" s="378" t="s">
        <v>317</v>
      </c>
    </row>
    <row r="106" spans="1:44" ht="15.75" customHeight="1" x14ac:dyDescent="0.2">
      <c r="A106" s="414">
        <v>94</v>
      </c>
      <c r="B106" s="361" t="s">
        <v>516</v>
      </c>
      <c r="C106" s="362">
        <v>90</v>
      </c>
      <c r="D106" s="363"/>
      <c r="E106" s="363"/>
      <c r="F106" s="363"/>
      <c r="G106" s="363"/>
      <c r="H106" s="363"/>
      <c r="I106" s="363"/>
      <c r="J106" s="363"/>
      <c r="K106" s="363"/>
      <c r="L106" s="363"/>
      <c r="M106" s="363"/>
      <c r="N106" s="363"/>
      <c r="O106" s="363"/>
      <c r="P106" s="363"/>
      <c r="Q106" s="363"/>
      <c r="R106" s="363"/>
      <c r="S106" s="363"/>
      <c r="T106" s="363"/>
      <c r="U106" s="363"/>
      <c r="V106" s="363"/>
      <c r="W106" s="363"/>
      <c r="X106" s="363"/>
      <c r="Y106" s="363"/>
      <c r="Z106" s="363"/>
      <c r="AA106" s="363">
        <v>60</v>
      </c>
      <c r="AB106" s="363"/>
      <c r="AC106" s="363"/>
      <c r="AD106" s="363"/>
      <c r="AE106" s="363"/>
      <c r="AF106" s="428"/>
      <c r="AG106" s="428"/>
      <c r="AH106" s="428"/>
      <c r="AI106" s="428"/>
      <c r="AJ106" s="428"/>
      <c r="AK106" s="428"/>
      <c r="AL106" s="428"/>
      <c r="AM106" s="428"/>
      <c r="AN106" s="428"/>
      <c r="AO106" s="418">
        <f t="shared" si="3"/>
        <v>150</v>
      </c>
      <c r="AP106" s="536">
        <v>41</v>
      </c>
      <c r="AQ106" s="535">
        <f t="shared" si="4"/>
        <v>0.45555555555555555</v>
      </c>
      <c r="AR106" s="378" t="s">
        <v>317</v>
      </c>
    </row>
    <row r="107" spans="1:44" ht="15.75" customHeight="1" x14ac:dyDescent="0.25">
      <c r="A107" s="414">
        <v>95</v>
      </c>
      <c r="B107" s="361" t="s">
        <v>290</v>
      </c>
      <c r="C107" s="362"/>
      <c r="D107" s="363"/>
      <c r="E107" s="363"/>
      <c r="F107" s="363"/>
      <c r="G107" s="363"/>
      <c r="H107" s="363"/>
      <c r="I107" s="363"/>
      <c r="J107" s="363"/>
      <c r="K107" s="363"/>
      <c r="L107" s="363"/>
      <c r="M107" s="363"/>
      <c r="N107" s="363"/>
      <c r="O107" s="363"/>
      <c r="P107" s="363"/>
      <c r="Q107" s="363"/>
      <c r="R107" s="363"/>
      <c r="S107" s="363"/>
      <c r="T107" s="363"/>
      <c r="U107" s="363"/>
      <c r="V107" s="363"/>
      <c r="W107" s="363"/>
      <c r="X107" s="363"/>
      <c r="Y107" s="363"/>
      <c r="Z107" s="363"/>
      <c r="AA107" s="363">
        <v>150</v>
      </c>
      <c r="AB107" s="363"/>
      <c r="AC107" s="363"/>
      <c r="AD107" s="363"/>
      <c r="AE107" s="363"/>
      <c r="AF107" s="428"/>
      <c r="AG107" s="428"/>
      <c r="AH107" s="428"/>
      <c r="AI107" s="428"/>
      <c r="AJ107" s="428"/>
      <c r="AK107" s="428"/>
      <c r="AL107" s="428"/>
      <c r="AM107" s="428"/>
      <c r="AN107" s="428"/>
      <c r="AO107" s="418">
        <f t="shared" si="3"/>
        <v>150</v>
      </c>
      <c r="AP107" s="536"/>
      <c r="AQ107" s="535" t="e">
        <f t="shared" si="4"/>
        <v>#DIV/0!</v>
      </c>
      <c r="AR107" t="s">
        <v>295</v>
      </c>
    </row>
    <row r="108" spans="1:44" ht="15.75" customHeight="1" x14ac:dyDescent="0.25">
      <c r="A108" s="414">
        <v>96</v>
      </c>
      <c r="B108" s="561" t="s">
        <v>291</v>
      </c>
      <c r="C108" s="562" t="s">
        <v>192</v>
      </c>
      <c r="D108" s="563"/>
      <c r="E108" s="563"/>
      <c r="F108" s="563"/>
      <c r="G108" s="563"/>
      <c r="H108" s="563"/>
      <c r="I108" s="563"/>
      <c r="J108" s="563"/>
      <c r="K108" s="563"/>
      <c r="L108" s="563"/>
      <c r="M108" s="563"/>
      <c r="N108" s="563"/>
      <c r="O108" s="563"/>
      <c r="P108" s="563"/>
      <c r="Q108" s="563"/>
      <c r="R108" s="563"/>
      <c r="S108" s="563"/>
      <c r="T108" s="563"/>
      <c r="U108" s="563"/>
      <c r="V108" s="563"/>
      <c r="W108" s="563"/>
      <c r="X108" s="563"/>
      <c r="Y108" s="563"/>
      <c r="Z108" s="563"/>
      <c r="AA108" s="563"/>
      <c r="AB108" s="563"/>
      <c r="AC108" s="563"/>
      <c r="AD108" s="563"/>
      <c r="AE108" s="563"/>
      <c r="AF108" s="563"/>
      <c r="AG108" s="563"/>
      <c r="AH108" s="563"/>
      <c r="AI108" s="563"/>
      <c r="AJ108" s="563"/>
      <c r="AK108" s="563"/>
      <c r="AL108" s="563"/>
      <c r="AM108" s="563"/>
      <c r="AN108" s="564"/>
      <c r="AO108" s="418">
        <f t="shared" si="3"/>
        <v>0</v>
      </c>
      <c r="AP108" s="536"/>
      <c r="AQ108" s="535" t="e">
        <f t="shared" si="4"/>
        <v>#VALUE!</v>
      </c>
      <c r="AR108" t="s">
        <v>295</v>
      </c>
    </row>
    <row r="109" spans="1:44" ht="15.75" customHeight="1" x14ac:dyDescent="0.25">
      <c r="A109" s="414">
        <v>97</v>
      </c>
      <c r="B109" s="361" t="s">
        <v>293</v>
      </c>
      <c r="C109" s="362"/>
      <c r="D109" s="363"/>
      <c r="E109" s="363"/>
      <c r="F109" s="363"/>
      <c r="G109" s="363"/>
      <c r="H109" s="363"/>
      <c r="I109" s="363"/>
      <c r="J109" s="363"/>
      <c r="K109" s="363"/>
      <c r="L109" s="363"/>
      <c r="M109" s="363"/>
      <c r="N109" s="363"/>
      <c r="O109" s="363"/>
      <c r="P109" s="363"/>
      <c r="Q109" s="363"/>
      <c r="R109" s="363"/>
      <c r="S109" s="363"/>
      <c r="T109" s="363"/>
      <c r="U109" s="363"/>
      <c r="V109" s="363"/>
      <c r="W109" s="363"/>
      <c r="X109" s="363"/>
      <c r="Y109" s="363"/>
      <c r="Z109" s="363"/>
      <c r="AA109" s="363">
        <v>150</v>
      </c>
      <c r="AB109" s="363"/>
      <c r="AC109" s="363"/>
      <c r="AD109" s="363"/>
      <c r="AE109" s="363"/>
      <c r="AF109" s="428"/>
      <c r="AG109" s="428"/>
      <c r="AH109" s="428"/>
      <c r="AI109" s="428"/>
      <c r="AJ109" s="428"/>
      <c r="AK109" s="428"/>
      <c r="AL109" s="428"/>
      <c r="AM109" s="428"/>
      <c r="AN109" s="428"/>
      <c r="AO109" s="418">
        <f t="shared" si="3"/>
        <v>150</v>
      </c>
      <c r="AP109" s="536"/>
      <c r="AQ109" s="535" t="e">
        <f t="shared" si="4"/>
        <v>#DIV/0!</v>
      </c>
      <c r="AR109" t="s">
        <v>295</v>
      </c>
    </row>
    <row r="110" spans="1:44" ht="15.75" customHeight="1" x14ac:dyDescent="0.25">
      <c r="A110" s="414">
        <v>98</v>
      </c>
      <c r="B110" s="361" t="s">
        <v>294</v>
      </c>
      <c r="C110" s="362"/>
      <c r="D110" s="363"/>
      <c r="E110" s="363"/>
      <c r="F110" s="363"/>
      <c r="G110" s="363"/>
      <c r="H110" s="363"/>
      <c r="I110" s="363"/>
      <c r="J110" s="363"/>
      <c r="K110" s="363"/>
      <c r="L110" s="363"/>
      <c r="M110" s="363"/>
      <c r="N110" s="363"/>
      <c r="O110" s="363"/>
      <c r="P110" s="363"/>
      <c r="Q110" s="363"/>
      <c r="R110" s="363"/>
      <c r="S110" s="363"/>
      <c r="T110" s="363"/>
      <c r="U110" s="363"/>
      <c r="V110" s="363"/>
      <c r="W110" s="363"/>
      <c r="X110" s="363"/>
      <c r="Y110" s="363"/>
      <c r="Z110" s="363"/>
      <c r="AA110" s="363">
        <v>150</v>
      </c>
      <c r="AB110" s="363"/>
      <c r="AC110" s="363"/>
      <c r="AD110" s="363"/>
      <c r="AE110" s="363"/>
      <c r="AF110" s="428"/>
      <c r="AG110" s="428"/>
      <c r="AH110" s="428"/>
      <c r="AI110" s="428"/>
      <c r="AJ110" s="428"/>
      <c r="AK110" s="428"/>
      <c r="AL110" s="428"/>
      <c r="AM110" s="428"/>
      <c r="AN110" s="428"/>
      <c r="AO110" s="418">
        <f t="shared" si="3"/>
        <v>150</v>
      </c>
      <c r="AP110" s="536"/>
      <c r="AQ110" s="535" t="e">
        <f t="shared" si="4"/>
        <v>#DIV/0!</v>
      </c>
      <c r="AR110" t="s">
        <v>295</v>
      </c>
    </row>
    <row r="111" spans="1:44" ht="15.75" customHeight="1" x14ac:dyDescent="0.25">
      <c r="A111" s="414">
        <v>99</v>
      </c>
      <c r="B111" s="361" t="s">
        <v>468</v>
      </c>
      <c r="C111" s="362"/>
      <c r="D111" s="363"/>
      <c r="E111" s="363"/>
      <c r="F111" s="363"/>
      <c r="G111" s="363"/>
      <c r="H111" s="363"/>
      <c r="I111" s="363"/>
      <c r="J111" s="363"/>
      <c r="K111" s="363"/>
      <c r="L111" s="363"/>
      <c r="M111" s="363"/>
      <c r="N111" s="363"/>
      <c r="O111" s="363"/>
      <c r="P111" s="363"/>
      <c r="Q111" s="363"/>
      <c r="R111" s="363"/>
      <c r="S111" s="363"/>
      <c r="T111" s="363"/>
      <c r="U111" s="363"/>
      <c r="V111" s="363"/>
      <c r="W111" s="363"/>
      <c r="X111" s="363"/>
      <c r="Y111" s="363"/>
      <c r="Z111" s="363"/>
      <c r="AA111" s="363">
        <v>150</v>
      </c>
      <c r="AB111" s="363"/>
      <c r="AC111" s="363"/>
      <c r="AD111" s="363"/>
      <c r="AE111" s="363"/>
      <c r="AF111" s="428"/>
      <c r="AG111" s="428"/>
      <c r="AH111" s="428"/>
      <c r="AI111" s="428"/>
      <c r="AJ111" s="428"/>
      <c r="AK111" s="428"/>
      <c r="AL111" s="428"/>
      <c r="AM111" s="428"/>
      <c r="AN111" s="428"/>
      <c r="AO111" s="418">
        <f t="shared" si="3"/>
        <v>150</v>
      </c>
      <c r="AP111" s="536"/>
      <c r="AQ111" s="535" t="e">
        <f t="shared" si="4"/>
        <v>#DIV/0!</v>
      </c>
      <c r="AR111" t="s">
        <v>295</v>
      </c>
    </row>
    <row r="112" spans="1:44" ht="15.75" customHeight="1" x14ac:dyDescent="0.25">
      <c r="A112" s="414">
        <v>100</v>
      </c>
      <c r="B112" s="361" t="s">
        <v>489</v>
      </c>
      <c r="C112" s="362"/>
      <c r="D112" s="363"/>
      <c r="E112" s="363"/>
      <c r="F112" s="363"/>
      <c r="G112" s="363"/>
      <c r="H112" s="363"/>
      <c r="I112" s="363"/>
      <c r="J112" s="363"/>
      <c r="K112" s="363"/>
      <c r="L112" s="363"/>
      <c r="M112" s="363"/>
      <c r="N112" s="363"/>
      <c r="O112" s="363"/>
      <c r="P112" s="363"/>
      <c r="Q112" s="363"/>
      <c r="R112" s="363"/>
      <c r="S112" s="363"/>
      <c r="T112" s="363"/>
      <c r="U112" s="363"/>
      <c r="V112" s="363"/>
      <c r="W112" s="363"/>
      <c r="X112" s="363"/>
      <c r="Y112" s="363"/>
      <c r="Z112" s="363"/>
      <c r="AA112" s="363">
        <v>150</v>
      </c>
      <c r="AB112" s="363"/>
      <c r="AC112" s="363"/>
      <c r="AD112" s="363"/>
      <c r="AE112" s="363"/>
      <c r="AF112" s="428"/>
      <c r="AG112" s="428"/>
      <c r="AH112" s="428"/>
      <c r="AI112" s="428"/>
      <c r="AJ112" s="428"/>
      <c r="AK112" s="428"/>
      <c r="AL112" s="428"/>
      <c r="AM112" s="428"/>
      <c r="AN112" s="428"/>
      <c r="AO112" s="418">
        <f t="shared" si="3"/>
        <v>150</v>
      </c>
      <c r="AP112" s="536"/>
      <c r="AQ112" s="535" t="e">
        <f t="shared" si="4"/>
        <v>#DIV/0!</v>
      </c>
      <c r="AR112" t="s">
        <v>295</v>
      </c>
    </row>
    <row r="113" spans="1:44" ht="15.75" customHeight="1" x14ac:dyDescent="0.25">
      <c r="A113" s="414">
        <v>101</v>
      </c>
      <c r="B113" s="361" t="s">
        <v>517</v>
      </c>
      <c r="C113" s="362"/>
      <c r="D113" s="363"/>
      <c r="E113" s="363"/>
      <c r="F113" s="363"/>
      <c r="G113" s="363"/>
      <c r="H113" s="363"/>
      <c r="I113" s="363"/>
      <c r="J113" s="363"/>
      <c r="K113" s="363"/>
      <c r="L113" s="363"/>
      <c r="M113" s="363"/>
      <c r="N113" s="363"/>
      <c r="O113" s="363"/>
      <c r="P113" s="363"/>
      <c r="Q113" s="363"/>
      <c r="R113" s="363"/>
      <c r="S113" s="363"/>
      <c r="T113" s="363"/>
      <c r="U113" s="363"/>
      <c r="V113" s="363"/>
      <c r="W113" s="363"/>
      <c r="X113" s="363"/>
      <c r="Y113" s="363"/>
      <c r="Z113" s="363"/>
      <c r="AA113" s="363">
        <v>150</v>
      </c>
      <c r="AB113" s="363"/>
      <c r="AC113" s="363"/>
      <c r="AD113" s="363"/>
      <c r="AE113" s="363"/>
      <c r="AF113" s="428"/>
      <c r="AG113" s="428"/>
      <c r="AH113" s="428"/>
      <c r="AI113" s="428"/>
      <c r="AJ113" s="428"/>
      <c r="AK113" s="428"/>
      <c r="AL113" s="428"/>
      <c r="AM113" s="428"/>
      <c r="AN113" s="428"/>
      <c r="AO113" s="418">
        <f t="shared" si="3"/>
        <v>150</v>
      </c>
      <c r="AP113" s="536"/>
      <c r="AQ113" s="535" t="e">
        <f t="shared" si="4"/>
        <v>#DIV/0!</v>
      </c>
      <c r="AR113" t="s">
        <v>295</v>
      </c>
    </row>
    <row r="114" spans="1:44" ht="15.75" customHeight="1" x14ac:dyDescent="0.25">
      <c r="A114" s="414">
        <v>102</v>
      </c>
      <c r="B114" s="361" t="s">
        <v>401</v>
      </c>
      <c r="C114" s="362"/>
      <c r="D114" s="363"/>
      <c r="E114" s="363"/>
      <c r="F114" s="363"/>
      <c r="G114" s="363"/>
      <c r="H114" s="363"/>
      <c r="I114" s="363"/>
      <c r="J114" s="363"/>
      <c r="K114" s="363"/>
      <c r="L114" s="363"/>
      <c r="M114" s="363"/>
      <c r="N114" s="363"/>
      <c r="O114" s="363"/>
      <c r="P114" s="363"/>
      <c r="Q114" s="363"/>
      <c r="R114" s="363"/>
      <c r="S114" s="363"/>
      <c r="T114" s="363"/>
      <c r="U114" s="363"/>
      <c r="V114" s="363"/>
      <c r="W114" s="363"/>
      <c r="X114" s="363"/>
      <c r="Y114" s="363"/>
      <c r="Z114" s="363"/>
      <c r="AA114" s="363">
        <v>150</v>
      </c>
      <c r="AB114" s="363"/>
      <c r="AC114" s="363"/>
      <c r="AD114" s="363"/>
      <c r="AE114" s="363"/>
      <c r="AF114" s="428"/>
      <c r="AG114" s="428"/>
      <c r="AH114" s="428"/>
      <c r="AI114" s="428"/>
      <c r="AJ114" s="428"/>
      <c r="AK114" s="428"/>
      <c r="AL114" s="428"/>
      <c r="AM114" s="428"/>
      <c r="AN114" s="428"/>
      <c r="AO114" s="418">
        <f t="shared" si="3"/>
        <v>150</v>
      </c>
      <c r="AP114" s="536"/>
      <c r="AQ114" s="535" t="e">
        <f t="shared" si="4"/>
        <v>#DIV/0!</v>
      </c>
      <c r="AR114" t="s">
        <v>295</v>
      </c>
    </row>
    <row r="115" spans="1:44" ht="15.75" customHeight="1" x14ac:dyDescent="0.2">
      <c r="A115" s="414">
        <v>103</v>
      </c>
      <c r="B115" s="361" t="s">
        <v>449</v>
      </c>
      <c r="C115" s="362">
        <v>80</v>
      </c>
      <c r="D115" s="363"/>
      <c r="E115" s="363"/>
      <c r="F115" s="363"/>
      <c r="G115" s="363"/>
      <c r="H115" s="363"/>
      <c r="I115" s="363"/>
      <c r="J115" s="363"/>
      <c r="K115" s="363"/>
      <c r="L115" s="363"/>
      <c r="M115" s="363"/>
      <c r="N115" s="363"/>
      <c r="O115" s="363"/>
      <c r="P115" s="363"/>
      <c r="Q115" s="363"/>
      <c r="R115" s="363"/>
      <c r="S115" s="363"/>
      <c r="T115" s="363"/>
      <c r="U115" s="363"/>
      <c r="V115" s="363"/>
      <c r="W115" s="363"/>
      <c r="X115" s="363"/>
      <c r="Y115" s="363"/>
      <c r="Z115" s="363"/>
      <c r="AA115" s="363">
        <v>70</v>
      </c>
      <c r="AB115" s="363"/>
      <c r="AC115" s="363"/>
      <c r="AD115" s="363"/>
      <c r="AE115" s="363"/>
      <c r="AF115" s="428"/>
      <c r="AG115" s="428"/>
      <c r="AH115" s="428"/>
      <c r="AI115" s="428"/>
      <c r="AJ115" s="428"/>
      <c r="AK115" s="428"/>
      <c r="AL115" s="428"/>
      <c r="AM115" s="428"/>
      <c r="AN115" s="428"/>
      <c r="AO115" s="418">
        <f t="shared" si="3"/>
        <v>150</v>
      </c>
      <c r="AP115" s="536">
        <v>43</v>
      </c>
      <c r="AQ115" s="535">
        <f t="shared" si="4"/>
        <v>0.53749999999999998</v>
      </c>
      <c r="AR115" s="378" t="s">
        <v>451</v>
      </c>
    </row>
    <row r="116" spans="1:44" ht="15.75" customHeight="1" x14ac:dyDescent="0.2">
      <c r="A116" s="414">
        <v>104</v>
      </c>
      <c r="B116" s="361" t="s">
        <v>490</v>
      </c>
      <c r="C116" s="362">
        <v>80</v>
      </c>
      <c r="D116" s="363"/>
      <c r="E116" s="363"/>
      <c r="F116" s="363"/>
      <c r="G116" s="363"/>
      <c r="H116" s="363"/>
      <c r="I116" s="363"/>
      <c r="J116" s="363"/>
      <c r="K116" s="363"/>
      <c r="L116" s="363"/>
      <c r="M116" s="363"/>
      <c r="N116" s="363"/>
      <c r="O116" s="363"/>
      <c r="P116" s="363"/>
      <c r="Q116" s="363"/>
      <c r="R116" s="363"/>
      <c r="S116" s="363"/>
      <c r="T116" s="363"/>
      <c r="U116" s="363"/>
      <c r="V116" s="363"/>
      <c r="W116" s="363"/>
      <c r="X116" s="363"/>
      <c r="Y116" s="363"/>
      <c r="Z116" s="363"/>
      <c r="AA116" s="363">
        <v>70</v>
      </c>
      <c r="AB116" s="363"/>
      <c r="AC116" s="363"/>
      <c r="AD116" s="363"/>
      <c r="AE116" s="363"/>
      <c r="AF116" s="428"/>
      <c r="AG116" s="428"/>
      <c r="AH116" s="428"/>
      <c r="AI116" s="428"/>
      <c r="AJ116" s="428"/>
      <c r="AK116" s="428"/>
      <c r="AL116" s="428"/>
      <c r="AM116" s="428"/>
      <c r="AN116" s="428"/>
      <c r="AO116" s="418">
        <f t="shared" si="3"/>
        <v>150</v>
      </c>
      <c r="AP116" s="536">
        <v>55</v>
      </c>
      <c r="AQ116" s="535">
        <f t="shared" si="4"/>
        <v>0.6875</v>
      </c>
      <c r="AR116" s="378" t="s">
        <v>289</v>
      </c>
    </row>
    <row r="117" spans="1:44" ht="15.75" customHeight="1" x14ac:dyDescent="0.2">
      <c r="A117" s="414">
        <v>105</v>
      </c>
      <c r="B117" s="361" t="s">
        <v>287</v>
      </c>
      <c r="C117" s="362"/>
      <c r="D117" s="363"/>
      <c r="E117" s="363"/>
      <c r="F117" s="363"/>
      <c r="G117" s="363"/>
      <c r="H117" s="363">
        <v>15</v>
      </c>
      <c r="I117" s="363"/>
      <c r="J117" s="363"/>
      <c r="K117" s="363"/>
      <c r="L117" s="363"/>
      <c r="M117" s="363"/>
      <c r="N117" s="363"/>
      <c r="O117" s="363"/>
      <c r="P117" s="363"/>
      <c r="Q117" s="363"/>
      <c r="R117" s="363"/>
      <c r="S117" s="363"/>
      <c r="T117" s="363"/>
      <c r="U117" s="363"/>
      <c r="V117" s="363"/>
      <c r="W117" s="363"/>
      <c r="X117" s="363"/>
      <c r="Y117" s="363"/>
      <c r="Z117" s="363"/>
      <c r="AA117" s="363">
        <v>135</v>
      </c>
      <c r="AB117" s="363"/>
      <c r="AC117" s="363"/>
      <c r="AD117" s="363"/>
      <c r="AE117" s="363"/>
      <c r="AF117" s="428"/>
      <c r="AG117" s="428"/>
      <c r="AH117" s="428"/>
      <c r="AI117" s="428"/>
      <c r="AJ117" s="428"/>
      <c r="AK117" s="428"/>
      <c r="AL117" s="428"/>
      <c r="AM117" s="428"/>
      <c r="AN117" s="428"/>
      <c r="AO117" s="418">
        <f t="shared" si="3"/>
        <v>150</v>
      </c>
      <c r="AP117" s="536">
        <v>7</v>
      </c>
      <c r="AQ117" s="535" t="e">
        <f t="shared" si="4"/>
        <v>#DIV/0!</v>
      </c>
      <c r="AR117" s="378" t="s">
        <v>438</v>
      </c>
    </row>
    <row r="118" spans="1:44" ht="15.75" customHeight="1" x14ac:dyDescent="0.2">
      <c r="A118" s="414">
        <v>106</v>
      </c>
      <c r="B118" s="361" t="s">
        <v>546</v>
      </c>
      <c r="C118" s="362"/>
      <c r="D118" s="363"/>
      <c r="E118" s="363"/>
      <c r="F118" s="363"/>
      <c r="G118" s="363"/>
      <c r="H118" s="363">
        <v>15</v>
      </c>
      <c r="I118" s="363"/>
      <c r="J118" s="363"/>
      <c r="K118" s="363"/>
      <c r="L118" s="363"/>
      <c r="M118" s="363"/>
      <c r="N118" s="363"/>
      <c r="O118" s="363"/>
      <c r="P118" s="363"/>
      <c r="Q118" s="363"/>
      <c r="R118" s="363"/>
      <c r="S118" s="363"/>
      <c r="T118" s="363"/>
      <c r="U118" s="363"/>
      <c r="V118" s="363"/>
      <c r="W118" s="363"/>
      <c r="X118" s="363"/>
      <c r="Y118" s="363"/>
      <c r="Z118" s="363"/>
      <c r="AA118" s="363">
        <v>135</v>
      </c>
      <c r="AB118" s="363"/>
      <c r="AC118" s="363"/>
      <c r="AD118" s="363"/>
      <c r="AE118" s="363"/>
      <c r="AF118" s="428"/>
      <c r="AG118" s="428"/>
      <c r="AH118" s="428"/>
      <c r="AI118" s="428"/>
      <c r="AJ118" s="428"/>
      <c r="AK118" s="428"/>
      <c r="AL118" s="428"/>
      <c r="AM118" s="428"/>
      <c r="AN118" s="428"/>
      <c r="AO118" s="418">
        <f t="shared" si="3"/>
        <v>150</v>
      </c>
      <c r="AP118" s="536">
        <v>98</v>
      </c>
      <c r="AQ118" s="535" t="e">
        <f t="shared" si="4"/>
        <v>#DIV/0!</v>
      </c>
      <c r="AR118" s="378" t="s">
        <v>438</v>
      </c>
    </row>
    <row r="119" spans="1:44" ht="15.75" customHeight="1" x14ac:dyDescent="0.2">
      <c r="A119" s="414">
        <v>107</v>
      </c>
      <c r="B119" s="361" t="s">
        <v>435</v>
      </c>
      <c r="C119" s="362"/>
      <c r="D119" s="363"/>
      <c r="E119" s="363"/>
      <c r="F119" s="363"/>
      <c r="G119" s="363"/>
      <c r="H119" s="363"/>
      <c r="I119" s="363"/>
      <c r="J119" s="363"/>
      <c r="K119" s="363"/>
      <c r="L119" s="363"/>
      <c r="M119" s="363"/>
      <c r="N119" s="363"/>
      <c r="O119" s="363"/>
      <c r="P119" s="363"/>
      <c r="Q119" s="363"/>
      <c r="R119" s="363"/>
      <c r="S119" s="363"/>
      <c r="T119" s="363"/>
      <c r="U119" s="363"/>
      <c r="V119" s="363"/>
      <c r="W119" s="363"/>
      <c r="X119" s="363"/>
      <c r="Y119" s="363"/>
      <c r="Z119" s="363"/>
      <c r="AA119" s="363">
        <v>150</v>
      </c>
      <c r="AB119" s="363"/>
      <c r="AC119" s="363"/>
      <c r="AD119" s="363"/>
      <c r="AE119" s="363"/>
      <c r="AF119" s="428"/>
      <c r="AG119" s="428"/>
      <c r="AH119" s="428"/>
      <c r="AI119" s="428"/>
      <c r="AJ119" s="428"/>
      <c r="AK119" s="428"/>
      <c r="AL119" s="428"/>
      <c r="AM119" s="428"/>
      <c r="AN119" s="428"/>
      <c r="AO119" s="418">
        <f t="shared" si="3"/>
        <v>150</v>
      </c>
      <c r="AP119" s="536">
        <v>70</v>
      </c>
      <c r="AQ119" s="535" t="e">
        <f t="shared" si="4"/>
        <v>#DIV/0!</v>
      </c>
      <c r="AR119" s="378" t="s">
        <v>439</v>
      </c>
    </row>
    <row r="120" spans="1:44" ht="15.75" customHeight="1" x14ac:dyDescent="0.2">
      <c r="A120" s="414">
        <v>108</v>
      </c>
      <c r="B120" s="361" t="s">
        <v>436</v>
      </c>
      <c r="C120" s="362"/>
      <c r="D120" s="363"/>
      <c r="E120" s="363"/>
      <c r="F120" s="363"/>
      <c r="G120" s="363"/>
      <c r="H120" s="363"/>
      <c r="I120" s="363"/>
      <c r="J120" s="363"/>
      <c r="K120" s="363"/>
      <c r="L120" s="363"/>
      <c r="M120" s="363"/>
      <c r="N120" s="363"/>
      <c r="O120" s="363"/>
      <c r="P120" s="363"/>
      <c r="Q120" s="363"/>
      <c r="R120" s="363"/>
      <c r="S120" s="363"/>
      <c r="T120" s="363"/>
      <c r="U120" s="363"/>
      <c r="V120" s="363"/>
      <c r="W120" s="363"/>
      <c r="X120" s="363"/>
      <c r="Y120" s="363"/>
      <c r="Z120" s="363"/>
      <c r="AA120" s="363">
        <v>150</v>
      </c>
      <c r="AB120" s="363"/>
      <c r="AC120" s="363"/>
      <c r="AD120" s="363"/>
      <c r="AE120" s="363"/>
      <c r="AF120" s="428"/>
      <c r="AG120" s="428"/>
      <c r="AH120" s="428"/>
      <c r="AI120" s="428"/>
      <c r="AJ120" s="428"/>
      <c r="AK120" s="428"/>
      <c r="AL120" s="428"/>
      <c r="AM120" s="428"/>
      <c r="AN120" s="428"/>
      <c r="AO120" s="418">
        <f t="shared" si="3"/>
        <v>150</v>
      </c>
      <c r="AP120" s="536">
        <v>109</v>
      </c>
      <c r="AQ120" s="535" t="e">
        <f t="shared" si="4"/>
        <v>#DIV/0!</v>
      </c>
      <c r="AR120" s="378" t="s">
        <v>440</v>
      </c>
    </row>
    <row r="121" spans="1:44" ht="15.75" customHeight="1" x14ac:dyDescent="0.2">
      <c r="A121" s="414">
        <v>109</v>
      </c>
      <c r="B121" s="361" t="s">
        <v>437</v>
      </c>
      <c r="C121" s="362"/>
      <c r="D121" s="363"/>
      <c r="E121" s="363"/>
      <c r="F121" s="363"/>
      <c r="G121" s="363"/>
      <c r="H121" s="363"/>
      <c r="I121" s="363"/>
      <c r="J121" s="363"/>
      <c r="K121" s="363"/>
      <c r="L121" s="363"/>
      <c r="M121" s="363"/>
      <c r="N121" s="363"/>
      <c r="O121" s="363"/>
      <c r="P121" s="363"/>
      <c r="Q121" s="363"/>
      <c r="R121" s="363"/>
      <c r="S121" s="363"/>
      <c r="T121" s="363"/>
      <c r="U121" s="363"/>
      <c r="V121" s="363"/>
      <c r="W121" s="363"/>
      <c r="X121" s="363"/>
      <c r="Y121" s="363"/>
      <c r="Z121" s="363"/>
      <c r="AA121" s="363">
        <v>150</v>
      </c>
      <c r="AB121" s="363"/>
      <c r="AC121" s="363"/>
      <c r="AD121" s="363"/>
      <c r="AE121" s="363"/>
      <c r="AF121" s="428"/>
      <c r="AG121" s="428"/>
      <c r="AH121" s="428"/>
      <c r="AI121" s="428"/>
      <c r="AJ121" s="428"/>
      <c r="AK121" s="428"/>
      <c r="AL121" s="428"/>
      <c r="AM121" s="428"/>
      <c r="AN121" s="428"/>
      <c r="AO121" s="418">
        <f t="shared" si="3"/>
        <v>150</v>
      </c>
      <c r="AP121" s="536">
        <v>95</v>
      </c>
      <c r="AQ121" s="535" t="e">
        <f t="shared" si="4"/>
        <v>#DIV/0!</v>
      </c>
      <c r="AR121" s="378" t="s">
        <v>441</v>
      </c>
    </row>
    <row r="122" spans="1:44" ht="15.75" customHeight="1" x14ac:dyDescent="0.2">
      <c r="A122" s="414">
        <v>110</v>
      </c>
      <c r="B122" s="361" t="s">
        <v>469</v>
      </c>
      <c r="C122" s="362">
        <v>100</v>
      </c>
      <c r="D122" s="363"/>
      <c r="E122" s="363"/>
      <c r="F122" s="363"/>
      <c r="G122" s="363"/>
      <c r="H122" s="363"/>
      <c r="I122" s="363"/>
      <c r="J122" s="363"/>
      <c r="K122" s="363"/>
      <c r="L122" s="363"/>
      <c r="M122" s="363"/>
      <c r="N122" s="363"/>
      <c r="O122" s="363"/>
      <c r="P122" s="363"/>
      <c r="Q122" s="363"/>
      <c r="R122" s="363"/>
      <c r="S122" s="363"/>
      <c r="T122" s="363"/>
      <c r="U122" s="363"/>
      <c r="V122" s="363"/>
      <c r="W122" s="363"/>
      <c r="X122" s="363"/>
      <c r="Y122" s="363">
        <v>20</v>
      </c>
      <c r="Z122" s="363"/>
      <c r="AA122" s="363">
        <v>30</v>
      </c>
      <c r="AB122" s="363"/>
      <c r="AC122" s="363"/>
      <c r="AD122" s="363"/>
      <c r="AE122" s="363"/>
      <c r="AF122" s="428"/>
      <c r="AG122" s="428"/>
      <c r="AH122" s="428"/>
      <c r="AI122" s="428"/>
      <c r="AJ122" s="428"/>
      <c r="AK122" s="428"/>
      <c r="AL122" s="428"/>
      <c r="AM122" s="428"/>
      <c r="AN122" s="428"/>
      <c r="AO122" s="418">
        <f t="shared" si="3"/>
        <v>150</v>
      </c>
      <c r="AP122" s="536">
        <v>105</v>
      </c>
      <c r="AQ122" s="535">
        <f t="shared" si="4"/>
        <v>1.05</v>
      </c>
      <c r="AR122" s="378" t="s">
        <v>318</v>
      </c>
    </row>
    <row r="123" spans="1:44" ht="15.75" customHeight="1" x14ac:dyDescent="0.2">
      <c r="A123" s="414">
        <v>111</v>
      </c>
      <c r="B123" s="361" t="s">
        <v>519</v>
      </c>
      <c r="C123" s="362">
        <v>100</v>
      </c>
      <c r="D123" s="363"/>
      <c r="E123" s="363"/>
      <c r="F123" s="363"/>
      <c r="G123" s="363"/>
      <c r="H123" s="363"/>
      <c r="I123" s="363"/>
      <c r="J123" s="363"/>
      <c r="K123" s="363"/>
      <c r="L123" s="363"/>
      <c r="M123" s="363"/>
      <c r="N123" s="363"/>
      <c r="O123" s="363"/>
      <c r="P123" s="363"/>
      <c r="Q123" s="363"/>
      <c r="R123" s="363"/>
      <c r="S123" s="363"/>
      <c r="T123" s="363"/>
      <c r="U123" s="363"/>
      <c r="V123" s="363"/>
      <c r="W123" s="363"/>
      <c r="X123" s="363"/>
      <c r="Y123" s="363">
        <v>20</v>
      </c>
      <c r="Z123" s="363"/>
      <c r="AA123" s="363">
        <v>30</v>
      </c>
      <c r="AB123" s="363"/>
      <c r="AC123" s="363"/>
      <c r="AD123" s="363"/>
      <c r="AE123" s="363"/>
      <c r="AF123" s="428"/>
      <c r="AG123" s="428"/>
      <c r="AH123" s="428"/>
      <c r="AI123" s="428"/>
      <c r="AJ123" s="428"/>
      <c r="AK123" s="428"/>
      <c r="AL123" s="428"/>
      <c r="AM123" s="428"/>
      <c r="AN123" s="428"/>
      <c r="AO123" s="418">
        <f t="shared" si="3"/>
        <v>150</v>
      </c>
      <c r="AP123" s="536">
        <v>112</v>
      </c>
      <c r="AQ123" s="535">
        <f t="shared" si="4"/>
        <v>1.1200000000000001</v>
      </c>
      <c r="AR123" s="378" t="s">
        <v>318</v>
      </c>
    </row>
    <row r="124" spans="1:44" ht="15.75" customHeight="1" x14ac:dyDescent="0.2">
      <c r="A124" s="414">
        <v>112</v>
      </c>
      <c r="B124" s="361" t="s">
        <v>520</v>
      </c>
      <c r="C124" s="362">
        <v>100</v>
      </c>
      <c r="D124" s="363"/>
      <c r="E124" s="363"/>
      <c r="F124" s="363"/>
      <c r="G124" s="363"/>
      <c r="H124" s="363"/>
      <c r="I124" s="363"/>
      <c r="J124" s="363"/>
      <c r="K124" s="363"/>
      <c r="L124" s="363"/>
      <c r="M124" s="363"/>
      <c r="N124" s="363"/>
      <c r="O124" s="363"/>
      <c r="P124" s="363"/>
      <c r="Q124" s="363"/>
      <c r="R124" s="363"/>
      <c r="S124" s="363"/>
      <c r="T124" s="363"/>
      <c r="U124" s="363"/>
      <c r="V124" s="363"/>
      <c r="W124" s="363"/>
      <c r="X124" s="363"/>
      <c r="Y124" s="363">
        <v>20</v>
      </c>
      <c r="Z124" s="363"/>
      <c r="AA124" s="363">
        <v>30</v>
      </c>
      <c r="AB124" s="363"/>
      <c r="AC124" s="363"/>
      <c r="AD124" s="363"/>
      <c r="AE124" s="363"/>
      <c r="AF124" s="428"/>
      <c r="AG124" s="428"/>
      <c r="AH124" s="428"/>
      <c r="AI124" s="428"/>
      <c r="AJ124" s="428"/>
      <c r="AK124" s="428"/>
      <c r="AL124" s="428"/>
      <c r="AM124" s="428"/>
      <c r="AN124" s="428"/>
      <c r="AO124" s="418">
        <f t="shared" si="3"/>
        <v>150</v>
      </c>
      <c r="AP124" s="536">
        <v>85</v>
      </c>
      <c r="AQ124" s="535">
        <f t="shared" si="4"/>
        <v>0.85</v>
      </c>
      <c r="AR124" s="378" t="s">
        <v>318</v>
      </c>
    </row>
    <row r="125" spans="1:44" ht="15.75" customHeight="1" x14ac:dyDescent="0.2">
      <c r="A125" s="414">
        <v>113</v>
      </c>
      <c r="B125" s="361" t="s">
        <v>331</v>
      </c>
      <c r="C125" s="362">
        <v>75</v>
      </c>
      <c r="D125" s="363"/>
      <c r="E125" s="363"/>
      <c r="F125" s="363"/>
      <c r="G125" s="363"/>
      <c r="H125" s="363"/>
      <c r="I125" s="363"/>
      <c r="J125" s="363"/>
      <c r="K125" s="363"/>
      <c r="L125" s="363"/>
      <c r="M125" s="363"/>
      <c r="N125" s="363"/>
      <c r="O125" s="363"/>
      <c r="P125" s="363"/>
      <c r="Q125" s="363"/>
      <c r="R125" s="363"/>
      <c r="S125" s="363"/>
      <c r="T125" s="363"/>
      <c r="U125" s="363"/>
      <c r="V125" s="363"/>
      <c r="W125" s="363"/>
      <c r="X125" s="363"/>
      <c r="Y125" s="363"/>
      <c r="Z125" s="363"/>
      <c r="AA125" s="363">
        <v>75</v>
      </c>
      <c r="AB125" s="363"/>
      <c r="AC125" s="363"/>
      <c r="AD125" s="363"/>
      <c r="AE125" s="363"/>
      <c r="AF125" s="428"/>
      <c r="AG125" s="428"/>
      <c r="AH125" s="428"/>
      <c r="AI125" s="428"/>
      <c r="AJ125" s="428"/>
      <c r="AK125" s="428"/>
      <c r="AL125" s="428"/>
      <c r="AM125" s="428"/>
      <c r="AN125" s="428"/>
      <c r="AO125" s="418">
        <f t="shared" si="3"/>
        <v>150</v>
      </c>
      <c r="AP125" s="536">
        <v>9</v>
      </c>
      <c r="AQ125" s="535">
        <f t="shared" si="4"/>
        <v>0.12</v>
      </c>
      <c r="AR125" s="378" t="s">
        <v>284</v>
      </c>
    </row>
    <row r="126" spans="1:44" ht="15.75" customHeight="1" x14ac:dyDescent="0.2">
      <c r="A126" s="414">
        <v>114</v>
      </c>
      <c r="B126" s="361" t="s">
        <v>332</v>
      </c>
      <c r="C126" s="362">
        <v>75</v>
      </c>
      <c r="D126" s="363"/>
      <c r="E126" s="363"/>
      <c r="F126" s="363"/>
      <c r="G126" s="363"/>
      <c r="H126" s="363"/>
      <c r="I126" s="363"/>
      <c r="J126" s="363"/>
      <c r="K126" s="363"/>
      <c r="L126" s="363"/>
      <c r="M126" s="363"/>
      <c r="N126" s="363"/>
      <c r="O126" s="363"/>
      <c r="P126" s="363"/>
      <c r="Q126" s="363"/>
      <c r="R126" s="363"/>
      <c r="S126" s="363"/>
      <c r="T126" s="363"/>
      <c r="U126" s="363"/>
      <c r="V126" s="363"/>
      <c r="W126" s="363"/>
      <c r="X126" s="363"/>
      <c r="Y126" s="363"/>
      <c r="Z126" s="363"/>
      <c r="AA126" s="363">
        <v>75</v>
      </c>
      <c r="AB126" s="363"/>
      <c r="AC126" s="363"/>
      <c r="AD126" s="363"/>
      <c r="AE126" s="363"/>
      <c r="AF126" s="428"/>
      <c r="AG126" s="428"/>
      <c r="AH126" s="428"/>
      <c r="AI126" s="428"/>
      <c r="AJ126" s="428"/>
      <c r="AK126" s="428"/>
      <c r="AL126" s="428"/>
      <c r="AM126" s="428"/>
      <c r="AN126" s="428"/>
      <c r="AO126" s="418">
        <f t="shared" si="3"/>
        <v>150</v>
      </c>
      <c r="AP126" s="536">
        <v>60</v>
      </c>
      <c r="AQ126" s="535">
        <f t="shared" si="4"/>
        <v>0.8</v>
      </c>
      <c r="AR126" s="378" t="s">
        <v>284</v>
      </c>
    </row>
    <row r="127" spans="1:44" ht="15.75" customHeight="1" x14ac:dyDescent="0.2">
      <c r="A127" s="414">
        <v>115</v>
      </c>
      <c r="B127" s="361" t="s">
        <v>313</v>
      </c>
      <c r="C127" s="362">
        <v>90</v>
      </c>
      <c r="D127" s="363"/>
      <c r="E127" s="363"/>
      <c r="F127" s="363"/>
      <c r="G127" s="363"/>
      <c r="H127" s="363"/>
      <c r="I127" s="363"/>
      <c r="J127" s="363"/>
      <c r="K127" s="363"/>
      <c r="L127" s="363"/>
      <c r="M127" s="363"/>
      <c r="N127" s="363"/>
      <c r="O127" s="363"/>
      <c r="P127" s="363"/>
      <c r="Q127" s="363"/>
      <c r="R127" s="363"/>
      <c r="S127" s="363"/>
      <c r="T127" s="363"/>
      <c r="U127" s="363"/>
      <c r="V127" s="363"/>
      <c r="W127" s="363"/>
      <c r="X127" s="363"/>
      <c r="Y127" s="363"/>
      <c r="Z127" s="363"/>
      <c r="AA127" s="363">
        <v>60</v>
      </c>
      <c r="AB127" s="363"/>
      <c r="AC127" s="363"/>
      <c r="AD127" s="363"/>
      <c r="AE127" s="363"/>
      <c r="AF127" s="428"/>
      <c r="AG127" s="428"/>
      <c r="AH127" s="428"/>
      <c r="AI127" s="428"/>
      <c r="AJ127" s="428"/>
      <c r="AK127" s="428"/>
      <c r="AL127" s="428"/>
      <c r="AM127" s="428"/>
      <c r="AN127" s="428"/>
      <c r="AO127" s="418">
        <f t="shared" si="3"/>
        <v>150</v>
      </c>
      <c r="AP127" s="536"/>
      <c r="AQ127" s="535">
        <f t="shared" si="4"/>
        <v>0</v>
      </c>
      <c r="AR127" s="378" t="s">
        <v>319</v>
      </c>
    </row>
    <row r="128" spans="1:44" ht="15.75" customHeight="1" x14ac:dyDescent="0.2">
      <c r="A128" s="414">
        <v>116</v>
      </c>
      <c r="B128" s="361" t="s">
        <v>471</v>
      </c>
      <c r="C128" s="538" t="s">
        <v>548</v>
      </c>
      <c r="D128" s="539"/>
      <c r="E128" s="539"/>
      <c r="F128" s="539"/>
      <c r="G128" s="539"/>
      <c r="H128" s="539"/>
      <c r="I128" s="539"/>
      <c r="J128" s="539"/>
      <c r="K128" s="539"/>
      <c r="L128" s="539"/>
      <c r="M128" s="539"/>
      <c r="N128" s="539"/>
      <c r="O128" s="539"/>
      <c r="P128" s="539"/>
      <c r="Q128" s="539"/>
      <c r="R128" s="539"/>
      <c r="S128" s="539"/>
      <c r="T128" s="539"/>
      <c r="U128" s="539"/>
      <c r="V128" s="539"/>
      <c r="W128" s="539"/>
      <c r="X128" s="539"/>
      <c r="Y128" s="539"/>
      <c r="Z128" s="539"/>
      <c r="AA128" s="539"/>
      <c r="AB128" s="539"/>
      <c r="AC128" s="539"/>
      <c r="AD128" s="539"/>
      <c r="AE128" s="539"/>
      <c r="AF128" s="539"/>
      <c r="AG128" s="539"/>
      <c r="AH128" s="539"/>
      <c r="AI128" s="539"/>
      <c r="AJ128" s="539"/>
      <c r="AK128" s="539"/>
      <c r="AL128" s="539"/>
      <c r="AM128" s="539"/>
      <c r="AN128" s="540"/>
      <c r="AO128" s="418">
        <f t="shared" si="3"/>
        <v>0</v>
      </c>
      <c r="AP128" s="536">
        <v>191</v>
      </c>
      <c r="AQ128" s="535" t="e">
        <f t="shared" si="4"/>
        <v>#VALUE!</v>
      </c>
      <c r="AR128" s="378" t="s">
        <v>319</v>
      </c>
    </row>
    <row r="129" spans="1:44" ht="15.75" customHeight="1" thickBot="1" x14ac:dyDescent="0.25">
      <c r="A129" s="414">
        <v>117</v>
      </c>
      <c r="B129" s="361" t="s">
        <v>492</v>
      </c>
      <c r="C129" s="362">
        <v>90</v>
      </c>
      <c r="D129" s="363"/>
      <c r="E129" s="363"/>
      <c r="F129" s="363"/>
      <c r="G129" s="363"/>
      <c r="H129" s="363"/>
      <c r="I129" s="363"/>
      <c r="J129" s="363"/>
      <c r="K129" s="363"/>
      <c r="L129" s="363"/>
      <c r="M129" s="363"/>
      <c r="N129" s="363"/>
      <c r="O129" s="363"/>
      <c r="P129" s="363"/>
      <c r="Q129" s="363"/>
      <c r="R129" s="363"/>
      <c r="S129" s="363"/>
      <c r="T129" s="363"/>
      <c r="U129" s="363"/>
      <c r="V129" s="363"/>
      <c r="W129" s="363"/>
      <c r="X129" s="363"/>
      <c r="Y129" s="363"/>
      <c r="Z129" s="363"/>
      <c r="AA129" s="363">
        <v>60</v>
      </c>
      <c r="AB129" s="363"/>
      <c r="AC129" s="363"/>
      <c r="AD129" s="363"/>
      <c r="AE129" s="363"/>
      <c r="AF129" s="428"/>
      <c r="AG129" s="428"/>
      <c r="AH129" s="428"/>
      <c r="AI129" s="428"/>
      <c r="AJ129" s="428"/>
      <c r="AK129" s="428"/>
      <c r="AL129" s="428"/>
      <c r="AM129" s="428"/>
      <c r="AN129" s="428"/>
      <c r="AO129" s="418">
        <f t="shared" si="3"/>
        <v>150</v>
      </c>
      <c r="AP129" s="536">
        <v>139</v>
      </c>
      <c r="AQ129" s="535">
        <f t="shared" si="4"/>
        <v>1.5444444444444445</v>
      </c>
      <c r="AR129" s="378" t="s">
        <v>319</v>
      </c>
    </row>
    <row r="130" spans="1:44" ht="15.75" customHeight="1" thickBot="1" x14ac:dyDescent="0.25">
      <c r="A130" s="367"/>
      <c r="B130" s="368" t="s">
        <v>2</v>
      </c>
      <c r="C130" s="369">
        <f>SUM(C13:C129)</f>
        <v>2017</v>
      </c>
      <c r="D130" s="546"/>
      <c r="E130" s="546">
        <f>SUM(E13:E129)</f>
        <v>264</v>
      </c>
      <c r="F130" s="546">
        <f>SUM(F13:F129)</f>
        <v>36</v>
      </c>
      <c r="G130" s="546">
        <f>SUM(G13:G129)</f>
        <v>0</v>
      </c>
      <c r="H130" s="546"/>
      <c r="I130" s="546"/>
      <c r="J130" s="546">
        <f>SUM(J13:J129)</f>
        <v>208</v>
      </c>
      <c r="K130" s="546">
        <f>SUM(K13:K129)</f>
        <v>0</v>
      </c>
      <c r="L130" s="546"/>
      <c r="M130" s="546"/>
      <c r="N130" s="546"/>
      <c r="O130" s="546"/>
      <c r="P130" s="546"/>
      <c r="Q130" s="546">
        <f>SUM(Q13:Q129)</f>
        <v>116</v>
      </c>
      <c r="R130" s="546">
        <f>SUM(R13:R129)</f>
        <v>12</v>
      </c>
      <c r="S130" s="546"/>
      <c r="T130" s="546">
        <f>SUM(T13:T129)</f>
        <v>0</v>
      </c>
      <c r="U130" s="546">
        <f>SUM(U13:U129)</f>
        <v>6</v>
      </c>
      <c r="V130" s="546">
        <f>SUM(V13:V129)</f>
        <v>0</v>
      </c>
      <c r="W130" s="546">
        <f>SUM(W13:W129)</f>
        <v>0</v>
      </c>
      <c r="X130" s="546">
        <f>SUM(X13:X129)</f>
        <v>526</v>
      </c>
      <c r="Y130" s="546">
        <f>SUM(Y13:Y129)</f>
        <v>1404</v>
      </c>
      <c r="Z130" s="546">
        <f>SUM(Z13:Z129)</f>
        <v>84</v>
      </c>
      <c r="AA130" s="546">
        <f>SUM(AA13:AA129)</f>
        <v>4277</v>
      </c>
      <c r="AB130" s="546">
        <f>SUM(AB13:AB129)</f>
        <v>0</v>
      </c>
      <c r="AC130" s="546">
        <f>SUM(AC13:AC129)</f>
        <v>1512</v>
      </c>
      <c r="AD130" s="546">
        <f>SUM(AD13:AD129)</f>
        <v>3384</v>
      </c>
      <c r="AE130" s="546">
        <f>SUM(AE13:AE129)</f>
        <v>0</v>
      </c>
      <c r="AF130" s="546">
        <f>SUM(AF13:AF129)</f>
        <v>0</v>
      </c>
      <c r="AG130" s="546">
        <f>SUM(AG13:AG129)</f>
        <v>0</v>
      </c>
      <c r="AH130" s="546">
        <f>SUM(AH13:AH129)</f>
        <v>0</v>
      </c>
      <c r="AI130" s="546">
        <f>SUM(AI13:AI129)</f>
        <v>270</v>
      </c>
      <c r="AJ130" s="546">
        <f>SUM(AJ13:AJ129)</f>
        <v>0</v>
      </c>
      <c r="AK130" s="546">
        <f>SUM(AK13:AK129)</f>
        <v>114</v>
      </c>
      <c r="AL130" s="546">
        <f>SUM(AL13:AL129)</f>
        <v>18</v>
      </c>
      <c r="AM130" s="546">
        <f>SUM(AM13:AM129)</f>
        <v>0</v>
      </c>
      <c r="AN130" s="546">
        <f>SUM(AN13:AN129)</f>
        <v>174</v>
      </c>
      <c r="AO130" s="547">
        <f>SUM(C130:AN130)</f>
        <v>14422</v>
      </c>
      <c r="AP130" s="548">
        <f>SUM(AP13:AP129)</f>
        <v>4602</v>
      </c>
      <c r="AQ130" s="372">
        <f>+AP130/C130</f>
        <v>2.2816063460585028</v>
      </c>
    </row>
    <row r="131" spans="1:44" ht="15.75" customHeight="1" x14ac:dyDescent="0.2">
      <c r="A131" s="377"/>
      <c r="AJ131" s="549"/>
      <c r="AK131" s="549"/>
    </row>
    <row r="132" spans="1:44" ht="15.75" customHeight="1" x14ac:dyDescent="0.2">
      <c r="A132" s="377"/>
      <c r="B132" s="401" t="s">
        <v>18</v>
      </c>
      <c r="AJ132" s="549"/>
      <c r="AK132" s="549"/>
    </row>
    <row r="133" spans="1:44" ht="15.75" customHeight="1" x14ac:dyDescent="0.2">
      <c r="A133" s="377"/>
      <c r="AJ133" s="549"/>
      <c r="AK133" s="549"/>
    </row>
    <row r="134" spans="1:44" ht="15.75" customHeight="1" x14ac:dyDescent="0.2">
      <c r="A134" s="377"/>
      <c r="AJ134" s="549"/>
      <c r="AK134" s="549"/>
    </row>
    <row r="135" spans="1:44" ht="15.75" customHeight="1" x14ac:dyDescent="0.2">
      <c r="A135" s="377"/>
      <c r="AJ135" s="549"/>
      <c r="AK135" s="549"/>
    </row>
    <row r="136" spans="1:44" ht="15.75" customHeight="1" x14ac:dyDescent="0.2">
      <c r="A136" s="550"/>
      <c r="B136" s="551"/>
      <c r="E136" s="551"/>
      <c r="F136" s="551"/>
      <c r="G136" s="551"/>
      <c r="H136" s="551"/>
      <c r="I136" s="551"/>
      <c r="J136" s="551"/>
      <c r="K136" s="551"/>
      <c r="L136" s="551"/>
      <c r="M136" s="551"/>
      <c r="N136" s="551"/>
      <c r="O136" s="551"/>
      <c r="P136" s="551"/>
      <c r="Q136" s="551"/>
      <c r="R136" s="551"/>
      <c r="S136" s="551"/>
      <c r="T136" s="551"/>
      <c r="U136" s="551"/>
      <c r="V136" s="551"/>
      <c r="W136" s="551"/>
      <c r="X136" s="551"/>
      <c r="Y136" s="551"/>
      <c r="Z136" s="551"/>
      <c r="AA136" s="551"/>
      <c r="AB136" s="551"/>
      <c r="AC136" s="551"/>
      <c r="AD136" s="551"/>
      <c r="AG136" s="551"/>
      <c r="AH136" s="551"/>
      <c r="AI136" s="551"/>
      <c r="AJ136" s="549"/>
      <c r="AK136" s="549"/>
      <c r="AL136" s="551"/>
      <c r="AM136" s="551"/>
      <c r="AN136" s="551"/>
    </row>
    <row r="137" spans="1:44" ht="15.75" customHeight="1" x14ac:dyDescent="0.2">
      <c r="A137" s="552" t="s">
        <v>5</v>
      </c>
      <c r="B137" s="553"/>
      <c r="E137" s="553" t="s">
        <v>6</v>
      </c>
      <c r="F137" s="553"/>
      <c r="G137" s="553"/>
      <c r="H137" s="553"/>
      <c r="I137" s="553"/>
      <c r="J137" s="553"/>
      <c r="K137" s="553"/>
      <c r="L137" s="553"/>
      <c r="M137" s="553"/>
      <c r="N137" s="553"/>
      <c r="O137" s="553"/>
      <c r="P137" s="553"/>
      <c r="Q137" s="553"/>
      <c r="R137" s="553"/>
      <c r="S137" s="553"/>
      <c r="T137" s="553"/>
      <c r="U137" s="553"/>
      <c r="V137" s="553"/>
      <c r="W137" s="553"/>
      <c r="X137" s="553"/>
      <c r="Y137" s="553"/>
      <c r="Z137" s="553"/>
      <c r="AA137" s="553"/>
      <c r="AB137" s="553"/>
      <c r="AC137" s="553"/>
      <c r="AD137" s="553"/>
      <c r="AG137" s="553"/>
      <c r="AH137" s="553"/>
      <c r="AI137" s="553"/>
      <c r="AJ137" s="549"/>
      <c r="AK137" s="549"/>
      <c r="AL137" s="553"/>
      <c r="AM137" s="553"/>
      <c r="AN137" s="553"/>
    </row>
    <row r="138" spans="1:44" ht="15.75" customHeight="1" x14ac:dyDescent="0.2">
      <c r="A138" s="377"/>
      <c r="AJ138" s="549"/>
      <c r="AK138" s="549"/>
    </row>
    <row r="139" spans="1:44" ht="15.75" customHeight="1" x14ac:dyDescent="0.2">
      <c r="A139" s="377"/>
      <c r="AJ139" s="549"/>
      <c r="AK139" s="549"/>
    </row>
    <row r="140" spans="1:44" ht="15.75" customHeight="1" x14ac:dyDescent="0.2">
      <c r="A140" s="377"/>
      <c r="AJ140" s="549"/>
      <c r="AK140" s="549"/>
    </row>
    <row r="141" spans="1:44" ht="15.75" customHeight="1" x14ac:dyDescent="0.2">
      <c r="A141" s="550"/>
      <c r="B141" s="551"/>
      <c r="AJ141" s="549"/>
      <c r="AK141" s="549"/>
    </row>
    <row r="142" spans="1:44" ht="15.75" customHeight="1" x14ac:dyDescent="0.2">
      <c r="A142" s="552" t="s">
        <v>4</v>
      </c>
      <c r="B142" s="553"/>
      <c r="AJ142" s="549"/>
      <c r="AK142" s="549"/>
    </row>
    <row r="143" spans="1:44" ht="15.75" customHeight="1" x14ac:dyDescent="0.2">
      <c r="A143" s="377"/>
      <c r="E143" s="401" t="s">
        <v>210</v>
      </c>
      <c r="AJ143" s="549"/>
      <c r="AK143" s="549"/>
    </row>
    <row r="144" spans="1:44" ht="15.75" customHeight="1" x14ac:dyDescent="0.2">
      <c r="A144" s="377"/>
      <c r="AJ144" s="549"/>
      <c r="AK144" s="549"/>
    </row>
    <row r="145" spans="1:37" ht="15.75" customHeight="1" x14ac:dyDescent="0.2">
      <c r="A145" s="377"/>
      <c r="C145" s="378" t="s">
        <v>19</v>
      </c>
      <c r="E145" s="378" t="s">
        <v>193</v>
      </c>
      <c r="U145" s="378" t="s">
        <v>256</v>
      </c>
      <c r="W145" s="378" t="s">
        <v>204</v>
      </c>
      <c r="AE145" s="554" t="s">
        <v>180</v>
      </c>
      <c r="AF145" s="555" t="s">
        <v>181</v>
      </c>
      <c r="AJ145" s="549"/>
      <c r="AK145" s="549"/>
    </row>
    <row r="146" spans="1:37" ht="15.75" customHeight="1" x14ac:dyDescent="0.2">
      <c r="A146" s="377"/>
      <c r="C146" s="378" t="s">
        <v>245</v>
      </c>
      <c r="E146" s="378" t="s">
        <v>432</v>
      </c>
      <c r="U146" s="378" t="s">
        <v>53</v>
      </c>
      <c r="W146" s="378" t="s">
        <v>54</v>
      </c>
      <c r="AE146" s="378" t="s">
        <v>171</v>
      </c>
      <c r="AF146" s="378" t="s">
        <v>172</v>
      </c>
      <c r="AJ146" s="549"/>
      <c r="AK146" s="549"/>
    </row>
    <row r="147" spans="1:37" ht="15.75" customHeight="1" x14ac:dyDescent="0.2">
      <c r="A147" s="377"/>
      <c r="C147" s="378" t="s">
        <v>20</v>
      </c>
      <c r="E147" s="378" t="s">
        <v>157</v>
      </c>
      <c r="U147" s="378" t="s">
        <v>21</v>
      </c>
      <c r="W147" s="378" t="s">
        <v>169</v>
      </c>
      <c r="AE147" s="378" t="s">
        <v>175</v>
      </c>
      <c r="AF147" s="378" t="s">
        <v>176</v>
      </c>
      <c r="AG147" s="555"/>
      <c r="AJ147" s="549"/>
      <c r="AK147" s="549"/>
    </row>
    <row r="148" spans="1:37" ht="15.75" customHeight="1" x14ac:dyDescent="0.2">
      <c r="A148" s="377"/>
      <c r="C148" s="378" t="s">
        <v>194</v>
      </c>
      <c r="E148" s="378" t="s">
        <v>195</v>
      </c>
      <c r="U148" s="378" t="s">
        <v>29</v>
      </c>
      <c r="W148" s="378" t="s">
        <v>30</v>
      </c>
      <c r="AE148" s="378" t="s">
        <v>177</v>
      </c>
      <c r="AF148" s="378" t="s">
        <v>178</v>
      </c>
      <c r="AG148" s="555"/>
      <c r="AJ148" s="549"/>
      <c r="AK148" s="549"/>
    </row>
    <row r="149" spans="1:37" ht="15.75" customHeight="1" x14ac:dyDescent="0.2">
      <c r="A149" s="377"/>
      <c r="C149" s="378" t="s">
        <v>156</v>
      </c>
      <c r="E149" s="378" t="s">
        <v>196</v>
      </c>
      <c r="U149" s="378" t="s">
        <v>22</v>
      </c>
      <c r="W149" s="378" t="s">
        <v>23</v>
      </c>
      <c r="AE149" s="378" t="s">
        <v>226</v>
      </c>
      <c r="AF149" s="378" t="s">
        <v>227</v>
      </c>
      <c r="AJ149" s="549"/>
      <c r="AK149" s="549"/>
    </row>
    <row r="150" spans="1:37" ht="15.75" customHeight="1" x14ac:dyDescent="0.2">
      <c r="A150" s="377"/>
      <c r="C150" s="378" t="s">
        <v>197</v>
      </c>
      <c r="E150" s="378" t="s">
        <v>198</v>
      </c>
      <c r="U150" s="378" t="s">
        <v>205</v>
      </c>
      <c r="W150" s="378" t="s">
        <v>208</v>
      </c>
      <c r="AE150" s="378" t="s">
        <v>257</v>
      </c>
      <c r="AF150" s="378" t="s">
        <v>258</v>
      </c>
      <c r="AJ150" s="549"/>
      <c r="AK150" s="549"/>
    </row>
    <row r="151" spans="1:37" ht="15.75" customHeight="1" x14ac:dyDescent="0.2">
      <c r="A151" s="377"/>
      <c r="C151" s="378" t="s">
        <v>199</v>
      </c>
      <c r="E151" s="378" t="s">
        <v>200</v>
      </c>
      <c r="U151" s="378" t="s">
        <v>206</v>
      </c>
      <c r="W151" s="378" t="s">
        <v>207</v>
      </c>
      <c r="AE151" s="378" t="s">
        <v>262</v>
      </c>
      <c r="AF151" s="378" t="s">
        <v>263</v>
      </c>
      <c r="AJ151" s="549"/>
      <c r="AK151" s="549"/>
    </row>
    <row r="152" spans="1:37" ht="15.75" customHeight="1" x14ac:dyDescent="0.2">
      <c r="A152" s="377"/>
      <c r="C152" s="378" t="s">
        <v>201</v>
      </c>
      <c r="E152" s="378" t="s">
        <v>202</v>
      </c>
      <c r="U152" s="378" t="s">
        <v>25</v>
      </c>
      <c r="W152" s="378" t="s">
        <v>28</v>
      </c>
      <c r="AE152" s="378" t="s">
        <v>359</v>
      </c>
      <c r="AF152" s="378" t="s">
        <v>360</v>
      </c>
      <c r="AJ152" s="549"/>
      <c r="AK152" s="549"/>
    </row>
    <row r="153" spans="1:37" ht="15.75" customHeight="1" x14ac:dyDescent="0.2">
      <c r="A153" s="377"/>
      <c r="C153" s="378" t="s">
        <v>164</v>
      </c>
      <c r="E153" s="378" t="s">
        <v>165</v>
      </c>
      <c r="U153" s="378" t="s">
        <v>247</v>
      </c>
      <c r="W153" s="378" t="s">
        <v>248</v>
      </c>
      <c r="AE153" s="378" t="s">
        <v>183</v>
      </c>
      <c r="AF153" s="378" t="s">
        <v>223</v>
      </c>
      <c r="AJ153" s="549"/>
      <c r="AK153" s="549"/>
    </row>
    <row r="154" spans="1:37" ht="15.75" customHeight="1" x14ac:dyDescent="0.2">
      <c r="A154" s="377"/>
      <c r="C154" s="378" t="s">
        <v>163</v>
      </c>
      <c r="E154" s="378" t="s">
        <v>203</v>
      </c>
      <c r="U154" s="378" t="s">
        <v>26</v>
      </c>
      <c r="W154" s="378" t="s">
        <v>209</v>
      </c>
      <c r="X154" s="556"/>
      <c r="Y154" s="556"/>
      <c r="Z154" s="556"/>
      <c r="AA154" s="556"/>
      <c r="AB154" s="556"/>
      <c r="AJ154" s="549"/>
      <c r="AK154" s="549"/>
    </row>
    <row r="155" spans="1:37" ht="15.75" customHeight="1" x14ac:dyDescent="0.2">
      <c r="A155" s="377"/>
      <c r="C155" s="378" t="s">
        <v>167</v>
      </c>
      <c r="E155" s="378" t="s">
        <v>168</v>
      </c>
      <c r="U155" s="378" t="s">
        <v>24</v>
      </c>
      <c r="W155" s="378" t="s">
        <v>27</v>
      </c>
      <c r="AJ155" s="549"/>
      <c r="AK155" s="549"/>
    </row>
    <row r="156" spans="1:37" ht="15.75" customHeight="1" thickBot="1" x14ac:dyDescent="0.25">
      <c r="A156" s="377"/>
      <c r="C156" s="378" t="s">
        <v>475</v>
      </c>
      <c r="E156" s="378" t="s">
        <v>476</v>
      </c>
      <c r="U156" s="378" t="s">
        <v>444</v>
      </c>
      <c r="W156" s="378" t="s">
        <v>491</v>
      </c>
      <c r="AJ156" s="549"/>
      <c r="AK156" s="549"/>
    </row>
    <row r="157" spans="1:37" ht="15.75" customHeight="1" thickBot="1" x14ac:dyDescent="0.25">
      <c r="C157" s="558" t="s">
        <v>537</v>
      </c>
      <c r="D157" s="559"/>
      <c r="E157" s="559" t="s">
        <v>540</v>
      </c>
      <c r="F157" s="559"/>
      <c r="G157" s="559"/>
      <c r="H157" s="559"/>
      <c r="I157" s="559"/>
      <c r="J157" s="559"/>
      <c r="K157" s="560" t="s">
        <v>447</v>
      </c>
      <c r="L157" s="560"/>
    </row>
    <row r="158" spans="1:37" ht="15.75" customHeight="1" thickBot="1" x14ac:dyDescent="0.25">
      <c r="C158" s="558" t="s">
        <v>547</v>
      </c>
      <c r="D158" s="559"/>
      <c r="E158" s="559" t="s">
        <v>541</v>
      </c>
      <c r="F158" s="559"/>
      <c r="G158" s="559"/>
      <c r="H158" s="559"/>
      <c r="I158" s="559"/>
      <c r="J158" s="559"/>
      <c r="K158" s="560"/>
      <c r="L158" s="560"/>
    </row>
    <row r="159" spans="1:37" ht="15.75" customHeight="1" thickBot="1" x14ac:dyDescent="0.25">
      <c r="C159" s="558" t="s">
        <v>538</v>
      </c>
      <c r="D159" s="559"/>
      <c r="E159" s="559" t="s">
        <v>192</v>
      </c>
      <c r="F159" s="559"/>
      <c r="G159" s="559"/>
      <c r="H159" s="559"/>
      <c r="I159" s="559"/>
      <c r="J159" s="559"/>
      <c r="K159" s="560"/>
      <c r="L159" s="560"/>
    </row>
    <row r="160" spans="1:37" ht="15.75" customHeight="1" thickBot="1" x14ac:dyDescent="0.25">
      <c r="C160" s="558" t="s">
        <v>544</v>
      </c>
      <c r="D160" s="559"/>
      <c r="E160" s="559" t="s">
        <v>543</v>
      </c>
      <c r="F160" s="559"/>
      <c r="G160" s="559"/>
      <c r="H160" s="559"/>
      <c r="I160" s="559"/>
      <c r="J160" s="559"/>
      <c r="K160" s="560"/>
      <c r="L160" s="560"/>
    </row>
    <row r="161" spans="3:12" ht="15.75" customHeight="1" thickBot="1" x14ac:dyDescent="0.25">
      <c r="C161" s="558" t="s">
        <v>539</v>
      </c>
      <c r="D161" s="559"/>
      <c r="E161" s="559" t="s">
        <v>542</v>
      </c>
      <c r="F161" s="559"/>
      <c r="G161" s="559"/>
      <c r="H161" s="559"/>
      <c r="I161" s="559"/>
      <c r="J161" s="559"/>
      <c r="K161" s="560"/>
      <c r="L161" s="560"/>
    </row>
  </sheetData>
  <autoFilter ref="A12:AR130"/>
  <mergeCells count="30">
    <mergeCell ref="C70:R70"/>
    <mergeCell ref="C84:AN84"/>
    <mergeCell ref="X154:AB154"/>
    <mergeCell ref="K157:L161"/>
    <mergeCell ref="C108:AN108"/>
    <mergeCell ref="C128:AN128"/>
    <mergeCell ref="X51:AN51"/>
    <mergeCell ref="AA55:AM55"/>
    <mergeCell ref="AA59:AM59"/>
    <mergeCell ref="C61:AN61"/>
    <mergeCell ref="C62:AN62"/>
    <mergeCell ref="C69:AN69"/>
    <mergeCell ref="C34:AN34"/>
    <mergeCell ref="AF40:AN40"/>
    <mergeCell ref="C45:AN45"/>
    <mergeCell ref="AF47:AN47"/>
    <mergeCell ref="C48:AN48"/>
    <mergeCell ref="AA50:AN50"/>
    <mergeCell ref="A9:B9"/>
    <mergeCell ref="AE9:AG9"/>
    <mergeCell ref="R18:AN18"/>
    <mergeCell ref="AA19:AN19"/>
    <mergeCell ref="C23:AN23"/>
    <mergeCell ref="C29:AN29"/>
    <mergeCell ref="A5:C5"/>
    <mergeCell ref="AE5:AG5"/>
    <mergeCell ref="A6:C6"/>
    <mergeCell ref="AE6:AG6"/>
    <mergeCell ref="A7:C7"/>
    <mergeCell ref="AE7:AG7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T116"/>
  <sheetViews>
    <sheetView showGridLines="0" zoomScale="80" zoomScaleNormal="80" workbookViewId="0">
      <pane xSplit="3" ySplit="9" topLeftCell="L10" activePane="bottomRight" state="frozen"/>
      <selection pane="topRight" activeCell="D1" sqref="D1"/>
      <selection pane="bottomLeft" activeCell="A10" sqref="A10"/>
      <selection pane="bottomRight" activeCell="AO24" sqref="AO24"/>
    </sheetView>
  </sheetViews>
  <sheetFormatPr baseColWidth="10" defaultRowHeight="15" x14ac:dyDescent="0.25"/>
  <cols>
    <col min="1" max="1" width="17.140625" style="11" customWidth="1"/>
    <col min="2" max="2" width="5.28515625" style="11" customWidth="1"/>
    <col min="3" max="3" width="31.5703125" style="11" customWidth="1"/>
    <col min="4" max="4" width="11.28515625" style="11" customWidth="1"/>
    <col min="5" max="5" width="18.140625" style="11" customWidth="1"/>
    <col min="6" max="6" width="14.7109375" style="11" customWidth="1"/>
    <col min="7" max="7" width="14.85546875" style="11" customWidth="1"/>
    <col min="8" max="9" width="7.7109375" style="11" customWidth="1"/>
    <col min="10" max="10" width="9.7109375" style="11" customWidth="1"/>
    <col min="11" max="18" width="7.7109375" style="11" customWidth="1"/>
    <col min="19" max="19" width="9.7109375" style="11" customWidth="1"/>
    <col min="20" max="27" width="7.7109375" style="11" customWidth="1"/>
    <col min="28" max="28" width="8.42578125" style="11" customWidth="1"/>
    <col min="29" max="33" width="7.7109375" style="11" customWidth="1"/>
    <col min="34" max="34" width="10.7109375" style="11" customWidth="1"/>
    <col min="35" max="36" width="7.7109375" style="11" customWidth="1"/>
    <col min="37" max="37" width="9.28515625" style="11" customWidth="1"/>
    <col min="38" max="45" width="7.7109375" style="11" customWidth="1"/>
    <col min="46" max="46" width="8.5703125" style="11" customWidth="1"/>
    <col min="47" max="16384" width="11.42578125" style="11"/>
  </cols>
  <sheetData>
    <row r="3" spans="1:46" ht="15.75" thickBot="1" x14ac:dyDescent="0.3"/>
    <row r="4" spans="1:46" ht="15.75" thickBot="1" x14ac:dyDescent="0.3">
      <c r="B4" s="12" t="s">
        <v>31</v>
      </c>
      <c r="C4" s="521"/>
      <c r="D4" s="522"/>
      <c r="E4" s="523"/>
    </row>
    <row r="6" spans="1:46" ht="18.75" x14ac:dyDescent="0.3">
      <c r="A6" s="13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46" x14ac:dyDescent="0.25">
      <c r="U7" s="308"/>
    </row>
    <row r="8" spans="1:46" s="14" customFormat="1" ht="15" customHeight="1" x14ac:dyDescent="0.2">
      <c r="A8" s="524" t="s">
        <v>33</v>
      </c>
      <c r="B8" s="526" t="s">
        <v>34</v>
      </c>
      <c r="C8" s="526" t="s">
        <v>35</v>
      </c>
      <c r="D8" s="526" t="s">
        <v>8</v>
      </c>
      <c r="E8" s="526" t="s">
        <v>0</v>
      </c>
      <c r="F8" s="526" t="s">
        <v>36</v>
      </c>
      <c r="G8" s="528" t="s">
        <v>37</v>
      </c>
      <c r="H8" s="519">
        <v>43831</v>
      </c>
      <c r="I8" s="520"/>
      <c r="J8" s="520"/>
      <c r="K8" s="519">
        <v>43862</v>
      </c>
      <c r="L8" s="520"/>
      <c r="M8" s="520"/>
      <c r="N8" s="519">
        <v>43891</v>
      </c>
      <c r="O8" s="520"/>
      <c r="P8" s="520"/>
      <c r="Q8" s="519">
        <v>43922</v>
      </c>
      <c r="R8" s="520"/>
      <c r="S8" s="520"/>
      <c r="T8" s="519">
        <v>43952</v>
      </c>
      <c r="U8" s="520"/>
      <c r="V8" s="520"/>
      <c r="W8" s="519">
        <v>43983</v>
      </c>
      <c r="X8" s="520"/>
      <c r="Y8" s="520"/>
      <c r="Z8" s="519">
        <v>44013</v>
      </c>
      <c r="AA8" s="520"/>
      <c r="AB8" s="520"/>
      <c r="AC8" s="519">
        <v>44044</v>
      </c>
      <c r="AD8" s="520"/>
      <c r="AE8" s="520"/>
      <c r="AF8" s="519">
        <v>44075</v>
      </c>
      <c r="AG8" s="520"/>
      <c r="AH8" s="520"/>
      <c r="AI8" s="519">
        <v>44105</v>
      </c>
      <c r="AJ8" s="520"/>
      <c r="AK8" s="520"/>
      <c r="AL8" s="519">
        <v>44136</v>
      </c>
      <c r="AM8" s="520"/>
      <c r="AN8" s="520"/>
      <c r="AO8" s="519">
        <v>44166</v>
      </c>
      <c r="AP8" s="520"/>
      <c r="AQ8" s="520"/>
      <c r="AR8" s="530" t="s">
        <v>2</v>
      </c>
      <c r="AS8" s="531"/>
      <c r="AT8" s="532"/>
    </row>
    <row r="9" spans="1:46" s="14" customFormat="1" ht="80.25" thickBot="1" x14ac:dyDescent="0.25">
      <c r="A9" s="525"/>
      <c r="B9" s="527"/>
      <c r="C9" s="527"/>
      <c r="D9" s="527"/>
      <c r="E9" s="527"/>
      <c r="F9" s="527"/>
      <c r="G9" s="529"/>
      <c r="H9" s="15" t="s">
        <v>38</v>
      </c>
      <c r="I9" s="16" t="s">
        <v>39</v>
      </c>
      <c r="J9" s="17" t="s">
        <v>47</v>
      </c>
      <c r="K9" s="15" t="s">
        <v>38</v>
      </c>
      <c r="L9" s="16" t="s">
        <v>39</v>
      </c>
      <c r="M9" s="17" t="s">
        <v>48</v>
      </c>
      <c r="N9" s="15" t="s">
        <v>38</v>
      </c>
      <c r="O9" s="16" t="s">
        <v>39</v>
      </c>
      <c r="P9" s="17" t="s">
        <v>49</v>
      </c>
      <c r="Q9" s="15" t="s">
        <v>38</v>
      </c>
      <c r="R9" s="16" t="s">
        <v>39</v>
      </c>
      <c r="S9" s="17" t="s">
        <v>59</v>
      </c>
      <c r="T9" s="15" t="s">
        <v>38</v>
      </c>
      <c r="U9" s="16" t="s">
        <v>39</v>
      </c>
      <c r="V9" s="17" t="s">
        <v>40</v>
      </c>
      <c r="W9" s="15" t="s">
        <v>38</v>
      </c>
      <c r="X9" s="16" t="s">
        <v>39</v>
      </c>
      <c r="Y9" s="17" t="s">
        <v>41</v>
      </c>
      <c r="Z9" s="15" t="s">
        <v>38</v>
      </c>
      <c r="AA9" s="16" t="s">
        <v>39</v>
      </c>
      <c r="AB9" s="17" t="s">
        <v>60</v>
      </c>
      <c r="AC9" s="15" t="s">
        <v>38</v>
      </c>
      <c r="AD9" s="16" t="s">
        <v>39</v>
      </c>
      <c r="AE9" s="17" t="s">
        <v>42</v>
      </c>
      <c r="AF9" s="15" t="s">
        <v>38</v>
      </c>
      <c r="AG9" s="16" t="s">
        <v>39</v>
      </c>
      <c r="AH9" s="17" t="s">
        <v>43</v>
      </c>
      <c r="AI9" s="15" t="s">
        <v>38</v>
      </c>
      <c r="AJ9" s="16" t="s">
        <v>39</v>
      </c>
      <c r="AK9" s="17" t="s">
        <v>44</v>
      </c>
      <c r="AL9" s="15" t="s">
        <v>38</v>
      </c>
      <c r="AM9" s="16" t="s">
        <v>39</v>
      </c>
      <c r="AN9" s="17" t="s">
        <v>45</v>
      </c>
      <c r="AO9" s="15" t="s">
        <v>38</v>
      </c>
      <c r="AP9" s="16" t="s">
        <v>39</v>
      </c>
      <c r="AQ9" s="17" t="s">
        <v>46</v>
      </c>
      <c r="AR9" s="18" t="s">
        <v>38</v>
      </c>
      <c r="AS9" s="19" t="s">
        <v>39</v>
      </c>
      <c r="AT9" s="20" t="s">
        <v>50</v>
      </c>
    </row>
    <row r="10" spans="1:46" s="14" customFormat="1" ht="20.100000000000001" customHeight="1" x14ac:dyDescent="0.2">
      <c r="A10" s="121" t="s">
        <v>252</v>
      </c>
      <c r="B10" s="122">
        <v>1</v>
      </c>
      <c r="C10" s="123" t="s">
        <v>253</v>
      </c>
      <c r="D10" s="124" t="s">
        <v>254</v>
      </c>
      <c r="E10" s="123" t="s">
        <v>150</v>
      </c>
      <c r="F10" s="123" t="s">
        <v>252</v>
      </c>
      <c r="G10" s="125" t="s">
        <v>252</v>
      </c>
      <c r="H10" s="21">
        <v>5241</v>
      </c>
      <c r="I10" s="22">
        <v>1498</v>
      </c>
      <c r="J10" s="23">
        <f t="shared" ref="J10:J74" si="0">IF(OR(H10="",I10="")," ",H10/I10)</f>
        <v>3.4986648865153538</v>
      </c>
      <c r="K10" s="21">
        <v>5392</v>
      </c>
      <c r="L10" s="22">
        <v>1652</v>
      </c>
      <c r="M10" s="23">
        <f t="shared" ref="M10:M74" si="1">IF(OR(K10="",L10="")," ",K10/L10)</f>
        <v>3.2639225181598062</v>
      </c>
      <c r="N10" s="227">
        <v>2944</v>
      </c>
      <c r="O10" s="228">
        <v>822</v>
      </c>
      <c r="P10" s="23">
        <f t="shared" ref="P10:P74" si="2">IF(OR(N10="",O10="")," ",N10/O10)</f>
        <v>3.5815085158150852</v>
      </c>
      <c r="Q10" s="227">
        <v>356</v>
      </c>
      <c r="R10" s="228">
        <v>0</v>
      </c>
      <c r="S10" s="23" t="e">
        <f t="shared" ref="S10:S74" si="3">IF(OR(Q10="",R10="")," ",Q10/R10)</f>
        <v>#DIV/0!</v>
      </c>
      <c r="T10" s="21">
        <v>872</v>
      </c>
      <c r="U10" s="22">
        <v>0</v>
      </c>
      <c r="V10" s="23" t="e">
        <f t="shared" ref="V10:V74" si="4">IF(OR(T10="",U10="")," ",T10/U10)</f>
        <v>#DIV/0!</v>
      </c>
      <c r="W10" s="21">
        <v>1603</v>
      </c>
      <c r="X10" s="22">
        <v>0</v>
      </c>
      <c r="Y10" s="23" t="e">
        <f t="shared" ref="Y10:Y74" si="5">IF(OR(W10="",X10="")," ",W10/X10)</f>
        <v>#DIV/0!</v>
      </c>
      <c r="Z10" s="21">
        <v>1349</v>
      </c>
      <c r="AA10" s="22">
        <v>0</v>
      </c>
      <c r="AB10" s="23" t="e">
        <f t="shared" ref="AB10:AB74" si="6">IF(OR(Z10="",AA10="")," ",Z10/AA10)</f>
        <v>#DIV/0!</v>
      </c>
      <c r="AC10" s="21">
        <v>1614</v>
      </c>
      <c r="AD10" s="22">
        <v>0</v>
      </c>
      <c r="AE10" s="23" t="e">
        <f t="shared" ref="AE10:AE74" si="7">IF(OR(AC10="",AD10="")," ",AC10/AD10)</f>
        <v>#DIV/0!</v>
      </c>
      <c r="AF10" s="21">
        <v>1952</v>
      </c>
      <c r="AG10" s="22">
        <v>490</v>
      </c>
      <c r="AH10" s="23">
        <f t="shared" ref="AH10:AH74" si="8">IF(OR(AF10="",AG10="")," ",AF10/AG10)</f>
        <v>3.9836734693877549</v>
      </c>
      <c r="AI10" s="21">
        <v>1417</v>
      </c>
      <c r="AJ10" s="22">
        <v>374</v>
      </c>
      <c r="AK10" s="23">
        <f t="shared" ref="AK10:AK74" si="9">IF(OR(AI10="",AJ10="")," ",AI10/AJ10)</f>
        <v>3.7887700534759357</v>
      </c>
      <c r="AL10" s="21">
        <v>2471</v>
      </c>
      <c r="AM10" s="22">
        <v>884</v>
      </c>
      <c r="AN10" s="23">
        <f t="shared" ref="AN10:AN74" si="10">IF(OR(AL10="",AM10="")," ",AL10/AM10)</f>
        <v>2.7952488687782804</v>
      </c>
      <c r="AO10" s="21">
        <v>4602</v>
      </c>
      <c r="AP10" s="22">
        <v>2017</v>
      </c>
      <c r="AQ10" s="23">
        <f t="shared" ref="AQ10:AQ74" si="11">IF(OR(AO10="",AP10="")," ",AO10/AP10)</f>
        <v>2.2816063460585028</v>
      </c>
      <c r="AR10" s="24">
        <f>+H10+K10+N10+Q10+T10+W10+Z10+AC10+AF10+AI10+AL10+AO10</f>
        <v>29813</v>
      </c>
      <c r="AS10" s="25">
        <f>+I10+L10+O10+R10+U10+X10+AA10+AD10+AG10+AJ10+AM10+AP10</f>
        <v>7737</v>
      </c>
      <c r="AT10" s="26">
        <f t="shared" ref="AT10:AT74" si="12">IF(OR(AR10="",AS10="")," ",AR10/AS10)</f>
        <v>3.8533023135582267</v>
      </c>
    </row>
    <row r="11" spans="1:46" s="14" customFormat="1" ht="20.100000000000001" customHeight="1" x14ac:dyDescent="0.2">
      <c r="A11" s="27" t="s">
        <v>252</v>
      </c>
      <c r="B11" s="28">
        <v>2</v>
      </c>
      <c r="C11" s="29" t="s">
        <v>314</v>
      </c>
      <c r="D11" s="30">
        <v>1.3</v>
      </c>
      <c r="E11" s="29" t="s">
        <v>150</v>
      </c>
      <c r="F11" s="29" t="s">
        <v>252</v>
      </c>
      <c r="G11" s="31" t="s">
        <v>252</v>
      </c>
      <c r="H11" s="32">
        <v>867</v>
      </c>
      <c r="I11" s="33">
        <v>216</v>
      </c>
      <c r="J11" s="23">
        <f t="shared" si="0"/>
        <v>4.0138888888888893</v>
      </c>
      <c r="K11" s="32">
        <v>1043</v>
      </c>
      <c r="L11" s="33">
        <v>378</v>
      </c>
      <c r="M11" s="23">
        <f t="shared" si="1"/>
        <v>2.7592592592592591</v>
      </c>
      <c r="N11" s="229">
        <v>628</v>
      </c>
      <c r="O11" s="230">
        <v>354</v>
      </c>
      <c r="P11" s="23">
        <f t="shared" si="2"/>
        <v>1.7740112994350283</v>
      </c>
      <c r="Q11" s="229">
        <v>175</v>
      </c>
      <c r="R11" s="230">
        <v>0</v>
      </c>
      <c r="S11" s="23" t="e">
        <f t="shared" si="3"/>
        <v>#DIV/0!</v>
      </c>
      <c r="T11" s="32">
        <v>1200</v>
      </c>
      <c r="U11" s="33">
        <v>0</v>
      </c>
      <c r="V11" s="23" t="e">
        <f t="shared" si="4"/>
        <v>#DIV/0!</v>
      </c>
      <c r="W11" s="32">
        <v>606</v>
      </c>
      <c r="X11" s="33">
        <v>0</v>
      </c>
      <c r="Y11" s="23" t="e">
        <f t="shared" si="5"/>
        <v>#DIV/0!</v>
      </c>
      <c r="Z11" s="32">
        <v>315</v>
      </c>
      <c r="AA11" s="33">
        <v>0</v>
      </c>
      <c r="AB11" s="23" t="e">
        <f t="shared" si="6"/>
        <v>#DIV/0!</v>
      </c>
      <c r="AC11" s="32">
        <v>363</v>
      </c>
      <c r="AD11" s="33">
        <v>0</v>
      </c>
      <c r="AE11" s="23" t="e">
        <f t="shared" si="7"/>
        <v>#DIV/0!</v>
      </c>
      <c r="AF11" s="32">
        <v>402</v>
      </c>
      <c r="AG11" s="33">
        <v>0</v>
      </c>
      <c r="AH11" s="23" t="e">
        <f t="shared" si="8"/>
        <v>#DIV/0!</v>
      </c>
      <c r="AI11" s="32">
        <v>625</v>
      </c>
      <c r="AJ11" s="33">
        <v>0</v>
      </c>
      <c r="AK11" s="23" t="e">
        <f t="shared" si="9"/>
        <v>#DIV/0!</v>
      </c>
      <c r="AL11" s="32">
        <v>610</v>
      </c>
      <c r="AM11" s="33">
        <v>0</v>
      </c>
      <c r="AN11" s="23" t="e">
        <f t="shared" si="10"/>
        <v>#DIV/0!</v>
      </c>
      <c r="AO11" s="32">
        <v>328</v>
      </c>
      <c r="AP11" s="33">
        <v>0</v>
      </c>
      <c r="AQ11" s="23" t="e">
        <f t="shared" si="11"/>
        <v>#DIV/0!</v>
      </c>
      <c r="AR11" s="34">
        <f t="shared" ref="AR11:AS75" si="13">+H11+K11+N11+Q11+T11+W11+Z11+AC11+AF11+AI11+AL11+AO11</f>
        <v>7162</v>
      </c>
      <c r="AS11" s="35">
        <f t="shared" si="13"/>
        <v>948</v>
      </c>
      <c r="AT11" s="26">
        <f t="shared" si="12"/>
        <v>7.5548523206751055</v>
      </c>
    </row>
    <row r="12" spans="1:46" s="14" customFormat="1" ht="20.100000000000001" customHeight="1" x14ac:dyDescent="0.2">
      <c r="A12" s="27" t="s">
        <v>252</v>
      </c>
      <c r="B12" s="28">
        <v>3</v>
      </c>
      <c r="C12" s="29" t="s">
        <v>315</v>
      </c>
      <c r="D12" s="30">
        <v>1.3</v>
      </c>
      <c r="E12" s="29" t="s">
        <v>150</v>
      </c>
      <c r="F12" s="29" t="s">
        <v>252</v>
      </c>
      <c r="G12" s="31" t="s">
        <v>321</v>
      </c>
      <c r="H12" s="32">
        <v>156</v>
      </c>
      <c r="I12" s="33">
        <v>120</v>
      </c>
      <c r="J12" s="23">
        <f t="shared" si="0"/>
        <v>1.3</v>
      </c>
      <c r="K12" s="32">
        <v>215</v>
      </c>
      <c r="L12" s="33">
        <v>240</v>
      </c>
      <c r="M12" s="23">
        <f t="shared" si="1"/>
        <v>0.89583333333333337</v>
      </c>
      <c r="N12" s="229">
        <v>121</v>
      </c>
      <c r="O12" s="230">
        <v>60</v>
      </c>
      <c r="P12" s="23">
        <f t="shared" si="2"/>
        <v>2.0166666666666666</v>
      </c>
      <c r="Q12" s="229">
        <v>11</v>
      </c>
      <c r="R12" s="230">
        <v>0</v>
      </c>
      <c r="S12" s="23" t="e">
        <f t="shared" si="3"/>
        <v>#DIV/0!</v>
      </c>
      <c r="T12" s="32">
        <v>22</v>
      </c>
      <c r="U12" s="33">
        <v>0</v>
      </c>
      <c r="V12" s="23" t="e">
        <f t="shared" si="4"/>
        <v>#DIV/0!</v>
      </c>
      <c r="W12" s="32">
        <v>48</v>
      </c>
      <c r="X12" s="33">
        <v>0</v>
      </c>
      <c r="Y12" s="23" t="e">
        <f t="shared" si="5"/>
        <v>#DIV/0!</v>
      </c>
      <c r="Z12" s="32">
        <v>18</v>
      </c>
      <c r="AA12" s="33">
        <v>0</v>
      </c>
      <c r="AB12" s="23" t="e">
        <f t="shared" si="6"/>
        <v>#DIV/0!</v>
      </c>
      <c r="AC12" s="32">
        <v>67</v>
      </c>
      <c r="AD12" s="33">
        <v>0</v>
      </c>
      <c r="AE12" s="23" t="e">
        <f t="shared" si="7"/>
        <v>#DIV/0!</v>
      </c>
      <c r="AF12" s="32">
        <v>43</v>
      </c>
      <c r="AG12" s="33">
        <v>10</v>
      </c>
      <c r="AH12" s="23">
        <f t="shared" si="8"/>
        <v>4.3</v>
      </c>
      <c r="AI12" s="32">
        <v>210</v>
      </c>
      <c r="AJ12" s="33">
        <v>130</v>
      </c>
      <c r="AK12" s="23">
        <f t="shared" si="9"/>
        <v>1.6153846153846154</v>
      </c>
      <c r="AL12" s="32">
        <v>346</v>
      </c>
      <c r="AM12" s="33">
        <v>185</v>
      </c>
      <c r="AN12" s="23">
        <f t="shared" si="10"/>
        <v>1.8702702702702703</v>
      </c>
      <c r="AO12" s="32">
        <v>324</v>
      </c>
      <c r="AP12" s="33">
        <v>195</v>
      </c>
      <c r="AQ12" s="23">
        <f t="shared" si="11"/>
        <v>1.6615384615384616</v>
      </c>
      <c r="AR12" s="34">
        <f t="shared" si="13"/>
        <v>1581</v>
      </c>
      <c r="AS12" s="35">
        <f t="shared" si="13"/>
        <v>940</v>
      </c>
      <c r="AT12" s="26">
        <f t="shared" si="12"/>
        <v>1.6819148936170212</v>
      </c>
    </row>
    <row r="13" spans="1:46" s="14" customFormat="1" ht="20.100000000000001" customHeight="1" x14ac:dyDescent="0.2">
      <c r="A13" s="27" t="s">
        <v>252</v>
      </c>
      <c r="B13" s="28">
        <v>4</v>
      </c>
      <c r="C13" s="29" t="s">
        <v>316</v>
      </c>
      <c r="D13" s="30">
        <v>1.3</v>
      </c>
      <c r="E13" s="29" t="s">
        <v>150</v>
      </c>
      <c r="F13" s="29" t="s">
        <v>252</v>
      </c>
      <c r="G13" s="31" t="s">
        <v>321</v>
      </c>
      <c r="H13" s="32">
        <v>109</v>
      </c>
      <c r="I13" s="33">
        <v>222</v>
      </c>
      <c r="J13" s="23">
        <f t="shared" si="0"/>
        <v>0.49099099099099097</v>
      </c>
      <c r="K13" s="32">
        <v>141</v>
      </c>
      <c r="L13" s="33">
        <v>102</v>
      </c>
      <c r="M13" s="23">
        <f t="shared" si="1"/>
        <v>1.3823529411764706</v>
      </c>
      <c r="N13" s="229">
        <v>71</v>
      </c>
      <c r="O13" s="230">
        <v>48</v>
      </c>
      <c r="P13" s="23">
        <f t="shared" si="2"/>
        <v>1.4791666666666667</v>
      </c>
      <c r="Q13" s="229">
        <v>10</v>
      </c>
      <c r="R13" s="230">
        <v>0</v>
      </c>
      <c r="S13" s="23" t="e">
        <f t="shared" si="3"/>
        <v>#DIV/0!</v>
      </c>
      <c r="T13" s="32">
        <v>4</v>
      </c>
      <c r="U13" s="33">
        <v>0</v>
      </c>
      <c r="V13" s="23" t="e">
        <f t="shared" si="4"/>
        <v>#DIV/0!</v>
      </c>
      <c r="W13" s="32">
        <v>17</v>
      </c>
      <c r="X13" s="33">
        <v>0</v>
      </c>
      <c r="Y13" s="23" t="e">
        <f t="shared" si="5"/>
        <v>#DIV/0!</v>
      </c>
      <c r="Z13" s="32">
        <v>22</v>
      </c>
      <c r="AA13" s="33">
        <v>0</v>
      </c>
      <c r="AB13" s="23" t="e">
        <f t="shared" si="6"/>
        <v>#DIV/0!</v>
      </c>
      <c r="AC13" s="32">
        <v>9</v>
      </c>
      <c r="AD13" s="33">
        <v>0</v>
      </c>
      <c r="AE13" s="23" t="e">
        <f t="shared" si="7"/>
        <v>#DIV/0!</v>
      </c>
      <c r="AF13" s="32">
        <v>57</v>
      </c>
      <c r="AG13" s="33">
        <v>0</v>
      </c>
      <c r="AH13" s="23" t="e">
        <f t="shared" si="8"/>
        <v>#DIV/0!</v>
      </c>
      <c r="AI13" s="32">
        <v>89</v>
      </c>
      <c r="AJ13" s="33">
        <v>0</v>
      </c>
      <c r="AK13" s="23" t="e">
        <f t="shared" si="9"/>
        <v>#DIV/0!</v>
      </c>
      <c r="AL13" s="32">
        <v>77</v>
      </c>
      <c r="AM13" s="33">
        <v>120</v>
      </c>
      <c r="AN13" s="23">
        <f t="shared" si="10"/>
        <v>0.64166666666666672</v>
      </c>
      <c r="AO13" s="32">
        <v>74</v>
      </c>
      <c r="AP13" s="33">
        <v>120</v>
      </c>
      <c r="AQ13" s="23">
        <f t="shared" si="11"/>
        <v>0.6166666666666667</v>
      </c>
      <c r="AR13" s="34">
        <f t="shared" si="13"/>
        <v>680</v>
      </c>
      <c r="AS13" s="35">
        <f t="shared" si="13"/>
        <v>612</v>
      </c>
      <c r="AT13" s="26">
        <f t="shared" si="12"/>
        <v>1.1111111111111112</v>
      </c>
    </row>
    <row r="14" spans="1:46" s="14" customFormat="1" ht="20.100000000000001" customHeight="1" x14ac:dyDescent="0.2">
      <c r="A14" s="27" t="s">
        <v>252</v>
      </c>
      <c r="B14" s="28">
        <v>5</v>
      </c>
      <c r="C14" s="29" t="s">
        <v>317</v>
      </c>
      <c r="D14" s="30">
        <v>1.3</v>
      </c>
      <c r="E14" s="29" t="s">
        <v>150</v>
      </c>
      <c r="F14" s="29" t="s">
        <v>252</v>
      </c>
      <c r="G14" s="31" t="s">
        <v>322</v>
      </c>
      <c r="H14" s="32">
        <v>247</v>
      </c>
      <c r="I14" s="33">
        <v>228</v>
      </c>
      <c r="J14" s="23">
        <f t="shared" si="0"/>
        <v>1.0833333333333333</v>
      </c>
      <c r="K14" s="32">
        <v>236</v>
      </c>
      <c r="L14" s="33">
        <v>228</v>
      </c>
      <c r="M14" s="23">
        <f t="shared" si="1"/>
        <v>1.0350877192982457</v>
      </c>
      <c r="N14" s="229">
        <v>135</v>
      </c>
      <c r="O14" s="230">
        <v>228</v>
      </c>
      <c r="P14" s="23">
        <f t="shared" si="2"/>
        <v>0.59210526315789469</v>
      </c>
      <c r="Q14" s="229">
        <v>15</v>
      </c>
      <c r="R14" s="230">
        <v>0</v>
      </c>
      <c r="S14" s="23" t="e">
        <f t="shared" si="3"/>
        <v>#DIV/0!</v>
      </c>
      <c r="T14" s="32">
        <v>0</v>
      </c>
      <c r="U14" s="33">
        <v>0</v>
      </c>
      <c r="V14" s="23" t="e">
        <f t="shared" si="4"/>
        <v>#DIV/0!</v>
      </c>
      <c r="W14" s="32">
        <v>0</v>
      </c>
      <c r="X14" s="33">
        <v>0</v>
      </c>
      <c r="Y14" s="23" t="e">
        <f t="shared" si="5"/>
        <v>#DIV/0!</v>
      </c>
      <c r="Z14" s="32">
        <v>0</v>
      </c>
      <c r="AA14" s="33">
        <v>0</v>
      </c>
      <c r="AB14" s="23" t="e">
        <f t="shared" si="6"/>
        <v>#DIV/0!</v>
      </c>
      <c r="AC14" s="32">
        <v>0</v>
      </c>
      <c r="AD14" s="33">
        <v>0</v>
      </c>
      <c r="AE14" s="23" t="e">
        <f t="shared" si="7"/>
        <v>#DIV/0!</v>
      </c>
      <c r="AF14" s="32">
        <v>59</v>
      </c>
      <c r="AG14" s="33">
        <v>0</v>
      </c>
      <c r="AH14" s="23" t="e">
        <f t="shared" si="8"/>
        <v>#DIV/0!</v>
      </c>
      <c r="AI14" s="32">
        <v>52</v>
      </c>
      <c r="AJ14" s="33">
        <v>90</v>
      </c>
      <c r="AK14" s="23">
        <f t="shared" si="9"/>
        <v>0.57777777777777772</v>
      </c>
      <c r="AL14" s="32">
        <v>107</v>
      </c>
      <c r="AM14" s="33">
        <v>180</v>
      </c>
      <c r="AN14" s="23">
        <f t="shared" si="10"/>
        <v>0.59444444444444444</v>
      </c>
      <c r="AO14" s="32">
        <v>113</v>
      </c>
      <c r="AP14" s="33">
        <v>180</v>
      </c>
      <c r="AQ14" s="23">
        <f t="shared" si="11"/>
        <v>0.62777777777777777</v>
      </c>
      <c r="AR14" s="34">
        <f t="shared" si="13"/>
        <v>964</v>
      </c>
      <c r="AS14" s="35">
        <f t="shared" si="13"/>
        <v>1134</v>
      </c>
      <c r="AT14" s="26">
        <f t="shared" si="12"/>
        <v>0.85008818342151671</v>
      </c>
    </row>
    <row r="15" spans="1:46" s="14" customFormat="1" ht="20.100000000000001" customHeight="1" x14ac:dyDescent="0.2">
      <c r="A15" s="27" t="s">
        <v>252</v>
      </c>
      <c r="B15" s="28">
        <v>6</v>
      </c>
      <c r="C15" s="29" t="s">
        <v>295</v>
      </c>
      <c r="D15" s="30">
        <v>1.4</v>
      </c>
      <c r="E15" s="29" t="s">
        <v>150</v>
      </c>
      <c r="F15" s="29" t="s">
        <v>252</v>
      </c>
      <c r="G15" s="31" t="s">
        <v>323</v>
      </c>
      <c r="H15" s="32">
        <v>693</v>
      </c>
      <c r="I15" s="33">
        <v>270</v>
      </c>
      <c r="J15" s="23">
        <f t="shared" si="0"/>
        <v>2.5666666666666669</v>
      </c>
      <c r="K15" s="32">
        <v>589</v>
      </c>
      <c r="L15" s="33">
        <v>252</v>
      </c>
      <c r="M15" s="23">
        <f t="shared" si="1"/>
        <v>2.3373015873015874</v>
      </c>
      <c r="N15" s="229">
        <v>202</v>
      </c>
      <c r="O15" s="230">
        <v>308</v>
      </c>
      <c r="P15" s="23">
        <f t="shared" si="2"/>
        <v>0.6558441558441559</v>
      </c>
      <c r="Q15" s="229">
        <v>18</v>
      </c>
      <c r="R15" s="230">
        <v>0</v>
      </c>
      <c r="S15" s="23" t="e">
        <f t="shared" si="3"/>
        <v>#DIV/0!</v>
      </c>
      <c r="T15" s="32">
        <v>27</v>
      </c>
      <c r="U15" s="33">
        <v>0</v>
      </c>
      <c r="V15" s="23" t="e">
        <f t="shared" si="4"/>
        <v>#DIV/0!</v>
      </c>
      <c r="W15" s="32">
        <v>232</v>
      </c>
      <c r="X15" s="33">
        <v>0</v>
      </c>
      <c r="Y15" s="23" t="e">
        <f t="shared" si="5"/>
        <v>#DIV/0!</v>
      </c>
      <c r="Z15" s="32">
        <v>339</v>
      </c>
      <c r="AA15" s="33">
        <v>0</v>
      </c>
      <c r="AB15" s="23" t="e">
        <f t="shared" si="6"/>
        <v>#DIV/0!</v>
      </c>
      <c r="AC15" s="32">
        <v>202</v>
      </c>
      <c r="AD15" s="33">
        <v>0</v>
      </c>
      <c r="AE15" s="23" t="e">
        <f t="shared" si="7"/>
        <v>#DIV/0!</v>
      </c>
      <c r="AF15" s="32">
        <v>130</v>
      </c>
      <c r="AG15" s="33">
        <v>0</v>
      </c>
      <c r="AH15" s="23" t="e">
        <f t="shared" si="8"/>
        <v>#DIV/0!</v>
      </c>
      <c r="AI15" s="32">
        <v>423</v>
      </c>
      <c r="AJ15" s="33">
        <v>0</v>
      </c>
      <c r="AK15" s="23" t="e">
        <f t="shared" si="9"/>
        <v>#DIV/0!</v>
      </c>
      <c r="AL15" s="32">
        <v>0</v>
      </c>
      <c r="AM15" s="33">
        <v>0</v>
      </c>
      <c r="AN15" s="23" t="e">
        <f t="shared" si="10"/>
        <v>#DIV/0!</v>
      </c>
      <c r="AO15" s="32">
        <v>0</v>
      </c>
      <c r="AP15" s="33">
        <v>0</v>
      </c>
      <c r="AQ15" s="23" t="e">
        <f t="shared" si="11"/>
        <v>#DIV/0!</v>
      </c>
      <c r="AR15" s="34">
        <f t="shared" si="13"/>
        <v>2855</v>
      </c>
      <c r="AS15" s="35">
        <f t="shared" si="13"/>
        <v>830</v>
      </c>
      <c r="AT15" s="26">
        <f t="shared" si="12"/>
        <v>3.4397590361445785</v>
      </c>
    </row>
    <row r="16" spans="1:46" s="14" customFormat="1" ht="20.100000000000001" customHeight="1" x14ac:dyDescent="0.2">
      <c r="A16" s="27" t="s">
        <v>252</v>
      </c>
      <c r="B16" s="28">
        <v>7</v>
      </c>
      <c r="C16" s="29" t="s">
        <v>289</v>
      </c>
      <c r="D16" s="30">
        <v>1.3</v>
      </c>
      <c r="E16" s="29" t="s">
        <v>150</v>
      </c>
      <c r="F16" s="29" t="s">
        <v>252</v>
      </c>
      <c r="G16" s="31" t="s">
        <v>324</v>
      </c>
      <c r="H16" s="32">
        <v>66</v>
      </c>
      <c r="I16" s="33">
        <v>90</v>
      </c>
      <c r="J16" s="23">
        <f t="shared" si="0"/>
        <v>0.73333333333333328</v>
      </c>
      <c r="K16" s="32">
        <v>115</v>
      </c>
      <c r="L16" s="33">
        <v>90</v>
      </c>
      <c r="M16" s="23">
        <f t="shared" si="1"/>
        <v>1.2777777777777777</v>
      </c>
      <c r="N16" s="229">
        <v>62</v>
      </c>
      <c r="O16" s="230">
        <v>105</v>
      </c>
      <c r="P16" s="23">
        <f t="shared" si="2"/>
        <v>0.59047619047619049</v>
      </c>
      <c r="Q16" s="229">
        <v>0</v>
      </c>
      <c r="R16" s="230">
        <v>0</v>
      </c>
      <c r="S16" s="23" t="e">
        <f t="shared" si="3"/>
        <v>#DIV/0!</v>
      </c>
      <c r="T16" s="32">
        <v>0</v>
      </c>
      <c r="U16" s="33">
        <v>0</v>
      </c>
      <c r="V16" s="23" t="e">
        <f t="shared" si="4"/>
        <v>#DIV/0!</v>
      </c>
      <c r="W16" s="32">
        <v>0</v>
      </c>
      <c r="X16" s="33">
        <v>0</v>
      </c>
      <c r="Y16" s="23" t="e">
        <f t="shared" si="5"/>
        <v>#DIV/0!</v>
      </c>
      <c r="Z16" s="32">
        <v>0</v>
      </c>
      <c r="AA16" s="33">
        <v>0</v>
      </c>
      <c r="AB16" s="23" t="e">
        <f t="shared" si="6"/>
        <v>#DIV/0!</v>
      </c>
      <c r="AC16" s="32">
        <v>23</v>
      </c>
      <c r="AD16" s="33">
        <v>0</v>
      </c>
      <c r="AE16" s="23" t="e">
        <f t="shared" si="7"/>
        <v>#DIV/0!</v>
      </c>
      <c r="AF16" s="32">
        <v>0</v>
      </c>
      <c r="AG16" s="33">
        <v>0</v>
      </c>
      <c r="AH16" s="23" t="e">
        <f t="shared" si="8"/>
        <v>#DIV/0!</v>
      </c>
      <c r="AI16" s="32">
        <v>50</v>
      </c>
      <c r="AJ16" s="33">
        <v>0</v>
      </c>
      <c r="AK16" s="23" t="e">
        <f t="shared" si="9"/>
        <v>#DIV/0!</v>
      </c>
      <c r="AL16" s="32">
        <v>117</v>
      </c>
      <c r="AM16" s="33">
        <v>80</v>
      </c>
      <c r="AN16" s="23">
        <f t="shared" si="10"/>
        <v>1.4624999999999999</v>
      </c>
      <c r="AO16" s="32">
        <v>55</v>
      </c>
      <c r="AP16" s="33">
        <v>80</v>
      </c>
      <c r="AQ16" s="23">
        <f t="shared" si="11"/>
        <v>0.6875</v>
      </c>
      <c r="AR16" s="34">
        <f t="shared" si="13"/>
        <v>488</v>
      </c>
      <c r="AS16" s="35">
        <f t="shared" si="13"/>
        <v>445</v>
      </c>
      <c r="AT16" s="26">
        <f t="shared" si="12"/>
        <v>1.0966292134831461</v>
      </c>
    </row>
    <row r="17" spans="1:46" s="14" customFormat="1" ht="20.100000000000001" customHeight="1" x14ac:dyDescent="0.2">
      <c r="A17" s="27" t="s">
        <v>252</v>
      </c>
      <c r="B17" s="28">
        <v>8</v>
      </c>
      <c r="C17" s="29" t="s">
        <v>451</v>
      </c>
      <c r="D17" s="30">
        <v>1.2</v>
      </c>
      <c r="E17" s="29" t="s">
        <v>150</v>
      </c>
      <c r="F17" s="29" t="s">
        <v>252</v>
      </c>
      <c r="G17" s="31" t="s">
        <v>324</v>
      </c>
      <c r="H17" s="32">
        <v>0</v>
      </c>
      <c r="I17" s="33">
        <v>0</v>
      </c>
      <c r="J17" s="23" t="e">
        <f t="shared" si="0"/>
        <v>#DIV/0!</v>
      </c>
      <c r="K17" s="32">
        <v>0</v>
      </c>
      <c r="L17" s="33">
        <v>0</v>
      </c>
      <c r="M17" s="23" t="e">
        <f t="shared" si="1"/>
        <v>#DIV/0!</v>
      </c>
      <c r="N17" s="229">
        <v>0</v>
      </c>
      <c r="O17" s="230">
        <v>0</v>
      </c>
      <c r="P17" s="23" t="e">
        <f t="shared" si="2"/>
        <v>#DIV/0!</v>
      </c>
      <c r="Q17" s="229">
        <v>0</v>
      </c>
      <c r="R17" s="230">
        <v>0</v>
      </c>
      <c r="S17" s="23" t="e">
        <f t="shared" si="3"/>
        <v>#DIV/0!</v>
      </c>
      <c r="T17" s="32">
        <v>0</v>
      </c>
      <c r="U17" s="33">
        <v>0</v>
      </c>
      <c r="V17" s="23" t="e">
        <f t="shared" si="4"/>
        <v>#DIV/0!</v>
      </c>
      <c r="W17" s="32">
        <v>0</v>
      </c>
      <c r="X17" s="33">
        <v>0</v>
      </c>
      <c r="Y17" s="23" t="e">
        <f t="shared" si="5"/>
        <v>#DIV/0!</v>
      </c>
      <c r="Z17" s="32">
        <v>0</v>
      </c>
      <c r="AA17" s="33">
        <v>0</v>
      </c>
      <c r="AB17" s="23" t="e">
        <f t="shared" si="6"/>
        <v>#DIV/0!</v>
      </c>
      <c r="AC17" s="32">
        <v>50</v>
      </c>
      <c r="AD17" s="33">
        <v>0</v>
      </c>
      <c r="AE17" s="23" t="e">
        <f t="shared" si="7"/>
        <v>#DIV/0!</v>
      </c>
      <c r="AF17" s="32">
        <v>131</v>
      </c>
      <c r="AG17" s="33">
        <v>0</v>
      </c>
      <c r="AH17" s="23" t="e">
        <f t="shared" si="8"/>
        <v>#DIV/0!</v>
      </c>
      <c r="AI17" s="32">
        <v>83</v>
      </c>
      <c r="AJ17" s="33">
        <v>0</v>
      </c>
      <c r="AK17" s="23" t="e">
        <f t="shared" si="9"/>
        <v>#DIV/0!</v>
      </c>
      <c r="AL17" s="32">
        <v>91</v>
      </c>
      <c r="AM17" s="33">
        <v>80</v>
      </c>
      <c r="AN17" s="23">
        <f t="shared" si="10"/>
        <v>1.1375</v>
      </c>
      <c r="AO17" s="32">
        <v>43</v>
      </c>
      <c r="AP17" s="33">
        <v>80</v>
      </c>
      <c r="AQ17" s="23">
        <f t="shared" si="11"/>
        <v>0.53749999999999998</v>
      </c>
      <c r="AR17" s="34">
        <f t="shared" si="13"/>
        <v>398</v>
      </c>
      <c r="AS17" s="35">
        <f t="shared" si="13"/>
        <v>160</v>
      </c>
      <c r="AT17" s="26">
        <f t="shared" si="12"/>
        <v>2.4874999999999998</v>
      </c>
    </row>
    <row r="18" spans="1:46" s="14" customFormat="1" ht="20.100000000000001" customHeight="1" x14ac:dyDescent="0.2">
      <c r="A18" s="27" t="s">
        <v>252</v>
      </c>
      <c r="B18" s="28">
        <v>9</v>
      </c>
      <c r="C18" s="29" t="s">
        <v>288</v>
      </c>
      <c r="D18" s="30">
        <v>1.4</v>
      </c>
      <c r="E18" s="29" t="s">
        <v>150</v>
      </c>
      <c r="F18" s="29" t="s">
        <v>252</v>
      </c>
      <c r="G18" s="31" t="s">
        <v>321</v>
      </c>
      <c r="H18" s="32">
        <v>383</v>
      </c>
      <c r="I18" s="33">
        <v>240</v>
      </c>
      <c r="J18" s="23">
        <f t="shared" si="0"/>
        <v>1.5958333333333334</v>
      </c>
      <c r="K18" s="32">
        <v>394</v>
      </c>
      <c r="L18" s="33">
        <v>240</v>
      </c>
      <c r="M18" s="23">
        <f t="shared" si="1"/>
        <v>1.6416666666666666</v>
      </c>
      <c r="N18" s="229">
        <v>142</v>
      </c>
      <c r="O18" s="230">
        <v>240</v>
      </c>
      <c r="P18" s="23">
        <f t="shared" si="2"/>
        <v>0.59166666666666667</v>
      </c>
      <c r="Q18" s="229">
        <v>0</v>
      </c>
      <c r="R18" s="231">
        <v>0</v>
      </c>
      <c r="S18" s="23" t="e">
        <f t="shared" si="3"/>
        <v>#DIV/0!</v>
      </c>
      <c r="T18" s="32">
        <v>0</v>
      </c>
      <c r="U18" s="33">
        <v>0</v>
      </c>
      <c r="V18" s="23" t="e">
        <f t="shared" si="4"/>
        <v>#DIV/0!</v>
      </c>
      <c r="W18" s="32">
        <v>1</v>
      </c>
      <c r="X18" s="33">
        <v>0</v>
      </c>
      <c r="Y18" s="23" t="e">
        <f t="shared" si="5"/>
        <v>#DIV/0!</v>
      </c>
      <c r="Z18" s="32">
        <v>0</v>
      </c>
      <c r="AA18" s="33">
        <v>0</v>
      </c>
      <c r="AB18" s="23" t="e">
        <f t="shared" si="6"/>
        <v>#DIV/0!</v>
      </c>
      <c r="AC18" s="32">
        <v>0</v>
      </c>
      <c r="AD18" s="33">
        <v>0</v>
      </c>
      <c r="AE18" s="23" t="e">
        <f t="shared" si="7"/>
        <v>#DIV/0!</v>
      </c>
      <c r="AF18" s="32">
        <v>1</v>
      </c>
      <c r="AG18" s="33">
        <v>0</v>
      </c>
      <c r="AH18" s="23" t="e">
        <f t="shared" si="8"/>
        <v>#DIV/0!</v>
      </c>
      <c r="AI18" s="32">
        <v>114</v>
      </c>
      <c r="AJ18" s="33">
        <v>0</v>
      </c>
      <c r="AK18" s="23" t="e">
        <f t="shared" si="9"/>
        <v>#DIV/0!</v>
      </c>
      <c r="AL18" s="32">
        <v>168</v>
      </c>
      <c r="AM18" s="33">
        <v>0</v>
      </c>
      <c r="AN18" s="23" t="e">
        <f t="shared" si="10"/>
        <v>#DIV/0!</v>
      </c>
      <c r="AO18" s="32">
        <v>105</v>
      </c>
      <c r="AP18" s="33">
        <v>0</v>
      </c>
      <c r="AQ18" s="23" t="e">
        <f t="shared" si="11"/>
        <v>#DIV/0!</v>
      </c>
      <c r="AR18" s="34">
        <f t="shared" si="13"/>
        <v>1308</v>
      </c>
      <c r="AS18" s="35">
        <f t="shared" si="13"/>
        <v>720</v>
      </c>
      <c r="AT18" s="26">
        <f t="shared" si="12"/>
        <v>1.8166666666666667</v>
      </c>
    </row>
    <row r="19" spans="1:46" s="14" customFormat="1" ht="20.100000000000001" customHeight="1" x14ac:dyDescent="0.2">
      <c r="A19" s="27" t="s">
        <v>252</v>
      </c>
      <c r="B19" s="28">
        <v>10</v>
      </c>
      <c r="C19" s="29" t="s">
        <v>298</v>
      </c>
      <c r="D19" s="30">
        <v>1.2</v>
      </c>
      <c r="E19" s="29" t="s">
        <v>150</v>
      </c>
      <c r="F19" s="29" t="s">
        <v>252</v>
      </c>
      <c r="G19" s="31" t="s">
        <v>321</v>
      </c>
      <c r="H19" s="32">
        <v>224</v>
      </c>
      <c r="I19" s="33">
        <v>120</v>
      </c>
      <c r="J19" s="23">
        <f t="shared" si="0"/>
        <v>1.8666666666666667</v>
      </c>
      <c r="K19" s="32">
        <v>192</v>
      </c>
      <c r="L19" s="33">
        <v>120</v>
      </c>
      <c r="M19" s="23">
        <f t="shared" si="1"/>
        <v>1.6</v>
      </c>
      <c r="N19" s="229">
        <v>114</v>
      </c>
      <c r="O19" s="230">
        <v>120</v>
      </c>
      <c r="P19" s="23">
        <f t="shared" si="2"/>
        <v>0.95</v>
      </c>
      <c r="Q19" s="229">
        <v>33</v>
      </c>
      <c r="R19" s="231">
        <v>0</v>
      </c>
      <c r="S19" s="23" t="e">
        <f t="shared" si="3"/>
        <v>#DIV/0!</v>
      </c>
      <c r="T19" s="32">
        <v>4</v>
      </c>
      <c r="U19" s="33">
        <v>0</v>
      </c>
      <c r="V19" s="23" t="e">
        <f t="shared" si="4"/>
        <v>#DIV/0!</v>
      </c>
      <c r="W19" s="32">
        <v>0</v>
      </c>
      <c r="X19" s="33">
        <v>0</v>
      </c>
      <c r="Y19" s="23" t="e">
        <f t="shared" si="5"/>
        <v>#DIV/0!</v>
      </c>
      <c r="Z19" s="32">
        <v>0</v>
      </c>
      <c r="AA19" s="33">
        <v>0</v>
      </c>
      <c r="AB19" s="23" t="e">
        <f t="shared" si="6"/>
        <v>#DIV/0!</v>
      </c>
      <c r="AC19" s="32">
        <v>79</v>
      </c>
      <c r="AD19" s="33">
        <v>0</v>
      </c>
      <c r="AE19" s="23" t="e">
        <f t="shared" si="7"/>
        <v>#DIV/0!</v>
      </c>
      <c r="AF19" s="32">
        <v>113</v>
      </c>
      <c r="AG19" s="33">
        <v>0</v>
      </c>
      <c r="AH19" s="23" t="e">
        <f t="shared" si="8"/>
        <v>#DIV/0!</v>
      </c>
      <c r="AI19" s="32">
        <v>168</v>
      </c>
      <c r="AJ19" s="33">
        <v>0</v>
      </c>
      <c r="AK19" s="23" t="e">
        <f t="shared" si="9"/>
        <v>#DIV/0!</v>
      </c>
      <c r="AL19" s="32">
        <v>161</v>
      </c>
      <c r="AM19" s="33">
        <v>0</v>
      </c>
      <c r="AN19" s="23" t="e">
        <f t="shared" si="10"/>
        <v>#DIV/0!</v>
      </c>
      <c r="AO19" s="32">
        <v>109</v>
      </c>
      <c r="AP19" s="33">
        <v>0</v>
      </c>
      <c r="AQ19" s="23" t="e">
        <f t="shared" si="11"/>
        <v>#DIV/0!</v>
      </c>
      <c r="AR19" s="34">
        <f t="shared" si="13"/>
        <v>1197</v>
      </c>
      <c r="AS19" s="35">
        <f t="shared" si="13"/>
        <v>360</v>
      </c>
      <c r="AT19" s="26">
        <f t="shared" si="12"/>
        <v>3.3250000000000002</v>
      </c>
    </row>
    <row r="20" spans="1:46" s="14" customFormat="1" ht="20.100000000000001" customHeight="1" x14ac:dyDescent="0.2">
      <c r="A20" s="27" t="s">
        <v>252</v>
      </c>
      <c r="B20" s="28">
        <v>11</v>
      </c>
      <c r="C20" s="29" t="s">
        <v>325</v>
      </c>
      <c r="D20" s="30">
        <v>1.3</v>
      </c>
      <c r="E20" s="29" t="s">
        <v>150</v>
      </c>
      <c r="F20" s="29" t="s">
        <v>252</v>
      </c>
      <c r="G20" s="31" t="s">
        <v>321</v>
      </c>
      <c r="H20" s="411">
        <v>0</v>
      </c>
      <c r="I20" s="412">
        <v>0</v>
      </c>
      <c r="J20" s="23" t="e">
        <f>IF(OR(H20="",I20="")," ",H20/I20)</f>
        <v>#DIV/0!</v>
      </c>
      <c r="K20" s="32">
        <v>0</v>
      </c>
      <c r="L20" s="33">
        <v>0</v>
      </c>
      <c r="M20" s="23" t="e">
        <f t="shared" si="1"/>
        <v>#DIV/0!</v>
      </c>
      <c r="N20" s="229">
        <v>0</v>
      </c>
      <c r="O20" s="230">
        <v>0</v>
      </c>
      <c r="P20" s="23" t="e">
        <f t="shared" si="2"/>
        <v>#DIV/0!</v>
      </c>
      <c r="Q20" s="229">
        <v>0</v>
      </c>
      <c r="R20" s="231">
        <v>0</v>
      </c>
      <c r="S20" s="23" t="e">
        <f t="shared" si="3"/>
        <v>#DIV/0!</v>
      </c>
      <c r="T20" s="32">
        <v>0</v>
      </c>
      <c r="U20" s="33">
        <v>0</v>
      </c>
      <c r="V20" s="23" t="e">
        <f t="shared" si="4"/>
        <v>#DIV/0!</v>
      </c>
      <c r="W20" s="32">
        <v>0</v>
      </c>
      <c r="X20" s="33">
        <v>0</v>
      </c>
      <c r="Y20" s="23" t="e">
        <f t="shared" si="5"/>
        <v>#DIV/0!</v>
      </c>
      <c r="Z20" s="32">
        <v>0</v>
      </c>
      <c r="AA20" s="33">
        <v>0</v>
      </c>
      <c r="AB20" s="23" t="e">
        <f t="shared" si="6"/>
        <v>#DIV/0!</v>
      </c>
      <c r="AC20" s="32">
        <v>50</v>
      </c>
      <c r="AD20" s="33">
        <v>0</v>
      </c>
      <c r="AE20" s="23" t="e">
        <f t="shared" si="7"/>
        <v>#DIV/0!</v>
      </c>
      <c r="AF20" s="32">
        <v>133</v>
      </c>
      <c r="AG20" s="33">
        <v>0</v>
      </c>
      <c r="AH20" s="23" t="e">
        <f t="shared" si="8"/>
        <v>#DIV/0!</v>
      </c>
      <c r="AI20" s="32">
        <v>55</v>
      </c>
      <c r="AJ20" s="33">
        <v>0</v>
      </c>
      <c r="AK20" s="23" t="e">
        <f t="shared" si="9"/>
        <v>#DIV/0!</v>
      </c>
      <c r="AL20" s="32">
        <v>74</v>
      </c>
      <c r="AM20" s="33">
        <v>0</v>
      </c>
      <c r="AN20" s="23" t="e">
        <f t="shared" si="10"/>
        <v>#DIV/0!</v>
      </c>
      <c r="AO20" s="32">
        <v>70</v>
      </c>
      <c r="AP20" s="33">
        <v>0</v>
      </c>
      <c r="AQ20" s="23" t="e">
        <f t="shared" si="11"/>
        <v>#DIV/0!</v>
      </c>
      <c r="AR20" s="34">
        <f t="shared" si="13"/>
        <v>382</v>
      </c>
      <c r="AS20" s="35">
        <f t="shared" si="13"/>
        <v>0</v>
      </c>
      <c r="AT20" s="26" t="e">
        <f t="shared" si="12"/>
        <v>#DIV/0!</v>
      </c>
    </row>
    <row r="21" spans="1:46" s="14" customFormat="1" ht="20.100000000000001" customHeight="1" x14ac:dyDescent="0.2">
      <c r="A21" s="27" t="s">
        <v>252</v>
      </c>
      <c r="B21" s="28">
        <v>12</v>
      </c>
      <c r="C21" s="29" t="s">
        <v>300</v>
      </c>
      <c r="D21" s="30">
        <v>1.1000000000000001</v>
      </c>
      <c r="E21" s="29" t="s">
        <v>150</v>
      </c>
      <c r="F21" s="29" t="s">
        <v>252</v>
      </c>
      <c r="G21" s="31" t="s">
        <v>321</v>
      </c>
      <c r="H21" s="32">
        <v>209</v>
      </c>
      <c r="I21" s="33">
        <v>120</v>
      </c>
      <c r="J21" s="23">
        <f t="shared" si="0"/>
        <v>1.7416666666666667</v>
      </c>
      <c r="K21" s="32">
        <v>203</v>
      </c>
      <c r="L21" s="33">
        <v>120</v>
      </c>
      <c r="M21" s="23">
        <f t="shared" si="1"/>
        <v>1.6916666666666667</v>
      </c>
      <c r="N21" s="229">
        <v>135</v>
      </c>
      <c r="O21" s="230">
        <v>120</v>
      </c>
      <c r="P21" s="23">
        <f t="shared" si="2"/>
        <v>1.125</v>
      </c>
      <c r="Q21" s="229">
        <v>58</v>
      </c>
      <c r="R21" s="231">
        <v>0</v>
      </c>
      <c r="S21" s="23" t="e">
        <f t="shared" si="3"/>
        <v>#DIV/0!</v>
      </c>
      <c r="T21" s="32">
        <v>7</v>
      </c>
      <c r="U21" s="33">
        <v>0</v>
      </c>
      <c r="V21" s="23" t="e">
        <f t="shared" si="4"/>
        <v>#DIV/0!</v>
      </c>
      <c r="W21" s="32">
        <v>0</v>
      </c>
      <c r="X21" s="33">
        <v>0</v>
      </c>
      <c r="Y21" s="23" t="e">
        <f t="shared" si="5"/>
        <v>#DIV/0!</v>
      </c>
      <c r="Z21" s="32">
        <v>0</v>
      </c>
      <c r="AA21" s="33">
        <v>0</v>
      </c>
      <c r="AB21" s="23" t="e">
        <f t="shared" si="6"/>
        <v>#DIV/0!</v>
      </c>
      <c r="AC21" s="32">
        <v>133</v>
      </c>
      <c r="AD21" s="33">
        <v>0</v>
      </c>
      <c r="AE21" s="23" t="e">
        <f t="shared" si="7"/>
        <v>#DIV/0!</v>
      </c>
      <c r="AF21" s="32">
        <v>92</v>
      </c>
      <c r="AG21" s="33">
        <v>0</v>
      </c>
      <c r="AH21" s="23" t="e">
        <f t="shared" si="8"/>
        <v>#DIV/0!</v>
      </c>
      <c r="AI21" s="32">
        <v>158</v>
      </c>
      <c r="AJ21" s="33">
        <v>0</v>
      </c>
      <c r="AK21" s="23" t="e">
        <f t="shared" si="9"/>
        <v>#DIV/0!</v>
      </c>
      <c r="AL21" s="32">
        <v>179</v>
      </c>
      <c r="AM21" s="33">
        <v>0</v>
      </c>
      <c r="AN21" s="23" t="e">
        <f t="shared" si="10"/>
        <v>#DIV/0!</v>
      </c>
      <c r="AO21" s="32">
        <v>95</v>
      </c>
      <c r="AP21" s="33">
        <v>0</v>
      </c>
      <c r="AQ21" s="23" t="e">
        <f t="shared" si="11"/>
        <v>#DIV/0!</v>
      </c>
      <c r="AR21" s="34">
        <f t="shared" si="13"/>
        <v>1269</v>
      </c>
      <c r="AS21" s="35">
        <f t="shared" si="13"/>
        <v>360</v>
      </c>
      <c r="AT21" s="26">
        <f t="shared" si="12"/>
        <v>3.5249999999999999</v>
      </c>
    </row>
    <row r="22" spans="1:46" s="14" customFormat="1" ht="20.100000000000001" customHeight="1" x14ac:dyDescent="0.2">
      <c r="A22" s="27" t="s">
        <v>252</v>
      </c>
      <c r="B22" s="28">
        <v>13</v>
      </c>
      <c r="C22" s="29" t="s">
        <v>318</v>
      </c>
      <c r="D22" s="30">
        <v>1.3</v>
      </c>
      <c r="E22" s="29" t="s">
        <v>150</v>
      </c>
      <c r="F22" s="29" t="s">
        <v>252</v>
      </c>
      <c r="G22" s="31" t="s">
        <v>326</v>
      </c>
      <c r="H22" s="32">
        <v>282</v>
      </c>
      <c r="I22" s="33">
        <v>210</v>
      </c>
      <c r="J22" s="23">
        <f t="shared" si="0"/>
        <v>1.3428571428571427</v>
      </c>
      <c r="K22" s="32">
        <v>234</v>
      </c>
      <c r="L22" s="33">
        <v>210</v>
      </c>
      <c r="M22" s="23">
        <f t="shared" si="1"/>
        <v>1.1142857142857143</v>
      </c>
      <c r="N22" s="229">
        <v>200</v>
      </c>
      <c r="O22" s="230">
        <v>220</v>
      </c>
      <c r="P22" s="23">
        <f t="shared" si="2"/>
        <v>0.90909090909090906</v>
      </c>
      <c r="Q22" s="229">
        <v>108</v>
      </c>
      <c r="R22" s="230">
        <v>0</v>
      </c>
      <c r="S22" s="23" t="e">
        <f t="shared" si="3"/>
        <v>#DIV/0!</v>
      </c>
      <c r="T22" s="32">
        <v>44</v>
      </c>
      <c r="U22" s="33">
        <v>100</v>
      </c>
      <c r="V22" s="23">
        <f t="shared" si="4"/>
        <v>0.44</v>
      </c>
      <c r="W22" s="32">
        <v>24</v>
      </c>
      <c r="X22" s="33">
        <v>100</v>
      </c>
      <c r="Y22" s="23">
        <f t="shared" si="5"/>
        <v>0.24</v>
      </c>
      <c r="Z22" s="32">
        <v>15</v>
      </c>
      <c r="AA22" s="33">
        <v>100</v>
      </c>
      <c r="AB22" s="23">
        <f t="shared" si="6"/>
        <v>0.15</v>
      </c>
      <c r="AC22" s="32">
        <v>40</v>
      </c>
      <c r="AD22" s="33">
        <v>100</v>
      </c>
      <c r="AE22" s="23">
        <f t="shared" si="7"/>
        <v>0.4</v>
      </c>
      <c r="AF22" s="32">
        <v>67</v>
      </c>
      <c r="AG22" s="33">
        <v>200</v>
      </c>
      <c r="AH22" s="23">
        <f t="shared" si="8"/>
        <v>0.33500000000000002</v>
      </c>
      <c r="AI22" s="32">
        <v>202</v>
      </c>
      <c r="AJ22" s="33">
        <v>200</v>
      </c>
      <c r="AK22" s="23">
        <f t="shared" si="9"/>
        <v>1.01</v>
      </c>
      <c r="AL22" s="32">
        <v>292</v>
      </c>
      <c r="AM22" s="33">
        <v>300</v>
      </c>
      <c r="AN22" s="23">
        <f t="shared" si="10"/>
        <v>0.97333333333333338</v>
      </c>
      <c r="AO22" s="32">
        <v>302</v>
      </c>
      <c r="AP22" s="33">
        <v>300</v>
      </c>
      <c r="AQ22" s="23">
        <f t="shared" si="11"/>
        <v>1.0066666666666666</v>
      </c>
      <c r="AR22" s="34">
        <f t="shared" si="13"/>
        <v>1810</v>
      </c>
      <c r="AS22" s="35">
        <f t="shared" si="13"/>
        <v>2040</v>
      </c>
      <c r="AT22" s="26">
        <f t="shared" si="12"/>
        <v>0.88725490196078427</v>
      </c>
    </row>
    <row r="23" spans="1:46" s="14" customFormat="1" ht="20.100000000000001" customHeight="1" x14ac:dyDescent="0.2">
      <c r="A23" s="27" t="s">
        <v>252</v>
      </c>
      <c r="B23" s="28">
        <v>14</v>
      </c>
      <c r="C23" s="29" t="s">
        <v>284</v>
      </c>
      <c r="D23" s="30">
        <v>1.3</v>
      </c>
      <c r="E23" s="29" t="s">
        <v>150</v>
      </c>
      <c r="F23" s="29" t="s">
        <v>252</v>
      </c>
      <c r="G23" s="31" t="s">
        <v>327</v>
      </c>
      <c r="H23" s="32">
        <v>425</v>
      </c>
      <c r="I23" s="33">
        <v>84</v>
      </c>
      <c r="J23" s="23">
        <f t="shared" si="0"/>
        <v>5.0595238095238093</v>
      </c>
      <c r="K23" s="32">
        <v>278</v>
      </c>
      <c r="L23" s="33">
        <v>174</v>
      </c>
      <c r="M23" s="23">
        <f t="shared" si="1"/>
        <v>1.5977011494252873</v>
      </c>
      <c r="N23" s="229">
        <v>230</v>
      </c>
      <c r="O23" s="230">
        <v>90</v>
      </c>
      <c r="P23" s="23">
        <f t="shared" si="2"/>
        <v>2.5555555555555554</v>
      </c>
      <c r="Q23" s="229">
        <v>72</v>
      </c>
      <c r="R23" s="230">
        <v>0</v>
      </c>
      <c r="S23" s="23" t="e">
        <f t="shared" si="3"/>
        <v>#DIV/0!</v>
      </c>
      <c r="T23" s="32">
        <v>112</v>
      </c>
      <c r="U23" s="33">
        <v>0</v>
      </c>
      <c r="V23" s="23" t="e">
        <f t="shared" si="4"/>
        <v>#DIV/0!</v>
      </c>
      <c r="W23" s="32">
        <v>41</v>
      </c>
      <c r="X23" s="33">
        <v>0</v>
      </c>
      <c r="Y23" s="23" t="e">
        <f t="shared" si="5"/>
        <v>#DIV/0!</v>
      </c>
      <c r="Z23" s="32">
        <v>34</v>
      </c>
      <c r="AA23" s="33">
        <v>0</v>
      </c>
      <c r="AB23" s="23" t="e">
        <f t="shared" si="6"/>
        <v>#DIV/0!</v>
      </c>
      <c r="AC23" s="32">
        <v>45</v>
      </c>
      <c r="AD23" s="33">
        <v>0</v>
      </c>
      <c r="AE23" s="23" t="e">
        <f t="shared" si="7"/>
        <v>#DIV/0!</v>
      </c>
      <c r="AF23" s="32">
        <v>43</v>
      </c>
      <c r="AG23" s="33">
        <v>0</v>
      </c>
      <c r="AH23" s="23" t="e">
        <f t="shared" si="8"/>
        <v>#DIV/0!</v>
      </c>
      <c r="AI23" s="32">
        <v>114</v>
      </c>
      <c r="AJ23" s="33">
        <v>0</v>
      </c>
      <c r="AK23" s="23" t="e">
        <f t="shared" si="9"/>
        <v>#DIV/0!</v>
      </c>
      <c r="AL23" s="32">
        <v>123</v>
      </c>
      <c r="AM23" s="33">
        <v>150</v>
      </c>
      <c r="AN23" s="23">
        <f t="shared" si="10"/>
        <v>0.82</v>
      </c>
      <c r="AO23" s="32">
        <v>69</v>
      </c>
      <c r="AP23" s="33">
        <v>150</v>
      </c>
      <c r="AQ23" s="23">
        <f t="shared" si="11"/>
        <v>0.46</v>
      </c>
      <c r="AR23" s="34">
        <f t="shared" si="13"/>
        <v>1586</v>
      </c>
      <c r="AS23" s="35">
        <f t="shared" si="13"/>
        <v>648</v>
      </c>
      <c r="AT23" s="26">
        <f t="shared" si="12"/>
        <v>2.4475308641975309</v>
      </c>
    </row>
    <row r="24" spans="1:46" s="14" customFormat="1" ht="20.100000000000001" customHeight="1" x14ac:dyDescent="0.2">
      <c r="A24" s="27" t="s">
        <v>252</v>
      </c>
      <c r="B24" s="28">
        <v>15</v>
      </c>
      <c r="C24" s="29" t="s">
        <v>328</v>
      </c>
      <c r="D24" s="30">
        <v>1.3</v>
      </c>
      <c r="E24" s="29" t="s">
        <v>150</v>
      </c>
      <c r="F24" s="29" t="s">
        <v>252</v>
      </c>
      <c r="G24" s="31" t="s">
        <v>252</v>
      </c>
      <c r="H24" s="32">
        <v>229</v>
      </c>
      <c r="I24" s="33">
        <v>180</v>
      </c>
      <c r="J24" s="23">
        <f t="shared" si="0"/>
        <v>1.2722222222222221</v>
      </c>
      <c r="K24" s="32">
        <v>250</v>
      </c>
      <c r="L24" s="33">
        <v>180</v>
      </c>
      <c r="M24" s="23">
        <f t="shared" si="1"/>
        <v>1.3888888888888888</v>
      </c>
      <c r="N24" s="229">
        <v>180</v>
      </c>
      <c r="O24" s="230">
        <v>180</v>
      </c>
      <c r="P24" s="23">
        <f t="shared" si="2"/>
        <v>1</v>
      </c>
      <c r="Q24" s="229">
        <v>76</v>
      </c>
      <c r="R24" s="230">
        <v>0</v>
      </c>
      <c r="S24" s="23" t="e">
        <f t="shared" si="3"/>
        <v>#DIV/0!</v>
      </c>
      <c r="T24" s="32">
        <v>50</v>
      </c>
      <c r="U24" s="33">
        <v>0</v>
      </c>
      <c r="V24" s="23" t="e">
        <f t="shared" si="4"/>
        <v>#DIV/0!</v>
      </c>
      <c r="W24" s="32">
        <v>45</v>
      </c>
      <c r="X24" s="33">
        <v>0</v>
      </c>
      <c r="Y24" s="23" t="e">
        <f t="shared" si="5"/>
        <v>#DIV/0!</v>
      </c>
      <c r="Z24" s="32">
        <v>31</v>
      </c>
      <c r="AA24" s="33">
        <v>0</v>
      </c>
      <c r="AB24" s="23" t="e">
        <f t="shared" si="6"/>
        <v>#DIV/0!</v>
      </c>
      <c r="AC24" s="32">
        <v>78</v>
      </c>
      <c r="AD24" s="33">
        <v>0</v>
      </c>
      <c r="AE24" s="23" t="e">
        <f t="shared" si="7"/>
        <v>#DIV/0!</v>
      </c>
      <c r="AF24" s="32">
        <v>140</v>
      </c>
      <c r="AG24" s="33">
        <v>90</v>
      </c>
      <c r="AH24" s="23">
        <f t="shared" si="8"/>
        <v>1.5555555555555556</v>
      </c>
      <c r="AI24" s="32">
        <v>312</v>
      </c>
      <c r="AJ24" s="33">
        <v>180</v>
      </c>
      <c r="AK24" s="23">
        <f t="shared" si="9"/>
        <v>1.7333333333333334</v>
      </c>
      <c r="AL24" s="32">
        <v>596</v>
      </c>
      <c r="AM24" s="33">
        <v>180</v>
      </c>
      <c r="AN24" s="23">
        <f t="shared" si="10"/>
        <v>3.3111111111111109</v>
      </c>
      <c r="AO24" s="32">
        <v>330</v>
      </c>
      <c r="AP24" s="33">
        <v>180</v>
      </c>
      <c r="AQ24" s="23">
        <f t="shared" si="11"/>
        <v>1.8333333333333333</v>
      </c>
      <c r="AR24" s="34">
        <f t="shared" si="13"/>
        <v>2317</v>
      </c>
      <c r="AS24" s="35">
        <f t="shared" si="13"/>
        <v>1170</v>
      </c>
      <c r="AT24" s="26">
        <f t="shared" si="12"/>
        <v>1.9803418803418804</v>
      </c>
    </row>
    <row r="25" spans="1:46" s="14" customFormat="1" ht="20.100000000000001" customHeight="1" x14ac:dyDescent="0.2">
      <c r="A25" s="27"/>
      <c r="B25" s="28">
        <v>15</v>
      </c>
      <c r="C25" s="29"/>
      <c r="D25" s="30"/>
      <c r="E25" s="29"/>
      <c r="F25" s="29"/>
      <c r="G25" s="31"/>
      <c r="H25" s="32"/>
      <c r="I25" s="33"/>
      <c r="J25" s="23" t="str">
        <f t="shared" si="0"/>
        <v xml:space="preserve"> </v>
      </c>
      <c r="K25" s="32"/>
      <c r="L25" s="33"/>
      <c r="M25" s="23" t="str">
        <f t="shared" si="1"/>
        <v xml:space="preserve"> </v>
      </c>
      <c r="N25" s="32"/>
      <c r="O25" s="33"/>
      <c r="P25" s="23" t="str">
        <f t="shared" si="2"/>
        <v xml:space="preserve"> </v>
      </c>
      <c r="Q25" s="32"/>
      <c r="R25" s="33"/>
      <c r="S25" s="23" t="str">
        <f t="shared" si="3"/>
        <v xml:space="preserve"> </v>
      </c>
      <c r="T25" s="32"/>
      <c r="U25" s="33"/>
      <c r="V25" s="23" t="str">
        <f t="shared" si="4"/>
        <v xml:space="preserve"> </v>
      </c>
      <c r="W25" s="32"/>
      <c r="X25" s="33"/>
      <c r="Y25" s="23" t="str">
        <f t="shared" si="5"/>
        <v xml:space="preserve"> </v>
      </c>
      <c r="Z25" s="32"/>
      <c r="AA25" s="33"/>
      <c r="AB25" s="23" t="str">
        <f t="shared" si="6"/>
        <v xml:space="preserve"> </v>
      </c>
      <c r="AC25" s="32"/>
      <c r="AD25" s="33"/>
      <c r="AE25" s="23" t="str">
        <f t="shared" si="7"/>
        <v xml:space="preserve"> </v>
      </c>
      <c r="AF25" s="32"/>
      <c r="AG25" s="33"/>
      <c r="AH25" s="23" t="str">
        <f t="shared" si="8"/>
        <v xml:space="preserve"> </v>
      </c>
      <c r="AI25" s="32"/>
      <c r="AJ25" s="33"/>
      <c r="AK25" s="23" t="str">
        <f t="shared" si="9"/>
        <v xml:space="preserve"> </v>
      </c>
      <c r="AL25" s="32"/>
      <c r="AM25" s="33"/>
      <c r="AN25" s="23" t="str">
        <f t="shared" si="10"/>
        <v xml:space="preserve"> </v>
      </c>
      <c r="AO25" s="32"/>
      <c r="AP25" s="33"/>
      <c r="AQ25" s="23" t="str">
        <f t="shared" si="11"/>
        <v xml:space="preserve"> </v>
      </c>
      <c r="AR25" s="34">
        <f t="shared" si="13"/>
        <v>0</v>
      </c>
      <c r="AS25" s="35">
        <f t="shared" si="13"/>
        <v>0</v>
      </c>
      <c r="AT25" s="26" t="e">
        <f t="shared" si="12"/>
        <v>#DIV/0!</v>
      </c>
    </row>
    <row r="26" spans="1:46" s="14" customFormat="1" ht="20.100000000000001" customHeight="1" x14ac:dyDescent="0.2">
      <c r="A26" s="27"/>
      <c r="B26" s="28">
        <v>16</v>
      </c>
      <c r="C26" s="29"/>
      <c r="D26" s="30"/>
      <c r="E26" s="29"/>
      <c r="F26" s="29"/>
      <c r="G26" s="31"/>
      <c r="H26" s="32"/>
      <c r="I26" s="33"/>
      <c r="J26" s="23" t="str">
        <f t="shared" si="0"/>
        <v xml:space="preserve"> </v>
      </c>
      <c r="K26" s="32"/>
      <c r="L26" s="33"/>
      <c r="M26" s="23" t="str">
        <f t="shared" si="1"/>
        <v xml:space="preserve"> </v>
      </c>
      <c r="N26" s="32"/>
      <c r="O26" s="33"/>
      <c r="P26" s="23" t="str">
        <f t="shared" si="2"/>
        <v xml:space="preserve"> </v>
      </c>
      <c r="Q26" s="32"/>
      <c r="R26" s="33"/>
      <c r="S26" s="23" t="str">
        <f t="shared" si="3"/>
        <v xml:space="preserve"> </v>
      </c>
      <c r="T26" s="32"/>
      <c r="U26" s="33"/>
      <c r="V26" s="23" t="str">
        <f t="shared" si="4"/>
        <v xml:space="preserve"> </v>
      </c>
      <c r="W26" s="32"/>
      <c r="X26" s="33"/>
      <c r="Y26" s="23" t="str">
        <f t="shared" si="5"/>
        <v xml:space="preserve"> </v>
      </c>
      <c r="Z26" s="32"/>
      <c r="AA26" s="33"/>
      <c r="AB26" s="23" t="str">
        <f t="shared" si="6"/>
        <v xml:space="preserve"> </v>
      </c>
      <c r="AC26" s="32"/>
      <c r="AD26" s="33"/>
      <c r="AE26" s="23" t="str">
        <f t="shared" si="7"/>
        <v xml:space="preserve"> </v>
      </c>
      <c r="AF26" s="32"/>
      <c r="AG26" s="33"/>
      <c r="AH26" s="23" t="str">
        <f t="shared" si="8"/>
        <v xml:space="preserve"> </v>
      </c>
      <c r="AI26" s="32"/>
      <c r="AJ26" s="33"/>
      <c r="AK26" s="23" t="str">
        <f t="shared" si="9"/>
        <v xml:space="preserve"> </v>
      </c>
      <c r="AL26" s="32"/>
      <c r="AM26" s="33"/>
      <c r="AN26" s="23" t="str">
        <f t="shared" si="10"/>
        <v xml:space="preserve"> </v>
      </c>
      <c r="AO26" s="32"/>
      <c r="AP26" s="33"/>
      <c r="AQ26" s="23" t="str">
        <f t="shared" si="11"/>
        <v xml:space="preserve"> </v>
      </c>
      <c r="AR26" s="34">
        <f t="shared" si="13"/>
        <v>0</v>
      </c>
      <c r="AS26" s="35">
        <f t="shared" si="13"/>
        <v>0</v>
      </c>
      <c r="AT26" s="26" t="e">
        <f t="shared" si="12"/>
        <v>#DIV/0!</v>
      </c>
    </row>
    <row r="27" spans="1:46" s="14" customFormat="1" ht="20.100000000000001" customHeight="1" x14ac:dyDescent="0.2">
      <c r="A27" s="27"/>
      <c r="B27" s="28">
        <v>17</v>
      </c>
      <c r="C27" s="29"/>
      <c r="D27" s="30"/>
      <c r="E27" s="29"/>
      <c r="F27" s="29"/>
      <c r="G27" s="31"/>
      <c r="H27" s="32"/>
      <c r="I27" s="33"/>
      <c r="J27" s="23" t="str">
        <f t="shared" si="0"/>
        <v xml:space="preserve"> </v>
      </c>
      <c r="K27" s="32"/>
      <c r="L27" s="33"/>
      <c r="M27" s="23" t="str">
        <f t="shared" si="1"/>
        <v xml:space="preserve"> </v>
      </c>
      <c r="N27" s="32"/>
      <c r="O27" s="33"/>
      <c r="P27" s="23" t="str">
        <f t="shared" si="2"/>
        <v xml:space="preserve"> </v>
      </c>
      <c r="Q27" s="32"/>
      <c r="R27" s="33"/>
      <c r="S27" s="23" t="str">
        <f t="shared" si="3"/>
        <v xml:space="preserve"> </v>
      </c>
      <c r="T27" s="32"/>
      <c r="U27" s="33"/>
      <c r="V27" s="23" t="str">
        <f t="shared" si="4"/>
        <v xml:space="preserve"> </v>
      </c>
      <c r="W27" s="32"/>
      <c r="X27" s="33"/>
      <c r="Y27" s="23" t="str">
        <f t="shared" si="5"/>
        <v xml:space="preserve"> </v>
      </c>
      <c r="Z27" s="32"/>
      <c r="AA27" s="33"/>
      <c r="AB27" s="23" t="str">
        <f t="shared" si="6"/>
        <v xml:space="preserve"> </v>
      </c>
      <c r="AC27" s="32"/>
      <c r="AD27" s="33"/>
      <c r="AE27" s="23" t="str">
        <f t="shared" si="7"/>
        <v xml:space="preserve"> </v>
      </c>
      <c r="AF27" s="32"/>
      <c r="AG27" s="33"/>
      <c r="AH27" s="23" t="str">
        <f t="shared" si="8"/>
        <v xml:space="preserve"> </v>
      </c>
      <c r="AI27" s="32"/>
      <c r="AJ27" s="33"/>
      <c r="AK27" s="23" t="str">
        <f t="shared" si="9"/>
        <v xml:space="preserve"> </v>
      </c>
      <c r="AL27" s="32"/>
      <c r="AM27" s="33"/>
      <c r="AN27" s="23" t="str">
        <f t="shared" si="10"/>
        <v xml:space="preserve"> </v>
      </c>
      <c r="AO27" s="32"/>
      <c r="AP27" s="33"/>
      <c r="AQ27" s="23" t="str">
        <f t="shared" si="11"/>
        <v xml:space="preserve"> </v>
      </c>
      <c r="AR27" s="34">
        <f t="shared" si="13"/>
        <v>0</v>
      </c>
      <c r="AS27" s="35">
        <f t="shared" si="13"/>
        <v>0</v>
      </c>
      <c r="AT27" s="26" t="e">
        <f t="shared" si="12"/>
        <v>#DIV/0!</v>
      </c>
    </row>
    <row r="28" spans="1:46" s="14" customFormat="1" ht="20.100000000000001" customHeight="1" x14ac:dyDescent="0.2">
      <c r="A28" s="27"/>
      <c r="B28" s="28">
        <v>18</v>
      </c>
      <c r="C28" s="29"/>
      <c r="D28" s="30"/>
      <c r="E28" s="29"/>
      <c r="F28" s="29"/>
      <c r="G28" s="31"/>
      <c r="H28" s="32"/>
      <c r="I28" s="33"/>
      <c r="J28" s="23" t="str">
        <f t="shared" si="0"/>
        <v xml:space="preserve"> </v>
      </c>
      <c r="K28" s="32"/>
      <c r="L28" s="33"/>
      <c r="M28" s="23" t="str">
        <f t="shared" si="1"/>
        <v xml:space="preserve"> </v>
      </c>
      <c r="N28" s="32"/>
      <c r="O28" s="33"/>
      <c r="P28" s="23" t="str">
        <f t="shared" si="2"/>
        <v xml:space="preserve"> </v>
      </c>
      <c r="Q28" s="32"/>
      <c r="R28" s="33"/>
      <c r="S28" s="23" t="str">
        <f t="shared" si="3"/>
        <v xml:space="preserve"> </v>
      </c>
      <c r="T28" s="32"/>
      <c r="U28" s="33"/>
      <c r="V28" s="23" t="str">
        <f t="shared" si="4"/>
        <v xml:space="preserve"> </v>
      </c>
      <c r="W28" s="32"/>
      <c r="X28" s="33"/>
      <c r="Y28" s="23" t="str">
        <f t="shared" si="5"/>
        <v xml:space="preserve"> </v>
      </c>
      <c r="Z28" s="32"/>
      <c r="AA28" s="33"/>
      <c r="AB28" s="23" t="str">
        <f t="shared" si="6"/>
        <v xml:space="preserve"> </v>
      </c>
      <c r="AC28" s="32"/>
      <c r="AD28" s="33"/>
      <c r="AE28" s="23" t="str">
        <f t="shared" si="7"/>
        <v xml:space="preserve"> </v>
      </c>
      <c r="AF28" s="32"/>
      <c r="AG28" s="33"/>
      <c r="AH28" s="23" t="str">
        <f t="shared" si="8"/>
        <v xml:space="preserve"> </v>
      </c>
      <c r="AI28" s="32"/>
      <c r="AJ28" s="33"/>
      <c r="AK28" s="23" t="str">
        <f t="shared" si="9"/>
        <v xml:space="preserve"> </v>
      </c>
      <c r="AL28" s="32"/>
      <c r="AM28" s="33"/>
      <c r="AN28" s="23" t="str">
        <f t="shared" si="10"/>
        <v xml:space="preserve"> </v>
      </c>
      <c r="AO28" s="32"/>
      <c r="AP28" s="33"/>
      <c r="AQ28" s="23" t="str">
        <f t="shared" si="11"/>
        <v xml:space="preserve"> </v>
      </c>
      <c r="AR28" s="34">
        <f t="shared" si="13"/>
        <v>0</v>
      </c>
      <c r="AS28" s="35">
        <f t="shared" si="13"/>
        <v>0</v>
      </c>
      <c r="AT28" s="26" t="e">
        <f t="shared" si="12"/>
        <v>#DIV/0!</v>
      </c>
    </row>
    <row r="29" spans="1:46" s="14" customFormat="1" ht="20.100000000000001" customHeight="1" x14ac:dyDescent="0.2">
      <c r="A29" s="27"/>
      <c r="B29" s="28">
        <v>19</v>
      </c>
      <c r="C29" s="29"/>
      <c r="D29" s="30"/>
      <c r="E29" s="29"/>
      <c r="F29" s="29"/>
      <c r="G29" s="31"/>
      <c r="H29" s="32"/>
      <c r="I29" s="33"/>
      <c r="J29" s="23" t="str">
        <f t="shared" si="0"/>
        <v xml:space="preserve"> </v>
      </c>
      <c r="K29" s="32"/>
      <c r="L29" s="33"/>
      <c r="M29" s="23" t="str">
        <f t="shared" si="1"/>
        <v xml:space="preserve"> </v>
      </c>
      <c r="N29" s="32"/>
      <c r="O29" s="33"/>
      <c r="P29" s="23" t="str">
        <f t="shared" si="2"/>
        <v xml:space="preserve"> </v>
      </c>
      <c r="Q29" s="32"/>
      <c r="R29" s="33"/>
      <c r="S29" s="23" t="str">
        <f t="shared" si="3"/>
        <v xml:space="preserve"> </v>
      </c>
      <c r="T29" s="32"/>
      <c r="U29" s="33"/>
      <c r="V29" s="23" t="str">
        <f t="shared" si="4"/>
        <v xml:space="preserve"> </v>
      </c>
      <c r="W29" s="32"/>
      <c r="X29" s="33"/>
      <c r="Y29" s="23" t="str">
        <f t="shared" si="5"/>
        <v xml:space="preserve"> </v>
      </c>
      <c r="Z29" s="32"/>
      <c r="AA29" s="33"/>
      <c r="AB29" s="23" t="str">
        <f t="shared" si="6"/>
        <v xml:space="preserve"> </v>
      </c>
      <c r="AC29" s="32"/>
      <c r="AD29" s="33"/>
      <c r="AE29" s="23" t="str">
        <f t="shared" si="7"/>
        <v xml:space="preserve"> </v>
      </c>
      <c r="AF29" s="32"/>
      <c r="AG29" s="33"/>
      <c r="AH29" s="23" t="str">
        <f t="shared" si="8"/>
        <v xml:space="preserve"> </v>
      </c>
      <c r="AI29" s="32"/>
      <c r="AJ29" s="33"/>
      <c r="AK29" s="23" t="str">
        <f t="shared" si="9"/>
        <v xml:space="preserve"> </v>
      </c>
      <c r="AL29" s="32"/>
      <c r="AM29" s="33"/>
      <c r="AN29" s="23" t="str">
        <f t="shared" si="10"/>
        <v xml:space="preserve"> </v>
      </c>
      <c r="AO29" s="32"/>
      <c r="AP29" s="33"/>
      <c r="AQ29" s="23" t="str">
        <f t="shared" si="11"/>
        <v xml:space="preserve"> </v>
      </c>
      <c r="AR29" s="34">
        <f t="shared" si="13"/>
        <v>0</v>
      </c>
      <c r="AS29" s="35">
        <f t="shared" si="13"/>
        <v>0</v>
      </c>
      <c r="AT29" s="26" t="e">
        <f t="shared" si="12"/>
        <v>#DIV/0!</v>
      </c>
    </row>
    <row r="30" spans="1:46" s="14" customFormat="1" ht="20.100000000000001" customHeight="1" x14ac:dyDescent="0.2">
      <c r="A30" s="27"/>
      <c r="B30" s="28">
        <v>20</v>
      </c>
      <c r="C30" s="29"/>
      <c r="D30" s="30"/>
      <c r="E30" s="29"/>
      <c r="F30" s="29"/>
      <c r="G30" s="31"/>
      <c r="H30" s="32"/>
      <c r="I30" s="33"/>
      <c r="J30" s="23" t="str">
        <f t="shared" si="0"/>
        <v xml:space="preserve"> </v>
      </c>
      <c r="K30" s="32"/>
      <c r="L30" s="33"/>
      <c r="M30" s="23" t="str">
        <f t="shared" si="1"/>
        <v xml:space="preserve"> </v>
      </c>
      <c r="N30" s="32"/>
      <c r="O30" s="33"/>
      <c r="P30" s="23" t="str">
        <f t="shared" si="2"/>
        <v xml:space="preserve"> </v>
      </c>
      <c r="Q30" s="32"/>
      <c r="R30" s="33"/>
      <c r="S30" s="23" t="str">
        <f t="shared" si="3"/>
        <v xml:space="preserve"> </v>
      </c>
      <c r="T30" s="32"/>
      <c r="U30" s="33"/>
      <c r="V30" s="23" t="str">
        <f t="shared" si="4"/>
        <v xml:space="preserve"> </v>
      </c>
      <c r="W30" s="32"/>
      <c r="X30" s="33"/>
      <c r="Y30" s="23" t="str">
        <f t="shared" si="5"/>
        <v xml:space="preserve"> </v>
      </c>
      <c r="Z30" s="32"/>
      <c r="AA30" s="33"/>
      <c r="AB30" s="23" t="str">
        <f t="shared" si="6"/>
        <v xml:space="preserve"> </v>
      </c>
      <c r="AC30" s="32"/>
      <c r="AD30" s="33"/>
      <c r="AE30" s="23" t="str">
        <f t="shared" si="7"/>
        <v xml:space="preserve"> </v>
      </c>
      <c r="AF30" s="32"/>
      <c r="AG30" s="33"/>
      <c r="AH30" s="23" t="str">
        <f t="shared" si="8"/>
        <v xml:space="preserve"> </v>
      </c>
      <c r="AI30" s="32"/>
      <c r="AJ30" s="33"/>
      <c r="AK30" s="23" t="str">
        <f t="shared" si="9"/>
        <v xml:space="preserve"> </v>
      </c>
      <c r="AL30" s="32"/>
      <c r="AM30" s="33"/>
      <c r="AN30" s="23" t="str">
        <f t="shared" si="10"/>
        <v xml:space="preserve"> </v>
      </c>
      <c r="AO30" s="32"/>
      <c r="AP30" s="33"/>
      <c r="AQ30" s="23" t="str">
        <f t="shared" si="11"/>
        <v xml:space="preserve"> </v>
      </c>
      <c r="AR30" s="34">
        <f t="shared" si="13"/>
        <v>0</v>
      </c>
      <c r="AS30" s="35">
        <f t="shared" si="13"/>
        <v>0</v>
      </c>
      <c r="AT30" s="26" t="e">
        <f t="shared" si="12"/>
        <v>#DIV/0!</v>
      </c>
    </row>
    <row r="31" spans="1:46" s="14" customFormat="1" ht="20.100000000000001" customHeight="1" x14ac:dyDescent="0.2">
      <c r="A31" s="27"/>
      <c r="B31" s="28">
        <v>21</v>
      </c>
      <c r="C31" s="29"/>
      <c r="D31" s="30"/>
      <c r="E31" s="29"/>
      <c r="F31" s="29"/>
      <c r="G31" s="31"/>
      <c r="H31" s="32"/>
      <c r="I31" s="33"/>
      <c r="J31" s="23" t="str">
        <f t="shared" si="0"/>
        <v xml:space="preserve"> </v>
      </c>
      <c r="K31" s="32"/>
      <c r="L31" s="33"/>
      <c r="M31" s="23" t="str">
        <f t="shared" si="1"/>
        <v xml:space="preserve"> </v>
      </c>
      <c r="N31" s="32"/>
      <c r="O31" s="33"/>
      <c r="P31" s="23" t="str">
        <f t="shared" si="2"/>
        <v xml:space="preserve"> </v>
      </c>
      <c r="Q31" s="32"/>
      <c r="R31" s="33"/>
      <c r="S31" s="23" t="str">
        <f t="shared" si="3"/>
        <v xml:space="preserve"> </v>
      </c>
      <c r="T31" s="32"/>
      <c r="U31" s="33"/>
      <c r="V31" s="23" t="str">
        <f t="shared" si="4"/>
        <v xml:space="preserve"> </v>
      </c>
      <c r="W31" s="32"/>
      <c r="X31" s="33"/>
      <c r="Y31" s="23" t="str">
        <f t="shared" si="5"/>
        <v xml:space="preserve"> </v>
      </c>
      <c r="Z31" s="32"/>
      <c r="AA31" s="33"/>
      <c r="AB31" s="23" t="str">
        <f t="shared" si="6"/>
        <v xml:space="preserve"> </v>
      </c>
      <c r="AC31" s="32"/>
      <c r="AD31" s="33"/>
      <c r="AE31" s="23" t="str">
        <f t="shared" si="7"/>
        <v xml:space="preserve"> </v>
      </c>
      <c r="AF31" s="32"/>
      <c r="AG31" s="33"/>
      <c r="AH31" s="23" t="str">
        <f t="shared" si="8"/>
        <v xml:space="preserve"> </v>
      </c>
      <c r="AI31" s="32"/>
      <c r="AJ31" s="33"/>
      <c r="AK31" s="23" t="str">
        <f t="shared" si="9"/>
        <v xml:space="preserve"> </v>
      </c>
      <c r="AL31" s="32"/>
      <c r="AM31" s="33"/>
      <c r="AN31" s="23" t="str">
        <f t="shared" si="10"/>
        <v xml:space="preserve"> </v>
      </c>
      <c r="AO31" s="32"/>
      <c r="AP31" s="33"/>
      <c r="AQ31" s="23" t="str">
        <f t="shared" si="11"/>
        <v xml:space="preserve"> </v>
      </c>
      <c r="AR31" s="34">
        <f t="shared" si="13"/>
        <v>0</v>
      </c>
      <c r="AS31" s="35">
        <f t="shared" si="13"/>
        <v>0</v>
      </c>
      <c r="AT31" s="26" t="e">
        <f t="shared" si="12"/>
        <v>#DIV/0!</v>
      </c>
    </row>
    <row r="32" spans="1:46" s="14" customFormat="1" ht="20.100000000000001" customHeight="1" x14ac:dyDescent="0.2">
      <c r="A32" s="27"/>
      <c r="B32" s="28">
        <v>22</v>
      </c>
      <c r="C32" s="29"/>
      <c r="D32" s="30"/>
      <c r="E32" s="29"/>
      <c r="F32" s="29"/>
      <c r="G32" s="31"/>
      <c r="H32" s="32"/>
      <c r="I32" s="33"/>
      <c r="J32" s="23" t="str">
        <f t="shared" si="0"/>
        <v xml:space="preserve"> </v>
      </c>
      <c r="K32" s="32"/>
      <c r="L32" s="33"/>
      <c r="M32" s="23" t="str">
        <f t="shared" si="1"/>
        <v xml:space="preserve"> </v>
      </c>
      <c r="N32" s="32"/>
      <c r="O32" s="33"/>
      <c r="P32" s="23" t="str">
        <f t="shared" si="2"/>
        <v xml:space="preserve"> </v>
      </c>
      <c r="Q32" s="32"/>
      <c r="R32" s="33"/>
      <c r="S32" s="23" t="str">
        <f t="shared" si="3"/>
        <v xml:space="preserve"> </v>
      </c>
      <c r="T32" s="32"/>
      <c r="U32" s="33"/>
      <c r="V32" s="23" t="str">
        <f t="shared" si="4"/>
        <v xml:space="preserve"> </v>
      </c>
      <c r="W32" s="32"/>
      <c r="X32" s="33"/>
      <c r="Y32" s="23" t="str">
        <f t="shared" si="5"/>
        <v xml:space="preserve"> </v>
      </c>
      <c r="Z32" s="32"/>
      <c r="AA32" s="33"/>
      <c r="AB32" s="23" t="str">
        <f t="shared" si="6"/>
        <v xml:space="preserve"> </v>
      </c>
      <c r="AC32" s="32"/>
      <c r="AD32" s="33"/>
      <c r="AE32" s="23" t="str">
        <f t="shared" si="7"/>
        <v xml:space="preserve"> </v>
      </c>
      <c r="AF32" s="32"/>
      <c r="AG32" s="33"/>
      <c r="AH32" s="23" t="str">
        <f t="shared" si="8"/>
        <v xml:space="preserve"> </v>
      </c>
      <c r="AI32" s="32"/>
      <c r="AJ32" s="33"/>
      <c r="AK32" s="23" t="str">
        <f t="shared" si="9"/>
        <v xml:space="preserve"> </v>
      </c>
      <c r="AL32" s="32"/>
      <c r="AM32" s="33"/>
      <c r="AN32" s="23" t="str">
        <f t="shared" si="10"/>
        <v xml:space="preserve"> </v>
      </c>
      <c r="AO32" s="32"/>
      <c r="AP32" s="33"/>
      <c r="AQ32" s="23" t="str">
        <f t="shared" si="11"/>
        <v xml:space="preserve"> </v>
      </c>
      <c r="AR32" s="34">
        <f t="shared" si="13"/>
        <v>0</v>
      </c>
      <c r="AS32" s="35">
        <f t="shared" si="13"/>
        <v>0</v>
      </c>
      <c r="AT32" s="26" t="e">
        <f t="shared" si="12"/>
        <v>#DIV/0!</v>
      </c>
    </row>
    <row r="33" spans="1:46" s="14" customFormat="1" ht="20.100000000000001" customHeight="1" x14ac:dyDescent="0.2">
      <c r="A33" s="27"/>
      <c r="B33" s="28">
        <v>23</v>
      </c>
      <c r="C33" s="29"/>
      <c r="D33" s="30"/>
      <c r="E33" s="29"/>
      <c r="F33" s="29"/>
      <c r="G33" s="31"/>
      <c r="H33" s="32"/>
      <c r="I33" s="33"/>
      <c r="J33" s="23" t="str">
        <f t="shared" si="0"/>
        <v xml:space="preserve"> </v>
      </c>
      <c r="K33" s="32"/>
      <c r="L33" s="33"/>
      <c r="M33" s="23" t="str">
        <f t="shared" si="1"/>
        <v xml:space="preserve"> </v>
      </c>
      <c r="N33" s="32"/>
      <c r="O33" s="33"/>
      <c r="P33" s="23" t="str">
        <f t="shared" si="2"/>
        <v xml:space="preserve"> </v>
      </c>
      <c r="Q33" s="32"/>
      <c r="R33" s="33"/>
      <c r="S33" s="23" t="str">
        <f t="shared" si="3"/>
        <v xml:space="preserve"> </v>
      </c>
      <c r="T33" s="32"/>
      <c r="U33" s="33"/>
      <c r="V33" s="23" t="str">
        <f t="shared" si="4"/>
        <v xml:space="preserve"> </v>
      </c>
      <c r="W33" s="32"/>
      <c r="X33" s="33"/>
      <c r="Y33" s="23" t="str">
        <f t="shared" si="5"/>
        <v xml:space="preserve"> </v>
      </c>
      <c r="Z33" s="32"/>
      <c r="AA33" s="33"/>
      <c r="AB33" s="23" t="str">
        <f t="shared" si="6"/>
        <v xml:space="preserve"> </v>
      </c>
      <c r="AC33" s="32"/>
      <c r="AD33" s="33"/>
      <c r="AE33" s="23" t="str">
        <f t="shared" si="7"/>
        <v xml:space="preserve"> </v>
      </c>
      <c r="AF33" s="32"/>
      <c r="AG33" s="33"/>
      <c r="AH33" s="23" t="str">
        <f t="shared" si="8"/>
        <v xml:space="preserve"> </v>
      </c>
      <c r="AI33" s="32"/>
      <c r="AJ33" s="33"/>
      <c r="AK33" s="23" t="str">
        <f t="shared" si="9"/>
        <v xml:space="preserve"> </v>
      </c>
      <c r="AL33" s="32"/>
      <c r="AM33" s="33"/>
      <c r="AN33" s="23" t="str">
        <f t="shared" si="10"/>
        <v xml:space="preserve"> </v>
      </c>
      <c r="AO33" s="32"/>
      <c r="AP33" s="33"/>
      <c r="AQ33" s="23" t="str">
        <f t="shared" si="11"/>
        <v xml:space="preserve"> </v>
      </c>
      <c r="AR33" s="34">
        <f t="shared" si="13"/>
        <v>0</v>
      </c>
      <c r="AS33" s="35">
        <f t="shared" si="13"/>
        <v>0</v>
      </c>
      <c r="AT33" s="26" t="e">
        <f t="shared" si="12"/>
        <v>#DIV/0!</v>
      </c>
    </row>
    <row r="34" spans="1:46" s="14" customFormat="1" ht="20.100000000000001" customHeight="1" x14ac:dyDescent="0.2">
      <c r="A34" s="27"/>
      <c r="B34" s="28">
        <v>24</v>
      </c>
      <c r="C34" s="29"/>
      <c r="D34" s="30"/>
      <c r="E34" s="29"/>
      <c r="F34" s="29"/>
      <c r="G34" s="31"/>
      <c r="H34" s="32"/>
      <c r="I34" s="33"/>
      <c r="J34" s="23" t="str">
        <f t="shared" si="0"/>
        <v xml:space="preserve"> </v>
      </c>
      <c r="K34" s="32"/>
      <c r="L34" s="33"/>
      <c r="M34" s="23" t="str">
        <f t="shared" si="1"/>
        <v xml:space="preserve"> </v>
      </c>
      <c r="N34" s="32"/>
      <c r="O34" s="33"/>
      <c r="P34" s="23" t="str">
        <f t="shared" si="2"/>
        <v xml:space="preserve"> </v>
      </c>
      <c r="Q34" s="32"/>
      <c r="R34" s="33"/>
      <c r="S34" s="23" t="str">
        <f t="shared" si="3"/>
        <v xml:space="preserve"> </v>
      </c>
      <c r="T34" s="32"/>
      <c r="U34" s="33"/>
      <c r="V34" s="23" t="str">
        <f t="shared" si="4"/>
        <v xml:space="preserve"> </v>
      </c>
      <c r="W34" s="32"/>
      <c r="X34" s="33"/>
      <c r="Y34" s="23" t="str">
        <f t="shared" si="5"/>
        <v xml:space="preserve"> </v>
      </c>
      <c r="Z34" s="32"/>
      <c r="AA34" s="33"/>
      <c r="AB34" s="23" t="str">
        <f t="shared" si="6"/>
        <v xml:space="preserve"> </v>
      </c>
      <c r="AC34" s="32"/>
      <c r="AD34" s="33"/>
      <c r="AE34" s="23" t="str">
        <f t="shared" si="7"/>
        <v xml:space="preserve"> </v>
      </c>
      <c r="AF34" s="32"/>
      <c r="AG34" s="33"/>
      <c r="AH34" s="23" t="str">
        <f t="shared" si="8"/>
        <v xml:space="preserve"> </v>
      </c>
      <c r="AI34" s="32"/>
      <c r="AJ34" s="33"/>
      <c r="AK34" s="23" t="str">
        <f t="shared" si="9"/>
        <v xml:space="preserve"> </v>
      </c>
      <c r="AL34" s="32"/>
      <c r="AM34" s="33"/>
      <c r="AN34" s="23" t="str">
        <f t="shared" si="10"/>
        <v xml:space="preserve"> </v>
      </c>
      <c r="AO34" s="32"/>
      <c r="AP34" s="33"/>
      <c r="AQ34" s="23" t="str">
        <f t="shared" si="11"/>
        <v xml:space="preserve"> </v>
      </c>
      <c r="AR34" s="34">
        <f t="shared" si="13"/>
        <v>0</v>
      </c>
      <c r="AS34" s="35">
        <f t="shared" si="13"/>
        <v>0</v>
      </c>
      <c r="AT34" s="26" t="e">
        <f t="shared" si="12"/>
        <v>#DIV/0!</v>
      </c>
    </row>
    <row r="35" spans="1:46" s="14" customFormat="1" ht="20.100000000000001" customHeight="1" x14ac:dyDescent="0.2">
      <c r="A35" s="27"/>
      <c r="B35" s="28">
        <v>25</v>
      </c>
      <c r="C35" s="29"/>
      <c r="D35" s="30"/>
      <c r="E35" s="29"/>
      <c r="F35" s="29"/>
      <c r="G35" s="31"/>
      <c r="H35" s="32"/>
      <c r="I35" s="33"/>
      <c r="J35" s="23" t="str">
        <f t="shared" si="0"/>
        <v xml:space="preserve"> </v>
      </c>
      <c r="K35" s="32"/>
      <c r="L35" s="33"/>
      <c r="M35" s="23" t="str">
        <f t="shared" si="1"/>
        <v xml:space="preserve"> </v>
      </c>
      <c r="N35" s="32"/>
      <c r="O35" s="33"/>
      <c r="P35" s="23" t="str">
        <f t="shared" si="2"/>
        <v xml:space="preserve"> </v>
      </c>
      <c r="Q35" s="32"/>
      <c r="R35" s="33"/>
      <c r="S35" s="23" t="str">
        <f t="shared" si="3"/>
        <v xml:space="preserve"> </v>
      </c>
      <c r="T35" s="32"/>
      <c r="U35" s="33"/>
      <c r="V35" s="23" t="str">
        <f t="shared" si="4"/>
        <v xml:space="preserve"> </v>
      </c>
      <c r="W35" s="32"/>
      <c r="X35" s="33"/>
      <c r="Y35" s="23" t="str">
        <f t="shared" si="5"/>
        <v xml:space="preserve"> </v>
      </c>
      <c r="Z35" s="32"/>
      <c r="AA35" s="33"/>
      <c r="AB35" s="23" t="str">
        <f t="shared" si="6"/>
        <v xml:space="preserve"> </v>
      </c>
      <c r="AC35" s="32"/>
      <c r="AD35" s="33"/>
      <c r="AE35" s="23" t="str">
        <f t="shared" si="7"/>
        <v xml:space="preserve"> </v>
      </c>
      <c r="AF35" s="32"/>
      <c r="AG35" s="33"/>
      <c r="AH35" s="23" t="str">
        <f t="shared" si="8"/>
        <v xml:space="preserve"> </v>
      </c>
      <c r="AI35" s="32"/>
      <c r="AJ35" s="33"/>
      <c r="AK35" s="23" t="str">
        <f t="shared" si="9"/>
        <v xml:space="preserve"> </v>
      </c>
      <c r="AL35" s="32"/>
      <c r="AM35" s="33"/>
      <c r="AN35" s="23" t="str">
        <f t="shared" si="10"/>
        <v xml:space="preserve"> </v>
      </c>
      <c r="AO35" s="32"/>
      <c r="AP35" s="33"/>
      <c r="AQ35" s="23" t="str">
        <f t="shared" si="11"/>
        <v xml:space="preserve"> </v>
      </c>
      <c r="AR35" s="34">
        <f t="shared" si="13"/>
        <v>0</v>
      </c>
      <c r="AS35" s="35">
        <f t="shared" si="13"/>
        <v>0</v>
      </c>
      <c r="AT35" s="26" t="e">
        <f t="shared" si="12"/>
        <v>#DIV/0!</v>
      </c>
    </row>
    <row r="36" spans="1:46" s="14" customFormat="1" ht="20.100000000000001" customHeight="1" x14ac:dyDescent="0.2">
      <c r="A36" s="27"/>
      <c r="B36" s="28">
        <v>26</v>
      </c>
      <c r="C36" s="29"/>
      <c r="D36" s="30"/>
      <c r="E36" s="29"/>
      <c r="F36" s="29"/>
      <c r="G36" s="31"/>
      <c r="H36" s="32"/>
      <c r="I36" s="33"/>
      <c r="J36" s="23" t="str">
        <f t="shared" si="0"/>
        <v xml:space="preserve"> </v>
      </c>
      <c r="K36" s="32"/>
      <c r="L36" s="33"/>
      <c r="M36" s="23" t="str">
        <f t="shared" si="1"/>
        <v xml:space="preserve"> </v>
      </c>
      <c r="N36" s="32"/>
      <c r="O36" s="33"/>
      <c r="P36" s="23" t="str">
        <f t="shared" si="2"/>
        <v xml:space="preserve"> </v>
      </c>
      <c r="Q36" s="32"/>
      <c r="R36" s="33"/>
      <c r="S36" s="23" t="str">
        <f t="shared" si="3"/>
        <v xml:space="preserve"> </v>
      </c>
      <c r="T36" s="32"/>
      <c r="U36" s="33"/>
      <c r="V36" s="23" t="str">
        <f t="shared" si="4"/>
        <v xml:space="preserve"> </v>
      </c>
      <c r="W36" s="32"/>
      <c r="X36" s="33"/>
      <c r="Y36" s="23" t="str">
        <f t="shared" si="5"/>
        <v xml:space="preserve"> </v>
      </c>
      <c r="Z36" s="32"/>
      <c r="AA36" s="33"/>
      <c r="AB36" s="23" t="str">
        <f t="shared" si="6"/>
        <v xml:space="preserve"> </v>
      </c>
      <c r="AC36" s="32"/>
      <c r="AD36" s="33"/>
      <c r="AE36" s="23" t="str">
        <f t="shared" si="7"/>
        <v xml:space="preserve"> </v>
      </c>
      <c r="AF36" s="32"/>
      <c r="AG36" s="33"/>
      <c r="AH36" s="23" t="str">
        <f t="shared" si="8"/>
        <v xml:space="preserve"> </v>
      </c>
      <c r="AI36" s="32"/>
      <c r="AJ36" s="33"/>
      <c r="AK36" s="23" t="str">
        <f t="shared" si="9"/>
        <v xml:space="preserve"> </v>
      </c>
      <c r="AL36" s="32"/>
      <c r="AM36" s="33"/>
      <c r="AN36" s="23" t="str">
        <f t="shared" si="10"/>
        <v xml:space="preserve"> </v>
      </c>
      <c r="AO36" s="32"/>
      <c r="AP36" s="33"/>
      <c r="AQ36" s="23" t="str">
        <f t="shared" si="11"/>
        <v xml:space="preserve"> </v>
      </c>
      <c r="AR36" s="34">
        <f t="shared" si="13"/>
        <v>0</v>
      </c>
      <c r="AS36" s="35">
        <f t="shared" si="13"/>
        <v>0</v>
      </c>
      <c r="AT36" s="26" t="e">
        <f t="shared" si="12"/>
        <v>#DIV/0!</v>
      </c>
    </row>
    <row r="37" spans="1:46" s="14" customFormat="1" ht="20.100000000000001" customHeight="1" x14ac:dyDescent="0.2">
      <c r="A37" s="27"/>
      <c r="B37" s="28">
        <v>27</v>
      </c>
      <c r="C37" s="29"/>
      <c r="D37" s="30"/>
      <c r="E37" s="29"/>
      <c r="F37" s="29"/>
      <c r="G37" s="31"/>
      <c r="H37" s="32"/>
      <c r="I37" s="33"/>
      <c r="J37" s="23" t="str">
        <f t="shared" si="0"/>
        <v xml:space="preserve"> </v>
      </c>
      <c r="K37" s="32"/>
      <c r="L37" s="33"/>
      <c r="M37" s="23" t="str">
        <f t="shared" si="1"/>
        <v xml:space="preserve"> </v>
      </c>
      <c r="N37" s="32"/>
      <c r="O37" s="33"/>
      <c r="P37" s="23" t="str">
        <f t="shared" si="2"/>
        <v xml:space="preserve"> </v>
      </c>
      <c r="Q37" s="32"/>
      <c r="R37" s="33"/>
      <c r="S37" s="23" t="str">
        <f t="shared" si="3"/>
        <v xml:space="preserve"> </v>
      </c>
      <c r="T37" s="32"/>
      <c r="U37" s="33"/>
      <c r="V37" s="23" t="str">
        <f t="shared" si="4"/>
        <v xml:space="preserve"> </v>
      </c>
      <c r="W37" s="32"/>
      <c r="X37" s="33"/>
      <c r="Y37" s="23" t="str">
        <f t="shared" si="5"/>
        <v xml:space="preserve"> </v>
      </c>
      <c r="Z37" s="32"/>
      <c r="AA37" s="33"/>
      <c r="AB37" s="23" t="str">
        <f t="shared" si="6"/>
        <v xml:space="preserve"> </v>
      </c>
      <c r="AC37" s="32"/>
      <c r="AD37" s="33"/>
      <c r="AE37" s="23" t="str">
        <f t="shared" si="7"/>
        <v xml:space="preserve"> </v>
      </c>
      <c r="AF37" s="32"/>
      <c r="AG37" s="33"/>
      <c r="AH37" s="23" t="str">
        <f t="shared" si="8"/>
        <v xml:space="preserve"> </v>
      </c>
      <c r="AI37" s="32"/>
      <c r="AJ37" s="33"/>
      <c r="AK37" s="23" t="str">
        <f t="shared" si="9"/>
        <v xml:space="preserve"> </v>
      </c>
      <c r="AL37" s="32"/>
      <c r="AM37" s="33"/>
      <c r="AN37" s="23" t="str">
        <f t="shared" si="10"/>
        <v xml:space="preserve"> </v>
      </c>
      <c r="AO37" s="32"/>
      <c r="AP37" s="33"/>
      <c r="AQ37" s="23" t="str">
        <f t="shared" si="11"/>
        <v xml:space="preserve"> </v>
      </c>
      <c r="AR37" s="34">
        <f t="shared" si="13"/>
        <v>0</v>
      </c>
      <c r="AS37" s="35">
        <f t="shared" si="13"/>
        <v>0</v>
      </c>
      <c r="AT37" s="26" t="e">
        <f t="shared" si="12"/>
        <v>#DIV/0!</v>
      </c>
    </row>
    <row r="38" spans="1:46" s="14" customFormat="1" ht="20.100000000000001" customHeight="1" x14ac:dyDescent="0.2">
      <c r="A38" s="27"/>
      <c r="B38" s="28">
        <v>28</v>
      </c>
      <c r="C38" s="29"/>
      <c r="D38" s="30"/>
      <c r="E38" s="29"/>
      <c r="F38" s="29"/>
      <c r="G38" s="31"/>
      <c r="H38" s="32"/>
      <c r="I38" s="33"/>
      <c r="J38" s="23" t="str">
        <f t="shared" si="0"/>
        <v xml:space="preserve"> </v>
      </c>
      <c r="K38" s="32"/>
      <c r="L38" s="33"/>
      <c r="M38" s="23" t="str">
        <f t="shared" si="1"/>
        <v xml:space="preserve"> </v>
      </c>
      <c r="N38" s="32"/>
      <c r="O38" s="33"/>
      <c r="P38" s="23" t="str">
        <f t="shared" si="2"/>
        <v xml:space="preserve"> </v>
      </c>
      <c r="Q38" s="32"/>
      <c r="R38" s="33"/>
      <c r="S38" s="23" t="str">
        <f t="shared" si="3"/>
        <v xml:space="preserve"> </v>
      </c>
      <c r="T38" s="32"/>
      <c r="U38" s="33"/>
      <c r="V38" s="23" t="str">
        <f t="shared" si="4"/>
        <v xml:space="preserve"> </v>
      </c>
      <c r="W38" s="32"/>
      <c r="X38" s="33"/>
      <c r="Y38" s="23" t="str">
        <f t="shared" si="5"/>
        <v xml:space="preserve"> </v>
      </c>
      <c r="Z38" s="32"/>
      <c r="AA38" s="33"/>
      <c r="AB38" s="23" t="str">
        <f t="shared" si="6"/>
        <v xml:space="preserve"> </v>
      </c>
      <c r="AC38" s="32"/>
      <c r="AD38" s="33"/>
      <c r="AE38" s="23" t="str">
        <f t="shared" si="7"/>
        <v xml:space="preserve"> </v>
      </c>
      <c r="AF38" s="32"/>
      <c r="AG38" s="33"/>
      <c r="AH38" s="23" t="str">
        <f t="shared" si="8"/>
        <v xml:space="preserve"> </v>
      </c>
      <c r="AI38" s="32"/>
      <c r="AJ38" s="33"/>
      <c r="AK38" s="23" t="str">
        <f t="shared" si="9"/>
        <v xml:space="preserve"> </v>
      </c>
      <c r="AL38" s="32"/>
      <c r="AM38" s="33"/>
      <c r="AN38" s="23" t="str">
        <f t="shared" si="10"/>
        <v xml:space="preserve"> </v>
      </c>
      <c r="AO38" s="32"/>
      <c r="AP38" s="33"/>
      <c r="AQ38" s="23" t="str">
        <f t="shared" si="11"/>
        <v xml:space="preserve"> </v>
      </c>
      <c r="AR38" s="34">
        <f t="shared" si="13"/>
        <v>0</v>
      </c>
      <c r="AS38" s="35">
        <f t="shared" si="13"/>
        <v>0</v>
      </c>
      <c r="AT38" s="26" t="e">
        <f t="shared" si="12"/>
        <v>#DIV/0!</v>
      </c>
    </row>
    <row r="39" spans="1:46" s="14" customFormat="1" ht="20.100000000000001" customHeight="1" x14ac:dyDescent="0.2">
      <c r="A39" s="27"/>
      <c r="B39" s="28">
        <v>29</v>
      </c>
      <c r="C39" s="29"/>
      <c r="D39" s="30"/>
      <c r="E39" s="29"/>
      <c r="F39" s="29"/>
      <c r="G39" s="31"/>
      <c r="H39" s="32"/>
      <c r="I39" s="33"/>
      <c r="J39" s="23" t="str">
        <f t="shared" si="0"/>
        <v xml:space="preserve"> </v>
      </c>
      <c r="K39" s="32"/>
      <c r="L39" s="33"/>
      <c r="M39" s="23" t="str">
        <f t="shared" si="1"/>
        <v xml:space="preserve"> </v>
      </c>
      <c r="N39" s="32"/>
      <c r="O39" s="33"/>
      <c r="P39" s="23" t="str">
        <f t="shared" si="2"/>
        <v xml:space="preserve"> </v>
      </c>
      <c r="Q39" s="32"/>
      <c r="R39" s="33"/>
      <c r="S39" s="23" t="str">
        <f t="shared" si="3"/>
        <v xml:space="preserve"> </v>
      </c>
      <c r="T39" s="32"/>
      <c r="U39" s="33"/>
      <c r="V39" s="23" t="str">
        <f t="shared" si="4"/>
        <v xml:space="preserve"> </v>
      </c>
      <c r="W39" s="32"/>
      <c r="X39" s="33"/>
      <c r="Y39" s="23" t="str">
        <f t="shared" si="5"/>
        <v xml:space="preserve"> </v>
      </c>
      <c r="Z39" s="32"/>
      <c r="AA39" s="33"/>
      <c r="AB39" s="23" t="str">
        <f t="shared" si="6"/>
        <v xml:space="preserve"> </v>
      </c>
      <c r="AC39" s="32"/>
      <c r="AD39" s="33"/>
      <c r="AE39" s="23" t="str">
        <f t="shared" si="7"/>
        <v xml:space="preserve"> </v>
      </c>
      <c r="AF39" s="32"/>
      <c r="AG39" s="33"/>
      <c r="AH39" s="23" t="str">
        <f t="shared" si="8"/>
        <v xml:space="preserve"> </v>
      </c>
      <c r="AI39" s="32"/>
      <c r="AJ39" s="33"/>
      <c r="AK39" s="23" t="str">
        <f t="shared" si="9"/>
        <v xml:space="preserve"> </v>
      </c>
      <c r="AL39" s="32"/>
      <c r="AM39" s="33"/>
      <c r="AN39" s="23" t="str">
        <f t="shared" si="10"/>
        <v xml:space="preserve"> </v>
      </c>
      <c r="AO39" s="32"/>
      <c r="AP39" s="33"/>
      <c r="AQ39" s="23" t="str">
        <f t="shared" si="11"/>
        <v xml:space="preserve"> </v>
      </c>
      <c r="AR39" s="34">
        <f t="shared" si="13"/>
        <v>0</v>
      </c>
      <c r="AS39" s="35">
        <f t="shared" si="13"/>
        <v>0</v>
      </c>
      <c r="AT39" s="26" t="e">
        <f t="shared" si="12"/>
        <v>#DIV/0!</v>
      </c>
    </row>
    <row r="40" spans="1:46" s="14" customFormat="1" ht="20.100000000000001" customHeight="1" x14ac:dyDescent="0.2">
      <c r="A40" s="27"/>
      <c r="B40" s="28">
        <v>30</v>
      </c>
      <c r="C40" s="29"/>
      <c r="D40" s="30"/>
      <c r="E40" s="29"/>
      <c r="F40" s="29"/>
      <c r="G40" s="31"/>
      <c r="H40" s="32"/>
      <c r="I40" s="33"/>
      <c r="J40" s="23" t="str">
        <f t="shared" si="0"/>
        <v xml:space="preserve"> </v>
      </c>
      <c r="K40" s="32"/>
      <c r="L40" s="33"/>
      <c r="M40" s="23" t="str">
        <f t="shared" si="1"/>
        <v xml:space="preserve"> </v>
      </c>
      <c r="N40" s="32"/>
      <c r="O40" s="33"/>
      <c r="P40" s="23" t="str">
        <f t="shared" si="2"/>
        <v xml:space="preserve"> </v>
      </c>
      <c r="Q40" s="32"/>
      <c r="R40" s="33"/>
      <c r="S40" s="23" t="str">
        <f t="shared" si="3"/>
        <v xml:space="preserve"> </v>
      </c>
      <c r="T40" s="32"/>
      <c r="U40" s="33"/>
      <c r="V40" s="23" t="str">
        <f t="shared" si="4"/>
        <v xml:space="preserve"> </v>
      </c>
      <c r="W40" s="32"/>
      <c r="X40" s="33"/>
      <c r="Y40" s="23" t="str">
        <f t="shared" si="5"/>
        <v xml:space="preserve"> </v>
      </c>
      <c r="Z40" s="32"/>
      <c r="AA40" s="33"/>
      <c r="AB40" s="23" t="str">
        <f t="shared" si="6"/>
        <v xml:space="preserve"> </v>
      </c>
      <c r="AC40" s="32"/>
      <c r="AD40" s="33"/>
      <c r="AE40" s="23" t="str">
        <f t="shared" si="7"/>
        <v xml:space="preserve"> </v>
      </c>
      <c r="AF40" s="32"/>
      <c r="AG40" s="33"/>
      <c r="AH40" s="23" t="str">
        <f t="shared" si="8"/>
        <v xml:space="preserve"> </v>
      </c>
      <c r="AI40" s="32"/>
      <c r="AJ40" s="33"/>
      <c r="AK40" s="23" t="str">
        <f t="shared" si="9"/>
        <v xml:space="preserve"> </v>
      </c>
      <c r="AL40" s="32"/>
      <c r="AM40" s="33"/>
      <c r="AN40" s="23" t="str">
        <f t="shared" si="10"/>
        <v xml:space="preserve"> </v>
      </c>
      <c r="AO40" s="32"/>
      <c r="AP40" s="33"/>
      <c r="AQ40" s="23" t="str">
        <f t="shared" si="11"/>
        <v xml:space="preserve"> </v>
      </c>
      <c r="AR40" s="34">
        <f t="shared" si="13"/>
        <v>0</v>
      </c>
      <c r="AS40" s="35">
        <f t="shared" si="13"/>
        <v>0</v>
      </c>
      <c r="AT40" s="26" t="e">
        <f t="shared" si="12"/>
        <v>#DIV/0!</v>
      </c>
    </row>
    <row r="41" spans="1:46" s="14" customFormat="1" ht="20.100000000000001" customHeight="1" x14ac:dyDescent="0.2">
      <c r="A41" s="27"/>
      <c r="B41" s="28">
        <v>31</v>
      </c>
      <c r="C41" s="29"/>
      <c r="D41" s="30"/>
      <c r="E41" s="29"/>
      <c r="F41" s="29"/>
      <c r="G41" s="31"/>
      <c r="H41" s="32"/>
      <c r="I41" s="33"/>
      <c r="J41" s="23" t="str">
        <f t="shared" si="0"/>
        <v xml:space="preserve"> </v>
      </c>
      <c r="K41" s="32"/>
      <c r="L41" s="33"/>
      <c r="M41" s="23" t="str">
        <f t="shared" si="1"/>
        <v xml:space="preserve"> </v>
      </c>
      <c r="N41" s="32"/>
      <c r="O41" s="33"/>
      <c r="P41" s="23" t="str">
        <f t="shared" si="2"/>
        <v xml:space="preserve"> </v>
      </c>
      <c r="Q41" s="32"/>
      <c r="R41" s="33"/>
      <c r="S41" s="23" t="str">
        <f t="shared" si="3"/>
        <v xml:space="preserve"> </v>
      </c>
      <c r="T41" s="32"/>
      <c r="U41" s="33"/>
      <c r="V41" s="23" t="str">
        <f t="shared" si="4"/>
        <v xml:space="preserve"> </v>
      </c>
      <c r="W41" s="32"/>
      <c r="X41" s="33"/>
      <c r="Y41" s="23" t="str">
        <f t="shared" si="5"/>
        <v xml:space="preserve"> </v>
      </c>
      <c r="Z41" s="32"/>
      <c r="AA41" s="33"/>
      <c r="AB41" s="23" t="str">
        <f t="shared" si="6"/>
        <v xml:space="preserve"> </v>
      </c>
      <c r="AC41" s="32"/>
      <c r="AD41" s="33"/>
      <c r="AE41" s="23" t="str">
        <f t="shared" si="7"/>
        <v xml:space="preserve"> </v>
      </c>
      <c r="AF41" s="32"/>
      <c r="AG41" s="33"/>
      <c r="AH41" s="23" t="str">
        <f t="shared" si="8"/>
        <v xml:space="preserve"> </v>
      </c>
      <c r="AI41" s="32"/>
      <c r="AJ41" s="33"/>
      <c r="AK41" s="23" t="str">
        <f t="shared" si="9"/>
        <v xml:space="preserve"> </v>
      </c>
      <c r="AL41" s="32"/>
      <c r="AM41" s="33"/>
      <c r="AN41" s="23" t="str">
        <f t="shared" si="10"/>
        <v xml:space="preserve"> </v>
      </c>
      <c r="AO41" s="32"/>
      <c r="AP41" s="33"/>
      <c r="AQ41" s="23" t="str">
        <f t="shared" si="11"/>
        <v xml:space="preserve"> </v>
      </c>
      <c r="AR41" s="34">
        <f t="shared" si="13"/>
        <v>0</v>
      </c>
      <c r="AS41" s="35">
        <f t="shared" si="13"/>
        <v>0</v>
      </c>
      <c r="AT41" s="26" t="e">
        <f t="shared" si="12"/>
        <v>#DIV/0!</v>
      </c>
    </row>
    <row r="42" spans="1:46" s="14" customFormat="1" ht="20.100000000000001" customHeight="1" x14ac:dyDescent="0.2">
      <c r="A42" s="27"/>
      <c r="B42" s="28">
        <v>32</v>
      </c>
      <c r="C42" s="29"/>
      <c r="D42" s="30"/>
      <c r="E42" s="29"/>
      <c r="F42" s="29"/>
      <c r="G42" s="31"/>
      <c r="H42" s="32"/>
      <c r="I42" s="33"/>
      <c r="J42" s="23" t="str">
        <f t="shared" si="0"/>
        <v xml:space="preserve"> </v>
      </c>
      <c r="K42" s="32"/>
      <c r="L42" s="33"/>
      <c r="M42" s="23" t="str">
        <f t="shared" si="1"/>
        <v xml:space="preserve"> </v>
      </c>
      <c r="N42" s="32"/>
      <c r="O42" s="33"/>
      <c r="P42" s="23" t="str">
        <f t="shared" si="2"/>
        <v xml:space="preserve"> </v>
      </c>
      <c r="Q42" s="32"/>
      <c r="R42" s="33"/>
      <c r="S42" s="23" t="str">
        <f t="shared" si="3"/>
        <v xml:space="preserve"> </v>
      </c>
      <c r="T42" s="32"/>
      <c r="U42" s="33"/>
      <c r="V42" s="23" t="str">
        <f t="shared" si="4"/>
        <v xml:space="preserve"> </v>
      </c>
      <c r="W42" s="32"/>
      <c r="X42" s="33"/>
      <c r="Y42" s="23" t="str">
        <f t="shared" si="5"/>
        <v xml:space="preserve"> </v>
      </c>
      <c r="Z42" s="32"/>
      <c r="AA42" s="33"/>
      <c r="AB42" s="23" t="str">
        <f t="shared" si="6"/>
        <v xml:space="preserve"> </v>
      </c>
      <c r="AC42" s="32"/>
      <c r="AD42" s="33"/>
      <c r="AE42" s="23" t="str">
        <f t="shared" si="7"/>
        <v xml:space="preserve"> </v>
      </c>
      <c r="AF42" s="32"/>
      <c r="AG42" s="33"/>
      <c r="AH42" s="23" t="str">
        <f t="shared" si="8"/>
        <v xml:space="preserve"> </v>
      </c>
      <c r="AI42" s="32"/>
      <c r="AJ42" s="33"/>
      <c r="AK42" s="23" t="str">
        <f t="shared" si="9"/>
        <v xml:space="preserve"> </v>
      </c>
      <c r="AL42" s="32"/>
      <c r="AM42" s="33"/>
      <c r="AN42" s="23" t="str">
        <f t="shared" si="10"/>
        <v xml:space="preserve"> </v>
      </c>
      <c r="AO42" s="32"/>
      <c r="AP42" s="33"/>
      <c r="AQ42" s="23" t="str">
        <f t="shared" si="11"/>
        <v xml:space="preserve"> </v>
      </c>
      <c r="AR42" s="34">
        <f t="shared" si="13"/>
        <v>0</v>
      </c>
      <c r="AS42" s="35">
        <f t="shared" si="13"/>
        <v>0</v>
      </c>
      <c r="AT42" s="26" t="e">
        <f t="shared" si="12"/>
        <v>#DIV/0!</v>
      </c>
    </row>
    <row r="43" spans="1:46" s="14" customFormat="1" ht="20.100000000000001" customHeight="1" x14ac:dyDescent="0.2">
      <c r="A43" s="27"/>
      <c r="B43" s="28">
        <v>33</v>
      </c>
      <c r="C43" s="29"/>
      <c r="D43" s="30"/>
      <c r="E43" s="29"/>
      <c r="F43" s="29"/>
      <c r="G43" s="31"/>
      <c r="H43" s="32"/>
      <c r="I43" s="33"/>
      <c r="J43" s="23" t="str">
        <f t="shared" si="0"/>
        <v xml:space="preserve"> </v>
      </c>
      <c r="K43" s="32"/>
      <c r="L43" s="33"/>
      <c r="M43" s="23" t="str">
        <f t="shared" si="1"/>
        <v xml:space="preserve"> </v>
      </c>
      <c r="N43" s="32"/>
      <c r="O43" s="33"/>
      <c r="P43" s="23" t="str">
        <f t="shared" si="2"/>
        <v xml:space="preserve"> </v>
      </c>
      <c r="Q43" s="32"/>
      <c r="R43" s="33"/>
      <c r="S43" s="23" t="str">
        <f t="shared" si="3"/>
        <v xml:space="preserve"> </v>
      </c>
      <c r="T43" s="32"/>
      <c r="U43" s="33"/>
      <c r="V43" s="23" t="str">
        <f t="shared" si="4"/>
        <v xml:space="preserve"> </v>
      </c>
      <c r="W43" s="32"/>
      <c r="X43" s="33"/>
      <c r="Y43" s="23" t="str">
        <f t="shared" si="5"/>
        <v xml:space="preserve"> </v>
      </c>
      <c r="Z43" s="32"/>
      <c r="AA43" s="33"/>
      <c r="AB43" s="23" t="str">
        <f t="shared" si="6"/>
        <v xml:space="preserve"> </v>
      </c>
      <c r="AC43" s="32"/>
      <c r="AD43" s="33"/>
      <c r="AE43" s="23" t="str">
        <f t="shared" si="7"/>
        <v xml:space="preserve"> </v>
      </c>
      <c r="AF43" s="32"/>
      <c r="AG43" s="33"/>
      <c r="AH43" s="23" t="str">
        <f t="shared" si="8"/>
        <v xml:space="preserve"> </v>
      </c>
      <c r="AI43" s="32"/>
      <c r="AJ43" s="33"/>
      <c r="AK43" s="23" t="str">
        <f t="shared" si="9"/>
        <v xml:space="preserve"> </v>
      </c>
      <c r="AL43" s="32"/>
      <c r="AM43" s="33"/>
      <c r="AN43" s="23" t="str">
        <f t="shared" si="10"/>
        <v xml:space="preserve"> </v>
      </c>
      <c r="AO43" s="32"/>
      <c r="AP43" s="33"/>
      <c r="AQ43" s="23" t="str">
        <f t="shared" si="11"/>
        <v xml:space="preserve"> </v>
      </c>
      <c r="AR43" s="34">
        <f t="shared" si="13"/>
        <v>0</v>
      </c>
      <c r="AS43" s="35">
        <f t="shared" si="13"/>
        <v>0</v>
      </c>
      <c r="AT43" s="26" t="e">
        <f t="shared" si="12"/>
        <v>#DIV/0!</v>
      </c>
    </row>
    <row r="44" spans="1:46" s="14" customFormat="1" ht="20.100000000000001" customHeight="1" x14ac:dyDescent="0.2">
      <c r="A44" s="27"/>
      <c r="B44" s="28">
        <v>34</v>
      </c>
      <c r="C44" s="29"/>
      <c r="D44" s="30"/>
      <c r="E44" s="29"/>
      <c r="F44" s="29"/>
      <c r="G44" s="31"/>
      <c r="H44" s="32"/>
      <c r="I44" s="33"/>
      <c r="J44" s="23" t="str">
        <f t="shared" si="0"/>
        <v xml:space="preserve"> </v>
      </c>
      <c r="K44" s="32"/>
      <c r="L44" s="33"/>
      <c r="M44" s="23" t="str">
        <f t="shared" si="1"/>
        <v xml:space="preserve"> </v>
      </c>
      <c r="N44" s="32"/>
      <c r="O44" s="33"/>
      <c r="P44" s="23" t="str">
        <f t="shared" si="2"/>
        <v xml:space="preserve"> </v>
      </c>
      <c r="Q44" s="32"/>
      <c r="R44" s="33"/>
      <c r="S44" s="23" t="str">
        <f t="shared" si="3"/>
        <v xml:space="preserve"> </v>
      </c>
      <c r="T44" s="32"/>
      <c r="U44" s="33"/>
      <c r="V44" s="23" t="str">
        <f t="shared" si="4"/>
        <v xml:space="preserve"> </v>
      </c>
      <c r="W44" s="32"/>
      <c r="X44" s="33"/>
      <c r="Y44" s="23" t="str">
        <f t="shared" si="5"/>
        <v xml:space="preserve"> </v>
      </c>
      <c r="Z44" s="32"/>
      <c r="AA44" s="33"/>
      <c r="AB44" s="23" t="str">
        <f t="shared" si="6"/>
        <v xml:space="preserve"> </v>
      </c>
      <c r="AC44" s="32"/>
      <c r="AD44" s="33"/>
      <c r="AE44" s="23" t="str">
        <f t="shared" si="7"/>
        <v xml:space="preserve"> </v>
      </c>
      <c r="AF44" s="32"/>
      <c r="AG44" s="33"/>
      <c r="AH44" s="23" t="str">
        <f t="shared" si="8"/>
        <v xml:space="preserve"> </v>
      </c>
      <c r="AI44" s="32"/>
      <c r="AJ44" s="33"/>
      <c r="AK44" s="23" t="str">
        <f t="shared" si="9"/>
        <v xml:space="preserve"> </v>
      </c>
      <c r="AL44" s="32"/>
      <c r="AM44" s="33"/>
      <c r="AN44" s="23" t="str">
        <f t="shared" si="10"/>
        <v xml:space="preserve"> </v>
      </c>
      <c r="AO44" s="32"/>
      <c r="AP44" s="33"/>
      <c r="AQ44" s="23" t="str">
        <f t="shared" si="11"/>
        <v xml:space="preserve"> </v>
      </c>
      <c r="AR44" s="34">
        <f t="shared" si="13"/>
        <v>0</v>
      </c>
      <c r="AS44" s="35">
        <f t="shared" si="13"/>
        <v>0</v>
      </c>
      <c r="AT44" s="26" t="e">
        <f t="shared" si="12"/>
        <v>#DIV/0!</v>
      </c>
    </row>
    <row r="45" spans="1:46" s="14" customFormat="1" ht="20.100000000000001" customHeight="1" x14ac:dyDescent="0.2">
      <c r="A45" s="27"/>
      <c r="B45" s="28">
        <v>35</v>
      </c>
      <c r="C45" s="29"/>
      <c r="D45" s="30"/>
      <c r="E45" s="29"/>
      <c r="F45" s="29"/>
      <c r="G45" s="31"/>
      <c r="H45" s="32"/>
      <c r="I45" s="33"/>
      <c r="J45" s="23" t="str">
        <f t="shared" si="0"/>
        <v xml:space="preserve"> </v>
      </c>
      <c r="K45" s="32"/>
      <c r="L45" s="33"/>
      <c r="M45" s="23" t="str">
        <f t="shared" si="1"/>
        <v xml:space="preserve"> </v>
      </c>
      <c r="N45" s="32"/>
      <c r="O45" s="33"/>
      <c r="P45" s="23" t="str">
        <f t="shared" si="2"/>
        <v xml:space="preserve"> </v>
      </c>
      <c r="Q45" s="32"/>
      <c r="R45" s="33"/>
      <c r="S45" s="23" t="str">
        <f t="shared" si="3"/>
        <v xml:space="preserve"> </v>
      </c>
      <c r="T45" s="32"/>
      <c r="U45" s="33"/>
      <c r="V45" s="23" t="str">
        <f t="shared" si="4"/>
        <v xml:space="preserve"> </v>
      </c>
      <c r="W45" s="32"/>
      <c r="X45" s="33"/>
      <c r="Y45" s="23" t="str">
        <f t="shared" si="5"/>
        <v xml:space="preserve"> </v>
      </c>
      <c r="Z45" s="32"/>
      <c r="AA45" s="33"/>
      <c r="AB45" s="23" t="str">
        <f t="shared" si="6"/>
        <v xml:space="preserve"> </v>
      </c>
      <c r="AC45" s="32"/>
      <c r="AD45" s="33"/>
      <c r="AE45" s="23" t="str">
        <f t="shared" si="7"/>
        <v xml:space="preserve"> </v>
      </c>
      <c r="AF45" s="32"/>
      <c r="AG45" s="33"/>
      <c r="AH45" s="23" t="str">
        <f t="shared" si="8"/>
        <v xml:space="preserve"> </v>
      </c>
      <c r="AI45" s="32"/>
      <c r="AJ45" s="33"/>
      <c r="AK45" s="23" t="str">
        <f t="shared" si="9"/>
        <v xml:space="preserve"> </v>
      </c>
      <c r="AL45" s="32"/>
      <c r="AM45" s="33"/>
      <c r="AN45" s="23" t="str">
        <f t="shared" si="10"/>
        <v xml:space="preserve"> </v>
      </c>
      <c r="AO45" s="32"/>
      <c r="AP45" s="33"/>
      <c r="AQ45" s="23" t="str">
        <f t="shared" si="11"/>
        <v xml:space="preserve"> </v>
      </c>
      <c r="AR45" s="34">
        <f t="shared" si="13"/>
        <v>0</v>
      </c>
      <c r="AS45" s="35">
        <f t="shared" si="13"/>
        <v>0</v>
      </c>
      <c r="AT45" s="26" t="e">
        <f t="shared" si="12"/>
        <v>#DIV/0!</v>
      </c>
    </row>
    <row r="46" spans="1:46" s="14" customFormat="1" ht="20.100000000000001" customHeight="1" x14ac:dyDescent="0.2">
      <c r="A46" s="27"/>
      <c r="B46" s="28">
        <v>36</v>
      </c>
      <c r="C46" s="29"/>
      <c r="D46" s="30"/>
      <c r="E46" s="29"/>
      <c r="F46" s="29"/>
      <c r="G46" s="31"/>
      <c r="H46" s="32"/>
      <c r="I46" s="33"/>
      <c r="J46" s="23" t="str">
        <f t="shared" si="0"/>
        <v xml:space="preserve"> </v>
      </c>
      <c r="K46" s="32"/>
      <c r="L46" s="33"/>
      <c r="M46" s="23" t="str">
        <f t="shared" si="1"/>
        <v xml:space="preserve"> </v>
      </c>
      <c r="N46" s="32"/>
      <c r="O46" s="33"/>
      <c r="P46" s="23" t="str">
        <f t="shared" si="2"/>
        <v xml:space="preserve"> </v>
      </c>
      <c r="Q46" s="32"/>
      <c r="R46" s="33"/>
      <c r="S46" s="23" t="str">
        <f t="shared" si="3"/>
        <v xml:space="preserve"> </v>
      </c>
      <c r="T46" s="32"/>
      <c r="U46" s="33"/>
      <c r="V46" s="23" t="str">
        <f t="shared" si="4"/>
        <v xml:space="preserve"> </v>
      </c>
      <c r="W46" s="32"/>
      <c r="X46" s="33"/>
      <c r="Y46" s="23" t="str">
        <f t="shared" si="5"/>
        <v xml:space="preserve"> </v>
      </c>
      <c r="Z46" s="32"/>
      <c r="AA46" s="33"/>
      <c r="AB46" s="23" t="str">
        <f t="shared" si="6"/>
        <v xml:space="preserve"> </v>
      </c>
      <c r="AC46" s="32"/>
      <c r="AD46" s="33"/>
      <c r="AE46" s="23" t="str">
        <f t="shared" si="7"/>
        <v xml:space="preserve"> </v>
      </c>
      <c r="AF46" s="32"/>
      <c r="AG46" s="33"/>
      <c r="AH46" s="23" t="str">
        <f t="shared" si="8"/>
        <v xml:space="preserve"> </v>
      </c>
      <c r="AI46" s="32"/>
      <c r="AJ46" s="33"/>
      <c r="AK46" s="23" t="str">
        <f t="shared" si="9"/>
        <v xml:space="preserve"> </v>
      </c>
      <c r="AL46" s="32"/>
      <c r="AM46" s="33"/>
      <c r="AN46" s="23" t="str">
        <f t="shared" si="10"/>
        <v xml:space="preserve"> </v>
      </c>
      <c r="AO46" s="32"/>
      <c r="AP46" s="33"/>
      <c r="AQ46" s="23" t="str">
        <f t="shared" si="11"/>
        <v xml:space="preserve"> </v>
      </c>
      <c r="AR46" s="34">
        <f t="shared" si="13"/>
        <v>0</v>
      </c>
      <c r="AS46" s="35">
        <f t="shared" si="13"/>
        <v>0</v>
      </c>
      <c r="AT46" s="26" t="e">
        <f t="shared" si="12"/>
        <v>#DIV/0!</v>
      </c>
    </row>
    <row r="47" spans="1:46" s="14" customFormat="1" ht="20.100000000000001" customHeight="1" x14ac:dyDescent="0.2">
      <c r="A47" s="27"/>
      <c r="B47" s="28">
        <v>37</v>
      </c>
      <c r="C47" s="29"/>
      <c r="D47" s="30"/>
      <c r="E47" s="29"/>
      <c r="F47" s="29"/>
      <c r="G47" s="31"/>
      <c r="H47" s="32"/>
      <c r="I47" s="33"/>
      <c r="J47" s="23" t="str">
        <f t="shared" si="0"/>
        <v xml:space="preserve"> </v>
      </c>
      <c r="K47" s="32"/>
      <c r="L47" s="33"/>
      <c r="M47" s="23" t="str">
        <f t="shared" si="1"/>
        <v xml:space="preserve"> </v>
      </c>
      <c r="N47" s="32"/>
      <c r="O47" s="33"/>
      <c r="P47" s="23" t="str">
        <f t="shared" si="2"/>
        <v xml:space="preserve"> </v>
      </c>
      <c r="Q47" s="32"/>
      <c r="R47" s="33"/>
      <c r="S47" s="23" t="str">
        <f t="shared" si="3"/>
        <v xml:space="preserve"> </v>
      </c>
      <c r="T47" s="32"/>
      <c r="U47" s="33"/>
      <c r="V47" s="23" t="str">
        <f t="shared" si="4"/>
        <v xml:space="preserve"> </v>
      </c>
      <c r="W47" s="32"/>
      <c r="X47" s="33"/>
      <c r="Y47" s="23" t="str">
        <f t="shared" si="5"/>
        <v xml:space="preserve"> </v>
      </c>
      <c r="Z47" s="32"/>
      <c r="AA47" s="33"/>
      <c r="AB47" s="23" t="str">
        <f t="shared" si="6"/>
        <v xml:space="preserve"> </v>
      </c>
      <c r="AC47" s="32"/>
      <c r="AD47" s="33"/>
      <c r="AE47" s="23" t="str">
        <f t="shared" si="7"/>
        <v xml:space="preserve"> </v>
      </c>
      <c r="AF47" s="32"/>
      <c r="AG47" s="33"/>
      <c r="AH47" s="23" t="str">
        <f t="shared" si="8"/>
        <v xml:space="preserve"> </v>
      </c>
      <c r="AI47" s="32"/>
      <c r="AJ47" s="33"/>
      <c r="AK47" s="23" t="str">
        <f t="shared" si="9"/>
        <v xml:space="preserve"> </v>
      </c>
      <c r="AL47" s="32"/>
      <c r="AM47" s="33"/>
      <c r="AN47" s="23" t="str">
        <f t="shared" si="10"/>
        <v xml:space="preserve"> </v>
      </c>
      <c r="AO47" s="32"/>
      <c r="AP47" s="33"/>
      <c r="AQ47" s="23" t="str">
        <f t="shared" si="11"/>
        <v xml:space="preserve"> </v>
      </c>
      <c r="AR47" s="34">
        <f t="shared" si="13"/>
        <v>0</v>
      </c>
      <c r="AS47" s="35">
        <f t="shared" si="13"/>
        <v>0</v>
      </c>
      <c r="AT47" s="26" t="e">
        <f t="shared" si="12"/>
        <v>#DIV/0!</v>
      </c>
    </row>
    <row r="48" spans="1:46" s="14" customFormat="1" ht="20.100000000000001" customHeight="1" x14ac:dyDescent="0.2">
      <c r="A48" s="27"/>
      <c r="B48" s="28">
        <v>38</v>
      </c>
      <c r="C48" s="29"/>
      <c r="D48" s="30"/>
      <c r="E48" s="29"/>
      <c r="F48" s="29"/>
      <c r="G48" s="31"/>
      <c r="H48" s="32"/>
      <c r="I48" s="33"/>
      <c r="J48" s="23" t="str">
        <f t="shared" si="0"/>
        <v xml:space="preserve"> </v>
      </c>
      <c r="K48" s="32"/>
      <c r="L48" s="33"/>
      <c r="M48" s="23" t="str">
        <f t="shared" si="1"/>
        <v xml:space="preserve"> </v>
      </c>
      <c r="N48" s="32"/>
      <c r="O48" s="33"/>
      <c r="P48" s="23" t="str">
        <f t="shared" si="2"/>
        <v xml:space="preserve"> </v>
      </c>
      <c r="Q48" s="32"/>
      <c r="R48" s="33"/>
      <c r="S48" s="23" t="str">
        <f t="shared" si="3"/>
        <v xml:space="preserve"> </v>
      </c>
      <c r="T48" s="32"/>
      <c r="U48" s="33"/>
      <c r="V48" s="23" t="str">
        <f t="shared" si="4"/>
        <v xml:space="preserve"> </v>
      </c>
      <c r="W48" s="32"/>
      <c r="X48" s="33"/>
      <c r="Y48" s="23" t="str">
        <f t="shared" si="5"/>
        <v xml:space="preserve"> </v>
      </c>
      <c r="Z48" s="32"/>
      <c r="AA48" s="33"/>
      <c r="AB48" s="23" t="str">
        <f t="shared" si="6"/>
        <v xml:space="preserve"> </v>
      </c>
      <c r="AC48" s="32"/>
      <c r="AD48" s="33"/>
      <c r="AE48" s="23" t="str">
        <f t="shared" si="7"/>
        <v xml:space="preserve"> </v>
      </c>
      <c r="AF48" s="32"/>
      <c r="AG48" s="33"/>
      <c r="AH48" s="23" t="str">
        <f t="shared" si="8"/>
        <v xml:space="preserve"> </v>
      </c>
      <c r="AI48" s="32"/>
      <c r="AJ48" s="33"/>
      <c r="AK48" s="23" t="str">
        <f t="shared" si="9"/>
        <v xml:space="preserve"> </v>
      </c>
      <c r="AL48" s="32"/>
      <c r="AM48" s="33"/>
      <c r="AN48" s="23" t="str">
        <f t="shared" si="10"/>
        <v xml:space="preserve"> </v>
      </c>
      <c r="AO48" s="32"/>
      <c r="AP48" s="33"/>
      <c r="AQ48" s="23" t="str">
        <f t="shared" si="11"/>
        <v xml:space="preserve"> </v>
      </c>
      <c r="AR48" s="34">
        <f t="shared" si="13"/>
        <v>0</v>
      </c>
      <c r="AS48" s="35">
        <f t="shared" si="13"/>
        <v>0</v>
      </c>
      <c r="AT48" s="26" t="e">
        <f t="shared" si="12"/>
        <v>#DIV/0!</v>
      </c>
    </row>
    <row r="49" spans="1:46" s="14" customFormat="1" ht="20.100000000000001" customHeight="1" x14ac:dyDescent="0.2">
      <c r="A49" s="27"/>
      <c r="B49" s="28">
        <v>39</v>
      </c>
      <c r="C49" s="29"/>
      <c r="D49" s="30"/>
      <c r="E49" s="29"/>
      <c r="F49" s="29"/>
      <c r="G49" s="31"/>
      <c r="H49" s="32"/>
      <c r="I49" s="33"/>
      <c r="J49" s="23" t="str">
        <f t="shared" si="0"/>
        <v xml:space="preserve"> </v>
      </c>
      <c r="K49" s="32"/>
      <c r="L49" s="33"/>
      <c r="M49" s="23" t="str">
        <f t="shared" si="1"/>
        <v xml:space="preserve"> </v>
      </c>
      <c r="N49" s="32"/>
      <c r="O49" s="33"/>
      <c r="P49" s="23" t="str">
        <f t="shared" si="2"/>
        <v xml:space="preserve"> </v>
      </c>
      <c r="Q49" s="32"/>
      <c r="R49" s="33"/>
      <c r="S49" s="23" t="str">
        <f t="shared" si="3"/>
        <v xml:space="preserve"> </v>
      </c>
      <c r="T49" s="32"/>
      <c r="U49" s="33"/>
      <c r="V49" s="23" t="str">
        <f t="shared" si="4"/>
        <v xml:space="preserve"> </v>
      </c>
      <c r="W49" s="32"/>
      <c r="X49" s="33"/>
      <c r="Y49" s="23" t="str">
        <f t="shared" si="5"/>
        <v xml:space="preserve"> </v>
      </c>
      <c r="Z49" s="32"/>
      <c r="AA49" s="33"/>
      <c r="AB49" s="23" t="str">
        <f t="shared" si="6"/>
        <v xml:space="preserve"> </v>
      </c>
      <c r="AC49" s="32"/>
      <c r="AD49" s="33"/>
      <c r="AE49" s="23" t="str">
        <f t="shared" si="7"/>
        <v xml:space="preserve"> </v>
      </c>
      <c r="AF49" s="32"/>
      <c r="AG49" s="33"/>
      <c r="AH49" s="23" t="str">
        <f t="shared" si="8"/>
        <v xml:space="preserve"> </v>
      </c>
      <c r="AI49" s="32"/>
      <c r="AJ49" s="33"/>
      <c r="AK49" s="23" t="str">
        <f t="shared" si="9"/>
        <v xml:space="preserve"> </v>
      </c>
      <c r="AL49" s="32"/>
      <c r="AM49" s="33"/>
      <c r="AN49" s="23" t="str">
        <f t="shared" si="10"/>
        <v xml:space="preserve"> </v>
      </c>
      <c r="AO49" s="32"/>
      <c r="AP49" s="33"/>
      <c r="AQ49" s="23" t="str">
        <f t="shared" si="11"/>
        <v xml:space="preserve"> </v>
      </c>
      <c r="AR49" s="34">
        <f t="shared" si="13"/>
        <v>0</v>
      </c>
      <c r="AS49" s="35">
        <f t="shared" si="13"/>
        <v>0</v>
      </c>
      <c r="AT49" s="26" t="e">
        <f t="shared" si="12"/>
        <v>#DIV/0!</v>
      </c>
    </row>
    <row r="50" spans="1:46" s="14" customFormat="1" ht="20.100000000000001" customHeight="1" x14ac:dyDescent="0.2">
      <c r="A50" s="27"/>
      <c r="B50" s="28">
        <v>40</v>
      </c>
      <c r="C50" s="29"/>
      <c r="D50" s="30"/>
      <c r="E50" s="29"/>
      <c r="F50" s="29"/>
      <c r="G50" s="31"/>
      <c r="H50" s="32"/>
      <c r="I50" s="33"/>
      <c r="J50" s="23" t="str">
        <f t="shared" si="0"/>
        <v xml:space="preserve"> </v>
      </c>
      <c r="K50" s="32"/>
      <c r="L50" s="33"/>
      <c r="M50" s="23" t="str">
        <f t="shared" si="1"/>
        <v xml:space="preserve"> </v>
      </c>
      <c r="N50" s="32"/>
      <c r="O50" s="33"/>
      <c r="P50" s="23" t="str">
        <f t="shared" si="2"/>
        <v xml:space="preserve"> </v>
      </c>
      <c r="Q50" s="32"/>
      <c r="R50" s="33"/>
      <c r="S50" s="23" t="str">
        <f t="shared" si="3"/>
        <v xml:space="preserve"> </v>
      </c>
      <c r="T50" s="32"/>
      <c r="U50" s="33"/>
      <c r="V50" s="23" t="str">
        <f t="shared" si="4"/>
        <v xml:space="preserve"> </v>
      </c>
      <c r="W50" s="32"/>
      <c r="X50" s="33"/>
      <c r="Y50" s="23" t="str">
        <f t="shared" si="5"/>
        <v xml:space="preserve"> </v>
      </c>
      <c r="Z50" s="32"/>
      <c r="AA50" s="33"/>
      <c r="AB50" s="23" t="str">
        <f t="shared" si="6"/>
        <v xml:space="preserve"> </v>
      </c>
      <c r="AC50" s="32"/>
      <c r="AD50" s="33"/>
      <c r="AE50" s="23" t="str">
        <f t="shared" si="7"/>
        <v xml:space="preserve"> </v>
      </c>
      <c r="AF50" s="32"/>
      <c r="AG50" s="33"/>
      <c r="AH50" s="23" t="str">
        <f t="shared" si="8"/>
        <v xml:space="preserve"> </v>
      </c>
      <c r="AI50" s="32"/>
      <c r="AJ50" s="33"/>
      <c r="AK50" s="23" t="str">
        <f t="shared" si="9"/>
        <v xml:space="preserve"> </v>
      </c>
      <c r="AL50" s="32"/>
      <c r="AM50" s="33"/>
      <c r="AN50" s="23" t="str">
        <f t="shared" si="10"/>
        <v xml:space="preserve"> </v>
      </c>
      <c r="AO50" s="32"/>
      <c r="AP50" s="33"/>
      <c r="AQ50" s="23" t="str">
        <f t="shared" si="11"/>
        <v xml:space="preserve"> </v>
      </c>
      <c r="AR50" s="34">
        <f t="shared" si="13"/>
        <v>0</v>
      </c>
      <c r="AS50" s="35">
        <f t="shared" si="13"/>
        <v>0</v>
      </c>
      <c r="AT50" s="26" t="e">
        <f t="shared" si="12"/>
        <v>#DIV/0!</v>
      </c>
    </row>
    <row r="51" spans="1:46" s="14" customFormat="1" ht="20.100000000000001" customHeight="1" x14ac:dyDescent="0.2">
      <c r="A51" s="27"/>
      <c r="B51" s="28">
        <v>41</v>
      </c>
      <c r="C51" s="29"/>
      <c r="D51" s="30"/>
      <c r="E51" s="29"/>
      <c r="F51" s="29"/>
      <c r="G51" s="31"/>
      <c r="H51" s="32"/>
      <c r="I51" s="33"/>
      <c r="J51" s="23" t="str">
        <f t="shared" si="0"/>
        <v xml:space="preserve"> </v>
      </c>
      <c r="K51" s="32"/>
      <c r="L51" s="33"/>
      <c r="M51" s="23" t="str">
        <f t="shared" si="1"/>
        <v xml:space="preserve"> </v>
      </c>
      <c r="N51" s="32"/>
      <c r="O51" s="33"/>
      <c r="P51" s="23" t="str">
        <f t="shared" si="2"/>
        <v xml:space="preserve"> </v>
      </c>
      <c r="Q51" s="32"/>
      <c r="R51" s="33"/>
      <c r="S51" s="23" t="str">
        <f t="shared" si="3"/>
        <v xml:space="preserve"> </v>
      </c>
      <c r="T51" s="32"/>
      <c r="U51" s="33"/>
      <c r="V51" s="23" t="str">
        <f t="shared" si="4"/>
        <v xml:space="preserve"> </v>
      </c>
      <c r="W51" s="32"/>
      <c r="X51" s="33"/>
      <c r="Y51" s="23" t="str">
        <f t="shared" si="5"/>
        <v xml:space="preserve"> </v>
      </c>
      <c r="Z51" s="32"/>
      <c r="AA51" s="33"/>
      <c r="AB51" s="23" t="str">
        <f t="shared" si="6"/>
        <v xml:space="preserve"> </v>
      </c>
      <c r="AC51" s="32"/>
      <c r="AD51" s="33"/>
      <c r="AE51" s="23" t="str">
        <f t="shared" si="7"/>
        <v xml:space="preserve"> </v>
      </c>
      <c r="AF51" s="32"/>
      <c r="AG51" s="33"/>
      <c r="AH51" s="23" t="str">
        <f t="shared" si="8"/>
        <v xml:space="preserve"> </v>
      </c>
      <c r="AI51" s="32"/>
      <c r="AJ51" s="33"/>
      <c r="AK51" s="23" t="str">
        <f t="shared" si="9"/>
        <v xml:space="preserve"> </v>
      </c>
      <c r="AL51" s="32"/>
      <c r="AM51" s="33"/>
      <c r="AN51" s="23" t="str">
        <f t="shared" si="10"/>
        <v xml:space="preserve"> </v>
      </c>
      <c r="AO51" s="32"/>
      <c r="AP51" s="33"/>
      <c r="AQ51" s="23" t="str">
        <f t="shared" si="11"/>
        <v xml:space="preserve"> </v>
      </c>
      <c r="AR51" s="34">
        <f t="shared" si="13"/>
        <v>0</v>
      </c>
      <c r="AS51" s="35">
        <f t="shared" si="13"/>
        <v>0</v>
      </c>
      <c r="AT51" s="26" t="e">
        <f t="shared" si="12"/>
        <v>#DIV/0!</v>
      </c>
    </row>
    <row r="52" spans="1:46" s="14" customFormat="1" ht="20.100000000000001" customHeight="1" x14ac:dyDescent="0.2">
      <c r="A52" s="27"/>
      <c r="B52" s="28">
        <v>42</v>
      </c>
      <c r="C52" s="29"/>
      <c r="D52" s="30"/>
      <c r="E52" s="29"/>
      <c r="F52" s="29"/>
      <c r="G52" s="31"/>
      <c r="H52" s="32"/>
      <c r="I52" s="33"/>
      <c r="J52" s="23" t="str">
        <f t="shared" si="0"/>
        <v xml:space="preserve"> </v>
      </c>
      <c r="K52" s="32"/>
      <c r="L52" s="33"/>
      <c r="M52" s="23" t="str">
        <f t="shared" si="1"/>
        <v xml:space="preserve"> </v>
      </c>
      <c r="N52" s="32"/>
      <c r="O52" s="33"/>
      <c r="P52" s="23" t="str">
        <f t="shared" si="2"/>
        <v xml:space="preserve"> </v>
      </c>
      <c r="Q52" s="32"/>
      <c r="R52" s="33"/>
      <c r="S52" s="23" t="str">
        <f t="shared" si="3"/>
        <v xml:space="preserve"> </v>
      </c>
      <c r="T52" s="32"/>
      <c r="U52" s="33"/>
      <c r="V52" s="23" t="str">
        <f t="shared" si="4"/>
        <v xml:space="preserve"> </v>
      </c>
      <c r="W52" s="32"/>
      <c r="X52" s="33"/>
      <c r="Y52" s="23" t="str">
        <f t="shared" si="5"/>
        <v xml:space="preserve"> </v>
      </c>
      <c r="Z52" s="32"/>
      <c r="AA52" s="33"/>
      <c r="AB52" s="23" t="str">
        <f t="shared" si="6"/>
        <v xml:space="preserve"> </v>
      </c>
      <c r="AC52" s="32"/>
      <c r="AD52" s="33"/>
      <c r="AE52" s="23" t="str">
        <f t="shared" si="7"/>
        <v xml:space="preserve"> </v>
      </c>
      <c r="AF52" s="32"/>
      <c r="AG52" s="33"/>
      <c r="AH52" s="23" t="str">
        <f t="shared" si="8"/>
        <v xml:space="preserve"> </v>
      </c>
      <c r="AI52" s="32"/>
      <c r="AJ52" s="33"/>
      <c r="AK52" s="23" t="str">
        <f t="shared" si="9"/>
        <v xml:space="preserve"> </v>
      </c>
      <c r="AL52" s="32"/>
      <c r="AM52" s="33"/>
      <c r="AN52" s="23" t="str">
        <f t="shared" si="10"/>
        <v xml:space="preserve"> </v>
      </c>
      <c r="AO52" s="32"/>
      <c r="AP52" s="33"/>
      <c r="AQ52" s="23" t="str">
        <f t="shared" si="11"/>
        <v xml:space="preserve"> </v>
      </c>
      <c r="AR52" s="34">
        <f t="shared" si="13"/>
        <v>0</v>
      </c>
      <c r="AS52" s="35">
        <f t="shared" si="13"/>
        <v>0</v>
      </c>
      <c r="AT52" s="26" t="e">
        <f t="shared" si="12"/>
        <v>#DIV/0!</v>
      </c>
    </row>
    <row r="53" spans="1:46" s="14" customFormat="1" ht="20.100000000000001" customHeight="1" x14ac:dyDescent="0.2">
      <c r="A53" s="27"/>
      <c r="B53" s="28">
        <v>43</v>
      </c>
      <c r="C53" s="29"/>
      <c r="D53" s="30"/>
      <c r="E53" s="29"/>
      <c r="F53" s="29"/>
      <c r="G53" s="31"/>
      <c r="H53" s="32"/>
      <c r="I53" s="33"/>
      <c r="J53" s="23" t="str">
        <f t="shared" si="0"/>
        <v xml:space="preserve"> </v>
      </c>
      <c r="K53" s="32"/>
      <c r="L53" s="33"/>
      <c r="M53" s="23" t="str">
        <f t="shared" si="1"/>
        <v xml:space="preserve"> </v>
      </c>
      <c r="N53" s="32"/>
      <c r="O53" s="33"/>
      <c r="P53" s="23" t="str">
        <f t="shared" si="2"/>
        <v xml:space="preserve"> </v>
      </c>
      <c r="Q53" s="32"/>
      <c r="R53" s="33"/>
      <c r="S53" s="23" t="str">
        <f t="shared" si="3"/>
        <v xml:space="preserve"> </v>
      </c>
      <c r="T53" s="32"/>
      <c r="U53" s="33"/>
      <c r="V53" s="23" t="str">
        <f t="shared" si="4"/>
        <v xml:space="preserve"> </v>
      </c>
      <c r="W53" s="32"/>
      <c r="X53" s="33"/>
      <c r="Y53" s="23" t="str">
        <f t="shared" si="5"/>
        <v xml:space="preserve"> </v>
      </c>
      <c r="Z53" s="32"/>
      <c r="AA53" s="33"/>
      <c r="AB53" s="23" t="str">
        <f t="shared" si="6"/>
        <v xml:space="preserve"> </v>
      </c>
      <c r="AC53" s="32"/>
      <c r="AD53" s="33"/>
      <c r="AE53" s="23" t="str">
        <f t="shared" si="7"/>
        <v xml:space="preserve"> </v>
      </c>
      <c r="AF53" s="32"/>
      <c r="AG53" s="33"/>
      <c r="AH53" s="23" t="str">
        <f t="shared" si="8"/>
        <v xml:space="preserve"> </v>
      </c>
      <c r="AI53" s="32"/>
      <c r="AJ53" s="33"/>
      <c r="AK53" s="23" t="str">
        <f t="shared" si="9"/>
        <v xml:space="preserve"> </v>
      </c>
      <c r="AL53" s="32"/>
      <c r="AM53" s="33"/>
      <c r="AN53" s="23" t="str">
        <f t="shared" si="10"/>
        <v xml:space="preserve"> </v>
      </c>
      <c r="AO53" s="32"/>
      <c r="AP53" s="33"/>
      <c r="AQ53" s="23" t="str">
        <f t="shared" si="11"/>
        <v xml:space="preserve"> </v>
      </c>
      <c r="AR53" s="34">
        <f t="shared" si="13"/>
        <v>0</v>
      </c>
      <c r="AS53" s="35">
        <f t="shared" si="13"/>
        <v>0</v>
      </c>
      <c r="AT53" s="26" t="e">
        <f t="shared" si="12"/>
        <v>#DIV/0!</v>
      </c>
    </row>
    <row r="54" spans="1:46" s="14" customFormat="1" ht="20.100000000000001" customHeight="1" x14ac:dyDescent="0.2">
      <c r="A54" s="27"/>
      <c r="B54" s="28">
        <v>44</v>
      </c>
      <c r="C54" s="29"/>
      <c r="D54" s="30"/>
      <c r="E54" s="29"/>
      <c r="F54" s="29"/>
      <c r="G54" s="31"/>
      <c r="H54" s="32"/>
      <c r="I54" s="33"/>
      <c r="J54" s="23" t="str">
        <f t="shared" si="0"/>
        <v xml:space="preserve"> </v>
      </c>
      <c r="K54" s="32"/>
      <c r="L54" s="33"/>
      <c r="M54" s="23" t="str">
        <f t="shared" si="1"/>
        <v xml:space="preserve"> </v>
      </c>
      <c r="N54" s="32"/>
      <c r="O54" s="33"/>
      <c r="P54" s="23" t="str">
        <f t="shared" si="2"/>
        <v xml:space="preserve"> </v>
      </c>
      <c r="Q54" s="32"/>
      <c r="R54" s="33"/>
      <c r="S54" s="23" t="str">
        <f t="shared" si="3"/>
        <v xml:space="preserve"> </v>
      </c>
      <c r="T54" s="32"/>
      <c r="U54" s="33"/>
      <c r="V54" s="23" t="str">
        <f t="shared" si="4"/>
        <v xml:space="preserve"> </v>
      </c>
      <c r="W54" s="32"/>
      <c r="X54" s="33"/>
      <c r="Y54" s="23" t="str">
        <f t="shared" si="5"/>
        <v xml:space="preserve"> </v>
      </c>
      <c r="Z54" s="32"/>
      <c r="AA54" s="33"/>
      <c r="AB54" s="23" t="str">
        <f t="shared" si="6"/>
        <v xml:space="preserve"> </v>
      </c>
      <c r="AC54" s="32"/>
      <c r="AD54" s="33"/>
      <c r="AE54" s="23" t="str">
        <f t="shared" si="7"/>
        <v xml:space="preserve"> </v>
      </c>
      <c r="AF54" s="32"/>
      <c r="AG54" s="33"/>
      <c r="AH54" s="23" t="str">
        <f t="shared" si="8"/>
        <v xml:space="preserve"> </v>
      </c>
      <c r="AI54" s="32"/>
      <c r="AJ54" s="33"/>
      <c r="AK54" s="23" t="str">
        <f t="shared" si="9"/>
        <v xml:space="preserve"> </v>
      </c>
      <c r="AL54" s="32"/>
      <c r="AM54" s="33"/>
      <c r="AN54" s="23" t="str">
        <f t="shared" si="10"/>
        <v xml:space="preserve"> </v>
      </c>
      <c r="AO54" s="32"/>
      <c r="AP54" s="33"/>
      <c r="AQ54" s="23" t="str">
        <f t="shared" si="11"/>
        <v xml:space="preserve"> </v>
      </c>
      <c r="AR54" s="34">
        <f t="shared" si="13"/>
        <v>0</v>
      </c>
      <c r="AS54" s="35">
        <f t="shared" si="13"/>
        <v>0</v>
      </c>
      <c r="AT54" s="26" t="e">
        <f t="shared" si="12"/>
        <v>#DIV/0!</v>
      </c>
    </row>
    <row r="55" spans="1:46" s="14" customFormat="1" ht="20.100000000000001" customHeight="1" x14ac:dyDescent="0.2">
      <c r="A55" s="27"/>
      <c r="B55" s="28">
        <v>45</v>
      </c>
      <c r="C55" s="29"/>
      <c r="D55" s="30"/>
      <c r="E55" s="29"/>
      <c r="F55" s="29"/>
      <c r="G55" s="31"/>
      <c r="H55" s="32"/>
      <c r="I55" s="33"/>
      <c r="J55" s="23" t="str">
        <f t="shared" si="0"/>
        <v xml:space="preserve"> </v>
      </c>
      <c r="K55" s="32"/>
      <c r="L55" s="33"/>
      <c r="M55" s="23" t="str">
        <f t="shared" si="1"/>
        <v xml:space="preserve"> </v>
      </c>
      <c r="N55" s="32"/>
      <c r="O55" s="33"/>
      <c r="P55" s="23" t="str">
        <f t="shared" si="2"/>
        <v xml:space="preserve"> </v>
      </c>
      <c r="Q55" s="32"/>
      <c r="R55" s="33"/>
      <c r="S55" s="23" t="str">
        <f t="shared" si="3"/>
        <v xml:space="preserve"> </v>
      </c>
      <c r="T55" s="32"/>
      <c r="U55" s="33"/>
      <c r="V55" s="23" t="str">
        <f t="shared" si="4"/>
        <v xml:space="preserve"> </v>
      </c>
      <c r="W55" s="32"/>
      <c r="X55" s="33"/>
      <c r="Y55" s="23" t="str">
        <f t="shared" si="5"/>
        <v xml:space="preserve"> </v>
      </c>
      <c r="Z55" s="32"/>
      <c r="AA55" s="33"/>
      <c r="AB55" s="23" t="str">
        <f t="shared" si="6"/>
        <v xml:space="preserve"> </v>
      </c>
      <c r="AC55" s="32"/>
      <c r="AD55" s="33"/>
      <c r="AE55" s="23" t="str">
        <f t="shared" si="7"/>
        <v xml:space="preserve"> </v>
      </c>
      <c r="AF55" s="32"/>
      <c r="AG55" s="33"/>
      <c r="AH55" s="23" t="str">
        <f t="shared" si="8"/>
        <v xml:space="preserve"> </v>
      </c>
      <c r="AI55" s="32"/>
      <c r="AJ55" s="33"/>
      <c r="AK55" s="23" t="str">
        <f t="shared" si="9"/>
        <v xml:space="preserve"> </v>
      </c>
      <c r="AL55" s="32"/>
      <c r="AM55" s="33"/>
      <c r="AN55" s="23" t="str">
        <f t="shared" si="10"/>
        <v xml:space="preserve"> </v>
      </c>
      <c r="AO55" s="32"/>
      <c r="AP55" s="33"/>
      <c r="AQ55" s="23" t="str">
        <f t="shared" si="11"/>
        <v xml:space="preserve"> </v>
      </c>
      <c r="AR55" s="34">
        <f t="shared" si="13"/>
        <v>0</v>
      </c>
      <c r="AS55" s="35">
        <f t="shared" si="13"/>
        <v>0</v>
      </c>
      <c r="AT55" s="26" t="e">
        <f t="shared" si="12"/>
        <v>#DIV/0!</v>
      </c>
    </row>
    <row r="56" spans="1:46" s="14" customFormat="1" ht="20.100000000000001" customHeight="1" x14ac:dyDescent="0.2">
      <c r="A56" s="27"/>
      <c r="B56" s="28">
        <v>46</v>
      </c>
      <c r="C56" s="29"/>
      <c r="D56" s="30"/>
      <c r="E56" s="29"/>
      <c r="F56" s="29"/>
      <c r="G56" s="31"/>
      <c r="H56" s="32"/>
      <c r="I56" s="33"/>
      <c r="J56" s="23" t="str">
        <f t="shared" si="0"/>
        <v xml:space="preserve"> </v>
      </c>
      <c r="K56" s="32"/>
      <c r="L56" s="33"/>
      <c r="M56" s="23" t="str">
        <f t="shared" si="1"/>
        <v xml:space="preserve"> </v>
      </c>
      <c r="N56" s="32"/>
      <c r="O56" s="33"/>
      <c r="P56" s="23" t="str">
        <f t="shared" si="2"/>
        <v xml:space="preserve"> </v>
      </c>
      <c r="Q56" s="32"/>
      <c r="R56" s="33"/>
      <c r="S56" s="23" t="str">
        <f t="shared" si="3"/>
        <v xml:space="preserve"> </v>
      </c>
      <c r="T56" s="32"/>
      <c r="U56" s="33"/>
      <c r="V56" s="23" t="str">
        <f t="shared" si="4"/>
        <v xml:space="preserve"> </v>
      </c>
      <c r="W56" s="32"/>
      <c r="X56" s="33"/>
      <c r="Y56" s="23" t="str">
        <f t="shared" si="5"/>
        <v xml:space="preserve"> </v>
      </c>
      <c r="Z56" s="32"/>
      <c r="AA56" s="33"/>
      <c r="AB56" s="23" t="str">
        <f t="shared" si="6"/>
        <v xml:space="preserve"> </v>
      </c>
      <c r="AC56" s="32"/>
      <c r="AD56" s="33"/>
      <c r="AE56" s="23" t="str">
        <f t="shared" si="7"/>
        <v xml:space="preserve"> </v>
      </c>
      <c r="AF56" s="32"/>
      <c r="AG56" s="33"/>
      <c r="AH56" s="23" t="str">
        <f t="shared" si="8"/>
        <v xml:space="preserve"> </v>
      </c>
      <c r="AI56" s="32"/>
      <c r="AJ56" s="33"/>
      <c r="AK56" s="23" t="str">
        <f t="shared" si="9"/>
        <v xml:space="preserve"> </v>
      </c>
      <c r="AL56" s="32"/>
      <c r="AM56" s="33"/>
      <c r="AN56" s="23" t="str">
        <f t="shared" si="10"/>
        <v xml:space="preserve"> </v>
      </c>
      <c r="AO56" s="32"/>
      <c r="AP56" s="33"/>
      <c r="AQ56" s="23" t="str">
        <f t="shared" si="11"/>
        <v xml:space="preserve"> </v>
      </c>
      <c r="AR56" s="34">
        <f t="shared" si="13"/>
        <v>0</v>
      </c>
      <c r="AS56" s="35">
        <f t="shared" si="13"/>
        <v>0</v>
      </c>
      <c r="AT56" s="26" t="e">
        <f t="shared" si="12"/>
        <v>#DIV/0!</v>
      </c>
    </row>
    <row r="57" spans="1:46" s="14" customFormat="1" ht="20.100000000000001" customHeight="1" x14ac:dyDescent="0.2">
      <c r="A57" s="27"/>
      <c r="B57" s="28">
        <v>47</v>
      </c>
      <c r="C57" s="29"/>
      <c r="D57" s="30"/>
      <c r="E57" s="29"/>
      <c r="F57" s="29"/>
      <c r="G57" s="31"/>
      <c r="H57" s="32"/>
      <c r="I57" s="33"/>
      <c r="J57" s="23" t="str">
        <f t="shared" si="0"/>
        <v xml:space="preserve"> </v>
      </c>
      <c r="K57" s="32"/>
      <c r="L57" s="33"/>
      <c r="M57" s="23" t="str">
        <f t="shared" si="1"/>
        <v xml:space="preserve"> </v>
      </c>
      <c r="N57" s="32"/>
      <c r="O57" s="33"/>
      <c r="P57" s="23" t="str">
        <f t="shared" si="2"/>
        <v xml:space="preserve"> </v>
      </c>
      <c r="Q57" s="32"/>
      <c r="R57" s="33"/>
      <c r="S57" s="23" t="str">
        <f t="shared" si="3"/>
        <v xml:space="preserve"> </v>
      </c>
      <c r="T57" s="32"/>
      <c r="U57" s="33"/>
      <c r="V57" s="23" t="str">
        <f t="shared" si="4"/>
        <v xml:space="preserve"> </v>
      </c>
      <c r="W57" s="32"/>
      <c r="X57" s="33"/>
      <c r="Y57" s="23" t="str">
        <f t="shared" si="5"/>
        <v xml:space="preserve"> </v>
      </c>
      <c r="Z57" s="32"/>
      <c r="AA57" s="33"/>
      <c r="AB57" s="23" t="str">
        <f t="shared" si="6"/>
        <v xml:space="preserve"> </v>
      </c>
      <c r="AC57" s="32"/>
      <c r="AD57" s="33"/>
      <c r="AE57" s="23" t="str">
        <f t="shared" si="7"/>
        <v xml:space="preserve"> </v>
      </c>
      <c r="AF57" s="32"/>
      <c r="AG57" s="33"/>
      <c r="AH57" s="23" t="str">
        <f t="shared" si="8"/>
        <v xml:space="preserve"> </v>
      </c>
      <c r="AI57" s="32"/>
      <c r="AJ57" s="33"/>
      <c r="AK57" s="23" t="str">
        <f t="shared" si="9"/>
        <v xml:space="preserve"> </v>
      </c>
      <c r="AL57" s="32"/>
      <c r="AM57" s="33"/>
      <c r="AN57" s="23" t="str">
        <f t="shared" si="10"/>
        <v xml:space="preserve"> </v>
      </c>
      <c r="AO57" s="32"/>
      <c r="AP57" s="33"/>
      <c r="AQ57" s="23" t="str">
        <f t="shared" si="11"/>
        <v xml:space="preserve"> </v>
      </c>
      <c r="AR57" s="34">
        <f t="shared" si="13"/>
        <v>0</v>
      </c>
      <c r="AS57" s="35">
        <f t="shared" si="13"/>
        <v>0</v>
      </c>
      <c r="AT57" s="26" t="e">
        <f t="shared" si="12"/>
        <v>#DIV/0!</v>
      </c>
    </row>
    <row r="58" spans="1:46" s="14" customFormat="1" ht="20.100000000000001" customHeight="1" x14ac:dyDescent="0.2">
      <c r="A58" s="27"/>
      <c r="B58" s="28">
        <v>48</v>
      </c>
      <c r="C58" s="29"/>
      <c r="D58" s="30"/>
      <c r="E58" s="29"/>
      <c r="F58" s="29"/>
      <c r="G58" s="31"/>
      <c r="H58" s="32"/>
      <c r="I58" s="33"/>
      <c r="J58" s="23" t="str">
        <f t="shared" si="0"/>
        <v xml:space="preserve"> </v>
      </c>
      <c r="K58" s="32"/>
      <c r="L58" s="33"/>
      <c r="M58" s="23" t="str">
        <f t="shared" si="1"/>
        <v xml:space="preserve"> </v>
      </c>
      <c r="N58" s="32"/>
      <c r="O58" s="33"/>
      <c r="P58" s="23" t="str">
        <f t="shared" si="2"/>
        <v xml:space="preserve"> </v>
      </c>
      <c r="Q58" s="32"/>
      <c r="R58" s="33"/>
      <c r="S58" s="23" t="str">
        <f t="shared" si="3"/>
        <v xml:space="preserve"> </v>
      </c>
      <c r="T58" s="32"/>
      <c r="U58" s="33"/>
      <c r="V58" s="23" t="str">
        <f t="shared" si="4"/>
        <v xml:space="preserve"> </v>
      </c>
      <c r="W58" s="32"/>
      <c r="X58" s="33"/>
      <c r="Y58" s="23" t="str">
        <f t="shared" si="5"/>
        <v xml:space="preserve"> </v>
      </c>
      <c r="Z58" s="32"/>
      <c r="AA58" s="33"/>
      <c r="AB58" s="23" t="str">
        <f t="shared" si="6"/>
        <v xml:space="preserve"> </v>
      </c>
      <c r="AC58" s="32"/>
      <c r="AD58" s="33"/>
      <c r="AE58" s="23" t="str">
        <f t="shared" si="7"/>
        <v xml:space="preserve"> </v>
      </c>
      <c r="AF58" s="32"/>
      <c r="AG58" s="33"/>
      <c r="AH58" s="23" t="str">
        <f t="shared" si="8"/>
        <v xml:space="preserve"> </v>
      </c>
      <c r="AI58" s="32"/>
      <c r="AJ58" s="33"/>
      <c r="AK58" s="23" t="str">
        <f t="shared" si="9"/>
        <v xml:space="preserve"> </v>
      </c>
      <c r="AL58" s="32"/>
      <c r="AM58" s="33"/>
      <c r="AN58" s="23" t="str">
        <f t="shared" si="10"/>
        <v xml:space="preserve"> </v>
      </c>
      <c r="AO58" s="32"/>
      <c r="AP58" s="33"/>
      <c r="AQ58" s="23" t="str">
        <f t="shared" si="11"/>
        <v xml:space="preserve"> </v>
      </c>
      <c r="AR58" s="34">
        <f t="shared" si="13"/>
        <v>0</v>
      </c>
      <c r="AS58" s="35">
        <f t="shared" si="13"/>
        <v>0</v>
      </c>
      <c r="AT58" s="26" t="e">
        <f t="shared" si="12"/>
        <v>#DIV/0!</v>
      </c>
    </row>
    <row r="59" spans="1:46" s="14" customFormat="1" ht="20.100000000000001" customHeight="1" x14ac:dyDescent="0.2">
      <c r="A59" s="27"/>
      <c r="B59" s="28">
        <v>49</v>
      </c>
      <c r="C59" s="29"/>
      <c r="D59" s="30"/>
      <c r="E59" s="29"/>
      <c r="F59" s="29"/>
      <c r="G59" s="31"/>
      <c r="H59" s="32"/>
      <c r="I59" s="33"/>
      <c r="J59" s="23" t="str">
        <f t="shared" si="0"/>
        <v xml:space="preserve"> </v>
      </c>
      <c r="K59" s="32"/>
      <c r="L59" s="33"/>
      <c r="M59" s="23" t="str">
        <f t="shared" si="1"/>
        <v xml:space="preserve"> </v>
      </c>
      <c r="N59" s="32"/>
      <c r="O59" s="33"/>
      <c r="P59" s="23" t="str">
        <f t="shared" si="2"/>
        <v xml:space="preserve"> </v>
      </c>
      <c r="Q59" s="32"/>
      <c r="R59" s="33"/>
      <c r="S59" s="23" t="str">
        <f t="shared" si="3"/>
        <v xml:space="preserve"> </v>
      </c>
      <c r="T59" s="32"/>
      <c r="U59" s="33"/>
      <c r="V59" s="23" t="str">
        <f t="shared" si="4"/>
        <v xml:space="preserve"> </v>
      </c>
      <c r="W59" s="32"/>
      <c r="X59" s="33"/>
      <c r="Y59" s="23" t="str">
        <f t="shared" si="5"/>
        <v xml:space="preserve"> </v>
      </c>
      <c r="Z59" s="32"/>
      <c r="AA59" s="33"/>
      <c r="AB59" s="23" t="str">
        <f t="shared" si="6"/>
        <v xml:space="preserve"> </v>
      </c>
      <c r="AC59" s="32"/>
      <c r="AD59" s="33"/>
      <c r="AE59" s="23" t="str">
        <f t="shared" si="7"/>
        <v xml:space="preserve"> </v>
      </c>
      <c r="AF59" s="32"/>
      <c r="AG59" s="33"/>
      <c r="AH59" s="23" t="str">
        <f t="shared" si="8"/>
        <v xml:space="preserve"> </v>
      </c>
      <c r="AI59" s="32"/>
      <c r="AJ59" s="33"/>
      <c r="AK59" s="23" t="str">
        <f t="shared" si="9"/>
        <v xml:space="preserve"> </v>
      </c>
      <c r="AL59" s="32"/>
      <c r="AM59" s="33"/>
      <c r="AN59" s="23" t="str">
        <f t="shared" si="10"/>
        <v xml:space="preserve"> </v>
      </c>
      <c r="AO59" s="32"/>
      <c r="AP59" s="33"/>
      <c r="AQ59" s="23" t="str">
        <f t="shared" si="11"/>
        <v xml:space="preserve"> </v>
      </c>
      <c r="AR59" s="34">
        <f t="shared" si="13"/>
        <v>0</v>
      </c>
      <c r="AS59" s="35">
        <f t="shared" si="13"/>
        <v>0</v>
      </c>
      <c r="AT59" s="26" t="e">
        <f t="shared" si="12"/>
        <v>#DIV/0!</v>
      </c>
    </row>
    <row r="60" spans="1:46" s="14" customFormat="1" ht="20.100000000000001" customHeight="1" x14ac:dyDescent="0.2">
      <c r="A60" s="27"/>
      <c r="B60" s="28">
        <v>50</v>
      </c>
      <c r="C60" s="29"/>
      <c r="D60" s="30"/>
      <c r="E60" s="29"/>
      <c r="F60" s="29"/>
      <c r="G60" s="31"/>
      <c r="H60" s="32"/>
      <c r="I60" s="33"/>
      <c r="J60" s="23" t="str">
        <f t="shared" si="0"/>
        <v xml:space="preserve"> </v>
      </c>
      <c r="K60" s="32"/>
      <c r="L60" s="33"/>
      <c r="M60" s="23" t="str">
        <f t="shared" si="1"/>
        <v xml:space="preserve"> </v>
      </c>
      <c r="N60" s="32"/>
      <c r="O60" s="33"/>
      <c r="P60" s="23" t="str">
        <f t="shared" si="2"/>
        <v xml:space="preserve"> </v>
      </c>
      <c r="Q60" s="32"/>
      <c r="R60" s="33"/>
      <c r="S60" s="23" t="str">
        <f t="shared" si="3"/>
        <v xml:space="preserve"> </v>
      </c>
      <c r="T60" s="32"/>
      <c r="U60" s="33"/>
      <c r="V60" s="23" t="str">
        <f t="shared" si="4"/>
        <v xml:space="preserve"> </v>
      </c>
      <c r="W60" s="32"/>
      <c r="X60" s="33"/>
      <c r="Y60" s="23" t="str">
        <f t="shared" si="5"/>
        <v xml:space="preserve"> </v>
      </c>
      <c r="Z60" s="32"/>
      <c r="AA60" s="33"/>
      <c r="AB60" s="23" t="str">
        <f t="shared" si="6"/>
        <v xml:space="preserve"> </v>
      </c>
      <c r="AC60" s="32"/>
      <c r="AD60" s="33"/>
      <c r="AE60" s="23" t="str">
        <f t="shared" si="7"/>
        <v xml:space="preserve"> </v>
      </c>
      <c r="AF60" s="32"/>
      <c r="AG60" s="33"/>
      <c r="AH60" s="23" t="str">
        <f t="shared" si="8"/>
        <v xml:space="preserve"> </v>
      </c>
      <c r="AI60" s="32"/>
      <c r="AJ60" s="33"/>
      <c r="AK60" s="23" t="str">
        <f t="shared" si="9"/>
        <v xml:space="preserve"> </v>
      </c>
      <c r="AL60" s="32"/>
      <c r="AM60" s="33"/>
      <c r="AN60" s="23" t="str">
        <f t="shared" si="10"/>
        <v xml:space="preserve"> </v>
      </c>
      <c r="AO60" s="32"/>
      <c r="AP60" s="33"/>
      <c r="AQ60" s="23" t="str">
        <f t="shared" si="11"/>
        <v xml:space="preserve"> </v>
      </c>
      <c r="AR60" s="34">
        <f t="shared" si="13"/>
        <v>0</v>
      </c>
      <c r="AS60" s="35">
        <f t="shared" si="13"/>
        <v>0</v>
      </c>
      <c r="AT60" s="26" t="e">
        <f t="shared" si="12"/>
        <v>#DIV/0!</v>
      </c>
    </row>
    <row r="61" spans="1:46" s="14" customFormat="1" ht="20.100000000000001" customHeight="1" x14ac:dyDescent="0.2">
      <c r="A61" s="27"/>
      <c r="B61" s="28">
        <v>51</v>
      </c>
      <c r="C61" s="29"/>
      <c r="D61" s="30"/>
      <c r="E61" s="29"/>
      <c r="F61" s="29"/>
      <c r="G61" s="31"/>
      <c r="H61" s="32"/>
      <c r="I61" s="33"/>
      <c r="J61" s="23" t="str">
        <f t="shared" si="0"/>
        <v xml:space="preserve"> </v>
      </c>
      <c r="K61" s="32"/>
      <c r="L61" s="33"/>
      <c r="M61" s="23" t="str">
        <f t="shared" si="1"/>
        <v xml:space="preserve"> </v>
      </c>
      <c r="N61" s="32"/>
      <c r="O61" s="33"/>
      <c r="P61" s="23" t="str">
        <f t="shared" si="2"/>
        <v xml:space="preserve"> </v>
      </c>
      <c r="Q61" s="32"/>
      <c r="R61" s="33"/>
      <c r="S61" s="23" t="str">
        <f t="shared" si="3"/>
        <v xml:space="preserve"> </v>
      </c>
      <c r="T61" s="32"/>
      <c r="U61" s="33"/>
      <c r="V61" s="23" t="str">
        <f t="shared" si="4"/>
        <v xml:space="preserve"> </v>
      </c>
      <c r="W61" s="32"/>
      <c r="X61" s="33"/>
      <c r="Y61" s="23" t="str">
        <f t="shared" si="5"/>
        <v xml:space="preserve"> </v>
      </c>
      <c r="Z61" s="32"/>
      <c r="AA61" s="33"/>
      <c r="AB61" s="23" t="str">
        <f t="shared" si="6"/>
        <v xml:space="preserve"> </v>
      </c>
      <c r="AC61" s="32"/>
      <c r="AD61" s="33"/>
      <c r="AE61" s="23" t="str">
        <f t="shared" si="7"/>
        <v xml:space="preserve"> </v>
      </c>
      <c r="AF61" s="32"/>
      <c r="AG61" s="33"/>
      <c r="AH61" s="23" t="str">
        <f t="shared" si="8"/>
        <v xml:space="preserve"> </v>
      </c>
      <c r="AI61" s="32"/>
      <c r="AJ61" s="33"/>
      <c r="AK61" s="23" t="str">
        <f t="shared" si="9"/>
        <v xml:space="preserve"> </v>
      </c>
      <c r="AL61" s="32"/>
      <c r="AM61" s="33"/>
      <c r="AN61" s="23" t="str">
        <f t="shared" si="10"/>
        <v xml:space="preserve"> </v>
      </c>
      <c r="AO61" s="32"/>
      <c r="AP61" s="33"/>
      <c r="AQ61" s="23" t="str">
        <f t="shared" si="11"/>
        <v xml:space="preserve"> </v>
      </c>
      <c r="AR61" s="34">
        <f t="shared" si="13"/>
        <v>0</v>
      </c>
      <c r="AS61" s="35">
        <f t="shared" si="13"/>
        <v>0</v>
      </c>
      <c r="AT61" s="26" t="e">
        <f t="shared" si="12"/>
        <v>#DIV/0!</v>
      </c>
    </row>
    <row r="62" spans="1:46" s="14" customFormat="1" ht="20.100000000000001" customHeight="1" x14ac:dyDescent="0.2">
      <c r="A62" s="27"/>
      <c r="B62" s="28">
        <v>52</v>
      </c>
      <c r="C62" s="29"/>
      <c r="D62" s="30"/>
      <c r="E62" s="29"/>
      <c r="F62" s="29"/>
      <c r="G62" s="31"/>
      <c r="H62" s="32"/>
      <c r="I62" s="33"/>
      <c r="J62" s="23" t="str">
        <f t="shared" si="0"/>
        <v xml:space="preserve"> </v>
      </c>
      <c r="K62" s="32"/>
      <c r="L62" s="33"/>
      <c r="M62" s="23" t="str">
        <f t="shared" si="1"/>
        <v xml:space="preserve"> </v>
      </c>
      <c r="N62" s="32"/>
      <c r="O62" s="33"/>
      <c r="P62" s="23" t="str">
        <f t="shared" si="2"/>
        <v xml:space="preserve"> </v>
      </c>
      <c r="Q62" s="32"/>
      <c r="R62" s="33"/>
      <c r="S62" s="23" t="str">
        <f t="shared" si="3"/>
        <v xml:space="preserve"> </v>
      </c>
      <c r="T62" s="32"/>
      <c r="U62" s="33"/>
      <c r="V62" s="23" t="str">
        <f t="shared" si="4"/>
        <v xml:space="preserve"> </v>
      </c>
      <c r="W62" s="32"/>
      <c r="X62" s="33"/>
      <c r="Y62" s="23" t="str">
        <f t="shared" si="5"/>
        <v xml:space="preserve"> </v>
      </c>
      <c r="Z62" s="32"/>
      <c r="AA62" s="33"/>
      <c r="AB62" s="23" t="str">
        <f t="shared" si="6"/>
        <v xml:space="preserve"> </v>
      </c>
      <c r="AC62" s="32"/>
      <c r="AD62" s="33"/>
      <c r="AE62" s="23" t="str">
        <f t="shared" si="7"/>
        <v xml:space="preserve"> </v>
      </c>
      <c r="AF62" s="32"/>
      <c r="AG62" s="33"/>
      <c r="AH62" s="23" t="str">
        <f t="shared" si="8"/>
        <v xml:space="preserve"> </v>
      </c>
      <c r="AI62" s="32"/>
      <c r="AJ62" s="33"/>
      <c r="AK62" s="23" t="str">
        <f t="shared" si="9"/>
        <v xml:space="preserve"> </v>
      </c>
      <c r="AL62" s="32"/>
      <c r="AM62" s="33"/>
      <c r="AN62" s="23" t="str">
        <f t="shared" si="10"/>
        <v xml:space="preserve"> </v>
      </c>
      <c r="AO62" s="32"/>
      <c r="AP62" s="33"/>
      <c r="AQ62" s="23" t="str">
        <f t="shared" si="11"/>
        <v xml:space="preserve"> </v>
      </c>
      <c r="AR62" s="34">
        <f t="shared" si="13"/>
        <v>0</v>
      </c>
      <c r="AS62" s="35">
        <f t="shared" si="13"/>
        <v>0</v>
      </c>
      <c r="AT62" s="26" t="e">
        <f t="shared" si="12"/>
        <v>#DIV/0!</v>
      </c>
    </row>
    <row r="63" spans="1:46" s="14" customFormat="1" ht="20.100000000000001" customHeight="1" x14ac:dyDescent="0.2">
      <c r="A63" s="27"/>
      <c r="B63" s="28">
        <v>53</v>
      </c>
      <c r="C63" s="29"/>
      <c r="D63" s="30"/>
      <c r="E63" s="29"/>
      <c r="F63" s="29"/>
      <c r="G63" s="31"/>
      <c r="H63" s="32"/>
      <c r="I63" s="33"/>
      <c r="J63" s="23" t="str">
        <f t="shared" si="0"/>
        <v xml:space="preserve"> </v>
      </c>
      <c r="K63" s="32"/>
      <c r="L63" s="33"/>
      <c r="M63" s="23" t="str">
        <f t="shared" si="1"/>
        <v xml:space="preserve"> </v>
      </c>
      <c r="N63" s="32"/>
      <c r="O63" s="33"/>
      <c r="P63" s="23" t="str">
        <f t="shared" si="2"/>
        <v xml:space="preserve"> </v>
      </c>
      <c r="Q63" s="32"/>
      <c r="R63" s="33"/>
      <c r="S63" s="23" t="str">
        <f t="shared" si="3"/>
        <v xml:space="preserve"> </v>
      </c>
      <c r="T63" s="32"/>
      <c r="U63" s="33"/>
      <c r="V63" s="23" t="str">
        <f t="shared" si="4"/>
        <v xml:space="preserve"> </v>
      </c>
      <c r="W63" s="32"/>
      <c r="X63" s="33"/>
      <c r="Y63" s="23" t="str">
        <f t="shared" si="5"/>
        <v xml:space="preserve"> </v>
      </c>
      <c r="Z63" s="32"/>
      <c r="AA63" s="33"/>
      <c r="AB63" s="23" t="str">
        <f t="shared" si="6"/>
        <v xml:space="preserve"> </v>
      </c>
      <c r="AC63" s="32"/>
      <c r="AD63" s="33"/>
      <c r="AE63" s="23" t="str">
        <f t="shared" si="7"/>
        <v xml:space="preserve"> </v>
      </c>
      <c r="AF63" s="32"/>
      <c r="AG63" s="33"/>
      <c r="AH63" s="23" t="str">
        <f t="shared" si="8"/>
        <v xml:space="preserve"> </v>
      </c>
      <c r="AI63" s="32"/>
      <c r="AJ63" s="33"/>
      <c r="AK63" s="23" t="str">
        <f t="shared" si="9"/>
        <v xml:space="preserve"> </v>
      </c>
      <c r="AL63" s="32"/>
      <c r="AM63" s="33"/>
      <c r="AN63" s="23" t="str">
        <f t="shared" si="10"/>
        <v xml:space="preserve"> </v>
      </c>
      <c r="AO63" s="32"/>
      <c r="AP63" s="33"/>
      <c r="AQ63" s="23" t="str">
        <f t="shared" si="11"/>
        <v xml:space="preserve"> </v>
      </c>
      <c r="AR63" s="34">
        <f t="shared" si="13"/>
        <v>0</v>
      </c>
      <c r="AS63" s="35">
        <f t="shared" si="13"/>
        <v>0</v>
      </c>
      <c r="AT63" s="26" t="e">
        <f t="shared" si="12"/>
        <v>#DIV/0!</v>
      </c>
    </row>
    <row r="64" spans="1:46" s="14" customFormat="1" ht="20.100000000000001" customHeight="1" x14ac:dyDescent="0.2">
      <c r="A64" s="27"/>
      <c r="B64" s="28">
        <v>54</v>
      </c>
      <c r="C64" s="29"/>
      <c r="D64" s="30"/>
      <c r="E64" s="29"/>
      <c r="F64" s="29"/>
      <c r="G64" s="31"/>
      <c r="H64" s="32"/>
      <c r="I64" s="33"/>
      <c r="J64" s="23" t="str">
        <f t="shared" si="0"/>
        <v xml:space="preserve"> </v>
      </c>
      <c r="K64" s="32"/>
      <c r="L64" s="33"/>
      <c r="M64" s="23" t="str">
        <f t="shared" si="1"/>
        <v xml:space="preserve"> </v>
      </c>
      <c r="N64" s="32"/>
      <c r="O64" s="33"/>
      <c r="P64" s="23" t="str">
        <f t="shared" si="2"/>
        <v xml:space="preserve"> </v>
      </c>
      <c r="Q64" s="32"/>
      <c r="R64" s="33"/>
      <c r="S64" s="23" t="str">
        <f t="shared" si="3"/>
        <v xml:space="preserve"> </v>
      </c>
      <c r="T64" s="32"/>
      <c r="U64" s="33"/>
      <c r="V64" s="23" t="str">
        <f t="shared" si="4"/>
        <v xml:space="preserve"> </v>
      </c>
      <c r="W64" s="32"/>
      <c r="X64" s="33"/>
      <c r="Y64" s="23" t="str">
        <f t="shared" si="5"/>
        <v xml:space="preserve"> </v>
      </c>
      <c r="Z64" s="32"/>
      <c r="AA64" s="33"/>
      <c r="AB64" s="23" t="str">
        <f t="shared" si="6"/>
        <v xml:space="preserve"> </v>
      </c>
      <c r="AC64" s="32"/>
      <c r="AD64" s="33"/>
      <c r="AE64" s="23" t="str">
        <f t="shared" si="7"/>
        <v xml:space="preserve"> </v>
      </c>
      <c r="AF64" s="32"/>
      <c r="AG64" s="33"/>
      <c r="AH64" s="23" t="str">
        <f t="shared" si="8"/>
        <v xml:space="preserve"> </v>
      </c>
      <c r="AI64" s="32"/>
      <c r="AJ64" s="33"/>
      <c r="AK64" s="23" t="str">
        <f t="shared" si="9"/>
        <v xml:space="preserve"> </v>
      </c>
      <c r="AL64" s="32"/>
      <c r="AM64" s="33"/>
      <c r="AN64" s="23" t="str">
        <f t="shared" si="10"/>
        <v xml:space="preserve"> </v>
      </c>
      <c r="AO64" s="32"/>
      <c r="AP64" s="33"/>
      <c r="AQ64" s="23" t="str">
        <f t="shared" si="11"/>
        <v xml:space="preserve"> </v>
      </c>
      <c r="AR64" s="34">
        <f t="shared" si="13"/>
        <v>0</v>
      </c>
      <c r="AS64" s="35">
        <f t="shared" si="13"/>
        <v>0</v>
      </c>
      <c r="AT64" s="26" t="e">
        <f t="shared" si="12"/>
        <v>#DIV/0!</v>
      </c>
    </row>
    <row r="65" spans="1:46" s="14" customFormat="1" ht="20.100000000000001" customHeight="1" x14ac:dyDescent="0.2">
      <c r="A65" s="27"/>
      <c r="B65" s="28">
        <v>55</v>
      </c>
      <c r="C65" s="29"/>
      <c r="D65" s="30"/>
      <c r="E65" s="29"/>
      <c r="F65" s="29"/>
      <c r="G65" s="31"/>
      <c r="H65" s="32"/>
      <c r="I65" s="33"/>
      <c r="J65" s="23" t="str">
        <f t="shared" si="0"/>
        <v xml:space="preserve"> </v>
      </c>
      <c r="K65" s="32"/>
      <c r="L65" s="33"/>
      <c r="M65" s="23" t="str">
        <f t="shared" si="1"/>
        <v xml:space="preserve"> </v>
      </c>
      <c r="N65" s="32"/>
      <c r="O65" s="33"/>
      <c r="P65" s="23" t="str">
        <f t="shared" si="2"/>
        <v xml:space="preserve"> </v>
      </c>
      <c r="Q65" s="32"/>
      <c r="R65" s="33"/>
      <c r="S65" s="23" t="str">
        <f t="shared" si="3"/>
        <v xml:space="preserve"> </v>
      </c>
      <c r="T65" s="32"/>
      <c r="U65" s="33"/>
      <c r="V65" s="23" t="str">
        <f t="shared" si="4"/>
        <v xml:space="preserve"> </v>
      </c>
      <c r="W65" s="32"/>
      <c r="X65" s="33"/>
      <c r="Y65" s="23" t="str">
        <f t="shared" si="5"/>
        <v xml:space="preserve"> </v>
      </c>
      <c r="Z65" s="32"/>
      <c r="AA65" s="33"/>
      <c r="AB65" s="23" t="str">
        <f t="shared" si="6"/>
        <v xml:space="preserve"> </v>
      </c>
      <c r="AC65" s="32"/>
      <c r="AD65" s="33"/>
      <c r="AE65" s="23" t="str">
        <f t="shared" si="7"/>
        <v xml:space="preserve"> </v>
      </c>
      <c r="AF65" s="32"/>
      <c r="AG65" s="33"/>
      <c r="AH65" s="23" t="str">
        <f t="shared" si="8"/>
        <v xml:space="preserve"> </v>
      </c>
      <c r="AI65" s="32"/>
      <c r="AJ65" s="33"/>
      <c r="AK65" s="23" t="str">
        <f t="shared" si="9"/>
        <v xml:space="preserve"> </v>
      </c>
      <c r="AL65" s="32"/>
      <c r="AM65" s="33"/>
      <c r="AN65" s="23" t="str">
        <f t="shared" si="10"/>
        <v xml:space="preserve"> </v>
      </c>
      <c r="AO65" s="32"/>
      <c r="AP65" s="33"/>
      <c r="AQ65" s="23" t="str">
        <f t="shared" si="11"/>
        <v xml:space="preserve"> </v>
      </c>
      <c r="AR65" s="34">
        <f t="shared" si="13"/>
        <v>0</v>
      </c>
      <c r="AS65" s="35">
        <f t="shared" si="13"/>
        <v>0</v>
      </c>
      <c r="AT65" s="26" t="e">
        <f t="shared" si="12"/>
        <v>#DIV/0!</v>
      </c>
    </row>
    <row r="66" spans="1:46" s="14" customFormat="1" ht="20.100000000000001" customHeight="1" x14ac:dyDescent="0.2">
      <c r="A66" s="27"/>
      <c r="B66" s="28">
        <v>56</v>
      </c>
      <c r="C66" s="29"/>
      <c r="D66" s="30"/>
      <c r="E66" s="29"/>
      <c r="F66" s="29"/>
      <c r="G66" s="31"/>
      <c r="H66" s="32"/>
      <c r="I66" s="33"/>
      <c r="J66" s="23" t="str">
        <f t="shared" si="0"/>
        <v xml:space="preserve"> </v>
      </c>
      <c r="K66" s="32"/>
      <c r="L66" s="33"/>
      <c r="M66" s="23" t="str">
        <f t="shared" si="1"/>
        <v xml:space="preserve"> </v>
      </c>
      <c r="N66" s="32"/>
      <c r="O66" s="33"/>
      <c r="P66" s="23" t="str">
        <f t="shared" si="2"/>
        <v xml:space="preserve"> </v>
      </c>
      <c r="Q66" s="32"/>
      <c r="R66" s="33"/>
      <c r="S66" s="23" t="str">
        <f t="shared" si="3"/>
        <v xml:space="preserve"> </v>
      </c>
      <c r="T66" s="32"/>
      <c r="U66" s="33"/>
      <c r="V66" s="23" t="str">
        <f t="shared" si="4"/>
        <v xml:space="preserve"> </v>
      </c>
      <c r="W66" s="32"/>
      <c r="X66" s="33"/>
      <c r="Y66" s="23" t="str">
        <f t="shared" si="5"/>
        <v xml:space="preserve"> </v>
      </c>
      <c r="Z66" s="32"/>
      <c r="AA66" s="33"/>
      <c r="AB66" s="23" t="str">
        <f t="shared" si="6"/>
        <v xml:space="preserve"> </v>
      </c>
      <c r="AC66" s="32"/>
      <c r="AD66" s="33"/>
      <c r="AE66" s="23" t="str">
        <f t="shared" si="7"/>
        <v xml:space="preserve"> </v>
      </c>
      <c r="AF66" s="32"/>
      <c r="AG66" s="33"/>
      <c r="AH66" s="23" t="str">
        <f t="shared" si="8"/>
        <v xml:space="preserve"> </v>
      </c>
      <c r="AI66" s="32"/>
      <c r="AJ66" s="33"/>
      <c r="AK66" s="23" t="str">
        <f t="shared" si="9"/>
        <v xml:space="preserve"> </v>
      </c>
      <c r="AL66" s="32"/>
      <c r="AM66" s="33"/>
      <c r="AN66" s="23" t="str">
        <f t="shared" si="10"/>
        <v xml:space="preserve"> </v>
      </c>
      <c r="AO66" s="32"/>
      <c r="AP66" s="33"/>
      <c r="AQ66" s="23" t="str">
        <f t="shared" si="11"/>
        <v xml:space="preserve"> </v>
      </c>
      <c r="AR66" s="34">
        <f t="shared" si="13"/>
        <v>0</v>
      </c>
      <c r="AS66" s="35">
        <f t="shared" si="13"/>
        <v>0</v>
      </c>
      <c r="AT66" s="26" t="e">
        <f t="shared" si="12"/>
        <v>#DIV/0!</v>
      </c>
    </row>
    <row r="67" spans="1:46" s="14" customFormat="1" ht="20.100000000000001" customHeight="1" x14ac:dyDescent="0.2">
      <c r="A67" s="27"/>
      <c r="B67" s="28">
        <v>57</v>
      </c>
      <c r="C67" s="29"/>
      <c r="D67" s="30"/>
      <c r="E67" s="29"/>
      <c r="F67" s="29"/>
      <c r="G67" s="31"/>
      <c r="H67" s="32"/>
      <c r="I67" s="33"/>
      <c r="J67" s="23" t="str">
        <f t="shared" si="0"/>
        <v xml:space="preserve"> </v>
      </c>
      <c r="K67" s="32"/>
      <c r="L67" s="33"/>
      <c r="M67" s="23" t="str">
        <f t="shared" si="1"/>
        <v xml:space="preserve"> </v>
      </c>
      <c r="N67" s="32"/>
      <c r="O67" s="33"/>
      <c r="P67" s="23" t="str">
        <f t="shared" si="2"/>
        <v xml:space="preserve"> </v>
      </c>
      <c r="Q67" s="32"/>
      <c r="R67" s="33"/>
      <c r="S67" s="23" t="str">
        <f t="shared" si="3"/>
        <v xml:space="preserve"> </v>
      </c>
      <c r="T67" s="32"/>
      <c r="U67" s="33"/>
      <c r="V67" s="23" t="str">
        <f t="shared" si="4"/>
        <v xml:space="preserve"> </v>
      </c>
      <c r="W67" s="32"/>
      <c r="X67" s="33"/>
      <c r="Y67" s="23" t="str">
        <f t="shared" si="5"/>
        <v xml:space="preserve"> </v>
      </c>
      <c r="Z67" s="32"/>
      <c r="AA67" s="33"/>
      <c r="AB67" s="23" t="str">
        <f t="shared" si="6"/>
        <v xml:space="preserve"> </v>
      </c>
      <c r="AC67" s="32"/>
      <c r="AD67" s="33"/>
      <c r="AE67" s="23" t="str">
        <f t="shared" si="7"/>
        <v xml:space="preserve"> </v>
      </c>
      <c r="AF67" s="32"/>
      <c r="AG67" s="33"/>
      <c r="AH67" s="23" t="str">
        <f t="shared" si="8"/>
        <v xml:space="preserve"> </v>
      </c>
      <c r="AI67" s="32"/>
      <c r="AJ67" s="33"/>
      <c r="AK67" s="23" t="str">
        <f t="shared" si="9"/>
        <v xml:space="preserve"> </v>
      </c>
      <c r="AL67" s="32"/>
      <c r="AM67" s="33"/>
      <c r="AN67" s="23" t="str">
        <f t="shared" si="10"/>
        <v xml:space="preserve"> </v>
      </c>
      <c r="AO67" s="32"/>
      <c r="AP67" s="33"/>
      <c r="AQ67" s="23" t="str">
        <f t="shared" si="11"/>
        <v xml:space="preserve"> </v>
      </c>
      <c r="AR67" s="34">
        <f t="shared" si="13"/>
        <v>0</v>
      </c>
      <c r="AS67" s="35">
        <f t="shared" si="13"/>
        <v>0</v>
      </c>
      <c r="AT67" s="26" t="e">
        <f t="shared" si="12"/>
        <v>#DIV/0!</v>
      </c>
    </row>
    <row r="68" spans="1:46" s="14" customFormat="1" ht="20.100000000000001" customHeight="1" x14ac:dyDescent="0.2">
      <c r="A68" s="27"/>
      <c r="B68" s="28">
        <v>58</v>
      </c>
      <c r="C68" s="29"/>
      <c r="D68" s="30"/>
      <c r="E68" s="29"/>
      <c r="F68" s="29"/>
      <c r="G68" s="31"/>
      <c r="H68" s="32"/>
      <c r="I68" s="33"/>
      <c r="J68" s="23" t="str">
        <f t="shared" si="0"/>
        <v xml:space="preserve"> </v>
      </c>
      <c r="K68" s="32"/>
      <c r="L68" s="33"/>
      <c r="M68" s="23" t="str">
        <f t="shared" si="1"/>
        <v xml:space="preserve"> </v>
      </c>
      <c r="N68" s="32"/>
      <c r="O68" s="33"/>
      <c r="P68" s="23" t="str">
        <f t="shared" si="2"/>
        <v xml:space="preserve"> </v>
      </c>
      <c r="Q68" s="32"/>
      <c r="R68" s="33"/>
      <c r="S68" s="23" t="str">
        <f t="shared" si="3"/>
        <v xml:space="preserve"> </v>
      </c>
      <c r="T68" s="32"/>
      <c r="U68" s="33"/>
      <c r="V68" s="23" t="str">
        <f t="shared" si="4"/>
        <v xml:space="preserve"> </v>
      </c>
      <c r="W68" s="32"/>
      <c r="X68" s="33"/>
      <c r="Y68" s="23" t="str">
        <f t="shared" si="5"/>
        <v xml:space="preserve"> </v>
      </c>
      <c r="Z68" s="32"/>
      <c r="AA68" s="33"/>
      <c r="AB68" s="23" t="str">
        <f t="shared" si="6"/>
        <v xml:space="preserve"> </v>
      </c>
      <c r="AC68" s="32"/>
      <c r="AD68" s="33"/>
      <c r="AE68" s="23" t="str">
        <f t="shared" si="7"/>
        <v xml:space="preserve"> </v>
      </c>
      <c r="AF68" s="32"/>
      <c r="AG68" s="33"/>
      <c r="AH68" s="23" t="str">
        <f t="shared" si="8"/>
        <v xml:space="preserve"> </v>
      </c>
      <c r="AI68" s="32"/>
      <c r="AJ68" s="33"/>
      <c r="AK68" s="23" t="str">
        <f t="shared" si="9"/>
        <v xml:space="preserve"> </v>
      </c>
      <c r="AL68" s="32"/>
      <c r="AM68" s="33"/>
      <c r="AN68" s="23" t="str">
        <f t="shared" si="10"/>
        <v xml:space="preserve"> </v>
      </c>
      <c r="AO68" s="32"/>
      <c r="AP68" s="33"/>
      <c r="AQ68" s="23" t="str">
        <f t="shared" si="11"/>
        <v xml:space="preserve"> </v>
      </c>
      <c r="AR68" s="34">
        <f t="shared" si="13"/>
        <v>0</v>
      </c>
      <c r="AS68" s="35">
        <f t="shared" si="13"/>
        <v>0</v>
      </c>
      <c r="AT68" s="26" t="e">
        <f t="shared" si="12"/>
        <v>#DIV/0!</v>
      </c>
    </row>
    <row r="69" spans="1:46" s="14" customFormat="1" ht="20.100000000000001" customHeight="1" x14ac:dyDescent="0.2">
      <c r="A69" s="27"/>
      <c r="B69" s="28">
        <v>59</v>
      </c>
      <c r="C69" s="29"/>
      <c r="D69" s="30"/>
      <c r="E69" s="29"/>
      <c r="F69" s="29"/>
      <c r="G69" s="31"/>
      <c r="H69" s="32"/>
      <c r="I69" s="33"/>
      <c r="J69" s="23" t="str">
        <f t="shared" si="0"/>
        <v xml:space="preserve"> </v>
      </c>
      <c r="K69" s="32"/>
      <c r="L69" s="33"/>
      <c r="M69" s="23" t="str">
        <f t="shared" si="1"/>
        <v xml:space="preserve"> </v>
      </c>
      <c r="N69" s="32"/>
      <c r="O69" s="33"/>
      <c r="P69" s="23" t="str">
        <f t="shared" si="2"/>
        <v xml:space="preserve"> </v>
      </c>
      <c r="Q69" s="32"/>
      <c r="R69" s="33"/>
      <c r="S69" s="23" t="str">
        <f t="shared" si="3"/>
        <v xml:space="preserve"> </v>
      </c>
      <c r="T69" s="32"/>
      <c r="U69" s="33"/>
      <c r="V69" s="23" t="str">
        <f t="shared" si="4"/>
        <v xml:space="preserve"> </v>
      </c>
      <c r="W69" s="32"/>
      <c r="X69" s="33"/>
      <c r="Y69" s="23" t="str">
        <f t="shared" si="5"/>
        <v xml:space="preserve"> </v>
      </c>
      <c r="Z69" s="32"/>
      <c r="AA69" s="33"/>
      <c r="AB69" s="23" t="str">
        <f t="shared" si="6"/>
        <v xml:space="preserve"> </v>
      </c>
      <c r="AC69" s="32"/>
      <c r="AD69" s="33"/>
      <c r="AE69" s="23" t="str">
        <f t="shared" si="7"/>
        <v xml:space="preserve"> </v>
      </c>
      <c r="AF69" s="32"/>
      <c r="AG69" s="33"/>
      <c r="AH69" s="23" t="str">
        <f t="shared" si="8"/>
        <v xml:space="preserve"> </v>
      </c>
      <c r="AI69" s="32"/>
      <c r="AJ69" s="33"/>
      <c r="AK69" s="23" t="str">
        <f t="shared" si="9"/>
        <v xml:space="preserve"> </v>
      </c>
      <c r="AL69" s="32"/>
      <c r="AM69" s="33"/>
      <c r="AN69" s="23" t="str">
        <f t="shared" si="10"/>
        <v xml:space="preserve"> </v>
      </c>
      <c r="AO69" s="32"/>
      <c r="AP69" s="33"/>
      <c r="AQ69" s="23" t="str">
        <f t="shared" si="11"/>
        <v xml:space="preserve"> </v>
      </c>
      <c r="AR69" s="34">
        <f t="shared" si="13"/>
        <v>0</v>
      </c>
      <c r="AS69" s="35">
        <f t="shared" si="13"/>
        <v>0</v>
      </c>
      <c r="AT69" s="26" t="e">
        <f t="shared" si="12"/>
        <v>#DIV/0!</v>
      </c>
    </row>
    <row r="70" spans="1:46" s="14" customFormat="1" ht="20.100000000000001" customHeight="1" x14ac:dyDescent="0.2">
      <c r="A70" s="27"/>
      <c r="B70" s="28">
        <v>60</v>
      </c>
      <c r="C70" s="29"/>
      <c r="D70" s="30"/>
      <c r="E70" s="29"/>
      <c r="F70" s="29"/>
      <c r="G70" s="31"/>
      <c r="H70" s="32"/>
      <c r="I70" s="33"/>
      <c r="J70" s="23" t="str">
        <f t="shared" si="0"/>
        <v xml:space="preserve"> </v>
      </c>
      <c r="K70" s="32"/>
      <c r="L70" s="33"/>
      <c r="M70" s="23" t="str">
        <f t="shared" si="1"/>
        <v xml:space="preserve"> </v>
      </c>
      <c r="N70" s="32"/>
      <c r="O70" s="33"/>
      <c r="P70" s="23" t="str">
        <f t="shared" si="2"/>
        <v xml:space="preserve"> </v>
      </c>
      <c r="Q70" s="32"/>
      <c r="R70" s="33"/>
      <c r="S70" s="23" t="str">
        <f t="shared" si="3"/>
        <v xml:space="preserve"> </v>
      </c>
      <c r="T70" s="32"/>
      <c r="U70" s="33"/>
      <c r="V70" s="23" t="str">
        <f t="shared" si="4"/>
        <v xml:space="preserve"> </v>
      </c>
      <c r="W70" s="32"/>
      <c r="X70" s="33"/>
      <c r="Y70" s="23" t="str">
        <f t="shared" si="5"/>
        <v xml:space="preserve"> </v>
      </c>
      <c r="Z70" s="32"/>
      <c r="AA70" s="33"/>
      <c r="AB70" s="23" t="str">
        <f t="shared" si="6"/>
        <v xml:space="preserve"> </v>
      </c>
      <c r="AC70" s="32"/>
      <c r="AD70" s="33"/>
      <c r="AE70" s="23" t="str">
        <f t="shared" si="7"/>
        <v xml:space="preserve"> </v>
      </c>
      <c r="AF70" s="32"/>
      <c r="AG70" s="33"/>
      <c r="AH70" s="23" t="str">
        <f t="shared" si="8"/>
        <v xml:space="preserve"> </v>
      </c>
      <c r="AI70" s="32"/>
      <c r="AJ70" s="33"/>
      <c r="AK70" s="23" t="str">
        <f t="shared" si="9"/>
        <v xml:space="preserve"> </v>
      </c>
      <c r="AL70" s="32"/>
      <c r="AM70" s="33"/>
      <c r="AN70" s="23" t="str">
        <f t="shared" si="10"/>
        <v xml:space="preserve"> </v>
      </c>
      <c r="AO70" s="32"/>
      <c r="AP70" s="33"/>
      <c r="AQ70" s="23" t="str">
        <f t="shared" si="11"/>
        <v xml:space="preserve"> </v>
      </c>
      <c r="AR70" s="34">
        <f t="shared" si="13"/>
        <v>0</v>
      </c>
      <c r="AS70" s="35">
        <f t="shared" si="13"/>
        <v>0</v>
      </c>
      <c r="AT70" s="26" t="e">
        <f t="shared" si="12"/>
        <v>#DIV/0!</v>
      </c>
    </row>
    <row r="71" spans="1:46" s="14" customFormat="1" ht="20.100000000000001" customHeight="1" x14ac:dyDescent="0.2">
      <c r="A71" s="27"/>
      <c r="B71" s="28">
        <v>61</v>
      </c>
      <c r="C71" s="29"/>
      <c r="D71" s="30"/>
      <c r="E71" s="29"/>
      <c r="F71" s="29"/>
      <c r="G71" s="31"/>
      <c r="H71" s="32"/>
      <c r="I71" s="33"/>
      <c r="J71" s="23" t="str">
        <f t="shared" si="0"/>
        <v xml:space="preserve"> </v>
      </c>
      <c r="K71" s="32"/>
      <c r="L71" s="33"/>
      <c r="M71" s="23" t="str">
        <f t="shared" si="1"/>
        <v xml:space="preserve"> </v>
      </c>
      <c r="N71" s="32"/>
      <c r="O71" s="33"/>
      <c r="P71" s="23" t="str">
        <f t="shared" si="2"/>
        <v xml:space="preserve"> </v>
      </c>
      <c r="Q71" s="32"/>
      <c r="R71" s="33"/>
      <c r="S71" s="23" t="str">
        <f t="shared" si="3"/>
        <v xml:space="preserve"> </v>
      </c>
      <c r="T71" s="32"/>
      <c r="U71" s="33"/>
      <c r="V71" s="23" t="str">
        <f t="shared" si="4"/>
        <v xml:space="preserve"> </v>
      </c>
      <c r="W71" s="32"/>
      <c r="X71" s="33"/>
      <c r="Y71" s="23" t="str">
        <f t="shared" si="5"/>
        <v xml:space="preserve"> </v>
      </c>
      <c r="Z71" s="32"/>
      <c r="AA71" s="33"/>
      <c r="AB71" s="23" t="str">
        <f t="shared" si="6"/>
        <v xml:space="preserve"> </v>
      </c>
      <c r="AC71" s="32"/>
      <c r="AD71" s="33"/>
      <c r="AE71" s="23" t="str">
        <f t="shared" si="7"/>
        <v xml:space="preserve"> </v>
      </c>
      <c r="AF71" s="32"/>
      <c r="AG71" s="33"/>
      <c r="AH71" s="23" t="str">
        <f t="shared" si="8"/>
        <v xml:space="preserve"> </v>
      </c>
      <c r="AI71" s="32"/>
      <c r="AJ71" s="33"/>
      <c r="AK71" s="23" t="str">
        <f t="shared" si="9"/>
        <v xml:space="preserve"> </v>
      </c>
      <c r="AL71" s="32"/>
      <c r="AM71" s="33"/>
      <c r="AN71" s="23" t="str">
        <f t="shared" si="10"/>
        <v xml:space="preserve"> </v>
      </c>
      <c r="AO71" s="32"/>
      <c r="AP71" s="33"/>
      <c r="AQ71" s="23" t="str">
        <f t="shared" si="11"/>
        <v xml:space="preserve"> </v>
      </c>
      <c r="AR71" s="34">
        <f t="shared" si="13"/>
        <v>0</v>
      </c>
      <c r="AS71" s="35">
        <f t="shared" si="13"/>
        <v>0</v>
      </c>
      <c r="AT71" s="26" t="e">
        <f t="shared" si="12"/>
        <v>#DIV/0!</v>
      </c>
    </row>
    <row r="72" spans="1:46" s="14" customFormat="1" ht="20.100000000000001" customHeight="1" x14ac:dyDescent="0.2">
      <c r="A72" s="27"/>
      <c r="B72" s="28">
        <v>62</v>
      </c>
      <c r="C72" s="29"/>
      <c r="D72" s="30"/>
      <c r="E72" s="29"/>
      <c r="F72" s="29"/>
      <c r="G72" s="31"/>
      <c r="H72" s="32"/>
      <c r="I72" s="33"/>
      <c r="J72" s="23" t="str">
        <f t="shared" si="0"/>
        <v xml:space="preserve"> </v>
      </c>
      <c r="K72" s="32"/>
      <c r="L72" s="33"/>
      <c r="M72" s="23" t="str">
        <f t="shared" si="1"/>
        <v xml:space="preserve"> </v>
      </c>
      <c r="N72" s="32"/>
      <c r="O72" s="33"/>
      <c r="P72" s="23" t="str">
        <f t="shared" si="2"/>
        <v xml:space="preserve"> </v>
      </c>
      <c r="Q72" s="32"/>
      <c r="R72" s="33"/>
      <c r="S72" s="23" t="str">
        <f t="shared" si="3"/>
        <v xml:space="preserve"> </v>
      </c>
      <c r="T72" s="32"/>
      <c r="U72" s="33"/>
      <c r="V72" s="23" t="str">
        <f t="shared" si="4"/>
        <v xml:space="preserve"> </v>
      </c>
      <c r="W72" s="32"/>
      <c r="X72" s="33"/>
      <c r="Y72" s="23" t="str">
        <f t="shared" si="5"/>
        <v xml:space="preserve"> </v>
      </c>
      <c r="Z72" s="32"/>
      <c r="AA72" s="33"/>
      <c r="AB72" s="23" t="str">
        <f t="shared" si="6"/>
        <v xml:space="preserve"> </v>
      </c>
      <c r="AC72" s="32"/>
      <c r="AD72" s="33"/>
      <c r="AE72" s="23" t="str">
        <f t="shared" si="7"/>
        <v xml:space="preserve"> </v>
      </c>
      <c r="AF72" s="32"/>
      <c r="AG72" s="33"/>
      <c r="AH72" s="23" t="str">
        <f t="shared" si="8"/>
        <v xml:space="preserve"> </v>
      </c>
      <c r="AI72" s="32"/>
      <c r="AJ72" s="33"/>
      <c r="AK72" s="23" t="str">
        <f t="shared" si="9"/>
        <v xml:space="preserve"> </v>
      </c>
      <c r="AL72" s="32"/>
      <c r="AM72" s="33"/>
      <c r="AN72" s="23" t="str">
        <f t="shared" si="10"/>
        <v xml:space="preserve"> </v>
      </c>
      <c r="AO72" s="32"/>
      <c r="AP72" s="33"/>
      <c r="AQ72" s="23" t="str">
        <f t="shared" si="11"/>
        <v xml:space="preserve"> </v>
      </c>
      <c r="AR72" s="34">
        <f t="shared" si="13"/>
        <v>0</v>
      </c>
      <c r="AS72" s="35">
        <f t="shared" si="13"/>
        <v>0</v>
      </c>
      <c r="AT72" s="26" t="e">
        <f t="shared" si="12"/>
        <v>#DIV/0!</v>
      </c>
    </row>
    <row r="73" spans="1:46" s="14" customFormat="1" ht="20.100000000000001" customHeight="1" x14ac:dyDescent="0.2">
      <c r="A73" s="27"/>
      <c r="B73" s="28">
        <v>63</v>
      </c>
      <c r="C73" s="29"/>
      <c r="D73" s="30"/>
      <c r="E73" s="29"/>
      <c r="F73" s="29"/>
      <c r="G73" s="31"/>
      <c r="H73" s="32"/>
      <c r="I73" s="33"/>
      <c r="J73" s="23" t="str">
        <f t="shared" si="0"/>
        <v xml:space="preserve"> </v>
      </c>
      <c r="K73" s="32"/>
      <c r="L73" s="33"/>
      <c r="M73" s="23" t="str">
        <f t="shared" si="1"/>
        <v xml:space="preserve"> </v>
      </c>
      <c r="N73" s="32"/>
      <c r="O73" s="33"/>
      <c r="P73" s="23" t="str">
        <f t="shared" si="2"/>
        <v xml:space="preserve"> </v>
      </c>
      <c r="Q73" s="32"/>
      <c r="R73" s="33"/>
      <c r="S73" s="23" t="str">
        <f t="shared" si="3"/>
        <v xml:space="preserve"> </v>
      </c>
      <c r="T73" s="32"/>
      <c r="U73" s="33"/>
      <c r="V73" s="23" t="str">
        <f t="shared" si="4"/>
        <v xml:space="preserve"> </v>
      </c>
      <c r="W73" s="32"/>
      <c r="X73" s="33"/>
      <c r="Y73" s="23" t="str">
        <f t="shared" si="5"/>
        <v xml:space="preserve"> </v>
      </c>
      <c r="Z73" s="32"/>
      <c r="AA73" s="33"/>
      <c r="AB73" s="23" t="str">
        <f t="shared" si="6"/>
        <v xml:space="preserve"> </v>
      </c>
      <c r="AC73" s="32"/>
      <c r="AD73" s="33"/>
      <c r="AE73" s="23" t="str">
        <f t="shared" si="7"/>
        <v xml:space="preserve"> </v>
      </c>
      <c r="AF73" s="32"/>
      <c r="AG73" s="33"/>
      <c r="AH73" s="23" t="str">
        <f t="shared" si="8"/>
        <v xml:space="preserve"> </v>
      </c>
      <c r="AI73" s="32"/>
      <c r="AJ73" s="33"/>
      <c r="AK73" s="23" t="str">
        <f t="shared" si="9"/>
        <v xml:space="preserve"> </v>
      </c>
      <c r="AL73" s="32"/>
      <c r="AM73" s="33"/>
      <c r="AN73" s="23" t="str">
        <f t="shared" si="10"/>
        <v xml:space="preserve"> </v>
      </c>
      <c r="AO73" s="32"/>
      <c r="AP73" s="33"/>
      <c r="AQ73" s="23" t="str">
        <f t="shared" si="11"/>
        <v xml:space="preserve"> </v>
      </c>
      <c r="AR73" s="34">
        <f t="shared" si="13"/>
        <v>0</v>
      </c>
      <c r="AS73" s="35">
        <f t="shared" si="13"/>
        <v>0</v>
      </c>
      <c r="AT73" s="26" t="e">
        <f t="shared" si="12"/>
        <v>#DIV/0!</v>
      </c>
    </row>
    <row r="74" spans="1:46" s="14" customFormat="1" ht="20.100000000000001" customHeight="1" x14ac:dyDescent="0.2">
      <c r="A74" s="27"/>
      <c r="B74" s="28">
        <v>64</v>
      </c>
      <c r="C74" s="29"/>
      <c r="D74" s="30"/>
      <c r="E74" s="29"/>
      <c r="F74" s="29"/>
      <c r="G74" s="31"/>
      <c r="H74" s="32"/>
      <c r="I74" s="33"/>
      <c r="J74" s="23" t="str">
        <f t="shared" si="0"/>
        <v xml:space="preserve"> </v>
      </c>
      <c r="K74" s="32"/>
      <c r="L74" s="33"/>
      <c r="M74" s="23" t="str">
        <f t="shared" si="1"/>
        <v xml:space="preserve"> </v>
      </c>
      <c r="N74" s="32"/>
      <c r="O74" s="33"/>
      <c r="P74" s="23" t="str">
        <f t="shared" si="2"/>
        <v xml:space="preserve"> </v>
      </c>
      <c r="Q74" s="32"/>
      <c r="R74" s="33"/>
      <c r="S74" s="23" t="str">
        <f t="shared" si="3"/>
        <v xml:space="preserve"> </v>
      </c>
      <c r="T74" s="32"/>
      <c r="U74" s="33"/>
      <c r="V74" s="23" t="str">
        <f t="shared" si="4"/>
        <v xml:space="preserve"> </v>
      </c>
      <c r="W74" s="32"/>
      <c r="X74" s="33"/>
      <c r="Y74" s="23" t="str">
        <f t="shared" si="5"/>
        <v xml:space="preserve"> </v>
      </c>
      <c r="Z74" s="32"/>
      <c r="AA74" s="33"/>
      <c r="AB74" s="23" t="str">
        <f t="shared" si="6"/>
        <v xml:space="preserve"> </v>
      </c>
      <c r="AC74" s="32"/>
      <c r="AD74" s="33"/>
      <c r="AE74" s="23" t="str">
        <f t="shared" si="7"/>
        <v xml:space="preserve"> </v>
      </c>
      <c r="AF74" s="32"/>
      <c r="AG74" s="33"/>
      <c r="AH74" s="23" t="str">
        <f t="shared" si="8"/>
        <v xml:space="preserve"> </v>
      </c>
      <c r="AI74" s="32"/>
      <c r="AJ74" s="33"/>
      <c r="AK74" s="23" t="str">
        <f t="shared" si="9"/>
        <v xml:space="preserve"> </v>
      </c>
      <c r="AL74" s="32"/>
      <c r="AM74" s="33"/>
      <c r="AN74" s="23" t="str">
        <f t="shared" si="10"/>
        <v xml:space="preserve"> </v>
      </c>
      <c r="AO74" s="32"/>
      <c r="AP74" s="33"/>
      <c r="AQ74" s="23" t="str">
        <f t="shared" si="11"/>
        <v xml:space="preserve"> </v>
      </c>
      <c r="AR74" s="34">
        <f t="shared" si="13"/>
        <v>0</v>
      </c>
      <c r="AS74" s="35">
        <f t="shared" si="13"/>
        <v>0</v>
      </c>
      <c r="AT74" s="26" t="e">
        <f t="shared" si="12"/>
        <v>#DIV/0!</v>
      </c>
    </row>
    <row r="75" spans="1:46" s="14" customFormat="1" ht="20.100000000000001" customHeight="1" x14ac:dyDescent="0.2">
      <c r="A75" s="27"/>
      <c r="B75" s="28">
        <v>65</v>
      </c>
      <c r="C75" s="29"/>
      <c r="D75" s="30"/>
      <c r="E75" s="29"/>
      <c r="F75" s="29"/>
      <c r="G75" s="31"/>
      <c r="H75" s="32"/>
      <c r="I75" s="33"/>
      <c r="J75" s="23" t="str">
        <f t="shared" ref="J75:J116" si="14">IF(OR(H75="",I75="")," ",H75/I75)</f>
        <v xml:space="preserve"> </v>
      </c>
      <c r="K75" s="32"/>
      <c r="L75" s="33"/>
      <c r="M75" s="23" t="str">
        <f t="shared" ref="M75:M116" si="15">IF(OR(K75="",L75="")," ",K75/L75)</f>
        <v xml:space="preserve"> </v>
      </c>
      <c r="N75" s="32"/>
      <c r="O75" s="33"/>
      <c r="P75" s="23" t="str">
        <f t="shared" ref="P75:P116" si="16">IF(OR(N75="",O75="")," ",N75/O75)</f>
        <v xml:space="preserve"> </v>
      </c>
      <c r="Q75" s="32"/>
      <c r="R75" s="33"/>
      <c r="S75" s="23" t="str">
        <f t="shared" ref="S75:S116" si="17">IF(OR(Q75="",R75="")," ",Q75/R75)</f>
        <v xml:space="preserve"> </v>
      </c>
      <c r="T75" s="32"/>
      <c r="U75" s="33"/>
      <c r="V75" s="23" t="str">
        <f t="shared" ref="V75:V116" si="18">IF(OR(T75="",U75="")," ",T75/U75)</f>
        <v xml:space="preserve"> </v>
      </c>
      <c r="W75" s="32"/>
      <c r="X75" s="33"/>
      <c r="Y75" s="23" t="str">
        <f t="shared" ref="Y75:Y116" si="19">IF(OR(W75="",X75="")," ",W75/X75)</f>
        <v xml:space="preserve"> </v>
      </c>
      <c r="Z75" s="32"/>
      <c r="AA75" s="33"/>
      <c r="AB75" s="23" t="str">
        <f t="shared" ref="AB75:AB116" si="20">IF(OR(Z75="",AA75="")," ",Z75/AA75)</f>
        <v xml:space="preserve"> </v>
      </c>
      <c r="AC75" s="32"/>
      <c r="AD75" s="33"/>
      <c r="AE75" s="23" t="str">
        <f t="shared" ref="AE75:AE116" si="21">IF(OR(AC75="",AD75="")," ",AC75/AD75)</f>
        <v xml:space="preserve"> </v>
      </c>
      <c r="AF75" s="32"/>
      <c r="AG75" s="33"/>
      <c r="AH75" s="23" t="str">
        <f t="shared" ref="AH75:AH116" si="22">IF(OR(AF75="",AG75="")," ",AF75/AG75)</f>
        <v xml:space="preserve"> </v>
      </c>
      <c r="AI75" s="32"/>
      <c r="AJ75" s="33"/>
      <c r="AK75" s="23" t="str">
        <f t="shared" ref="AK75:AK116" si="23">IF(OR(AI75="",AJ75="")," ",AI75/AJ75)</f>
        <v xml:space="preserve"> </v>
      </c>
      <c r="AL75" s="32"/>
      <c r="AM75" s="33"/>
      <c r="AN75" s="23" t="str">
        <f t="shared" ref="AN75:AN116" si="24">IF(OR(AL75="",AM75="")," ",AL75/AM75)</f>
        <v xml:space="preserve"> </v>
      </c>
      <c r="AO75" s="32"/>
      <c r="AP75" s="33"/>
      <c r="AQ75" s="23" t="str">
        <f t="shared" ref="AQ75:AQ116" si="25">IF(OR(AO75="",AP75="")," ",AO75/AP75)</f>
        <v xml:space="preserve"> </v>
      </c>
      <c r="AR75" s="34">
        <f t="shared" si="13"/>
        <v>0</v>
      </c>
      <c r="AS75" s="35">
        <f t="shared" si="13"/>
        <v>0</v>
      </c>
      <c r="AT75" s="26" t="e">
        <f t="shared" ref="AT75:AT116" si="26">IF(OR(AR75="",AS75="")," ",AR75/AS75)</f>
        <v>#DIV/0!</v>
      </c>
    </row>
    <row r="76" spans="1:46" s="14" customFormat="1" ht="20.100000000000001" customHeight="1" x14ac:dyDescent="0.2">
      <c r="A76" s="27"/>
      <c r="B76" s="28">
        <v>66</v>
      </c>
      <c r="C76" s="29"/>
      <c r="D76" s="30"/>
      <c r="E76" s="29"/>
      <c r="F76" s="29"/>
      <c r="G76" s="31"/>
      <c r="H76" s="32"/>
      <c r="I76" s="33"/>
      <c r="J76" s="23" t="str">
        <f t="shared" si="14"/>
        <v xml:space="preserve"> </v>
      </c>
      <c r="K76" s="32"/>
      <c r="L76" s="33"/>
      <c r="M76" s="23" t="str">
        <f t="shared" si="15"/>
        <v xml:space="preserve"> </v>
      </c>
      <c r="N76" s="32"/>
      <c r="O76" s="33"/>
      <c r="P76" s="23" t="str">
        <f t="shared" si="16"/>
        <v xml:space="preserve"> </v>
      </c>
      <c r="Q76" s="32"/>
      <c r="R76" s="33"/>
      <c r="S76" s="23" t="str">
        <f t="shared" si="17"/>
        <v xml:space="preserve"> </v>
      </c>
      <c r="T76" s="32"/>
      <c r="U76" s="33"/>
      <c r="V76" s="23" t="str">
        <f t="shared" si="18"/>
        <v xml:space="preserve"> </v>
      </c>
      <c r="W76" s="32"/>
      <c r="X76" s="33"/>
      <c r="Y76" s="23" t="str">
        <f t="shared" si="19"/>
        <v xml:space="preserve"> </v>
      </c>
      <c r="Z76" s="32"/>
      <c r="AA76" s="33"/>
      <c r="AB76" s="23" t="str">
        <f t="shared" si="20"/>
        <v xml:space="preserve"> </v>
      </c>
      <c r="AC76" s="32"/>
      <c r="AD76" s="33"/>
      <c r="AE76" s="23" t="str">
        <f t="shared" si="21"/>
        <v xml:space="preserve"> </v>
      </c>
      <c r="AF76" s="32"/>
      <c r="AG76" s="33"/>
      <c r="AH76" s="23" t="str">
        <f t="shared" si="22"/>
        <v xml:space="preserve"> </v>
      </c>
      <c r="AI76" s="32"/>
      <c r="AJ76" s="33"/>
      <c r="AK76" s="23" t="str">
        <f t="shared" si="23"/>
        <v xml:space="preserve"> </v>
      </c>
      <c r="AL76" s="32"/>
      <c r="AM76" s="33"/>
      <c r="AN76" s="23" t="str">
        <f t="shared" si="24"/>
        <v xml:space="preserve"> </v>
      </c>
      <c r="AO76" s="32"/>
      <c r="AP76" s="33"/>
      <c r="AQ76" s="23" t="str">
        <f t="shared" si="25"/>
        <v xml:space="preserve"> </v>
      </c>
      <c r="AR76" s="34">
        <f t="shared" ref="AR76:AS116" si="27">+H76+K76+N76+Q76+T76+W76+Z76+AC76+AF76+AI76+AL76+AO76</f>
        <v>0</v>
      </c>
      <c r="AS76" s="35">
        <f t="shared" si="27"/>
        <v>0</v>
      </c>
      <c r="AT76" s="26" t="e">
        <f t="shared" si="26"/>
        <v>#DIV/0!</v>
      </c>
    </row>
    <row r="77" spans="1:46" s="14" customFormat="1" ht="20.100000000000001" customHeight="1" x14ac:dyDescent="0.2">
      <c r="A77" s="27"/>
      <c r="B77" s="28">
        <v>67</v>
      </c>
      <c r="C77" s="29"/>
      <c r="D77" s="30"/>
      <c r="E77" s="29"/>
      <c r="F77" s="29"/>
      <c r="G77" s="31"/>
      <c r="H77" s="32"/>
      <c r="I77" s="33"/>
      <c r="J77" s="23" t="str">
        <f t="shared" si="14"/>
        <v xml:space="preserve"> </v>
      </c>
      <c r="K77" s="32"/>
      <c r="L77" s="33"/>
      <c r="M77" s="23" t="str">
        <f t="shared" si="15"/>
        <v xml:space="preserve"> </v>
      </c>
      <c r="N77" s="32"/>
      <c r="O77" s="33"/>
      <c r="P77" s="23" t="str">
        <f t="shared" si="16"/>
        <v xml:space="preserve"> </v>
      </c>
      <c r="Q77" s="32"/>
      <c r="R77" s="33"/>
      <c r="S77" s="23" t="str">
        <f t="shared" si="17"/>
        <v xml:space="preserve"> </v>
      </c>
      <c r="T77" s="32"/>
      <c r="U77" s="33"/>
      <c r="V77" s="23" t="str">
        <f t="shared" si="18"/>
        <v xml:space="preserve"> </v>
      </c>
      <c r="W77" s="32"/>
      <c r="X77" s="33"/>
      <c r="Y77" s="23" t="str">
        <f t="shared" si="19"/>
        <v xml:space="preserve"> </v>
      </c>
      <c r="Z77" s="32"/>
      <c r="AA77" s="33"/>
      <c r="AB77" s="23" t="str">
        <f t="shared" si="20"/>
        <v xml:space="preserve"> </v>
      </c>
      <c r="AC77" s="32"/>
      <c r="AD77" s="33"/>
      <c r="AE77" s="23" t="str">
        <f t="shared" si="21"/>
        <v xml:space="preserve"> </v>
      </c>
      <c r="AF77" s="32"/>
      <c r="AG77" s="33"/>
      <c r="AH77" s="23" t="str">
        <f t="shared" si="22"/>
        <v xml:space="preserve"> </v>
      </c>
      <c r="AI77" s="32"/>
      <c r="AJ77" s="33"/>
      <c r="AK77" s="23" t="str">
        <f t="shared" si="23"/>
        <v xml:space="preserve"> </v>
      </c>
      <c r="AL77" s="32"/>
      <c r="AM77" s="33"/>
      <c r="AN77" s="23" t="str">
        <f t="shared" si="24"/>
        <v xml:space="preserve"> </v>
      </c>
      <c r="AO77" s="32"/>
      <c r="AP77" s="33"/>
      <c r="AQ77" s="23" t="str">
        <f t="shared" si="25"/>
        <v xml:space="preserve"> </v>
      </c>
      <c r="AR77" s="34">
        <f t="shared" si="27"/>
        <v>0</v>
      </c>
      <c r="AS77" s="35">
        <f t="shared" si="27"/>
        <v>0</v>
      </c>
      <c r="AT77" s="26" t="e">
        <f t="shared" si="26"/>
        <v>#DIV/0!</v>
      </c>
    </row>
    <row r="78" spans="1:46" s="14" customFormat="1" ht="20.100000000000001" customHeight="1" x14ac:dyDescent="0.2">
      <c r="A78" s="27"/>
      <c r="B78" s="28">
        <v>68</v>
      </c>
      <c r="C78" s="29"/>
      <c r="D78" s="30"/>
      <c r="E78" s="29"/>
      <c r="F78" s="29"/>
      <c r="G78" s="31"/>
      <c r="H78" s="32"/>
      <c r="I78" s="33"/>
      <c r="J78" s="23" t="str">
        <f t="shared" si="14"/>
        <v xml:space="preserve"> </v>
      </c>
      <c r="K78" s="32"/>
      <c r="L78" s="33"/>
      <c r="M78" s="23" t="str">
        <f t="shared" si="15"/>
        <v xml:space="preserve"> </v>
      </c>
      <c r="N78" s="32"/>
      <c r="O78" s="33"/>
      <c r="P78" s="23" t="str">
        <f t="shared" si="16"/>
        <v xml:space="preserve"> </v>
      </c>
      <c r="Q78" s="32"/>
      <c r="R78" s="33"/>
      <c r="S78" s="23" t="str">
        <f t="shared" si="17"/>
        <v xml:space="preserve"> </v>
      </c>
      <c r="T78" s="32"/>
      <c r="U78" s="33"/>
      <c r="V78" s="23" t="str">
        <f t="shared" si="18"/>
        <v xml:space="preserve"> </v>
      </c>
      <c r="W78" s="32"/>
      <c r="X78" s="33"/>
      <c r="Y78" s="23" t="str">
        <f t="shared" si="19"/>
        <v xml:space="preserve"> </v>
      </c>
      <c r="Z78" s="32"/>
      <c r="AA78" s="33"/>
      <c r="AB78" s="23" t="str">
        <f t="shared" si="20"/>
        <v xml:space="preserve"> </v>
      </c>
      <c r="AC78" s="32"/>
      <c r="AD78" s="33"/>
      <c r="AE78" s="23" t="str">
        <f t="shared" si="21"/>
        <v xml:space="preserve"> </v>
      </c>
      <c r="AF78" s="32"/>
      <c r="AG78" s="33"/>
      <c r="AH78" s="23" t="str">
        <f t="shared" si="22"/>
        <v xml:space="preserve"> </v>
      </c>
      <c r="AI78" s="32"/>
      <c r="AJ78" s="33"/>
      <c r="AK78" s="23" t="str">
        <f t="shared" si="23"/>
        <v xml:space="preserve"> </v>
      </c>
      <c r="AL78" s="32"/>
      <c r="AM78" s="33"/>
      <c r="AN78" s="23" t="str">
        <f t="shared" si="24"/>
        <v xml:space="preserve"> </v>
      </c>
      <c r="AO78" s="32"/>
      <c r="AP78" s="33"/>
      <c r="AQ78" s="23" t="str">
        <f t="shared" si="25"/>
        <v xml:space="preserve"> </v>
      </c>
      <c r="AR78" s="34">
        <f t="shared" si="27"/>
        <v>0</v>
      </c>
      <c r="AS78" s="35">
        <f t="shared" si="27"/>
        <v>0</v>
      </c>
      <c r="AT78" s="26" t="e">
        <f t="shared" si="26"/>
        <v>#DIV/0!</v>
      </c>
    </row>
    <row r="79" spans="1:46" s="14" customFormat="1" ht="20.100000000000001" customHeight="1" x14ac:dyDescent="0.2">
      <c r="A79" s="27"/>
      <c r="B79" s="28">
        <v>69</v>
      </c>
      <c r="C79" s="29"/>
      <c r="D79" s="30"/>
      <c r="E79" s="29"/>
      <c r="F79" s="29"/>
      <c r="G79" s="31"/>
      <c r="H79" s="32"/>
      <c r="I79" s="33"/>
      <c r="J79" s="23" t="str">
        <f t="shared" si="14"/>
        <v xml:space="preserve"> </v>
      </c>
      <c r="K79" s="32"/>
      <c r="L79" s="33"/>
      <c r="M79" s="23" t="str">
        <f t="shared" si="15"/>
        <v xml:space="preserve"> </v>
      </c>
      <c r="N79" s="32"/>
      <c r="O79" s="33"/>
      <c r="P79" s="23" t="str">
        <f t="shared" si="16"/>
        <v xml:space="preserve"> </v>
      </c>
      <c r="Q79" s="32"/>
      <c r="R79" s="33"/>
      <c r="S79" s="23" t="str">
        <f t="shared" si="17"/>
        <v xml:space="preserve"> </v>
      </c>
      <c r="T79" s="32"/>
      <c r="U79" s="33"/>
      <c r="V79" s="23" t="str">
        <f t="shared" si="18"/>
        <v xml:space="preserve"> </v>
      </c>
      <c r="W79" s="32"/>
      <c r="X79" s="33"/>
      <c r="Y79" s="23" t="str">
        <f t="shared" si="19"/>
        <v xml:space="preserve"> </v>
      </c>
      <c r="Z79" s="32"/>
      <c r="AA79" s="33"/>
      <c r="AB79" s="23" t="str">
        <f t="shared" si="20"/>
        <v xml:space="preserve"> </v>
      </c>
      <c r="AC79" s="32"/>
      <c r="AD79" s="33"/>
      <c r="AE79" s="23" t="str">
        <f t="shared" si="21"/>
        <v xml:space="preserve"> </v>
      </c>
      <c r="AF79" s="32"/>
      <c r="AG79" s="33"/>
      <c r="AH79" s="23" t="str">
        <f t="shared" si="22"/>
        <v xml:space="preserve"> </v>
      </c>
      <c r="AI79" s="32"/>
      <c r="AJ79" s="33"/>
      <c r="AK79" s="23" t="str">
        <f t="shared" si="23"/>
        <v xml:space="preserve"> </v>
      </c>
      <c r="AL79" s="32"/>
      <c r="AM79" s="33"/>
      <c r="AN79" s="23" t="str">
        <f t="shared" si="24"/>
        <v xml:space="preserve"> </v>
      </c>
      <c r="AO79" s="32"/>
      <c r="AP79" s="33"/>
      <c r="AQ79" s="23" t="str">
        <f t="shared" si="25"/>
        <v xml:space="preserve"> </v>
      </c>
      <c r="AR79" s="34">
        <f t="shared" si="27"/>
        <v>0</v>
      </c>
      <c r="AS79" s="35">
        <f t="shared" si="27"/>
        <v>0</v>
      </c>
      <c r="AT79" s="26" t="e">
        <f t="shared" si="26"/>
        <v>#DIV/0!</v>
      </c>
    </row>
    <row r="80" spans="1:46" s="14" customFormat="1" ht="20.100000000000001" customHeight="1" x14ac:dyDescent="0.2">
      <c r="A80" s="27"/>
      <c r="B80" s="28">
        <v>70</v>
      </c>
      <c r="C80" s="29"/>
      <c r="D80" s="30"/>
      <c r="E80" s="29"/>
      <c r="F80" s="29"/>
      <c r="G80" s="31"/>
      <c r="H80" s="32"/>
      <c r="I80" s="33"/>
      <c r="J80" s="23" t="str">
        <f t="shared" si="14"/>
        <v xml:space="preserve"> </v>
      </c>
      <c r="K80" s="32"/>
      <c r="L80" s="33"/>
      <c r="M80" s="23" t="str">
        <f t="shared" si="15"/>
        <v xml:space="preserve"> </v>
      </c>
      <c r="N80" s="32"/>
      <c r="O80" s="33"/>
      <c r="P80" s="23" t="str">
        <f t="shared" si="16"/>
        <v xml:space="preserve"> </v>
      </c>
      <c r="Q80" s="32"/>
      <c r="R80" s="33"/>
      <c r="S80" s="23" t="str">
        <f t="shared" si="17"/>
        <v xml:space="preserve"> </v>
      </c>
      <c r="T80" s="32"/>
      <c r="U80" s="33"/>
      <c r="V80" s="23" t="str">
        <f t="shared" si="18"/>
        <v xml:space="preserve"> </v>
      </c>
      <c r="W80" s="32"/>
      <c r="X80" s="33"/>
      <c r="Y80" s="23" t="str">
        <f t="shared" si="19"/>
        <v xml:space="preserve"> </v>
      </c>
      <c r="Z80" s="32"/>
      <c r="AA80" s="33"/>
      <c r="AB80" s="23" t="str">
        <f t="shared" si="20"/>
        <v xml:space="preserve"> </v>
      </c>
      <c r="AC80" s="32"/>
      <c r="AD80" s="33"/>
      <c r="AE80" s="23" t="str">
        <f t="shared" si="21"/>
        <v xml:space="preserve"> </v>
      </c>
      <c r="AF80" s="32"/>
      <c r="AG80" s="33"/>
      <c r="AH80" s="23" t="str">
        <f t="shared" si="22"/>
        <v xml:space="preserve"> </v>
      </c>
      <c r="AI80" s="32"/>
      <c r="AJ80" s="33"/>
      <c r="AK80" s="23" t="str">
        <f t="shared" si="23"/>
        <v xml:space="preserve"> </v>
      </c>
      <c r="AL80" s="32"/>
      <c r="AM80" s="33"/>
      <c r="AN80" s="23" t="str">
        <f t="shared" si="24"/>
        <v xml:space="preserve"> </v>
      </c>
      <c r="AO80" s="32"/>
      <c r="AP80" s="33"/>
      <c r="AQ80" s="23" t="str">
        <f t="shared" si="25"/>
        <v xml:space="preserve"> </v>
      </c>
      <c r="AR80" s="34">
        <f t="shared" si="27"/>
        <v>0</v>
      </c>
      <c r="AS80" s="35">
        <f t="shared" si="27"/>
        <v>0</v>
      </c>
      <c r="AT80" s="26" t="e">
        <f t="shared" si="26"/>
        <v>#DIV/0!</v>
      </c>
    </row>
    <row r="81" spans="1:46" s="14" customFormat="1" ht="20.100000000000001" customHeight="1" x14ac:dyDescent="0.2">
      <c r="A81" s="27"/>
      <c r="B81" s="28">
        <v>71</v>
      </c>
      <c r="C81" s="29"/>
      <c r="D81" s="30"/>
      <c r="E81" s="29"/>
      <c r="F81" s="29"/>
      <c r="G81" s="31"/>
      <c r="H81" s="32"/>
      <c r="I81" s="33"/>
      <c r="J81" s="23" t="str">
        <f t="shared" si="14"/>
        <v xml:space="preserve"> </v>
      </c>
      <c r="K81" s="32"/>
      <c r="L81" s="33"/>
      <c r="M81" s="23" t="str">
        <f t="shared" si="15"/>
        <v xml:space="preserve"> </v>
      </c>
      <c r="N81" s="32"/>
      <c r="O81" s="33"/>
      <c r="P81" s="23" t="str">
        <f t="shared" si="16"/>
        <v xml:space="preserve"> </v>
      </c>
      <c r="Q81" s="32"/>
      <c r="R81" s="33"/>
      <c r="S81" s="23" t="str">
        <f t="shared" si="17"/>
        <v xml:space="preserve"> </v>
      </c>
      <c r="T81" s="32"/>
      <c r="U81" s="33"/>
      <c r="V81" s="23" t="str">
        <f t="shared" si="18"/>
        <v xml:space="preserve"> </v>
      </c>
      <c r="W81" s="32"/>
      <c r="X81" s="33"/>
      <c r="Y81" s="23" t="str">
        <f t="shared" si="19"/>
        <v xml:space="preserve"> </v>
      </c>
      <c r="Z81" s="32"/>
      <c r="AA81" s="33"/>
      <c r="AB81" s="23" t="str">
        <f t="shared" si="20"/>
        <v xml:space="preserve"> </v>
      </c>
      <c r="AC81" s="32"/>
      <c r="AD81" s="33"/>
      <c r="AE81" s="23" t="str">
        <f t="shared" si="21"/>
        <v xml:space="preserve"> </v>
      </c>
      <c r="AF81" s="32"/>
      <c r="AG81" s="33"/>
      <c r="AH81" s="23" t="str">
        <f t="shared" si="22"/>
        <v xml:space="preserve"> </v>
      </c>
      <c r="AI81" s="32"/>
      <c r="AJ81" s="33"/>
      <c r="AK81" s="23" t="str">
        <f t="shared" si="23"/>
        <v xml:space="preserve"> </v>
      </c>
      <c r="AL81" s="32"/>
      <c r="AM81" s="33"/>
      <c r="AN81" s="23" t="str">
        <f t="shared" si="24"/>
        <v xml:space="preserve"> </v>
      </c>
      <c r="AO81" s="32"/>
      <c r="AP81" s="33"/>
      <c r="AQ81" s="23" t="str">
        <f t="shared" si="25"/>
        <v xml:space="preserve"> </v>
      </c>
      <c r="AR81" s="34">
        <f t="shared" si="27"/>
        <v>0</v>
      </c>
      <c r="AS81" s="35">
        <f t="shared" si="27"/>
        <v>0</v>
      </c>
      <c r="AT81" s="26" t="e">
        <f t="shared" si="26"/>
        <v>#DIV/0!</v>
      </c>
    </row>
    <row r="82" spans="1:46" s="14" customFormat="1" ht="20.100000000000001" customHeight="1" x14ac:dyDescent="0.2">
      <c r="A82" s="27"/>
      <c r="B82" s="28">
        <v>72</v>
      </c>
      <c r="C82" s="29"/>
      <c r="D82" s="30"/>
      <c r="E82" s="29"/>
      <c r="F82" s="29"/>
      <c r="G82" s="31"/>
      <c r="H82" s="32"/>
      <c r="I82" s="33"/>
      <c r="J82" s="23" t="str">
        <f t="shared" si="14"/>
        <v xml:space="preserve"> </v>
      </c>
      <c r="K82" s="32"/>
      <c r="L82" s="33"/>
      <c r="M82" s="23" t="str">
        <f t="shared" si="15"/>
        <v xml:space="preserve"> </v>
      </c>
      <c r="N82" s="32"/>
      <c r="O82" s="33"/>
      <c r="P82" s="23" t="str">
        <f t="shared" si="16"/>
        <v xml:space="preserve"> </v>
      </c>
      <c r="Q82" s="32"/>
      <c r="R82" s="33"/>
      <c r="S82" s="23" t="str">
        <f t="shared" si="17"/>
        <v xml:space="preserve"> </v>
      </c>
      <c r="T82" s="32"/>
      <c r="U82" s="33"/>
      <c r="V82" s="23" t="str">
        <f t="shared" si="18"/>
        <v xml:space="preserve"> </v>
      </c>
      <c r="W82" s="32"/>
      <c r="X82" s="33"/>
      <c r="Y82" s="23" t="str">
        <f t="shared" si="19"/>
        <v xml:space="preserve"> </v>
      </c>
      <c r="Z82" s="32"/>
      <c r="AA82" s="33"/>
      <c r="AB82" s="23" t="str">
        <f t="shared" si="20"/>
        <v xml:space="preserve"> </v>
      </c>
      <c r="AC82" s="32"/>
      <c r="AD82" s="33"/>
      <c r="AE82" s="23" t="str">
        <f t="shared" si="21"/>
        <v xml:space="preserve"> </v>
      </c>
      <c r="AF82" s="32"/>
      <c r="AG82" s="33"/>
      <c r="AH82" s="23" t="str">
        <f t="shared" si="22"/>
        <v xml:space="preserve"> </v>
      </c>
      <c r="AI82" s="32"/>
      <c r="AJ82" s="33"/>
      <c r="AK82" s="23" t="str">
        <f t="shared" si="23"/>
        <v xml:space="preserve"> </v>
      </c>
      <c r="AL82" s="32"/>
      <c r="AM82" s="33"/>
      <c r="AN82" s="23" t="str">
        <f t="shared" si="24"/>
        <v xml:space="preserve"> </v>
      </c>
      <c r="AO82" s="32"/>
      <c r="AP82" s="33"/>
      <c r="AQ82" s="23" t="str">
        <f t="shared" si="25"/>
        <v xml:space="preserve"> </v>
      </c>
      <c r="AR82" s="34">
        <f t="shared" si="27"/>
        <v>0</v>
      </c>
      <c r="AS82" s="35">
        <f t="shared" si="27"/>
        <v>0</v>
      </c>
      <c r="AT82" s="26" t="e">
        <f t="shared" si="26"/>
        <v>#DIV/0!</v>
      </c>
    </row>
    <row r="83" spans="1:46" s="14" customFormat="1" ht="20.100000000000001" customHeight="1" x14ac:dyDescent="0.2">
      <c r="A83" s="27"/>
      <c r="B83" s="28">
        <v>73</v>
      </c>
      <c r="C83" s="29"/>
      <c r="D83" s="30"/>
      <c r="E83" s="29"/>
      <c r="F83" s="29"/>
      <c r="G83" s="31"/>
      <c r="H83" s="32"/>
      <c r="I83" s="33"/>
      <c r="J83" s="23" t="str">
        <f t="shared" si="14"/>
        <v xml:space="preserve"> </v>
      </c>
      <c r="K83" s="32"/>
      <c r="L83" s="33"/>
      <c r="M83" s="23" t="str">
        <f t="shared" si="15"/>
        <v xml:space="preserve"> </v>
      </c>
      <c r="N83" s="32"/>
      <c r="O83" s="33"/>
      <c r="P83" s="23" t="str">
        <f t="shared" si="16"/>
        <v xml:space="preserve"> </v>
      </c>
      <c r="Q83" s="32"/>
      <c r="R83" s="33"/>
      <c r="S83" s="23" t="str">
        <f t="shared" si="17"/>
        <v xml:space="preserve"> </v>
      </c>
      <c r="T83" s="32"/>
      <c r="U83" s="33"/>
      <c r="V83" s="23" t="str">
        <f t="shared" si="18"/>
        <v xml:space="preserve"> </v>
      </c>
      <c r="W83" s="32"/>
      <c r="X83" s="33"/>
      <c r="Y83" s="23" t="str">
        <f t="shared" si="19"/>
        <v xml:space="preserve"> </v>
      </c>
      <c r="Z83" s="32"/>
      <c r="AA83" s="33"/>
      <c r="AB83" s="23" t="str">
        <f t="shared" si="20"/>
        <v xml:space="preserve"> </v>
      </c>
      <c r="AC83" s="32"/>
      <c r="AD83" s="33"/>
      <c r="AE83" s="23" t="str">
        <f t="shared" si="21"/>
        <v xml:space="preserve"> </v>
      </c>
      <c r="AF83" s="32"/>
      <c r="AG83" s="33"/>
      <c r="AH83" s="23" t="str">
        <f t="shared" si="22"/>
        <v xml:space="preserve"> </v>
      </c>
      <c r="AI83" s="32"/>
      <c r="AJ83" s="33"/>
      <c r="AK83" s="23" t="str">
        <f t="shared" si="23"/>
        <v xml:space="preserve"> </v>
      </c>
      <c r="AL83" s="32"/>
      <c r="AM83" s="33"/>
      <c r="AN83" s="23" t="str">
        <f t="shared" si="24"/>
        <v xml:space="preserve"> </v>
      </c>
      <c r="AO83" s="32"/>
      <c r="AP83" s="33"/>
      <c r="AQ83" s="23" t="str">
        <f t="shared" si="25"/>
        <v xml:space="preserve"> </v>
      </c>
      <c r="AR83" s="34">
        <f t="shared" si="27"/>
        <v>0</v>
      </c>
      <c r="AS83" s="35">
        <f t="shared" si="27"/>
        <v>0</v>
      </c>
      <c r="AT83" s="26" t="e">
        <f t="shared" si="26"/>
        <v>#DIV/0!</v>
      </c>
    </row>
    <row r="84" spans="1:46" s="14" customFormat="1" ht="20.100000000000001" customHeight="1" x14ac:dyDescent="0.2">
      <c r="A84" s="27"/>
      <c r="B84" s="28">
        <v>74</v>
      </c>
      <c r="C84" s="29"/>
      <c r="D84" s="30"/>
      <c r="E84" s="29"/>
      <c r="F84" s="29"/>
      <c r="G84" s="31"/>
      <c r="H84" s="32"/>
      <c r="I84" s="33"/>
      <c r="J84" s="23" t="str">
        <f t="shared" si="14"/>
        <v xml:space="preserve"> </v>
      </c>
      <c r="K84" s="32"/>
      <c r="L84" s="33"/>
      <c r="M84" s="23" t="str">
        <f t="shared" si="15"/>
        <v xml:space="preserve"> </v>
      </c>
      <c r="N84" s="32"/>
      <c r="O84" s="33"/>
      <c r="P84" s="23" t="str">
        <f t="shared" si="16"/>
        <v xml:space="preserve"> </v>
      </c>
      <c r="Q84" s="32"/>
      <c r="R84" s="33"/>
      <c r="S84" s="23" t="str">
        <f t="shared" si="17"/>
        <v xml:space="preserve"> </v>
      </c>
      <c r="T84" s="32"/>
      <c r="U84" s="33"/>
      <c r="V84" s="23" t="str">
        <f t="shared" si="18"/>
        <v xml:space="preserve"> </v>
      </c>
      <c r="W84" s="32"/>
      <c r="X84" s="33"/>
      <c r="Y84" s="23" t="str">
        <f t="shared" si="19"/>
        <v xml:space="preserve"> </v>
      </c>
      <c r="Z84" s="32"/>
      <c r="AA84" s="33"/>
      <c r="AB84" s="23" t="str">
        <f t="shared" si="20"/>
        <v xml:space="preserve"> </v>
      </c>
      <c r="AC84" s="32"/>
      <c r="AD84" s="33"/>
      <c r="AE84" s="23" t="str">
        <f t="shared" si="21"/>
        <v xml:space="preserve"> </v>
      </c>
      <c r="AF84" s="32"/>
      <c r="AG84" s="33"/>
      <c r="AH84" s="23" t="str">
        <f t="shared" si="22"/>
        <v xml:space="preserve"> </v>
      </c>
      <c r="AI84" s="32"/>
      <c r="AJ84" s="33"/>
      <c r="AK84" s="23" t="str">
        <f t="shared" si="23"/>
        <v xml:space="preserve"> </v>
      </c>
      <c r="AL84" s="32"/>
      <c r="AM84" s="33"/>
      <c r="AN84" s="23" t="str">
        <f t="shared" si="24"/>
        <v xml:space="preserve"> </v>
      </c>
      <c r="AO84" s="32"/>
      <c r="AP84" s="33"/>
      <c r="AQ84" s="23" t="str">
        <f t="shared" si="25"/>
        <v xml:space="preserve"> </v>
      </c>
      <c r="AR84" s="34">
        <f t="shared" si="27"/>
        <v>0</v>
      </c>
      <c r="AS84" s="35">
        <f t="shared" si="27"/>
        <v>0</v>
      </c>
      <c r="AT84" s="26" t="e">
        <f t="shared" si="26"/>
        <v>#DIV/0!</v>
      </c>
    </row>
    <row r="85" spans="1:46" s="14" customFormat="1" ht="20.100000000000001" customHeight="1" x14ac:dyDescent="0.2">
      <c r="A85" s="27"/>
      <c r="B85" s="28">
        <v>75</v>
      </c>
      <c r="C85" s="29"/>
      <c r="D85" s="30"/>
      <c r="E85" s="29"/>
      <c r="F85" s="29"/>
      <c r="G85" s="31"/>
      <c r="H85" s="32"/>
      <c r="I85" s="33"/>
      <c r="J85" s="23" t="str">
        <f t="shared" si="14"/>
        <v xml:space="preserve"> </v>
      </c>
      <c r="K85" s="32"/>
      <c r="L85" s="33"/>
      <c r="M85" s="23" t="str">
        <f t="shared" si="15"/>
        <v xml:space="preserve"> </v>
      </c>
      <c r="N85" s="32"/>
      <c r="O85" s="33"/>
      <c r="P85" s="23" t="str">
        <f t="shared" si="16"/>
        <v xml:space="preserve"> </v>
      </c>
      <c r="Q85" s="32"/>
      <c r="R85" s="33"/>
      <c r="S85" s="23" t="str">
        <f t="shared" si="17"/>
        <v xml:space="preserve"> </v>
      </c>
      <c r="T85" s="32"/>
      <c r="U85" s="33"/>
      <c r="V85" s="23" t="str">
        <f t="shared" si="18"/>
        <v xml:space="preserve"> </v>
      </c>
      <c r="W85" s="32"/>
      <c r="X85" s="33"/>
      <c r="Y85" s="23" t="str">
        <f t="shared" si="19"/>
        <v xml:space="preserve"> </v>
      </c>
      <c r="Z85" s="32"/>
      <c r="AA85" s="33"/>
      <c r="AB85" s="23" t="str">
        <f t="shared" si="20"/>
        <v xml:space="preserve"> </v>
      </c>
      <c r="AC85" s="32"/>
      <c r="AD85" s="33"/>
      <c r="AE85" s="23" t="str">
        <f t="shared" si="21"/>
        <v xml:space="preserve"> </v>
      </c>
      <c r="AF85" s="32"/>
      <c r="AG85" s="33"/>
      <c r="AH85" s="23" t="str">
        <f t="shared" si="22"/>
        <v xml:space="preserve"> </v>
      </c>
      <c r="AI85" s="32"/>
      <c r="AJ85" s="33"/>
      <c r="AK85" s="23" t="str">
        <f t="shared" si="23"/>
        <v xml:space="preserve"> </v>
      </c>
      <c r="AL85" s="32"/>
      <c r="AM85" s="33"/>
      <c r="AN85" s="23" t="str">
        <f t="shared" si="24"/>
        <v xml:space="preserve"> </v>
      </c>
      <c r="AO85" s="32"/>
      <c r="AP85" s="33"/>
      <c r="AQ85" s="23" t="str">
        <f t="shared" si="25"/>
        <v xml:space="preserve"> </v>
      </c>
      <c r="AR85" s="34">
        <f t="shared" si="27"/>
        <v>0</v>
      </c>
      <c r="AS85" s="35">
        <f t="shared" si="27"/>
        <v>0</v>
      </c>
      <c r="AT85" s="26" t="e">
        <f t="shared" si="26"/>
        <v>#DIV/0!</v>
      </c>
    </row>
    <row r="86" spans="1:46" s="14" customFormat="1" ht="20.100000000000001" customHeight="1" x14ac:dyDescent="0.2">
      <c r="A86" s="27"/>
      <c r="B86" s="28">
        <v>76</v>
      </c>
      <c r="C86" s="29"/>
      <c r="D86" s="30"/>
      <c r="E86" s="29"/>
      <c r="F86" s="29"/>
      <c r="G86" s="31"/>
      <c r="H86" s="32"/>
      <c r="I86" s="33"/>
      <c r="J86" s="23" t="str">
        <f t="shared" si="14"/>
        <v xml:space="preserve"> </v>
      </c>
      <c r="K86" s="32"/>
      <c r="L86" s="33"/>
      <c r="M86" s="23" t="str">
        <f t="shared" si="15"/>
        <v xml:space="preserve"> </v>
      </c>
      <c r="N86" s="32"/>
      <c r="O86" s="33"/>
      <c r="P86" s="23" t="str">
        <f t="shared" si="16"/>
        <v xml:space="preserve"> </v>
      </c>
      <c r="Q86" s="32"/>
      <c r="R86" s="33"/>
      <c r="S86" s="23" t="str">
        <f t="shared" si="17"/>
        <v xml:space="preserve"> </v>
      </c>
      <c r="T86" s="32"/>
      <c r="U86" s="33"/>
      <c r="V86" s="23" t="str">
        <f t="shared" si="18"/>
        <v xml:space="preserve"> </v>
      </c>
      <c r="W86" s="32"/>
      <c r="X86" s="33"/>
      <c r="Y86" s="23" t="str">
        <f t="shared" si="19"/>
        <v xml:space="preserve"> </v>
      </c>
      <c r="Z86" s="32"/>
      <c r="AA86" s="33"/>
      <c r="AB86" s="23" t="str">
        <f t="shared" si="20"/>
        <v xml:space="preserve"> </v>
      </c>
      <c r="AC86" s="32"/>
      <c r="AD86" s="33"/>
      <c r="AE86" s="23" t="str">
        <f t="shared" si="21"/>
        <v xml:space="preserve"> </v>
      </c>
      <c r="AF86" s="32"/>
      <c r="AG86" s="33"/>
      <c r="AH86" s="23" t="str">
        <f t="shared" si="22"/>
        <v xml:space="preserve"> </v>
      </c>
      <c r="AI86" s="32"/>
      <c r="AJ86" s="33"/>
      <c r="AK86" s="23" t="str">
        <f t="shared" si="23"/>
        <v xml:space="preserve"> </v>
      </c>
      <c r="AL86" s="32"/>
      <c r="AM86" s="33"/>
      <c r="AN86" s="23" t="str">
        <f t="shared" si="24"/>
        <v xml:space="preserve"> </v>
      </c>
      <c r="AO86" s="32"/>
      <c r="AP86" s="33"/>
      <c r="AQ86" s="23" t="str">
        <f t="shared" si="25"/>
        <v xml:space="preserve"> </v>
      </c>
      <c r="AR86" s="34">
        <f t="shared" si="27"/>
        <v>0</v>
      </c>
      <c r="AS86" s="35">
        <f t="shared" si="27"/>
        <v>0</v>
      </c>
      <c r="AT86" s="26" t="e">
        <f t="shared" si="26"/>
        <v>#DIV/0!</v>
      </c>
    </row>
    <row r="87" spans="1:46" s="14" customFormat="1" ht="20.100000000000001" customHeight="1" x14ac:dyDescent="0.2">
      <c r="A87" s="27"/>
      <c r="B87" s="28">
        <v>77</v>
      </c>
      <c r="C87" s="29"/>
      <c r="D87" s="30"/>
      <c r="E87" s="29"/>
      <c r="F87" s="29"/>
      <c r="G87" s="31"/>
      <c r="H87" s="32"/>
      <c r="I87" s="33"/>
      <c r="J87" s="23" t="str">
        <f t="shared" si="14"/>
        <v xml:space="preserve"> </v>
      </c>
      <c r="K87" s="32"/>
      <c r="L87" s="33"/>
      <c r="M87" s="23" t="str">
        <f t="shared" si="15"/>
        <v xml:space="preserve"> </v>
      </c>
      <c r="N87" s="32"/>
      <c r="O87" s="33"/>
      <c r="P87" s="23" t="str">
        <f t="shared" si="16"/>
        <v xml:space="preserve"> </v>
      </c>
      <c r="Q87" s="32"/>
      <c r="R87" s="33"/>
      <c r="S87" s="23" t="str">
        <f t="shared" si="17"/>
        <v xml:space="preserve"> </v>
      </c>
      <c r="T87" s="32"/>
      <c r="U87" s="33"/>
      <c r="V87" s="23" t="str">
        <f t="shared" si="18"/>
        <v xml:space="preserve"> </v>
      </c>
      <c r="W87" s="32"/>
      <c r="X87" s="33"/>
      <c r="Y87" s="23" t="str">
        <f t="shared" si="19"/>
        <v xml:space="preserve"> </v>
      </c>
      <c r="Z87" s="32"/>
      <c r="AA87" s="33"/>
      <c r="AB87" s="23" t="str">
        <f t="shared" si="20"/>
        <v xml:space="preserve"> </v>
      </c>
      <c r="AC87" s="32"/>
      <c r="AD87" s="33"/>
      <c r="AE87" s="23" t="str">
        <f t="shared" si="21"/>
        <v xml:space="preserve"> </v>
      </c>
      <c r="AF87" s="32"/>
      <c r="AG87" s="33"/>
      <c r="AH87" s="23" t="str">
        <f t="shared" si="22"/>
        <v xml:space="preserve"> </v>
      </c>
      <c r="AI87" s="32"/>
      <c r="AJ87" s="33"/>
      <c r="AK87" s="23" t="str">
        <f t="shared" si="23"/>
        <v xml:space="preserve"> </v>
      </c>
      <c r="AL87" s="32"/>
      <c r="AM87" s="33"/>
      <c r="AN87" s="23" t="str">
        <f t="shared" si="24"/>
        <v xml:space="preserve"> </v>
      </c>
      <c r="AO87" s="32"/>
      <c r="AP87" s="33"/>
      <c r="AQ87" s="23" t="str">
        <f t="shared" si="25"/>
        <v xml:space="preserve"> </v>
      </c>
      <c r="AR87" s="34">
        <f t="shared" si="27"/>
        <v>0</v>
      </c>
      <c r="AS87" s="35">
        <f t="shared" si="27"/>
        <v>0</v>
      </c>
      <c r="AT87" s="26" t="e">
        <f t="shared" si="26"/>
        <v>#DIV/0!</v>
      </c>
    </row>
    <row r="88" spans="1:46" s="14" customFormat="1" ht="20.100000000000001" customHeight="1" x14ac:dyDescent="0.2">
      <c r="A88" s="27"/>
      <c r="B88" s="28">
        <v>78</v>
      </c>
      <c r="C88" s="29"/>
      <c r="D88" s="30"/>
      <c r="E88" s="29"/>
      <c r="F88" s="29"/>
      <c r="G88" s="31"/>
      <c r="H88" s="32"/>
      <c r="I88" s="33"/>
      <c r="J88" s="23" t="str">
        <f t="shared" si="14"/>
        <v xml:space="preserve"> </v>
      </c>
      <c r="K88" s="32"/>
      <c r="L88" s="33"/>
      <c r="M88" s="23" t="str">
        <f t="shared" si="15"/>
        <v xml:space="preserve"> </v>
      </c>
      <c r="N88" s="32"/>
      <c r="O88" s="33"/>
      <c r="P88" s="23" t="str">
        <f t="shared" si="16"/>
        <v xml:space="preserve"> </v>
      </c>
      <c r="Q88" s="32"/>
      <c r="R88" s="33"/>
      <c r="S88" s="23" t="str">
        <f t="shared" si="17"/>
        <v xml:space="preserve"> </v>
      </c>
      <c r="T88" s="32"/>
      <c r="U88" s="33"/>
      <c r="V88" s="23" t="str">
        <f t="shared" si="18"/>
        <v xml:space="preserve"> </v>
      </c>
      <c r="W88" s="32"/>
      <c r="X88" s="33"/>
      <c r="Y88" s="23" t="str">
        <f t="shared" si="19"/>
        <v xml:space="preserve"> </v>
      </c>
      <c r="Z88" s="32"/>
      <c r="AA88" s="33"/>
      <c r="AB88" s="23" t="str">
        <f t="shared" si="20"/>
        <v xml:space="preserve"> </v>
      </c>
      <c r="AC88" s="32"/>
      <c r="AD88" s="33"/>
      <c r="AE88" s="23" t="str">
        <f t="shared" si="21"/>
        <v xml:space="preserve"> </v>
      </c>
      <c r="AF88" s="32"/>
      <c r="AG88" s="33"/>
      <c r="AH88" s="23" t="str">
        <f t="shared" si="22"/>
        <v xml:space="preserve"> </v>
      </c>
      <c r="AI88" s="32"/>
      <c r="AJ88" s="33"/>
      <c r="AK88" s="23" t="str">
        <f t="shared" si="23"/>
        <v xml:space="preserve"> </v>
      </c>
      <c r="AL88" s="32"/>
      <c r="AM88" s="33"/>
      <c r="AN88" s="23" t="str">
        <f t="shared" si="24"/>
        <v xml:space="preserve"> </v>
      </c>
      <c r="AO88" s="32"/>
      <c r="AP88" s="33"/>
      <c r="AQ88" s="23" t="str">
        <f t="shared" si="25"/>
        <v xml:space="preserve"> </v>
      </c>
      <c r="AR88" s="34">
        <f t="shared" si="27"/>
        <v>0</v>
      </c>
      <c r="AS88" s="35">
        <f t="shared" si="27"/>
        <v>0</v>
      </c>
      <c r="AT88" s="26" t="e">
        <f t="shared" si="26"/>
        <v>#DIV/0!</v>
      </c>
    </row>
    <row r="89" spans="1:46" s="14" customFormat="1" ht="20.100000000000001" customHeight="1" x14ac:dyDescent="0.2">
      <c r="A89" s="27"/>
      <c r="B89" s="28">
        <v>79</v>
      </c>
      <c r="C89" s="29"/>
      <c r="D89" s="30"/>
      <c r="E89" s="29"/>
      <c r="F89" s="29"/>
      <c r="G89" s="31"/>
      <c r="H89" s="32"/>
      <c r="I89" s="33"/>
      <c r="J89" s="23" t="str">
        <f t="shared" si="14"/>
        <v xml:space="preserve"> </v>
      </c>
      <c r="K89" s="32"/>
      <c r="L89" s="33"/>
      <c r="M89" s="23" t="str">
        <f t="shared" si="15"/>
        <v xml:space="preserve"> </v>
      </c>
      <c r="N89" s="32"/>
      <c r="O89" s="33"/>
      <c r="P89" s="23" t="str">
        <f t="shared" si="16"/>
        <v xml:space="preserve"> </v>
      </c>
      <c r="Q89" s="32"/>
      <c r="R89" s="33"/>
      <c r="S89" s="23" t="str">
        <f t="shared" si="17"/>
        <v xml:space="preserve"> </v>
      </c>
      <c r="T89" s="32"/>
      <c r="U89" s="33"/>
      <c r="V89" s="23" t="str">
        <f t="shared" si="18"/>
        <v xml:space="preserve"> </v>
      </c>
      <c r="W89" s="32"/>
      <c r="X89" s="33"/>
      <c r="Y89" s="23" t="str">
        <f t="shared" si="19"/>
        <v xml:space="preserve"> </v>
      </c>
      <c r="Z89" s="32"/>
      <c r="AA89" s="33"/>
      <c r="AB89" s="23" t="str">
        <f t="shared" si="20"/>
        <v xml:space="preserve"> </v>
      </c>
      <c r="AC89" s="32"/>
      <c r="AD89" s="33"/>
      <c r="AE89" s="23" t="str">
        <f t="shared" si="21"/>
        <v xml:space="preserve"> </v>
      </c>
      <c r="AF89" s="32"/>
      <c r="AG89" s="33"/>
      <c r="AH89" s="23" t="str">
        <f t="shared" si="22"/>
        <v xml:space="preserve"> </v>
      </c>
      <c r="AI89" s="32"/>
      <c r="AJ89" s="33"/>
      <c r="AK89" s="23" t="str">
        <f t="shared" si="23"/>
        <v xml:space="preserve"> </v>
      </c>
      <c r="AL89" s="32"/>
      <c r="AM89" s="33"/>
      <c r="AN89" s="23" t="str">
        <f t="shared" si="24"/>
        <v xml:space="preserve"> </v>
      </c>
      <c r="AO89" s="32"/>
      <c r="AP89" s="33"/>
      <c r="AQ89" s="23" t="str">
        <f t="shared" si="25"/>
        <v xml:space="preserve"> </v>
      </c>
      <c r="AR89" s="34">
        <f t="shared" si="27"/>
        <v>0</v>
      </c>
      <c r="AS89" s="35">
        <f t="shared" si="27"/>
        <v>0</v>
      </c>
      <c r="AT89" s="26" t="e">
        <f t="shared" si="26"/>
        <v>#DIV/0!</v>
      </c>
    </row>
    <row r="90" spans="1:46" s="14" customFormat="1" ht="20.100000000000001" customHeight="1" x14ac:dyDescent="0.2">
      <c r="A90" s="27"/>
      <c r="B90" s="28">
        <v>80</v>
      </c>
      <c r="C90" s="29"/>
      <c r="D90" s="30"/>
      <c r="E90" s="29"/>
      <c r="F90" s="29"/>
      <c r="G90" s="31"/>
      <c r="H90" s="32"/>
      <c r="I90" s="33"/>
      <c r="J90" s="23" t="str">
        <f t="shared" si="14"/>
        <v xml:space="preserve"> </v>
      </c>
      <c r="K90" s="32"/>
      <c r="L90" s="33"/>
      <c r="M90" s="23" t="str">
        <f t="shared" si="15"/>
        <v xml:space="preserve"> </v>
      </c>
      <c r="N90" s="32"/>
      <c r="O90" s="33"/>
      <c r="P90" s="23" t="str">
        <f t="shared" si="16"/>
        <v xml:space="preserve"> </v>
      </c>
      <c r="Q90" s="32"/>
      <c r="R90" s="33"/>
      <c r="S90" s="23" t="str">
        <f t="shared" si="17"/>
        <v xml:space="preserve"> </v>
      </c>
      <c r="T90" s="32"/>
      <c r="U90" s="33"/>
      <c r="V90" s="23" t="str">
        <f t="shared" si="18"/>
        <v xml:space="preserve"> </v>
      </c>
      <c r="W90" s="32"/>
      <c r="X90" s="33"/>
      <c r="Y90" s="23" t="str">
        <f t="shared" si="19"/>
        <v xml:space="preserve"> </v>
      </c>
      <c r="Z90" s="32"/>
      <c r="AA90" s="33"/>
      <c r="AB90" s="23" t="str">
        <f t="shared" si="20"/>
        <v xml:space="preserve"> </v>
      </c>
      <c r="AC90" s="32"/>
      <c r="AD90" s="33"/>
      <c r="AE90" s="23" t="str">
        <f t="shared" si="21"/>
        <v xml:space="preserve"> </v>
      </c>
      <c r="AF90" s="32"/>
      <c r="AG90" s="33"/>
      <c r="AH90" s="23" t="str">
        <f t="shared" si="22"/>
        <v xml:space="preserve"> </v>
      </c>
      <c r="AI90" s="32"/>
      <c r="AJ90" s="33"/>
      <c r="AK90" s="23" t="str">
        <f t="shared" si="23"/>
        <v xml:space="preserve"> </v>
      </c>
      <c r="AL90" s="32"/>
      <c r="AM90" s="33"/>
      <c r="AN90" s="23" t="str">
        <f t="shared" si="24"/>
        <v xml:space="preserve"> </v>
      </c>
      <c r="AO90" s="32"/>
      <c r="AP90" s="33"/>
      <c r="AQ90" s="23" t="str">
        <f t="shared" si="25"/>
        <v xml:space="preserve"> </v>
      </c>
      <c r="AR90" s="34">
        <f t="shared" si="27"/>
        <v>0</v>
      </c>
      <c r="AS90" s="35">
        <f t="shared" si="27"/>
        <v>0</v>
      </c>
      <c r="AT90" s="26" t="e">
        <f t="shared" si="26"/>
        <v>#DIV/0!</v>
      </c>
    </row>
    <row r="91" spans="1:46" s="14" customFormat="1" ht="20.100000000000001" customHeight="1" x14ac:dyDescent="0.2">
      <c r="A91" s="27"/>
      <c r="B91" s="28">
        <v>81</v>
      </c>
      <c r="C91" s="29"/>
      <c r="D91" s="30"/>
      <c r="E91" s="29"/>
      <c r="F91" s="29"/>
      <c r="G91" s="31"/>
      <c r="H91" s="32"/>
      <c r="I91" s="33"/>
      <c r="J91" s="23" t="str">
        <f t="shared" si="14"/>
        <v xml:space="preserve"> </v>
      </c>
      <c r="K91" s="32"/>
      <c r="L91" s="33"/>
      <c r="M91" s="23" t="str">
        <f t="shared" si="15"/>
        <v xml:space="preserve"> </v>
      </c>
      <c r="N91" s="32"/>
      <c r="O91" s="33"/>
      <c r="P91" s="23" t="str">
        <f t="shared" si="16"/>
        <v xml:space="preserve"> </v>
      </c>
      <c r="Q91" s="32"/>
      <c r="R91" s="33"/>
      <c r="S91" s="23" t="str">
        <f t="shared" si="17"/>
        <v xml:space="preserve"> </v>
      </c>
      <c r="T91" s="32"/>
      <c r="U91" s="33"/>
      <c r="V91" s="23" t="str">
        <f t="shared" si="18"/>
        <v xml:space="preserve"> </v>
      </c>
      <c r="W91" s="32"/>
      <c r="X91" s="33"/>
      <c r="Y91" s="23" t="str">
        <f t="shared" si="19"/>
        <v xml:space="preserve"> </v>
      </c>
      <c r="Z91" s="32"/>
      <c r="AA91" s="33"/>
      <c r="AB91" s="23" t="str">
        <f t="shared" si="20"/>
        <v xml:space="preserve"> </v>
      </c>
      <c r="AC91" s="32"/>
      <c r="AD91" s="33"/>
      <c r="AE91" s="23" t="str">
        <f t="shared" si="21"/>
        <v xml:space="preserve"> </v>
      </c>
      <c r="AF91" s="32"/>
      <c r="AG91" s="33"/>
      <c r="AH91" s="23" t="str">
        <f t="shared" si="22"/>
        <v xml:space="preserve"> </v>
      </c>
      <c r="AI91" s="32"/>
      <c r="AJ91" s="33"/>
      <c r="AK91" s="23" t="str">
        <f t="shared" si="23"/>
        <v xml:space="preserve"> </v>
      </c>
      <c r="AL91" s="32"/>
      <c r="AM91" s="33"/>
      <c r="AN91" s="23" t="str">
        <f t="shared" si="24"/>
        <v xml:space="preserve"> </v>
      </c>
      <c r="AO91" s="32"/>
      <c r="AP91" s="33"/>
      <c r="AQ91" s="23" t="str">
        <f t="shared" si="25"/>
        <v xml:space="preserve"> </v>
      </c>
      <c r="AR91" s="34">
        <f t="shared" si="27"/>
        <v>0</v>
      </c>
      <c r="AS91" s="35">
        <f t="shared" si="27"/>
        <v>0</v>
      </c>
      <c r="AT91" s="26" t="e">
        <f t="shared" si="26"/>
        <v>#DIV/0!</v>
      </c>
    </row>
    <row r="92" spans="1:46" s="14" customFormat="1" ht="20.100000000000001" customHeight="1" x14ac:dyDescent="0.2">
      <c r="A92" s="27"/>
      <c r="B92" s="28">
        <v>82</v>
      </c>
      <c r="C92" s="29"/>
      <c r="D92" s="30"/>
      <c r="E92" s="29"/>
      <c r="F92" s="29"/>
      <c r="G92" s="31"/>
      <c r="H92" s="32"/>
      <c r="I92" s="33"/>
      <c r="J92" s="23" t="str">
        <f t="shared" si="14"/>
        <v xml:space="preserve"> </v>
      </c>
      <c r="K92" s="32"/>
      <c r="L92" s="33"/>
      <c r="M92" s="23" t="str">
        <f t="shared" si="15"/>
        <v xml:space="preserve"> </v>
      </c>
      <c r="N92" s="32"/>
      <c r="O92" s="33"/>
      <c r="P92" s="23" t="str">
        <f t="shared" si="16"/>
        <v xml:space="preserve"> </v>
      </c>
      <c r="Q92" s="32"/>
      <c r="R92" s="33"/>
      <c r="S92" s="23" t="str">
        <f t="shared" si="17"/>
        <v xml:space="preserve"> </v>
      </c>
      <c r="T92" s="32"/>
      <c r="U92" s="33"/>
      <c r="V92" s="23" t="str">
        <f t="shared" si="18"/>
        <v xml:space="preserve"> </v>
      </c>
      <c r="W92" s="32"/>
      <c r="X92" s="33"/>
      <c r="Y92" s="23" t="str">
        <f t="shared" si="19"/>
        <v xml:space="preserve"> </v>
      </c>
      <c r="Z92" s="32"/>
      <c r="AA92" s="33"/>
      <c r="AB92" s="23" t="str">
        <f t="shared" si="20"/>
        <v xml:space="preserve"> </v>
      </c>
      <c r="AC92" s="32"/>
      <c r="AD92" s="33"/>
      <c r="AE92" s="23" t="str">
        <f t="shared" si="21"/>
        <v xml:space="preserve"> </v>
      </c>
      <c r="AF92" s="32"/>
      <c r="AG92" s="33"/>
      <c r="AH92" s="23" t="str">
        <f t="shared" si="22"/>
        <v xml:space="preserve"> </v>
      </c>
      <c r="AI92" s="32"/>
      <c r="AJ92" s="33"/>
      <c r="AK92" s="23" t="str">
        <f t="shared" si="23"/>
        <v xml:space="preserve"> </v>
      </c>
      <c r="AL92" s="32"/>
      <c r="AM92" s="33"/>
      <c r="AN92" s="23" t="str">
        <f t="shared" si="24"/>
        <v xml:space="preserve"> </v>
      </c>
      <c r="AO92" s="32"/>
      <c r="AP92" s="33"/>
      <c r="AQ92" s="23" t="str">
        <f t="shared" si="25"/>
        <v xml:space="preserve"> </v>
      </c>
      <c r="AR92" s="34">
        <f t="shared" si="27"/>
        <v>0</v>
      </c>
      <c r="AS92" s="35">
        <f t="shared" si="27"/>
        <v>0</v>
      </c>
      <c r="AT92" s="26" t="e">
        <f t="shared" si="26"/>
        <v>#DIV/0!</v>
      </c>
    </row>
    <row r="93" spans="1:46" s="14" customFormat="1" ht="20.100000000000001" customHeight="1" x14ac:dyDescent="0.2">
      <c r="A93" s="27"/>
      <c r="B93" s="28">
        <v>83</v>
      </c>
      <c r="C93" s="29"/>
      <c r="D93" s="30"/>
      <c r="E93" s="29"/>
      <c r="F93" s="29"/>
      <c r="G93" s="31"/>
      <c r="H93" s="32"/>
      <c r="I93" s="33"/>
      <c r="J93" s="23" t="str">
        <f t="shared" si="14"/>
        <v xml:space="preserve"> </v>
      </c>
      <c r="K93" s="32"/>
      <c r="L93" s="33"/>
      <c r="M93" s="23" t="str">
        <f t="shared" si="15"/>
        <v xml:space="preserve"> </v>
      </c>
      <c r="N93" s="32"/>
      <c r="O93" s="33"/>
      <c r="P93" s="23" t="str">
        <f t="shared" si="16"/>
        <v xml:space="preserve"> </v>
      </c>
      <c r="Q93" s="32"/>
      <c r="R93" s="33"/>
      <c r="S93" s="23" t="str">
        <f t="shared" si="17"/>
        <v xml:space="preserve"> </v>
      </c>
      <c r="T93" s="32"/>
      <c r="U93" s="33"/>
      <c r="V93" s="23" t="str">
        <f t="shared" si="18"/>
        <v xml:space="preserve"> </v>
      </c>
      <c r="W93" s="32"/>
      <c r="X93" s="33"/>
      <c r="Y93" s="23" t="str">
        <f t="shared" si="19"/>
        <v xml:space="preserve"> </v>
      </c>
      <c r="Z93" s="32"/>
      <c r="AA93" s="33"/>
      <c r="AB93" s="23" t="str">
        <f t="shared" si="20"/>
        <v xml:space="preserve"> </v>
      </c>
      <c r="AC93" s="32"/>
      <c r="AD93" s="33"/>
      <c r="AE93" s="23" t="str">
        <f t="shared" si="21"/>
        <v xml:space="preserve"> </v>
      </c>
      <c r="AF93" s="32"/>
      <c r="AG93" s="33"/>
      <c r="AH93" s="23" t="str">
        <f t="shared" si="22"/>
        <v xml:space="preserve"> </v>
      </c>
      <c r="AI93" s="32"/>
      <c r="AJ93" s="33"/>
      <c r="AK93" s="23" t="str">
        <f t="shared" si="23"/>
        <v xml:space="preserve"> </v>
      </c>
      <c r="AL93" s="32"/>
      <c r="AM93" s="33"/>
      <c r="AN93" s="23" t="str">
        <f t="shared" si="24"/>
        <v xml:space="preserve"> </v>
      </c>
      <c r="AO93" s="32"/>
      <c r="AP93" s="33"/>
      <c r="AQ93" s="23" t="str">
        <f t="shared" si="25"/>
        <v xml:space="preserve"> </v>
      </c>
      <c r="AR93" s="34">
        <f t="shared" si="27"/>
        <v>0</v>
      </c>
      <c r="AS93" s="35">
        <f t="shared" si="27"/>
        <v>0</v>
      </c>
      <c r="AT93" s="26" t="e">
        <f t="shared" si="26"/>
        <v>#DIV/0!</v>
      </c>
    </row>
    <row r="94" spans="1:46" s="14" customFormat="1" ht="20.100000000000001" customHeight="1" x14ac:dyDescent="0.2">
      <c r="A94" s="27"/>
      <c r="B94" s="28">
        <v>84</v>
      </c>
      <c r="C94" s="29"/>
      <c r="D94" s="30"/>
      <c r="E94" s="29"/>
      <c r="F94" s="29"/>
      <c r="G94" s="31"/>
      <c r="H94" s="32"/>
      <c r="I94" s="33"/>
      <c r="J94" s="23" t="str">
        <f t="shared" si="14"/>
        <v xml:space="preserve"> </v>
      </c>
      <c r="K94" s="32"/>
      <c r="L94" s="33"/>
      <c r="M94" s="23" t="str">
        <f t="shared" si="15"/>
        <v xml:space="preserve"> </v>
      </c>
      <c r="N94" s="32"/>
      <c r="O94" s="33"/>
      <c r="P94" s="23" t="str">
        <f t="shared" si="16"/>
        <v xml:space="preserve"> </v>
      </c>
      <c r="Q94" s="32"/>
      <c r="R94" s="33"/>
      <c r="S94" s="23" t="str">
        <f t="shared" si="17"/>
        <v xml:space="preserve"> </v>
      </c>
      <c r="T94" s="32"/>
      <c r="U94" s="33"/>
      <c r="V94" s="23" t="str">
        <f t="shared" si="18"/>
        <v xml:space="preserve"> </v>
      </c>
      <c r="W94" s="32"/>
      <c r="X94" s="33"/>
      <c r="Y94" s="23" t="str">
        <f t="shared" si="19"/>
        <v xml:space="preserve"> </v>
      </c>
      <c r="Z94" s="32"/>
      <c r="AA94" s="33"/>
      <c r="AB94" s="23" t="str">
        <f t="shared" si="20"/>
        <v xml:space="preserve"> </v>
      </c>
      <c r="AC94" s="32"/>
      <c r="AD94" s="33"/>
      <c r="AE94" s="23" t="str">
        <f t="shared" si="21"/>
        <v xml:space="preserve"> </v>
      </c>
      <c r="AF94" s="32"/>
      <c r="AG94" s="33"/>
      <c r="AH94" s="23" t="str">
        <f t="shared" si="22"/>
        <v xml:space="preserve"> </v>
      </c>
      <c r="AI94" s="32"/>
      <c r="AJ94" s="33"/>
      <c r="AK94" s="23" t="str">
        <f t="shared" si="23"/>
        <v xml:space="preserve"> </v>
      </c>
      <c r="AL94" s="32"/>
      <c r="AM94" s="33"/>
      <c r="AN94" s="23" t="str">
        <f t="shared" si="24"/>
        <v xml:space="preserve"> </v>
      </c>
      <c r="AO94" s="32"/>
      <c r="AP94" s="33"/>
      <c r="AQ94" s="23" t="str">
        <f t="shared" si="25"/>
        <v xml:space="preserve"> </v>
      </c>
      <c r="AR94" s="34">
        <f t="shared" si="27"/>
        <v>0</v>
      </c>
      <c r="AS94" s="35">
        <f t="shared" si="27"/>
        <v>0</v>
      </c>
      <c r="AT94" s="26" t="e">
        <f t="shared" si="26"/>
        <v>#DIV/0!</v>
      </c>
    </row>
    <row r="95" spans="1:46" s="14" customFormat="1" ht="20.100000000000001" customHeight="1" x14ac:dyDescent="0.2">
      <c r="A95" s="27"/>
      <c r="B95" s="28">
        <v>85</v>
      </c>
      <c r="C95" s="29"/>
      <c r="D95" s="30"/>
      <c r="E95" s="29"/>
      <c r="F95" s="29"/>
      <c r="G95" s="31"/>
      <c r="H95" s="32"/>
      <c r="I95" s="33"/>
      <c r="J95" s="23" t="str">
        <f t="shared" si="14"/>
        <v xml:space="preserve"> </v>
      </c>
      <c r="K95" s="32"/>
      <c r="L95" s="33"/>
      <c r="M95" s="23" t="str">
        <f t="shared" si="15"/>
        <v xml:space="preserve"> </v>
      </c>
      <c r="N95" s="32"/>
      <c r="O95" s="33"/>
      <c r="P95" s="23" t="str">
        <f t="shared" si="16"/>
        <v xml:space="preserve"> </v>
      </c>
      <c r="Q95" s="32"/>
      <c r="R95" s="33"/>
      <c r="S95" s="23" t="str">
        <f t="shared" si="17"/>
        <v xml:space="preserve"> </v>
      </c>
      <c r="T95" s="32"/>
      <c r="U95" s="33"/>
      <c r="V95" s="23" t="str">
        <f t="shared" si="18"/>
        <v xml:space="preserve"> </v>
      </c>
      <c r="W95" s="32"/>
      <c r="X95" s="33"/>
      <c r="Y95" s="23" t="str">
        <f t="shared" si="19"/>
        <v xml:space="preserve"> </v>
      </c>
      <c r="Z95" s="32"/>
      <c r="AA95" s="33"/>
      <c r="AB95" s="23" t="str">
        <f t="shared" si="20"/>
        <v xml:space="preserve"> </v>
      </c>
      <c r="AC95" s="32"/>
      <c r="AD95" s="33"/>
      <c r="AE95" s="23" t="str">
        <f t="shared" si="21"/>
        <v xml:space="preserve"> </v>
      </c>
      <c r="AF95" s="32"/>
      <c r="AG95" s="33"/>
      <c r="AH95" s="23" t="str">
        <f t="shared" si="22"/>
        <v xml:space="preserve"> </v>
      </c>
      <c r="AI95" s="32"/>
      <c r="AJ95" s="33"/>
      <c r="AK95" s="23" t="str">
        <f t="shared" si="23"/>
        <v xml:space="preserve"> </v>
      </c>
      <c r="AL95" s="32"/>
      <c r="AM95" s="33"/>
      <c r="AN95" s="23" t="str">
        <f t="shared" si="24"/>
        <v xml:space="preserve"> </v>
      </c>
      <c r="AO95" s="32"/>
      <c r="AP95" s="33"/>
      <c r="AQ95" s="23" t="str">
        <f t="shared" si="25"/>
        <v xml:space="preserve"> </v>
      </c>
      <c r="AR95" s="34">
        <f t="shared" si="27"/>
        <v>0</v>
      </c>
      <c r="AS95" s="35">
        <f t="shared" si="27"/>
        <v>0</v>
      </c>
      <c r="AT95" s="26" t="e">
        <f t="shared" si="26"/>
        <v>#DIV/0!</v>
      </c>
    </row>
    <row r="96" spans="1:46" s="14" customFormat="1" ht="20.100000000000001" customHeight="1" x14ac:dyDescent="0.2">
      <c r="A96" s="27"/>
      <c r="B96" s="28">
        <v>86</v>
      </c>
      <c r="C96" s="29"/>
      <c r="D96" s="30"/>
      <c r="E96" s="29"/>
      <c r="F96" s="29"/>
      <c r="G96" s="31"/>
      <c r="H96" s="32"/>
      <c r="I96" s="33"/>
      <c r="J96" s="23" t="str">
        <f t="shared" si="14"/>
        <v xml:space="preserve"> </v>
      </c>
      <c r="K96" s="32"/>
      <c r="L96" s="33"/>
      <c r="M96" s="23" t="str">
        <f t="shared" si="15"/>
        <v xml:space="preserve"> </v>
      </c>
      <c r="N96" s="32"/>
      <c r="O96" s="33"/>
      <c r="P96" s="23" t="str">
        <f t="shared" si="16"/>
        <v xml:space="preserve"> </v>
      </c>
      <c r="Q96" s="32"/>
      <c r="R96" s="33"/>
      <c r="S96" s="23" t="str">
        <f t="shared" si="17"/>
        <v xml:space="preserve"> </v>
      </c>
      <c r="T96" s="32"/>
      <c r="U96" s="33"/>
      <c r="V96" s="23" t="str">
        <f t="shared" si="18"/>
        <v xml:space="preserve"> </v>
      </c>
      <c r="W96" s="32"/>
      <c r="X96" s="33"/>
      <c r="Y96" s="23" t="str">
        <f t="shared" si="19"/>
        <v xml:space="preserve"> </v>
      </c>
      <c r="Z96" s="32"/>
      <c r="AA96" s="33"/>
      <c r="AB96" s="23" t="str">
        <f t="shared" si="20"/>
        <v xml:space="preserve"> </v>
      </c>
      <c r="AC96" s="32"/>
      <c r="AD96" s="33"/>
      <c r="AE96" s="23" t="str">
        <f t="shared" si="21"/>
        <v xml:space="preserve"> </v>
      </c>
      <c r="AF96" s="32"/>
      <c r="AG96" s="33"/>
      <c r="AH96" s="23" t="str">
        <f t="shared" si="22"/>
        <v xml:space="preserve"> </v>
      </c>
      <c r="AI96" s="32"/>
      <c r="AJ96" s="33"/>
      <c r="AK96" s="23" t="str">
        <f t="shared" si="23"/>
        <v xml:space="preserve"> </v>
      </c>
      <c r="AL96" s="32"/>
      <c r="AM96" s="33"/>
      <c r="AN96" s="23" t="str">
        <f t="shared" si="24"/>
        <v xml:space="preserve"> </v>
      </c>
      <c r="AO96" s="32"/>
      <c r="AP96" s="33"/>
      <c r="AQ96" s="23" t="str">
        <f t="shared" si="25"/>
        <v xml:space="preserve"> </v>
      </c>
      <c r="AR96" s="34">
        <f t="shared" si="27"/>
        <v>0</v>
      </c>
      <c r="AS96" s="35">
        <f t="shared" si="27"/>
        <v>0</v>
      </c>
      <c r="AT96" s="26" t="e">
        <f t="shared" si="26"/>
        <v>#DIV/0!</v>
      </c>
    </row>
    <row r="97" spans="1:46" s="14" customFormat="1" ht="20.100000000000001" customHeight="1" x14ac:dyDescent="0.2">
      <c r="A97" s="27"/>
      <c r="B97" s="28">
        <v>87</v>
      </c>
      <c r="C97" s="29"/>
      <c r="D97" s="30"/>
      <c r="E97" s="29"/>
      <c r="F97" s="29"/>
      <c r="G97" s="31"/>
      <c r="H97" s="32"/>
      <c r="I97" s="33"/>
      <c r="J97" s="23" t="str">
        <f t="shared" si="14"/>
        <v xml:space="preserve"> </v>
      </c>
      <c r="K97" s="32"/>
      <c r="L97" s="33"/>
      <c r="M97" s="23" t="str">
        <f t="shared" si="15"/>
        <v xml:space="preserve"> </v>
      </c>
      <c r="N97" s="32"/>
      <c r="O97" s="33"/>
      <c r="P97" s="23" t="str">
        <f t="shared" si="16"/>
        <v xml:space="preserve"> </v>
      </c>
      <c r="Q97" s="32"/>
      <c r="R97" s="33"/>
      <c r="S97" s="23" t="str">
        <f t="shared" si="17"/>
        <v xml:space="preserve"> </v>
      </c>
      <c r="T97" s="32"/>
      <c r="U97" s="33"/>
      <c r="V97" s="23" t="str">
        <f t="shared" si="18"/>
        <v xml:space="preserve"> </v>
      </c>
      <c r="W97" s="32"/>
      <c r="X97" s="33"/>
      <c r="Y97" s="23" t="str">
        <f t="shared" si="19"/>
        <v xml:space="preserve"> </v>
      </c>
      <c r="Z97" s="32"/>
      <c r="AA97" s="33"/>
      <c r="AB97" s="23" t="str">
        <f t="shared" si="20"/>
        <v xml:space="preserve"> </v>
      </c>
      <c r="AC97" s="32"/>
      <c r="AD97" s="33"/>
      <c r="AE97" s="23" t="str">
        <f t="shared" si="21"/>
        <v xml:space="preserve"> </v>
      </c>
      <c r="AF97" s="32"/>
      <c r="AG97" s="33"/>
      <c r="AH97" s="23" t="str">
        <f t="shared" si="22"/>
        <v xml:space="preserve"> </v>
      </c>
      <c r="AI97" s="32"/>
      <c r="AJ97" s="33"/>
      <c r="AK97" s="23" t="str">
        <f t="shared" si="23"/>
        <v xml:space="preserve"> </v>
      </c>
      <c r="AL97" s="32"/>
      <c r="AM97" s="33"/>
      <c r="AN97" s="23" t="str">
        <f t="shared" si="24"/>
        <v xml:space="preserve"> </v>
      </c>
      <c r="AO97" s="32"/>
      <c r="AP97" s="33"/>
      <c r="AQ97" s="23" t="str">
        <f t="shared" si="25"/>
        <v xml:space="preserve"> </v>
      </c>
      <c r="AR97" s="34">
        <f t="shared" si="27"/>
        <v>0</v>
      </c>
      <c r="AS97" s="35">
        <f t="shared" si="27"/>
        <v>0</v>
      </c>
      <c r="AT97" s="26" t="e">
        <f t="shared" si="26"/>
        <v>#DIV/0!</v>
      </c>
    </row>
    <row r="98" spans="1:46" s="14" customFormat="1" ht="20.100000000000001" customHeight="1" x14ac:dyDescent="0.2">
      <c r="A98" s="27"/>
      <c r="B98" s="28">
        <v>88</v>
      </c>
      <c r="C98" s="29"/>
      <c r="D98" s="30"/>
      <c r="E98" s="29"/>
      <c r="F98" s="29"/>
      <c r="G98" s="31"/>
      <c r="H98" s="32"/>
      <c r="I98" s="33"/>
      <c r="J98" s="23" t="str">
        <f t="shared" si="14"/>
        <v xml:space="preserve"> </v>
      </c>
      <c r="K98" s="32"/>
      <c r="L98" s="33"/>
      <c r="M98" s="23" t="str">
        <f t="shared" si="15"/>
        <v xml:space="preserve"> </v>
      </c>
      <c r="N98" s="32"/>
      <c r="O98" s="33"/>
      <c r="P98" s="23" t="str">
        <f t="shared" si="16"/>
        <v xml:space="preserve"> </v>
      </c>
      <c r="Q98" s="32"/>
      <c r="R98" s="33"/>
      <c r="S98" s="23" t="str">
        <f t="shared" si="17"/>
        <v xml:space="preserve"> </v>
      </c>
      <c r="T98" s="32"/>
      <c r="U98" s="33"/>
      <c r="V98" s="23" t="str">
        <f t="shared" si="18"/>
        <v xml:space="preserve"> </v>
      </c>
      <c r="W98" s="32"/>
      <c r="X98" s="33"/>
      <c r="Y98" s="23" t="str">
        <f t="shared" si="19"/>
        <v xml:space="preserve"> </v>
      </c>
      <c r="Z98" s="32"/>
      <c r="AA98" s="33"/>
      <c r="AB98" s="23" t="str">
        <f t="shared" si="20"/>
        <v xml:space="preserve"> </v>
      </c>
      <c r="AC98" s="32"/>
      <c r="AD98" s="33"/>
      <c r="AE98" s="23" t="str">
        <f t="shared" si="21"/>
        <v xml:space="preserve"> </v>
      </c>
      <c r="AF98" s="32"/>
      <c r="AG98" s="33"/>
      <c r="AH98" s="23" t="str">
        <f t="shared" si="22"/>
        <v xml:space="preserve"> </v>
      </c>
      <c r="AI98" s="32"/>
      <c r="AJ98" s="33"/>
      <c r="AK98" s="23" t="str">
        <f t="shared" si="23"/>
        <v xml:space="preserve"> </v>
      </c>
      <c r="AL98" s="32"/>
      <c r="AM98" s="33"/>
      <c r="AN98" s="23" t="str">
        <f t="shared" si="24"/>
        <v xml:space="preserve"> </v>
      </c>
      <c r="AO98" s="32"/>
      <c r="AP98" s="33"/>
      <c r="AQ98" s="23" t="str">
        <f t="shared" si="25"/>
        <v xml:space="preserve"> </v>
      </c>
      <c r="AR98" s="34">
        <f t="shared" si="27"/>
        <v>0</v>
      </c>
      <c r="AS98" s="35">
        <f t="shared" si="27"/>
        <v>0</v>
      </c>
      <c r="AT98" s="26" t="e">
        <f t="shared" si="26"/>
        <v>#DIV/0!</v>
      </c>
    </row>
    <row r="99" spans="1:46" s="14" customFormat="1" ht="20.100000000000001" customHeight="1" x14ac:dyDescent="0.2">
      <c r="A99" s="27"/>
      <c r="B99" s="28">
        <v>89</v>
      </c>
      <c r="C99" s="29"/>
      <c r="D99" s="30"/>
      <c r="E99" s="29"/>
      <c r="F99" s="29"/>
      <c r="G99" s="31"/>
      <c r="H99" s="32"/>
      <c r="I99" s="33"/>
      <c r="J99" s="23" t="str">
        <f t="shared" si="14"/>
        <v xml:space="preserve"> </v>
      </c>
      <c r="K99" s="32"/>
      <c r="L99" s="33"/>
      <c r="M99" s="23" t="str">
        <f t="shared" si="15"/>
        <v xml:space="preserve"> </v>
      </c>
      <c r="N99" s="32"/>
      <c r="O99" s="33"/>
      <c r="P99" s="23" t="str">
        <f t="shared" si="16"/>
        <v xml:space="preserve"> </v>
      </c>
      <c r="Q99" s="32"/>
      <c r="R99" s="33"/>
      <c r="S99" s="23" t="str">
        <f t="shared" si="17"/>
        <v xml:space="preserve"> </v>
      </c>
      <c r="T99" s="32"/>
      <c r="U99" s="33"/>
      <c r="V99" s="23" t="str">
        <f t="shared" si="18"/>
        <v xml:space="preserve"> </v>
      </c>
      <c r="W99" s="32"/>
      <c r="X99" s="33"/>
      <c r="Y99" s="23" t="str">
        <f t="shared" si="19"/>
        <v xml:space="preserve"> </v>
      </c>
      <c r="Z99" s="32"/>
      <c r="AA99" s="33"/>
      <c r="AB99" s="23" t="str">
        <f t="shared" si="20"/>
        <v xml:space="preserve"> </v>
      </c>
      <c r="AC99" s="32"/>
      <c r="AD99" s="33"/>
      <c r="AE99" s="23" t="str">
        <f t="shared" si="21"/>
        <v xml:space="preserve"> </v>
      </c>
      <c r="AF99" s="32"/>
      <c r="AG99" s="33"/>
      <c r="AH99" s="23" t="str">
        <f t="shared" si="22"/>
        <v xml:space="preserve"> </v>
      </c>
      <c r="AI99" s="32"/>
      <c r="AJ99" s="33"/>
      <c r="AK99" s="23" t="str">
        <f t="shared" si="23"/>
        <v xml:space="preserve"> </v>
      </c>
      <c r="AL99" s="32"/>
      <c r="AM99" s="33"/>
      <c r="AN99" s="23" t="str">
        <f t="shared" si="24"/>
        <v xml:space="preserve"> </v>
      </c>
      <c r="AO99" s="32"/>
      <c r="AP99" s="33"/>
      <c r="AQ99" s="23" t="str">
        <f t="shared" si="25"/>
        <v xml:space="preserve"> </v>
      </c>
      <c r="AR99" s="34">
        <f t="shared" si="27"/>
        <v>0</v>
      </c>
      <c r="AS99" s="35">
        <f t="shared" si="27"/>
        <v>0</v>
      </c>
      <c r="AT99" s="26" t="e">
        <f t="shared" si="26"/>
        <v>#DIV/0!</v>
      </c>
    </row>
    <row r="100" spans="1:46" s="14" customFormat="1" ht="20.100000000000001" customHeight="1" x14ac:dyDescent="0.2">
      <c r="A100" s="27"/>
      <c r="B100" s="28">
        <v>90</v>
      </c>
      <c r="C100" s="29"/>
      <c r="D100" s="30"/>
      <c r="E100" s="29"/>
      <c r="F100" s="29"/>
      <c r="G100" s="31"/>
      <c r="H100" s="32"/>
      <c r="I100" s="33"/>
      <c r="J100" s="23" t="str">
        <f t="shared" si="14"/>
        <v xml:space="preserve"> </v>
      </c>
      <c r="K100" s="32"/>
      <c r="L100" s="33"/>
      <c r="M100" s="23" t="str">
        <f t="shared" si="15"/>
        <v xml:space="preserve"> </v>
      </c>
      <c r="N100" s="32"/>
      <c r="O100" s="33"/>
      <c r="P100" s="23" t="str">
        <f t="shared" si="16"/>
        <v xml:space="preserve"> </v>
      </c>
      <c r="Q100" s="32"/>
      <c r="R100" s="33"/>
      <c r="S100" s="23" t="str">
        <f t="shared" si="17"/>
        <v xml:space="preserve"> </v>
      </c>
      <c r="T100" s="32"/>
      <c r="U100" s="33"/>
      <c r="V100" s="23" t="str">
        <f t="shared" si="18"/>
        <v xml:space="preserve"> </v>
      </c>
      <c r="W100" s="32"/>
      <c r="X100" s="33"/>
      <c r="Y100" s="23" t="str">
        <f t="shared" si="19"/>
        <v xml:space="preserve"> </v>
      </c>
      <c r="Z100" s="32"/>
      <c r="AA100" s="33"/>
      <c r="AB100" s="23" t="str">
        <f t="shared" si="20"/>
        <v xml:space="preserve"> </v>
      </c>
      <c r="AC100" s="32"/>
      <c r="AD100" s="33"/>
      <c r="AE100" s="23" t="str">
        <f t="shared" si="21"/>
        <v xml:space="preserve"> </v>
      </c>
      <c r="AF100" s="32"/>
      <c r="AG100" s="33"/>
      <c r="AH100" s="23" t="str">
        <f t="shared" si="22"/>
        <v xml:space="preserve"> </v>
      </c>
      <c r="AI100" s="32"/>
      <c r="AJ100" s="33"/>
      <c r="AK100" s="23" t="str">
        <f t="shared" si="23"/>
        <v xml:space="preserve"> </v>
      </c>
      <c r="AL100" s="32"/>
      <c r="AM100" s="33"/>
      <c r="AN100" s="23" t="str">
        <f t="shared" si="24"/>
        <v xml:space="preserve"> </v>
      </c>
      <c r="AO100" s="32"/>
      <c r="AP100" s="33"/>
      <c r="AQ100" s="23" t="str">
        <f t="shared" si="25"/>
        <v xml:space="preserve"> </v>
      </c>
      <c r="AR100" s="34">
        <f t="shared" si="27"/>
        <v>0</v>
      </c>
      <c r="AS100" s="35">
        <f t="shared" si="27"/>
        <v>0</v>
      </c>
      <c r="AT100" s="26" t="e">
        <f t="shared" si="26"/>
        <v>#DIV/0!</v>
      </c>
    </row>
    <row r="101" spans="1:46" s="14" customFormat="1" ht="20.100000000000001" customHeight="1" x14ac:dyDescent="0.2">
      <c r="A101" s="27"/>
      <c r="B101" s="28">
        <v>91</v>
      </c>
      <c r="C101" s="29"/>
      <c r="D101" s="30"/>
      <c r="E101" s="29"/>
      <c r="F101" s="29"/>
      <c r="G101" s="31"/>
      <c r="H101" s="32"/>
      <c r="I101" s="33"/>
      <c r="J101" s="23" t="str">
        <f t="shared" si="14"/>
        <v xml:space="preserve"> </v>
      </c>
      <c r="K101" s="32"/>
      <c r="L101" s="33"/>
      <c r="M101" s="23" t="str">
        <f t="shared" si="15"/>
        <v xml:space="preserve"> </v>
      </c>
      <c r="N101" s="32"/>
      <c r="O101" s="33"/>
      <c r="P101" s="23" t="str">
        <f t="shared" si="16"/>
        <v xml:space="preserve"> </v>
      </c>
      <c r="Q101" s="32"/>
      <c r="R101" s="33"/>
      <c r="S101" s="23" t="str">
        <f t="shared" si="17"/>
        <v xml:space="preserve"> </v>
      </c>
      <c r="T101" s="32"/>
      <c r="U101" s="33"/>
      <c r="V101" s="23" t="str">
        <f t="shared" si="18"/>
        <v xml:space="preserve"> </v>
      </c>
      <c r="W101" s="32"/>
      <c r="X101" s="33"/>
      <c r="Y101" s="23" t="str">
        <f t="shared" si="19"/>
        <v xml:space="preserve"> </v>
      </c>
      <c r="Z101" s="32"/>
      <c r="AA101" s="33"/>
      <c r="AB101" s="23" t="str">
        <f t="shared" si="20"/>
        <v xml:space="preserve"> </v>
      </c>
      <c r="AC101" s="32"/>
      <c r="AD101" s="33"/>
      <c r="AE101" s="23" t="str">
        <f t="shared" si="21"/>
        <v xml:space="preserve"> </v>
      </c>
      <c r="AF101" s="32"/>
      <c r="AG101" s="33"/>
      <c r="AH101" s="23" t="str">
        <f t="shared" si="22"/>
        <v xml:space="preserve"> </v>
      </c>
      <c r="AI101" s="32"/>
      <c r="AJ101" s="33"/>
      <c r="AK101" s="23" t="str">
        <f t="shared" si="23"/>
        <v xml:space="preserve"> </v>
      </c>
      <c r="AL101" s="32"/>
      <c r="AM101" s="33"/>
      <c r="AN101" s="23" t="str">
        <f t="shared" si="24"/>
        <v xml:space="preserve"> </v>
      </c>
      <c r="AO101" s="32"/>
      <c r="AP101" s="33"/>
      <c r="AQ101" s="23" t="str">
        <f t="shared" si="25"/>
        <v xml:space="preserve"> </v>
      </c>
      <c r="AR101" s="34">
        <f t="shared" si="27"/>
        <v>0</v>
      </c>
      <c r="AS101" s="35">
        <f t="shared" si="27"/>
        <v>0</v>
      </c>
      <c r="AT101" s="26" t="e">
        <f t="shared" si="26"/>
        <v>#DIV/0!</v>
      </c>
    </row>
    <row r="102" spans="1:46" s="14" customFormat="1" ht="20.100000000000001" customHeight="1" x14ac:dyDescent="0.2">
      <c r="A102" s="27"/>
      <c r="B102" s="28">
        <v>92</v>
      </c>
      <c r="C102" s="29"/>
      <c r="D102" s="30"/>
      <c r="E102" s="29"/>
      <c r="F102" s="29"/>
      <c r="G102" s="31"/>
      <c r="H102" s="32"/>
      <c r="I102" s="33"/>
      <c r="J102" s="23" t="str">
        <f t="shared" si="14"/>
        <v xml:space="preserve"> </v>
      </c>
      <c r="K102" s="32"/>
      <c r="L102" s="33"/>
      <c r="M102" s="23" t="str">
        <f t="shared" si="15"/>
        <v xml:space="preserve"> </v>
      </c>
      <c r="N102" s="32"/>
      <c r="O102" s="33"/>
      <c r="P102" s="23" t="str">
        <f t="shared" si="16"/>
        <v xml:space="preserve"> </v>
      </c>
      <c r="Q102" s="32"/>
      <c r="R102" s="33"/>
      <c r="S102" s="23" t="str">
        <f t="shared" si="17"/>
        <v xml:space="preserve"> </v>
      </c>
      <c r="T102" s="32"/>
      <c r="U102" s="33"/>
      <c r="V102" s="23" t="str">
        <f t="shared" si="18"/>
        <v xml:space="preserve"> </v>
      </c>
      <c r="W102" s="32"/>
      <c r="X102" s="33"/>
      <c r="Y102" s="23" t="str">
        <f t="shared" si="19"/>
        <v xml:space="preserve"> </v>
      </c>
      <c r="Z102" s="32"/>
      <c r="AA102" s="33"/>
      <c r="AB102" s="23" t="str">
        <f t="shared" si="20"/>
        <v xml:space="preserve"> </v>
      </c>
      <c r="AC102" s="32"/>
      <c r="AD102" s="33"/>
      <c r="AE102" s="23" t="str">
        <f t="shared" si="21"/>
        <v xml:space="preserve"> </v>
      </c>
      <c r="AF102" s="32"/>
      <c r="AG102" s="33"/>
      <c r="AH102" s="23" t="str">
        <f t="shared" si="22"/>
        <v xml:space="preserve"> </v>
      </c>
      <c r="AI102" s="32"/>
      <c r="AJ102" s="33"/>
      <c r="AK102" s="23" t="str">
        <f t="shared" si="23"/>
        <v xml:space="preserve"> </v>
      </c>
      <c r="AL102" s="32"/>
      <c r="AM102" s="33"/>
      <c r="AN102" s="23" t="str">
        <f t="shared" si="24"/>
        <v xml:space="preserve"> </v>
      </c>
      <c r="AO102" s="32"/>
      <c r="AP102" s="33"/>
      <c r="AQ102" s="23" t="str">
        <f t="shared" si="25"/>
        <v xml:space="preserve"> </v>
      </c>
      <c r="AR102" s="34">
        <f t="shared" si="27"/>
        <v>0</v>
      </c>
      <c r="AS102" s="35">
        <f t="shared" si="27"/>
        <v>0</v>
      </c>
      <c r="AT102" s="26" t="e">
        <f t="shared" si="26"/>
        <v>#DIV/0!</v>
      </c>
    </row>
    <row r="103" spans="1:46" s="14" customFormat="1" ht="20.100000000000001" customHeight="1" x14ac:dyDescent="0.2">
      <c r="A103" s="27"/>
      <c r="B103" s="28">
        <v>93</v>
      </c>
      <c r="C103" s="29"/>
      <c r="D103" s="30"/>
      <c r="E103" s="29"/>
      <c r="F103" s="29"/>
      <c r="G103" s="31"/>
      <c r="H103" s="32"/>
      <c r="I103" s="33"/>
      <c r="J103" s="23" t="str">
        <f t="shared" si="14"/>
        <v xml:space="preserve"> </v>
      </c>
      <c r="K103" s="32"/>
      <c r="L103" s="33"/>
      <c r="M103" s="23" t="str">
        <f t="shared" si="15"/>
        <v xml:space="preserve"> </v>
      </c>
      <c r="N103" s="32"/>
      <c r="O103" s="33"/>
      <c r="P103" s="23" t="str">
        <f t="shared" si="16"/>
        <v xml:space="preserve"> </v>
      </c>
      <c r="Q103" s="32"/>
      <c r="R103" s="33"/>
      <c r="S103" s="23" t="str">
        <f t="shared" si="17"/>
        <v xml:space="preserve"> </v>
      </c>
      <c r="T103" s="32"/>
      <c r="U103" s="33"/>
      <c r="V103" s="23" t="str">
        <f t="shared" si="18"/>
        <v xml:space="preserve"> </v>
      </c>
      <c r="W103" s="32"/>
      <c r="X103" s="33"/>
      <c r="Y103" s="23" t="str">
        <f t="shared" si="19"/>
        <v xml:space="preserve"> </v>
      </c>
      <c r="Z103" s="32"/>
      <c r="AA103" s="33"/>
      <c r="AB103" s="23" t="str">
        <f t="shared" si="20"/>
        <v xml:space="preserve"> </v>
      </c>
      <c r="AC103" s="32"/>
      <c r="AD103" s="33"/>
      <c r="AE103" s="23" t="str">
        <f t="shared" si="21"/>
        <v xml:space="preserve"> </v>
      </c>
      <c r="AF103" s="32"/>
      <c r="AG103" s="33"/>
      <c r="AH103" s="23" t="str">
        <f t="shared" si="22"/>
        <v xml:space="preserve"> </v>
      </c>
      <c r="AI103" s="32"/>
      <c r="AJ103" s="33"/>
      <c r="AK103" s="23" t="str">
        <f t="shared" si="23"/>
        <v xml:space="preserve"> </v>
      </c>
      <c r="AL103" s="32"/>
      <c r="AM103" s="33"/>
      <c r="AN103" s="23" t="str">
        <f t="shared" si="24"/>
        <v xml:space="preserve"> </v>
      </c>
      <c r="AO103" s="32"/>
      <c r="AP103" s="33"/>
      <c r="AQ103" s="23" t="str">
        <f t="shared" si="25"/>
        <v xml:space="preserve"> </v>
      </c>
      <c r="AR103" s="34">
        <f t="shared" si="27"/>
        <v>0</v>
      </c>
      <c r="AS103" s="35">
        <f t="shared" si="27"/>
        <v>0</v>
      </c>
      <c r="AT103" s="26" t="e">
        <f t="shared" si="26"/>
        <v>#DIV/0!</v>
      </c>
    </row>
    <row r="104" spans="1:46" s="14" customFormat="1" ht="20.100000000000001" customHeight="1" x14ac:dyDescent="0.2">
      <c r="A104" s="27"/>
      <c r="B104" s="28">
        <v>94</v>
      </c>
      <c r="C104" s="29"/>
      <c r="D104" s="30"/>
      <c r="E104" s="29"/>
      <c r="F104" s="29"/>
      <c r="G104" s="31"/>
      <c r="H104" s="32"/>
      <c r="I104" s="33"/>
      <c r="J104" s="23" t="str">
        <f t="shared" si="14"/>
        <v xml:space="preserve"> </v>
      </c>
      <c r="K104" s="32"/>
      <c r="L104" s="33"/>
      <c r="M104" s="23" t="str">
        <f t="shared" si="15"/>
        <v xml:space="preserve"> </v>
      </c>
      <c r="N104" s="32"/>
      <c r="O104" s="33"/>
      <c r="P104" s="23" t="str">
        <f t="shared" si="16"/>
        <v xml:space="preserve"> </v>
      </c>
      <c r="Q104" s="32"/>
      <c r="R104" s="33"/>
      <c r="S104" s="23" t="str">
        <f t="shared" si="17"/>
        <v xml:space="preserve"> </v>
      </c>
      <c r="T104" s="32"/>
      <c r="U104" s="33"/>
      <c r="V104" s="23" t="str">
        <f t="shared" si="18"/>
        <v xml:space="preserve"> </v>
      </c>
      <c r="W104" s="32"/>
      <c r="X104" s="33"/>
      <c r="Y104" s="23" t="str">
        <f t="shared" si="19"/>
        <v xml:space="preserve"> </v>
      </c>
      <c r="Z104" s="32"/>
      <c r="AA104" s="33"/>
      <c r="AB104" s="23" t="str">
        <f t="shared" si="20"/>
        <v xml:space="preserve"> </v>
      </c>
      <c r="AC104" s="32"/>
      <c r="AD104" s="33"/>
      <c r="AE104" s="23" t="str">
        <f t="shared" si="21"/>
        <v xml:space="preserve"> </v>
      </c>
      <c r="AF104" s="32"/>
      <c r="AG104" s="33"/>
      <c r="AH104" s="23" t="str">
        <f t="shared" si="22"/>
        <v xml:space="preserve"> </v>
      </c>
      <c r="AI104" s="32"/>
      <c r="AJ104" s="33"/>
      <c r="AK104" s="23" t="str">
        <f t="shared" si="23"/>
        <v xml:space="preserve"> </v>
      </c>
      <c r="AL104" s="32"/>
      <c r="AM104" s="33"/>
      <c r="AN104" s="23" t="str">
        <f t="shared" si="24"/>
        <v xml:space="preserve"> </v>
      </c>
      <c r="AO104" s="32"/>
      <c r="AP104" s="33"/>
      <c r="AQ104" s="23" t="str">
        <f t="shared" si="25"/>
        <v xml:space="preserve"> </v>
      </c>
      <c r="AR104" s="34">
        <f t="shared" si="27"/>
        <v>0</v>
      </c>
      <c r="AS104" s="35">
        <f t="shared" si="27"/>
        <v>0</v>
      </c>
      <c r="AT104" s="26" t="e">
        <f t="shared" si="26"/>
        <v>#DIV/0!</v>
      </c>
    </row>
    <row r="105" spans="1:46" s="14" customFormat="1" ht="20.100000000000001" customHeight="1" x14ac:dyDescent="0.2">
      <c r="A105" s="27"/>
      <c r="B105" s="28">
        <v>95</v>
      </c>
      <c r="C105" s="29"/>
      <c r="D105" s="30"/>
      <c r="E105" s="29"/>
      <c r="F105" s="29"/>
      <c r="G105" s="31"/>
      <c r="H105" s="32"/>
      <c r="I105" s="33"/>
      <c r="J105" s="23" t="str">
        <f t="shared" si="14"/>
        <v xml:space="preserve"> </v>
      </c>
      <c r="K105" s="32"/>
      <c r="L105" s="33"/>
      <c r="M105" s="23" t="str">
        <f t="shared" si="15"/>
        <v xml:space="preserve"> </v>
      </c>
      <c r="N105" s="32"/>
      <c r="O105" s="33"/>
      <c r="P105" s="23" t="str">
        <f t="shared" si="16"/>
        <v xml:space="preserve"> </v>
      </c>
      <c r="Q105" s="32"/>
      <c r="R105" s="33"/>
      <c r="S105" s="23" t="str">
        <f t="shared" si="17"/>
        <v xml:space="preserve"> </v>
      </c>
      <c r="T105" s="32"/>
      <c r="U105" s="33"/>
      <c r="V105" s="23" t="str">
        <f t="shared" si="18"/>
        <v xml:space="preserve"> </v>
      </c>
      <c r="W105" s="32"/>
      <c r="X105" s="33"/>
      <c r="Y105" s="23" t="str">
        <f t="shared" si="19"/>
        <v xml:space="preserve"> </v>
      </c>
      <c r="Z105" s="32"/>
      <c r="AA105" s="33"/>
      <c r="AB105" s="23" t="str">
        <f t="shared" si="20"/>
        <v xml:space="preserve"> </v>
      </c>
      <c r="AC105" s="32"/>
      <c r="AD105" s="33"/>
      <c r="AE105" s="23" t="str">
        <f t="shared" si="21"/>
        <v xml:space="preserve"> </v>
      </c>
      <c r="AF105" s="32"/>
      <c r="AG105" s="33"/>
      <c r="AH105" s="23" t="str">
        <f t="shared" si="22"/>
        <v xml:space="preserve"> </v>
      </c>
      <c r="AI105" s="32"/>
      <c r="AJ105" s="33"/>
      <c r="AK105" s="23" t="str">
        <f t="shared" si="23"/>
        <v xml:space="preserve"> </v>
      </c>
      <c r="AL105" s="32"/>
      <c r="AM105" s="33"/>
      <c r="AN105" s="23" t="str">
        <f t="shared" si="24"/>
        <v xml:space="preserve"> </v>
      </c>
      <c r="AO105" s="32"/>
      <c r="AP105" s="33"/>
      <c r="AQ105" s="23" t="str">
        <f t="shared" si="25"/>
        <v xml:space="preserve"> </v>
      </c>
      <c r="AR105" s="34">
        <f t="shared" si="27"/>
        <v>0</v>
      </c>
      <c r="AS105" s="35">
        <f t="shared" si="27"/>
        <v>0</v>
      </c>
      <c r="AT105" s="26" t="e">
        <f t="shared" si="26"/>
        <v>#DIV/0!</v>
      </c>
    </row>
    <row r="106" spans="1:46" s="14" customFormat="1" ht="20.100000000000001" customHeight="1" x14ac:dyDescent="0.2">
      <c r="A106" s="27"/>
      <c r="B106" s="28">
        <v>96</v>
      </c>
      <c r="C106" s="29"/>
      <c r="D106" s="30"/>
      <c r="E106" s="29"/>
      <c r="F106" s="29"/>
      <c r="G106" s="31"/>
      <c r="H106" s="32"/>
      <c r="I106" s="33"/>
      <c r="J106" s="23" t="str">
        <f t="shared" si="14"/>
        <v xml:space="preserve"> </v>
      </c>
      <c r="K106" s="32"/>
      <c r="L106" s="33"/>
      <c r="M106" s="23" t="str">
        <f t="shared" si="15"/>
        <v xml:space="preserve"> </v>
      </c>
      <c r="N106" s="32"/>
      <c r="O106" s="33"/>
      <c r="P106" s="23" t="str">
        <f t="shared" si="16"/>
        <v xml:space="preserve"> </v>
      </c>
      <c r="Q106" s="32"/>
      <c r="R106" s="33"/>
      <c r="S106" s="23" t="str">
        <f t="shared" si="17"/>
        <v xml:space="preserve"> </v>
      </c>
      <c r="T106" s="32"/>
      <c r="U106" s="33"/>
      <c r="V106" s="23" t="str">
        <f t="shared" si="18"/>
        <v xml:space="preserve"> </v>
      </c>
      <c r="W106" s="32"/>
      <c r="X106" s="33"/>
      <c r="Y106" s="23" t="str">
        <f t="shared" si="19"/>
        <v xml:space="preserve"> </v>
      </c>
      <c r="Z106" s="32"/>
      <c r="AA106" s="33"/>
      <c r="AB106" s="23" t="str">
        <f t="shared" si="20"/>
        <v xml:space="preserve"> </v>
      </c>
      <c r="AC106" s="32"/>
      <c r="AD106" s="33"/>
      <c r="AE106" s="23" t="str">
        <f t="shared" si="21"/>
        <v xml:space="preserve"> </v>
      </c>
      <c r="AF106" s="32"/>
      <c r="AG106" s="33"/>
      <c r="AH106" s="23" t="str">
        <f t="shared" si="22"/>
        <v xml:space="preserve"> </v>
      </c>
      <c r="AI106" s="32"/>
      <c r="AJ106" s="33"/>
      <c r="AK106" s="23" t="str">
        <f t="shared" si="23"/>
        <v xml:space="preserve"> </v>
      </c>
      <c r="AL106" s="32"/>
      <c r="AM106" s="33"/>
      <c r="AN106" s="23" t="str">
        <f t="shared" si="24"/>
        <v xml:space="preserve"> </v>
      </c>
      <c r="AO106" s="32"/>
      <c r="AP106" s="33"/>
      <c r="AQ106" s="23" t="str">
        <f t="shared" si="25"/>
        <v xml:space="preserve"> </v>
      </c>
      <c r="AR106" s="34">
        <f t="shared" si="27"/>
        <v>0</v>
      </c>
      <c r="AS106" s="35">
        <f t="shared" si="27"/>
        <v>0</v>
      </c>
      <c r="AT106" s="26" t="e">
        <f t="shared" si="26"/>
        <v>#DIV/0!</v>
      </c>
    </row>
    <row r="107" spans="1:46" s="14" customFormat="1" ht="20.100000000000001" customHeight="1" x14ac:dyDescent="0.2">
      <c r="A107" s="27"/>
      <c r="B107" s="28">
        <v>97</v>
      </c>
      <c r="C107" s="29"/>
      <c r="D107" s="30"/>
      <c r="E107" s="29"/>
      <c r="F107" s="29"/>
      <c r="G107" s="31"/>
      <c r="H107" s="32"/>
      <c r="I107" s="33"/>
      <c r="J107" s="23" t="str">
        <f t="shared" si="14"/>
        <v xml:space="preserve"> </v>
      </c>
      <c r="K107" s="32"/>
      <c r="L107" s="33"/>
      <c r="M107" s="23" t="str">
        <f t="shared" si="15"/>
        <v xml:space="preserve"> </v>
      </c>
      <c r="N107" s="32"/>
      <c r="O107" s="33"/>
      <c r="P107" s="23" t="str">
        <f t="shared" si="16"/>
        <v xml:space="preserve"> </v>
      </c>
      <c r="Q107" s="32"/>
      <c r="R107" s="33"/>
      <c r="S107" s="23" t="str">
        <f t="shared" si="17"/>
        <v xml:space="preserve"> </v>
      </c>
      <c r="T107" s="32"/>
      <c r="U107" s="33"/>
      <c r="V107" s="23" t="str">
        <f t="shared" si="18"/>
        <v xml:space="preserve"> </v>
      </c>
      <c r="W107" s="32"/>
      <c r="X107" s="33"/>
      <c r="Y107" s="23" t="str">
        <f t="shared" si="19"/>
        <v xml:space="preserve"> </v>
      </c>
      <c r="Z107" s="32"/>
      <c r="AA107" s="33"/>
      <c r="AB107" s="23" t="str">
        <f t="shared" si="20"/>
        <v xml:space="preserve"> </v>
      </c>
      <c r="AC107" s="32"/>
      <c r="AD107" s="33"/>
      <c r="AE107" s="23" t="str">
        <f t="shared" si="21"/>
        <v xml:space="preserve"> </v>
      </c>
      <c r="AF107" s="32"/>
      <c r="AG107" s="33"/>
      <c r="AH107" s="23" t="str">
        <f t="shared" si="22"/>
        <v xml:space="preserve"> </v>
      </c>
      <c r="AI107" s="32"/>
      <c r="AJ107" s="33"/>
      <c r="AK107" s="23" t="str">
        <f t="shared" si="23"/>
        <v xml:space="preserve"> </v>
      </c>
      <c r="AL107" s="32"/>
      <c r="AM107" s="33"/>
      <c r="AN107" s="23" t="str">
        <f t="shared" si="24"/>
        <v xml:space="preserve"> </v>
      </c>
      <c r="AO107" s="32"/>
      <c r="AP107" s="33"/>
      <c r="AQ107" s="23" t="str">
        <f t="shared" si="25"/>
        <v xml:space="preserve"> </v>
      </c>
      <c r="AR107" s="34">
        <f t="shared" si="27"/>
        <v>0</v>
      </c>
      <c r="AS107" s="35">
        <f t="shared" si="27"/>
        <v>0</v>
      </c>
      <c r="AT107" s="26" t="e">
        <f t="shared" si="26"/>
        <v>#DIV/0!</v>
      </c>
    </row>
    <row r="108" spans="1:46" s="14" customFormat="1" ht="20.100000000000001" customHeight="1" x14ac:dyDescent="0.2">
      <c r="A108" s="27"/>
      <c r="B108" s="28">
        <v>98</v>
      </c>
      <c r="C108" s="29"/>
      <c r="D108" s="30"/>
      <c r="E108" s="29"/>
      <c r="F108" s="29"/>
      <c r="G108" s="31"/>
      <c r="H108" s="32"/>
      <c r="I108" s="33"/>
      <c r="J108" s="23" t="str">
        <f t="shared" si="14"/>
        <v xml:space="preserve"> </v>
      </c>
      <c r="K108" s="32"/>
      <c r="L108" s="33"/>
      <c r="M108" s="23" t="str">
        <f t="shared" si="15"/>
        <v xml:space="preserve"> </v>
      </c>
      <c r="N108" s="32"/>
      <c r="O108" s="33"/>
      <c r="P108" s="23" t="str">
        <f t="shared" si="16"/>
        <v xml:space="preserve"> </v>
      </c>
      <c r="Q108" s="32"/>
      <c r="R108" s="33"/>
      <c r="S108" s="23" t="str">
        <f t="shared" si="17"/>
        <v xml:space="preserve"> </v>
      </c>
      <c r="T108" s="32"/>
      <c r="U108" s="33"/>
      <c r="V108" s="23" t="str">
        <f t="shared" si="18"/>
        <v xml:space="preserve"> </v>
      </c>
      <c r="W108" s="32"/>
      <c r="X108" s="33"/>
      <c r="Y108" s="23" t="str">
        <f t="shared" si="19"/>
        <v xml:space="preserve"> </v>
      </c>
      <c r="Z108" s="32"/>
      <c r="AA108" s="33"/>
      <c r="AB108" s="23" t="str">
        <f t="shared" si="20"/>
        <v xml:space="preserve"> </v>
      </c>
      <c r="AC108" s="32"/>
      <c r="AD108" s="33"/>
      <c r="AE108" s="23" t="str">
        <f t="shared" si="21"/>
        <v xml:space="preserve"> </v>
      </c>
      <c r="AF108" s="32"/>
      <c r="AG108" s="33"/>
      <c r="AH108" s="23" t="str">
        <f t="shared" si="22"/>
        <v xml:space="preserve"> </v>
      </c>
      <c r="AI108" s="32"/>
      <c r="AJ108" s="33"/>
      <c r="AK108" s="23" t="str">
        <f t="shared" si="23"/>
        <v xml:space="preserve"> </v>
      </c>
      <c r="AL108" s="32"/>
      <c r="AM108" s="33"/>
      <c r="AN108" s="23" t="str">
        <f t="shared" si="24"/>
        <v xml:space="preserve"> </v>
      </c>
      <c r="AO108" s="32"/>
      <c r="AP108" s="33"/>
      <c r="AQ108" s="23" t="str">
        <f t="shared" si="25"/>
        <v xml:space="preserve"> </v>
      </c>
      <c r="AR108" s="34">
        <f t="shared" si="27"/>
        <v>0</v>
      </c>
      <c r="AS108" s="35">
        <f t="shared" si="27"/>
        <v>0</v>
      </c>
      <c r="AT108" s="26" t="e">
        <f t="shared" si="26"/>
        <v>#DIV/0!</v>
      </c>
    </row>
    <row r="109" spans="1:46" s="14" customFormat="1" ht="20.100000000000001" customHeight="1" x14ac:dyDescent="0.2">
      <c r="A109" s="27"/>
      <c r="B109" s="28">
        <v>99</v>
      </c>
      <c r="C109" s="29"/>
      <c r="D109" s="30"/>
      <c r="E109" s="29"/>
      <c r="F109" s="29"/>
      <c r="G109" s="31"/>
      <c r="H109" s="32"/>
      <c r="I109" s="33"/>
      <c r="J109" s="23" t="str">
        <f t="shared" si="14"/>
        <v xml:space="preserve"> </v>
      </c>
      <c r="K109" s="32"/>
      <c r="L109" s="33"/>
      <c r="M109" s="23" t="str">
        <f t="shared" si="15"/>
        <v xml:space="preserve"> </v>
      </c>
      <c r="N109" s="32"/>
      <c r="O109" s="33"/>
      <c r="P109" s="23" t="str">
        <f t="shared" si="16"/>
        <v xml:space="preserve"> </v>
      </c>
      <c r="Q109" s="32"/>
      <c r="R109" s="33"/>
      <c r="S109" s="23" t="str">
        <f t="shared" si="17"/>
        <v xml:space="preserve"> </v>
      </c>
      <c r="T109" s="32"/>
      <c r="U109" s="33"/>
      <c r="V109" s="23" t="str">
        <f t="shared" si="18"/>
        <v xml:space="preserve"> </v>
      </c>
      <c r="W109" s="32"/>
      <c r="X109" s="33"/>
      <c r="Y109" s="23" t="str">
        <f t="shared" si="19"/>
        <v xml:space="preserve"> </v>
      </c>
      <c r="Z109" s="32"/>
      <c r="AA109" s="33"/>
      <c r="AB109" s="23" t="str">
        <f t="shared" si="20"/>
        <v xml:space="preserve"> </v>
      </c>
      <c r="AC109" s="32"/>
      <c r="AD109" s="33"/>
      <c r="AE109" s="23" t="str">
        <f t="shared" si="21"/>
        <v xml:space="preserve"> </v>
      </c>
      <c r="AF109" s="32"/>
      <c r="AG109" s="33"/>
      <c r="AH109" s="23" t="str">
        <f t="shared" si="22"/>
        <v xml:space="preserve"> </v>
      </c>
      <c r="AI109" s="32"/>
      <c r="AJ109" s="33"/>
      <c r="AK109" s="23" t="str">
        <f t="shared" si="23"/>
        <v xml:space="preserve"> </v>
      </c>
      <c r="AL109" s="32"/>
      <c r="AM109" s="33"/>
      <c r="AN109" s="23" t="str">
        <f t="shared" si="24"/>
        <v xml:space="preserve"> </v>
      </c>
      <c r="AO109" s="32"/>
      <c r="AP109" s="33"/>
      <c r="AQ109" s="23" t="str">
        <f t="shared" si="25"/>
        <v xml:space="preserve"> </v>
      </c>
      <c r="AR109" s="34">
        <f t="shared" si="27"/>
        <v>0</v>
      </c>
      <c r="AS109" s="35">
        <f t="shared" si="27"/>
        <v>0</v>
      </c>
      <c r="AT109" s="26" t="e">
        <f t="shared" si="26"/>
        <v>#DIV/0!</v>
      </c>
    </row>
    <row r="110" spans="1:46" s="14" customFormat="1" ht="20.100000000000001" customHeight="1" x14ac:dyDescent="0.2">
      <c r="A110" s="27"/>
      <c r="B110" s="28">
        <v>100</v>
      </c>
      <c r="C110" s="29"/>
      <c r="D110" s="30"/>
      <c r="E110" s="29"/>
      <c r="F110" s="29"/>
      <c r="G110" s="31"/>
      <c r="H110" s="32"/>
      <c r="I110" s="33"/>
      <c r="J110" s="23" t="str">
        <f t="shared" si="14"/>
        <v xml:space="preserve"> </v>
      </c>
      <c r="K110" s="32"/>
      <c r="L110" s="33"/>
      <c r="M110" s="23" t="str">
        <f t="shared" si="15"/>
        <v xml:space="preserve"> </v>
      </c>
      <c r="N110" s="32"/>
      <c r="O110" s="33"/>
      <c r="P110" s="23" t="str">
        <f t="shared" si="16"/>
        <v xml:space="preserve"> </v>
      </c>
      <c r="Q110" s="32"/>
      <c r="R110" s="33"/>
      <c r="S110" s="23" t="str">
        <f t="shared" si="17"/>
        <v xml:space="preserve"> </v>
      </c>
      <c r="T110" s="32"/>
      <c r="U110" s="33"/>
      <c r="V110" s="23" t="str">
        <f t="shared" si="18"/>
        <v xml:space="preserve"> </v>
      </c>
      <c r="W110" s="32"/>
      <c r="X110" s="33"/>
      <c r="Y110" s="23" t="str">
        <f t="shared" si="19"/>
        <v xml:space="preserve"> </v>
      </c>
      <c r="Z110" s="32"/>
      <c r="AA110" s="33"/>
      <c r="AB110" s="23" t="str">
        <f t="shared" si="20"/>
        <v xml:space="preserve"> </v>
      </c>
      <c r="AC110" s="32"/>
      <c r="AD110" s="33"/>
      <c r="AE110" s="23" t="str">
        <f t="shared" si="21"/>
        <v xml:space="preserve"> </v>
      </c>
      <c r="AF110" s="32"/>
      <c r="AG110" s="33"/>
      <c r="AH110" s="23" t="str">
        <f t="shared" si="22"/>
        <v xml:space="preserve"> </v>
      </c>
      <c r="AI110" s="32"/>
      <c r="AJ110" s="33"/>
      <c r="AK110" s="23" t="str">
        <f t="shared" si="23"/>
        <v xml:space="preserve"> </v>
      </c>
      <c r="AL110" s="32"/>
      <c r="AM110" s="33"/>
      <c r="AN110" s="23" t="str">
        <f t="shared" si="24"/>
        <v xml:space="preserve"> </v>
      </c>
      <c r="AO110" s="32"/>
      <c r="AP110" s="33"/>
      <c r="AQ110" s="23" t="str">
        <f t="shared" si="25"/>
        <v xml:space="preserve"> </v>
      </c>
      <c r="AR110" s="34">
        <f t="shared" si="27"/>
        <v>0</v>
      </c>
      <c r="AS110" s="35">
        <f t="shared" si="27"/>
        <v>0</v>
      </c>
      <c r="AT110" s="26" t="e">
        <f t="shared" si="26"/>
        <v>#DIV/0!</v>
      </c>
    </row>
    <row r="111" spans="1:46" s="14" customFormat="1" ht="20.100000000000001" customHeight="1" x14ac:dyDescent="0.2">
      <c r="A111" s="27"/>
      <c r="B111" s="28">
        <v>101</v>
      </c>
      <c r="C111" s="29"/>
      <c r="D111" s="30"/>
      <c r="E111" s="29"/>
      <c r="F111" s="29"/>
      <c r="G111" s="31"/>
      <c r="H111" s="32"/>
      <c r="I111" s="33"/>
      <c r="J111" s="23" t="str">
        <f t="shared" si="14"/>
        <v xml:space="preserve"> </v>
      </c>
      <c r="K111" s="32"/>
      <c r="L111" s="33"/>
      <c r="M111" s="23" t="str">
        <f t="shared" si="15"/>
        <v xml:space="preserve"> </v>
      </c>
      <c r="N111" s="32"/>
      <c r="O111" s="33"/>
      <c r="P111" s="23" t="str">
        <f t="shared" si="16"/>
        <v xml:space="preserve"> </v>
      </c>
      <c r="Q111" s="32"/>
      <c r="R111" s="33"/>
      <c r="S111" s="23" t="str">
        <f t="shared" si="17"/>
        <v xml:space="preserve"> </v>
      </c>
      <c r="T111" s="32"/>
      <c r="U111" s="33"/>
      <c r="V111" s="23" t="str">
        <f t="shared" si="18"/>
        <v xml:space="preserve"> </v>
      </c>
      <c r="W111" s="32"/>
      <c r="X111" s="33"/>
      <c r="Y111" s="23" t="str">
        <f t="shared" si="19"/>
        <v xml:space="preserve"> </v>
      </c>
      <c r="Z111" s="32"/>
      <c r="AA111" s="33"/>
      <c r="AB111" s="23" t="str">
        <f t="shared" si="20"/>
        <v xml:space="preserve"> </v>
      </c>
      <c r="AC111" s="32"/>
      <c r="AD111" s="33"/>
      <c r="AE111" s="23" t="str">
        <f t="shared" si="21"/>
        <v xml:space="preserve"> </v>
      </c>
      <c r="AF111" s="32"/>
      <c r="AG111" s="33"/>
      <c r="AH111" s="23" t="str">
        <f t="shared" si="22"/>
        <v xml:space="preserve"> </v>
      </c>
      <c r="AI111" s="32"/>
      <c r="AJ111" s="33"/>
      <c r="AK111" s="23" t="str">
        <f t="shared" si="23"/>
        <v xml:space="preserve"> </v>
      </c>
      <c r="AL111" s="32"/>
      <c r="AM111" s="33"/>
      <c r="AN111" s="23" t="str">
        <f t="shared" si="24"/>
        <v xml:space="preserve"> </v>
      </c>
      <c r="AO111" s="32"/>
      <c r="AP111" s="33"/>
      <c r="AQ111" s="23" t="str">
        <f t="shared" si="25"/>
        <v xml:space="preserve"> </v>
      </c>
      <c r="AR111" s="34">
        <f t="shared" si="27"/>
        <v>0</v>
      </c>
      <c r="AS111" s="35">
        <f t="shared" si="27"/>
        <v>0</v>
      </c>
      <c r="AT111" s="26" t="e">
        <f t="shared" si="26"/>
        <v>#DIV/0!</v>
      </c>
    </row>
    <row r="112" spans="1:46" s="14" customFormat="1" ht="20.100000000000001" customHeight="1" x14ac:dyDescent="0.2">
      <c r="A112" s="27"/>
      <c r="B112" s="28">
        <v>102</v>
      </c>
      <c r="C112" s="29"/>
      <c r="D112" s="30"/>
      <c r="E112" s="29"/>
      <c r="F112" s="29"/>
      <c r="G112" s="31"/>
      <c r="H112" s="32"/>
      <c r="I112" s="33"/>
      <c r="J112" s="23" t="str">
        <f t="shared" si="14"/>
        <v xml:space="preserve"> </v>
      </c>
      <c r="K112" s="32"/>
      <c r="L112" s="33"/>
      <c r="M112" s="23" t="str">
        <f t="shared" si="15"/>
        <v xml:space="preserve"> </v>
      </c>
      <c r="N112" s="32"/>
      <c r="O112" s="33"/>
      <c r="P112" s="23" t="str">
        <f t="shared" si="16"/>
        <v xml:space="preserve"> </v>
      </c>
      <c r="Q112" s="32"/>
      <c r="R112" s="33"/>
      <c r="S112" s="23" t="str">
        <f t="shared" si="17"/>
        <v xml:space="preserve"> </v>
      </c>
      <c r="T112" s="32"/>
      <c r="U112" s="33"/>
      <c r="V112" s="23" t="str">
        <f t="shared" si="18"/>
        <v xml:space="preserve"> </v>
      </c>
      <c r="W112" s="32"/>
      <c r="X112" s="33"/>
      <c r="Y112" s="23" t="str">
        <f t="shared" si="19"/>
        <v xml:space="preserve"> </v>
      </c>
      <c r="Z112" s="32"/>
      <c r="AA112" s="33"/>
      <c r="AB112" s="23" t="str">
        <f t="shared" si="20"/>
        <v xml:space="preserve"> </v>
      </c>
      <c r="AC112" s="32"/>
      <c r="AD112" s="33"/>
      <c r="AE112" s="23" t="str">
        <f t="shared" si="21"/>
        <v xml:space="preserve"> </v>
      </c>
      <c r="AF112" s="32"/>
      <c r="AG112" s="33"/>
      <c r="AH112" s="23" t="str">
        <f t="shared" si="22"/>
        <v xml:space="preserve"> </v>
      </c>
      <c r="AI112" s="32"/>
      <c r="AJ112" s="33"/>
      <c r="AK112" s="23" t="str">
        <f t="shared" si="23"/>
        <v xml:space="preserve"> </v>
      </c>
      <c r="AL112" s="32"/>
      <c r="AM112" s="33"/>
      <c r="AN112" s="23" t="str">
        <f t="shared" si="24"/>
        <v xml:space="preserve"> </v>
      </c>
      <c r="AO112" s="32"/>
      <c r="AP112" s="33"/>
      <c r="AQ112" s="23" t="str">
        <f t="shared" si="25"/>
        <v xml:space="preserve"> </v>
      </c>
      <c r="AR112" s="34">
        <f t="shared" si="27"/>
        <v>0</v>
      </c>
      <c r="AS112" s="35">
        <f t="shared" si="27"/>
        <v>0</v>
      </c>
      <c r="AT112" s="26" t="e">
        <f t="shared" si="26"/>
        <v>#DIV/0!</v>
      </c>
    </row>
    <row r="113" spans="1:46" s="14" customFormat="1" ht="20.100000000000001" customHeight="1" x14ac:dyDescent="0.2">
      <c r="A113" s="27"/>
      <c r="B113" s="28">
        <v>103</v>
      </c>
      <c r="C113" s="29"/>
      <c r="D113" s="30"/>
      <c r="E113" s="29"/>
      <c r="F113" s="29"/>
      <c r="G113" s="31"/>
      <c r="H113" s="32"/>
      <c r="I113" s="33"/>
      <c r="J113" s="23" t="str">
        <f t="shared" si="14"/>
        <v xml:space="preserve"> </v>
      </c>
      <c r="K113" s="32"/>
      <c r="L113" s="33"/>
      <c r="M113" s="23" t="str">
        <f t="shared" si="15"/>
        <v xml:space="preserve"> </v>
      </c>
      <c r="N113" s="32"/>
      <c r="O113" s="33"/>
      <c r="P113" s="23" t="str">
        <f t="shared" si="16"/>
        <v xml:space="preserve"> </v>
      </c>
      <c r="Q113" s="32"/>
      <c r="R113" s="33"/>
      <c r="S113" s="23" t="str">
        <f t="shared" si="17"/>
        <v xml:space="preserve"> </v>
      </c>
      <c r="T113" s="32"/>
      <c r="U113" s="33"/>
      <c r="V113" s="23" t="str">
        <f t="shared" si="18"/>
        <v xml:space="preserve"> </v>
      </c>
      <c r="W113" s="32"/>
      <c r="X113" s="33"/>
      <c r="Y113" s="23" t="str">
        <f t="shared" si="19"/>
        <v xml:space="preserve"> </v>
      </c>
      <c r="Z113" s="32"/>
      <c r="AA113" s="33"/>
      <c r="AB113" s="23" t="str">
        <f t="shared" si="20"/>
        <v xml:space="preserve"> </v>
      </c>
      <c r="AC113" s="32"/>
      <c r="AD113" s="33"/>
      <c r="AE113" s="23" t="str">
        <f t="shared" si="21"/>
        <v xml:space="preserve"> </v>
      </c>
      <c r="AF113" s="32"/>
      <c r="AG113" s="33"/>
      <c r="AH113" s="23" t="str">
        <f t="shared" si="22"/>
        <v xml:space="preserve"> </v>
      </c>
      <c r="AI113" s="32"/>
      <c r="AJ113" s="33"/>
      <c r="AK113" s="23" t="str">
        <f t="shared" si="23"/>
        <v xml:space="preserve"> </v>
      </c>
      <c r="AL113" s="32"/>
      <c r="AM113" s="33"/>
      <c r="AN113" s="23" t="str">
        <f t="shared" si="24"/>
        <v xml:space="preserve"> </v>
      </c>
      <c r="AO113" s="32"/>
      <c r="AP113" s="33"/>
      <c r="AQ113" s="23" t="str">
        <f t="shared" si="25"/>
        <v xml:space="preserve"> </v>
      </c>
      <c r="AR113" s="34">
        <f t="shared" si="27"/>
        <v>0</v>
      </c>
      <c r="AS113" s="35">
        <f t="shared" si="27"/>
        <v>0</v>
      </c>
      <c r="AT113" s="26" t="e">
        <f t="shared" si="26"/>
        <v>#DIV/0!</v>
      </c>
    </row>
    <row r="114" spans="1:46" s="14" customFormat="1" ht="20.100000000000001" customHeight="1" x14ac:dyDescent="0.2">
      <c r="A114" s="27"/>
      <c r="B114" s="28">
        <v>104</v>
      </c>
      <c r="C114" s="29"/>
      <c r="D114" s="30"/>
      <c r="E114" s="29"/>
      <c r="F114" s="29"/>
      <c r="G114" s="31"/>
      <c r="H114" s="32"/>
      <c r="I114" s="33"/>
      <c r="J114" s="23" t="str">
        <f t="shared" si="14"/>
        <v xml:space="preserve"> </v>
      </c>
      <c r="K114" s="32"/>
      <c r="L114" s="33"/>
      <c r="M114" s="23" t="str">
        <f t="shared" si="15"/>
        <v xml:space="preserve"> </v>
      </c>
      <c r="N114" s="32"/>
      <c r="O114" s="33"/>
      <c r="P114" s="23" t="str">
        <f t="shared" si="16"/>
        <v xml:space="preserve"> </v>
      </c>
      <c r="Q114" s="32"/>
      <c r="R114" s="33"/>
      <c r="S114" s="23" t="str">
        <f t="shared" si="17"/>
        <v xml:space="preserve"> </v>
      </c>
      <c r="T114" s="32"/>
      <c r="U114" s="33"/>
      <c r="V114" s="23" t="str">
        <f t="shared" si="18"/>
        <v xml:space="preserve"> </v>
      </c>
      <c r="W114" s="32"/>
      <c r="X114" s="33"/>
      <c r="Y114" s="23" t="str">
        <f t="shared" si="19"/>
        <v xml:space="preserve"> </v>
      </c>
      <c r="Z114" s="32"/>
      <c r="AA114" s="33"/>
      <c r="AB114" s="23" t="str">
        <f t="shared" si="20"/>
        <v xml:space="preserve"> </v>
      </c>
      <c r="AC114" s="32"/>
      <c r="AD114" s="33"/>
      <c r="AE114" s="23" t="str">
        <f t="shared" si="21"/>
        <v xml:space="preserve"> </v>
      </c>
      <c r="AF114" s="32"/>
      <c r="AG114" s="33"/>
      <c r="AH114" s="23" t="str">
        <f t="shared" si="22"/>
        <v xml:space="preserve"> </v>
      </c>
      <c r="AI114" s="32"/>
      <c r="AJ114" s="33"/>
      <c r="AK114" s="23" t="str">
        <f t="shared" si="23"/>
        <v xml:space="preserve"> </v>
      </c>
      <c r="AL114" s="32"/>
      <c r="AM114" s="33"/>
      <c r="AN114" s="23" t="str">
        <f t="shared" si="24"/>
        <v xml:space="preserve"> </v>
      </c>
      <c r="AO114" s="32"/>
      <c r="AP114" s="33"/>
      <c r="AQ114" s="23" t="str">
        <f t="shared" si="25"/>
        <v xml:space="preserve"> </v>
      </c>
      <c r="AR114" s="34">
        <f t="shared" si="27"/>
        <v>0</v>
      </c>
      <c r="AS114" s="35">
        <f t="shared" si="27"/>
        <v>0</v>
      </c>
      <c r="AT114" s="26" t="e">
        <f t="shared" si="26"/>
        <v>#DIV/0!</v>
      </c>
    </row>
    <row r="115" spans="1:46" s="14" customFormat="1" ht="20.100000000000001" customHeight="1" x14ac:dyDescent="0.2">
      <c r="A115" s="27"/>
      <c r="B115" s="28">
        <v>105</v>
      </c>
      <c r="C115" s="29"/>
      <c r="D115" s="30"/>
      <c r="E115" s="29"/>
      <c r="F115" s="29"/>
      <c r="G115" s="31"/>
      <c r="H115" s="32"/>
      <c r="I115" s="33"/>
      <c r="J115" s="23" t="str">
        <f t="shared" si="14"/>
        <v xml:space="preserve"> </v>
      </c>
      <c r="K115" s="32"/>
      <c r="L115" s="33"/>
      <c r="M115" s="23" t="str">
        <f t="shared" si="15"/>
        <v xml:space="preserve"> </v>
      </c>
      <c r="N115" s="32"/>
      <c r="O115" s="33"/>
      <c r="P115" s="23" t="str">
        <f t="shared" si="16"/>
        <v xml:space="preserve"> </v>
      </c>
      <c r="Q115" s="32"/>
      <c r="R115" s="33"/>
      <c r="S115" s="23" t="str">
        <f t="shared" si="17"/>
        <v xml:space="preserve"> </v>
      </c>
      <c r="T115" s="32"/>
      <c r="U115" s="33"/>
      <c r="V115" s="23" t="str">
        <f t="shared" si="18"/>
        <v xml:space="preserve"> </v>
      </c>
      <c r="W115" s="32"/>
      <c r="X115" s="33"/>
      <c r="Y115" s="23" t="str">
        <f t="shared" si="19"/>
        <v xml:space="preserve"> </v>
      </c>
      <c r="Z115" s="32"/>
      <c r="AA115" s="33"/>
      <c r="AB115" s="23" t="str">
        <f t="shared" si="20"/>
        <v xml:space="preserve"> </v>
      </c>
      <c r="AC115" s="32"/>
      <c r="AD115" s="33"/>
      <c r="AE115" s="23" t="str">
        <f t="shared" si="21"/>
        <v xml:space="preserve"> </v>
      </c>
      <c r="AF115" s="32"/>
      <c r="AG115" s="33"/>
      <c r="AH115" s="23" t="str">
        <f t="shared" si="22"/>
        <v xml:space="preserve"> </v>
      </c>
      <c r="AI115" s="32"/>
      <c r="AJ115" s="33"/>
      <c r="AK115" s="23" t="str">
        <f t="shared" si="23"/>
        <v xml:space="preserve"> </v>
      </c>
      <c r="AL115" s="32"/>
      <c r="AM115" s="33"/>
      <c r="AN115" s="23" t="str">
        <f t="shared" si="24"/>
        <v xml:space="preserve"> </v>
      </c>
      <c r="AO115" s="32"/>
      <c r="AP115" s="33"/>
      <c r="AQ115" s="23" t="str">
        <f t="shared" si="25"/>
        <v xml:space="preserve"> </v>
      </c>
      <c r="AR115" s="34">
        <f t="shared" si="27"/>
        <v>0</v>
      </c>
      <c r="AS115" s="35">
        <f t="shared" si="27"/>
        <v>0</v>
      </c>
      <c r="AT115" s="26" t="e">
        <f t="shared" si="26"/>
        <v>#DIV/0!</v>
      </c>
    </row>
    <row r="116" spans="1:46" s="14" customFormat="1" ht="20.100000000000001" customHeight="1" x14ac:dyDescent="0.2">
      <c r="A116" s="27"/>
      <c r="B116" s="28">
        <v>106</v>
      </c>
      <c r="C116" s="29"/>
      <c r="D116" s="30"/>
      <c r="E116" s="29"/>
      <c r="F116" s="29"/>
      <c r="G116" s="31"/>
      <c r="H116" s="32"/>
      <c r="I116" s="33"/>
      <c r="J116" s="23" t="str">
        <f t="shared" si="14"/>
        <v xml:space="preserve"> </v>
      </c>
      <c r="K116" s="32"/>
      <c r="L116" s="33"/>
      <c r="M116" s="23" t="str">
        <f t="shared" si="15"/>
        <v xml:space="preserve"> </v>
      </c>
      <c r="N116" s="32"/>
      <c r="O116" s="33"/>
      <c r="P116" s="23" t="str">
        <f t="shared" si="16"/>
        <v xml:space="preserve"> </v>
      </c>
      <c r="Q116" s="32"/>
      <c r="R116" s="33"/>
      <c r="S116" s="23" t="str">
        <f t="shared" si="17"/>
        <v xml:space="preserve"> </v>
      </c>
      <c r="T116" s="32"/>
      <c r="U116" s="33"/>
      <c r="V116" s="23" t="str">
        <f t="shared" si="18"/>
        <v xml:space="preserve"> </v>
      </c>
      <c r="W116" s="32"/>
      <c r="X116" s="33"/>
      <c r="Y116" s="23" t="str">
        <f t="shared" si="19"/>
        <v xml:space="preserve"> </v>
      </c>
      <c r="Z116" s="32"/>
      <c r="AA116" s="33"/>
      <c r="AB116" s="23" t="str">
        <f t="shared" si="20"/>
        <v xml:space="preserve"> </v>
      </c>
      <c r="AC116" s="32"/>
      <c r="AD116" s="33"/>
      <c r="AE116" s="23" t="str">
        <f t="shared" si="21"/>
        <v xml:space="preserve"> </v>
      </c>
      <c r="AF116" s="32"/>
      <c r="AG116" s="33"/>
      <c r="AH116" s="23" t="str">
        <f t="shared" si="22"/>
        <v xml:space="preserve"> </v>
      </c>
      <c r="AI116" s="32"/>
      <c r="AJ116" s="33"/>
      <c r="AK116" s="23" t="str">
        <f t="shared" si="23"/>
        <v xml:space="preserve"> </v>
      </c>
      <c r="AL116" s="32"/>
      <c r="AM116" s="33"/>
      <c r="AN116" s="23" t="str">
        <f t="shared" si="24"/>
        <v xml:space="preserve"> </v>
      </c>
      <c r="AO116" s="32"/>
      <c r="AP116" s="33"/>
      <c r="AQ116" s="23" t="str">
        <f t="shared" si="25"/>
        <v xml:space="preserve"> </v>
      </c>
      <c r="AR116" s="34">
        <f t="shared" si="27"/>
        <v>0</v>
      </c>
      <c r="AS116" s="35">
        <f t="shared" si="27"/>
        <v>0</v>
      </c>
      <c r="AT116" s="26" t="e">
        <f t="shared" si="26"/>
        <v>#DIV/0!</v>
      </c>
    </row>
  </sheetData>
  <mergeCells count="21">
    <mergeCell ref="AL8:AN8"/>
    <mergeCell ref="AO8:AQ8"/>
    <mergeCell ref="AR8:AT8"/>
    <mergeCell ref="T8:V8"/>
    <mergeCell ref="W8:Y8"/>
    <mergeCell ref="Z8:AB8"/>
    <mergeCell ref="AC8:AE8"/>
    <mergeCell ref="AF8:AH8"/>
    <mergeCell ref="AI8:AK8"/>
    <mergeCell ref="Q8:S8"/>
    <mergeCell ref="C4:E4"/>
    <mergeCell ref="A8:A9"/>
    <mergeCell ref="B8:B9"/>
    <mergeCell ref="C8:C9"/>
    <mergeCell ref="D8:D9"/>
    <mergeCell ref="E8:E9"/>
    <mergeCell ref="F8:F9"/>
    <mergeCell ref="G8:G9"/>
    <mergeCell ref="H8:J8"/>
    <mergeCell ref="K8:M8"/>
    <mergeCell ref="N8:P8"/>
  </mergeCells>
  <pageMargins left="0" right="0" top="0" bottom="0" header="0.31496062992125984" footer="0.31496062992125984"/>
  <pageSetup paperSize="9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AJ153"/>
  <sheetViews>
    <sheetView showGridLines="0" workbookViewId="0">
      <selection activeCell="J21" sqref="J21"/>
    </sheetView>
  </sheetViews>
  <sheetFormatPr baseColWidth="10" defaultRowHeight="15" x14ac:dyDescent="0.25"/>
  <cols>
    <col min="1" max="1" width="4.85546875" customWidth="1"/>
    <col min="2" max="2" width="39.140625" customWidth="1"/>
    <col min="3" max="3" width="6.7109375" customWidth="1"/>
    <col min="4" max="4" width="7" customWidth="1"/>
    <col min="5" max="16" width="5.28515625" customWidth="1"/>
    <col min="17" max="17" width="6.7109375" customWidth="1"/>
    <col min="18" max="18" width="6.85546875" customWidth="1"/>
    <col min="19" max="21" width="6.140625" customWidth="1"/>
    <col min="22" max="30" width="5.28515625" customWidth="1"/>
    <col min="31" max="32" width="5.140625" customWidth="1"/>
    <col min="33" max="33" width="10" customWidth="1"/>
    <col min="34" max="34" width="9.5703125" customWidth="1"/>
    <col min="35" max="35" width="10" customWidth="1"/>
    <col min="36" max="36" width="19.5703125" customWidth="1"/>
  </cols>
  <sheetData>
    <row r="2" spans="1:36" x14ac:dyDescent="0.25">
      <c r="A2" s="3" t="s">
        <v>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5" spans="1:36" x14ac:dyDescent="0.25">
      <c r="A5" s="455" t="s">
        <v>149</v>
      </c>
      <c r="B5" s="457"/>
      <c r="C5" s="456"/>
      <c r="R5" s="9" t="s">
        <v>0</v>
      </c>
      <c r="S5" s="48"/>
      <c r="T5" s="48"/>
      <c r="U5" s="458" t="s">
        <v>150</v>
      </c>
      <c r="V5" s="458"/>
      <c r="W5" s="458"/>
      <c r="X5" s="458"/>
      <c r="Y5" s="36"/>
      <c r="Z5" s="36"/>
      <c r="AA5" s="36"/>
      <c r="AB5" s="36"/>
      <c r="AC5" s="36"/>
      <c r="AD5" s="36"/>
    </row>
    <row r="6" spans="1:36" x14ac:dyDescent="0.25">
      <c r="A6" s="455" t="s">
        <v>148</v>
      </c>
      <c r="B6" s="457"/>
      <c r="C6" s="456"/>
      <c r="R6" s="9" t="s">
        <v>1</v>
      </c>
      <c r="S6" s="48"/>
      <c r="T6" s="48"/>
      <c r="U6" s="458" t="s">
        <v>153</v>
      </c>
      <c r="V6" s="458"/>
      <c r="W6" s="458"/>
      <c r="X6" s="458"/>
      <c r="Y6" s="36"/>
      <c r="Z6" s="36"/>
      <c r="AA6" s="36"/>
      <c r="AB6" s="36"/>
      <c r="AC6" s="36"/>
      <c r="AD6" s="36"/>
    </row>
    <row r="7" spans="1:36" x14ac:dyDescent="0.25">
      <c r="A7" s="455" t="s">
        <v>340</v>
      </c>
      <c r="B7" s="457"/>
      <c r="C7" s="456"/>
      <c r="R7" s="9" t="s">
        <v>8</v>
      </c>
      <c r="S7" s="48"/>
      <c r="T7" s="48"/>
      <c r="U7" s="458"/>
      <c r="V7" s="458"/>
      <c r="W7" s="458"/>
      <c r="X7" s="458"/>
      <c r="Y7" s="36"/>
      <c r="Z7" s="36"/>
      <c r="AA7" s="36"/>
      <c r="AB7" s="36"/>
      <c r="AC7" s="36"/>
      <c r="AD7" s="36"/>
    </row>
    <row r="8" spans="1:36" x14ac:dyDescent="0.25">
      <c r="A8" s="10"/>
      <c r="R8" s="10"/>
      <c r="S8" s="10"/>
      <c r="T8" s="10"/>
    </row>
    <row r="9" spans="1:36" x14ac:dyDescent="0.25">
      <c r="A9" s="455" t="s">
        <v>152</v>
      </c>
      <c r="B9" s="456"/>
      <c r="R9" s="9" t="s">
        <v>3</v>
      </c>
      <c r="S9" s="48"/>
      <c r="T9" s="48"/>
      <c r="U9" s="458" t="s">
        <v>214</v>
      </c>
      <c r="V9" s="458"/>
      <c r="W9" s="458"/>
      <c r="X9" s="458"/>
    </row>
    <row r="11" spans="1:36" ht="5.25" customHeight="1" thickBot="1" x14ac:dyDescent="0.3"/>
    <row r="12" spans="1:36" s="2" customFormat="1" ht="34.5" customHeight="1" thickBot="1" x14ac:dyDescent="0.3">
      <c r="A12" s="102" t="s">
        <v>9</v>
      </c>
      <c r="B12" s="105" t="s">
        <v>10</v>
      </c>
      <c r="C12" s="103" t="s">
        <v>56</v>
      </c>
      <c r="D12" s="79" t="s">
        <v>224</v>
      </c>
      <c r="E12" s="79" t="s">
        <v>11</v>
      </c>
      <c r="F12" s="79" t="s">
        <v>154</v>
      </c>
      <c r="G12" s="79" t="s">
        <v>158</v>
      </c>
      <c r="H12" s="79" t="s">
        <v>159</v>
      </c>
      <c r="I12" s="79" t="s">
        <v>160</v>
      </c>
      <c r="J12" s="79" t="s">
        <v>161</v>
      </c>
      <c r="K12" s="79" t="s">
        <v>162</v>
      </c>
      <c r="L12" s="79" t="s">
        <v>166</v>
      </c>
      <c r="M12" s="79" t="s">
        <v>155</v>
      </c>
      <c r="N12" s="79" t="s">
        <v>182</v>
      </c>
      <c r="O12" s="79" t="s">
        <v>255</v>
      </c>
      <c r="P12" s="79" t="s">
        <v>55</v>
      </c>
      <c r="Q12" s="79" t="s">
        <v>12</v>
      </c>
      <c r="R12" s="79" t="s">
        <v>14</v>
      </c>
      <c r="S12" s="79" t="s">
        <v>13</v>
      </c>
      <c r="T12" s="79" t="s">
        <v>184</v>
      </c>
      <c r="U12" s="79" t="s">
        <v>185</v>
      </c>
      <c r="V12" s="79" t="s">
        <v>15</v>
      </c>
      <c r="W12" s="79" t="s">
        <v>16</v>
      </c>
      <c r="X12" s="79" t="s">
        <v>57</v>
      </c>
      <c r="Y12" s="79" t="s">
        <v>17</v>
      </c>
      <c r="Z12" s="80" t="s">
        <v>58</v>
      </c>
      <c r="AA12" s="80" t="s">
        <v>179</v>
      </c>
      <c r="AB12" s="79" t="s">
        <v>170</v>
      </c>
      <c r="AC12" s="79" t="s">
        <v>173</v>
      </c>
      <c r="AD12" s="79" t="s">
        <v>259</v>
      </c>
      <c r="AE12" s="79" t="s">
        <v>174</v>
      </c>
      <c r="AF12" s="79" t="s">
        <v>280</v>
      </c>
      <c r="AG12" s="98" t="s">
        <v>51</v>
      </c>
      <c r="AH12" s="99" t="s">
        <v>38</v>
      </c>
      <c r="AI12" s="100" t="s">
        <v>52</v>
      </c>
      <c r="AJ12" s="2" t="s">
        <v>329</v>
      </c>
    </row>
    <row r="13" spans="1:36" ht="20.100000000000001" hidden="1" customHeight="1" x14ac:dyDescent="0.25">
      <c r="A13" s="110">
        <v>1</v>
      </c>
      <c r="B13" s="111" t="s">
        <v>61</v>
      </c>
      <c r="C13" s="11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3"/>
      <c r="T13" s="62">
        <f>7*12</f>
        <v>84</v>
      </c>
      <c r="U13" s="62">
        <f>5*12</f>
        <v>60</v>
      </c>
      <c r="V13" s="63"/>
      <c r="W13" s="63"/>
      <c r="X13" s="63"/>
      <c r="Y13" s="63"/>
      <c r="Z13" s="63"/>
      <c r="AA13" s="62"/>
      <c r="AB13" s="62">
        <f>1*6</f>
        <v>6</v>
      </c>
      <c r="AC13" s="62"/>
      <c r="AD13" s="126"/>
      <c r="AE13" s="42"/>
      <c r="AF13" s="41"/>
      <c r="AG13" s="76">
        <f t="shared" ref="AG13:AG44" si="0">SUM(C13:AE13)</f>
        <v>150</v>
      </c>
      <c r="AH13" s="96">
        <v>0</v>
      </c>
      <c r="AI13" s="97" t="e">
        <f t="shared" ref="AI13:AI44" si="1">+AH13/C13</f>
        <v>#DIV/0!</v>
      </c>
      <c r="AJ13" t="s">
        <v>320</v>
      </c>
    </row>
    <row r="14" spans="1:36" ht="20.100000000000001" hidden="1" customHeight="1" x14ac:dyDescent="0.25">
      <c r="A14" s="113">
        <v>2</v>
      </c>
      <c r="B14" s="106" t="s">
        <v>62</v>
      </c>
      <c r="C14" s="59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>
        <f>1*6</f>
        <v>6</v>
      </c>
      <c r="S14" s="1"/>
      <c r="T14" s="41">
        <f>5*12</f>
        <v>60</v>
      </c>
      <c r="U14" s="41">
        <f>7*12</f>
        <v>84</v>
      </c>
      <c r="V14" s="1"/>
      <c r="W14" s="1"/>
      <c r="X14" s="1"/>
      <c r="Y14" s="1"/>
      <c r="Z14" s="1"/>
      <c r="AA14" s="41"/>
      <c r="AB14" s="41"/>
      <c r="AC14" s="41"/>
      <c r="AD14" s="42"/>
      <c r="AE14" s="42"/>
      <c r="AF14" s="41"/>
      <c r="AG14" s="60">
        <f t="shared" si="0"/>
        <v>150</v>
      </c>
      <c r="AH14" s="96">
        <v>0</v>
      </c>
      <c r="AI14" s="40" t="e">
        <f t="shared" si="1"/>
        <v>#DIV/0!</v>
      </c>
      <c r="AJ14" t="s">
        <v>320</v>
      </c>
    </row>
    <row r="15" spans="1:36" ht="20.100000000000001" hidden="1" customHeight="1" x14ac:dyDescent="0.25">
      <c r="A15" s="113">
        <v>3</v>
      </c>
      <c r="B15" s="106" t="s">
        <v>63</v>
      </c>
      <c r="C15" s="41"/>
      <c r="D15" s="446" t="s">
        <v>215</v>
      </c>
      <c r="E15" s="447"/>
      <c r="F15" s="447"/>
      <c r="G15" s="447"/>
      <c r="H15" s="447"/>
      <c r="I15" s="447"/>
      <c r="J15" s="447"/>
      <c r="K15" s="447"/>
      <c r="L15" s="447"/>
      <c r="M15" s="447"/>
      <c r="N15" s="447"/>
      <c r="O15" s="447"/>
      <c r="P15" s="447"/>
      <c r="Q15" s="447"/>
      <c r="R15" s="447"/>
      <c r="S15" s="447"/>
      <c r="T15" s="447"/>
      <c r="U15" s="447"/>
      <c r="V15" s="447"/>
      <c r="W15" s="447"/>
      <c r="X15" s="447"/>
      <c r="Y15" s="447"/>
      <c r="Z15" s="447"/>
      <c r="AA15" s="447"/>
      <c r="AB15" s="447"/>
      <c r="AC15" s="447"/>
      <c r="AD15" s="447"/>
      <c r="AE15" s="447"/>
      <c r="AF15" s="448"/>
      <c r="AG15" s="60">
        <f t="shared" si="0"/>
        <v>0</v>
      </c>
      <c r="AH15" s="96">
        <v>0</v>
      </c>
      <c r="AI15" s="40" t="e">
        <f t="shared" si="1"/>
        <v>#DIV/0!</v>
      </c>
      <c r="AJ15" t="s">
        <v>320</v>
      </c>
    </row>
    <row r="16" spans="1:36" ht="20.100000000000001" hidden="1" customHeight="1" x14ac:dyDescent="0.25">
      <c r="A16" s="113">
        <v>4</v>
      </c>
      <c r="B16" s="107" t="s">
        <v>64</v>
      </c>
      <c r="C16" s="59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>
        <f>1*6</f>
        <v>6</v>
      </c>
      <c r="S16" s="1"/>
      <c r="T16" s="41">
        <f>6*12</f>
        <v>72</v>
      </c>
      <c r="U16" s="41">
        <f>6*12</f>
        <v>72</v>
      </c>
      <c r="V16" s="1"/>
      <c r="W16" s="1"/>
      <c r="X16" s="1"/>
      <c r="Y16" s="1"/>
      <c r="Z16" s="1"/>
      <c r="AA16" s="41"/>
      <c r="AB16" s="41"/>
      <c r="AC16" s="41"/>
      <c r="AD16" s="42"/>
      <c r="AE16" s="42"/>
      <c r="AF16" s="57"/>
      <c r="AG16" s="60">
        <f t="shared" si="0"/>
        <v>150</v>
      </c>
      <c r="AH16" s="96">
        <v>0</v>
      </c>
      <c r="AI16" s="40" t="e">
        <f t="shared" si="1"/>
        <v>#DIV/0!</v>
      </c>
      <c r="AJ16" t="s">
        <v>320</v>
      </c>
    </row>
    <row r="17" spans="1:36" ht="20.100000000000001" hidden="1" customHeight="1" x14ac:dyDescent="0.25">
      <c r="A17" s="113">
        <v>5</v>
      </c>
      <c r="B17" s="106" t="s">
        <v>65</v>
      </c>
      <c r="C17" s="59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>
        <f>1*6</f>
        <v>6</v>
      </c>
      <c r="S17" s="1"/>
      <c r="T17" s="41">
        <f>6*12</f>
        <v>72</v>
      </c>
      <c r="U17" s="41">
        <f>6*12</f>
        <v>72</v>
      </c>
      <c r="V17" s="1"/>
      <c r="W17" s="1"/>
      <c r="X17" s="1"/>
      <c r="Y17" s="1"/>
      <c r="Z17" s="1"/>
      <c r="AA17" s="41"/>
      <c r="AB17" s="41"/>
      <c r="AC17" s="41"/>
      <c r="AD17" s="42"/>
      <c r="AE17" s="42"/>
      <c r="AF17" s="41"/>
      <c r="AG17" s="60">
        <f t="shared" si="0"/>
        <v>150</v>
      </c>
      <c r="AH17" s="96">
        <v>0</v>
      </c>
      <c r="AI17" s="40" t="e">
        <f t="shared" si="1"/>
        <v>#DIV/0!</v>
      </c>
      <c r="AJ17" t="s">
        <v>320</v>
      </c>
    </row>
    <row r="18" spans="1:36" ht="20.100000000000001" hidden="1" customHeight="1" x14ac:dyDescent="0.25">
      <c r="A18" s="113">
        <v>6</v>
      </c>
      <c r="B18" s="107" t="s">
        <v>66</v>
      </c>
      <c r="C18" s="59">
        <v>28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>
        <f>5*6</f>
        <v>30</v>
      </c>
      <c r="Q18" s="41"/>
      <c r="R18" s="41">
        <v>32</v>
      </c>
      <c r="S18" s="1"/>
      <c r="T18" s="41">
        <f>3*12</f>
        <v>36</v>
      </c>
      <c r="U18" s="41">
        <f>2*12</f>
        <v>24</v>
      </c>
      <c r="V18" s="1"/>
      <c r="W18" s="1"/>
      <c r="X18" s="1"/>
      <c r="Y18" s="1"/>
      <c r="Z18" s="1"/>
      <c r="AA18" s="41"/>
      <c r="AB18" s="41"/>
      <c r="AC18" s="41"/>
      <c r="AD18" s="42"/>
      <c r="AE18" s="42"/>
      <c r="AF18" s="41"/>
      <c r="AG18" s="60">
        <f t="shared" si="0"/>
        <v>150</v>
      </c>
      <c r="AH18" s="96">
        <v>104</v>
      </c>
      <c r="AI18" s="40">
        <f t="shared" si="1"/>
        <v>3.7142857142857144</v>
      </c>
      <c r="AJ18" t="s">
        <v>320</v>
      </c>
    </row>
    <row r="19" spans="1:36" ht="20.100000000000001" hidden="1" customHeight="1" x14ac:dyDescent="0.25">
      <c r="A19" s="113">
        <v>7</v>
      </c>
      <c r="B19" s="108" t="s">
        <v>67</v>
      </c>
      <c r="C19" s="104"/>
      <c r="D19" s="57"/>
      <c r="E19" s="58"/>
      <c r="F19" s="57"/>
      <c r="G19" s="57"/>
      <c r="H19" s="43"/>
      <c r="I19" s="58"/>
      <c r="J19" s="58"/>
      <c r="K19" s="43"/>
      <c r="L19" s="43"/>
      <c r="M19" s="43"/>
      <c r="N19" s="43"/>
      <c r="O19" s="57"/>
      <c r="P19" s="57"/>
      <c r="Q19" s="57"/>
      <c r="R19" s="58">
        <f>9*6</f>
        <v>54</v>
      </c>
      <c r="S19" s="43"/>
      <c r="T19" s="58">
        <f>7*12</f>
        <v>84</v>
      </c>
      <c r="U19" s="58">
        <f>1*12</f>
        <v>12</v>
      </c>
      <c r="V19" s="43"/>
      <c r="W19" s="43"/>
      <c r="X19" s="43"/>
      <c r="Y19" s="43"/>
      <c r="Z19" s="43"/>
      <c r="AA19" s="43"/>
      <c r="AB19" s="57"/>
      <c r="AC19" s="57"/>
      <c r="AD19" s="127"/>
      <c r="AE19" s="42"/>
      <c r="AF19" s="41"/>
      <c r="AG19" s="60">
        <f t="shared" si="0"/>
        <v>150</v>
      </c>
      <c r="AH19" s="96">
        <v>0</v>
      </c>
      <c r="AI19" s="40" t="e">
        <f t="shared" si="1"/>
        <v>#DIV/0!</v>
      </c>
      <c r="AJ19" t="s">
        <v>320</v>
      </c>
    </row>
    <row r="20" spans="1:36" ht="20.100000000000001" hidden="1" customHeight="1" x14ac:dyDescent="0.25">
      <c r="A20" s="113">
        <v>8</v>
      </c>
      <c r="B20" s="107" t="s">
        <v>68</v>
      </c>
      <c r="C20" s="59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1"/>
      <c r="T20" s="41"/>
      <c r="U20" s="41">
        <f>6*12</f>
        <v>72</v>
      </c>
      <c r="V20" s="1"/>
      <c r="W20" s="1"/>
      <c r="X20" s="1"/>
      <c r="Y20" s="1"/>
      <c r="Z20" s="1"/>
      <c r="AA20" s="41"/>
      <c r="AB20" s="41"/>
      <c r="AC20" s="41"/>
      <c r="AD20" s="42"/>
      <c r="AE20" s="42"/>
      <c r="AF20" s="41"/>
      <c r="AG20" s="60">
        <f t="shared" si="0"/>
        <v>72</v>
      </c>
      <c r="AH20" s="96">
        <v>0</v>
      </c>
      <c r="AI20" s="40" t="e">
        <f t="shared" si="1"/>
        <v>#DIV/0!</v>
      </c>
      <c r="AJ20" t="s">
        <v>320</v>
      </c>
    </row>
    <row r="21" spans="1:36" ht="20.100000000000001" hidden="1" customHeight="1" x14ac:dyDescent="0.25">
      <c r="A21" s="113">
        <v>9</v>
      </c>
      <c r="B21" s="107" t="s">
        <v>69</v>
      </c>
      <c r="C21" s="59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>
        <f>9*6</f>
        <v>54</v>
      </c>
      <c r="S21" s="1"/>
      <c r="T21" s="41"/>
      <c r="U21" s="41">
        <f>8*12</f>
        <v>96</v>
      </c>
      <c r="V21" s="1"/>
      <c r="W21" s="1"/>
      <c r="X21" s="1"/>
      <c r="Y21" s="1"/>
      <c r="Z21" s="1"/>
      <c r="AA21" s="41"/>
      <c r="AB21" s="41"/>
      <c r="AC21" s="41"/>
      <c r="AD21" s="42"/>
      <c r="AE21" s="42"/>
      <c r="AF21" s="41"/>
      <c r="AG21" s="60">
        <f t="shared" si="0"/>
        <v>150</v>
      </c>
      <c r="AH21" s="96">
        <v>0</v>
      </c>
      <c r="AI21" s="40" t="e">
        <f t="shared" si="1"/>
        <v>#DIV/0!</v>
      </c>
      <c r="AJ21" t="s">
        <v>320</v>
      </c>
    </row>
    <row r="22" spans="1:36" ht="20.100000000000001" hidden="1" customHeight="1" x14ac:dyDescent="0.25">
      <c r="A22" s="113">
        <v>10</v>
      </c>
      <c r="B22" s="107" t="s">
        <v>70</v>
      </c>
      <c r="C22" s="59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>
        <f>9*6</f>
        <v>54</v>
      </c>
      <c r="S22" s="1"/>
      <c r="T22" s="41">
        <f>2*12</f>
        <v>24</v>
      </c>
      <c r="U22" s="41">
        <f>6*12</f>
        <v>72</v>
      </c>
      <c r="V22" s="1"/>
      <c r="W22" s="1"/>
      <c r="X22" s="1"/>
      <c r="Y22" s="41"/>
      <c r="Z22" s="41"/>
      <c r="AA22" s="41"/>
      <c r="AB22" s="41"/>
      <c r="AC22" s="41"/>
      <c r="AD22" s="42"/>
      <c r="AE22" s="42"/>
      <c r="AF22" s="41"/>
      <c r="AG22" s="60">
        <f t="shared" si="0"/>
        <v>150</v>
      </c>
      <c r="AH22" s="96">
        <v>0</v>
      </c>
      <c r="AI22" s="40" t="e">
        <f t="shared" si="1"/>
        <v>#DIV/0!</v>
      </c>
      <c r="AJ22" t="s">
        <v>320</v>
      </c>
    </row>
    <row r="23" spans="1:36" ht="20.100000000000001" hidden="1" customHeight="1" x14ac:dyDescent="0.25">
      <c r="A23" s="113">
        <v>11</v>
      </c>
      <c r="B23" s="107" t="s">
        <v>71</v>
      </c>
      <c r="C23" s="59"/>
      <c r="D23" s="41"/>
      <c r="E23" s="41"/>
      <c r="F23" s="41"/>
      <c r="G23" s="41"/>
      <c r="H23" s="44"/>
      <c r="I23" s="41"/>
      <c r="J23" s="41"/>
      <c r="K23" s="41"/>
      <c r="L23" s="44"/>
      <c r="M23" s="46"/>
      <c r="N23" s="46"/>
      <c r="O23" s="41"/>
      <c r="P23" s="41"/>
      <c r="Q23" s="41"/>
      <c r="R23" s="41">
        <f>3*6</f>
        <v>18</v>
      </c>
      <c r="S23" s="1"/>
      <c r="T23" s="41">
        <f>6*12</f>
        <v>72</v>
      </c>
      <c r="U23" s="41">
        <f>5*12</f>
        <v>60</v>
      </c>
      <c r="V23" s="1"/>
      <c r="W23" s="1"/>
      <c r="X23" s="1"/>
      <c r="Y23" s="44"/>
      <c r="Z23" s="44"/>
      <c r="AA23" s="44"/>
      <c r="AB23" s="41"/>
      <c r="AC23" s="41"/>
      <c r="AD23" s="42"/>
      <c r="AE23" s="42"/>
      <c r="AF23" s="41"/>
      <c r="AG23" s="60">
        <f t="shared" si="0"/>
        <v>150</v>
      </c>
      <c r="AH23" s="96">
        <v>0</v>
      </c>
      <c r="AI23" s="40" t="e">
        <f t="shared" si="1"/>
        <v>#DIV/0!</v>
      </c>
      <c r="AJ23" t="s">
        <v>320</v>
      </c>
    </row>
    <row r="24" spans="1:36" ht="20.100000000000001" hidden="1" customHeight="1" x14ac:dyDescent="0.25">
      <c r="A24" s="113">
        <v>12</v>
      </c>
      <c r="B24" s="107" t="s">
        <v>72</v>
      </c>
      <c r="C24" s="59"/>
      <c r="D24" s="41"/>
      <c r="E24" s="41"/>
      <c r="F24" s="41"/>
      <c r="G24" s="41"/>
      <c r="H24" s="41"/>
      <c r="I24" s="41"/>
      <c r="J24" s="41"/>
      <c r="K24" s="41"/>
      <c r="L24" s="41"/>
      <c r="M24" s="42"/>
      <c r="N24" s="42"/>
      <c r="O24" s="41"/>
      <c r="P24" s="41"/>
      <c r="Q24" s="41"/>
      <c r="R24" s="41">
        <f>5*6</f>
        <v>30</v>
      </c>
      <c r="S24" s="1"/>
      <c r="T24" s="41">
        <f>5*12</f>
        <v>60</v>
      </c>
      <c r="U24" s="41">
        <f>5*12</f>
        <v>60</v>
      </c>
      <c r="V24" s="1"/>
      <c r="W24" s="1"/>
      <c r="X24" s="1"/>
      <c r="Y24" s="1"/>
      <c r="Z24" s="1"/>
      <c r="AA24" s="41"/>
      <c r="AB24" s="41"/>
      <c r="AC24" s="41"/>
      <c r="AD24" s="42"/>
      <c r="AE24" s="42"/>
      <c r="AF24" s="41"/>
      <c r="AG24" s="60">
        <f t="shared" si="0"/>
        <v>150</v>
      </c>
      <c r="AH24" s="96">
        <v>0</v>
      </c>
      <c r="AI24" s="40" t="e">
        <f t="shared" si="1"/>
        <v>#DIV/0!</v>
      </c>
      <c r="AJ24" t="s">
        <v>320</v>
      </c>
    </row>
    <row r="25" spans="1:36" ht="20.100000000000001" hidden="1" customHeight="1" x14ac:dyDescent="0.25">
      <c r="A25" s="113">
        <v>13</v>
      </c>
      <c r="B25" s="107" t="s">
        <v>73</v>
      </c>
      <c r="C25" s="194"/>
      <c r="D25" s="464" t="s">
        <v>216</v>
      </c>
      <c r="E25" s="447"/>
      <c r="F25" s="447"/>
      <c r="G25" s="447"/>
      <c r="H25" s="447"/>
      <c r="I25" s="447"/>
      <c r="J25" s="447"/>
      <c r="K25" s="447"/>
      <c r="L25" s="447"/>
      <c r="M25" s="447"/>
      <c r="N25" s="447"/>
      <c r="O25" s="447"/>
      <c r="P25" s="447"/>
      <c r="Q25" s="447"/>
      <c r="R25" s="447"/>
      <c r="S25" s="447"/>
      <c r="T25" s="447"/>
      <c r="U25" s="447"/>
      <c r="V25" s="447"/>
      <c r="W25" s="447"/>
      <c r="X25" s="447"/>
      <c r="Y25" s="447"/>
      <c r="Z25" s="447"/>
      <c r="AA25" s="447"/>
      <c r="AB25" s="447"/>
      <c r="AC25" s="447"/>
      <c r="AD25" s="447"/>
      <c r="AE25" s="447"/>
      <c r="AF25" s="448"/>
      <c r="AG25" s="60">
        <f t="shared" si="0"/>
        <v>0</v>
      </c>
      <c r="AH25" s="96">
        <v>0</v>
      </c>
      <c r="AI25" s="40" t="e">
        <f t="shared" si="1"/>
        <v>#DIV/0!</v>
      </c>
      <c r="AJ25" t="s">
        <v>320</v>
      </c>
    </row>
    <row r="26" spans="1:36" ht="20.100000000000001" hidden="1" customHeight="1" x14ac:dyDescent="0.25">
      <c r="A26" s="113">
        <v>14</v>
      </c>
      <c r="B26" s="107" t="s">
        <v>74</v>
      </c>
      <c r="C26" s="59"/>
      <c r="D26" s="41"/>
      <c r="E26" s="41"/>
      <c r="F26" s="41"/>
      <c r="G26" s="41"/>
      <c r="H26" s="45"/>
      <c r="I26" s="41"/>
      <c r="J26" s="41"/>
      <c r="K26" s="41"/>
      <c r="L26" s="45"/>
      <c r="M26" s="45"/>
      <c r="N26" s="45"/>
      <c r="O26" s="45"/>
      <c r="P26" s="45"/>
      <c r="Q26" s="41"/>
      <c r="R26" s="41">
        <f>5*6</f>
        <v>30</v>
      </c>
      <c r="S26" s="1"/>
      <c r="T26" s="41">
        <f>5*12</f>
        <v>60</v>
      </c>
      <c r="U26" s="41">
        <f>5*12</f>
        <v>60</v>
      </c>
      <c r="V26" s="1"/>
      <c r="W26" s="1"/>
      <c r="X26" s="1"/>
      <c r="Y26" s="1"/>
      <c r="Z26" s="1"/>
      <c r="AA26" s="45"/>
      <c r="AB26" s="45"/>
      <c r="AC26" s="41"/>
      <c r="AD26" s="42"/>
      <c r="AE26" s="42"/>
      <c r="AF26" s="41"/>
      <c r="AG26" s="60">
        <f t="shared" si="0"/>
        <v>150</v>
      </c>
      <c r="AH26" s="96">
        <v>0</v>
      </c>
      <c r="AI26" s="40" t="e">
        <f t="shared" si="1"/>
        <v>#DIV/0!</v>
      </c>
      <c r="AJ26" t="s">
        <v>320</v>
      </c>
    </row>
    <row r="27" spans="1:36" ht="20.100000000000001" hidden="1" customHeight="1" x14ac:dyDescent="0.25">
      <c r="A27" s="113">
        <v>15</v>
      </c>
      <c r="B27" s="107" t="s">
        <v>75</v>
      </c>
      <c r="C27" s="59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>
        <f>9*6</f>
        <v>54</v>
      </c>
      <c r="S27" s="1"/>
      <c r="T27" s="41">
        <f>2*12</f>
        <v>24</v>
      </c>
      <c r="U27" s="41">
        <f>6*12</f>
        <v>72</v>
      </c>
      <c r="V27" s="1"/>
      <c r="W27" s="1"/>
      <c r="X27" s="1"/>
      <c r="Y27" s="1"/>
      <c r="Z27" s="1"/>
      <c r="AA27" s="41"/>
      <c r="AB27" s="41"/>
      <c r="AC27" s="41"/>
      <c r="AD27" s="42"/>
      <c r="AE27" s="42"/>
      <c r="AF27" s="41"/>
      <c r="AG27" s="60">
        <f t="shared" si="0"/>
        <v>150</v>
      </c>
      <c r="AH27" s="96">
        <v>0</v>
      </c>
      <c r="AI27" s="40" t="e">
        <f t="shared" si="1"/>
        <v>#DIV/0!</v>
      </c>
      <c r="AJ27" t="s">
        <v>320</v>
      </c>
    </row>
    <row r="28" spans="1:36" ht="20.100000000000001" hidden="1" customHeight="1" x14ac:dyDescent="0.25">
      <c r="A28" s="113">
        <v>16</v>
      </c>
      <c r="B28" s="107" t="s">
        <v>76</v>
      </c>
      <c r="C28" s="194"/>
      <c r="D28" s="464" t="s">
        <v>215</v>
      </c>
      <c r="E28" s="447"/>
      <c r="F28" s="447"/>
      <c r="G28" s="447"/>
      <c r="H28" s="447"/>
      <c r="I28" s="447"/>
      <c r="J28" s="447"/>
      <c r="K28" s="447"/>
      <c r="L28" s="447"/>
      <c r="M28" s="447"/>
      <c r="N28" s="447"/>
      <c r="O28" s="447"/>
      <c r="P28" s="447"/>
      <c r="Q28" s="447"/>
      <c r="R28" s="447"/>
      <c r="S28" s="447"/>
      <c r="T28" s="447"/>
      <c r="U28" s="447"/>
      <c r="V28" s="447"/>
      <c r="W28" s="447"/>
      <c r="X28" s="447"/>
      <c r="Y28" s="447"/>
      <c r="Z28" s="447"/>
      <c r="AA28" s="447"/>
      <c r="AB28" s="447"/>
      <c r="AC28" s="447"/>
      <c r="AD28" s="447"/>
      <c r="AE28" s="447"/>
      <c r="AF28" s="59"/>
      <c r="AG28" s="60">
        <f t="shared" si="0"/>
        <v>0</v>
      </c>
      <c r="AH28" s="96">
        <v>0</v>
      </c>
      <c r="AI28" s="40" t="e">
        <f t="shared" si="1"/>
        <v>#DIV/0!</v>
      </c>
      <c r="AJ28" t="s">
        <v>320</v>
      </c>
    </row>
    <row r="29" spans="1:36" ht="20.100000000000001" hidden="1" customHeight="1" x14ac:dyDescent="0.25">
      <c r="A29" s="113">
        <v>17</v>
      </c>
      <c r="B29" s="107" t="s">
        <v>77</v>
      </c>
      <c r="C29" s="59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>
        <f>9*6</f>
        <v>54</v>
      </c>
      <c r="S29" s="1"/>
      <c r="T29" s="41">
        <f>2*12</f>
        <v>24</v>
      </c>
      <c r="U29" s="41">
        <f>6*12</f>
        <v>72</v>
      </c>
      <c r="V29" s="1"/>
      <c r="W29" s="1"/>
      <c r="X29" s="1"/>
      <c r="Y29" s="1"/>
      <c r="Z29" s="1"/>
      <c r="AA29" s="41"/>
      <c r="AB29" s="41"/>
      <c r="AC29" s="41"/>
      <c r="AD29" s="42"/>
      <c r="AE29" s="42"/>
      <c r="AF29" s="41"/>
      <c r="AG29" s="60">
        <f t="shared" si="0"/>
        <v>150</v>
      </c>
      <c r="AH29" s="96">
        <v>0</v>
      </c>
      <c r="AI29" s="40" t="e">
        <f t="shared" si="1"/>
        <v>#DIV/0!</v>
      </c>
      <c r="AJ29" t="s">
        <v>320</v>
      </c>
    </row>
    <row r="30" spans="1:36" ht="20.100000000000001" hidden="1" customHeight="1" x14ac:dyDescent="0.25">
      <c r="A30" s="113">
        <v>18</v>
      </c>
      <c r="B30" s="107" t="s">
        <v>78</v>
      </c>
      <c r="C30" s="59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>
        <f>5*6</f>
        <v>30</v>
      </c>
      <c r="S30" s="1"/>
      <c r="T30" s="41">
        <f>3*12</f>
        <v>36</v>
      </c>
      <c r="U30" s="41">
        <f>7*12</f>
        <v>84</v>
      </c>
      <c r="V30" s="1"/>
      <c r="W30" s="1"/>
      <c r="X30" s="1"/>
      <c r="Y30" s="1"/>
      <c r="Z30" s="1"/>
      <c r="AA30" s="41"/>
      <c r="AB30" s="41"/>
      <c r="AC30" s="41"/>
      <c r="AD30" s="42"/>
      <c r="AE30" s="42"/>
      <c r="AF30" s="41"/>
      <c r="AG30" s="60">
        <f t="shared" si="0"/>
        <v>150</v>
      </c>
      <c r="AH30" s="96">
        <v>0</v>
      </c>
      <c r="AI30" s="40" t="e">
        <f t="shared" si="1"/>
        <v>#DIV/0!</v>
      </c>
      <c r="AJ30" t="s">
        <v>320</v>
      </c>
    </row>
    <row r="31" spans="1:36" ht="20.100000000000001" hidden="1" customHeight="1" x14ac:dyDescent="0.25">
      <c r="A31" s="113">
        <v>19</v>
      </c>
      <c r="B31" s="107" t="s">
        <v>79</v>
      </c>
      <c r="C31" s="59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>
        <f>7*6</f>
        <v>42</v>
      </c>
      <c r="S31" s="1"/>
      <c r="T31" s="41">
        <f>3*12</f>
        <v>36</v>
      </c>
      <c r="U31" s="41">
        <f>6*12</f>
        <v>72</v>
      </c>
      <c r="V31" s="1"/>
      <c r="W31" s="1"/>
      <c r="X31" s="1"/>
      <c r="Y31" s="1"/>
      <c r="Z31" s="1"/>
      <c r="AA31" s="41"/>
      <c r="AB31" s="41"/>
      <c r="AC31" s="41"/>
      <c r="AD31" s="42"/>
      <c r="AE31" s="42"/>
      <c r="AF31" s="41"/>
      <c r="AG31" s="60">
        <f t="shared" si="0"/>
        <v>150</v>
      </c>
      <c r="AH31" s="96">
        <v>0</v>
      </c>
      <c r="AI31" s="40" t="e">
        <f t="shared" si="1"/>
        <v>#DIV/0!</v>
      </c>
      <c r="AJ31" t="s">
        <v>320</v>
      </c>
    </row>
    <row r="32" spans="1:36" ht="20.100000000000001" hidden="1" customHeight="1" x14ac:dyDescent="0.25">
      <c r="A32" s="113">
        <v>20</v>
      </c>
      <c r="B32" s="107" t="s">
        <v>80</v>
      </c>
      <c r="C32" s="59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>
        <f>7*6</f>
        <v>42</v>
      </c>
      <c r="S32" s="1"/>
      <c r="T32" s="41">
        <f>3*12</f>
        <v>36</v>
      </c>
      <c r="U32" s="41">
        <f>6*12</f>
        <v>72</v>
      </c>
      <c r="V32" s="1"/>
      <c r="W32" s="1"/>
      <c r="X32" s="1"/>
      <c r="Y32" s="1"/>
      <c r="Z32" s="1"/>
      <c r="AA32" s="41"/>
      <c r="AB32" s="41"/>
      <c r="AC32" s="41"/>
      <c r="AD32" s="42"/>
      <c r="AE32" s="42"/>
      <c r="AF32" s="41"/>
      <c r="AG32" s="60">
        <f t="shared" si="0"/>
        <v>150</v>
      </c>
      <c r="AH32" s="96">
        <v>0</v>
      </c>
      <c r="AI32" s="40" t="e">
        <f t="shared" si="1"/>
        <v>#DIV/0!</v>
      </c>
      <c r="AJ32" t="s">
        <v>320</v>
      </c>
    </row>
    <row r="33" spans="1:36" ht="20.100000000000001" hidden="1" customHeight="1" x14ac:dyDescent="0.25">
      <c r="A33" s="113">
        <v>21</v>
      </c>
      <c r="B33" s="107" t="s">
        <v>81</v>
      </c>
      <c r="C33" s="59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>
        <f>7*6</f>
        <v>42</v>
      </c>
      <c r="S33" s="1"/>
      <c r="T33" s="41">
        <f>3*12</f>
        <v>36</v>
      </c>
      <c r="U33" s="41">
        <f>6*12</f>
        <v>72</v>
      </c>
      <c r="V33" s="1"/>
      <c r="W33" s="1"/>
      <c r="X33" s="1"/>
      <c r="Y33" s="1"/>
      <c r="Z33" s="1"/>
      <c r="AA33" s="41"/>
      <c r="AB33" s="41"/>
      <c r="AC33" s="41"/>
      <c r="AD33" s="42"/>
      <c r="AE33" s="42"/>
      <c r="AF33" s="41"/>
      <c r="AG33" s="60">
        <f t="shared" si="0"/>
        <v>150</v>
      </c>
      <c r="AH33" s="96">
        <v>0</v>
      </c>
      <c r="AI33" s="40" t="e">
        <f t="shared" si="1"/>
        <v>#DIV/0!</v>
      </c>
      <c r="AJ33" t="s">
        <v>320</v>
      </c>
    </row>
    <row r="34" spans="1:36" ht="20.100000000000001" hidden="1" customHeight="1" x14ac:dyDescent="0.25">
      <c r="A34" s="113">
        <v>22</v>
      </c>
      <c r="B34" s="107" t="s">
        <v>82</v>
      </c>
      <c r="C34" s="59">
        <v>8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>
        <f>2*6</f>
        <v>12</v>
      </c>
      <c r="R34" s="41">
        <f>1*6</f>
        <v>6</v>
      </c>
      <c r="S34" s="1"/>
      <c r="T34" s="41">
        <f>6*12</f>
        <v>72</v>
      </c>
      <c r="U34" s="41">
        <f>4*12</f>
        <v>48</v>
      </c>
      <c r="V34" s="1"/>
      <c r="W34" s="1"/>
      <c r="X34" s="1"/>
      <c r="Y34" s="1"/>
      <c r="Z34" s="1"/>
      <c r="AA34" s="41"/>
      <c r="AB34" s="41"/>
      <c r="AC34" s="41"/>
      <c r="AD34" s="42"/>
      <c r="AE34" s="42">
        <v>4</v>
      </c>
      <c r="AF34" s="57"/>
      <c r="AG34" s="60">
        <f t="shared" si="0"/>
        <v>150</v>
      </c>
      <c r="AH34" s="96">
        <v>26</v>
      </c>
      <c r="AI34" s="40">
        <f t="shared" si="1"/>
        <v>3.25</v>
      </c>
      <c r="AJ34" t="s">
        <v>320</v>
      </c>
    </row>
    <row r="35" spans="1:36" ht="20.100000000000001" hidden="1" customHeight="1" x14ac:dyDescent="0.25">
      <c r="A35" s="113">
        <v>23</v>
      </c>
      <c r="B35" s="107" t="s">
        <v>84</v>
      </c>
      <c r="C35" s="59"/>
      <c r="D35" s="41"/>
      <c r="E35" s="41"/>
      <c r="F35" s="41"/>
      <c r="G35" s="41"/>
      <c r="H35" s="41"/>
      <c r="I35" s="41"/>
      <c r="J35" s="41"/>
      <c r="K35" s="41"/>
      <c r="L35" s="41"/>
      <c r="M35" s="42"/>
      <c r="N35" s="42"/>
      <c r="O35" s="44"/>
      <c r="P35" s="44"/>
      <c r="Q35" s="41"/>
      <c r="R35" s="41">
        <f>1*6</f>
        <v>6</v>
      </c>
      <c r="S35" s="1"/>
      <c r="T35" s="41">
        <f>10*12</f>
        <v>120</v>
      </c>
      <c r="U35" s="41">
        <f>2*12</f>
        <v>24</v>
      </c>
      <c r="V35" s="1"/>
      <c r="W35" s="1"/>
      <c r="X35" s="1"/>
      <c r="Y35" s="41"/>
      <c r="Z35" s="41"/>
      <c r="AA35" s="41"/>
      <c r="AB35" s="44"/>
      <c r="AC35" s="41"/>
      <c r="AD35" s="42"/>
      <c r="AE35" s="42"/>
      <c r="AF35" s="41"/>
      <c r="AG35" s="60">
        <f t="shared" si="0"/>
        <v>150</v>
      </c>
      <c r="AH35" s="96">
        <v>1</v>
      </c>
      <c r="AI35" s="40" t="e">
        <f t="shared" si="1"/>
        <v>#DIV/0!</v>
      </c>
      <c r="AJ35" t="s">
        <v>320</v>
      </c>
    </row>
    <row r="36" spans="1:36" ht="20.100000000000001" hidden="1" customHeight="1" x14ac:dyDescent="0.25">
      <c r="A36" s="113">
        <v>24</v>
      </c>
      <c r="B36" s="107" t="s">
        <v>85</v>
      </c>
      <c r="C36" s="59"/>
      <c r="D36" s="41"/>
      <c r="E36" s="41"/>
      <c r="F36" s="41"/>
      <c r="G36" s="41"/>
      <c r="H36" s="44"/>
      <c r="I36" s="41"/>
      <c r="J36" s="41"/>
      <c r="K36" s="41"/>
      <c r="L36" s="44"/>
      <c r="M36" s="46"/>
      <c r="N36" s="46"/>
      <c r="O36" s="41"/>
      <c r="P36" s="41"/>
      <c r="Q36" s="41"/>
      <c r="R36" s="41">
        <f>1*6</f>
        <v>6</v>
      </c>
      <c r="S36" s="1"/>
      <c r="T36" s="41">
        <f>9*12</f>
        <v>108</v>
      </c>
      <c r="U36" s="41">
        <f>3*12</f>
        <v>36</v>
      </c>
      <c r="V36" s="1"/>
      <c r="W36" s="1"/>
      <c r="X36" s="1"/>
      <c r="Y36" s="44"/>
      <c r="Z36" s="44"/>
      <c r="AA36" s="44"/>
      <c r="AB36" s="41"/>
      <c r="AC36" s="41"/>
      <c r="AD36" s="42"/>
      <c r="AE36" s="42"/>
      <c r="AF36" s="41"/>
      <c r="AG36" s="60">
        <f t="shared" si="0"/>
        <v>150</v>
      </c>
      <c r="AH36" s="96">
        <v>0</v>
      </c>
      <c r="AI36" s="40" t="e">
        <f t="shared" si="1"/>
        <v>#DIV/0!</v>
      </c>
      <c r="AJ36" t="s">
        <v>320</v>
      </c>
    </row>
    <row r="37" spans="1:36" ht="20.100000000000001" hidden="1" customHeight="1" x14ac:dyDescent="0.25">
      <c r="A37" s="113">
        <v>25</v>
      </c>
      <c r="B37" s="107" t="s">
        <v>87</v>
      </c>
      <c r="C37" s="59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1"/>
      <c r="T37" s="41">
        <f>7*12</f>
        <v>84</v>
      </c>
      <c r="U37" s="41">
        <f>3*12</f>
        <v>36</v>
      </c>
      <c r="V37" s="447" t="s">
        <v>241</v>
      </c>
      <c r="W37" s="447"/>
      <c r="X37" s="447"/>
      <c r="Y37" s="447"/>
      <c r="Z37" s="447"/>
      <c r="AA37" s="447"/>
      <c r="AB37" s="448"/>
      <c r="AC37" s="41">
        <f>1*6</f>
        <v>6</v>
      </c>
      <c r="AD37" s="42"/>
      <c r="AE37" s="42"/>
      <c r="AF37" s="41"/>
      <c r="AG37" s="60">
        <f t="shared" si="0"/>
        <v>126</v>
      </c>
      <c r="AH37" s="96">
        <v>0</v>
      </c>
      <c r="AI37" s="40" t="e">
        <f t="shared" si="1"/>
        <v>#DIV/0!</v>
      </c>
      <c r="AJ37" t="s">
        <v>320</v>
      </c>
    </row>
    <row r="38" spans="1:36" ht="20.100000000000001" hidden="1" customHeight="1" x14ac:dyDescent="0.25">
      <c r="A38" s="113">
        <v>26</v>
      </c>
      <c r="B38" s="107" t="s">
        <v>88</v>
      </c>
      <c r="C38" s="59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>
        <f>1*6</f>
        <v>6</v>
      </c>
      <c r="S38" s="1"/>
      <c r="T38" s="41">
        <f>8*12</f>
        <v>96</v>
      </c>
      <c r="U38" s="41">
        <f>4*12</f>
        <v>48</v>
      </c>
      <c r="V38" s="1"/>
      <c r="W38" s="1"/>
      <c r="X38" s="1"/>
      <c r="Y38" s="41"/>
      <c r="Z38" s="41"/>
      <c r="AA38" s="41"/>
      <c r="AB38" s="41"/>
      <c r="AC38" s="41"/>
      <c r="AD38" s="42"/>
      <c r="AE38" s="42"/>
      <c r="AF38" s="41"/>
      <c r="AG38" s="60">
        <f t="shared" si="0"/>
        <v>150</v>
      </c>
      <c r="AH38" s="96">
        <v>0</v>
      </c>
      <c r="AI38" s="40" t="e">
        <f t="shared" si="1"/>
        <v>#DIV/0!</v>
      </c>
      <c r="AJ38" t="s">
        <v>320</v>
      </c>
    </row>
    <row r="39" spans="1:36" ht="20.100000000000001" hidden="1" customHeight="1" x14ac:dyDescent="0.25">
      <c r="A39" s="113">
        <v>27</v>
      </c>
      <c r="B39" s="107" t="s">
        <v>89</v>
      </c>
      <c r="C39" s="59"/>
      <c r="D39" s="41"/>
      <c r="E39" s="41"/>
      <c r="F39" s="41"/>
      <c r="G39" s="41"/>
      <c r="H39" s="41"/>
      <c r="I39" s="41"/>
      <c r="J39" s="41"/>
      <c r="K39" s="41"/>
      <c r="L39" s="41"/>
      <c r="M39" s="42"/>
      <c r="N39" s="42"/>
      <c r="O39" s="41"/>
      <c r="P39" s="41"/>
      <c r="Q39" s="41"/>
      <c r="R39" s="41">
        <f>9*6</f>
        <v>54</v>
      </c>
      <c r="S39" s="1"/>
      <c r="T39" s="41">
        <f>2*12</f>
        <v>24</v>
      </c>
      <c r="U39" s="41">
        <f>6*12</f>
        <v>72</v>
      </c>
      <c r="V39" s="1"/>
      <c r="W39" s="1"/>
      <c r="X39" s="1"/>
      <c r="Y39" s="1"/>
      <c r="Z39" s="1"/>
      <c r="AA39" s="41"/>
      <c r="AB39" s="41"/>
      <c r="AC39" s="41"/>
      <c r="AD39" s="42"/>
      <c r="AE39" s="42"/>
      <c r="AF39" s="41"/>
      <c r="AG39" s="60">
        <f t="shared" si="0"/>
        <v>150</v>
      </c>
      <c r="AH39" s="96">
        <v>0</v>
      </c>
      <c r="AI39" s="40" t="e">
        <f t="shared" si="1"/>
        <v>#DIV/0!</v>
      </c>
      <c r="AJ39" t="s">
        <v>320</v>
      </c>
    </row>
    <row r="40" spans="1:36" ht="20.100000000000001" hidden="1" customHeight="1" x14ac:dyDescent="0.25">
      <c r="A40" s="113">
        <v>28</v>
      </c>
      <c r="B40" s="107" t="s">
        <v>90</v>
      </c>
      <c r="C40" s="59"/>
      <c r="D40" s="41"/>
      <c r="E40" s="41"/>
      <c r="F40" s="41"/>
      <c r="G40" s="41"/>
      <c r="H40" s="41"/>
      <c r="I40" s="41"/>
      <c r="J40" s="41"/>
      <c r="K40" s="41"/>
      <c r="L40" s="41"/>
      <c r="M40" s="42"/>
      <c r="N40" s="42"/>
      <c r="O40" s="41"/>
      <c r="P40" s="41"/>
      <c r="Q40" s="41"/>
      <c r="R40" s="41">
        <f>9*6</f>
        <v>54</v>
      </c>
      <c r="S40" s="1"/>
      <c r="T40" s="41">
        <f>1*12</f>
        <v>12</v>
      </c>
      <c r="U40" s="41">
        <f>7*12</f>
        <v>84</v>
      </c>
      <c r="V40" s="1"/>
      <c r="W40" s="1"/>
      <c r="X40" s="1"/>
      <c r="Y40" s="41"/>
      <c r="Z40" s="41"/>
      <c r="AA40" s="41"/>
      <c r="AB40" s="41"/>
      <c r="AC40" s="41"/>
      <c r="AD40" s="42"/>
      <c r="AE40" s="42"/>
      <c r="AF40" s="41"/>
      <c r="AG40" s="60">
        <f t="shared" si="0"/>
        <v>150</v>
      </c>
      <c r="AH40" s="96">
        <v>0</v>
      </c>
      <c r="AI40" s="40" t="e">
        <f t="shared" si="1"/>
        <v>#DIV/0!</v>
      </c>
      <c r="AJ40" t="s">
        <v>320</v>
      </c>
    </row>
    <row r="41" spans="1:36" ht="20.100000000000001" hidden="1" customHeight="1" x14ac:dyDescent="0.25">
      <c r="A41" s="113">
        <v>29</v>
      </c>
      <c r="B41" s="109" t="s">
        <v>91</v>
      </c>
      <c r="C41" s="59"/>
      <c r="D41" s="41"/>
      <c r="E41" s="41"/>
      <c r="F41" s="41"/>
      <c r="G41" s="41"/>
      <c r="H41" s="41"/>
      <c r="I41" s="41"/>
      <c r="J41" s="41"/>
      <c r="K41" s="41"/>
      <c r="L41" s="41"/>
      <c r="M41" s="42"/>
      <c r="N41" s="42"/>
      <c r="O41" s="41"/>
      <c r="P41" s="41"/>
      <c r="Q41" s="41"/>
      <c r="R41" s="41">
        <f>9*6</f>
        <v>54</v>
      </c>
      <c r="S41" s="1"/>
      <c r="T41" s="41">
        <f>3*12</f>
        <v>36</v>
      </c>
      <c r="U41" s="41">
        <f>5*12</f>
        <v>60</v>
      </c>
      <c r="V41" s="1"/>
      <c r="W41" s="1"/>
      <c r="X41" s="1"/>
      <c r="Y41" s="1"/>
      <c r="Z41" s="1"/>
      <c r="AA41" s="41"/>
      <c r="AB41" s="41"/>
      <c r="AC41" s="41"/>
      <c r="AD41" s="42"/>
      <c r="AE41" s="42"/>
      <c r="AF41" s="41"/>
      <c r="AG41" s="60">
        <f t="shared" si="0"/>
        <v>150</v>
      </c>
      <c r="AH41" s="96">
        <v>0</v>
      </c>
      <c r="AI41" s="40" t="e">
        <f t="shared" si="1"/>
        <v>#DIV/0!</v>
      </c>
      <c r="AJ41" t="s">
        <v>320</v>
      </c>
    </row>
    <row r="42" spans="1:36" ht="20.100000000000001" hidden="1" customHeight="1" x14ac:dyDescent="0.25">
      <c r="A42" s="113">
        <v>30</v>
      </c>
      <c r="B42" s="107" t="s">
        <v>92</v>
      </c>
      <c r="C42" s="194"/>
      <c r="D42" s="447" t="s">
        <v>192</v>
      </c>
      <c r="E42" s="447"/>
      <c r="F42" s="447"/>
      <c r="G42" s="447"/>
      <c r="H42" s="447"/>
      <c r="I42" s="447"/>
      <c r="J42" s="447"/>
      <c r="K42" s="447"/>
      <c r="L42" s="447"/>
      <c r="M42" s="447"/>
      <c r="N42" s="447"/>
      <c r="O42" s="447"/>
      <c r="P42" s="447"/>
      <c r="Q42" s="447"/>
      <c r="R42" s="447"/>
      <c r="S42" s="447"/>
      <c r="T42" s="447"/>
      <c r="U42" s="447"/>
      <c r="V42" s="447"/>
      <c r="W42" s="447"/>
      <c r="X42" s="447"/>
      <c r="Y42" s="447"/>
      <c r="Z42" s="447"/>
      <c r="AA42" s="447"/>
      <c r="AB42" s="447"/>
      <c r="AC42" s="447"/>
      <c r="AD42" s="447"/>
      <c r="AE42" s="447"/>
      <c r="AF42" s="448"/>
      <c r="AG42" s="60">
        <f t="shared" si="0"/>
        <v>0</v>
      </c>
      <c r="AH42" s="96">
        <v>0</v>
      </c>
      <c r="AI42" s="40" t="e">
        <f t="shared" si="1"/>
        <v>#DIV/0!</v>
      </c>
      <c r="AJ42" t="s">
        <v>320</v>
      </c>
    </row>
    <row r="43" spans="1:36" ht="20.100000000000001" hidden="1" customHeight="1" x14ac:dyDescent="0.25">
      <c r="A43" s="113">
        <v>31</v>
      </c>
      <c r="B43" s="107" t="s">
        <v>93</v>
      </c>
      <c r="C43" s="59">
        <v>4</v>
      </c>
      <c r="D43" s="41"/>
      <c r="E43" s="41">
        <v>18</v>
      </c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>
        <f>5*6</f>
        <v>30</v>
      </c>
      <c r="R43" s="41"/>
      <c r="S43" s="1"/>
      <c r="T43" s="41"/>
      <c r="U43" s="41">
        <f>8*12</f>
        <v>96</v>
      </c>
      <c r="V43" s="1"/>
      <c r="W43" s="1"/>
      <c r="X43" s="1"/>
      <c r="Y43" s="1"/>
      <c r="Z43" s="1"/>
      <c r="AA43" s="41"/>
      <c r="AB43" s="41"/>
      <c r="AC43" s="41"/>
      <c r="AD43" s="42"/>
      <c r="AE43" s="42">
        <v>2</v>
      </c>
      <c r="AF43" s="57"/>
      <c r="AG43" s="60">
        <f t="shared" si="0"/>
        <v>150</v>
      </c>
      <c r="AH43" s="96">
        <v>14</v>
      </c>
      <c r="AI43" s="40">
        <f t="shared" si="1"/>
        <v>3.5</v>
      </c>
      <c r="AJ43" t="s">
        <v>320</v>
      </c>
    </row>
    <row r="44" spans="1:36" ht="20.100000000000001" hidden="1" customHeight="1" x14ac:dyDescent="0.25">
      <c r="A44" s="113">
        <v>32</v>
      </c>
      <c r="B44" s="107" t="s">
        <v>94</v>
      </c>
      <c r="C44" s="59">
        <v>16</v>
      </c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>
        <v>30</v>
      </c>
      <c r="P44" s="41"/>
      <c r="Q44" s="41">
        <f>2*6</f>
        <v>12</v>
      </c>
      <c r="R44" s="41">
        <f>5*6</f>
        <v>30</v>
      </c>
      <c r="S44" s="1"/>
      <c r="T44" s="41"/>
      <c r="U44" s="41">
        <f>4*12</f>
        <v>48</v>
      </c>
      <c r="V44" s="1"/>
      <c r="W44" s="1"/>
      <c r="X44" s="1"/>
      <c r="Y44" s="1"/>
      <c r="Z44" s="1"/>
      <c r="AA44" s="41"/>
      <c r="AB44" s="41"/>
      <c r="AC44" s="41">
        <f>1*6</f>
        <v>6</v>
      </c>
      <c r="AD44" s="42"/>
      <c r="AE44" s="42">
        <v>8</v>
      </c>
      <c r="AF44" s="41"/>
      <c r="AG44" s="60">
        <f t="shared" si="0"/>
        <v>150</v>
      </c>
      <c r="AH44" s="96">
        <v>32</v>
      </c>
      <c r="AI44" s="40">
        <f t="shared" si="1"/>
        <v>2</v>
      </c>
      <c r="AJ44" t="s">
        <v>320</v>
      </c>
    </row>
    <row r="45" spans="1:36" ht="20.100000000000001" hidden="1" customHeight="1" x14ac:dyDescent="0.25">
      <c r="A45" s="113">
        <v>33</v>
      </c>
      <c r="B45" s="107" t="s">
        <v>95</v>
      </c>
      <c r="C45" s="59">
        <v>16</v>
      </c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>
        <v>24</v>
      </c>
      <c r="P45" s="41"/>
      <c r="Q45" s="41">
        <f>2*6</f>
        <v>12</v>
      </c>
      <c r="R45" s="41">
        <f>4*6</f>
        <v>24</v>
      </c>
      <c r="S45" s="1"/>
      <c r="T45" s="41">
        <f>2*12</f>
        <v>24</v>
      </c>
      <c r="U45" s="41">
        <f>3*12</f>
        <v>36</v>
      </c>
      <c r="V45" s="1"/>
      <c r="W45" s="1"/>
      <c r="X45" s="1"/>
      <c r="Y45" s="41"/>
      <c r="Z45" s="41"/>
      <c r="AA45" s="41"/>
      <c r="AB45" s="41"/>
      <c r="AC45" s="41"/>
      <c r="AD45" s="42"/>
      <c r="AE45" s="42">
        <v>14</v>
      </c>
      <c r="AF45" s="41"/>
      <c r="AG45" s="60">
        <f t="shared" ref="AG45:AG76" si="2">SUM(C45:AE45)</f>
        <v>150</v>
      </c>
      <c r="AH45" s="96">
        <v>43</v>
      </c>
      <c r="AI45" s="40">
        <f t="shared" ref="AI45:AI76" si="3">+AH45/C45</f>
        <v>2.6875</v>
      </c>
      <c r="AJ45" t="s">
        <v>320</v>
      </c>
    </row>
    <row r="46" spans="1:36" ht="20.100000000000001" hidden="1" customHeight="1" x14ac:dyDescent="0.25">
      <c r="A46" s="113">
        <v>34</v>
      </c>
      <c r="B46" s="107" t="s">
        <v>96</v>
      </c>
      <c r="C46" s="59">
        <v>4</v>
      </c>
      <c r="D46" s="41"/>
      <c r="E46" s="41">
        <v>24</v>
      </c>
      <c r="F46" s="41"/>
      <c r="G46" s="41"/>
      <c r="H46" s="41"/>
      <c r="I46" s="41">
        <f>1*6</f>
        <v>6</v>
      </c>
      <c r="J46" s="41"/>
      <c r="K46" s="41"/>
      <c r="L46" s="41"/>
      <c r="M46" s="41"/>
      <c r="N46" s="41"/>
      <c r="O46" s="41">
        <f>2*6</f>
        <v>12</v>
      </c>
      <c r="P46" s="41"/>
      <c r="Q46" s="41">
        <f>1*6</f>
        <v>6</v>
      </c>
      <c r="R46" s="41">
        <f>6*6</f>
        <v>36</v>
      </c>
      <c r="S46" s="1"/>
      <c r="T46" s="41">
        <f>4*12</f>
        <v>48</v>
      </c>
      <c r="U46" s="41">
        <f>1*12</f>
        <v>12</v>
      </c>
      <c r="V46" s="1"/>
      <c r="W46" s="1"/>
      <c r="X46" s="1"/>
      <c r="Y46" s="1"/>
      <c r="Z46" s="1"/>
      <c r="AA46" s="41"/>
      <c r="AB46" s="41"/>
      <c r="AC46" s="41"/>
      <c r="AD46" s="42"/>
      <c r="AE46" s="42">
        <v>2</v>
      </c>
      <c r="AF46" s="41"/>
      <c r="AG46" s="60">
        <f t="shared" si="2"/>
        <v>150</v>
      </c>
      <c r="AH46" s="96">
        <v>50</v>
      </c>
      <c r="AI46" s="40">
        <f t="shared" si="3"/>
        <v>12.5</v>
      </c>
      <c r="AJ46" t="s">
        <v>320</v>
      </c>
    </row>
    <row r="47" spans="1:36" ht="20.100000000000001" hidden="1" customHeight="1" x14ac:dyDescent="0.25">
      <c r="A47" s="113">
        <v>35</v>
      </c>
      <c r="B47" s="107" t="s">
        <v>97</v>
      </c>
      <c r="C47" s="59">
        <v>12</v>
      </c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>
        <f>1*6</f>
        <v>6</v>
      </c>
      <c r="R47" s="41">
        <f>6*6</f>
        <v>36</v>
      </c>
      <c r="S47" s="1"/>
      <c r="T47" s="41">
        <f>1*12</f>
        <v>12</v>
      </c>
      <c r="U47" s="41">
        <f>6*12</f>
        <v>72</v>
      </c>
      <c r="V47" s="1"/>
      <c r="W47" s="1"/>
      <c r="X47" s="1"/>
      <c r="Y47" s="1"/>
      <c r="Z47" s="1"/>
      <c r="AA47" s="41"/>
      <c r="AB47" s="41"/>
      <c r="AC47" s="41">
        <f>1*6</f>
        <v>6</v>
      </c>
      <c r="AD47" s="42"/>
      <c r="AE47" s="42">
        <v>6</v>
      </c>
      <c r="AF47" s="41"/>
      <c r="AG47" s="60">
        <f t="shared" si="2"/>
        <v>150</v>
      </c>
      <c r="AH47" s="96">
        <v>57</v>
      </c>
      <c r="AI47" s="40">
        <f t="shared" si="3"/>
        <v>4.75</v>
      </c>
      <c r="AJ47" t="s">
        <v>320</v>
      </c>
    </row>
    <row r="48" spans="1:36" ht="20.100000000000001" hidden="1" customHeight="1" x14ac:dyDescent="0.25">
      <c r="A48" s="113">
        <v>36</v>
      </c>
      <c r="B48" s="107" t="s">
        <v>98</v>
      </c>
      <c r="C48" s="59"/>
      <c r="D48" s="41"/>
      <c r="E48" s="41"/>
      <c r="F48" s="41"/>
      <c r="G48" s="41"/>
      <c r="H48" s="41">
        <v>48</v>
      </c>
      <c r="I48" s="41"/>
      <c r="J48" s="41"/>
      <c r="K48" s="41"/>
      <c r="L48" s="41"/>
      <c r="M48" s="41"/>
      <c r="N48" s="41"/>
      <c r="O48" s="41"/>
      <c r="P48" s="41"/>
      <c r="Q48" s="41"/>
      <c r="R48" s="41">
        <f>17*6</f>
        <v>102</v>
      </c>
      <c r="S48" s="1"/>
      <c r="T48" s="41"/>
      <c r="U48" s="41"/>
      <c r="V48" s="1"/>
      <c r="W48" s="1"/>
      <c r="X48" s="1"/>
      <c r="Y48" s="1"/>
      <c r="Z48" s="1"/>
      <c r="AA48" s="41"/>
      <c r="AB48" s="41"/>
      <c r="AC48" s="41"/>
      <c r="AD48" s="42"/>
      <c r="AE48" s="42"/>
      <c r="AF48" s="41"/>
      <c r="AG48" s="60">
        <f t="shared" si="2"/>
        <v>150</v>
      </c>
      <c r="AH48" s="96">
        <v>0</v>
      </c>
      <c r="AI48" s="40" t="e">
        <f t="shared" si="3"/>
        <v>#DIV/0!</v>
      </c>
      <c r="AJ48" t="s">
        <v>320</v>
      </c>
    </row>
    <row r="49" spans="1:36" ht="20.100000000000001" hidden="1" customHeight="1" x14ac:dyDescent="0.25">
      <c r="A49" s="113">
        <v>37</v>
      </c>
      <c r="B49" s="107" t="s">
        <v>99</v>
      </c>
      <c r="C49" s="59">
        <f>3*6</f>
        <v>18</v>
      </c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1"/>
      <c r="T49" s="41">
        <f>3*12</f>
        <v>36</v>
      </c>
      <c r="U49" s="41">
        <f>5*12</f>
        <v>60</v>
      </c>
      <c r="V49" s="1"/>
      <c r="W49" s="1"/>
      <c r="X49" s="1"/>
      <c r="Y49" s="1"/>
      <c r="Z49" s="1"/>
      <c r="AA49" s="41">
        <v>36</v>
      </c>
      <c r="AB49" s="41"/>
      <c r="AC49" s="41"/>
      <c r="AD49" s="42"/>
      <c r="AE49" s="42"/>
      <c r="AF49" s="41"/>
      <c r="AG49" s="60">
        <f t="shared" si="2"/>
        <v>150</v>
      </c>
      <c r="AH49" s="96">
        <v>0</v>
      </c>
      <c r="AI49" s="40">
        <f t="shared" si="3"/>
        <v>0</v>
      </c>
      <c r="AJ49" t="s">
        <v>320</v>
      </c>
    </row>
    <row r="50" spans="1:36" ht="20.100000000000001" hidden="1" customHeight="1" x14ac:dyDescent="0.25">
      <c r="A50" s="113">
        <v>38</v>
      </c>
      <c r="B50" s="107" t="s">
        <v>100</v>
      </c>
      <c r="C50" s="59">
        <v>8</v>
      </c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>
        <f>3*6</f>
        <v>18</v>
      </c>
      <c r="Q50" s="41"/>
      <c r="R50" s="41">
        <v>28</v>
      </c>
      <c r="S50" s="1"/>
      <c r="T50" s="41"/>
      <c r="U50" s="41">
        <f>8*12</f>
        <v>96</v>
      </c>
      <c r="V50" s="1"/>
      <c r="W50" s="1"/>
      <c r="X50" s="1"/>
      <c r="Y50" s="41"/>
      <c r="Z50" s="41"/>
      <c r="AA50" s="41"/>
      <c r="AB50" s="41"/>
      <c r="AC50" s="41"/>
      <c r="AD50" s="42"/>
      <c r="AE50" s="42"/>
      <c r="AF50" s="41"/>
      <c r="AG50" s="60">
        <f t="shared" si="2"/>
        <v>150</v>
      </c>
      <c r="AH50" s="96">
        <v>4</v>
      </c>
      <c r="AI50" s="40">
        <f t="shared" si="3"/>
        <v>0.5</v>
      </c>
      <c r="AJ50" t="s">
        <v>320</v>
      </c>
    </row>
    <row r="51" spans="1:36" ht="20.100000000000001" hidden="1" customHeight="1" x14ac:dyDescent="0.25">
      <c r="A51" s="113">
        <v>39</v>
      </c>
      <c r="B51" s="107" t="s">
        <v>101</v>
      </c>
      <c r="C51" s="59">
        <v>26</v>
      </c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>
        <v>78</v>
      </c>
      <c r="Q51" s="41"/>
      <c r="R51" s="41">
        <v>40</v>
      </c>
      <c r="S51" s="1"/>
      <c r="T51" s="41"/>
      <c r="U51" s="41"/>
      <c r="V51" s="1"/>
      <c r="W51" s="1"/>
      <c r="X51" s="1"/>
      <c r="Y51" s="1"/>
      <c r="Z51" s="1"/>
      <c r="AA51" s="41"/>
      <c r="AB51" s="41"/>
      <c r="AC51" s="41"/>
      <c r="AD51" s="42"/>
      <c r="AE51" s="42">
        <v>6</v>
      </c>
      <c r="AF51" s="41"/>
      <c r="AG51" s="60">
        <f t="shared" si="2"/>
        <v>150</v>
      </c>
      <c r="AH51" s="96">
        <v>174</v>
      </c>
      <c r="AI51" s="40">
        <f t="shared" si="3"/>
        <v>6.6923076923076925</v>
      </c>
      <c r="AJ51" t="s">
        <v>320</v>
      </c>
    </row>
    <row r="52" spans="1:36" ht="20.100000000000001" hidden="1" customHeight="1" x14ac:dyDescent="0.25">
      <c r="A52" s="113">
        <v>40</v>
      </c>
      <c r="B52" s="107" t="s">
        <v>102</v>
      </c>
      <c r="C52" s="59">
        <v>24</v>
      </c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>
        <v>96</v>
      </c>
      <c r="Q52" s="41"/>
      <c r="R52" s="41">
        <f>3*6</f>
        <v>18</v>
      </c>
      <c r="S52" s="1"/>
      <c r="T52" s="41"/>
      <c r="U52" s="41"/>
      <c r="V52" s="1"/>
      <c r="W52" s="1"/>
      <c r="X52" s="1"/>
      <c r="Y52" s="1"/>
      <c r="Z52" s="1"/>
      <c r="AA52" s="41"/>
      <c r="AB52" s="41"/>
      <c r="AC52" s="41"/>
      <c r="AD52" s="42"/>
      <c r="AE52" s="42">
        <v>12</v>
      </c>
      <c r="AF52" s="57"/>
      <c r="AG52" s="60">
        <f t="shared" si="2"/>
        <v>150</v>
      </c>
      <c r="AH52" s="96">
        <v>113</v>
      </c>
      <c r="AI52" s="40">
        <f t="shared" si="3"/>
        <v>4.708333333333333</v>
      </c>
      <c r="AJ52" t="s">
        <v>320</v>
      </c>
    </row>
    <row r="53" spans="1:36" ht="20.100000000000001" hidden="1" customHeight="1" x14ac:dyDescent="0.25">
      <c r="A53" s="113">
        <v>41</v>
      </c>
      <c r="B53" s="107" t="s">
        <v>103</v>
      </c>
      <c r="C53" s="59">
        <v>12</v>
      </c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>
        <f>4*6</f>
        <v>24</v>
      </c>
      <c r="R53" s="41"/>
      <c r="S53" s="1"/>
      <c r="T53" s="41"/>
      <c r="U53" s="41">
        <f>8*12</f>
        <v>96</v>
      </c>
      <c r="V53" s="1"/>
      <c r="W53" s="1"/>
      <c r="X53" s="1"/>
      <c r="Y53" s="1"/>
      <c r="Z53" s="1"/>
      <c r="AA53" s="41"/>
      <c r="AB53" s="41">
        <f>2*6</f>
        <v>12</v>
      </c>
      <c r="AC53" s="41"/>
      <c r="AD53" s="42"/>
      <c r="AE53" s="42">
        <v>6</v>
      </c>
      <c r="AF53" s="41"/>
      <c r="AG53" s="60">
        <f t="shared" si="2"/>
        <v>150</v>
      </c>
      <c r="AH53" s="96">
        <v>50</v>
      </c>
      <c r="AI53" s="40">
        <f t="shared" si="3"/>
        <v>4.166666666666667</v>
      </c>
      <c r="AJ53" t="s">
        <v>320</v>
      </c>
    </row>
    <row r="54" spans="1:36" ht="20.100000000000001" hidden="1" customHeight="1" x14ac:dyDescent="0.25">
      <c r="A54" s="113">
        <v>42</v>
      </c>
      <c r="B54" s="107" t="s">
        <v>104</v>
      </c>
      <c r="C54" s="59">
        <v>8</v>
      </c>
      <c r="D54" s="41"/>
      <c r="E54" s="41"/>
      <c r="F54" s="41"/>
      <c r="G54" s="41">
        <f>3*6</f>
        <v>18</v>
      </c>
      <c r="H54" s="41"/>
      <c r="I54" s="41"/>
      <c r="J54" s="41"/>
      <c r="K54" s="41"/>
      <c r="L54" s="41"/>
      <c r="M54" s="41"/>
      <c r="N54" s="41"/>
      <c r="O54" s="41"/>
      <c r="P54" s="41"/>
      <c r="Q54" s="41">
        <f>3*6</f>
        <v>18</v>
      </c>
      <c r="R54" s="41"/>
      <c r="S54" s="1"/>
      <c r="T54" s="41"/>
      <c r="U54" s="41">
        <f>8*12</f>
        <v>96</v>
      </c>
      <c r="V54" s="1"/>
      <c r="W54" s="1"/>
      <c r="X54" s="1"/>
      <c r="Y54" s="1"/>
      <c r="Z54" s="1"/>
      <c r="AA54" s="41"/>
      <c r="AB54" s="41">
        <f>1*6</f>
        <v>6</v>
      </c>
      <c r="AC54" s="41"/>
      <c r="AD54" s="42"/>
      <c r="AE54" s="42">
        <v>4</v>
      </c>
      <c r="AF54" s="41"/>
      <c r="AG54" s="60">
        <f t="shared" si="2"/>
        <v>150</v>
      </c>
      <c r="AH54" s="96">
        <v>67</v>
      </c>
      <c r="AI54" s="40">
        <f t="shared" si="3"/>
        <v>8.375</v>
      </c>
      <c r="AJ54" t="s">
        <v>320</v>
      </c>
    </row>
    <row r="55" spans="1:36" ht="20.100000000000001" hidden="1" customHeight="1" x14ac:dyDescent="0.25">
      <c r="A55" s="113">
        <v>43</v>
      </c>
      <c r="B55" s="107" t="s">
        <v>105</v>
      </c>
      <c r="C55" s="59">
        <v>20</v>
      </c>
      <c r="D55" s="41"/>
      <c r="E55" s="41">
        <f>2*6</f>
        <v>12</v>
      </c>
      <c r="F55" s="41"/>
      <c r="G55" s="41">
        <f>4*6</f>
        <v>24</v>
      </c>
      <c r="H55" s="41"/>
      <c r="I55" s="41"/>
      <c r="J55" s="41"/>
      <c r="K55" s="41"/>
      <c r="L55" s="41"/>
      <c r="M55" s="41"/>
      <c r="N55" s="41"/>
      <c r="O55" s="41"/>
      <c r="P55" s="41"/>
      <c r="Q55" s="41">
        <f>2*6</f>
        <v>12</v>
      </c>
      <c r="R55" s="41"/>
      <c r="S55" s="1"/>
      <c r="T55" s="41"/>
      <c r="U55" s="41">
        <f>6*12</f>
        <v>72</v>
      </c>
      <c r="V55" s="1"/>
      <c r="W55" s="1"/>
      <c r="X55" s="1"/>
      <c r="Y55" s="41"/>
      <c r="Z55" s="41"/>
      <c r="AA55" s="41"/>
      <c r="AB55" s="41"/>
      <c r="AC55" s="41"/>
      <c r="AD55" s="42"/>
      <c r="AE55" s="42">
        <v>10</v>
      </c>
      <c r="AF55" s="41"/>
      <c r="AG55" s="60">
        <f t="shared" si="2"/>
        <v>150</v>
      </c>
      <c r="AH55" s="96">
        <v>159</v>
      </c>
      <c r="AI55" s="40">
        <f t="shared" si="3"/>
        <v>7.95</v>
      </c>
      <c r="AJ55" t="s">
        <v>320</v>
      </c>
    </row>
    <row r="56" spans="1:36" ht="20.100000000000001" hidden="1" customHeight="1" x14ac:dyDescent="0.25">
      <c r="A56" s="113">
        <v>44</v>
      </c>
      <c r="B56" s="107" t="s">
        <v>106</v>
      </c>
      <c r="C56" s="59">
        <v>24</v>
      </c>
      <c r="D56" s="41"/>
      <c r="E56" s="41"/>
      <c r="F56" s="41"/>
      <c r="G56" s="41">
        <f>1*6</f>
        <v>6</v>
      </c>
      <c r="H56" s="41"/>
      <c r="I56" s="41">
        <f>1*6</f>
        <v>6</v>
      </c>
      <c r="J56" s="41"/>
      <c r="K56" s="41"/>
      <c r="L56" s="41"/>
      <c r="M56" s="41"/>
      <c r="N56" s="41"/>
      <c r="O56" s="41">
        <v>3</v>
      </c>
      <c r="P56" s="41"/>
      <c r="Q56" s="41">
        <f>3*6</f>
        <v>18</v>
      </c>
      <c r="R56" s="41"/>
      <c r="S56" s="1"/>
      <c r="T56" s="41">
        <f>3*12</f>
        <v>36</v>
      </c>
      <c r="U56" s="41">
        <f>4*12</f>
        <v>48</v>
      </c>
      <c r="V56" s="1"/>
      <c r="W56" s="1"/>
      <c r="X56" s="1"/>
      <c r="Y56" s="1"/>
      <c r="Z56" s="1"/>
      <c r="AA56" s="41"/>
      <c r="AB56" s="41"/>
      <c r="AC56" s="41"/>
      <c r="AD56" s="42"/>
      <c r="AE56" s="42">
        <v>9</v>
      </c>
      <c r="AF56" s="41"/>
      <c r="AG56" s="60">
        <f t="shared" si="2"/>
        <v>150</v>
      </c>
      <c r="AH56" s="96">
        <v>109</v>
      </c>
      <c r="AI56" s="40">
        <f t="shared" si="3"/>
        <v>4.541666666666667</v>
      </c>
      <c r="AJ56" t="s">
        <v>320</v>
      </c>
    </row>
    <row r="57" spans="1:36" ht="20.100000000000001" hidden="1" customHeight="1" x14ac:dyDescent="0.25">
      <c r="A57" s="113">
        <v>45</v>
      </c>
      <c r="B57" s="107" t="s">
        <v>107</v>
      </c>
      <c r="C57" s="59">
        <v>28</v>
      </c>
      <c r="D57" s="41"/>
      <c r="E57" s="41">
        <v>2</v>
      </c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>
        <f>2*6</f>
        <v>12</v>
      </c>
      <c r="R57" s="41"/>
      <c r="S57" s="1"/>
      <c r="T57" s="41">
        <f>5*12</f>
        <v>60</v>
      </c>
      <c r="U57" s="41">
        <f>3*12</f>
        <v>36</v>
      </c>
      <c r="V57" s="1"/>
      <c r="W57" s="1"/>
      <c r="X57" s="1"/>
      <c r="Y57" s="1"/>
      <c r="Z57" s="1"/>
      <c r="AA57" s="41"/>
      <c r="AB57" s="41"/>
      <c r="AC57" s="41"/>
      <c r="AD57" s="42"/>
      <c r="AE57" s="42">
        <v>12</v>
      </c>
      <c r="AF57" s="41"/>
      <c r="AG57" s="60">
        <f t="shared" si="2"/>
        <v>150</v>
      </c>
      <c r="AH57" s="96">
        <v>106</v>
      </c>
      <c r="AI57" s="40">
        <f t="shared" si="3"/>
        <v>3.7857142857142856</v>
      </c>
      <c r="AJ57" t="s">
        <v>320</v>
      </c>
    </row>
    <row r="58" spans="1:36" ht="20.100000000000001" hidden="1" customHeight="1" x14ac:dyDescent="0.25">
      <c r="A58" s="113">
        <v>46</v>
      </c>
      <c r="B58" s="107" t="s">
        <v>108</v>
      </c>
      <c r="C58" s="59">
        <v>16</v>
      </c>
      <c r="D58" s="41"/>
      <c r="E58" s="41"/>
      <c r="F58" s="41"/>
      <c r="G58" s="41"/>
      <c r="H58" s="41"/>
      <c r="I58" s="41">
        <f>1*6</f>
        <v>6</v>
      </c>
      <c r="J58" s="41"/>
      <c r="K58" s="41"/>
      <c r="L58" s="41"/>
      <c r="M58" s="41"/>
      <c r="N58" s="41"/>
      <c r="O58" s="41"/>
      <c r="P58" s="41"/>
      <c r="Q58" s="41">
        <f>1*6</f>
        <v>6</v>
      </c>
      <c r="R58" s="41">
        <f>1*6</f>
        <v>6</v>
      </c>
      <c r="S58" s="1"/>
      <c r="T58" s="41">
        <f>3*12</f>
        <v>36</v>
      </c>
      <c r="U58" s="41">
        <f>6*12</f>
        <v>72</v>
      </c>
      <c r="V58" s="1"/>
      <c r="W58" s="1"/>
      <c r="X58" s="1"/>
      <c r="Y58" s="1"/>
      <c r="Z58" s="1"/>
      <c r="AA58" s="41"/>
      <c r="AB58" s="41"/>
      <c r="AC58" s="41"/>
      <c r="AD58" s="42"/>
      <c r="AE58" s="42">
        <v>8</v>
      </c>
      <c r="AF58" s="41"/>
      <c r="AG58" s="60">
        <f t="shared" si="2"/>
        <v>150</v>
      </c>
      <c r="AH58" s="96">
        <v>53</v>
      </c>
      <c r="AI58" s="40">
        <f t="shared" si="3"/>
        <v>3.3125</v>
      </c>
      <c r="AJ58" t="s">
        <v>320</v>
      </c>
    </row>
    <row r="59" spans="1:36" ht="20.100000000000001" hidden="1" customHeight="1" x14ac:dyDescent="0.25">
      <c r="A59" s="113">
        <v>47</v>
      </c>
      <c r="B59" s="107" t="s">
        <v>109</v>
      </c>
      <c r="C59" s="59">
        <v>34</v>
      </c>
      <c r="D59" s="41"/>
      <c r="E59" s="41"/>
      <c r="F59" s="41"/>
      <c r="G59" s="41">
        <f>2*6</f>
        <v>12</v>
      </c>
      <c r="H59" s="41"/>
      <c r="I59" s="41">
        <f>1*6</f>
        <v>6</v>
      </c>
      <c r="J59" s="41"/>
      <c r="K59" s="41"/>
      <c r="L59" s="41"/>
      <c r="M59" s="41"/>
      <c r="N59" s="41"/>
      <c r="O59" s="41"/>
      <c r="P59" s="41"/>
      <c r="Q59" s="41">
        <f>1*6</f>
        <v>6</v>
      </c>
      <c r="R59" s="41"/>
      <c r="S59" s="1"/>
      <c r="T59" s="41">
        <f>3*12</f>
        <v>36</v>
      </c>
      <c r="U59" s="41">
        <f>3*12</f>
        <v>36</v>
      </c>
      <c r="V59" s="1"/>
      <c r="W59" s="1"/>
      <c r="X59" s="1"/>
      <c r="Y59" s="1"/>
      <c r="Z59" s="1"/>
      <c r="AA59" s="41"/>
      <c r="AB59" s="41"/>
      <c r="AC59" s="41"/>
      <c r="AD59" s="42"/>
      <c r="AE59" s="42">
        <v>20</v>
      </c>
      <c r="AF59" s="41"/>
      <c r="AG59" s="60">
        <f t="shared" si="2"/>
        <v>150</v>
      </c>
      <c r="AH59" s="96">
        <v>116</v>
      </c>
      <c r="AI59" s="40">
        <f t="shared" si="3"/>
        <v>3.4117647058823528</v>
      </c>
      <c r="AJ59" t="s">
        <v>320</v>
      </c>
    </row>
    <row r="60" spans="1:36" ht="20.100000000000001" hidden="1" customHeight="1" x14ac:dyDescent="0.25">
      <c r="A60" s="113">
        <v>48</v>
      </c>
      <c r="B60" s="107" t="s">
        <v>110</v>
      </c>
      <c r="C60" s="59">
        <v>24</v>
      </c>
      <c r="D60" s="41"/>
      <c r="E60" s="41"/>
      <c r="F60" s="41"/>
      <c r="G60" s="41">
        <f>2*6</f>
        <v>12</v>
      </c>
      <c r="H60" s="41"/>
      <c r="I60" s="41">
        <f>1*6</f>
        <v>6</v>
      </c>
      <c r="J60" s="41"/>
      <c r="K60" s="41"/>
      <c r="L60" s="41"/>
      <c r="M60" s="41"/>
      <c r="N60" s="41"/>
      <c r="O60" s="41"/>
      <c r="P60" s="41"/>
      <c r="Q60" s="41">
        <f>2*6</f>
        <v>12</v>
      </c>
      <c r="R60" s="41"/>
      <c r="S60" s="1"/>
      <c r="T60" s="41">
        <f>4*12</f>
        <v>48</v>
      </c>
      <c r="U60" s="41">
        <f>3*12</f>
        <v>36</v>
      </c>
      <c r="V60" s="1"/>
      <c r="W60" s="1"/>
      <c r="X60" s="1"/>
      <c r="Y60" s="1"/>
      <c r="Z60" s="1"/>
      <c r="AA60" s="41"/>
      <c r="AB60" s="41"/>
      <c r="AC60" s="41"/>
      <c r="AD60" s="42"/>
      <c r="AE60" s="42">
        <v>12</v>
      </c>
      <c r="AF60" s="41"/>
      <c r="AG60" s="60">
        <f t="shared" si="2"/>
        <v>150</v>
      </c>
      <c r="AH60" s="96">
        <v>76</v>
      </c>
      <c r="AI60" s="40">
        <f t="shared" si="3"/>
        <v>3.1666666666666665</v>
      </c>
      <c r="AJ60" t="s">
        <v>320</v>
      </c>
    </row>
    <row r="61" spans="1:36" ht="20.100000000000001" hidden="1" customHeight="1" x14ac:dyDescent="0.25">
      <c r="A61" s="113">
        <v>49</v>
      </c>
      <c r="B61" s="107" t="s">
        <v>111</v>
      </c>
      <c r="C61" s="59">
        <v>8</v>
      </c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>
        <f>1*6</f>
        <v>6</v>
      </c>
      <c r="R61" s="41"/>
      <c r="S61" s="1"/>
      <c r="T61" s="41">
        <f>7*12</f>
        <v>84</v>
      </c>
      <c r="U61" s="41">
        <f>4*12</f>
        <v>48</v>
      </c>
      <c r="V61" s="1"/>
      <c r="W61" s="1"/>
      <c r="X61" s="1"/>
      <c r="Y61" s="1"/>
      <c r="Z61" s="1"/>
      <c r="AA61" s="41"/>
      <c r="AB61" s="41"/>
      <c r="AC61" s="41"/>
      <c r="AD61" s="42"/>
      <c r="AE61" s="42">
        <v>4</v>
      </c>
      <c r="AF61" s="57"/>
      <c r="AG61" s="60">
        <f t="shared" si="2"/>
        <v>150</v>
      </c>
      <c r="AH61" s="96">
        <v>30</v>
      </c>
      <c r="AI61" s="40">
        <f t="shared" si="3"/>
        <v>3.75</v>
      </c>
      <c r="AJ61" t="s">
        <v>320</v>
      </c>
    </row>
    <row r="62" spans="1:36" ht="20.100000000000001" hidden="1" customHeight="1" x14ac:dyDescent="0.25">
      <c r="A62" s="113">
        <v>50</v>
      </c>
      <c r="B62" s="107" t="s">
        <v>112</v>
      </c>
      <c r="C62" s="59">
        <f>4*6</f>
        <v>24</v>
      </c>
      <c r="D62" s="41"/>
      <c r="E62" s="41"/>
      <c r="F62" s="41"/>
      <c r="G62" s="41"/>
      <c r="H62" s="41"/>
      <c r="I62" s="41">
        <f>1*6</f>
        <v>6</v>
      </c>
      <c r="J62" s="41"/>
      <c r="K62" s="41"/>
      <c r="L62" s="41"/>
      <c r="M62" s="41"/>
      <c r="N62" s="41"/>
      <c r="O62" s="41"/>
      <c r="P62" s="41"/>
      <c r="Q62" s="41"/>
      <c r="R62" s="41"/>
      <c r="S62" s="1"/>
      <c r="T62" s="41">
        <f>5*12</f>
        <v>60</v>
      </c>
      <c r="U62" s="41">
        <f>5*12</f>
        <v>60</v>
      </c>
      <c r="V62" s="1"/>
      <c r="W62" s="1"/>
      <c r="X62" s="1"/>
      <c r="Y62" s="1"/>
      <c r="Z62" s="1"/>
      <c r="AA62" s="41"/>
      <c r="AB62" s="41"/>
      <c r="AC62" s="41"/>
      <c r="AD62" s="42"/>
      <c r="AE62" s="42"/>
      <c r="AF62" s="41"/>
      <c r="AG62" s="60">
        <f t="shared" si="2"/>
        <v>150</v>
      </c>
      <c r="AH62" s="96">
        <v>0</v>
      </c>
      <c r="AI62" s="40">
        <f t="shared" si="3"/>
        <v>0</v>
      </c>
      <c r="AJ62" t="s">
        <v>320</v>
      </c>
    </row>
    <row r="63" spans="1:36" ht="20.100000000000001" hidden="1" customHeight="1" x14ac:dyDescent="0.25">
      <c r="A63" s="113">
        <v>51</v>
      </c>
      <c r="B63" s="107" t="s">
        <v>113</v>
      </c>
      <c r="C63" s="59">
        <v>14</v>
      </c>
      <c r="D63" s="41"/>
      <c r="E63" s="41">
        <v>18</v>
      </c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>
        <v>6</v>
      </c>
      <c r="S63" s="1"/>
      <c r="T63" s="41"/>
      <c r="U63" s="41">
        <f>3*12</f>
        <v>36</v>
      </c>
      <c r="V63" s="446" t="s">
        <v>242</v>
      </c>
      <c r="W63" s="447"/>
      <c r="X63" s="447"/>
      <c r="Y63" s="447"/>
      <c r="Z63" s="447"/>
      <c r="AA63" s="448"/>
      <c r="AB63" s="41">
        <f>4*6</f>
        <v>24</v>
      </c>
      <c r="AC63" s="41"/>
      <c r="AD63" s="42"/>
      <c r="AE63" s="42">
        <v>4</v>
      </c>
      <c r="AF63" s="41"/>
      <c r="AG63" s="60">
        <f t="shared" si="2"/>
        <v>102</v>
      </c>
      <c r="AH63" s="96">
        <v>47</v>
      </c>
      <c r="AI63" s="40">
        <f t="shared" si="3"/>
        <v>3.3571428571428572</v>
      </c>
      <c r="AJ63" t="s">
        <v>320</v>
      </c>
    </row>
    <row r="64" spans="1:36" ht="20.100000000000001" hidden="1" customHeight="1" x14ac:dyDescent="0.25">
      <c r="A64" s="113">
        <v>52</v>
      </c>
      <c r="B64" s="107" t="s">
        <v>114</v>
      </c>
      <c r="C64" s="59">
        <v>82</v>
      </c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>
        <v>50</v>
      </c>
      <c r="P64" s="41"/>
      <c r="Q64" s="41"/>
      <c r="R64" s="41"/>
      <c r="S64" s="1"/>
      <c r="T64" s="41"/>
      <c r="U64" s="41"/>
      <c r="V64" s="1"/>
      <c r="W64" s="1"/>
      <c r="X64" s="1"/>
      <c r="Y64" s="1"/>
      <c r="Z64" s="1"/>
      <c r="AA64" s="41"/>
      <c r="AB64" s="41"/>
      <c r="AC64" s="41"/>
      <c r="AD64" s="42"/>
      <c r="AE64" s="42">
        <v>18</v>
      </c>
      <c r="AF64" s="41"/>
      <c r="AG64" s="60">
        <f t="shared" si="2"/>
        <v>150</v>
      </c>
      <c r="AH64" s="96">
        <v>135</v>
      </c>
      <c r="AI64" s="40">
        <f t="shared" si="3"/>
        <v>1.6463414634146341</v>
      </c>
      <c r="AJ64" t="s">
        <v>320</v>
      </c>
    </row>
    <row r="65" spans="1:36" ht="20.100000000000001" hidden="1" customHeight="1" x14ac:dyDescent="0.25">
      <c r="A65" s="113">
        <v>53</v>
      </c>
      <c r="B65" s="108" t="s">
        <v>115</v>
      </c>
      <c r="C65" s="59">
        <v>88</v>
      </c>
      <c r="D65" s="41"/>
      <c r="E65" s="41">
        <v>4</v>
      </c>
      <c r="F65" s="41"/>
      <c r="G65" s="41"/>
      <c r="H65" s="41"/>
      <c r="I65" s="41"/>
      <c r="J65" s="41"/>
      <c r="K65" s="41"/>
      <c r="L65" s="41"/>
      <c r="M65" s="41"/>
      <c r="N65" s="41"/>
      <c r="O65" s="41">
        <v>24</v>
      </c>
      <c r="P65" s="41"/>
      <c r="Q65" s="41"/>
      <c r="R65" s="41"/>
      <c r="S65" s="1"/>
      <c r="T65" s="41"/>
      <c r="U65" s="41"/>
      <c r="V65" s="1"/>
      <c r="W65" s="1"/>
      <c r="X65" s="1"/>
      <c r="Y65" s="1"/>
      <c r="Z65" s="1"/>
      <c r="AA65" s="41"/>
      <c r="AB65" s="41"/>
      <c r="AC65" s="41"/>
      <c r="AD65" s="42"/>
      <c r="AE65" s="42">
        <v>34</v>
      </c>
      <c r="AF65" s="41"/>
      <c r="AG65" s="60">
        <f t="shared" si="2"/>
        <v>150</v>
      </c>
      <c r="AH65" s="96">
        <v>146</v>
      </c>
      <c r="AI65" s="40">
        <f t="shared" si="3"/>
        <v>1.6590909090909092</v>
      </c>
      <c r="AJ65" t="s">
        <v>320</v>
      </c>
    </row>
    <row r="66" spans="1:36" ht="20.100000000000001" hidden="1" customHeight="1" x14ac:dyDescent="0.25">
      <c r="A66" s="113">
        <v>54</v>
      </c>
      <c r="B66" s="108" t="s">
        <v>116</v>
      </c>
      <c r="C66" s="59">
        <v>46</v>
      </c>
      <c r="D66" s="41"/>
      <c r="E66" s="41">
        <v>62</v>
      </c>
      <c r="F66" s="41"/>
      <c r="G66" s="41"/>
      <c r="H66" s="41"/>
      <c r="I66" s="41"/>
      <c r="J66" s="41"/>
      <c r="K66" s="41"/>
      <c r="L66" s="41"/>
      <c r="M66" s="41"/>
      <c r="N66" s="41"/>
      <c r="O66" s="41">
        <v>24</v>
      </c>
      <c r="P66" s="41"/>
      <c r="Q66" s="41"/>
      <c r="R66" s="41"/>
      <c r="S66" s="1"/>
      <c r="T66" s="41"/>
      <c r="U66" s="41"/>
      <c r="V66" s="1"/>
      <c r="W66" s="1"/>
      <c r="X66" s="1"/>
      <c r="Y66" s="1"/>
      <c r="Z66" s="1"/>
      <c r="AA66" s="41"/>
      <c r="AB66" s="41"/>
      <c r="AC66" s="41"/>
      <c r="AD66" s="42"/>
      <c r="AE66" s="42">
        <v>18</v>
      </c>
      <c r="AF66" s="41"/>
      <c r="AG66" s="60">
        <f t="shared" si="2"/>
        <v>150</v>
      </c>
      <c r="AH66" s="96">
        <v>121</v>
      </c>
      <c r="AI66" s="40">
        <f t="shared" si="3"/>
        <v>2.6304347826086958</v>
      </c>
      <c r="AJ66" t="s">
        <v>320</v>
      </c>
    </row>
    <row r="67" spans="1:36" ht="20.100000000000001" hidden="1" customHeight="1" x14ac:dyDescent="0.25">
      <c r="A67" s="113">
        <v>55</v>
      </c>
      <c r="B67" s="108" t="s">
        <v>117</v>
      </c>
      <c r="C67" s="59">
        <v>38</v>
      </c>
      <c r="D67" s="41"/>
      <c r="E67" s="41">
        <f>11*6</f>
        <v>66</v>
      </c>
      <c r="F67" s="41"/>
      <c r="G67" s="41"/>
      <c r="H67" s="41"/>
      <c r="I67" s="41"/>
      <c r="J67" s="41"/>
      <c r="K67" s="41"/>
      <c r="L67" s="41"/>
      <c r="M67" s="41"/>
      <c r="N67" s="41"/>
      <c r="O67" s="41">
        <v>36</v>
      </c>
      <c r="P67" s="41"/>
      <c r="Q67" s="41"/>
      <c r="R67" s="41"/>
      <c r="S67" s="1"/>
      <c r="T67" s="41"/>
      <c r="U67" s="41"/>
      <c r="V67" s="1"/>
      <c r="W67" s="1"/>
      <c r="X67" s="1"/>
      <c r="Y67" s="1"/>
      <c r="Z67" s="1"/>
      <c r="AA67" s="41"/>
      <c r="AB67" s="41"/>
      <c r="AC67" s="41"/>
      <c r="AD67" s="42"/>
      <c r="AE67" s="42">
        <v>10</v>
      </c>
      <c r="AF67" s="41"/>
      <c r="AG67" s="60">
        <f t="shared" si="2"/>
        <v>150</v>
      </c>
      <c r="AH67" s="96">
        <v>132</v>
      </c>
      <c r="AI67" s="40">
        <f t="shared" si="3"/>
        <v>3.4736842105263159</v>
      </c>
      <c r="AJ67" t="s">
        <v>320</v>
      </c>
    </row>
    <row r="68" spans="1:36" ht="20.100000000000001" hidden="1" customHeight="1" x14ac:dyDescent="0.25">
      <c r="A68" s="113">
        <v>56</v>
      </c>
      <c r="B68" s="108" t="s">
        <v>118</v>
      </c>
      <c r="C68" s="59">
        <v>42</v>
      </c>
      <c r="D68" s="41"/>
      <c r="E68" s="41">
        <f>3*6</f>
        <v>18</v>
      </c>
      <c r="F68" s="41"/>
      <c r="G68" s="41"/>
      <c r="H68" s="41"/>
      <c r="I68" s="41"/>
      <c r="J68" s="41"/>
      <c r="K68" s="41"/>
      <c r="L68" s="41">
        <v>12</v>
      </c>
      <c r="M68" s="41"/>
      <c r="N68" s="41"/>
      <c r="O68" s="41">
        <v>42</v>
      </c>
      <c r="P68" s="41"/>
      <c r="Q68" s="41"/>
      <c r="R68" s="41"/>
      <c r="S68" s="1"/>
      <c r="T68" s="41"/>
      <c r="U68" s="41"/>
      <c r="V68" s="1"/>
      <c r="W68" s="1"/>
      <c r="X68" s="1"/>
      <c r="Y68" s="1"/>
      <c r="Z68" s="1"/>
      <c r="AA68" s="41"/>
      <c r="AB68" s="41">
        <f>3*6</f>
        <v>18</v>
      </c>
      <c r="AC68" s="41"/>
      <c r="AD68" s="42"/>
      <c r="AE68" s="42">
        <v>18</v>
      </c>
      <c r="AF68" s="41"/>
      <c r="AG68" s="60">
        <f t="shared" si="2"/>
        <v>150</v>
      </c>
      <c r="AH68" s="96">
        <v>99</v>
      </c>
      <c r="AI68" s="40">
        <f t="shared" si="3"/>
        <v>2.3571428571428572</v>
      </c>
      <c r="AJ68" t="s">
        <v>320</v>
      </c>
    </row>
    <row r="69" spans="1:36" ht="20.100000000000001" hidden="1" customHeight="1" x14ac:dyDescent="0.25">
      <c r="A69" s="113">
        <v>57</v>
      </c>
      <c r="B69" s="107" t="s">
        <v>119</v>
      </c>
      <c r="C69" s="59">
        <v>44</v>
      </c>
      <c r="D69" s="41"/>
      <c r="E69" s="41">
        <f>3*6</f>
        <v>18</v>
      </c>
      <c r="F69" s="41"/>
      <c r="G69" s="41"/>
      <c r="H69" s="41"/>
      <c r="I69" s="41"/>
      <c r="J69" s="41"/>
      <c r="K69" s="41"/>
      <c r="L69" s="41">
        <v>12</v>
      </c>
      <c r="M69" s="41"/>
      <c r="N69" s="41"/>
      <c r="O69" s="41">
        <v>48</v>
      </c>
      <c r="P69" s="41"/>
      <c r="Q69" s="41"/>
      <c r="R69" s="41"/>
      <c r="S69" s="1"/>
      <c r="T69" s="41"/>
      <c r="U69" s="41"/>
      <c r="V69" s="1"/>
      <c r="W69" s="1"/>
      <c r="X69" s="1"/>
      <c r="Y69" s="1"/>
      <c r="Z69" s="1"/>
      <c r="AA69" s="41"/>
      <c r="AB69" s="41"/>
      <c r="AC69" s="41"/>
      <c r="AD69" s="42"/>
      <c r="AE69" s="42">
        <v>28</v>
      </c>
      <c r="AF69" s="41"/>
      <c r="AG69" s="60">
        <f t="shared" si="2"/>
        <v>150</v>
      </c>
      <c r="AH69" s="96">
        <v>89</v>
      </c>
      <c r="AI69" s="40">
        <f t="shared" si="3"/>
        <v>2.0227272727272729</v>
      </c>
      <c r="AJ69" t="s">
        <v>320</v>
      </c>
    </row>
    <row r="70" spans="1:36" ht="20.100000000000001" hidden="1" customHeight="1" x14ac:dyDescent="0.25">
      <c r="A70" s="113">
        <v>58</v>
      </c>
      <c r="B70" s="107" t="s">
        <v>120</v>
      </c>
      <c r="C70" s="59">
        <v>58</v>
      </c>
      <c r="D70" s="41"/>
      <c r="E70" s="41">
        <v>6</v>
      </c>
      <c r="F70" s="41"/>
      <c r="G70" s="41"/>
      <c r="H70" s="41"/>
      <c r="I70" s="41"/>
      <c r="J70" s="41"/>
      <c r="K70" s="41"/>
      <c r="L70" s="41"/>
      <c r="M70" s="41"/>
      <c r="N70" s="41"/>
      <c r="O70" s="41">
        <v>48</v>
      </c>
      <c r="P70" s="41"/>
      <c r="Q70" s="41"/>
      <c r="R70" s="41"/>
      <c r="S70" s="1"/>
      <c r="T70" s="41">
        <f>1*12</f>
        <v>12</v>
      </c>
      <c r="U70" s="41">
        <f>1*12</f>
        <v>12</v>
      </c>
      <c r="V70" s="1"/>
      <c r="W70" s="1"/>
      <c r="X70" s="1"/>
      <c r="Y70" s="1"/>
      <c r="Z70" s="1"/>
      <c r="AA70" s="41"/>
      <c r="AB70" s="41"/>
      <c r="AC70" s="41"/>
      <c r="AD70" s="42"/>
      <c r="AE70" s="42">
        <v>14</v>
      </c>
      <c r="AF70" s="57"/>
      <c r="AG70" s="60">
        <f t="shared" si="2"/>
        <v>150</v>
      </c>
      <c r="AH70" s="96">
        <v>87</v>
      </c>
      <c r="AI70" s="40">
        <f t="shared" si="3"/>
        <v>1.5</v>
      </c>
      <c r="AJ70" t="s">
        <v>320</v>
      </c>
    </row>
    <row r="71" spans="1:36" ht="20.100000000000001" hidden="1" customHeight="1" x14ac:dyDescent="0.25">
      <c r="A71" s="113">
        <v>59</v>
      </c>
      <c r="B71" s="107" t="s">
        <v>121</v>
      </c>
      <c r="C71" s="59">
        <v>58</v>
      </c>
      <c r="D71" s="41"/>
      <c r="E71" s="41">
        <v>6</v>
      </c>
      <c r="F71" s="41"/>
      <c r="G71" s="41"/>
      <c r="H71" s="41"/>
      <c r="I71" s="41"/>
      <c r="J71" s="41"/>
      <c r="K71" s="41"/>
      <c r="L71" s="41"/>
      <c r="M71" s="41"/>
      <c r="N71" s="41"/>
      <c r="O71" s="41">
        <v>54</v>
      </c>
      <c r="P71" s="41"/>
      <c r="Q71" s="41"/>
      <c r="R71" s="41"/>
      <c r="S71" s="1"/>
      <c r="T71" s="41"/>
      <c r="U71" s="41"/>
      <c r="V71" s="1"/>
      <c r="W71" s="1"/>
      <c r="X71" s="1"/>
      <c r="Y71" s="1"/>
      <c r="Z71" s="1"/>
      <c r="AA71" s="41"/>
      <c r="AB71" s="41"/>
      <c r="AC71" s="41"/>
      <c r="AD71" s="42"/>
      <c r="AE71" s="42">
        <v>32</v>
      </c>
      <c r="AF71" s="41"/>
      <c r="AG71" s="60">
        <f t="shared" si="2"/>
        <v>150</v>
      </c>
      <c r="AH71" s="96">
        <v>78</v>
      </c>
      <c r="AI71" s="40">
        <f t="shared" si="3"/>
        <v>1.3448275862068966</v>
      </c>
      <c r="AJ71" t="s">
        <v>320</v>
      </c>
    </row>
    <row r="72" spans="1:36" ht="20.100000000000001" hidden="1" customHeight="1" x14ac:dyDescent="0.25">
      <c r="A72" s="113">
        <v>60</v>
      </c>
      <c r="B72" s="107" t="s">
        <v>122</v>
      </c>
      <c r="C72" s="59">
        <v>56</v>
      </c>
      <c r="D72" s="41"/>
      <c r="E72" s="41">
        <f>4*6</f>
        <v>24</v>
      </c>
      <c r="F72" s="41"/>
      <c r="G72" s="41"/>
      <c r="H72" s="41"/>
      <c r="I72" s="41"/>
      <c r="J72" s="41"/>
      <c r="K72" s="41"/>
      <c r="L72" s="41"/>
      <c r="M72" s="41"/>
      <c r="N72" s="41"/>
      <c r="O72" s="41">
        <v>48</v>
      </c>
      <c r="P72" s="41"/>
      <c r="Q72" s="41"/>
      <c r="R72" s="41"/>
      <c r="S72" s="1"/>
      <c r="T72" s="41"/>
      <c r="U72" s="41"/>
      <c r="V72" s="1"/>
      <c r="W72" s="1"/>
      <c r="X72" s="1"/>
      <c r="Y72" s="1"/>
      <c r="Z72" s="1"/>
      <c r="AA72" s="41"/>
      <c r="AB72" s="41"/>
      <c r="AC72" s="41"/>
      <c r="AD72" s="42"/>
      <c r="AE72" s="42">
        <v>22</v>
      </c>
      <c r="AF72" s="41"/>
      <c r="AG72" s="60">
        <f t="shared" si="2"/>
        <v>150</v>
      </c>
      <c r="AH72" s="96">
        <v>188</v>
      </c>
      <c r="AI72" s="40">
        <f t="shared" si="3"/>
        <v>3.3571428571428572</v>
      </c>
      <c r="AJ72" t="s">
        <v>320</v>
      </c>
    </row>
    <row r="73" spans="1:36" ht="20.100000000000001" hidden="1" customHeight="1" x14ac:dyDescent="0.25">
      <c r="A73" s="113">
        <v>61</v>
      </c>
      <c r="B73" s="107" t="s">
        <v>123</v>
      </c>
      <c r="C73" s="59">
        <v>60</v>
      </c>
      <c r="D73" s="41"/>
      <c r="E73" s="41">
        <f>4*6</f>
        <v>24</v>
      </c>
      <c r="F73" s="41"/>
      <c r="G73" s="41"/>
      <c r="H73" s="41"/>
      <c r="I73" s="41"/>
      <c r="J73" s="41"/>
      <c r="K73" s="41"/>
      <c r="L73" s="41"/>
      <c r="M73" s="41"/>
      <c r="N73" s="41"/>
      <c r="O73" s="41">
        <v>48</v>
      </c>
      <c r="P73" s="41"/>
      <c r="Q73" s="41"/>
      <c r="R73" s="41"/>
      <c r="S73" s="1"/>
      <c r="T73" s="41"/>
      <c r="U73" s="41"/>
      <c r="V73" s="1"/>
      <c r="W73" s="1"/>
      <c r="X73" s="1"/>
      <c r="Y73" s="1"/>
      <c r="Z73" s="1"/>
      <c r="AA73" s="41"/>
      <c r="AB73" s="41"/>
      <c r="AC73" s="41"/>
      <c r="AD73" s="42"/>
      <c r="AE73" s="42">
        <v>18</v>
      </c>
      <c r="AF73" s="41"/>
      <c r="AG73" s="60">
        <f t="shared" si="2"/>
        <v>150</v>
      </c>
      <c r="AH73" s="96">
        <v>111</v>
      </c>
      <c r="AI73" s="40">
        <f t="shared" si="3"/>
        <v>1.85</v>
      </c>
      <c r="AJ73" t="s">
        <v>320</v>
      </c>
    </row>
    <row r="74" spans="1:36" ht="20.100000000000001" hidden="1" customHeight="1" x14ac:dyDescent="0.25">
      <c r="A74" s="113">
        <v>62</v>
      </c>
      <c r="B74" s="107" t="s">
        <v>124</v>
      </c>
      <c r="C74" s="59">
        <v>90</v>
      </c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>
        <v>6</v>
      </c>
      <c r="P74" s="41"/>
      <c r="Q74" s="41"/>
      <c r="R74" s="41">
        <v>8</v>
      </c>
      <c r="S74" s="1"/>
      <c r="T74" s="41"/>
      <c r="U74" s="41"/>
      <c r="V74" s="1"/>
      <c r="W74" s="1"/>
      <c r="X74" s="1"/>
      <c r="Y74" s="1"/>
      <c r="Z74" s="1"/>
      <c r="AA74" s="41"/>
      <c r="AB74" s="41"/>
      <c r="AC74" s="41"/>
      <c r="AD74" s="42"/>
      <c r="AE74" s="42">
        <v>46</v>
      </c>
      <c r="AF74" s="41"/>
      <c r="AG74" s="60">
        <f t="shared" si="2"/>
        <v>150</v>
      </c>
      <c r="AH74" s="96">
        <v>73</v>
      </c>
      <c r="AI74" s="40">
        <f t="shared" si="3"/>
        <v>0.81111111111111112</v>
      </c>
      <c r="AJ74" t="s">
        <v>320</v>
      </c>
    </row>
    <row r="75" spans="1:36" ht="20.100000000000001" hidden="1" customHeight="1" x14ac:dyDescent="0.25">
      <c r="A75" s="113">
        <v>63</v>
      </c>
      <c r="B75" s="107" t="s">
        <v>125</v>
      </c>
      <c r="C75" s="59">
        <v>90</v>
      </c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>
        <v>10</v>
      </c>
      <c r="P75" s="41"/>
      <c r="Q75" s="41"/>
      <c r="R75" s="41"/>
      <c r="S75" s="1"/>
      <c r="T75" s="41"/>
      <c r="U75" s="41"/>
      <c r="V75" s="1"/>
      <c r="W75" s="1"/>
      <c r="X75" s="1"/>
      <c r="Y75" s="1"/>
      <c r="Z75" s="1"/>
      <c r="AA75" s="41"/>
      <c r="AB75" s="41"/>
      <c r="AC75" s="41"/>
      <c r="AD75" s="42"/>
      <c r="AE75" s="42">
        <v>50</v>
      </c>
      <c r="AF75" s="41"/>
      <c r="AG75" s="60">
        <f t="shared" si="2"/>
        <v>150</v>
      </c>
      <c r="AH75" s="96">
        <v>5</v>
      </c>
      <c r="AI75" s="40">
        <f t="shared" si="3"/>
        <v>5.5555555555555552E-2</v>
      </c>
      <c r="AJ75" t="s">
        <v>320</v>
      </c>
    </row>
    <row r="76" spans="1:36" ht="20.100000000000001" hidden="1" customHeight="1" x14ac:dyDescent="0.25">
      <c r="A76" s="113">
        <v>64</v>
      </c>
      <c r="B76" s="107" t="s">
        <v>126</v>
      </c>
      <c r="C76" s="59">
        <v>32</v>
      </c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>
        <f>7*6</f>
        <v>42</v>
      </c>
      <c r="Q76" s="41"/>
      <c r="R76" s="41"/>
      <c r="S76" s="1"/>
      <c r="T76" s="41">
        <f>5*12</f>
        <v>60</v>
      </c>
      <c r="U76" s="41"/>
      <c r="V76" s="1"/>
      <c r="W76" s="1"/>
      <c r="X76" s="1"/>
      <c r="Y76" s="1"/>
      <c r="Z76" s="1"/>
      <c r="AA76" s="41"/>
      <c r="AB76" s="41"/>
      <c r="AC76" s="41"/>
      <c r="AD76" s="42"/>
      <c r="AE76" s="42">
        <v>16</v>
      </c>
      <c r="AF76" s="41"/>
      <c r="AG76" s="60">
        <f t="shared" si="2"/>
        <v>150</v>
      </c>
      <c r="AH76" s="96">
        <v>116</v>
      </c>
      <c r="AI76" s="40">
        <f t="shared" si="3"/>
        <v>3.625</v>
      </c>
      <c r="AJ76" t="s">
        <v>320</v>
      </c>
    </row>
    <row r="77" spans="1:36" ht="20.100000000000001" hidden="1" customHeight="1" x14ac:dyDescent="0.25">
      <c r="A77" s="113">
        <v>65</v>
      </c>
      <c r="B77" s="107" t="s">
        <v>127</v>
      </c>
      <c r="C77" s="59">
        <v>32</v>
      </c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>
        <f>12*6</f>
        <v>72</v>
      </c>
      <c r="Q77" s="41"/>
      <c r="R77" s="41"/>
      <c r="S77" s="1"/>
      <c r="T77" s="41">
        <v>17</v>
      </c>
      <c r="U77" s="41">
        <v>17</v>
      </c>
      <c r="V77" s="1"/>
      <c r="W77" s="1"/>
      <c r="X77" s="1"/>
      <c r="Y77" s="1"/>
      <c r="Z77" s="1"/>
      <c r="AA77" s="41"/>
      <c r="AB77" s="41"/>
      <c r="AC77" s="41"/>
      <c r="AD77" s="42"/>
      <c r="AE77" s="42">
        <v>12</v>
      </c>
      <c r="AF77" s="41"/>
      <c r="AG77" s="60">
        <f t="shared" ref="AG77:AG96" si="4">SUM(C77:AE77)</f>
        <v>150</v>
      </c>
      <c r="AH77" s="96">
        <v>125</v>
      </c>
      <c r="AI77" s="40">
        <f t="shared" ref="AI77:AI92" si="5">+AH77/C77</f>
        <v>3.90625</v>
      </c>
      <c r="AJ77" t="s">
        <v>320</v>
      </c>
    </row>
    <row r="78" spans="1:36" ht="20.100000000000001" hidden="1" customHeight="1" x14ac:dyDescent="0.25">
      <c r="A78" s="113">
        <v>66</v>
      </c>
      <c r="B78" s="107" t="s">
        <v>128</v>
      </c>
      <c r="C78" s="59">
        <v>12</v>
      </c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>
        <f>1*6</f>
        <v>6</v>
      </c>
      <c r="Q78" s="41">
        <f>2*6</f>
        <v>12</v>
      </c>
      <c r="R78" s="41">
        <v>54</v>
      </c>
      <c r="S78" s="1"/>
      <c r="T78" s="41"/>
      <c r="U78" s="41">
        <f>5*12</f>
        <v>60</v>
      </c>
      <c r="V78" s="1"/>
      <c r="W78" s="1"/>
      <c r="X78" s="1"/>
      <c r="Y78" s="1"/>
      <c r="Z78" s="1"/>
      <c r="AA78" s="41"/>
      <c r="AB78" s="41"/>
      <c r="AC78" s="41"/>
      <c r="AD78" s="42"/>
      <c r="AE78" s="42">
        <v>6</v>
      </c>
      <c r="AF78" s="41"/>
      <c r="AG78" s="60">
        <f t="shared" si="4"/>
        <v>150</v>
      </c>
      <c r="AH78" s="96">
        <v>31</v>
      </c>
      <c r="AI78" s="40">
        <f t="shared" si="5"/>
        <v>2.5833333333333335</v>
      </c>
      <c r="AJ78" t="s">
        <v>320</v>
      </c>
    </row>
    <row r="79" spans="1:36" ht="20.100000000000001" hidden="1" customHeight="1" x14ac:dyDescent="0.25">
      <c r="A79" s="113">
        <v>67</v>
      </c>
      <c r="B79" s="107" t="s">
        <v>129</v>
      </c>
      <c r="C79" s="59">
        <v>12</v>
      </c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>
        <f>1*6</f>
        <v>6</v>
      </c>
      <c r="Q79" s="41">
        <f>1*6</f>
        <v>6</v>
      </c>
      <c r="R79" s="41">
        <v>60</v>
      </c>
      <c r="S79" s="1"/>
      <c r="T79" s="41">
        <f>1*12</f>
        <v>12</v>
      </c>
      <c r="U79" s="41">
        <f>4*12</f>
        <v>48</v>
      </c>
      <c r="V79" s="1"/>
      <c r="W79" s="1"/>
      <c r="X79" s="1"/>
      <c r="Y79" s="1"/>
      <c r="Z79" s="1"/>
      <c r="AA79" s="41"/>
      <c r="AB79" s="41"/>
      <c r="AC79" s="41"/>
      <c r="AD79" s="42"/>
      <c r="AE79" s="42">
        <v>6</v>
      </c>
      <c r="AF79" s="57"/>
      <c r="AG79" s="60">
        <f t="shared" si="4"/>
        <v>150</v>
      </c>
      <c r="AH79" s="96">
        <v>27</v>
      </c>
      <c r="AI79" s="40">
        <f t="shared" si="5"/>
        <v>2.25</v>
      </c>
      <c r="AJ79" t="s">
        <v>320</v>
      </c>
    </row>
    <row r="80" spans="1:36" ht="20.100000000000001" hidden="1" customHeight="1" x14ac:dyDescent="0.25">
      <c r="A80" s="113">
        <v>68</v>
      </c>
      <c r="B80" s="107" t="s">
        <v>130</v>
      </c>
      <c r="C80" s="59">
        <v>24</v>
      </c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>
        <f>3*6</f>
        <v>18</v>
      </c>
      <c r="R80" s="41">
        <v>36</v>
      </c>
      <c r="S80" s="1"/>
      <c r="T80" s="41">
        <f>1*12</f>
        <v>12</v>
      </c>
      <c r="U80" s="41">
        <f>4*12</f>
        <v>48</v>
      </c>
      <c r="V80" s="1"/>
      <c r="W80" s="1"/>
      <c r="X80" s="1"/>
      <c r="Y80" s="1"/>
      <c r="Z80" s="1"/>
      <c r="AA80" s="41"/>
      <c r="AB80" s="41"/>
      <c r="AC80" s="41"/>
      <c r="AD80" s="42"/>
      <c r="AE80" s="42">
        <v>12</v>
      </c>
      <c r="AF80" s="41"/>
      <c r="AG80" s="60">
        <f t="shared" si="4"/>
        <v>150</v>
      </c>
      <c r="AH80" s="96">
        <v>67</v>
      </c>
      <c r="AI80" s="40">
        <f t="shared" si="5"/>
        <v>2.7916666666666665</v>
      </c>
      <c r="AJ80" t="s">
        <v>320</v>
      </c>
    </row>
    <row r="81" spans="1:36" ht="20.100000000000001" hidden="1" customHeight="1" x14ac:dyDescent="0.25">
      <c r="A81" s="113">
        <v>69</v>
      </c>
      <c r="B81" s="107" t="s">
        <v>131</v>
      </c>
      <c r="C81" s="59">
        <v>20</v>
      </c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>
        <f>2*6</f>
        <v>12</v>
      </c>
      <c r="R81" s="41">
        <f>2*6</f>
        <v>12</v>
      </c>
      <c r="S81" s="1"/>
      <c r="T81" s="41"/>
      <c r="U81" s="41">
        <f>8*12</f>
        <v>96</v>
      </c>
      <c r="V81" s="1"/>
      <c r="W81" s="1"/>
      <c r="X81" s="1"/>
      <c r="Y81" s="1"/>
      <c r="Z81" s="1"/>
      <c r="AA81" s="41"/>
      <c r="AB81" s="41"/>
      <c r="AC81" s="41"/>
      <c r="AD81" s="42"/>
      <c r="AE81" s="42">
        <v>10</v>
      </c>
      <c r="AF81" s="41"/>
      <c r="AG81" s="60">
        <f t="shared" si="4"/>
        <v>150</v>
      </c>
      <c r="AH81" s="96">
        <v>78</v>
      </c>
      <c r="AI81" s="40">
        <f t="shared" si="5"/>
        <v>3.9</v>
      </c>
      <c r="AJ81" t="s">
        <v>320</v>
      </c>
    </row>
    <row r="82" spans="1:36" ht="20.100000000000001" hidden="1" customHeight="1" x14ac:dyDescent="0.25">
      <c r="A82" s="113">
        <v>70</v>
      </c>
      <c r="B82" s="107" t="s">
        <v>132</v>
      </c>
      <c r="C82" s="59">
        <v>4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>
        <f>2*6</f>
        <v>12</v>
      </c>
      <c r="R82" s="41">
        <v>72</v>
      </c>
      <c r="S82" s="1"/>
      <c r="T82" s="41">
        <f>1*12</f>
        <v>12</v>
      </c>
      <c r="U82" s="41">
        <f>4*12</f>
        <v>48</v>
      </c>
      <c r="V82" s="1"/>
      <c r="W82" s="1"/>
      <c r="X82" s="1"/>
      <c r="Y82" s="1"/>
      <c r="Z82" s="1"/>
      <c r="AA82" s="41"/>
      <c r="AB82" s="41"/>
      <c r="AC82" s="41"/>
      <c r="AD82" s="42"/>
      <c r="AE82" s="42">
        <v>2</v>
      </c>
      <c r="AF82" s="41"/>
      <c r="AG82" s="60">
        <f t="shared" si="4"/>
        <v>150</v>
      </c>
      <c r="AH82" s="96">
        <v>42</v>
      </c>
      <c r="AI82" s="40">
        <f t="shared" si="5"/>
        <v>10.5</v>
      </c>
      <c r="AJ82" t="s">
        <v>320</v>
      </c>
    </row>
    <row r="83" spans="1:36" ht="20.100000000000001" hidden="1" customHeight="1" x14ac:dyDescent="0.25">
      <c r="A83" s="113">
        <v>71</v>
      </c>
      <c r="B83" s="107" t="s">
        <v>133</v>
      </c>
      <c r="C83" s="59">
        <v>8</v>
      </c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>
        <f>2*6</f>
        <v>12</v>
      </c>
      <c r="R83" s="41">
        <v>66</v>
      </c>
      <c r="S83" s="1"/>
      <c r="T83" s="41">
        <f>1*12</f>
        <v>12</v>
      </c>
      <c r="U83" s="41">
        <f>4*12</f>
        <v>48</v>
      </c>
      <c r="V83" s="1"/>
      <c r="W83" s="1"/>
      <c r="X83" s="1"/>
      <c r="Y83" s="1"/>
      <c r="Z83" s="1"/>
      <c r="AA83" s="41"/>
      <c r="AB83" s="41"/>
      <c r="AC83" s="41"/>
      <c r="AD83" s="42"/>
      <c r="AE83" s="42">
        <v>4</v>
      </c>
      <c r="AF83" s="41"/>
      <c r="AG83" s="60">
        <f t="shared" si="4"/>
        <v>150</v>
      </c>
      <c r="AH83" s="96">
        <v>22</v>
      </c>
      <c r="AI83" s="40">
        <f t="shared" si="5"/>
        <v>2.75</v>
      </c>
      <c r="AJ83" t="s">
        <v>320</v>
      </c>
    </row>
    <row r="84" spans="1:36" ht="20.100000000000001" hidden="1" customHeight="1" x14ac:dyDescent="0.25">
      <c r="A84" s="113">
        <v>72</v>
      </c>
      <c r="B84" s="107" t="s">
        <v>134</v>
      </c>
      <c r="C84" s="59">
        <v>48</v>
      </c>
      <c r="D84" s="41"/>
      <c r="E84" s="41">
        <v>38</v>
      </c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>
        <v>48</v>
      </c>
      <c r="R84" s="41"/>
      <c r="S84" s="1"/>
      <c r="T84" s="41"/>
      <c r="U84" s="41"/>
      <c r="V84" s="1"/>
      <c r="W84" s="1"/>
      <c r="X84" s="1"/>
      <c r="Y84" s="1"/>
      <c r="Z84" s="1"/>
      <c r="AA84" s="41"/>
      <c r="AB84" s="41"/>
      <c r="AC84" s="41"/>
      <c r="AD84" s="42"/>
      <c r="AE84" s="84">
        <v>16</v>
      </c>
      <c r="AF84" s="41"/>
      <c r="AG84" s="60">
        <f t="shared" si="4"/>
        <v>150</v>
      </c>
      <c r="AH84" s="96">
        <v>253</v>
      </c>
      <c r="AI84" s="40">
        <f t="shared" si="5"/>
        <v>5.270833333333333</v>
      </c>
      <c r="AJ84" t="s">
        <v>320</v>
      </c>
    </row>
    <row r="85" spans="1:36" ht="20.100000000000001" hidden="1" customHeight="1" x14ac:dyDescent="0.25">
      <c r="A85" s="113">
        <v>73</v>
      </c>
      <c r="B85" s="107" t="s">
        <v>135</v>
      </c>
      <c r="C85" s="59">
        <v>60</v>
      </c>
      <c r="D85" s="41"/>
      <c r="E85" s="41">
        <f>3*6</f>
        <v>18</v>
      </c>
      <c r="F85" s="41"/>
      <c r="G85" s="41"/>
      <c r="H85" s="41"/>
      <c r="I85" s="41"/>
      <c r="J85" s="41">
        <f>2*6</f>
        <v>12</v>
      </c>
      <c r="K85" s="41"/>
      <c r="L85" s="41"/>
      <c r="M85" s="41"/>
      <c r="N85" s="41"/>
      <c r="O85" s="41"/>
      <c r="P85" s="41"/>
      <c r="Q85" s="41">
        <f>5*6</f>
        <v>30</v>
      </c>
      <c r="R85" s="41"/>
      <c r="S85" s="1"/>
      <c r="T85" s="41"/>
      <c r="U85" s="41"/>
      <c r="V85" s="1"/>
      <c r="W85" s="1"/>
      <c r="X85" s="1"/>
      <c r="Y85" s="1"/>
      <c r="Z85" s="1"/>
      <c r="AA85" s="41"/>
      <c r="AB85" s="41"/>
      <c r="AC85" s="41"/>
      <c r="AD85" s="42"/>
      <c r="AE85" s="84">
        <v>30</v>
      </c>
      <c r="AF85" s="41"/>
      <c r="AG85" s="60">
        <f t="shared" si="4"/>
        <v>150</v>
      </c>
      <c r="AH85" s="96">
        <v>158</v>
      </c>
      <c r="AI85" s="40">
        <f t="shared" si="5"/>
        <v>2.6333333333333333</v>
      </c>
      <c r="AJ85" t="s">
        <v>320</v>
      </c>
    </row>
    <row r="86" spans="1:36" ht="20.100000000000001" hidden="1" customHeight="1" x14ac:dyDescent="0.25">
      <c r="A86" s="113">
        <v>74</v>
      </c>
      <c r="B86" s="107" t="s">
        <v>136</v>
      </c>
      <c r="C86" s="59">
        <v>48</v>
      </c>
      <c r="D86" s="41"/>
      <c r="E86" s="41">
        <v>34</v>
      </c>
      <c r="F86" s="41"/>
      <c r="G86" s="41"/>
      <c r="H86" s="41"/>
      <c r="I86" s="41"/>
      <c r="J86" s="41">
        <f>4*6</f>
        <v>24</v>
      </c>
      <c r="K86" s="41"/>
      <c r="L86" s="41"/>
      <c r="M86" s="41"/>
      <c r="N86" s="41"/>
      <c r="O86" s="41"/>
      <c r="P86" s="41"/>
      <c r="Q86" s="41">
        <f>4*6</f>
        <v>24</v>
      </c>
      <c r="R86" s="41"/>
      <c r="S86" s="1"/>
      <c r="T86" s="41"/>
      <c r="U86" s="41"/>
      <c r="V86" s="1"/>
      <c r="W86" s="1"/>
      <c r="X86" s="1"/>
      <c r="Y86" s="1"/>
      <c r="Z86" s="1"/>
      <c r="AA86" s="41"/>
      <c r="AB86" s="41"/>
      <c r="AC86" s="41"/>
      <c r="AD86" s="42"/>
      <c r="AE86" s="84">
        <v>20</v>
      </c>
      <c r="AF86" s="41"/>
      <c r="AG86" s="60">
        <f t="shared" si="4"/>
        <v>150</v>
      </c>
      <c r="AH86" s="96">
        <v>233</v>
      </c>
      <c r="AI86" s="40">
        <f t="shared" si="5"/>
        <v>4.854166666666667</v>
      </c>
      <c r="AJ86" t="s">
        <v>320</v>
      </c>
    </row>
    <row r="87" spans="1:36" ht="20.100000000000001" hidden="1" customHeight="1" x14ac:dyDescent="0.25">
      <c r="A87" s="113">
        <v>75</v>
      </c>
      <c r="B87" s="107" t="s">
        <v>137</v>
      </c>
      <c r="C87" s="59">
        <v>48</v>
      </c>
      <c r="D87" s="41"/>
      <c r="E87" s="41">
        <v>6</v>
      </c>
      <c r="F87" s="41"/>
      <c r="G87" s="41"/>
      <c r="H87" s="41"/>
      <c r="I87" s="41">
        <f>4*6</f>
        <v>24</v>
      </c>
      <c r="J87" s="41"/>
      <c r="K87" s="41"/>
      <c r="L87" s="41"/>
      <c r="M87" s="41"/>
      <c r="N87" s="41"/>
      <c r="O87" s="41"/>
      <c r="P87" s="41">
        <f>4*6</f>
        <v>24</v>
      </c>
      <c r="Q87" s="41">
        <f>4*6</f>
        <v>24</v>
      </c>
      <c r="R87" s="41"/>
      <c r="S87" s="1"/>
      <c r="T87" s="41"/>
      <c r="U87" s="41"/>
      <c r="V87" s="1"/>
      <c r="W87" s="1"/>
      <c r="X87" s="1"/>
      <c r="Y87" s="1"/>
      <c r="Z87" s="1"/>
      <c r="AA87" s="41"/>
      <c r="AB87" s="41"/>
      <c r="AC87" s="41"/>
      <c r="AD87" s="42"/>
      <c r="AE87" s="84">
        <v>24</v>
      </c>
      <c r="AF87" s="41"/>
      <c r="AG87" s="60">
        <f t="shared" si="4"/>
        <v>150</v>
      </c>
      <c r="AH87" s="96">
        <v>159</v>
      </c>
      <c r="AI87" s="40">
        <f t="shared" si="5"/>
        <v>3.3125</v>
      </c>
      <c r="AJ87" t="s">
        <v>320</v>
      </c>
    </row>
    <row r="88" spans="1:36" ht="20.100000000000001" hidden="1" customHeight="1" x14ac:dyDescent="0.25">
      <c r="A88" s="113">
        <v>76</v>
      </c>
      <c r="B88" s="107" t="s">
        <v>138</v>
      </c>
      <c r="C88" s="59">
        <v>48</v>
      </c>
      <c r="D88" s="41"/>
      <c r="E88" s="41"/>
      <c r="F88" s="41"/>
      <c r="G88" s="41"/>
      <c r="H88" s="41"/>
      <c r="I88" s="41">
        <f>4*6</f>
        <v>24</v>
      </c>
      <c r="J88" s="41"/>
      <c r="K88" s="41"/>
      <c r="L88" s="41"/>
      <c r="M88" s="41"/>
      <c r="N88" s="41"/>
      <c r="O88" s="41"/>
      <c r="P88" s="41">
        <f>5*6</f>
        <v>30</v>
      </c>
      <c r="Q88" s="41">
        <f>4*6</f>
        <v>24</v>
      </c>
      <c r="R88" s="41"/>
      <c r="S88" s="1"/>
      <c r="T88" s="41"/>
      <c r="U88" s="41"/>
      <c r="V88" s="1"/>
      <c r="W88" s="1"/>
      <c r="X88" s="1"/>
      <c r="Y88" s="1"/>
      <c r="Z88" s="1"/>
      <c r="AA88" s="41"/>
      <c r="AB88" s="41"/>
      <c r="AC88" s="41"/>
      <c r="AD88" s="42"/>
      <c r="AE88" s="84">
        <v>24</v>
      </c>
      <c r="AF88" s="57"/>
      <c r="AG88" s="60">
        <f t="shared" si="4"/>
        <v>150</v>
      </c>
      <c r="AH88" s="96">
        <v>175</v>
      </c>
      <c r="AI88" s="40">
        <f t="shared" si="5"/>
        <v>3.6458333333333335</v>
      </c>
      <c r="AJ88" t="s">
        <v>320</v>
      </c>
    </row>
    <row r="89" spans="1:36" ht="20.100000000000001" hidden="1" customHeight="1" x14ac:dyDescent="0.25">
      <c r="A89" s="113">
        <v>77</v>
      </c>
      <c r="B89" s="107" t="s">
        <v>139</v>
      </c>
      <c r="C89" s="59">
        <v>52</v>
      </c>
      <c r="D89" s="41"/>
      <c r="E89" s="41">
        <v>6</v>
      </c>
      <c r="F89" s="41"/>
      <c r="G89" s="41"/>
      <c r="H89" s="41"/>
      <c r="I89" s="41">
        <f>8*6</f>
        <v>48</v>
      </c>
      <c r="J89" s="41"/>
      <c r="K89" s="41"/>
      <c r="L89" s="41"/>
      <c r="M89" s="41"/>
      <c r="N89" s="41"/>
      <c r="O89" s="41"/>
      <c r="P89" s="41"/>
      <c r="Q89" s="41">
        <f>4*6</f>
        <v>24</v>
      </c>
      <c r="R89" s="41"/>
      <c r="S89" s="1"/>
      <c r="T89" s="41"/>
      <c r="U89" s="41"/>
      <c r="V89" s="1"/>
      <c r="W89" s="1"/>
      <c r="X89" s="1"/>
      <c r="Y89" s="1"/>
      <c r="Z89" s="1"/>
      <c r="AA89" s="41"/>
      <c r="AB89" s="41"/>
      <c r="AC89" s="41"/>
      <c r="AD89" s="42"/>
      <c r="AE89" s="84">
        <v>20</v>
      </c>
      <c r="AF89" s="41"/>
      <c r="AG89" s="60">
        <f t="shared" si="4"/>
        <v>150</v>
      </c>
      <c r="AH89" s="96">
        <v>234</v>
      </c>
      <c r="AI89" s="40">
        <f t="shared" si="5"/>
        <v>4.5</v>
      </c>
      <c r="AJ89" t="s">
        <v>320</v>
      </c>
    </row>
    <row r="90" spans="1:36" ht="20.100000000000001" hidden="1" customHeight="1" x14ac:dyDescent="0.25">
      <c r="A90" s="113">
        <v>78</v>
      </c>
      <c r="B90" s="107" t="s">
        <v>140</v>
      </c>
      <c r="C90" s="59">
        <v>20</v>
      </c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>
        <v>24</v>
      </c>
      <c r="R90" s="41"/>
      <c r="S90" s="1"/>
      <c r="T90" s="41"/>
      <c r="U90" s="41">
        <f>8*12</f>
        <v>96</v>
      </c>
      <c r="V90" s="1"/>
      <c r="W90" s="1"/>
      <c r="X90" s="1"/>
      <c r="Y90" s="1"/>
      <c r="Z90" s="1"/>
      <c r="AA90" s="41"/>
      <c r="AB90" s="41"/>
      <c r="AC90" s="41"/>
      <c r="AD90" s="42"/>
      <c r="AE90" s="84">
        <v>5</v>
      </c>
      <c r="AF90" s="41"/>
      <c r="AG90" s="60">
        <f t="shared" si="4"/>
        <v>145</v>
      </c>
      <c r="AH90" s="96">
        <v>44</v>
      </c>
      <c r="AI90" s="40">
        <f t="shared" si="5"/>
        <v>2.2000000000000002</v>
      </c>
      <c r="AJ90" t="s">
        <v>320</v>
      </c>
    </row>
    <row r="91" spans="1:36" ht="20.100000000000001" hidden="1" customHeight="1" x14ac:dyDescent="0.25">
      <c r="A91" s="113">
        <v>79</v>
      </c>
      <c r="B91" s="108" t="s">
        <v>141</v>
      </c>
      <c r="C91" s="59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>
        <f>6*6</f>
        <v>36</v>
      </c>
      <c r="P91" s="41"/>
      <c r="Q91" s="41">
        <v>12</v>
      </c>
      <c r="R91" s="41"/>
      <c r="S91" s="1"/>
      <c r="T91" s="41"/>
      <c r="U91" s="41">
        <f>5*12</f>
        <v>60</v>
      </c>
      <c r="V91" s="449" t="s">
        <v>238</v>
      </c>
      <c r="W91" s="450"/>
      <c r="X91" s="450"/>
      <c r="Y91" s="450"/>
      <c r="Z91" s="450"/>
      <c r="AA91" s="450"/>
      <c r="AB91" s="450"/>
      <c r="AC91" s="450"/>
      <c r="AD91" s="450"/>
      <c r="AE91" s="451"/>
      <c r="AF91" s="59"/>
      <c r="AG91" s="60">
        <f t="shared" si="4"/>
        <v>108</v>
      </c>
      <c r="AH91" s="96">
        <v>0</v>
      </c>
      <c r="AI91" s="40" t="e">
        <f t="shared" si="5"/>
        <v>#DIV/0!</v>
      </c>
      <c r="AJ91" t="s">
        <v>320</v>
      </c>
    </row>
    <row r="92" spans="1:36" ht="20.100000000000001" hidden="1" customHeight="1" x14ac:dyDescent="0.25">
      <c r="A92" s="113">
        <v>80</v>
      </c>
      <c r="B92" s="107" t="s">
        <v>212</v>
      </c>
      <c r="C92" s="59">
        <v>56</v>
      </c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>
        <v>4</v>
      </c>
      <c r="S92" s="1"/>
      <c r="T92" s="41">
        <f>2*12</f>
        <v>24</v>
      </c>
      <c r="U92" s="41">
        <f>3*12</f>
        <v>36</v>
      </c>
      <c r="V92" s="1"/>
      <c r="W92" s="1"/>
      <c r="X92" s="1"/>
      <c r="Y92" s="1"/>
      <c r="Z92" s="1"/>
      <c r="AA92" s="41"/>
      <c r="AB92" s="41"/>
      <c r="AC92" s="41"/>
      <c r="AD92" s="42"/>
      <c r="AE92" s="84">
        <v>30</v>
      </c>
      <c r="AF92" s="41"/>
      <c r="AG92" s="60">
        <f t="shared" si="4"/>
        <v>150</v>
      </c>
      <c r="AH92" s="96">
        <v>175</v>
      </c>
      <c r="AI92" s="40">
        <f t="shared" si="5"/>
        <v>3.125</v>
      </c>
      <c r="AJ92" t="s">
        <v>320</v>
      </c>
    </row>
    <row r="93" spans="1:36" ht="20.100000000000001" hidden="1" customHeight="1" x14ac:dyDescent="0.25">
      <c r="A93" s="113">
        <v>81</v>
      </c>
      <c r="B93" s="107" t="s">
        <v>145</v>
      </c>
      <c r="C93" s="59"/>
      <c r="D93" s="41"/>
      <c r="E93" s="41"/>
      <c r="F93" s="41">
        <f>3*6</f>
        <v>18</v>
      </c>
      <c r="G93" s="41">
        <f>1*6</f>
        <v>6</v>
      </c>
      <c r="H93" s="41"/>
      <c r="I93" s="41"/>
      <c r="J93" s="41"/>
      <c r="K93" s="41"/>
      <c r="L93" s="41"/>
      <c r="M93" s="41"/>
      <c r="N93" s="41"/>
      <c r="O93" s="45"/>
      <c r="P93" s="41"/>
      <c r="Q93" s="41"/>
      <c r="R93" s="41"/>
      <c r="S93" s="1"/>
      <c r="T93" s="41"/>
      <c r="U93" s="41">
        <f>5*12</f>
        <v>60</v>
      </c>
      <c r="V93" s="460" t="s">
        <v>217</v>
      </c>
      <c r="W93" s="461"/>
      <c r="X93" s="461"/>
      <c r="Y93" s="461"/>
      <c r="Z93" s="461"/>
      <c r="AA93" s="462"/>
      <c r="AB93" s="41">
        <f>7*6</f>
        <v>42</v>
      </c>
      <c r="AC93" s="41"/>
      <c r="AD93" s="42"/>
      <c r="AE93" s="84"/>
      <c r="AF93" s="41"/>
      <c r="AG93" s="60">
        <f t="shared" si="4"/>
        <v>126</v>
      </c>
      <c r="AH93" s="96">
        <v>40</v>
      </c>
      <c r="AI93" s="40" t="e">
        <f t="shared" ref="AI93:AI121" si="6">+AH93/C93</f>
        <v>#DIV/0!</v>
      </c>
      <c r="AJ93" t="s">
        <v>320</v>
      </c>
    </row>
    <row r="94" spans="1:36" ht="20.100000000000001" hidden="1" customHeight="1" x14ac:dyDescent="0.25">
      <c r="A94" s="113">
        <v>82</v>
      </c>
      <c r="B94" s="107" t="s">
        <v>146</v>
      </c>
      <c r="C94" s="59"/>
      <c r="D94" s="41"/>
      <c r="E94" s="41">
        <v>6</v>
      </c>
      <c r="F94" s="41">
        <v>18</v>
      </c>
      <c r="G94" s="41">
        <f>11*6</f>
        <v>66</v>
      </c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1"/>
      <c r="T94" s="41"/>
      <c r="U94" s="41">
        <f>5*12</f>
        <v>60</v>
      </c>
      <c r="V94" s="1"/>
      <c r="W94" s="1"/>
      <c r="X94" s="1"/>
      <c r="Y94" s="41"/>
      <c r="Z94" s="41"/>
      <c r="AA94" s="41"/>
      <c r="AB94" s="41"/>
      <c r="AC94" s="41"/>
      <c r="AD94" s="42"/>
      <c r="AE94" s="84"/>
      <c r="AF94" s="41"/>
      <c r="AG94" s="60">
        <f t="shared" si="4"/>
        <v>150</v>
      </c>
      <c r="AH94" s="96">
        <v>331</v>
      </c>
      <c r="AI94" s="40" t="e">
        <f t="shared" si="6"/>
        <v>#DIV/0!</v>
      </c>
      <c r="AJ94" t="s">
        <v>320</v>
      </c>
    </row>
    <row r="95" spans="1:36" ht="20.100000000000001" hidden="1" customHeight="1" x14ac:dyDescent="0.25">
      <c r="A95" s="113">
        <v>83</v>
      </c>
      <c r="B95" s="107" t="s">
        <v>147</v>
      </c>
      <c r="C95" s="59"/>
      <c r="D95" s="41"/>
      <c r="E95" s="41"/>
      <c r="F95" s="41">
        <v>18</v>
      </c>
      <c r="G95" s="41">
        <f>18*6</f>
        <v>108</v>
      </c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1"/>
      <c r="T95" s="41"/>
      <c r="U95" s="41">
        <f>2*12</f>
        <v>24</v>
      </c>
      <c r="V95" s="1"/>
      <c r="W95" s="1"/>
      <c r="X95" s="1"/>
      <c r="Y95" s="1"/>
      <c r="Z95" s="1"/>
      <c r="AA95" s="41"/>
      <c r="AB95" s="41"/>
      <c r="AC95" s="41"/>
      <c r="AD95" s="42"/>
      <c r="AE95" s="84"/>
      <c r="AF95" s="41"/>
      <c r="AG95" s="60">
        <f t="shared" si="4"/>
        <v>150</v>
      </c>
      <c r="AH95" s="96">
        <v>235</v>
      </c>
      <c r="AI95" s="40" t="e">
        <f t="shared" si="6"/>
        <v>#DIV/0!</v>
      </c>
      <c r="AJ95" t="s">
        <v>320</v>
      </c>
    </row>
    <row r="96" spans="1:36" s="193" customFormat="1" ht="20.100000000000001" hidden="1" customHeight="1" x14ac:dyDescent="0.25">
      <c r="A96" s="113">
        <v>84</v>
      </c>
      <c r="B96" s="188" t="s">
        <v>249</v>
      </c>
      <c r="C96" s="59"/>
      <c r="D96" s="41"/>
      <c r="E96" s="170">
        <v>35</v>
      </c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170"/>
      <c r="T96" s="41"/>
      <c r="U96" s="41"/>
      <c r="V96" s="170"/>
      <c r="W96" s="170"/>
      <c r="X96" s="170"/>
      <c r="Y96" s="170"/>
      <c r="Z96" s="170"/>
      <c r="AA96" s="41"/>
      <c r="AB96" s="41"/>
      <c r="AC96" s="170"/>
      <c r="AD96" s="189"/>
      <c r="AE96" s="84"/>
      <c r="AF96" s="41"/>
      <c r="AG96" s="190">
        <f t="shared" si="4"/>
        <v>35</v>
      </c>
      <c r="AH96" s="191">
        <v>152</v>
      </c>
      <c r="AI96" s="192" t="e">
        <f t="shared" si="6"/>
        <v>#DIV/0!</v>
      </c>
      <c r="AJ96" t="s">
        <v>320</v>
      </c>
    </row>
    <row r="97" spans="1:36" s="193" customFormat="1" ht="20.100000000000001" hidden="1" customHeight="1" x14ac:dyDescent="0.25">
      <c r="A97" s="113">
        <v>85</v>
      </c>
      <c r="B97" s="205" t="s">
        <v>302</v>
      </c>
      <c r="C97" s="184">
        <v>90</v>
      </c>
      <c r="D97" s="84"/>
      <c r="E97" s="206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>
        <v>60</v>
      </c>
      <c r="S97" s="206"/>
      <c r="T97" s="84"/>
      <c r="U97" s="84"/>
      <c r="V97" s="206"/>
      <c r="W97" s="206"/>
      <c r="X97" s="206"/>
      <c r="Y97" s="206"/>
      <c r="Z97" s="206"/>
      <c r="AA97" s="84"/>
      <c r="AB97" s="84"/>
      <c r="AC97" s="206"/>
      <c r="AD97" s="207"/>
      <c r="AE97" s="84"/>
      <c r="AF97" s="43"/>
      <c r="AG97" s="190">
        <f>SUM(C97:AF97)</f>
        <v>150</v>
      </c>
      <c r="AH97" s="191">
        <v>316</v>
      </c>
      <c r="AI97" s="192">
        <f t="shared" si="6"/>
        <v>3.5111111111111111</v>
      </c>
      <c r="AJ97" s="193" t="s">
        <v>314</v>
      </c>
    </row>
    <row r="98" spans="1:36" s="193" customFormat="1" ht="20.100000000000001" hidden="1" customHeight="1" x14ac:dyDescent="0.25">
      <c r="A98" s="113">
        <v>86</v>
      </c>
      <c r="B98" s="205" t="s">
        <v>303</v>
      </c>
      <c r="C98" s="184">
        <v>90</v>
      </c>
      <c r="D98" s="84"/>
      <c r="E98" s="206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>
        <v>60</v>
      </c>
      <c r="S98" s="206"/>
      <c r="T98" s="84"/>
      <c r="U98" s="84"/>
      <c r="V98" s="206"/>
      <c r="W98" s="206"/>
      <c r="X98" s="206"/>
      <c r="Y98" s="206"/>
      <c r="Z98" s="206"/>
      <c r="AA98" s="84"/>
      <c r="AB98" s="84"/>
      <c r="AC98" s="206"/>
      <c r="AD98" s="207"/>
      <c r="AE98" s="84"/>
      <c r="AF98" s="41"/>
      <c r="AG98" s="190">
        <f t="shared" ref="AG98:AG121" si="7">SUM(C98:AF98)</f>
        <v>150</v>
      </c>
      <c r="AH98" s="191">
        <v>255</v>
      </c>
      <c r="AI98" s="192">
        <f t="shared" si="6"/>
        <v>2.8333333333333335</v>
      </c>
      <c r="AJ98" s="193" t="s">
        <v>314</v>
      </c>
    </row>
    <row r="99" spans="1:36" s="193" customFormat="1" ht="20.100000000000001" hidden="1" customHeight="1" x14ac:dyDescent="0.25">
      <c r="A99" s="113">
        <v>87</v>
      </c>
      <c r="B99" s="205" t="s">
        <v>304</v>
      </c>
      <c r="C99" s="184">
        <v>48</v>
      </c>
      <c r="D99" s="84"/>
      <c r="E99" s="206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>
        <v>36</v>
      </c>
      <c r="S99" s="206"/>
      <c r="T99" s="84"/>
      <c r="U99" s="84" t="s">
        <v>339</v>
      </c>
      <c r="V99" s="206"/>
      <c r="W99" s="206"/>
      <c r="X99" s="206"/>
      <c r="Y99" s="206"/>
      <c r="Z99" s="206"/>
      <c r="AA99" s="84"/>
      <c r="AB99" s="84"/>
      <c r="AC99" s="206"/>
      <c r="AD99" s="207"/>
      <c r="AE99" s="84"/>
      <c r="AF99" s="41"/>
      <c r="AG99" s="190">
        <f t="shared" si="7"/>
        <v>84</v>
      </c>
      <c r="AH99" s="191">
        <v>145</v>
      </c>
      <c r="AI99" s="192">
        <f t="shared" si="6"/>
        <v>3.0208333333333335</v>
      </c>
      <c r="AJ99" s="193" t="s">
        <v>314</v>
      </c>
    </row>
    <row r="100" spans="1:36" ht="20.100000000000001" hidden="1" customHeight="1" x14ac:dyDescent="0.25">
      <c r="A100" s="113">
        <v>88</v>
      </c>
      <c r="B100" s="183" t="s">
        <v>330</v>
      </c>
      <c r="C100" s="184">
        <v>150</v>
      </c>
      <c r="D100" s="84"/>
      <c r="E100" s="50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50"/>
      <c r="T100" s="84"/>
      <c r="U100" s="84"/>
      <c r="V100" s="50"/>
      <c r="W100" s="50"/>
      <c r="X100" s="50"/>
      <c r="Y100" s="50"/>
      <c r="Z100" s="50"/>
      <c r="AA100" s="84"/>
      <c r="AB100" s="84"/>
      <c r="AC100" s="50"/>
      <c r="AD100" s="185"/>
      <c r="AE100" s="84"/>
      <c r="AF100" s="41"/>
      <c r="AG100" s="60">
        <f t="shared" si="7"/>
        <v>150</v>
      </c>
      <c r="AH100" s="96">
        <v>327</v>
      </c>
      <c r="AI100" s="40">
        <f t="shared" si="6"/>
        <v>2.1800000000000002</v>
      </c>
      <c r="AJ100" t="s">
        <v>314</v>
      </c>
    </row>
    <row r="101" spans="1:36" ht="20.100000000000001" hidden="1" customHeight="1" x14ac:dyDescent="0.25">
      <c r="A101" s="113">
        <v>89</v>
      </c>
      <c r="B101" s="183" t="s">
        <v>305</v>
      </c>
      <c r="C101" s="184">
        <v>120</v>
      </c>
      <c r="D101" s="84"/>
      <c r="E101" s="50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>
        <v>30</v>
      </c>
      <c r="S101" s="50"/>
      <c r="T101" s="84"/>
      <c r="U101" s="84"/>
      <c r="V101" s="50"/>
      <c r="W101" s="50"/>
      <c r="X101" s="50"/>
      <c r="Y101" s="50"/>
      <c r="Z101" s="50"/>
      <c r="AA101" s="84"/>
      <c r="AB101" s="84"/>
      <c r="AC101" s="50"/>
      <c r="AD101" s="185"/>
      <c r="AE101" s="84"/>
      <c r="AF101" s="41"/>
      <c r="AG101" s="60">
        <f t="shared" si="7"/>
        <v>150</v>
      </c>
      <c r="AH101" s="96">
        <v>84</v>
      </c>
      <c r="AI101" s="40">
        <f t="shared" si="6"/>
        <v>0.7</v>
      </c>
      <c r="AJ101" t="s">
        <v>315</v>
      </c>
    </row>
    <row r="102" spans="1:36" ht="20.100000000000001" hidden="1" customHeight="1" x14ac:dyDescent="0.25">
      <c r="A102" s="113">
        <v>90</v>
      </c>
      <c r="B102" s="183" t="s">
        <v>307</v>
      </c>
      <c r="C102" s="184">
        <v>120</v>
      </c>
      <c r="D102" s="84"/>
      <c r="E102" s="50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>
        <v>30</v>
      </c>
      <c r="S102" s="50"/>
      <c r="T102" s="84"/>
      <c r="U102" s="84"/>
      <c r="V102" s="50"/>
      <c r="W102" s="50"/>
      <c r="X102" s="50"/>
      <c r="Y102" s="50"/>
      <c r="Z102" s="50"/>
      <c r="AA102" s="84"/>
      <c r="AB102" s="84"/>
      <c r="AC102" s="50"/>
      <c r="AD102" s="185"/>
      <c r="AE102" s="84"/>
      <c r="AF102" s="41"/>
      <c r="AG102" s="60">
        <f t="shared" si="7"/>
        <v>150</v>
      </c>
      <c r="AH102" s="96">
        <v>131</v>
      </c>
      <c r="AI102" s="40">
        <f t="shared" si="6"/>
        <v>1.0916666666666666</v>
      </c>
      <c r="AJ102" t="s">
        <v>315</v>
      </c>
    </row>
    <row r="103" spans="1:36" ht="20.100000000000001" hidden="1" customHeight="1" x14ac:dyDescent="0.25">
      <c r="A103" s="113">
        <v>91</v>
      </c>
      <c r="B103" s="183" t="s">
        <v>306</v>
      </c>
      <c r="C103" s="184">
        <v>102</v>
      </c>
      <c r="D103" s="84"/>
      <c r="E103" s="50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>
        <v>48</v>
      </c>
      <c r="S103" s="50"/>
      <c r="T103" s="84"/>
      <c r="U103" s="84"/>
      <c r="V103" s="50"/>
      <c r="W103" s="50"/>
      <c r="X103" s="50"/>
      <c r="Y103" s="50"/>
      <c r="Z103" s="50"/>
      <c r="AA103" s="84"/>
      <c r="AB103" s="84"/>
      <c r="AC103" s="50"/>
      <c r="AD103" s="185"/>
      <c r="AE103" s="84"/>
      <c r="AF103" s="41"/>
      <c r="AG103" s="60">
        <f t="shared" si="7"/>
        <v>150</v>
      </c>
      <c r="AH103" s="96">
        <v>141</v>
      </c>
      <c r="AI103" s="40">
        <f t="shared" si="6"/>
        <v>1.3823529411764706</v>
      </c>
      <c r="AJ103" t="s">
        <v>316</v>
      </c>
    </row>
    <row r="104" spans="1:36" ht="20.100000000000001" hidden="1" customHeight="1" x14ac:dyDescent="0.25">
      <c r="A104" s="113">
        <v>92</v>
      </c>
      <c r="B104" s="183" t="s">
        <v>308</v>
      </c>
      <c r="C104" s="184">
        <v>84</v>
      </c>
      <c r="D104" s="84"/>
      <c r="E104" s="50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>
        <v>60</v>
      </c>
      <c r="S104" s="50"/>
      <c r="T104" s="84"/>
      <c r="U104" s="84"/>
      <c r="V104" s="50"/>
      <c r="W104" s="50"/>
      <c r="X104" s="50"/>
      <c r="Y104" s="50">
        <v>6</v>
      </c>
      <c r="Z104" s="50"/>
      <c r="AA104" s="84"/>
      <c r="AB104" s="84"/>
      <c r="AC104" s="50"/>
      <c r="AD104" s="185"/>
      <c r="AE104" s="84"/>
      <c r="AF104" s="41"/>
      <c r="AG104" s="60">
        <f t="shared" si="7"/>
        <v>150</v>
      </c>
      <c r="AH104" s="96">
        <v>126</v>
      </c>
      <c r="AI104" s="40">
        <f t="shared" si="6"/>
        <v>1.5</v>
      </c>
      <c r="AJ104" t="s">
        <v>317</v>
      </c>
    </row>
    <row r="105" spans="1:36" ht="20.100000000000001" hidden="1" customHeight="1" x14ac:dyDescent="0.25">
      <c r="A105" s="113">
        <v>93</v>
      </c>
      <c r="B105" s="183" t="s">
        <v>309</v>
      </c>
      <c r="C105" s="184">
        <v>144</v>
      </c>
      <c r="D105" s="84"/>
      <c r="E105" s="50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50"/>
      <c r="T105" s="84"/>
      <c r="U105" s="84"/>
      <c r="V105" s="50"/>
      <c r="W105" s="50"/>
      <c r="X105" s="50"/>
      <c r="Y105" s="50">
        <v>6</v>
      </c>
      <c r="Z105" s="50"/>
      <c r="AA105" s="84"/>
      <c r="AB105" s="84"/>
      <c r="AC105" s="50"/>
      <c r="AD105" s="185"/>
      <c r="AE105" s="50"/>
      <c r="AF105" s="41"/>
      <c r="AG105" s="60">
        <f t="shared" si="7"/>
        <v>150</v>
      </c>
      <c r="AH105" s="96">
        <v>110</v>
      </c>
      <c r="AI105" s="40">
        <f t="shared" si="6"/>
        <v>0.76388888888888884</v>
      </c>
      <c r="AJ105" t="s">
        <v>317</v>
      </c>
    </row>
    <row r="106" spans="1:36" ht="20.100000000000001" customHeight="1" x14ac:dyDescent="0.25">
      <c r="A106" s="113">
        <v>94</v>
      </c>
      <c r="B106" s="183" t="s">
        <v>290</v>
      </c>
      <c r="C106" s="184">
        <v>60</v>
      </c>
      <c r="D106" s="84"/>
      <c r="E106" s="50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50"/>
      <c r="T106" s="84"/>
      <c r="U106" s="84"/>
      <c r="V106" s="50"/>
      <c r="W106" s="50"/>
      <c r="X106" s="50"/>
      <c r="Y106" s="50"/>
      <c r="Z106" s="50"/>
      <c r="AA106" s="84"/>
      <c r="AB106" s="84"/>
      <c r="AC106" s="50"/>
      <c r="AD106" s="185"/>
      <c r="AE106" s="50"/>
      <c r="AF106" s="57"/>
      <c r="AG106" s="60">
        <f t="shared" si="7"/>
        <v>60</v>
      </c>
      <c r="AH106" s="96">
        <v>174</v>
      </c>
      <c r="AI106" s="40">
        <f t="shared" si="6"/>
        <v>2.9</v>
      </c>
      <c r="AJ106" t="s">
        <v>295</v>
      </c>
    </row>
    <row r="107" spans="1:36" ht="20.100000000000001" customHeight="1" x14ac:dyDescent="0.25">
      <c r="A107" s="113">
        <v>95</v>
      </c>
      <c r="B107" s="183" t="s">
        <v>291</v>
      </c>
      <c r="C107" s="184">
        <v>84</v>
      </c>
      <c r="D107" s="84"/>
      <c r="E107" s="50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50"/>
      <c r="T107" s="84"/>
      <c r="U107" s="84"/>
      <c r="V107" s="50"/>
      <c r="W107" s="50"/>
      <c r="X107" s="50"/>
      <c r="Y107" s="50"/>
      <c r="Z107" s="50"/>
      <c r="AA107" s="84"/>
      <c r="AB107" s="84"/>
      <c r="AC107" s="50"/>
      <c r="AD107" s="185"/>
      <c r="AE107" s="50"/>
      <c r="AF107" s="41"/>
      <c r="AG107" s="60">
        <f t="shared" si="7"/>
        <v>84</v>
      </c>
      <c r="AH107" s="96">
        <v>132</v>
      </c>
      <c r="AI107" s="40">
        <f t="shared" si="6"/>
        <v>1.5714285714285714</v>
      </c>
      <c r="AJ107" t="s">
        <v>295</v>
      </c>
    </row>
    <row r="108" spans="1:36" ht="20.100000000000001" customHeight="1" x14ac:dyDescent="0.25">
      <c r="A108" s="113">
        <v>96</v>
      </c>
      <c r="B108" s="183" t="s">
        <v>292</v>
      </c>
      <c r="C108" s="184">
        <v>72</v>
      </c>
      <c r="D108" s="84"/>
      <c r="E108" s="50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50"/>
      <c r="T108" s="84"/>
      <c r="U108" s="84"/>
      <c r="V108" s="50"/>
      <c r="W108" s="50"/>
      <c r="X108" s="50"/>
      <c r="Y108" s="50"/>
      <c r="Z108" s="50"/>
      <c r="AA108" s="84"/>
      <c r="AB108" s="84"/>
      <c r="AC108" s="50"/>
      <c r="AD108" s="185"/>
      <c r="AE108" s="50"/>
      <c r="AF108" s="41"/>
      <c r="AG108" s="60">
        <f t="shared" si="7"/>
        <v>72</v>
      </c>
      <c r="AH108" s="96">
        <v>178</v>
      </c>
      <c r="AI108" s="40">
        <f t="shared" si="6"/>
        <v>2.4722222222222223</v>
      </c>
      <c r="AJ108" t="s">
        <v>295</v>
      </c>
    </row>
    <row r="109" spans="1:36" ht="20.100000000000001" customHeight="1" x14ac:dyDescent="0.25">
      <c r="A109" s="113">
        <v>97</v>
      </c>
      <c r="B109" s="183" t="s">
        <v>293</v>
      </c>
      <c r="C109" s="184">
        <v>36</v>
      </c>
      <c r="D109" s="84"/>
      <c r="E109" s="50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50"/>
      <c r="T109" s="84"/>
      <c r="U109" s="84"/>
      <c r="V109" s="50"/>
      <c r="W109" s="50"/>
      <c r="X109" s="50"/>
      <c r="Y109" s="50"/>
      <c r="Z109" s="50"/>
      <c r="AA109" s="84"/>
      <c r="AB109" s="84"/>
      <c r="AC109" s="50"/>
      <c r="AD109" s="185"/>
      <c r="AE109" s="50"/>
      <c r="AF109" s="41"/>
      <c r="AG109" s="60">
        <f t="shared" si="7"/>
        <v>36</v>
      </c>
      <c r="AH109" s="96">
        <v>74</v>
      </c>
      <c r="AI109" s="40">
        <f t="shared" si="6"/>
        <v>2.0555555555555554</v>
      </c>
      <c r="AJ109" t="s">
        <v>295</v>
      </c>
    </row>
    <row r="110" spans="1:36" ht="20.100000000000001" customHeight="1" x14ac:dyDescent="0.25">
      <c r="A110" s="113">
        <v>98</v>
      </c>
      <c r="B110" s="183" t="s">
        <v>294</v>
      </c>
      <c r="C110" s="184">
        <v>0</v>
      </c>
      <c r="D110" s="84"/>
      <c r="E110" s="50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50"/>
      <c r="T110" s="84"/>
      <c r="U110" s="84"/>
      <c r="V110" s="50"/>
      <c r="W110" s="50"/>
      <c r="X110" s="50"/>
      <c r="Y110" s="50"/>
      <c r="Z110" s="50"/>
      <c r="AA110" s="84"/>
      <c r="AB110" s="84"/>
      <c r="AC110" s="50"/>
      <c r="AD110" s="185"/>
      <c r="AE110" s="50"/>
      <c r="AF110" s="41"/>
      <c r="AG110" s="60">
        <f t="shared" si="7"/>
        <v>0</v>
      </c>
      <c r="AH110" s="96">
        <v>31</v>
      </c>
      <c r="AI110" s="40" t="e">
        <f t="shared" si="6"/>
        <v>#DIV/0!</v>
      </c>
      <c r="AJ110" t="s">
        <v>295</v>
      </c>
    </row>
    <row r="111" spans="1:36" ht="20.100000000000001" hidden="1" customHeight="1" x14ac:dyDescent="0.25">
      <c r="A111" s="113">
        <v>99</v>
      </c>
      <c r="B111" s="183" t="s">
        <v>285</v>
      </c>
      <c r="C111" s="184">
        <v>90</v>
      </c>
      <c r="D111" s="84"/>
      <c r="E111" s="50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50"/>
      <c r="T111" s="84"/>
      <c r="U111" s="84"/>
      <c r="V111" s="50"/>
      <c r="W111" s="50"/>
      <c r="X111" s="50"/>
      <c r="Y111" s="50"/>
      <c r="Z111" s="50"/>
      <c r="AA111" s="84"/>
      <c r="AB111" s="84"/>
      <c r="AC111" s="50"/>
      <c r="AD111" s="185"/>
      <c r="AE111" s="50"/>
      <c r="AF111" s="41"/>
      <c r="AG111" s="60">
        <f t="shared" si="7"/>
        <v>90</v>
      </c>
      <c r="AH111" s="96">
        <v>115</v>
      </c>
      <c r="AI111" s="40">
        <f t="shared" si="6"/>
        <v>1.2777777777777777</v>
      </c>
      <c r="AJ111" t="s">
        <v>289</v>
      </c>
    </row>
    <row r="112" spans="1:36" ht="20.100000000000001" hidden="1" customHeight="1" x14ac:dyDescent="0.25">
      <c r="A112" s="113">
        <v>100</v>
      </c>
      <c r="B112" s="183" t="s">
        <v>286</v>
      </c>
      <c r="C112" s="184">
        <v>120</v>
      </c>
      <c r="D112" s="84"/>
      <c r="E112" s="50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>
        <v>15</v>
      </c>
      <c r="Q112" s="84"/>
      <c r="R112" s="84">
        <v>15</v>
      </c>
      <c r="S112" s="50"/>
      <c r="T112" s="84"/>
      <c r="U112" s="84"/>
      <c r="V112" s="50"/>
      <c r="W112" s="50"/>
      <c r="X112" s="50"/>
      <c r="Y112" s="50"/>
      <c r="Z112" s="50"/>
      <c r="AA112" s="84"/>
      <c r="AB112" s="84"/>
      <c r="AC112" s="50"/>
      <c r="AD112" s="185"/>
      <c r="AE112" s="50"/>
      <c r="AF112" s="41"/>
      <c r="AG112" s="60">
        <f t="shared" si="7"/>
        <v>150</v>
      </c>
      <c r="AH112" s="96">
        <v>102</v>
      </c>
      <c r="AI112" s="40">
        <f t="shared" si="6"/>
        <v>0.85</v>
      </c>
      <c r="AJ112" t="s">
        <v>288</v>
      </c>
    </row>
    <row r="113" spans="1:36" ht="20.100000000000001" hidden="1" customHeight="1" x14ac:dyDescent="0.25">
      <c r="A113" s="113">
        <v>101</v>
      </c>
      <c r="B113" s="183" t="s">
        <v>287</v>
      </c>
      <c r="C113" s="184">
        <v>120</v>
      </c>
      <c r="D113" s="84"/>
      <c r="E113" s="50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>
        <v>15</v>
      </c>
      <c r="Q113" s="84"/>
      <c r="R113" s="84">
        <v>15</v>
      </c>
      <c r="S113" s="50"/>
      <c r="T113" s="84"/>
      <c r="U113" s="84"/>
      <c r="V113" s="50"/>
      <c r="W113" s="50"/>
      <c r="X113" s="50"/>
      <c r="Y113" s="50"/>
      <c r="Z113" s="50"/>
      <c r="AA113" s="84"/>
      <c r="AB113" s="84"/>
      <c r="AC113" s="50"/>
      <c r="AD113" s="185"/>
      <c r="AE113" s="50"/>
      <c r="AF113" s="41"/>
      <c r="AG113" s="60">
        <f t="shared" si="7"/>
        <v>150</v>
      </c>
      <c r="AH113" s="96">
        <v>292</v>
      </c>
      <c r="AI113" s="40">
        <f t="shared" si="6"/>
        <v>2.4333333333333331</v>
      </c>
      <c r="AJ113" t="s">
        <v>288</v>
      </c>
    </row>
    <row r="114" spans="1:36" ht="20.100000000000001" hidden="1" customHeight="1" x14ac:dyDescent="0.25">
      <c r="A114" s="113">
        <v>102</v>
      </c>
      <c r="B114" s="183" t="s">
        <v>296</v>
      </c>
      <c r="C114" s="184">
        <v>120</v>
      </c>
      <c r="D114" s="84"/>
      <c r="E114" s="50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>
        <v>30</v>
      </c>
      <c r="S114" s="50"/>
      <c r="T114" s="84"/>
      <c r="U114" s="84"/>
      <c r="V114" s="50"/>
      <c r="W114" s="50"/>
      <c r="X114" s="50"/>
      <c r="Y114" s="50"/>
      <c r="Z114" s="50"/>
      <c r="AA114" s="84"/>
      <c r="AB114" s="84"/>
      <c r="AC114" s="50"/>
      <c r="AD114" s="185"/>
      <c r="AE114" s="50"/>
      <c r="AF114" s="41"/>
      <c r="AG114" s="60">
        <f t="shared" si="7"/>
        <v>150</v>
      </c>
      <c r="AH114" s="96">
        <v>192</v>
      </c>
      <c r="AI114" s="40">
        <f t="shared" si="6"/>
        <v>1.6</v>
      </c>
      <c r="AJ114" t="s">
        <v>298</v>
      </c>
    </row>
    <row r="115" spans="1:36" ht="20.100000000000001" hidden="1" customHeight="1" x14ac:dyDescent="0.25">
      <c r="A115" s="113">
        <v>103</v>
      </c>
      <c r="B115" s="183" t="s">
        <v>297</v>
      </c>
      <c r="C115" s="184">
        <v>120</v>
      </c>
      <c r="D115" s="84"/>
      <c r="E115" s="50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>
        <v>30</v>
      </c>
      <c r="S115" s="50"/>
      <c r="T115" s="84"/>
      <c r="U115" s="84"/>
      <c r="V115" s="50"/>
      <c r="W115" s="50"/>
      <c r="X115" s="50"/>
      <c r="Y115" s="50"/>
      <c r="Z115" s="50"/>
      <c r="AA115" s="84"/>
      <c r="AB115" s="84"/>
      <c r="AC115" s="50"/>
      <c r="AD115" s="185"/>
      <c r="AE115" s="50"/>
      <c r="AF115" s="57"/>
      <c r="AG115" s="60">
        <f t="shared" si="7"/>
        <v>150</v>
      </c>
      <c r="AH115" s="96">
        <v>203</v>
      </c>
      <c r="AI115" s="40">
        <f t="shared" si="6"/>
        <v>1.6916666666666667</v>
      </c>
      <c r="AJ115" t="s">
        <v>300</v>
      </c>
    </row>
    <row r="116" spans="1:36" ht="20.100000000000001" hidden="1" customHeight="1" x14ac:dyDescent="0.25">
      <c r="A116" s="113">
        <v>104</v>
      </c>
      <c r="B116" s="183" t="s">
        <v>310</v>
      </c>
      <c r="C116" s="184">
        <v>100</v>
      </c>
      <c r="D116" s="84"/>
      <c r="E116" s="50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>
        <v>50</v>
      </c>
      <c r="S116" s="50"/>
      <c r="T116" s="84"/>
      <c r="U116" s="84"/>
      <c r="V116" s="50"/>
      <c r="W116" s="50"/>
      <c r="X116" s="50"/>
      <c r="Y116" s="50"/>
      <c r="Z116" s="50"/>
      <c r="AA116" s="84"/>
      <c r="AB116" s="84"/>
      <c r="AC116" s="50"/>
      <c r="AD116" s="185"/>
      <c r="AE116" s="50"/>
      <c r="AF116" s="41"/>
      <c r="AG116" s="60">
        <f t="shared" si="7"/>
        <v>150</v>
      </c>
      <c r="AH116" s="96">
        <v>44</v>
      </c>
      <c r="AI116" s="40">
        <f t="shared" si="6"/>
        <v>0.44</v>
      </c>
      <c r="AJ116" t="s">
        <v>318</v>
      </c>
    </row>
    <row r="117" spans="1:36" ht="20.100000000000001" hidden="1" customHeight="1" x14ac:dyDescent="0.25">
      <c r="A117" s="113">
        <v>105</v>
      </c>
      <c r="B117" s="183" t="s">
        <v>311</v>
      </c>
      <c r="C117" s="184">
        <v>110</v>
      </c>
      <c r="D117" s="84"/>
      <c r="E117" s="50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>
        <v>40</v>
      </c>
      <c r="S117" s="50"/>
      <c r="T117" s="84"/>
      <c r="U117" s="84"/>
      <c r="V117" s="50"/>
      <c r="W117" s="50"/>
      <c r="X117" s="50"/>
      <c r="Y117" s="50"/>
      <c r="Z117" s="50"/>
      <c r="AA117" s="84"/>
      <c r="AB117" s="84"/>
      <c r="AC117" s="50"/>
      <c r="AD117" s="185"/>
      <c r="AE117" s="50"/>
      <c r="AF117" s="41"/>
      <c r="AG117" s="60">
        <f t="shared" si="7"/>
        <v>150</v>
      </c>
      <c r="AH117" s="96">
        <v>190</v>
      </c>
      <c r="AI117" s="40">
        <f t="shared" si="6"/>
        <v>1.7272727272727273</v>
      </c>
      <c r="AJ117" t="s">
        <v>318</v>
      </c>
    </row>
    <row r="118" spans="1:36" ht="20.100000000000001" hidden="1" customHeight="1" x14ac:dyDescent="0.25">
      <c r="A118" s="113">
        <v>106</v>
      </c>
      <c r="B118" s="183" t="s">
        <v>331</v>
      </c>
      <c r="C118" s="184">
        <v>96</v>
      </c>
      <c r="D118" s="84"/>
      <c r="E118" s="50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>
        <v>42</v>
      </c>
      <c r="S118" s="50"/>
      <c r="T118" s="84"/>
      <c r="U118" s="84"/>
      <c r="V118" s="50"/>
      <c r="W118" s="50"/>
      <c r="X118" s="50"/>
      <c r="Y118" s="50">
        <v>6</v>
      </c>
      <c r="Z118" s="50"/>
      <c r="AA118" s="84"/>
      <c r="AB118" s="84"/>
      <c r="AC118" s="50"/>
      <c r="AD118" s="185"/>
      <c r="AE118" s="50"/>
      <c r="AF118" s="41">
        <v>6</v>
      </c>
      <c r="AG118" s="60">
        <f t="shared" si="7"/>
        <v>150</v>
      </c>
      <c r="AH118" s="96">
        <v>210</v>
      </c>
      <c r="AI118" s="40">
        <f t="shared" si="6"/>
        <v>2.1875</v>
      </c>
      <c r="AJ118" t="s">
        <v>284</v>
      </c>
    </row>
    <row r="119" spans="1:36" ht="20.100000000000001" hidden="1" customHeight="1" x14ac:dyDescent="0.25">
      <c r="A119" s="113">
        <v>107</v>
      </c>
      <c r="B119" s="183" t="s">
        <v>332</v>
      </c>
      <c r="C119" s="184">
        <v>78</v>
      </c>
      <c r="D119" s="84"/>
      <c r="E119" s="50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>
        <v>18</v>
      </c>
      <c r="S119" s="50"/>
      <c r="T119" s="84"/>
      <c r="U119" s="84"/>
      <c r="V119" s="50"/>
      <c r="W119" s="50"/>
      <c r="X119" s="50"/>
      <c r="Y119" s="50"/>
      <c r="Z119" s="50"/>
      <c r="AA119" s="84"/>
      <c r="AB119" s="84"/>
      <c r="AC119" s="50"/>
      <c r="AD119" s="185"/>
      <c r="AE119" s="50"/>
      <c r="AF119" s="41"/>
      <c r="AG119" s="60">
        <f t="shared" si="7"/>
        <v>96</v>
      </c>
      <c r="AH119" s="96">
        <v>68</v>
      </c>
      <c r="AI119" s="40">
        <f t="shared" si="6"/>
        <v>0.87179487179487181</v>
      </c>
      <c r="AJ119" t="s">
        <v>284</v>
      </c>
    </row>
    <row r="120" spans="1:36" ht="20.100000000000001" hidden="1" customHeight="1" x14ac:dyDescent="0.25">
      <c r="A120" s="113">
        <v>108</v>
      </c>
      <c r="B120" s="183" t="s">
        <v>312</v>
      </c>
      <c r="C120" s="184">
        <v>90</v>
      </c>
      <c r="D120" s="84"/>
      <c r="E120" s="50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>
        <v>60</v>
      </c>
      <c r="S120" s="50"/>
      <c r="T120" s="84"/>
      <c r="U120" s="84"/>
      <c r="V120" s="50"/>
      <c r="W120" s="50"/>
      <c r="X120" s="50"/>
      <c r="Y120" s="50"/>
      <c r="Z120" s="50"/>
      <c r="AA120" s="84"/>
      <c r="AB120" s="84"/>
      <c r="AC120" s="50"/>
      <c r="AD120" s="185"/>
      <c r="AE120" s="50"/>
      <c r="AF120" s="41"/>
      <c r="AG120" s="60">
        <f t="shared" si="7"/>
        <v>150</v>
      </c>
      <c r="AH120" s="96">
        <v>98</v>
      </c>
      <c r="AI120" s="40">
        <f t="shared" si="6"/>
        <v>1.0888888888888888</v>
      </c>
      <c r="AJ120" t="s">
        <v>319</v>
      </c>
    </row>
    <row r="121" spans="1:36" ht="20.100000000000001" hidden="1" customHeight="1" thickBot="1" x14ac:dyDescent="0.25">
      <c r="A121" s="113">
        <v>109</v>
      </c>
      <c r="B121" s="183" t="s">
        <v>313</v>
      </c>
      <c r="C121" s="184">
        <v>90</v>
      </c>
      <c r="D121" s="84"/>
      <c r="E121" s="50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>
        <v>60</v>
      </c>
      <c r="S121" s="50"/>
      <c r="T121" s="84"/>
      <c r="U121" s="84"/>
      <c r="V121" s="50"/>
      <c r="W121" s="50"/>
      <c r="X121" s="50"/>
      <c r="Y121" s="50"/>
      <c r="Z121" s="50"/>
      <c r="AA121" s="84"/>
      <c r="AB121" s="84"/>
      <c r="AC121" s="50"/>
      <c r="AD121" s="185"/>
      <c r="AE121" s="50"/>
      <c r="AF121" s="41"/>
      <c r="AG121" s="60">
        <f t="shared" si="7"/>
        <v>150</v>
      </c>
      <c r="AH121" s="96">
        <v>152</v>
      </c>
      <c r="AI121" s="40">
        <f t="shared" si="6"/>
        <v>1.6888888888888889</v>
      </c>
      <c r="AJ121" t="s">
        <v>319</v>
      </c>
    </row>
    <row r="122" spans="1:36" ht="20.100000000000001" hidden="1" customHeight="1" thickBot="1" x14ac:dyDescent="0.3">
      <c r="A122" s="51"/>
      <c r="B122" s="101" t="s">
        <v>2</v>
      </c>
      <c r="C122" s="115">
        <f t="shared" ref="C122:AH122" si="8">SUM(C13:C121)</f>
        <v>3986</v>
      </c>
      <c r="D122" s="160">
        <f t="shared" si="8"/>
        <v>0</v>
      </c>
      <c r="E122" s="52">
        <f t="shared" si="8"/>
        <v>445</v>
      </c>
      <c r="F122" s="52">
        <f t="shared" si="8"/>
        <v>54</v>
      </c>
      <c r="G122" s="52">
        <f t="shared" si="8"/>
        <v>252</v>
      </c>
      <c r="H122" s="52">
        <f t="shared" si="8"/>
        <v>48</v>
      </c>
      <c r="I122" s="52">
        <f t="shared" si="8"/>
        <v>132</v>
      </c>
      <c r="J122" s="52">
        <f t="shared" si="8"/>
        <v>36</v>
      </c>
      <c r="K122" s="52">
        <f t="shared" si="8"/>
        <v>0</v>
      </c>
      <c r="L122" s="52">
        <f t="shared" si="8"/>
        <v>24</v>
      </c>
      <c r="M122" s="52">
        <f t="shared" si="8"/>
        <v>0</v>
      </c>
      <c r="N122" s="52">
        <f t="shared" si="8"/>
        <v>0</v>
      </c>
      <c r="O122" s="52">
        <f t="shared" si="8"/>
        <v>543</v>
      </c>
      <c r="P122" s="52">
        <f t="shared" si="8"/>
        <v>432</v>
      </c>
      <c r="Q122" s="52">
        <f t="shared" si="8"/>
        <v>474</v>
      </c>
      <c r="R122" s="52">
        <f t="shared" si="8"/>
        <v>2062</v>
      </c>
      <c r="S122" s="52">
        <f t="shared" si="8"/>
        <v>0</v>
      </c>
      <c r="T122" s="52">
        <f t="shared" si="8"/>
        <v>2009</v>
      </c>
      <c r="U122" s="52">
        <f t="shared" si="8"/>
        <v>3365</v>
      </c>
      <c r="V122" s="52">
        <f t="shared" si="8"/>
        <v>0</v>
      </c>
      <c r="W122" s="52">
        <f t="shared" si="8"/>
        <v>0</v>
      </c>
      <c r="X122" s="52">
        <f t="shared" si="8"/>
        <v>0</v>
      </c>
      <c r="Y122" s="52">
        <f t="shared" si="8"/>
        <v>18</v>
      </c>
      <c r="Z122" s="52">
        <f t="shared" si="8"/>
        <v>0</v>
      </c>
      <c r="AA122" s="52">
        <f t="shared" si="8"/>
        <v>36</v>
      </c>
      <c r="AB122" s="52">
        <f t="shared" si="8"/>
        <v>108</v>
      </c>
      <c r="AC122" s="52">
        <f t="shared" si="8"/>
        <v>18</v>
      </c>
      <c r="AD122" s="52">
        <f t="shared" si="8"/>
        <v>0</v>
      </c>
      <c r="AE122" s="52">
        <f t="shared" si="8"/>
        <v>688</v>
      </c>
      <c r="AF122" s="52">
        <f t="shared" si="8"/>
        <v>6</v>
      </c>
      <c r="AG122" s="53">
        <f t="shared" si="8"/>
        <v>14736</v>
      </c>
      <c r="AH122" s="54">
        <f t="shared" si="8"/>
        <v>9282</v>
      </c>
      <c r="AI122" s="55">
        <f>+AH122/C122</f>
        <v>2.3286502759658805</v>
      </c>
    </row>
    <row r="124" spans="1:36" x14ac:dyDescent="0.25">
      <c r="B124" s="2" t="s">
        <v>18</v>
      </c>
    </row>
    <row r="128" spans="1:36" x14ac:dyDescent="0.25">
      <c r="A128" s="4"/>
      <c r="B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W128" s="4"/>
      <c r="X128" s="4"/>
      <c r="Y128" s="4"/>
      <c r="Z128" s="4"/>
      <c r="AA128" s="4"/>
      <c r="AB128" s="4"/>
      <c r="AC128" s="4"/>
      <c r="AD128" s="4"/>
      <c r="AE128" s="4"/>
      <c r="AF128" s="181"/>
    </row>
    <row r="129" spans="1:32" x14ac:dyDescent="0.25">
      <c r="A129" s="6" t="s">
        <v>5</v>
      </c>
      <c r="B129" s="6"/>
      <c r="D129" s="6" t="s">
        <v>6</v>
      </c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</row>
    <row r="133" spans="1:32" x14ac:dyDescent="0.25">
      <c r="A133" s="4"/>
      <c r="B133" s="4"/>
    </row>
    <row r="134" spans="1:32" x14ac:dyDescent="0.25">
      <c r="A134" s="6" t="s">
        <v>4</v>
      </c>
      <c r="B134" s="6"/>
    </row>
    <row r="135" spans="1:32" x14ac:dyDescent="0.25">
      <c r="D135" s="2" t="s">
        <v>210</v>
      </c>
    </row>
    <row r="136" spans="1:32" x14ac:dyDescent="0.25"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</row>
    <row r="137" spans="1:32" x14ac:dyDescent="0.25">
      <c r="C137" s="8" t="s">
        <v>19</v>
      </c>
      <c r="D137" s="8" t="s">
        <v>193</v>
      </c>
      <c r="E137" s="8"/>
      <c r="F137" s="8"/>
      <c r="G137" s="8"/>
      <c r="H137" s="8"/>
      <c r="I137" s="8"/>
      <c r="J137" s="8"/>
      <c r="K137" s="8" t="s">
        <v>256</v>
      </c>
      <c r="L137" s="8" t="s">
        <v>204</v>
      </c>
      <c r="M137" s="8"/>
      <c r="N137" s="8"/>
      <c r="O137" s="8"/>
      <c r="T137" s="8"/>
      <c r="U137" s="8"/>
      <c r="V137" s="49" t="s">
        <v>180</v>
      </c>
      <c r="W137" s="86" t="s">
        <v>181</v>
      </c>
    </row>
    <row r="138" spans="1:32" x14ac:dyDescent="0.25">
      <c r="C138" s="8" t="s">
        <v>245</v>
      </c>
      <c r="D138" s="8" t="s">
        <v>246</v>
      </c>
      <c r="E138" s="8"/>
      <c r="F138" s="8"/>
      <c r="G138" s="8"/>
      <c r="H138" s="8"/>
      <c r="I138" s="8"/>
      <c r="J138" s="8"/>
      <c r="K138" s="8" t="s">
        <v>53</v>
      </c>
      <c r="L138" s="8" t="s">
        <v>54</v>
      </c>
      <c r="M138" s="8"/>
      <c r="N138" s="8"/>
      <c r="O138" s="8"/>
      <c r="T138" s="8"/>
      <c r="U138" s="8"/>
      <c r="V138" s="8" t="s">
        <v>171</v>
      </c>
      <c r="W138" s="8" t="s">
        <v>172</v>
      </c>
    </row>
    <row r="139" spans="1:32" x14ac:dyDescent="0.25">
      <c r="C139" s="8" t="s">
        <v>20</v>
      </c>
      <c r="D139" s="8" t="s">
        <v>157</v>
      </c>
      <c r="E139" s="8"/>
      <c r="F139" s="8"/>
      <c r="G139" s="8"/>
      <c r="H139" s="8"/>
      <c r="I139" s="8"/>
      <c r="J139" s="8"/>
      <c r="K139" s="8" t="s">
        <v>21</v>
      </c>
      <c r="L139" s="8" t="s">
        <v>169</v>
      </c>
      <c r="M139" s="8"/>
      <c r="N139" s="8"/>
      <c r="O139" s="8"/>
      <c r="T139" s="8"/>
      <c r="U139" s="47"/>
      <c r="V139" s="8" t="s">
        <v>175</v>
      </c>
      <c r="W139" s="8" t="s">
        <v>176</v>
      </c>
      <c r="X139" s="86"/>
    </row>
    <row r="140" spans="1:32" x14ac:dyDescent="0.25">
      <c r="C140" s="8" t="s">
        <v>194</v>
      </c>
      <c r="D140" s="8" t="s">
        <v>195</v>
      </c>
      <c r="E140" s="8"/>
      <c r="F140" s="8"/>
      <c r="G140" s="8"/>
      <c r="H140" s="8"/>
      <c r="I140" s="8"/>
      <c r="J140" s="8"/>
      <c r="K140" s="8" t="s">
        <v>29</v>
      </c>
      <c r="L140" s="8" t="s">
        <v>30</v>
      </c>
      <c r="M140" s="8"/>
      <c r="N140" s="8"/>
      <c r="O140" s="8"/>
      <c r="T140" s="8"/>
      <c r="U140" s="47"/>
      <c r="V140" s="8" t="s">
        <v>177</v>
      </c>
      <c r="W140" s="8" t="s">
        <v>178</v>
      </c>
      <c r="X140" s="86"/>
    </row>
    <row r="141" spans="1:32" x14ac:dyDescent="0.25">
      <c r="C141" s="8" t="s">
        <v>156</v>
      </c>
      <c r="D141" s="8" t="s">
        <v>196</v>
      </c>
      <c r="E141" s="8"/>
      <c r="F141" s="8"/>
      <c r="G141" s="8"/>
      <c r="H141" s="8"/>
      <c r="I141" s="8"/>
      <c r="J141" s="8"/>
      <c r="K141" s="8" t="s">
        <v>22</v>
      </c>
      <c r="L141" s="8" t="s">
        <v>23</v>
      </c>
      <c r="M141" s="8"/>
      <c r="N141" s="8"/>
      <c r="O141" s="8"/>
      <c r="T141" s="8"/>
      <c r="U141" s="8"/>
      <c r="V141" s="8" t="s">
        <v>226</v>
      </c>
      <c r="W141" s="8" t="s">
        <v>227</v>
      </c>
    </row>
    <row r="142" spans="1:32" x14ac:dyDescent="0.25">
      <c r="C142" s="8" t="s">
        <v>197</v>
      </c>
      <c r="D142" s="8" t="s">
        <v>198</v>
      </c>
      <c r="E142" s="8"/>
      <c r="F142" s="8"/>
      <c r="G142" s="8"/>
      <c r="H142" s="8"/>
      <c r="I142" s="8"/>
      <c r="J142" s="8"/>
      <c r="K142" s="8" t="s">
        <v>205</v>
      </c>
      <c r="L142" s="8" t="s">
        <v>208</v>
      </c>
      <c r="M142" s="8"/>
      <c r="N142" s="8"/>
      <c r="T142" s="8"/>
      <c r="U142" s="8"/>
      <c r="V142" s="8" t="s">
        <v>257</v>
      </c>
      <c r="W142" s="8" t="s">
        <v>258</v>
      </c>
    </row>
    <row r="143" spans="1:32" x14ac:dyDescent="0.25">
      <c r="C143" s="8" t="s">
        <v>199</v>
      </c>
      <c r="D143" s="8" t="s">
        <v>200</v>
      </c>
      <c r="E143" s="8"/>
      <c r="F143" s="8"/>
      <c r="G143" s="8"/>
      <c r="H143" s="8"/>
      <c r="I143" s="8"/>
      <c r="J143" s="8"/>
      <c r="K143" s="8" t="s">
        <v>206</v>
      </c>
      <c r="L143" s="8" t="s">
        <v>207</v>
      </c>
      <c r="M143" s="8"/>
      <c r="N143" s="8"/>
      <c r="O143" s="8"/>
      <c r="T143" s="8"/>
      <c r="U143" s="8"/>
      <c r="V143" s="8" t="s">
        <v>281</v>
      </c>
      <c r="W143" s="8" t="s">
        <v>282</v>
      </c>
    </row>
    <row r="144" spans="1:32" x14ac:dyDescent="0.25">
      <c r="C144" s="8" t="s">
        <v>201</v>
      </c>
      <c r="D144" s="8" t="s">
        <v>202</v>
      </c>
      <c r="K144" s="8" t="s">
        <v>25</v>
      </c>
      <c r="L144" s="8" t="s">
        <v>28</v>
      </c>
      <c r="M144" s="8"/>
      <c r="N144" s="8"/>
      <c r="O144" s="8"/>
    </row>
    <row r="145" spans="3:19" x14ac:dyDescent="0.25">
      <c r="C145" s="8" t="s">
        <v>164</v>
      </c>
      <c r="D145" s="8" t="s">
        <v>165</v>
      </c>
      <c r="K145" s="8" t="s">
        <v>247</v>
      </c>
      <c r="L145" s="8" t="s">
        <v>248</v>
      </c>
      <c r="M145" s="8"/>
      <c r="N145" s="8"/>
      <c r="O145" s="8"/>
    </row>
    <row r="146" spans="3:19" x14ac:dyDescent="0.25">
      <c r="C146" s="8" t="s">
        <v>163</v>
      </c>
      <c r="D146" s="8" t="s">
        <v>203</v>
      </c>
      <c r="K146" s="8" t="s">
        <v>26</v>
      </c>
      <c r="L146" s="8" t="s">
        <v>209</v>
      </c>
      <c r="M146" s="8"/>
      <c r="N146" s="49"/>
      <c r="O146" s="463"/>
      <c r="P146" s="463"/>
      <c r="Q146" s="463"/>
      <c r="R146" s="463"/>
      <c r="S146" s="463"/>
    </row>
    <row r="147" spans="3:19" x14ac:dyDescent="0.25">
      <c r="C147" s="8" t="s">
        <v>167</v>
      </c>
      <c r="D147" s="8" t="s">
        <v>168</v>
      </c>
      <c r="K147" s="8" t="s">
        <v>24</v>
      </c>
      <c r="L147" s="8" t="s">
        <v>27</v>
      </c>
      <c r="M147" s="8"/>
      <c r="N147" s="8"/>
      <c r="O147" s="8"/>
    </row>
    <row r="148" spans="3:19" x14ac:dyDescent="0.25">
      <c r="C148" s="8" t="s">
        <v>183</v>
      </c>
      <c r="D148" s="8" t="s">
        <v>223</v>
      </c>
      <c r="K148" s="8"/>
      <c r="L148" s="8"/>
      <c r="M148" s="8"/>
      <c r="N148" s="8"/>
      <c r="O148" s="8"/>
      <c r="P148" s="8"/>
      <c r="Q148" s="8"/>
    </row>
    <row r="149" spans="3:19" x14ac:dyDescent="0.25">
      <c r="C149" s="8"/>
      <c r="D149" s="8"/>
      <c r="N149" s="8"/>
      <c r="O149" s="8"/>
      <c r="P149" s="8"/>
      <c r="Q149" s="8"/>
    </row>
    <row r="150" spans="3:19" x14ac:dyDescent="0.25">
      <c r="C150" s="8"/>
      <c r="D150" s="8"/>
      <c r="N150" s="8"/>
      <c r="O150" s="8"/>
      <c r="P150" s="8"/>
      <c r="Q150" s="8"/>
    </row>
    <row r="151" spans="3:19" x14ac:dyDescent="0.25">
      <c r="C151" s="8"/>
      <c r="D151" s="8"/>
      <c r="N151" s="8"/>
      <c r="O151" s="8"/>
      <c r="P151" s="8"/>
      <c r="Q151" s="8"/>
    </row>
    <row r="152" spans="3:19" x14ac:dyDescent="0.25">
      <c r="N152" s="8"/>
      <c r="O152" s="8"/>
    </row>
    <row r="153" spans="3:19" x14ac:dyDescent="0.25">
      <c r="N153" s="8"/>
      <c r="O153" s="8"/>
    </row>
  </sheetData>
  <autoFilter ref="A12:AJ122">
    <filterColumn colId="35">
      <filters>
        <filter val="C.S. SORITOR"/>
      </filters>
    </filterColumn>
  </autoFilter>
  <mergeCells count="17">
    <mergeCell ref="A5:C5"/>
    <mergeCell ref="U5:X5"/>
    <mergeCell ref="A6:C6"/>
    <mergeCell ref="U6:X6"/>
    <mergeCell ref="A7:C7"/>
    <mergeCell ref="U7:X7"/>
    <mergeCell ref="A9:B9"/>
    <mergeCell ref="U9:X9"/>
    <mergeCell ref="V37:AB37"/>
    <mergeCell ref="D15:AF15"/>
    <mergeCell ref="D25:AF25"/>
    <mergeCell ref="D28:AE28"/>
    <mergeCell ref="V63:AA63"/>
    <mergeCell ref="V91:AE91"/>
    <mergeCell ref="V93:AA93"/>
    <mergeCell ref="O146:S146"/>
    <mergeCell ref="D42:AF42"/>
  </mergeCells>
  <printOptions horizontalCentered="1" verticalCentered="1"/>
  <pageMargins left="0" right="0" top="0" bottom="0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2:AK173"/>
  <sheetViews>
    <sheetView showGridLines="0" workbookViewId="0">
      <selection activeCell="B14" sqref="B14"/>
    </sheetView>
  </sheetViews>
  <sheetFormatPr baseColWidth="10" defaultRowHeight="15" x14ac:dyDescent="0.25"/>
  <cols>
    <col min="1" max="1" width="4.85546875" style="66" customWidth="1"/>
    <col min="2" max="2" width="41.28515625" style="66" customWidth="1"/>
    <col min="3" max="3" width="6.7109375" style="66" customWidth="1"/>
    <col min="4" max="4" width="6.5703125" style="66" customWidth="1"/>
    <col min="5" max="16" width="5.28515625" style="66" customWidth="1"/>
    <col min="17" max="17" width="6.7109375" style="66" customWidth="1"/>
    <col min="18" max="18" width="6.140625" style="66" customWidth="1"/>
    <col min="19" max="19" width="5.7109375" style="66" customWidth="1"/>
    <col min="20" max="23" width="6.140625" style="66" customWidth="1"/>
    <col min="24" max="30" width="5.28515625" style="66" customWidth="1"/>
    <col min="31" max="31" width="5.140625" style="66" customWidth="1"/>
    <col min="32" max="32" width="10" style="66" customWidth="1"/>
    <col min="33" max="33" width="9.5703125" style="66" customWidth="1"/>
    <col min="34" max="34" width="10" style="66" customWidth="1"/>
    <col min="35" max="35" width="18.140625" style="66" customWidth="1"/>
    <col min="36" max="16384" width="11.42578125" style="66"/>
  </cols>
  <sheetData>
    <row r="2" spans="1:35" x14ac:dyDescent="0.25">
      <c r="A2" s="64" t="s">
        <v>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</row>
    <row r="5" spans="1:35" x14ac:dyDescent="0.25">
      <c r="A5" s="470" t="s">
        <v>149</v>
      </c>
      <c r="B5" s="471"/>
      <c r="C5" s="472"/>
      <c r="R5" s="129" t="s">
        <v>0</v>
      </c>
      <c r="S5" s="130"/>
      <c r="T5" s="130"/>
      <c r="U5" s="473" t="s">
        <v>228</v>
      </c>
      <c r="V5" s="473"/>
      <c r="W5" s="473"/>
      <c r="X5" s="473"/>
      <c r="Y5" s="65"/>
      <c r="Z5" s="65"/>
      <c r="AA5" s="65"/>
      <c r="AB5" s="65"/>
      <c r="AC5" s="65"/>
      <c r="AD5" s="65"/>
    </row>
    <row r="6" spans="1:35" x14ac:dyDescent="0.25">
      <c r="A6" s="470" t="s">
        <v>148</v>
      </c>
      <c r="B6" s="471"/>
      <c r="C6" s="472"/>
      <c r="R6" s="129" t="s">
        <v>1</v>
      </c>
      <c r="S6" s="130"/>
      <c r="T6" s="130"/>
      <c r="U6" s="473" t="s">
        <v>153</v>
      </c>
      <c r="V6" s="473"/>
      <c r="W6" s="473"/>
      <c r="X6" s="473"/>
      <c r="Y6" s="65"/>
      <c r="Z6" s="65"/>
      <c r="AA6" s="65"/>
      <c r="AB6" s="65"/>
      <c r="AC6" s="65"/>
      <c r="AD6" s="65"/>
    </row>
    <row r="7" spans="1:35" x14ac:dyDescent="0.25">
      <c r="A7" s="470" t="s">
        <v>341</v>
      </c>
      <c r="B7" s="471"/>
      <c r="C7" s="472"/>
      <c r="R7" s="129" t="s">
        <v>8</v>
      </c>
      <c r="S7" s="130"/>
      <c r="T7" s="130"/>
      <c r="U7" s="473"/>
      <c r="V7" s="473"/>
      <c r="W7" s="473"/>
      <c r="X7" s="473"/>
      <c r="Y7" s="65"/>
      <c r="Z7" s="65"/>
      <c r="AA7" s="65"/>
      <c r="AB7" s="65"/>
      <c r="AC7" s="65"/>
      <c r="AD7" s="65"/>
    </row>
    <row r="8" spans="1:35" x14ac:dyDescent="0.25">
      <c r="A8" s="131"/>
      <c r="R8" s="131"/>
      <c r="S8" s="131"/>
      <c r="T8" s="131"/>
    </row>
    <row r="9" spans="1:35" x14ac:dyDescent="0.25">
      <c r="A9" s="470" t="s">
        <v>152</v>
      </c>
      <c r="B9" s="472"/>
      <c r="R9" s="129" t="s">
        <v>3</v>
      </c>
      <c r="S9" s="130"/>
      <c r="T9" s="130"/>
      <c r="U9" s="473" t="s">
        <v>213</v>
      </c>
      <c r="V9" s="473"/>
      <c r="W9" s="473"/>
      <c r="X9" s="473"/>
    </row>
    <row r="11" spans="1:35" ht="5.25" customHeight="1" thickBot="1" x14ac:dyDescent="0.3"/>
    <row r="12" spans="1:35" s="139" customFormat="1" ht="34.5" customHeight="1" thickBot="1" x14ac:dyDescent="0.3">
      <c r="A12" s="132" t="s">
        <v>9</v>
      </c>
      <c r="B12" s="133" t="s">
        <v>10</v>
      </c>
      <c r="C12" s="134" t="s">
        <v>56</v>
      </c>
      <c r="D12" s="134" t="s">
        <v>224</v>
      </c>
      <c r="E12" s="134" t="s">
        <v>11</v>
      </c>
      <c r="F12" s="134" t="s">
        <v>154</v>
      </c>
      <c r="G12" s="134" t="s">
        <v>158</v>
      </c>
      <c r="H12" s="134" t="s">
        <v>159</v>
      </c>
      <c r="I12" s="134" t="s">
        <v>160</v>
      </c>
      <c r="J12" s="134" t="s">
        <v>161</v>
      </c>
      <c r="K12" s="134" t="s">
        <v>162</v>
      </c>
      <c r="L12" s="134" t="s">
        <v>166</v>
      </c>
      <c r="M12" s="134" t="s">
        <v>155</v>
      </c>
      <c r="N12" s="134" t="s">
        <v>182</v>
      </c>
      <c r="O12" s="134" t="s">
        <v>255</v>
      </c>
      <c r="P12" s="134" t="s">
        <v>55</v>
      </c>
      <c r="Q12" s="134" t="s">
        <v>12</v>
      </c>
      <c r="R12" s="134" t="s">
        <v>14</v>
      </c>
      <c r="S12" s="134" t="s">
        <v>13</v>
      </c>
      <c r="T12" s="134" t="s">
        <v>184</v>
      </c>
      <c r="U12" s="134" t="s">
        <v>185</v>
      </c>
      <c r="V12" s="134" t="s">
        <v>15</v>
      </c>
      <c r="W12" s="134" t="s">
        <v>16</v>
      </c>
      <c r="X12" s="134" t="s">
        <v>57</v>
      </c>
      <c r="Y12" s="134" t="s">
        <v>17</v>
      </c>
      <c r="Z12" s="135" t="s">
        <v>58</v>
      </c>
      <c r="AA12" s="135" t="s">
        <v>179</v>
      </c>
      <c r="AB12" s="134" t="s">
        <v>170</v>
      </c>
      <c r="AC12" s="134" t="s">
        <v>173</v>
      </c>
      <c r="AD12" s="134" t="s">
        <v>259</v>
      </c>
      <c r="AE12" s="134" t="s">
        <v>174</v>
      </c>
      <c r="AF12" s="136" t="s">
        <v>51</v>
      </c>
      <c r="AG12" s="137" t="s">
        <v>38</v>
      </c>
      <c r="AH12" s="138" t="s">
        <v>52</v>
      </c>
      <c r="AI12" s="139" t="s">
        <v>329</v>
      </c>
    </row>
    <row r="13" spans="1:35" ht="20.100000000000001" hidden="1" customHeight="1" x14ac:dyDescent="0.25">
      <c r="A13" s="140">
        <v>1</v>
      </c>
      <c r="B13" s="141" t="s">
        <v>61</v>
      </c>
      <c r="C13" s="142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143"/>
      <c r="T13" s="75">
        <f t="shared" ref="T13:U17" si="0">6*12</f>
        <v>72</v>
      </c>
      <c r="U13" s="75">
        <f t="shared" si="0"/>
        <v>72</v>
      </c>
      <c r="V13" s="143"/>
      <c r="W13" s="75"/>
      <c r="X13" s="143"/>
      <c r="Y13" s="143"/>
      <c r="Z13" s="143"/>
      <c r="AA13" s="75"/>
      <c r="AB13" s="75">
        <v>6</v>
      </c>
      <c r="AC13" s="75"/>
      <c r="AD13" s="75"/>
      <c r="AE13" s="75"/>
      <c r="AF13" s="144">
        <f t="shared" ref="AF13:AF44" si="1">SUM(C13:AE13)</f>
        <v>150</v>
      </c>
      <c r="AG13" s="145">
        <v>0</v>
      </c>
      <c r="AH13" s="146" t="e">
        <f t="shared" ref="AH13:AH44" si="2">+AG13/C13</f>
        <v>#DIV/0!</v>
      </c>
      <c r="AI13" t="s">
        <v>320</v>
      </c>
    </row>
    <row r="14" spans="1:35" ht="20.100000000000001" hidden="1" customHeight="1" x14ac:dyDescent="0.25">
      <c r="A14" s="147">
        <v>2</v>
      </c>
      <c r="B14" s="148" t="s">
        <v>62</v>
      </c>
      <c r="C14" s="149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>
        <f>1*6</f>
        <v>6</v>
      </c>
      <c r="S14" s="150"/>
      <c r="T14" s="58">
        <f t="shared" si="0"/>
        <v>72</v>
      </c>
      <c r="U14" s="58">
        <f t="shared" si="0"/>
        <v>72</v>
      </c>
      <c r="V14" s="150"/>
      <c r="W14" s="58"/>
      <c r="X14" s="150"/>
      <c r="Y14" s="150"/>
      <c r="Z14" s="150"/>
      <c r="AA14" s="58"/>
      <c r="AB14" s="58"/>
      <c r="AC14" s="58"/>
      <c r="AD14" s="58"/>
      <c r="AE14" s="58"/>
      <c r="AF14" s="151">
        <f t="shared" si="1"/>
        <v>150</v>
      </c>
      <c r="AG14" s="152">
        <v>0</v>
      </c>
      <c r="AH14" s="153" t="e">
        <f t="shared" si="2"/>
        <v>#DIV/0!</v>
      </c>
      <c r="AI14" t="s">
        <v>320</v>
      </c>
    </row>
    <row r="15" spans="1:35" ht="20.100000000000001" hidden="1" customHeight="1" x14ac:dyDescent="0.25">
      <c r="A15" s="147">
        <v>3</v>
      </c>
      <c r="B15" s="148" t="s">
        <v>63</v>
      </c>
      <c r="C15" s="149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154"/>
      <c r="P15" s="58"/>
      <c r="Q15" s="58"/>
      <c r="R15" s="58">
        <f>1*6</f>
        <v>6</v>
      </c>
      <c r="S15" s="150"/>
      <c r="T15" s="58">
        <f t="shared" si="0"/>
        <v>72</v>
      </c>
      <c r="U15" s="58">
        <f t="shared" si="0"/>
        <v>72</v>
      </c>
      <c r="V15" s="150"/>
      <c r="W15" s="58"/>
      <c r="X15" s="150"/>
      <c r="Y15" s="150"/>
      <c r="Z15" s="150"/>
      <c r="AA15" s="58"/>
      <c r="AB15" s="149"/>
      <c r="AC15" s="58"/>
      <c r="AD15" s="58"/>
      <c r="AE15" s="58"/>
      <c r="AF15" s="151">
        <f t="shared" si="1"/>
        <v>150</v>
      </c>
      <c r="AG15" s="152">
        <v>0</v>
      </c>
      <c r="AH15" s="153" t="e">
        <f t="shared" si="2"/>
        <v>#DIV/0!</v>
      </c>
      <c r="AI15" t="s">
        <v>320</v>
      </c>
    </row>
    <row r="16" spans="1:35" ht="20.100000000000001" hidden="1" customHeight="1" x14ac:dyDescent="0.25">
      <c r="A16" s="147">
        <v>4</v>
      </c>
      <c r="B16" s="108" t="s">
        <v>64</v>
      </c>
      <c r="C16" s="149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>
        <f>1*6</f>
        <v>6</v>
      </c>
      <c r="S16" s="150"/>
      <c r="T16" s="58">
        <f t="shared" si="0"/>
        <v>72</v>
      </c>
      <c r="U16" s="58">
        <f t="shared" si="0"/>
        <v>72</v>
      </c>
      <c r="V16" s="150"/>
      <c r="W16" s="58"/>
      <c r="X16" s="150"/>
      <c r="Y16" s="150"/>
      <c r="Z16" s="150"/>
      <c r="AA16" s="58"/>
      <c r="AB16" s="58"/>
      <c r="AC16" s="58"/>
      <c r="AD16" s="58"/>
      <c r="AE16" s="58"/>
      <c r="AF16" s="151">
        <f t="shared" si="1"/>
        <v>150</v>
      </c>
      <c r="AG16" s="152">
        <v>0</v>
      </c>
      <c r="AH16" s="153" t="e">
        <f t="shared" si="2"/>
        <v>#DIV/0!</v>
      </c>
      <c r="AI16" t="s">
        <v>320</v>
      </c>
    </row>
    <row r="17" spans="1:35" ht="20.100000000000001" hidden="1" customHeight="1" x14ac:dyDescent="0.25">
      <c r="A17" s="147">
        <v>5</v>
      </c>
      <c r="B17" s="148" t="s">
        <v>65</v>
      </c>
      <c r="C17" s="149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>
        <f>1*6</f>
        <v>6</v>
      </c>
      <c r="S17" s="150"/>
      <c r="T17" s="58">
        <f t="shared" si="0"/>
        <v>72</v>
      </c>
      <c r="U17" s="58">
        <f t="shared" si="0"/>
        <v>72</v>
      </c>
      <c r="V17" s="150"/>
      <c r="W17" s="58"/>
      <c r="X17" s="150"/>
      <c r="Y17" s="150"/>
      <c r="Z17" s="150"/>
      <c r="AA17" s="58"/>
      <c r="AB17" s="58"/>
      <c r="AC17" s="58"/>
      <c r="AD17" s="58"/>
      <c r="AE17" s="58"/>
      <c r="AF17" s="151">
        <f t="shared" si="1"/>
        <v>150</v>
      </c>
      <c r="AG17" s="152">
        <v>0</v>
      </c>
      <c r="AH17" s="153" t="e">
        <f t="shared" si="2"/>
        <v>#DIV/0!</v>
      </c>
      <c r="AI17" t="s">
        <v>320</v>
      </c>
    </row>
    <row r="18" spans="1:35" ht="20.100000000000001" hidden="1" customHeight="1" x14ac:dyDescent="0.25">
      <c r="A18" s="147">
        <v>6</v>
      </c>
      <c r="B18" s="108" t="s">
        <v>66</v>
      </c>
      <c r="C18" s="465" t="s">
        <v>192</v>
      </c>
      <c r="D18" s="465"/>
      <c r="E18" s="465"/>
      <c r="F18" s="465"/>
      <c r="G18" s="465"/>
      <c r="H18" s="465"/>
      <c r="I18" s="465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  <c r="U18" s="465"/>
      <c r="V18" s="465"/>
      <c r="W18" s="465"/>
      <c r="X18" s="465"/>
      <c r="Y18" s="465"/>
      <c r="Z18" s="465"/>
      <c r="AA18" s="465"/>
      <c r="AB18" s="465"/>
      <c r="AC18" s="465"/>
      <c r="AD18" s="465"/>
      <c r="AE18" s="466"/>
      <c r="AF18" s="151">
        <f t="shared" si="1"/>
        <v>0</v>
      </c>
      <c r="AG18" s="152">
        <v>0</v>
      </c>
      <c r="AH18" s="153" t="e">
        <f t="shared" si="2"/>
        <v>#VALUE!</v>
      </c>
      <c r="AI18" t="s">
        <v>320</v>
      </c>
    </row>
    <row r="19" spans="1:35" ht="20.100000000000001" hidden="1" customHeight="1" x14ac:dyDescent="0.25">
      <c r="A19" s="147">
        <v>7</v>
      </c>
      <c r="B19" s="108" t="s">
        <v>67</v>
      </c>
      <c r="C19" s="465" t="s">
        <v>192</v>
      </c>
      <c r="D19" s="465"/>
      <c r="E19" s="465"/>
      <c r="F19" s="465"/>
      <c r="G19" s="465"/>
      <c r="H19" s="465"/>
      <c r="I19" s="465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  <c r="U19" s="465"/>
      <c r="V19" s="465"/>
      <c r="W19" s="465"/>
      <c r="X19" s="465"/>
      <c r="Y19" s="465"/>
      <c r="Z19" s="465"/>
      <c r="AA19" s="465"/>
      <c r="AB19" s="465"/>
      <c r="AC19" s="465"/>
      <c r="AD19" s="465"/>
      <c r="AE19" s="466"/>
      <c r="AF19" s="151">
        <f t="shared" si="1"/>
        <v>0</v>
      </c>
      <c r="AG19" s="152">
        <v>0</v>
      </c>
      <c r="AH19" s="153" t="e">
        <f t="shared" si="2"/>
        <v>#VALUE!</v>
      </c>
      <c r="AI19" t="s">
        <v>320</v>
      </c>
    </row>
    <row r="20" spans="1:35" ht="20.100000000000001" hidden="1" customHeight="1" x14ac:dyDescent="0.25">
      <c r="A20" s="147">
        <v>8</v>
      </c>
      <c r="B20" s="108" t="s">
        <v>68</v>
      </c>
      <c r="C20" s="465" t="s">
        <v>192</v>
      </c>
      <c r="D20" s="465"/>
      <c r="E20" s="465"/>
      <c r="F20" s="465"/>
      <c r="G20" s="465"/>
      <c r="H20" s="465"/>
      <c r="I20" s="465"/>
      <c r="J20" s="465"/>
      <c r="K20" s="465"/>
      <c r="L20" s="465"/>
      <c r="M20" s="465"/>
      <c r="N20" s="465"/>
      <c r="O20" s="465"/>
      <c r="P20" s="465"/>
      <c r="Q20" s="465"/>
      <c r="R20" s="465"/>
      <c r="S20" s="465"/>
      <c r="T20" s="465"/>
      <c r="U20" s="465"/>
      <c r="V20" s="465"/>
      <c r="W20" s="465"/>
      <c r="X20" s="465"/>
      <c r="Y20" s="465"/>
      <c r="Z20" s="465"/>
      <c r="AA20" s="465"/>
      <c r="AB20" s="465"/>
      <c r="AC20" s="465"/>
      <c r="AD20" s="465"/>
      <c r="AE20" s="466"/>
      <c r="AF20" s="151">
        <f t="shared" si="1"/>
        <v>0</v>
      </c>
      <c r="AG20" s="152">
        <v>0</v>
      </c>
      <c r="AH20" s="153" t="e">
        <f t="shared" si="2"/>
        <v>#VALUE!</v>
      </c>
      <c r="AI20" t="s">
        <v>320</v>
      </c>
    </row>
    <row r="21" spans="1:35" ht="20.100000000000001" hidden="1" customHeight="1" x14ac:dyDescent="0.25">
      <c r="A21" s="147">
        <v>9</v>
      </c>
      <c r="B21" s="108" t="s">
        <v>69</v>
      </c>
      <c r="C21" s="149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>
        <f>9*6</f>
        <v>54</v>
      </c>
      <c r="S21" s="150"/>
      <c r="T21" s="58">
        <f>2*12</f>
        <v>24</v>
      </c>
      <c r="U21" s="58">
        <f>6*12</f>
        <v>72</v>
      </c>
      <c r="V21" s="150"/>
      <c r="W21" s="58"/>
      <c r="X21" s="150"/>
      <c r="Y21" s="150"/>
      <c r="Z21" s="150"/>
      <c r="AA21" s="58"/>
      <c r="AB21" s="58"/>
      <c r="AC21" s="58"/>
      <c r="AD21" s="58"/>
      <c r="AE21" s="58"/>
      <c r="AF21" s="151">
        <f t="shared" si="1"/>
        <v>150</v>
      </c>
      <c r="AG21" s="152">
        <v>0</v>
      </c>
      <c r="AH21" s="153" t="e">
        <f t="shared" si="2"/>
        <v>#DIV/0!</v>
      </c>
      <c r="AI21" t="s">
        <v>320</v>
      </c>
    </row>
    <row r="22" spans="1:35" ht="20.100000000000001" hidden="1" customHeight="1" x14ac:dyDescent="0.25">
      <c r="A22" s="147">
        <v>10</v>
      </c>
      <c r="B22" s="108" t="s">
        <v>70</v>
      </c>
      <c r="C22" s="149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>
        <f>9*6</f>
        <v>54</v>
      </c>
      <c r="S22" s="150"/>
      <c r="T22" s="58">
        <f>2*12</f>
        <v>24</v>
      </c>
      <c r="U22" s="58">
        <f>6*12</f>
        <v>72</v>
      </c>
      <c r="V22" s="150"/>
      <c r="W22" s="58"/>
      <c r="X22" s="150"/>
      <c r="Y22" s="58"/>
      <c r="Z22" s="58"/>
      <c r="AA22" s="58"/>
      <c r="AB22" s="58"/>
      <c r="AC22" s="58"/>
      <c r="AD22" s="58"/>
      <c r="AE22" s="58"/>
      <c r="AF22" s="151">
        <f t="shared" si="1"/>
        <v>150</v>
      </c>
      <c r="AG22" s="152">
        <v>0</v>
      </c>
      <c r="AH22" s="153" t="e">
        <f t="shared" si="2"/>
        <v>#DIV/0!</v>
      </c>
      <c r="AI22" t="s">
        <v>320</v>
      </c>
    </row>
    <row r="23" spans="1:35" ht="20.100000000000001" hidden="1" customHeight="1" x14ac:dyDescent="0.25">
      <c r="A23" s="147">
        <v>11</v>
      </c>
      <c r="B23" s="108" t="s">
        <v>71</v>
      </c>
      <c r="C23" s="149"/>
      <c r="D23" s="58"/>
      <c r="E23" s="58"/>
      <c r="F23" s="58"/>
      <c r="G23" s="58"/>
      <c r="H23" s="58"/>
      <c r="I23" s="58"/>
      <c r="J23" s="58"/>
      <c r="K23" s="58"/>
      <c r="L23" s="67"/>
      <c r="M23" s="67"/>
      <c r="N23" s="58"/>
      <c r="O23" s="58"/>
      <c r="P23" s="58"/>
      <c r="Q23" s="58"/>
      <c r="R23" s="58">
        <f>7*6</f>
        <v>42</v>
      </c>
      <c r="S23" s="150"/>
      <c r="T23" s="58">
        <f>3*12</f>
        <v>36</v>
      </c>
      <c r="U23" s="58">
        <f>6*12</f>
        <v>72</v>
      </c>
      <c r="V23" s="150"/>
      <c r="W23" s="58"/>
      <c r="X23" s="150"/>
      <c r="Y23" s="67"/>
      <c r="Z23" s="67"/>
      <c r="AA23" s="67"/>
      <c r="AB23" s="58"/>
      <c r="AC23" s="58"/>
      <c r="AD23" s="58"/>
      <c r="AE23" s="67"/>
      <c r="AF23" s="151">
        <f t="shared" si="1"/>
        <v>150</v>
      </c>
      <c r="AG23" s="152">
        <v>0</v>
      </c>
      <c r="AH23" s="153" t="e">
        <f t="shared" si="2"/>
        <v>#DIV/0!</v>
      </c>
      <c r="AI23" t="s">
        <v>320</v>
      </c>
    </row>
    <row r="24" spans="1:35" ht="20.100000000000001" hidden="1" customHeight="1" x14ac:dyDescent="0.25">
      <c r="A24" s="147">
        <v>12</v>
      </c>
      <c r="B24" s="108" t="s">
        <v>72</v>
      </c>
      <c r="C24" s="149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>
        <f>9*6</f>
        <v>54</v>
      </c>
      <c r="S24" s="150"/>
      <c r="T24" s="58">
        <f>3*12</f>
        <v>36</v>
      </c>
      <c r="U24" s="58">
        <f>5*12</f>
        <v>60</v>
      </c>
      <c r="V24" s="150"/>
      <c r="W24" s="58"/>
      <c r="X24" s="150"/>
      <c r="Y24" s="150"/>
      <c r="Z24" s="150"/>
      <c r="AA24" s="58"/>
      <c r="AB24" s="58"/>
      <c r="AC24" s="58"/>
      <c r="AD24" s="58"/>
      <c r="AE24" s="58"/>
      <c r="AF24" s="151">
        <f t="shared" si="1"/>
        <v>150</v>
      </c>
      <c r="AG24" s="152">
        <v>0</v>
      </c>
      <c r="AH24" s="153" t="e">
        <f t="shared" si="2"/>
        <v>#DIV/0!</v>
      </c>
      <c r="AI24" t="s">
        <v>320</v>
      </c>
    </row>
    <row r="25" spans="1:35" ht="20.100000000000001" hidden="1" customHeight="1" x14ac:dyDescent="0.25">
      <c r="A25" s="147">
        <v>13</v>
      </c>
      <c r="B25" s="108" t="s">
        <v>73</v>
      </c>
      <c r="C25" s="465" t="s">
        <v>237</v>
      </c>
      <c r="D25" s="465"/>
      <c r="E25" s="465"/>
      <c r="F25" s="465"/>
      <c r="G25" s="465"/>
      <c r="H25" s="465"/>
      <c r="I25" s="465"/>
      <c r="J25" s="465"/>
      <c r="K25" s="465"/>
      <c r="L25" s="465"/>
      <c r="M25" s="465"/>
      <c r="N25" s="465"/>
      <c r="O25" s="465"/>
      <c r="P25" s="465"/>
      <c r="Q25" s="465"/>
      <c r="R25" s="465"/>
      <c r="S25" s="465"/>
      <c r="T25" s="465"/>
      <c r="U25" s="465"/>
      <c r="V25" s="465"/>
      <c r="W25" s="465"/>
      <c r="X25" s="465"/>
      <c r="Y25" s="465"/>
      <c r="Z25" s="465"/>
      <c r="AA25" s="465"/>
      <c r="AB25" s="465"/>
      <c r="AC25" s="465"/>
      <c r="AD25" s="465"/>
      <c r="AE25" s="466"/>
      <c r="AF25" s="151">
        <f t="shared" si="1"/>
        <v>0</v>
      </c>
      <c r="AG25" s="152">
        <v>0</v>
      </c>
      <c r="AH25" s="153" t="e">
        <f t="shared" si="2"/>
        <v>#VALUE!</v>
      </c>
      <c r="AI25" t="s">
        <v>320</v>
      </c>
    </row>
    <row r="26" spans="1:35" ht="20.100000000000001" hidden="1" customHeight="1" x14ac:dyDescent="0.25">
      <c r="A26" s="147">
        <v>14</v>
      </c>
      <c r="B26" s="108" t="s">
        <v>74</v>
      </c>
      <c r="C26" s="149"/>
      <c r="D26" s="58"/>
      <c r="E26" s="58"/>
      <c r="F26" s="58"/>
      <c r="G26" s="58"/>
      <c r="H26" s="68"/>
      <c r="I26" s="58"/>
      <c r="J26" s="58"/>
      <c r="K26" s="58"/>
      <c r="L26" s="68"/>
      <c r="M26" s="68"/>
      <c r="N26" s="58"/>
      <c r="O26" s="68"/>
      <c r="P26" s="68"/>
      <c r="Q26" s="58"/>
      <c r="R26" s="58">
        <f>5*6</f>
        <v>30</v>
      </c>
      <c r="S26" s="150"/>
      <c r="T26" s="58">
        <f>6*12</f>
        <v>72</v>
      </c>
      <c r="U26" s="58">
        <f>4*12</f>
        <v>48</v>
      </c>
      <c r="V26" s="150"/>
      <c r="W26" s="58"/>
      <c r="X26" s="150"/>
      <c r="Y26" s="150"/>
      <c r="Z26" s="150"/>
      <c r="AA26" s="68"/>
      <c r="AB26" s="68"/>
      <c r="AC26" s="58"/>
      <c r="AD26" s="58"/>
      <c r="AE26" s="58"/>
      <c r="AF26" s="151">
        <f t="shared" si="1"/>
        <v>150</v>
      </c>
      <c r="AG26" s="152">
        <v>0</v>
      </c>
      <c r="AH26" s="153" t="e">
        <f t="shared" si="2"/>
        <v>#DIV/0!</v>
      </c>
      <c r="AI26" t="s">
        <v>320</v>
      </c>
    </row>
    <row r="27" spans="1:35" ht="20.100000000000001" hidden="1" customHeight="1" x14ac:dyDescent="0.25">
      <c r="A27" s="147">
        <v>15</v>
      </c>
      <c r="B27" s="108" t="s">
        <v>75</v>
      </c>
      <c r="C27" s="149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>
        <f>7*6</f>
        <v>42</v>
      </c>
      <c r="S27" s="150"/>
      <c r="T27" s="58">
        <f>4*12</f>
        <v>48</v>
      </c>
      <c r="U27" s="58">
        <f>5*12</f>
        <v>60</v>
      </c>
      <c r="V27" s="150"/>
      <c r="W27" s="58"/>
      <c r="X27" s="150"/>
      <c r="Y27" s="150"/>
      <c r="Z27" s="150"/>
      <c r="AA27" s="58"/>
      <c r="AB27" s="58"/>
      <c r="AC27" s="58"/>
      <c r="AD27" s="58"/>
      <c r="AE27" s="58"/>
      <c r="AF27" s="151">
        <f t="shared" si="1"/>
        <v>150</v>
      </c>
      <c r="AG27" s="152">
        <v>0</v>
      </c>
      <c r="AH27" s="153" t="e">
        <f t="shared" si="2"/>
        <v>#DIV/0!</v>
      </c>
      <c r="AI27" t="s">
        <v>320</v>
      </c>
    </row>
    <row r="28" spans="1:35" ht="20.100000000000001" hidden="1" customHeight="1" x14ac:dyDescent="0.25">
      <c r="A28" s="147">
        <v>16</v>
      </c>
      <c r="B28" s="108" t="s">
        <v>76</v>
      </c>
      <c r="C28" s="149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154"/>
      <c r="P28" s="58"/>
      <c r="Q28" s="58"/>
      <c r="R28" s="58">
        <f>9*6</f>
        <v>54</v>
      </c>
      <c r="S28" s="150"/>
      <c r="T28" s="58">
        <f>2*12</f>
        <v>24</v>
      </c>
      <c r="U28" s="58">
        <f>6*12</f>
        <v>72</v>
      </c>
      <c r="V28" s="150"/>
      <c r="W28" s="58"/>
      <c r="X28" s="150"/>
      <c r="Y28" s="150"/>
      <c r="Z28" s="150"/>
      <c r="AA28" s="58"/>
      <c r="AB28" s="149"/>
      <c r="AC28" s="58"/>
      <c r="AD28" s="58"/>
      <c r="AE28" s="58"/>
      <c r="AF28" s="151">
        <f t="shared" si="1"/>
        <v>150</v>
      </c>
      <c r="AG28" s="152">
        <v>0</v>
      </c>
      <c r="AH28" s="153" t="e">
        <f t="shared" si="2"/>
        <v>#DIV/0!</v>
      </c>
      <c r="AI28" t="s">
        <v>320</v>
      </c>
    </row>
    <row r="29" spans="1:35" ht="20.100000000000001" hidden="1" customHeight="1" x14ac:dyDescent="0.25">
      <c r="A29" s="147">
        <v>17</v>
      </c>
      <c r="B29" s="108" t="s">
        <v>77</v>
      </c>
      <c r="C29" s="149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>
        <f>1*6</f>
        <v>6</v>
      </c>
      <c r="S29" s="150"/>
      <c r="T29" s="58">
        <f>6*12</f>
        <v>72</v>
      </c>
      <c r="U29" s="58">
        <f>6*12</f>
        <v>72</v>
      </c>
      <c r="V29" s="150"/>
      <c r="W29" s="58"/>
      <c r="X29" s="150"/>
      <c r="Y29" s="150"/>
      <c r="Z29" s="150"/>
      <c r="AA29" s="58"/>
      <c r="AB29" s="58"/>
      <c r="AC29" s="58"/>
      <c r="AD29" s="58"/>
      <c r="AE29" s="58"/>
      <c r="AF29" s="151">
        <f t="shared" si="1"/>
        <v>150</v>
      </c>
      <c r="AG29" s="152">
        <v>0</v>
      </c>
      <c r="AH29" s="153" t="e">
        <f t="shared" si="2"/>
        <v>#DIV/0!</v>
      </c>
      <c r="AI29" t="s">
        <v>320</v>
      </c>
    </row>
    <row r="30" spans="1:35" ht="20.100000000000001" hidden="1" customHeight="1" x14ac:dyDescent="0.25">
      <c r="A30" s="147">
        <v>18</v>
      </c>
      <c r="B30" s="108" t="s">
        <v>78</v>
      </c>
      <c r="C30" s="149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>
        <f>3*6</f>
        <v>18</v>
      </c>
      <c r="S30" s="150"/>
      <c r="T30" s="58">
        <f>6*12</f>
        <v>72</v>
      </c>
      <c r="U30" s="58">
        <f>5*12</f>
        <v>60</v>
      </c>
      <c r="V30" s="150"/>
      <c r="W30" s="58"/>
      <c r="X30" s="150"/>
      <c r="Y30" s="150"/>
      <c r="Z30" s="150"/>
      <c r="AA30" s="58"/>
      <c r="AB30" s="58"/>
      <c r="AC30" s="58"/>
      <c r="AD30" s="58"/>
      <c r="AE30" s="58"/>
      <c r="AF30" s="151">
        <f t="shared" si="1"/>
        <v>150</v>
      </c>
      <c r="AG30" s="152">
        <v>0</v>
      </c>
      <c r="AH30" s="153" t="e">
        <f t="shared" si="2"/>
        <v>#DIV/0!</v>
      </c>
      <c r="AI30" t="s">
        <v>320</v>
      </c>
    </row>
    <row r="31" spans="1:35" ht="20.100000000000001" hidden="1" customHeight="1" x14ac:dyDescent="0.25">
      <c r="A31" s="147">
        <v>19</v>
      </c>
      <c r="B31" s="108" t="s">
        <v>79</v>
      </c>
      <c r="C31" s="149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>
        <f>7*6</f>
        <v>42</v>
      </c>
      <c r="S31" s="150"/>
      <c r="T31" s="58">
        <f>4*12</f>
        <v>48</v>
      </c>
      <c r="U31" s="58">
        <f>5*12</f>
        <v>60</v>
      </c>
      <c r="V31" s="150"/>
      <c r="W31" s="58"/>
      <c r="X31" s="150"/>
      <c r="Y31" s="150"/>
      <c r="Z31" s="150"/>
      <c r="AA31" s="58"/>
      <c r="AB31" s="58"/>
      <c r="AC31" s="58"/>
      <c r="AD31" s="58"/>
      <c r="AE31" s="58"/>
      <c r="AF31" s="151">
        <f t="shared" si="1"/>
        <v>150</v>
      </c>
      <c r="AG31" s="152">
        <v>0</v>
      </c>
      <c r="AH31" s="153" t="e">
        <f t="shared" si="2"/>
        <v>#DIV/0!</v>
      </c>
      <c r="AI31" t="s">
        <v>320</v>
      </c>
    </row>
    <row r="32" spans="1:35" ht="20.100000000000001" hidden="1" customHeight="1" x14ac:dyDescent="0.25">
      <c r="A32" s="147">
        <v>20</v>
      </c>
      <c r="B32" s="108" t="s">
        <v>80</v>
      </c>
      <c r="C32" s="149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>
        <f>5*6</f>
        <v>30</v>
      </c>
      <c r="S32" s="150"/>
      <c r="T32" s="58">
        <f>6*12</f>
        <v>72</v>
      </c>
      <c r="U32" s="58">
        <f>4*12</f>
        <v>48</v>
      </c>
      <c r="V32" s="150"/>
      <c r="W32" s="58"/>
      <c r="X32" s="150"/>
      <c r="Y32" s="150"/>
      <c r="Z32" s="150"/>
      <c r="AA32" s="58"/>
      <c r="AB32" s="58"/>
      <c r="AC32" s="58"/>
      <c r="AD32" s="58"/>
      <c r="AE32" s="58"/>
      <c r="AF32" s="151">
        <f t="shared" si="1"/>
        <v>150</v>
      </c>
      <c r="AG32" s="152">
        <v>0</v>
      </c>
      <c r="AH32" s="153" t="e">
        <f t="shared" si="2"/>
        <v>#DIV/0!</v>
      </c>
      <c r="AI32" t="s">
        <v>320</v>
      </c>
    </row>
    <row r="33" spans="1:35" ht="20.100000000000001" hidden="1" customHeight="1" x14ac:dyDescent="0.25">
      <c r="A33" s="147">
        <v>21</v>
      </c>
      <c r="B33" s="108" t="s">
        <v>81</v>
      </c>
      <c r="C33" s="149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>
        <f>9*6</f>
        <v>54</v>
      </c>
      <c r="S33" s="150"/>
      <c r="T33" s="58">
        <f>4*12</f>
        <v>48</v>
      </c>
      <c r="U33" s="58">
        <f>4*12</f>
        <v>48</v>
      </c>
      <c r="V33" s="150"/>
      <c r="W33" s="58"/>
      <c r="X33" s="150"/>
      <c r="Y33" s="150"/>
      <c r="Z33" s="150"/>
      <c r="AA33" s="58"/>
      <c r="AB33" s="58"/>
      <c r="AC33" s="58"/>
      <c r="AD33" s="58"/>
      <c r="AE33" s="58"/>
      <c r="AF33" s="151">
        <f t="shared" si="1"/>
        <v>150</v>
      </c>
      <c r="AG33" s="152">
        <v>0</v>
      </c>
      <c r="AH33" s="153" t="e">
        <f t="shared" si="2"/>
        <v>#DIV/0!</v>
      </c>
      <c r="AI33" t="s">
        <v>320</v>
      </c>
    </row>
    <row r="34" spans="1:35" ht="20.100000000000001" hidden="1" customHeight="1" x14ac:dyDescent="0.25">
      <c r="A34" s="147">
        <v>22</v>
      </c>
      <c r="B34" s="108" t="s">
        <v>82</v>
      </c>
      <c r="C34" s="149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>
        <f>1*6</f>
        <v>6</v>
      </c>
      <c r="O34" s="58"/>
      <c r="P34" s="58"/>
      <c r="Q34" s="58"/>
      <c r="R34" s="58"/>
      <c r="S34" s="150"/>
      <c r="T34" s="58">
        <f>10*12</f>
        <v>120</v>
      </c>
      <c r="U34" s="58">
        <f>2*12</f>
        <v>24</v>
      </c>
      <c r="V34" s="150"/>
      <c r="W34" s="58"/>
      <c r="X34" s="150"/>
      <c r="Y34" s="150"/>
      <c r="Z34" s="150"/>
      <c r="AA34" s="58"/>
      <c r="AB34" s="58"/>
      <c r="AC34" s="58"/>
      <c r="AD34" s="58"/>
      <c r="AE34" s="58"/>
      <c r="AF34" s="151">
        <f t="shared" si="1"/>
        <v>150</v>
      </c>
      <c r="AG34" s="152">
        <v>0</v>
      </c>
      <c r="AH34" s="153" t="e">
        <f t="shared" si="2"/>
        <v>#DIV/0!</v>
      </c>
      <c r="AI34" t="s">
        <v>320</v>
      </c>
    </row>
    <row r="35" spans="1:35" ht="20.100000000000001" hidden="1" customHeight="1" x14ac:dyDescent="0.25">
      <c r="A35" s="147">
        <v>23</v>
      </c>
      <c r="B35" s="108" t="s">
        <v>84</v>
      </c>
      <c r="C35" s="149"/>
      <c r="D35" s="58"/>
      <c r="E35" s="58"/>
      <c r="F35" s="58"/>
      <c r="G35" s="58"/>
      <c r="H35" s="67"/>
      <c r="I35" s="58"/>
      <c r="J35" s="58"/>
      <c r="K35" s="58"/>
      <c r="L35" s="58"/>
      <c r="M35" s="58"/>
      <c r="N35" s="58"/>
      <c r="O35" s="67"/>
      <c r="P35" s="67"/>
      <c r="Q35" s="58"/>
      <c r="R35" s="58">
        <f>1*6</f>
        <v>6</v>
      </c>
      <c r="S35" s="150"/>
      <c r="T35" s="58">
        <f>9*12</f>
        <v>108</v>
      </c>
      <c r="U35" s="58">
        <f>3*12</f>
        <v>36</v>
      </c>
      <c r="V35" s="150"/>
      <c r="W35" s="58"/>
      <c r="X35" s="150"/>
      <c r="Y35" s="58"/>
      <c r="Z35" s="58"/>
      <c r="AA35" s="58"/>
      <c r="AB35" s="67"/>
      <c r="AC35" s="58"/>
      <c r="AD35" s="58"/>
      <c r="AE35" s="58"/>
      <c r="AF35" s="151">
        <f t="shared" si="1"/>
        <v>150</v>
      </c>
      <c r="AG35" s="152">
        <v>0</v>
      </c>
      <c r="AH35" s="153" t="e">
        <f t="shared" si="2"/>
        <v>#DIV/0!</v>
      </c>
      <c r="AI35" t="s">
        <v>320</v>
      </c>
    </row>
    <row r="36" spans="1:35" ht="20.100000000000001" hidden="1" customHeight="1" x14ac:dyDescent="0.25">
      <c r="A36" s="147">
        <v>24</v>
      </c>
      <c r="B36" s="108" t="s">
        <v>85</v>
      </c>
      <c r="C36" s="149">
        <v>20</v>
      </c>
      <c r="D36" s="58"/>
      <c r="E36" s="58"/>
      <c r="F36" s="58"/>
      <c r="G36" s="58">
        <f>2*6</f>
        <v>12</v>
      </c>
      <c r="H36" s="58"/>
      <c r="I36" s="58"/>
      <c r="J36" s="58"/>
      <c r="K36" s="58"/>
      <c r="L36" s="67"/>
      <c r="M36" s="67"/>
      <c r="N36" s="58">
        <f>2*6</f>
        <v>12</v>
      </c>
      <c r="O36" s="58"/>
      <c r="P36" s="58"/>
      <c r="Q36" s="58">
        <f>1*6</f>
        <v>6</v>
      </c>
      <c r="R36" s="58"/>
      <c r="S36" s="150"/>
      <c r="T36" s="58">
        <f>4*12</f>
        <v>48</v>
      </c>
      <c r="U36" s="58">
        <v>34</v>
      </c>
      <c r="V36" s="150"/>
      <c r="W36" s="58">
        <f>3*6</f>
        <v>18</v>
      </c>
      <c r="X36" s="150"/>
      <c r="Y36" s="67"/>
      <c r="Z36" s="67"/>
      <c r="AA36" s="67"/>
      <c r="AB36" s="58"/>
      <c r="AC36" s="58"/>
      <c r="AD36" s="58"/>
      <c r="AE36" s="67"/>
      <c r="AF36" s="151">
        <f t="shared" si="1"/>
        <v>150</v>
      </c>
      <c r="AG36" s="152">
        <v>95</v>
      </c>
      <c r="AH36" s="153">
        <f t="shared" si="2"/>
        <v>4.75</v>
      </c>
      <c r="AI36" t="s">
        <v>320</v>
      </c>
    </row>
    <row r="37" spans="1:35" ht="20.100000000000001" hidden="1" customHeight="1" x14ac:dyDescent="0.25">
      <c r="A37" s="147">
        <v>25</v>
      </c>
      <c r="B37" s="108" t="s">
        <v>87</v>
      </c>
      <c r="C37" s="149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154"/>
      <c r="P37" s="58"/>
      <c r="Q37" s="58"/>
      <c r="R37" s="58">
        <f>1*6</f>
        <v>6</v>
      </c>
      <c r="S37" s="150"/>
      <c r="T37" s="58">
        <f>7*12</f>
        <v>84</v>
      </c>
      <c r="U37" s="58">
        <f>5*12</f>
        <v>60</v>
      </c>
      <c r="V37" s="150"/>
      <c r="W37" s="58"/>
      <c r="X37" s="150"/>
      <c r="Y37" s="150"/>
      <c r="Z37" s="150"/>
      <c r="AA37" s="58"/>
      <c r="AB37" s="149"/>
      <c r="AC37" s="58"/>
      <c r="AD37" s="58"/>
      <c r="AE37" s="58"/>
      <c r="AF37" s="151">
        <f t="shared" si="1"/>
        <v>150</v>
      </c>
      <c r="AG37" s="152">
        <v>0</v>
      </c>
      <c r="AH37" s="153" t="e">
        <f t="shared" si="2"/>
        <v>#DIV/0!</v>
      </c>
      <c r="AI37" t="s">
        <v>320</v>
      </c>
    </row>
    <row r="38" spans="1:35" ht="20.100000000000001" hidden="1" customHeight="1" x14ac:dyDescent="0.25">
      <c r="A38" s="147">
        <v>26</v>
      </c>
      <c r="B38" s="108" t="s">
        <v>88</v>
      </c>
      <c r="C38" s="149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>
        <f>1*6</f>
        <v>6</v>
      </c>
      <c r="S38" s="150"/>
      <c r="T38" s="58">
        <f>7*12</f>
        <v>84</v>
      </c>
      <c r="U38" s="58">
        <f>5*12</f>
        <v>60</v>
      </c>
      <c r="V38" s="150"/>
      <c r="W38" s="58"/>
      <c r="X38" s="150"/>
      <c r="Y38" s="58"/>
      <c r="Z38" s="58"/>
      <c r="AA38" s="58"/>
      <c r="AB38" s="58"/>
      <c r="AC38" s="58"/>
      <c r="AD38" s="58"/>
      <c r="AE38" s="58"/>
      <c r="AF38" s="151">
        <f t="shared" si="1"/>
        <v>150</v>
      </c>
      <c r="AG38" s="152">
        <v>0</v>
      </c>
      <c r="AH38" s="153" t="e">
        <f t="shared" si="2"/>
        <v>#DIV/0!</v>
      </c>
      <c r="AI38" t="s">
        <v>320</v>
      </c>
    </row>
    <row r="39" spans="1:35" ht="20.100000000000001" hidden="1" customHeight="1" x14ac:dyDescent="0.25">
      <c r="A39" s="147">
        <v>27</v>
      </c>
      <c r="B39" s="108" t="s">
        <v>89</v>
      </c>
      <c r="C39" s="149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154"/>
      <c r="Q39" s="58"/>
      <c r="R39" s="58">
        <f>3*6</f>
        <v>18</v>
      </c>
      <c r="S39" s="150"/>
      <c r="T39" s="58"/>
      <c r="U39" s="58">
        <f>3*12</f>
        <v>36</v>
      </c>
      <c r="V39" s="467" t="s">
        <v>238</v>
      </c>
      <c r="W39" s="468"/>
      <c r="X39" s="468"/>
      <c r="Y39" s="468"/>
      <c r="Z39" s="468"/>
      <c r="AA39" s="468"/>
      <c r="AB39" s="468"/>
      <c r="AC39" s="468"/>
      <c r="AD39" s="468"/>
      <c r="AE39" s="469"/>
      <c r="AF39" s="151">
        <f t="shared" si="1"/>
        <v>54</v>
      </c>
      <c r="AG39" s="152">
        <v>0</v>
      </c>
      <c r="AH39" s="153" t="e">
        <f t="shared" si="2"/>
        <v>#DIV/0!</v>
      </c>
      <c r="AI39" t="s">
        <v>320</v>
      </c>
    </row>
    <row r="40" spans="1:35" ht="20.100000000000001" hidden="1" customHeight="1" x14ac:dyDescent="0.25">
      <c r="A40" s="147">
        <v>28</v>
      </c>
      <c r="B40" s="108" t="s">
        <v>90</v>
      </c>
      <c r="C40" s="149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>
        <f>9*6</f>
        <v>54</v>
      </c>
      <c r="S40" s="150"/>
      <c r="T40" s="58">
        <f>3*12</f>
        <v>36</v>
      </c>
      <c r="U40" s="58">
        <f>5*12</f>
        <v>60</v>
      </c>
      <c r="V40" s="150"/>
      <c r="W40" s="58"/>
      <c r="X40" s="150"/>
      <c r="Y40" s="58"/>
      <c r="Z40" s="58"/>
      <c r="AA40" s="58"/>
      <c r="AB40" s="58"/>
      <c r="AC40" s="58"/>
      <c r="AD40" s="58"/>
      <c r="AE40" s="58"/>
      <c r="AF40" s="151">
        <f t="shared" si="1"/>
        <v>150</v>
      </c>
      <c r="AG40" s="152">
        <v>0</v>
      </c>
      <c r="AH40" s="153" t="e">
        <f t="shared" si="2"/>
        <v>#DIV/0!</v>
      </c>
      <c r="AI40" t="s">
        <v>320</v>
      </c>
    </row>
    <row r="41" spans="1:35" ht="20.100000000000001" hidden="1" customHeight="1" x14ac:dyDescent="0.25">
      <c r="A41" s="147">
        <v>29</v>
      </c>
      <c r="B41" s="109" t="s">
        <v>91</v>
      </c>
      <c r="C41" s="149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>
        <f>9*6</f>
        <v>54</v>
      </c>
      <c r="S41" s="150"/>
      <c r="T41" s="58">
        <f>2*12</f>
        <v>24</v>
      </c>
      <c r="U41" s="58">
        <f>6*12</f>
        <v>72</v>
      </c>
      <c r="V41" s="150"/>
      <c r="W41" s="58"/>
      <c r="X41" s="150"/>
      <c r="Y41" s="150"/>
      <c r="Z41" s="150"/>
      <c r="AA41" s="58"/>
      <c r="AB41" s="58"/>
      <c r="AC41" s="58"/>
      <c r="AD41" s="58"/>
      <c r="AE41" s="58"/>
      <c r="AF41" s="151">
        <f t="shared" si="1"/>
        <v>150</v>
      </c>
      <c r="AG41" s="152">
        <v>0</v>
      </c>
      <c r="AH41" s="153" t="e">
        <f t="shared" si="2"/>
        <v>#DIV/0!</v>
      </c>
      <c r="AI41" t="s">
        <v>320</v>
      </c>
    </row>
    <row r="42" spans="1:35" ht="20.100000000000001" hidden="1" customHeight="1" x14ac:dyDescent="0.25">
      <c r="A42" s="147">
        <v>30</v>
      </c>
      <c r="B42" s="108" t="s">
        <v>92</v>
      </c>
      <c r="C42" s="226"/>
      <c r="D42" s="465" t="s">
        <v>218</v>
      </c>
      <c r="E42" s="465"/>
      <c r="F42" s="465"/>
      <c r="G42" s="465"/>
      <c r="H42" s="465"/>
      <c r="I42" s="465"/>
      <c r="J42" s="465"/>
      <c r="K42" s="465"/>
      <c r="L42" s="465"/>
      <c r="M42" s="465"/>
      <c r="N42" s="465"/>
      <c r="O42" s="465"/>
      <c r="P42" s="465"/>
      <c r="Q42" s="465"/>
      <c r="R42" s="465"/>
      <c r="S42" s="465"/>
      <c r="T42" s="465"/>
      <c r="U42" s="465"/>
      <c r="V42" s="465"/>
      <c r="W42" s="465"/>
      <c r="X42" s="465"/>
      <c r="Y42" s="465"/>
      <c r="Z42" s="465"/>
      <c r="AA42" s="465"/>
      <c r="AB42" s="465"/>
      <c r="AC42" s="465"/>
      <c r="AD42" s="226"/>
      <c r="AE42" s="104"/>
      <c r="AF42" s="151">
        <f t="shared" si="1"/>
        <v>0</v>
      </c>
      <c r="AG42" s="152">
        <v>0</v>
      </c>
      <c r="AH42" s="153" t="e">
        <f t="shared" si="2"/>
        <v>#DIV/0!</v>
      </c>
      <c r="AI42" t="s">
        <v>320</v>
      </c>
    </row>
    <row r="43" spans="1:35" ht="20.100000000000001" hidden="1" customHeight="1" x14ac:dyDescent="0.25">
      <c r="A43" s="147">
        <v>31</v>
      </c>
      <c r="B43" s="108" t="s">
        <v>93</v>
      </c>
      <c r="C43" s="149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>
        <f>5*6</f>
        <v>30</v>
      </c>
      <c r="Q43" s="58">
        <f>2*6</f>
        <v>12</v>
      </c>
      <c r="R43" s="58">
        <f>2*6</f>
        <v>12</v>
      </c>
      <c r="S43" s="150"/>
      <c r="T43" s="58"/>
      <c r="U43" s="58">
        <f>8*12</f>
        <v>96</v>
      </c>
      <c r="V43" s="150"/>
      <c r="W43" s="58"/>
      <c r="X43" s="150"/>
      <c r="Y43" s="150"/>
      <c r="Z43" s="150"/>
      <c r="AA43" s="58"/>
      <c r="AB43" s="58"/>
      <c r="AC43" s="58"/>
      <c r="AD43" s="58"/>
      <c r="AE43" s="58"/>
      <c r="AF43" s="151">
        <f t="shared" si="1"/>
        <v>150</v>
      </c>
      <c r="AG43" s="152">
        <v>0</v>
      </c>
      <c r="AH43" s="153" t="e">
        <f t="shared" si="2"/>
        <v>#DIV/0!</v>
      </c>
      <c r="AI43" t="s">
        <v>320</v>
      </c>
    </row>
    <row r="44" spans="1:35" ht="20.100000000000001" hidden="1" customHeight="1" x14ac:dyDescent="0.25">
      <c r="A44" s="147">
        <v>32</v>
      </c>
      <c r="B44" s="108" t="s">
        <v>94</v>
      </c>
      <c r="C44" s="149">
        <v>16</v>
      </c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>
        <f>2*6</f>
        <v>12</v>
      </c>
      <c r="Q44" s="58">
        <f>4*6</f>
        <v>24</v>
      </c>
      <c r="R44" s="58">
        <f>5*6</f>
        <v>30</v>
      </c>
      <c r="S44" s="150"/>
      <c r="T44" s="58"/>
      <c r="U44" s="58">
        <f>5*12</f>
        <v>60</v>
      </c>
      <c r="V44" s="150"/>
      <c r="W44" s="58">
        <v>8</v>
      </c>
      <c r="X44" s="150"/>
      <c r="Y44" s="150"/>
      <c r="Z44" s="150"/>
      <c r="AA44" s="58"/>
      <c r="AB44" s="58"/>
      <c r="AC44" s="58"/>
      <c r="AD44" s="58"/>
      <c r="AE44" s="58"/>
      <c r="AF44" s="151">
        <f t="shared" si="1"/>
        <v>150</v>
      </c>
      <c r="AG44" s="152">
        <v>43</v>
      </c>
      <c r="AH44" s="153">
        <f t="shared" si="2"/>
        <v>2.6875</v>
      </c>
      <c r="AI44" t="s">
        <v>320</v>
      </c>
    </row>
    <row r="45" spans="1:35" ht="20.100000000000001" hidden="1" customHeight="1" x14ac:dyDescent="0.25">
      <c r="A45" s="147">
        <v>33</v>
      </c>
      <c r="B45" s="108" t="s">
        <v>95</v>
      </c>
      <c r="C45" s="149">
        <v>16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>
        <f>4*6</f>
        <v>24</v>
      </c>
      <c r="Q45" s="58">
        <f>2*6</f>
        <v>12</v>
      </c>
      <c r="R45" s="58">
        <f>9*6</f>
        <v>54</v>
      </c>
      <c r="S45" s="150"/>
      <c r="T45" s="58"/>
      <c r="U45" s="58">
        <v>44</v>
      </c>
      <c r="V45" s="150"/>
      <c r="W45" s="58"/>
      <c r="X45" s="150"/>
      <c r="Y45" s="58"/>
      <c r="Z45" s="58"/>
      <c r="AA45" s="58"/>
      <c r="AB45" s="58"/>
      <c r="AC45" s="58"/>
      <c r="AD45" s="58"/>
      <c r="AE45" s="58"/>
      <c r="AF45" s="151">
        <f t="shared" ref="AF45:AF76" si="3">SUM(C45:AE45)</f>
        <v>150</v>
      </c>
      <c r="AG45" s="152">
        <v>15</v>
      </c>
      <c r="AH45" s="153">
        <f t="shared" ref="AH45:AH74" si="4">+AG45/C45</f>
        <v>0.9375</v>
      </c>
      <c r="AI45" t="s">
        <v>320</v>
      </c>
    </row>
    <row r="46" spans="1:35" ht="20.100000000000001" hidden="1" customHeight="1" x14ac:dyDescent="0.25">
      <c r="A46" s="147">
        <v>34</v>
      </c>
      <c r="B46" s="108" t="s">
        <v>96</v>
      </c>
      <c r="C46" s="149">
        <v>18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>
        <f>1*6</f>
        <v>6</v>
      </c>
      <c r="Q46" s="58">
        <f>1*6</f>
        <v>6</v>
      </c>
      <c r="R46" s="58">
        <f>7*6</f>
        <v>42</v>
      </c>
      <c r="S46" s="150"/>
      <c r="T46" s="58">
        <f>2*12</f>
        <v>24</v>
      </c>
      <c r="U46" s="58">
        <f>4*12</f>
        <v>48</v>
      </c>
      <c r="V46" s="150"/>
      <c r="W46" s="58">
        <f>1*6</f>
        <v>6</v>
      </c>
      <c r="X46" s="150"/>
      <c r="Y46" s="150"/>
      <c r="Z46" s="150"/>
      <c r="AA46" s="58"/>
      <c r="AB46" s="58"/>
      <c r="AC46" s="58"/>
      <c r="AD46" s="58"/>
      <c r="AE46" s="58"/>
      <c r="AF46" s="151">
        <f t="shared" si="3"/>
        <v>150</v>
      </c>
      <c r="AG46" s="152">
        <v>40</v>
      </c>
      <c r="AH46" s="153">
        <f t="shared" si="4"/>
        <v>2.2222222222222223</v>
      </c>
      <c r="AI46" t="s">
        <v>320</v>
      </c>
    </row>
    <row r="47" spans="1:35" ht="20.100000000000001" hidden="1" customHeight="1" x14ac:dyDescent="0.25">
      <c r="A47" s="147">
        <v>35</v>
      </c>
      <c r="B47" s="108" t="s">
        <v>97</v>
      </c>
      <c r="C47" s="465" t="s">
        <v>231</v>
      </c>
      <c r="D47" s="465"/>
      <c r="E47" s="465"/>
      <c r="F47" s="465"/>
      <c r="G47" s="465"/>
      <c r="H47" s="465"/>
      <c r="I47" s="465"/>
      <c r="J47" s="465"/>
      <c r="K47" s="465"/>
      <c r="L47" s="465"/>
      <c r="M47" s="465"/>
      <c r="N47" s="465"/>
      <c r="O47" s="465"/>
      <c r="P47" s="465"/>
      <c r="Q47" s="465"/>
      <c r="R47" s="465"/>
      <c r="S47" s="465"/>
      <c r="T47" s="465"/>
      <c r="U47" s="465"/>
      <c r="V47" s="465"/>
      <c r="W47" s="465"/>
      <c r="X47" s="465"/>
      <c r="Y47" s="465"/>
      <c r="Z47" s="465"/>
      <c r="AA47" s="465"/>
      <c r="AB47" s="465"/>
      <c r="AC47" s="465"/>
      <c r="AD47" s="465"/>
      <c r="AE47" s="466"/>
      <c r="AF47" s="151">
        <f t="shared" si="3"/>
        <v>0</v>
      </c>
      <c r="AG47" s="152">
        <v>0</v>
      </c>
      <c r="AH47" s="153" t="e">
        <f t="shared" si="4"/>
        <v>#VALUE!</v>
      </c>
      <c r="AI47" t="s">
        <v>320</v>
      </c>
    </row>
    <row r="48" spans="1:35" ht="20.100000000000001" hidden="1" customHeight="1" x14ac:dyDescent="0.25">
      <c r="A48" s="147">
        <v>36</v>
      </c>
      <c r="B48" s="108" t="s">
        <v>98</v>
      </c>
      <c r="C48" s="149"/>
      <c r="D48" s="58"/>
      <c r="E48" s="58"/>
      <c r="F48" s="58"/>
      <c r="G48" s="58"/>
      <c r="H48" s="58">
        <f>7*6</f>
        <v>42</v>
      </c>
      <c r="I48" s="58"/>
      <c r="J48" s="58"/>
      <c r="K48" s="58"/>
      <c r="L48" s="58"/>
      <c r="M48" s="58"/>
      <c r="N48" s="58"/>
      <c r="O48" s="58"/>
      <c r="P48" s="58"/>
      <c r="Q48" s="58"/>
      <c r="R48" s="58">
        <f>10*6</f>
        <v>60</v>
      </c>
      <c r="S48" s="150"/>
      <c r="T48" s="58">
        <f>1*12</f>
        <v>12</v>
      </c>
      <c r="U48" s="58">
        <f>3*12</f>
        <v>36</v>
      </c>
      <c r="V48" s="150"/>
      <c r="W48" s="58"/>
      <c r="X48" s="150"/>
      <c r="Y48" s="150"/>
      <c r="Z48" s="150"/>
      <c r="AA48" s="58"/>
      <c r="AB48" s="58"/>
      <c r="AC48" s="58"/>
      <c r="AD48" s="58"/>
      <c r="AE48" s="58"/>
      <c r="AF48" s="151">
        <f t="shared" si="3"/>
        <v>150</v>
      </c>
      <c r="AG48" s="152">
        <v>0</v>
      </c>
      <c r="AH48" s="153" t="e">
        <f t="shared" si="4"/>
        <v>#DIV/0!</v>
      </c>
      <c r="AI48" t="s">
        <v>320</v>
      </c>
    </row>
    <row r="49" spans="1:35" ht="20.100000000000001" hidden="1" customHeight="1" x14ac:dyDescent="0.25">
      <c r="A49" s="147">
        <v>37</v>
      </c>
      <c r="B49" s="108" t="s">
        <v>99</v>
      </c>
      <c r="C49" s="149">
        <v>24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>
        <f>2*6</f>
        <v>12</v>
      </c>
      <c r="S49" s="150"/>
      <c r="T49" s="58">
        <f>3*12</f>
        <v>36</v>
      </c>
      <c r="U49" s="58">
        <v>48</v>
      </c>
      <c r="V49" s="150"/>
      <c r="W49" s="58"/>
      <c r="X49" s="150"/>
      <c r="Y49" s="150"/>
      <c r="Z49" s="150"/>
      <c r="AA49" s="58">
        <v>30</v>
      </c>
      <c r="AB49" s="58"/>
      <c r="AC49" s="58"/>
      <c r="AD49" s="58"/>
      <c r="AE49" s="58"/>
      <c r="AF49" s="151">
        <f t="shared" si="3"/>
        <v>150</v>
      </c>
      <c r="AG49" s="152">
        <v>0</v>
      </c>
      <c r="AH49" s="153">
        <f t="shared" si="4"/>
        <v>0</v>
      </c>
      <c r="AI49" t="s">
        <v>320</v>
      </c>
    </row>
    <row r="50" spans="1:35" ht="20.100000000000001" hidden="1" customHeight="1" x14ac:dyDescent="0.25">
      <c r="A50" s="147">
        <v>38</v>
      </c>
      <c r="B50" s="108" t="s">
        <v>100</v>
      </c>
      <c r="C50" s="149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>
        <v>22</v>
      </c>
      <c r="P50" s="58">
        <f>5*6</f>
        <v>30</v>
      </c>
      <c r="Q50" s="58"/>
      <c r="R50" s="58"/>
      <c r="S50" s="150"/>
      <c r="T50" s="58"/>
      <c r="U50" s="58">
        <v>98</v>
      </c>
      <c r="V50" s="150"/>
      <c r="W50" s="58"/>
      <c r="X50" s="150"/>
      <c r="Y50" s="58"/>
      <c r="Z50" s="58"/>
      <c r="AA50" s="58"/>
      <c r="AB50" s="58"/>
      <c r="AC50" s="58"/>
      <c r="AD50" s="58"/>
      <c r="AE50" s="58"/>
      <c r="AF50" s="151">
        <f t="shared" si="3"/>
        <v>150</v>
      </c>
      <c r="AG50" s="152">
        <v>0</v>
      </c>
      <c r="AH50" s="153" t="e">
        <f t="shared" si="4"/>
        <v>#DIV/0!</v>
      </c>
      <c r="AI50" t="s">
        <v>320</v>
      </c>
    </row>
    <row r="51" spans="1:35" ht="20.100000000000001" hidden="1" customHeight="1" x14ac:dyDescent="0.25">
      <c r="A51" s="147">
        <v>39</v>
      </c>
      <c r="B51" s="108" t="s">
        <v>101</v>
      </c>
      <c r="C51" s="149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>
        <f>19*6</f>
        <v>114</v>
      </c>
      <c r="Q51" s="58"/>
      <c r="R51" s="58">
        <f>6*6</f>
        <v>36</v>
      </c>
      <c r="S51" s="150"/>
      <c r="T51" s="58"/>
      <c r="U51" s="58"/>
      <c r="V51" s="150"/>
      <c r="W51" s="58"/>
      <c r="X51" s="150"/>
      <c r="Y51" s="150"/>
      <c r="Z51" s="150"/>
      <c r="AA51" s="58"/>
      <c r="AB51" s="58"/>
      <c r="AC51" s="58"/>
      <c r="AD51" s="58"/>
      <c r="AE51" s="58"/>
      <c r="AF51" s="151">
        <f t="shared" si="3"/>
        <v>150</v>
      </c>
      <c r="AG51" s="152">
        <v>67</v>
      </c>
      <c r="AH51" s="153" t="e">
        <f t="shared" si="4"/>
        <v>#DIV/0!</v>
      </c>
      <c r="AI51" t="s">
        <v>320</v>
      </c>
    </row>
    <row r="52" spans="1:35" ht="20.100000000000001" hidden="1" customHeight="1" x14ac:dyDescent="0.25">
      <c r="A52" s="147">
        <v>40</v>
      </c>
      <c r="B52" s="108" t="s">
        <v>102</v>
      </c>
      <c r="C52" s="149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>
        <f>20*6</f>
        <v>120</v>
      </c>
      <c r="Q52" s="58"/>
      <c r="R52" s="58">
        <f>5*6</f>
        <v>30</v>
      </c>
      <c r="S52" s="150"/>
      <c r="T52" s="58"/>
      <c r="U52" s="58"/>
      <c r="V52" s="150"/>
      <c r="W52" s="58"/>
      <c r="X52" s="150"/>
      <c r="Y52" s="150"/>
      <c r="Z52" s="150"/>
      <c r="AA52" s="58"/>
      <c r="AB52" s="58"/>
      <c r="AC52" s="58"/>
      <c r="AD52" s="58"/>
      <c r="AE52" s="58"/>
      <c r="AF52" s="151">
        <f t="shared" si="3"/>
        <v>150</v>
      </c>
      <c r="AG52" s="152">
        <v>73</v>
      </c>
      <c r="AH52" s="153" t="e">
        <f t="shared" si="4"/>
        <v>#DIV/0!</v>
      </c>
      <c r="AI52" t="s">
        <v>320</v>
      </c>
    </row>
    <row r="53" spans="1:35" ht="20.100000000000001" hidden="1" customHeight="1" x14ac:dyDescent="0.25">
      <c r="A53" s="147">
        <v>41</v>
      </c>
      <c r="B53" s="108" t="s">
        <v>103</v>
      </c>
      <c r="C53" s="149">
        <v>4</v>
      </c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>
        <v>5</v>
      </c>
      <c r="O53" s="58"/>
      <c r="P53" s="155"/>
      <c r="Q53" s="58">
        <v>18</v>
      </c>
      <c r="R53" s="58"/>
      <c r="S53" s="150"/>
      <c r="T53" s="58"/>
      <c r="U53" s="58">
        <v>45</v>
      </c>
      <c r="V53" s="467" t="s">
        <v>236</v>
      </c>
      <c r="W53" s="468"/>
      <c r="X53" s="468"/>
      <c r="Y53" s="468"/>
      <c r="Z53" s="468"/>
      <c r="AA53" s="468"/>
      <c r="AB53" s="468"/>
      <c r="AC53" s="468"/>
      <c r="AD53" s="468"/>
      <c r="AE53" s="469"/>
      <c r="AF53" s="151">
        <f t="shared" si="3"/>
        <v>72</v>
      </c>
      <c r="AG53" s="152">
        <v>12</v>
      </c>
      <c r="AH53" s="153">
        <f t="shared" si="4"/>
        <v>3</v>
      </c>
      <c r="AI53" t="s">
        <v>320</v>
      </c>
    </row>
    <row r="54" spans="1:35" ht="20.100000000000001" hidden="1" customHeight="1" x14ac:dyDescent="0.25">
      <c r="A54" s="147">
        <v>42</v>
      </c>
      <c r="B54" s="108" t="s">
        <v>104</v>
      </c>
      <c r="C54" s="149">
        <v>4</v>
      </c>
      <c r="D54" s="58"/>
      <c r="E54" s="58"/>
      <c r="F54" s="58"/>
      <c r="G54" s="58">
        <v>11</v>
      </c>
      <c r="H54" s="155"/>
      <c r="I54" s="58"/>
      <c r="J54" s="58"/>
      <c r="K54" s="58"/>
      <c r="L54" s="58"/>
      <c r="M54" s="58"/>
      <c r="N54" s="58">
        <f>1*6</f>
        <v>6</v>
      </c>
      <c r="O54" s="58"/>
      <c r="P54" s="155"/>
      <c r="Q54" s="58">
        <v>18</v>
      </c>
      <c r="R54" s="58"/>
      <c r="S54" s="150"/>
      <c r="T54" s="58"/>
      <c r="U54" s="58">
        <v>57</v>
      </c>
      <c r="V54" s="467" t="s">
        <v>236</v>
      </c>
      <c r="W54" s="468"/>
      <c r="X54" s="468"/>
      <c r="Y54" s="468"/>
      <c r="Z54" s="468"/>
      <c r="AA54" s="468"/>
      <c r="AB54" s="468"/>
      <c r="AC54" s="468"/>
      <c r="AD54" s="468"/>
      <c r="AE54" s="469"/>
      <c r="AF54" s="151">
        <f t="shared" si="3"/>
        <v>96</v>
      </c>
      <c r="AG54" s="152">
        <v>46</v>
      </c>
      <c r="AH54" s="153">
        <f t="shared" si="4"/>
        <v>11.5</v>
      </c>
      <c r="AI54" t="s">
        <v>320</v>
      </c>
    </row>
    <row r="55" spans="1:35" ht="20.100000000000001" hidden="1" customHeight="1" x14ac:dyDescent="0.25">
      <c r="A55" s="147">
        <v>43</v>
      </c>
      <c r="B55" s="108" t="s">
        <v>105</v>
      </c>
      <c r="C55" s="149">
        <v>12</v>
      </c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>
        <v>8</v>
      </c>
      <c r="O55" s="58"/>
      <c r="P55" s="58"/>
      <c r="Q55" s="58"/>
      <c r="R55" s="58"/>
      <c r="S55" s="150"/>
      <c r="T55" s="58">
        <f>3*12</f>
        <v>36</v>
      </c>
      <c r="U55" s="58">
        <v>94</v>
      </c>
      <c r="V55" s="150"/>
      <c r="W55" s="58"/>
      <c r="X55" s="150"/>
      <c r="Y55" s="58"/>
      <c r="Z55" s="58"/>
      <c r="AA55" s="58"/>
      <c r="AB55" s="58"/>
      <c r="AC55" s="58"/>
      <c r="AD55" s="58"/>
      <c r="AE55" s="58"/>
      <c r="AF55" s="151">
        <f t="shared" si="3"/>
        <v>150</v>
      </c>
      <c r="AG55" s="152">
        <v>40</v>
      </c>
      <c r="AH55" s="153">
        <f t="shared" si="4"/>
        <v>3.3333333333333335</v>
      </c>
      <c r="AI55" t="s">
        <v>320</v>
      </c>
    </row>
    <row r="56" spans="1:35" ht="20.100000000000001" hidden="1" customHeight="1" x14ac:dyDescent="0.25">
      <c r="A56" s="147">
        <v>44</v>
      </c>
      <c r="B56" s="108" t="s">
        <v>106</v>
      </c>
      <c r="C56" s="149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>
        <f>1*6</f>
        <v>6</v>
      </c>
      <c r="Q56" s="58"/>
      <c r="R56" s="58"/>
      <c r="S56" s="150"/>
      <c r="T56" s="58">
        <f>6*12</f>
        <v>72</v>
      </c>
      <c r="U56" s="58">
        <f>6*12</f>
        <v>72</v>
      </c>
      <c r="V56" s="150"/>
      <c r="W56" s="58"/>
      <c r="X56" s="150"/>
      <c r="Y56" s="150"/>
      <c r="Z56" s="150"/>
      <c r="AA56" s="58"/>
      <c r="AB56" s="58"/>
      <c r="AC56" s="58"/>
      <c r="AD56" s="58"/>
      <c r="AE56" s="58"/>
      <c r="AF56" s="151">
        <f t="shared" si="3"/>
        <v>150</v>
      </c>
      <c r="AG56" s="152">
        <v>0</v>
      </c>
      <c r="AH56" s="153" t="e">
        <f t="shared" si="4"/>
        <v>#DIV/0!</v>
      </c>
      <c r="AI56" t="s">
        <v>320</v>
      </c>
    </row>
    <row r="57" spans="1:35" ht="20.100000000000001" hidden="1" customHeight="1" x14ac:dyDescent="0.25">
      <c r="A57" s="147">
        <v>45</v>
      </c>
      <c r="B57" s="108" t="s">
        <v>107</v>
      </c>
      <c r="C57" s="149">
        <v>12</v>
      </c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>
        <f>1*6</f>
        <v>6</v>
      </c>
      <c r="R57" s="58">
        <f>1*6</f>
        <v>6</v>
      </c>
      <c r="S57" s="150"/>
      <c r="T57" s="58">
        <f>6*12</f>
        <v>72</v>
      </c>
      <c r="U57" s="58">
        <v>48</v>
      </c>
      <c r="V57" s="150"/>
      <c r="W57" s="58">
        <f>1*6</f>
        <v>6</v>
      </c>
      <c r="X57" s="150"/>
      <c r="Y57" s="150"/>
      <c r="Z57" s="150"/>
      <c r="AA57" s="58"/>
      <c r="AB57" s="58"/>
      <c r="AC57" s="58"/>
      <c r="AD57" s="58"/>
      <c r="AE57" s="58"/>
      <c r="AF57" s="151">
        <f t="shared" si="3"/>
        <v>150</v>
      </c>
      <c r="AG57" s="152">
        <v>62</v>
      </c>
      <c r="AH57" s="153">
        <f t="shared" si="4"/>
        <v>5.166666666666667</v>
      </c>
      <c r="AI57" t="s">
        <v>320</v>
      </c>
    </row>
    <row r="58" spans="1:35" ht="20.100000000000001" hidden="1" customHeight="1" x14ac:dyDescent="0.25">
      <c r="A58" s="147">
        <v>46</v>
      </c>
      <c r="B58" s="108" t="s">
        <v>108</v>
      </c>
      <c r="C58" s="149">
        <v>16</v>
      </c>
      <c r="D58" s="58"/>
      <c r="E58" s="58">
        <v>6</v>
      </c>
      <c r="F58" s="58"/>
      <c r="G58" s="58">
        <f>1*6</f>
        <v>6</v>
      </c>
      <c r="H58" s="58"/>
      <c r="I58" s="58"/>
      <c r="J58" s="58"/>
      <c r="K58" s="58"/>
      <c r="L58" s="58"/>
      <c r="M58" s="58"/>
      <c r="N58" s="58">
        <f>1*6</f>
        <v>6</v>
      </c>
      <c r="O58" s="58"/>
      <c r="P58" s="58"/>
      <c r="Q58" s="58">
        <f>1*6</f>
        <v>6</v>
      </c>
      <c r="R58" s="58"/>
      <c r="S58" s="150"/>
      <c r="T58" s="58">
        <v>44</v>
      </c>
      <c r="U58" s="58">
        <f>4*12</f>
        <v>48</v>
      </c>
      <c r="V58" s="150"/>
      <c r="W58" s="58">
        <f>3*6</f>
        <v>18</v>
      </c>
      <c r="X58" s="150"/>
      <c r="Y58" s="150"/>
      <c r="Z58" s="150"/>
      <c r="AA58" s="58"/>
      <c r="AB58" s="58"/>
      <c r="AC58" s="58"/>
      <c r="AD58" s="58"/>
      <c r="AE58" s="58"/>
      <c r="AF58" s="151">
        <f t="shared" si="3"/>
        <v>150</v>
      </c>
      <c r="AG58" s="152">
        <v>72</v>
      </c>
      <c r="AH58" s="153">
        <f t="shared" si="4"/>
        <v>4.5</v>
      </c>
      <c r="AI58" t="s">
        <v>320</v>
      </c>
    </row>
    <row r="59" spans="1:35" ht="20.100000000000001" hidden="1" customHeight="1" x14ac:dyDescent="0.25">
      <c r="A59" s="147">
        <v>47</v>
      </c>
      <c r="B59" s="108" t="s">
        <v>109</v>
      </c>
      <c r="C59" s="149">
        <v>20</v>
      </c>
      <c r="D59" s="58"/>
      <c r="E59" s="58">
        <v>6</v>
      </c>
      <c r="F59" s="58"/>
      <c r="G59" s="58"/>
      <c r="H59" s="58"/>
      <c r="I59" s="58"/>
      <c r="J59" s="58"/>
      <c r="K59" s="58"/>
      <c r="L59" s="58"/>
      <c r="M59" s="58"/>
      <c r="N59" s="58">
        <f>4*6</f>
        <v>24</v>
      </c>
      <c r="O59" s="58"/>
      <c r="P59" s="58"/>
      <c r="Q59" s="58"/>
      <c r="R59" s="58">
        <f>1*6</f>
        <v>6</v>
      </c>
      <c r="S59" s="150"/>
      <c r="T59" s="58">
        <v>36</v>
      </c>
      <c r="U59" s="58">
        <v>52</v>
      </c>
      <c r="V59" s="150"/>
      <c r="W59" s="58">
        <f>1*6</f>
        <v>6</v>
      </c>
      <c r="X59" s="150"/>
      <c r="Y59" s="150"/>
      <c r="Z59" s="150"/>
      <c r="AA59" s="58"/>
      <c r="AB59" s="58"/>
      <c r="AC59" s="58"/>
      <c r="AD59" s="58"/>
      <c r="AE59" s="58"/>
      <c r="AF59" s="151">
        <f t="shared" si="3"/>
        <v>150</v>
      </c>
      <c r="AG59" s="152">
        <v>57</v>
      </c>
      <c r="AH59" s="153">
        <f t="shared" si="4"/>
        <v>2.85</v>
      </c>
      <c r="AI59" t="s">
        <v>320</v>
      </c>
    </row>
    <row r="60" spans="1:35" ht="20.100000000000001" hidden="1" customHeight="1" x14ac:dyDescent="0.25">
      <c r="A60" s="147">
        <v>48</v>
      </c>
      <c r="B60" s="108" t="s">
        <v>110</v>
      </c>
      <c r="C60" s="149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>
        <f>1*6</f>
        <v>6</v>
      </c>
      <c r="Q60" s="58"/>
      <c r="R60" s="58"/>
      <c r="S60" s="150"/>
      <c r="T60" s="58">
        <f>6*12</f>
        <v>72</v>
      </c>
      <c r="U60" s="58">
        <f>6*12</f>
        <v>72</v>
      </c>
      <c r="V60" s="150"/>
      <c r="W60" s="58"/>
      <c r="X60" s="150"/>
      <c r="Y60" s="150"/>
      <c r="Z60" s="150"/>
      <c r="AA60" s="58"/>
      <c r="AB60" s="58"/>
      <c r="AC60" s="58"/>
      <c r="AD60" s="58"/>
      <c r="AE60" s="58"/>
      <c r="AF60" s="151">
        <f t="shared" si="3"/>
        <v>150</v>
      </c>
      <c r="AG60" s="152">
        <v>0</v>
      </c>
      <c r="AH60" s="153" t="e">
        <f t="shared" si="4"/>
        <v>#DIV/0!</v>
      </c>
      <c r="AI60" t="s">
        <v>320</v>
      </c>
    </row>
    <row r="61" spans="1:35" ht="20.100000000000001" hidden="1" customHeight="1" x14ac:dyDescent="0.25">
      <c r="A61" s="147">
        <v>49</v>
      </c>
      <c r="B61" s="108" t="s">
        <v>111</v>
      </c>
      <c r="C61" s="149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>
        <f>1*6</f>
        <v>6</v>
      </c>
      <c r="O61" s="58"/>
      <c r="P61" s="58"/>
      <c r="Q61" s="58"/>
      <c r="R61" s="58">
        <f>1*6</f>
        <v>6</v>
      </c>
      <c r="S61" s="150"/>
      <c r="T61" s="58">
        <f>6*12</f>
        <v>72</v>
      </c>
      <c r="U61" s="58">
        <f>3*12</f>
        <v>36</v>
      </c>
      <c r="V61" s="150"/>
      <c r="W61" s="58">
        <f>1*6</f>
        <v>6</v>
      </c>
      <c r="X61" s="150"/>
      <c r="Y61" s="150"/>
      <c r="Z61" s="150"/>
      <c r="AA61" s="58"/>
      <c r="AB61" s="58"/>
      <c r="AC61" s="58"/>
      <c r="AD61" s="58"/>
      <c r="AE61" s="58"/>
      <c r="AF61" s="151">
        <f t="shared" si="3"/>
        <v>126</v>
      </c>
      <c r="AG61" s="152">
        <v>0</v>
      </c>
      <c r="AH61" s="153" t="e">
        <f t="shared" si="4"/>
        <v>#DIV/0!</v>
      </c>
      <c r="AI61" t="s">
        <v>320</v>
      </c>
    </row>
    <row r="62" spans="1:35" ht="20.100000000000001" hidden="1" customHeight="1" x14ac:dyDescent="0.25">
      <c r="A62" s="147">
        <v>50</v>
      </c>
      <c r="B62" s="108" t="s">
        <v>112</v>
      </c>
      <c r="C62" s="465" t="s">
        <v>236</v>
      </c>
      <c r="D62" s="465"/>
      <c r="E62" s="465"/>
      <c r="F62" s="465"/>
      <c r="G62" s="465"/>
      <c r="H62" s="465"/>
      <c r="I62" s="465"/>
      <c r="J62" s="465"/>
      <c r="K62" s="465"/>
      <c r="L62" s="465"/>
      <c r="M62" s="465"/>
      <c r="N62" s="465"/>
      <c r="O62" s="465"/>
      <c r="P62" s="465"/>
      <c r="Q62" s="465"/>
      <c r="R62" s="465"/>
      <c r="S62" s="465"/>
      <c r="T62" s="465"/>
      <c r="U62" s="465"/>
      <c r="V62" s="465"/>
      <c r="W62" s="465"/>
      <c r="X62" s="465"/>
      <c r="Y62" s="465"/>
      <c r="Z62" s="465"/>
      <c r="AA62" s="465"/>
      <c r="AB62" s="465"/>
      <c r="AC62" s="465"/>
      <c r="AD62" s="465"/>
      <c r="AE62" s="466"/>
      <c r="AF62" s="151">
        <f t="shared" si="3"/>
        <v>0</v>
      </c>
      <c r="AG62" s="152">
        <v>0</v>
      </c>
      <c r="AH62" s="153" t="e">
        <f t="shared" si="4"/>
        <v>#VALUE!</v>
      </c>
      <c r="AI62" t="s">
        <v>320</v>
      </c>
    </row>
    <row r="63" spans="1:35" ht="20.100000000000001" hidden="1" customHeight="1" x14ac:dyDescent="0.25">
      <c r="A63" s="147">
        <v>51</v>
      </c>
      <c r="B63" s="108" t="s">
        <v>113</v>
      </c>
      <c r="C63" s="149">
        <v>24</v>
      </c>
      <c r="D63" s="58"/>
      <c r="E63" s="58"/>
      <c r="F63" s="58"/>
      <c r="G63" s="58"/>
      <c r="H63" s="155"/>
      <c r="I63" s="58"/>
      <c r="J63" s="58"/>
      <c r="K63" s="58"/>
      <c r="L63" s="58"/>
      <c r="M63" s="58">
        <v>24</v>
      </c>
      <c r="N63" s="58"/>
      <c r="O63" s="58">
        <v>12</v>
      </c>
      <c r="P63" s="58"/>
      <c r="Q63" s="58"/>
      <c r="R63" s="58"/>
      <c r="S63" s="150"/>
      <c r="T63" s="58"/>
      <c r="U63" s="58">
        <f>5*12</f>
        <v>60</v>
      </c>
      <c r="V63" s="150"/>
      <c r="W63" s="58">
        <f>5*6</f>
        <v>30</v>
      </c>
      <c r="X63" s="150"/>
      <c r="Y63" s="150"/>
      <c r="Z63" s="150"/>
      <c r="AA63" s="58"/>
      <c r="AB63" s="58"/>
      <c r="AC63" s="58"/>
      <c r="AD63" s="58"/>
      <c r="AE63" s="58"/>
      <c r="AF63" s="151">
        <f t="shared" si="3"/>
        <v>150</v>
      </c>
      <c r="AG63" s="152">
        <v>52</v>
      </c>
      <c r="AH63" s="153">
        <f t="shared" si="4"/>
        <v>2.1666666666666665</v>
      </c>
      <c r="AI63" t="s">
        <v>320</v>
      </c>
    </row>
    <row r="64" spans="1:35" ht="20.100000000000001" hidden="1" customHeight="1" x14ac:dyDescent="0.25">
      <c r="A64" s="147">
        <v>52</v>
      </c>
      <c r="B64" s="108" t="s">
        <v>114</v>
      </c>
      <c r="C64" s="149">
        <v>68</v>
      </c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>
        <f>6*6</f>
        <v>36</v>
      </c>
      <c r="O64" s="58">
        <v>0</v>
      </c>
      <c r="P64" s="58"/>
      <c r="Q64" s="58"/>
      <c r="R64" s="58"/>
      <c r="S64" s="150"/>
      <c r="T64" s="58"/>
      <c r="U64" s="58"/>
      <c r="V64" s="150"/>
      <c r="W64" s="58">
        <v>46</v>
      </c>
      <c r="X64" s="150"/>
      <c r="Y64" s="150"/>
      <c r="Z64" s="150"/>
      <c r="AA64" s="58"/>
      <c r="AB64" s="58"/>
      <c r="AC64" s="58"/>
      <c r="AD64" s="58"/>
      <c r="AE64" s="58"/>
      <c r="AF64" s="151">
        <f t="shared" si="3"/>
        <v>150</v>
      </c>
      <c r="AG64" s="152">
        <v>199</v>
      </c>
      <c r="AH64" s="153">
        <f t="shared" si="4"/>
        <v>2.9264705882352939</v>
      </c>
      <c r="AI64" t="s">
        <v>320</v>
      </c>
    </row>
    <row r="65" spans="1:35" ht="20.100000000000001" hidden="1" customHeight="1" x14ac:dyDescent="0.25">
      <c r="A65" s="147">
        <v>53</v>
      </c>
      <c r="B65" s="108" t="s">
        <v>115</v>
      </c>
      <c r="C65" s="149">
        <v>30</v>
      </c>
      <c r="D65" s="58"/>
      <c r="E65" s="58">
        <v>18</v>
      </c>
      <c r="F65" s="58"/>
      <c r="G65" s="58"/>
      <c r="H65" s="58"/>
      <c r="I65" s="58"/>
      <c r="J65" s="58"/>
      <c r="K65" s="58"/>
      <c r="L65" s="58"/>
      <c r="M65" s="58"/>
      <c r="N65" s="58">
        <v>42</v>
      </c>
      <c r="O65" s="58"/>
      <c r="P65" s="58"/>
      <c r="Q65" s="58"/>
      <c r="R65" s="58"/>
      <c r="S65" s="150"/>
      <c r="T65" s="58"/>
      <c r="U65" s="58"/>
      <c r="V65" s="150"/>
      <c r="W65" s="58">
        <f>10*6</f>
        <v>60</v>
      </c>
      <c r="X65" s="150"/>
      <c r="Y65" s="150"/>
      <c r="Z65" s="150"/>
      <c r="AA65" s="58"/>
      <c r="AB65" s="58"/>
      <c r="AC65" s="58"/>
      <c r="AD65" s="58"/>
      <c r="AE65" s="58"/>
      <c r="AF65" s="151">
        <f t="shared" si="3"/>
        <v>150</v>
      </c>
      <c r="AG65" s="152">
        <v>42</v>
      </c>
      <c r="AH65" s="153">
        <f t="shared" si="4"/>
        <v>1.4</v>
      </c>
      <c r="AI65" t="s">
        <v>320</v>
      </c>
    </row>
    <row r="66" spans="1:35" ht="20.100000000000001" hidden="1" customHeight="1" x14ac:dyDescent="0.25">
      <c r="A66" s="147">
        <v>54</v>
      </c>
      <c r="B66" s="108" t="s">
        <v>116</v>
      </c>
      <c r="C66" s="149">
        <v>14</v>
      </c>
      <c r="D66" s="58"/>
      <c r="E66" s="58">
        <v>36</v>
      </c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150"/>
      <c r="T66" s="58"/>
      <c r="U66" s="58"/>
      <c r="V66" s="150"/>
      <c r="W66" s="58">
        <v>100</v>
      </c>
      <c r="X66" s="150"/>
      <c r="Y66" s="150"/>
      <c r="Z66" s="150"/>
      <c r="AA66" s="58"/>
      <c r="AB66" s="58"/>
      <c r="AC66" s="58"/>
      <c r="AD66" s="58"/>
      <c r="AE66" s="58"/>
      <c r="AF66" s="151">
        <f t="shared" si="3"/>
        <v>150</v>
      </c>
      <c r="AG66" s="152">
        <v>63</v>
      </c>
      <c r="AH66" s="153">
        <f t="shared" si="4"/>
        <v>4.5</v>
      </c>
      <c r="AI66" t="s">
        <v>320</v>
      </c>
    </row>
    <row r="67" spans="1:35" ht="20.100000000000001" hidden="1" customHeight="1" x14ac:dyDescent="0.25">
      <c r="A67" s="147">
        <v>55</v>
      </c>
      <c r="B67" s="108" t="s">
        <v>117</v>
      </c>
      <c r="C67" s="149"/>
      <c r="D67" s="58"/>
      <c r="E67" s="58">
        <v>42</v>
      </c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150"/>
      <c r="T67" s="58"/>
      <c r="U67" s="58"/>
      <c r="V67" s="150"/>
      <c r="W67" s="58">
        <f>18*6</f>
        <v>108</v>
      </c>
      <c r="X67" s="150"/>
      <c r="Y67" s="150"/>
      <c r="Z67" s="150"/>
      <c r="AA67" s="58"/>
      <c r="AB67" s="58"/>
      <c r="AC67" s="58"/>
      <c r="AD67" s="58"/>
      <c r="AE67" s="58"/>
      <c r="AF67" s="151">
        <f t="shared" si="3"/>
        <v>150</v>
      </c>
      <c r="AG67" s="152">
        <v>0</v>
      </c>
      <c r="AH67" s="153" t="e">
        <f t="shared" si="4"/>
        <v>#DIV/0!</v>
      </c>
      <c r="AI67" t="s">
        <v>320</v>
      </c>
    </row>
    <row r="68" spans="1:35" ht="20.100000000000001" hidden="1" customHeight="1" x14ac:dyDescent="0.25">
      <c r="A68" s="147">
        <v>56</v>
      </c>
      <c r="B68" s="108" t="s">
        <v>118</v>
      </c>
      <c r="C68" s="149">
        <v>52</v>
      </c>
      <c r="D68" s="58"/>
      <c r="E68" s="58">
        <v>2</v>
      </c>
      <c r="F68" s="58"/>
      <c r="G68" s="58"/>
      <c r="H68" s="58"/>
      <c r="I68" s="58"/>
      <c r="J68" s="58"/>
      <c r="K68" s="58"/>
      <c r="L68" s="58">
        <v>12</v>
      </c>
      <c r="M68" s="58"/>
      <c r="N68" s="58">
        <f>1*6</f>
        <v>6</v>
      </c>
      <c r="O68" s="58"/>
      <c r="P68" s="58">
        <f>2*6</f>
        <v>12</v>
      </c>
      <c r="Q68" s="58"/>
      <c r="R68" s="58"/>
      <c r="S68" s="150"/>
      <c r="T68" s="58"/>
      <c r="U68" s="58">
        <f>1*12</f>
        <v>12</v>
      </c>
      <c r="V68" s="150"/>
      <c r="W68" s="58">
        <v>48</v>
      </c>
      <c r="X68" s="150"/>
      <c r="Y68" s="150"/>
      <c r="Z68" s="150"/>
      <c r="AA68" s="58"/>
      <c r="AB68" s="58"/>
      <c r="AC68" s="58"/>
      <c r="AD68" s="58"/>
      <c r="AE68" s="58">
        <v>6</v>
      </c>
      <c r="AF68" s="151">
        <f t="shared" si="3"/>
        <v>150</v>
      </c>
      <c r="AG68" s="152">
        <v>128</v>
      </c>
      <c r="AH68" s="153">
        <f t="shared" si="4"/>
        <v>2.4615384615384617</v>
      </c>
      <c r="AI68" t="s">
        <v>320</v>
      </c>
    </row>
    <row r="69" spans="1:35" ht="20.100000000000001" hidden="1" customHeight="1" x14ac:dyDescent="0.25">
      <c r="A69" s="147">
        <v>57</v>
      </c>
      <c r="B69" s="108" t="s">
        <v>119</v>
      </c>
      <c r="C69" s="149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>
        <v>120</v>
      </c>
      <c r="Q69" s="58"/>
      <c r="R69" s="58"/>
      <c r="S69" s="150"/>
      <c r="T69" s="58"/>
      <c r="U69" s="58">
        <f>2*12</f>
        <v>24</v>
      </c>
      <c r="V69" s="150"/>
      <c r="W69" s="58">
        <f>1*6</f>
        <v>6</v>
      </c>
      <c r="X69" s="150"/>
      <c r="Y69" s="150"/>
      <c r="Z69" s="150"/>
      <c r="AA69" s="58"/>
      <c r="AB69" s="58"/>
      <c r="AC69" s="58"/>
      <c r="AD69" s="58"/>
      <c r="AE69" s="58"/>
      <c r="AF69" s="151">
        <f t="shared" si="3"/>
        <v>150</v>
      </c>
      <c r="AG69" s="152">
        <v>0</v>
      </c>
      <c r="AH69" s="153" t="e">
        <f t="shared" si="4"/>
        <v>#DIV/0!</v>
      </c>
      <c r="AI69" t="s">
        <v>320</v>
      </c>
    </row>
    <row r="70" spans="1:35" ht="20.100000000000001" hidden="1" customHeight="1" x14ac:dyDescent="0.25">
      <c r="A70" s="147">
        <v>58</v>
      </c>
      <c r="B70" s="108" t="s">
        <v>120</v>
      </c>
      <c r="C70" s="149">
        <v>60</v>
      </c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>
        <v>30</v>
      </c>
      <c r="O70" s="58"/>
      <c r="P70" s="58"/>
      <c r="Q70" s="58"/>
      <c r="R70" s="58"/>
      <c r="S70" s="150"/>
      <c r="T70" s="58"/>
      <c r="U70" s="58"/>
      <c r="V70" s="150"/>
      <c r="W70" s="58">
        <f>10*6</f>
        <v>60</v>
      </c>
      <c r="X70" s="150"/>
      <c r="Y70" s="150"/>
      <c r="Z70" s="150"/>
      <c r="AA70" s="58"/>
      <c r="AB70" s="58"/>
      <c r="AC70" s="58"/>
      <c r="AD70" s="58"/>
      <c r="AE70" s="58"/>
      <c r="AF70" s="151">
        <f t="shared" si="3"/>
        <v>150</v>
      </c>
      <c r="AG70" s="152">
        <v>99</v>
      </c>
      <c r="AH70" s="153">
        <f t="shared" si="4"/>
        <v>1.65</v>
      </c>
      <c r="AI70" t="s">
        <v>320</v>
      </c>
    </row>
    <row r="71" spans="1:35" ht="20.100000000000001" hidden="1" customHeight="1" x14ac:dyDescent="0.25">
      <c r="A71" s="147">
        <v>59</v>
      </c>
      <c r="B71" s="156" t="s">
        <v>121</v>
      </c>
      <c r="C71" s="149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>
        <v>12</v>
      </c>
      <c r="O71" s="58">
        <v>72</v>
      </c>
      <c r="P71" s="58"/>
      <c r="Q71" s="58"/>
      <c r="R71" s="58"/>
      <c r="S71" s="150"/>
      <c r="T71" s="58"/>
      <c r="U71" s="58"/>
      <c r="V71" s="150"/>
      <c r="W71" s="58">
        <f>11*6</f>
        <v>66</v>
      </c>
      <c r="X71" s="150"/>
      <c r="Y71" s="150"/>
      <c r="Z71" s="150"/>
      <c r="AA71" s="58"/>
      <c r="AB71" s="58"/>
      <c r="AC71" s="58"/>
      <c r="AD71" s="58"/>
      <c r="AE71" s="58"/>
      <c r="AF71" s="151">
        <f t="shared" si="3"/>
        <v>150</v>
      </c>
      <c r="AG71" s="152">
        <v>0</v>
      </c>
      <c r="AH71" s="153" t="e">
        <f t="shared" si="4"/>
        <v>#DIV/0!</v>
      </c>
      <c r="AI71" t="s">
        <v>320</v>
      </c>
    </row>
    <row r="72" spans="1:35" ht="20.100000000000001" hidden="1" customHeight="1" x14ac:dyDescent="0.25">
      <c r="A72" s="147">
        <v>60</v>
      </c>
      <c r="B72" s="108" t="s">
        <v>122</v>
      </c>
      <c r="C72" s="465" t="s">
        <v>239</v>
      </c>
      <c r="D72" s="465"/>
      <c r="E72" s="465"/>
      <c r="F72" s="465"/>
      <c r="G72" s="465"/>
      <c r="H72" s="465"/>
      <c r="I72" s="465"/>
      <c r="J72" s="465"/>
      <c r="K72" s="465"/>
      <c r="L72" s="465"/>
      <c r="M72" s="465"/>
      <c r="N72" s="465"/>
      <c r="O72" s="465"/>
      <c r="P72" s="465"/>
      <c r="Q72" s="465"/>
      <c r="R72" s="465"/>
      <c r="S72" s="465"/>
      <c r="T72" s="465"/>
      <c r="U72" s="465"/>
      <c r="V72" s="465"/>
      <c r="W72" s="465"/>
      <c r="X72" s="465"/>
      <c r="Y72" s="465"/>
      <c r="Z72" s="465"/>
      <c r="AA72" s="465"/>
      <c r="AB72" s="465"/>
      <c r="AC72" s="465"/>
      <c r="AD72" s="465"/>
      <c r="AE72" s="466"/>
      <c r="AF72" s="151">
        <f t="shared" si="3"/>
        <v>0</v>
      </c>
      <c r="AG72" s="152">
        <v>0</v>
      </c>
      <c r="AH72" s="153" t="e">
        <f t="shared" si="4"/>
        <v>#VALUE!</v>
      </c>
      <c r="AI72" t="s">
        <v>320</v>
      </c>
    </row>
    <row r="73" spans="1:35" ht="20.100000000000001" hidden="1" customHeight="1" x14ac:dyDescent="0.25">
      <c r="A73" s="147">
        <v>61</v>
      </c>
      <c r="B73" s="108" t="s">
        <v>123</v>
      </c>
      <c r="C73" s="149">
        <v>52</v>
      </c>
      <c r="D73" s="58"/>
      <c r="E73" s="58">
        <v>18</v>
      </c>
      <c r="F73" s="58"/>
      <c r="G73" s="58"/>
      <c r="H73" s="58"/>
      <c r="I73" s="58"/>
      <c r="J73" s="58"/>
      <c r="K73" s="58"/>
      <c r="L73" s="58"/>
      <c r="M73" s="58"/>
      <c r="N73" s="58">
        <f>2*6</f>
        <v>12</v>
      </c>
      <c r="O73" s="58">
        <v>2</v>
      </c>
      <c r="P73" s="58"/>
      <c r="Q73" s="58"/>
      <c r="R73" s="58"/>
      <c r="S73" s="150"/>
      <c r="T73" s="58"/>
      <c r="U73" s="58"/>
      <c r="V73" s="150"/>
      <c r="W73" s="58">
        <f>11*6</f>
        <v>66</v>
      </c>
      <c r="X73" s="150"/>
      <c r="Y73" s="150"/>
      <c r="Z73" s="150"/>
      <c r="AA73" s="58"/>
      <c r="AB73" s="57"/>
      <c r="AC73" s="57"/>
      <c r="AD73" s="57"/>
      <c r="AE73" s="58"/>
      <c r="AF73" s="151">
        <f t="shared" si="3"/>
        <v>150</v>
      </c>
      <c r="AG73" s="152">
        <v>195</v>
      </c>
      <c r="AH73" s="153">
        <f t="shared" si="4"/>
        <v>3.75</v>
      </c>
      <c r="AI73" t="s">
        <v>320</v>
      </c>
    </row>
    <row r="74" spans="1:35" ht="20.100000000000001" hidden="1" customHeight="1" x14ac:dyDescent="0.25">
      <c r="A74" s="147">
        <v>62</v>
      </c>
      <c r="B74" s="108" t="s">
        <v>124</v>
      </c>
      <c r="C74" s="149">
        <v>72</v>
      </c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150"/>
      <c r="T74" s="58"/>
      <c r="U74" s="58"/>
      <c r="V74" s="150"/>
      <c r="W74" s="58">
        <f>12*6</f>
        <v>72</v>
      </c>
      <c r="X74" s="150"/>
      <c r="Y74" s="150"/>
      <c r="Z74" s="150"/>
      <c r="AA74" s="58"/>
      <c r="AB74" s="58"/>
      <c r="AC74" s="58">
        <v>6</v>
      </c>
      <c r="AD74" s="58"/>
      <c r="AE74" s="58"/>
      <c r="AF74" s="151">
        <f t="shared" si="3"/>
        <v>150</v>
      </c>
      <c r="AG74" s="152">
        <v>132</v>
      </c>
      <c r="AH74" s="153">
        <f t="shared" si="4"/>
        <v>1.8333333333333333</v>
      </c>
      <c r="AI74" t="s">
        <v>320</v>
      </c>
    </row>
    <row r="75" spans="1:35" ht="20.100000000000001" hidden="1" customHeight="1" x14ac:dyDescent="0.25">
      <c r="A75" s="147">
        <v>63</v>
      </c>
      <c r="B75" s="108" t="s">
        <v>125</v>
      </c>
      <c r="C75" s="465" t="s">
        <v>218</v>
      </c>
      <c r="D75" s="465"/>
      <c r="E75" s="465"/>
      <c r="F75" s="465"/>
      <c r="G75" s="465"/>
      <c r="H75" s="465"/>
      <c r="I75" s="465"/>
      <c r="J75" s="465"/>
      <c r="K75" s="465"/>
      <c r="L75" s="465"/>
      <c r="M75" s="465"/>
      <c r="N75" s="465"/>
      <c r="O75" s="465"/>
      <c r="P75" s="465"/>
      <c r="Q75" s="465"/>
      <c r="R75" s="465"/>
      <c r="S75" s="465"/>
      <c r="T75" s="465"/>
      <c r="U75" s="465"/>
      <c r="V75" s="465"/>
      <c r="W75" s="465"/>
      <c r="X75" s="465"/>
      <c r="Y75" s="465"/>
      <c r="Z75" s="465"/>
      <c r="AA75" s="465"/>
      <c r="AB75" s="465"/>
      <c r="AC75" s="465"/>
      <c r="AD75" s="465"/>
      <c r="AE75" s="466"/>
      <c r="AF75" s="151">
        <f t="shared" si="3"/>
        <v>0</v>
      </c>
      <c r="AG75" s="152">
        <v>0</v>
      </c>
      <c r="AH75" s="153" t="e">
        <f>+AG75/#REF!</f>
        <v>#REF!</v>
      </c>
      <c r="AI75" t="s">
        <v>320</v>
      </c>
    </row>
    <row r="76" spans="1:35" ht="20.100000000000001" hidden="1" customHeight="1" x14ac:dyDescent="0.25">
      <c r="A76" s="147">
        <v>64</v>
      </c>
      <c r="B76" s="108" t="s">
        <v>126</v>
      </c>
      <c r="C76" s="149">
        <v>24</v>
      </c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>
        <f>8*6</f>
        <v>48</v>
      </c>
      <c r="Q76" s="58"/>
      <c r="R76" s="58">
        <f>1*6</f>
        <v>6</v>
      </c>
      <c r="S76" s="150"/>
      <c r="T76" s="58">
        <f>2*12</f>
        <v>24</v>
      </c>
      <c r="U76" s="58">
        <f>3*12</f>
        <v>36</v>
      </c>
      <c r="V76" s="150"/>
      <c r="W76" s="58">
        <v>12</v>
      </c>
      <c r="X76" s="150"/>
      <c r="Y76" s="150"/>
      <c r="Z76" s="150"/>
      <c r="AA76" s="58"/>
      <c r="AB76" s="58"/>
      <c r="AC76" s="58"/>
      <c r="AD76" s="58"/>
      <c r="AE76" s="58"/>
      <c r="AF76" s="151">
        <f t="shared" si="3"/>
        <v>150</v>
      </c>
      <c r="AG76" s="152">
        <v>35</v>
      </c>
      <c r="AH76" s="153">
        <f t="shared" ref="AH76:AH97" si="5">+AG76/C76</f>
        <v>1.4583333333333333</v>
      </c>
      <c r="AI76" t="s">
        <v>320</v>
      </c>
    </row>
    <row r="77" spans="1:35" ht="20.100000000000001" hidden="1" customHeight="1" x14ac:dyDescent="0.25">
      <c r="A77" s="147">
        <v>65</v>
      </c>
      <c r="B77" s="108" t="s">
        <v>127</v>
      </c>
      <c r="C77" s="149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>
        <f>13*6</f>
        <v>78</v>
      </c>
      <c r="Q77" s="58"/>
      <c r="R77" s="58"/>
      <c r="S77" s="150"/>
      <c r="T77" s="58"/>
      <c r="U77" s="58">
        <f>1*12</f>
        <v>12</v>
      </c>
      <c r="V77" s="150"/>
      <c r="W77" s="58">
        <f>10*6</f>
        <v>60</v>
      </c>
      <c r="X77" s="150"/>
      <c r="Y77" s="150"/>
      <c r="Z77" s="150"/>
      <c r="AA77" s="58"/>
      <c r="AB77" s="58"/>
      <c r="AC77" s="58"/>
      <c r="AD77" s="58"/>
      <c r="AE77" s="58"/>
      <c r="AF77" s="151">
        <f t="shared" ref="AF77:AF97" si="6">SUM(C77:AE77)</f>
        <v>150</v>
      </c>
      <c r="AG77" s="152">
        <v>0</v>
      </c>
      <c r="AH77" s="153" t="e">
        <f t="shared" si="5"/>
        <v>#DIV/0!</v>
      </c>
      <c r="AI77" t="s">
        <v>320</v>
      </c>
    </row>
    <row r="78" spans="1:35" ht="20.100000000000001" hidden="1" customHeight="1" x14ac:dyDescent="0.25">
      <c r="A78" s="147">
        <v>66</v>
      </c>
      <c r="B78" s="108" t="s">
        <v>128</v>
      </c>
      <c r="C78" s="149"/>
      <c r="D78" s="58"/>
      <c r="E78" s="58">
        <v>12</v>
      </c>
      <c r="F78" s="58"/>
      <c r="G78" s="58"/>
      <c r="H78" s="58"/>
      <c r="I78" s="58"/>
      <c r="J78" s="58"/>
      <c r="K78" s="58"/>
      <c r="L78" s="58"/>
      <c r="M78" s="58"/>
      <c r="N78" s="58"/>
      <c r="O78" s="58">
        <f>3*6</f>
        <v>18</v>
      </c>
      <c r="P78" s="58"/>
      <c r="Q78" s="58"/>
      <c r="R78" s="58">
        <f>8*6</f>
        <v>48</v>
      </c>
      <c r="S78" s="150"/>
      <c r="T78" s="58">
        <f>1*12</f>
        <v>12</v>
      </c>
      <c r="U78" s="58">
        <f>5*12</f>
        <v>60</v>
      </c>
      <c r="V78" s="150"/>
      <c r="W78" s="58"/>
      <c r="X78" s="150"/>
      <c r="Y78" s="150"/>
      <c r="Z78" s="150"/>
      <c r="AA78" s="58"/>
      <c r="AB78" s="58"/>
      <c r="AC78" s="58"/>
      <c r="AD78" s="58"/>
      <c r="AE78" s="58"/>
      <c r="AF78" s="151">
        <f t="shared" si="6"/>
        <v>150</v>
      </c>
      <c r="AG78" s="152">
        <v>0</v>
      </c>
      <c r="AH78" s="153" t="e">
        <f t="shared" si="5"/>
        <v>#DIV/0!</v>
      </c>
      <c r="AI78" t="s">
        <v>320</v>
      </c>
    </row>
    <row r="79" spans="1:35" ht="20.100000000000001" hidden="1" customHeight="1" x14ac:dyDescent="0.25">
      <c r="A79" s="147">
        <v>67</v>
      </c>
      <c r="B79" s="108" t="s">
        <v>129</v>
      </c>
      <c r="C79" s="149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>
        <f>2*6</f>
        <v>12</v>
      </c>
      <c r="P79" s="58"/>
      <c r="Q79" s="58">
        <f>1*6</f>
        <v>6</v>
      </c>
      <c r="R79" s="58">
        <f>10*6</f>
        <v>60</v>
      </c>
      <c r="S79" s="150"/>
      <c r="T79" s="58">
        <f>1*12</f>
        <v>12</v>
      </c>
      <c r="U79" s="58">
        <f>5*12</f>
        <v>60</v>
      </c>
      <c r="V79" s="150"/>
      <c r="W79" s="58"/>
      <c r="X79" s="150"/>
      <c r="Y79" s="150"/>
      <c r="Z79" s="150"/>
      <c r="AA79" s="58"/>
      <c r="AB79" s="58"/>
      <c r="AC79" s="58"/>
      <c r="AD79" s="58"/>
      <c r="AE79" s="58"/>
      <c r="AF79" s="151">
        <f t="shared" si="6"/>
        <v>150</v>
      </c>
      <c r="AG79" s="152">
        <v>0</v>
      </c>
      <c r="AH79" s="153" t="e">
        <f t="shared" si="5"/>
        <v>#DIV/0!</v>
      </c>
      <c r="AI79" t="s">
        <v>320</v>
      </c>
    </row>
    <row r="80" spans="1:35" ht="20.100000000000001" hidden="1" customHeight="1" x14ac:dyDescent="0.25">
      <c r="A80" s="147">
        <v>68</v>
      </c>
      <c r="B80" s="108" t="s">
        <v>130</v>
      </c>
      <c r="C80" s="149"/>
      <c r="D80" s="58"/>
      <c r="E80" s="58">
        <v>12</v>
      </c>
      <c r="F80" s="58"/>
      <c r="G80" s="58"/>
      <c r="H80" s="58"/>
      <c r="I80" s="58"/>
      <c r="J80" s="58"/>
      <c r="K80" s="58"/>
      <c r="L80" s="58"/>
      <c r="M80" s="58"/>
      <c r="N80" s="58"/>
      <c r="O80" s="58">
        <f>5*6</f>
        <v>30</v>
      </c>
      <c r="P80" s="58"/>
      <c r="Q80" s="58"/>
      <c r="R80" s="58">
        <f>6*6</f>
        <v>36</v>
      </c>
      <c r="S80" s="150"/>
      <c r="T80" s="58"/>
      <c r="U80" s="58">
        <f>6*12</f>
        <v>72</v>
      </c>
      <c r="V80" s="150"/>
      <c r="W80" s="58"/>
      <c r="X80" s="150"/>
      <c r="Y80" s="150"/>
      <c r="Z80" s="150"/>
      <c r="AA80" s="58"/>
      <c r="AB80" s="68"/>
      <c r="AC80" s="58"/>
      <c r="AD80" s="58"/>
      <c r="AE80" s="58"/>
      <c r="AF80" s="151">
        <f t="shared" si="6"/>
        <v>150</v>
      </c>
      <c r="AG80" s="152">
        <v>0</v>
      </c>
      <c r="AH80" s="153" t="e">
        <f t="shared" si="5"/>
        <v>#DIV/0!</v>
      </c>
      <c r="AI80" t="s">
        <v>320</v>
      </c>
    </row>
    <row r="81" spans="1:35" ht="20.100000000000001" hidden="1" customHeight="1" x14ac:dyDescent="0.25">
      <c r="A81" s="147">
        <v>69</v>
      </c>
      <c r="B81" s="108" t="s">
        <v>131</v>
      </c>
      <c r="C81" s="149">
        <v>16</v>
      </c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>
        <f>2*6</f>
        <v>12</v>
      </c>
      <c r="O81" s="58"/>
      <c r="P81" s="58"/>
      <c r="Q81" s="58">
        <f>2*6</f>
        <v>12</v>
      </c>
      <c r="R81" s="58">
        <f>3*6</f>
        <v>18</v>
      </c>
      <c r="S81" s="150"/>
      <c r="T81" s="58"/>
      <c r="U81" s="58">
        <v>92</v>
      </c>
      <c r="V81" s="150"/>
      <c r="W81" s="58"/>
      <c r="X81" s="150"/>
      <c r="Y81" s="150"/>
      <c r="Z81" s="150"/>
      <c r="AA81" s="58"/>
      <c r="AB81" s="58"/>
      <c r="AC81" s="58"/>
      <c r="AD81" s="58"/>
      <c r="AE81" s="58"/>
      <c r="AF81" s="151">
        <f t="shared" si="6"/>
        <v>150</v>
      </c>
      <c r="AG81" s="152">
        <v>54</v>
      </c>
      <c r="AH81" s="153">
        <f t="shared" si="5"/>
        <v>3.375</v>
      </c>
      <c r="AI81" t="s">
        <v>320</v>
      </c>
    </row>
    <row r="82" spans="1:35" ht="20.100000000000001" hidden="1" customHeight="1" x14ac:dyDescent="0.25">
      <c r="A82" s="147">
        <v>70</v>
      </c>
      <c r="B82" s="108" t="s">
        <v>132</v>
      </c>
      <c r="C82" s="149">
        <v>12</v>
      </c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>
        <f>2*6</f>
        <v>12</v>
      </c>
      <c r="R82" s="58">
        <f>10*6</f>
        <v>60</v>
      </c>
      <c r="S82" s="150"/>
      <c r="T82" s="58">
        <f>1*12</f>
        <v>12</v>
      </c>
      <c r="U82" s="58">
        <f>4*12</f>
        <v>48</v>
      </c>
      <c r="V82" s="150"/>
      <c r="W82" s="58">
        <f>1*6</f>
        <v>6</v>
      </c>
      <c r="X82" s="150"/>
      <c r="Y82" s="150"/>
      <c r="Z82" s="150"/>
      <c r="AA82" s="58"/>
      <c r="AB82" s="58"/>
      <c r="AC82" s="58"/>
      <c r="AD82" s="58"/>
      <c r="AE82" s="58"/>
      <c r="AF82" s="151">
        <f t="shared" si="6"/>
        <v>150</v>
      </c>
      <c r="AG82" s="152">
        <v>36</v>
      </c>
      <c r="AH82" s="153">
        <f t="shared" si="5"/>
        <v>3</v>
      </c>
      <c r="AI82" t="s">
        <v>320</v>
      </c>
    </row>
    <row r="83" spans="1:35" ht="20.100000000000001" hidden="1" customHeight="1" x14ac:dyDescent="0.25">
      <c r="A83" s="147">
        <v>71</v>
      </c>
      <c r="B83" s="108" t="s">
        <v>133</v>
      </c>
      <c r="C83" s="149">
        <v>12</v>
      </c>
      <c r="D83" s="58"/>
      <c r="E83" s="58">
        <v>18</v>
      </c>
      <c r="F83" s="58"/>
      <c r="G83" s="58"/>
      <c r="H83" s="58">
        <f>2*6</f>
        <v>12</v>
      </c>
      <c r="I83" s="58"/>
      <c r="J83" s="58"/>
      <c r="K83" s="58"/>
      <c r="L83" s="58"/>
      <c r="M83" s="58"/>
      <c r="N83" s="58"/>
      <c r="O83" s="58"/>
      <c r="P83" s="58"/>
      <c r="Q83" s="58">
        <f>2*6</f>
        <v>12</v>
      </c>
      <c r="R83" s="58">
        <f>6*6</f>
        <v>36</v>
      </c>
      <c r="S83" s="150"/>
      <c r="T83" s="58">
        <f>2*12</f>
        <v>24</v>
      </c>
      <c r="U83" s="58">
        <f>3*12</f>
        <v>36</v>
      </c>
      <c r="V83" s="150"/>
      <c r="W83" s="58"/>
      <c r="X83" s="150"/>
      <c r="Y83" s="150"/>
      <c r="Z83" s="150"/>
      <c r="AA83" s="58"/>
      <c r="AB83" s="58"/>
      <c r="AC83" s="58"/>
      <c r="AD83" s="58"/>
      <c r="AE83" s="58"/>
      <c r="AF83" s="151">
        <f t="shared" si="6"/>
        <v>150</v>
      </c>
      <c r="AG83" s="152">
        <v>43</v>
      </c>
      <c r="AH83" s="153">
        <f t="shared" si="5"/>
        <v>3.5833333333333335</v>
      </c>
      <c r="AI83" t="s">
        <v>320</v>
      </c>
    </row>
    <row r="84" spans="1:35" ht="20.100000000000001" hidden="1" customHeight="1" x14ac:dyDescent="0.25">
      <c r="A84" s="147">
        <v>72</v>
      </c>
      <c r="B84" s="108" t="s">
        <v>134</v>
      </c>
      <c r="C84" s="149">
        <v>20</v>
      </c>
      <c r="D84" s="58"/>
      <c r="E84" s="58">
        <v>14</v>
      </c>
      <c r="F84" s="58"/>
      <c r="G84" s="58"/>
      <c r="H84" s="58"/>
      <c r="I84" s="58"/>
      <c r="J84" s="58">
        <f>2*6</f>
        <v>12</v>
      </c>
      <c r="K84" s="58"/>
      <c r="L84" s="58"/>
      <c r="M84" s="58"/>
      <c r="N84" s="58">
        <v>86</v>
      </c>
      <c r="O84" s="58"/>
      <c r="P84" s="58"/>
      <c r="Q84" s="58">
        <f>3*6</f>
        <v>18</v>
      </c>
      <c r="R84" s="58"/>
      <c r="S84" s="150"/>
      <c r="T84" s="58"/>
      <c r="U84" s="58"/>
      <c r="V84" s="150"/>
      <c r="W84" s="58"/>
      <c r="X84" s="150"/>
      <c r="Y84" s="150"/>
      <c r="Z84" s="150"/>
      <c r="AA84" s="58"/>
      <c r="AB84" s="58"/>
      <c r="AC84" s="58"/>
      <c r="AD84" s="58"/>
      <c r="AE84" s="58"/>
      <c r="AF84" s="151">
        <f t="shared" si="6"/>
        <v>150</v>
      </c>
      <c r="AG84" s="152">
        <v>89</v>
      </c>
      <c r="AH84" s="153">
        <f t="shared" si="5"/>
        <v>4.45</v>
      </c>
      <c r="AI84" t="s">
        <v>320</v>
      </c>
    </row>
    <row r="85" spans="1:35" ht="20.100000000000001" hidden="1" customHeight="1" x14ac:dyDescent="0.25">
      <c r="A85" s="147">
        <v>73</v>
      </c>
      <c r="B85" s="108" t="s">
        <v>135</v>
      </c>
      <c r="C85" s="149">
        <v>64</v>
      </c>
      <c r="D85" s="58"/>
      <c r="E85" s="58">
        <v>20</v>
      </c>
      <c r="F85" s="58"/>
      <c r="G85" s="58"/>
      <c r="H85" s="58"/>
      <c r="I85" s="58"/>
      <c r="J85" s="58">
        <f>2*6</f>
        <v>12</v>
      </c>
      <c r="K85" s="58"/>
      <c r="L85" s="58"/>
      <c r="M85" s="58"/>
      <c r="N85" s="58">
        <f>5*6</f>
        <v>30</v>
      </c>
      <c r="O85" s="58"/>
      <c r="P85" s="58"/>
      <c r="Q85" s="58">
        <f>4*6</f>
        <v>24</v>
      </c>
      <c r="R85" s="58"/>
      <c r="S85" s="150"/>
      <c r="T85" s="58"/>
      <c r="U85" s="58"/>
      <c r="V85" s="150"/>
      <c r="W85" s="58"/>
      <c r="X85" s="150"/>
      <c r="Y85" s="150"/>
      <c r="Z85" s="150"/>
      <c r="AA85" s="58"/>
      <c r="AB85" s="58"/>
      <c r="AC85" s="58"/>
      <c r="AD85" s="58"/>
      <c r="AE85" s="58"/>
      <c r="AF85" s="151">
        <f t="shared" si="6"/>
        <v>150</v>
      </c>
      <c r="AG85" s="152">
        <v>225</v>
      </c>
      <c r="AH85" s="153">
        <f t="shared" si="5"/>
        <v>3.515625</v>
      </c>
      <c r="AI85" t="s">
        <v>320</v>
      </c>
    </row>
    <row r="86" spans="1:35" ht="20.100000000000001" hidden="1" customHeight="1" x14ac:dyDescent="0.25">
      <c r="A86" s="147">
        <v>74</v>
      </c>
      <c r="B86" s="108" t="s">
        <v>136</v>
      </c>
      <c r="C86" s="149">
        <v>16</v>
      </c>
      <c r="D86" s="58"/>
      <c r="E86" s="58">
        <v>8</v>
      </c>
      <c r="F86" s="58"/>
      <c r="G86" s="58"/>
      <c r="H86" s="58"/>
      <c r="I86" s="58"/>
      <c r="J86" s="58">
        <f>2*6</f>
        <v>12</v>
      </c>
      <c r="K86" s="58"/>
      <c r="L86" s="58"/>
      <c r="M86" s="58"/>
      <c r="N86" s="58">
        <v>114</v>
      </c>
      <c r="O86" s="58"/>
      <c r="P86" s="58"/>
      <c r="Q86" s="58"/>
      <c r="R86" s="58"/>
      <c r="S86" s="150"/>
      <c r="T86" s="58"/>
      <c r="U86" s="58"/>
      <c r="V86" s="150"/>
      <c r="W86" s="58"/>
      <c r="X86" s="150"/>
      <c r="Y86" s="150"/>
      <c r="Z86" s="150"/>
      <c r="AA86" s="58"/>
      <c r="AB86" s="58"/>
      <c r="AC86" s="58"/>
      <c r="AD86" s="58"/>
      <c r="AE86" s="58"/>
      <c r="AF86" s="151">
        <f t="shared" si="6"/>
        <v>150</v>
      </c>
      <c r="AG86" s="152">
        <v>85</v>
      </c>
      <c r="AH86" s="153">
        <f t="shared" si="5"/>
        <v>5.3125</v>
      </c>
      <c r="AI86" t="s">
        <v>320</v>
      </c>
    </row>
    <row r="87" spans="1:35" ht="20.100000000000001" hidden="1" customHeight="1" x14ac:dyDescent="0.25">
      <c r="A87" s="147">
        <v>75</v>
      </c>
      <c r="B87" s="108" t="s">
        <v>137</v>
      </c>
      <c r="C87" s="149"/>
      <c r="D87" s="58"/>
      <c r="E87" s="58">
        <v>108</v>
      </c>
      <c r="F87" s="58"/>
      <c r="G87" s="58"/>
      <c r="H87" s="58"/>
      <c r="I87" s="58"/>
      <c r="J87" s="58"/>
      <c r="K87" s="58"/>
      <c r="L87" s="58"/>
      <c r="M87" s="58"/>
      <c r="N87" s="58">
        <f>1*6</f>
        <v>6</v>
      </c>
      <c r="O87" s="58"/>
      <c r="P87" s="58">
        <f>2*6</f>
        <v>12</v>
      </c>
      <c r="Q87" s="58"/>
      <c r="R87" s="58">
        <f>2*6</f>
        <v>12</v>
      </c>
      <c r="S87" s="150"/>
      <c r="T87" s="58"/>
      <c r="U87" s="58">
        <f>1*12</f>
        <v>12</v>
      </c>
      <c r="V87" s="150"/>
      <c r="W87" s="58"/>
      <c r="X87" s="150"/>
      <c r="Y87" s="150"/>
      <c r="Z87" s="150"/>
      <c r="AA87" s="58"/>
      <c r="AB87" s="58"/>
      <c r="AC87" s="58"/>
      <c r="AD87" s="58"/>
      <c r="AE87" s="58"/>
      <c r="AF87" s="151">
        <f t="shared" si="6"/>
        <v>150</v>
      </c>
      <c r="AG87" s="152">
        <v>0</v>
      </c>
      <c r="AH87" s="153" t="e">
        <f t="shared" si="5"/>
        <v>#DIV/0!</v>
      </c>
      <c r="AI87" t="s">
        <v>320</v>
      </c>
    </row>
    <row r="88" spans="1:35" ht="20.100000000000001" hidden="1" customHeight="1" x14ac:dyDescent="0.25">
      <c r="A88" s="147">
        <v>76</v>
      </c>
      <c r="B88" s="108" t="s">
        <v>138</v>
      </c>
      <c r="C88" s="149">
        <v>24</v>
      </c>
      <c r="D88" s="58"/>
      <c r="E88" s="58">
        <v>36</v>
      </c>
      <c r="F88" s="58"/>
      <c r="G88" s="58"/>
      <c r="H88" s="58"/>
      <c r="I88" s="58"/>
      <c r="J88" s="58"/>
      <c r="K88" s="58"/>
      <c r="L88" s="58"/>
      <c r="M88" s="58"/>
      <c r="N88" s="58">
        <f>3*6</f>
        <v>18</v>
      </c>
      <c r="O88" s="58"/>
      <c r="P88" s="58">
        <f>3*6</f>
        <v>18</v>
      </c>
      <c r="Q88" s="58">
        <f>1*6</f>
        <v>6</v>
      </c>
      <c r="R88" s="58">
        <f>3*6</f>
        <v>18</v>
      </c>
      <c r="S88" s="150"/>
      <c r="T88" s="58"/>
      <c r="U88" s="58">
        <f>1*12</f>
        <v>12</v>
      </c>
      <c r="V88" s="150"/>
      <c r="W88" s="58">
        <f>3*6</f>
        <v>18</v>
      </c>
      <c r="X88" s="150"/>
      <c r="Y88" s="150"/>
      <c r="Z88" s="150"/>
      <c r="AA88" s="58"/>
      <c r="AB88" s="58"/>
      <c r="AC88" s="58"/>
      <c r="AD88" s="58"/>
      <c r="AE88" s="58"/>
      <c r="AF88" s="151">
        <f t="shared" si="6"/>
        <v>150</v>
      </c>
      <c r="AG88" s="152">
        <v>77</v>
      </c>
      <c r="AH88" s="153">
        <f t="shared" si="5"/>
        <v>3.2083333333333335</v>
      </c>
      <c r="AI88" t="s">
        <v>320</v>
      </c>
    </row>
    <row r="89" spans="1:35" ht="20.100000000000001" hidden="1" customHeight="1" x14ac:dyDescent="0.25">
      <c r="A89" s="147">
        <v>77</v>
      </c>
      <c r="B89" s="108" t="s">
        <v>139</v>
      </c>
      <c r="C89" s="149">
        <v>28</v>
      </c>
      <c r="D89" s="58"/>
      <c r="E89" s="58">
        <v>68</v>
      </c>
      <c r="F89" s="58"/>
      <c r="G89" s="58"/>
      <c r="H89" s="58"/>
      <c r="I89" s="58"/>
      <c r="J89" s="58"/>
      <c r="K89" s="58"/>
      <c r="L89" s="58"/>
      <c r="M89" s="58"/>
      <c r="N89" s="58">
        <f>7*6</f>
        <v>42</v>
      </c>
      <c r="O89" s="58"/>
      <c r="P89" s="58"/>
      <c r="Q89" s="58">
        <f>2*6</f>
        <v>12</v>
      </c>
      <c r="R89" s="58"/>
      <c r="S89" s="150"/>
      <c r="T89" s="58"/>
      <c r="U89" s="58"/>
      <c r="V89" s="150"/>
      <c r="W89" s="58"/>
      <c r="X89" s="150"/>
      <c r="Y89" s="150"/>
      <c r="Z89" s="150"/>
      <c r="AA89" s="58"/>
      <c r="AB89" s="67"/>
      <c r="AC89" s="58"/>
      <c r="AD89" s="58"/>
      <c r="AE89" s="58"/>
      <c r="AF89" s="151">
        <f t="shared" si="6"/>
        <v>150</v>
      </c>
      <c r="AG89" s="152">
        <v>50</v>
      </c>
      <c r="AH89" s="153">
        <f t="shared" si="5"/>
        <v>1.7857142857142858</v>
      </c>
      <c r="AI89" t="s">
        <v>320</v>
      </c>
    </row>
    <row r="90" spans="1:35" ht="20.100000000000001" hidden="1" customHeight="1" x14ac:dyDescent="0.25">
      <c r="A90" s="147">
        <v>78</v>
      </c>
      <c r="B90" s="108" t="s">
        <v>140</v>
      </c>
      <c r="C90" s="149">
        <v>8</v>
      </c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>
        <v>30</v>
      </c>
      <c r="P90" s="58"/>
      <c r="Q90" s="58">
        <v>12</v>
      </c>
      <c r="R90" s="58"/>
      <c r="S90" s="150"/>
      <c r="T90" s="58"/>
      <c r="U90" s="58">
        <f>8*12</f>
        <v>96</v>
      </c>
      <c r="V90" s="150"/>
      <c r="W90" s="58"/>
      <c r="X90" s="150"/>
      <c r="Y90" s="150"/>
      <c r="Z90" s="150"/>
      <c r="AA90" s="58"/>
      <c r="AB90" s="58"/>
      <c r="AC90" s="58"/>
      <c r="AD90" s="58"/>
      <c r="AE90" s="58">
        <v>4</v>
      </c>
      <c r="AF90" s="151">
        <f t="shared" si="6"/>
        <v>150</v>
      </c>
      <c r="AG90" s="152">
        <v>7</v>
      </c>
      <c r="AH90" s="153">
        <f t="shared" si="5"/>
        <v>0.875</v>
      </c>
      <c r="AI90" t="s">
        <v>320</v>
      </c>
    </row>
    <row r="91" spans="1:35" ht="20.100000000000001" hidden="1" customHeight="1" x14ac:dyDescent="0.25">
      <c r="A91" s="147">
        <v>79</v>
      </c>
      <c r="B91" s="108" t="s">
        <v>141</v>
      </c>
      <c r="C91" s="149"/>
      <c r="D91" s="58"/>
      <c r="E91" s="58"/>
      <c r="F91" s="58"/>
      <c r="G91" s="58"/>
      <c r="H91" s="155"/>
      <c r="I91" s="58"/>
      <c r="J91" s="58"/>
      <c r="K91" s="58"/>
      <c r="L91" s="58"/>
      <c r="M91" s="58"/>
      <c r="N91" s="58"/>
      <c r="O91" s="58"/>
      <c r="P91" s="58"/>
      <c r="Q91" s="58">
        <v>6</v>
      </c>
      <c r="R91" s="58">
        <f>7*6</f>
        <v>42</v>
      </c>
      <c r="S91" s="150"/>
      <c r="T91" s="58"/>
      <c r="U91" s="58">
        <f>6*12</f>
        <v>72</v>
      </c>
      <c r="V91" s="467" t="s">
        <v>240</v>
      </c>
      <c r="W91" s="468"/>
      <c r="X91" s="468"/>
      <c r="Y91" s="468"/>
      <c r="Z91" s="468"/>
      <c r="AA91" s="468"/>
      <c r="AB91" s="468"/>
      <c r="AC91" s="468"/>
      <c r="AD91" s="468"/>
      <c r="AE91" s="469"/>
      <c r="AF91" s="151">
        <f t="shared" si="6"/>
        <v>120</v>
      </c>
      <c r="AG91" s="152">
        <v>0</v>
      </c>
      <c r="AH91" s="153" t="e">
        <f t="shared" si="5"/>
        <v>#DIV/0!</v>
      </c>
      <c r="AI91" t="s">
        <v>320</v>
      </c>
    </row>
    <row r="92" spans="1:35" ht="20.100000000000001" hidden="1" customHeight="1" x14ac:dyDescent="0.25">
      <c r="A92" s="147">
        <v>80</v>
      </c>
      <c r="B92" s="108" t="s">
        <v>212</v>
      </c>
      <c r="C92" s="149">
        <v>44</v>
      </c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>
        <f>3*6</f>
        <v>18</v>
      </c>
      <c r="O92" s="58"/>
      <c r="P92" s="58">
        <f>6*6</f>
        <v>36</v>
      </c>
      <c r="Q92" s="58"/>
      <c r="R92" s="58"/>
      <c r="S92" s="150"/>
      <c r="T92" s="58">
        <f>4*12</f>
        <v>48</v>
      </c>
      <c r="U92" s="58"/>
      <c r="V92" s="150"/>
      <c r="W92" s="58">
        <v>4</v>
      </c>
      <c r="X92" s="150"/>
      <c r="Y92" s="150"/>
      <c r="Z92" s="150"/>
      <c r="AA92" s="58"/>
      <c r="AB92" s="58"/>
      <c r="AC92" s="58"/>
      <c r="AD92" s="58"/>
      <c r="AE92" s="58"/>
      <c r="AF92" s="151">
        <f t="shared" si="6"/>
        <v>150</v>
      </c>
      <c r="AG92" s="152">
        <v>140</v>
      </c>
      <c r="AH92" s="153">
        <f t="shared" si="5"/>
        <v>3.1818181818181817</v>
      </c>
      <c r="AI92" t="s">
        <v>320</v>
      </c>
    </row>
    <row r="93" spans="1:35" ht="20.100000000000001" hidden="1" customHeight="1" x14ac:dyDescent="0.25">
      <c r="A93" s="147">
        <v>81</v>
      </c>
      <c r="B93" s="108" t="s">
        <v>145</v>
      </c>
      <c r="C93" s="149"/>
      <c r="D93" s="58"/>
      <c r="E93" s="58">
        <v>36</v>
      </c>
      <c r="F93" s="58">
        <f>6*6</f>
        <v>36</v>
      </c>
      <c r="G93" s="58">
        <v>18</v>
      </c>
      <c r="H93" s="58"/>
      <c r="I93" s="58"/>
      <c r="J93" s="58"/>
      <c r="K93" s="58"/>
      <c r="L93" s="58"/>
      <c r="M93" s="58"/>
      <c r="N93" s="58"/>
      <c r="O93" s="68"/>
      <c r="P93" s="58"/>
      <c r="Q93" s="58"/>
      <c r="R93" s="58"/>
      <c r="S93" s="150"/>
      <c r="T93" s="58"/>
      <c r="U93" s="58">
        <f>5*12</f>
        <v>60</v>
      </c>
      <c r="V93" s="150"/>
      <c r="W93" s="58"/>
      <c r="X93" s="150"/>
      <c r="Y93" s="150"/>
      <c r="Z93" s="150"/>
      <c r="AA93" s="58"/>
      <c r="AB93" s="58"/>
      <c r="AC93" s="58"/>
      <c r="AD93" s="58"/>
      <c r="AE93" s="58"/>
      <c r="AF93" s="151">
        <f t="shared" si="6"/>
        <v>150</v>
      </c>
      <c r="AG93" s="152">
        <v>86</v>
      </c>
      <c r="AH93" s="153" t="e">
        <f t="shared" si="5"/>
        <v>#DIV/0!</v>
      </c>
      <c r="AI93" t="s">
        <v>320</v>
      </c>
    </row>
    <row r="94" spans="1:35" ht="20.100000000000001" hidden="1" customHeight="1" x14ac:dyDescent="0.25">
      <c r="A94" s="147">
        <v>82</v>
      </c>
      <c r="B94" s="108" t="s">
        <v>146</v>
      </c>
      <c r="C94" s="149"/>
      <c r="D94" s="58"/>
      <c r="E94" s="58">
        <v>6</v>
      </c>
      <c r="F94" s="58">
        <v>24</v>
      </c>
      <c r="G94" s="58">
        <f>10*6</f>
        <v>60</v>
      </c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150"/>
      <c r="T94" s="58"/>
      <c r="U94" s="58">
        <f>5*12</f>
        <v>60</v>
      </c>
      <c r="V94" s="150"/>
      <c r="W94" s="58"/>
      <c r="X94" s="150"/>
      <c r="Y94" s="58"/>
      <c r="Z94" s="58"/>
      <c r="AA94" s="58"/>
      <c r="AB94" s="58"/>
      <c r="AC94" s="58"/>
      <c r="AD94" s="58"/>
      <c r="AE94" s="58"/>
      <c r="AF94" s="151">
        <f t="shared" si="6"/>
        <v>150</v>
      </c>
      <c r="AG94" s="152">
        <v>115</v>
      </c>
      <c r="AH94" s="153" t="e">
        <f t="shared" si="5"/>
        <v>#DIV/0!</v>
      </c>
      <c r="AI94" t="s">
        <v>320</v>
      </c>
    </row>
    <row r="95" spans="1:35" ht="20.100000000000001" hidden="1" customHeight="1" x14ac:dyDescent="0.25">
      <c r="A95" s="147">
        <v>83</v>
      </c>
      <c r="B95" s="108" t="s">
        <v>147</v>
      </c>
      <c r="C95" s="149"/>
      <c r="D95" s="58"/>
      <c r="E95" s="58"/>
      <c r="F95" s="58">
        <v>24</v>
      </c>
      <c r="G95" s="58">
        <v>78</v>
      </c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150"/>
      <c r="T95" s="58">
        <f>2*12</f>
        <v>24</v>
      </c>
      <c r="U95" s="58">
        <f>2*12</f>
        <v>24</v>
      </c>
      <c r="V95" s="150"/>
      <c r="W95" s="58"/>
      <c r="X95" s="150"/>
      <c r="Y95" s="150"/>
      <c r="Z95" s="150"/>
      <c r="AA95" s="58"/>
      <c r="AB95" s="58"/>
      <c r="AC95" s="58"/>
      <c r="AD95" s="58"/>
      <c r="AE95" s="58"/>
      <c r="AF95" s="151">
        <f t="shared" si="6"/>
        <v>150</v>
      </c>
      <c r="AG95" s="152">
        <v>262</v>
      </c>
      <c r="AH95" s="153" t="e">
        <f t="shared" si="5"/>
        <v>#DIV/0!</v>
      </c>
      <c r="AI95" t="s">
        <v>320</v>
      </c>
    </row>
    <row r="96" spans="1:35" s="193" customFormat="1" ht="20.100000000000001" hidden="1" customHeight="1" x14ac:dyDescent="0.25">
      <c r="A96" s="147">
        <v>84</v>
      </c>
      <c r="B96" s="188" t="s">
        <v>250</v>
      </c>
      <c r="C96" s="59">
        <v>20</v>
      </c>
      <c r="D96" s="41"/>
      <c r="E96" s="170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170"/>
      <c r="T96" s="41"/>
      <c r="U96" s="41"/>
      <c r="V96" s="170"/>
      <c r="W96" s="170"/>
      <c r="X96" s="170"/>
      <c r="Y96" s="170"/>
      <c r="Z96" s="170"/>
      <c r="AA96" s="41"/>
      <c r="AB96" s="41"/>
      <c r="AC96" s="41"/>
      <c r="AD96" s="41"/>
      <c r="AE96" s="170"/>
      <c r="AF96" s="195">
        <f t="shared" si="6"/>
        <v>20</v>
      </c>
      <c r="AG96" s="196">
        <v>108</v>
      </c>
      <c r="AH96" s="192">
        <f t="shared" si="5"/>
        <v>5.4</v>
      </c>
      <c r="AI96" s="193" t="s">
        <v>320</v>
      </c>
    </row>
    <row r="97" spans="1:35" s="11" customFormat="1" ht="20.100000000000001" hidden="1" customHeight="1" x14ac:dyDescent="0.25">
      <c r="A97" s="147">
        <v>85</v>
      </c>
      <c r="B97" s="208" t="s">
        <v>302</v>
      </c>
      <c r="C97" s="209">
        <v>84</v>
      </c>
      <c r="D97" s="210"/>
      <c r="E97" s="211"/>
      <c r="F97" s="210"/>
      <c r="G97" s="210"/>
      <c r="H97" s="210"/>
      <c r="I97" s="210"/>
      <c r="J97" s="210"/>
      <c r="K97" s="210"/>
      <c r="L97" s="210"/>
      <c r="M97" s="210"/>
      <c r="N97" s="210"/>
      <c r="O97" s="210"/>
      <c r="P97" s="210"/>
      <c r="Q97" s="210"/>
      <c r="R97" s="210">
        <v>60</v>
      </c>
      <c r="S97" s="211"/>
      <c r="T97" s="210"/>
      <c r="U97" s="210"/>
      <c r="V97" s="211"/>
      <c r="W97" s="211"/>
      <c r="X97" s="211"/>
      <c r="Y97" s="211"/>
      <c r="Z97" s="211"/>
      <c r="AA97" s="210"/>
      <c r="AB97" s="210"/>
      <c r="AC97" s="210">
        <v>6</v>
      </c>
      <c r="AD97" s="210"/>
      <c r="AE97" s="211"/>
      <c r="AF97" s="212">
        <f t="shared" si="6"/>
        <v>150</v>
      </c>
      <c r="AG97" s="213">
        <v>145</v>
      </c>
      <c r="AH97" s="214">
        <f t="shared" si="5"/>
        <v>1.7261904761904763</v>
      </c>
      <c r="AI97" s="11" t="s">
        <v>314</v>
      </c>
    </row>
    <row r="98" spans="1:35" s="11" customFormat="1" ht="20.100000000000001" hidden="1" customHeight="1" x14ac:dyDescent="0.25">
      <c r="A98" s="147">
        <v>86</v>
      </c>
      <c r="B98" s="208" t="s">
        <v>303</v>
      </c>
      <c r="C98" s="209">
        <v>90</v>
      </c>
      <c r="D98" s="210"/>
      <c r="E98" s="211"/>
      <c r="F98" s="210"/>
      <c r="G98" s="210"/>
      <c r="H98" s="210"/>
      <c r="I98" s="210"/>
      <c r="J98" s="210"/>
      <c r="K98" s="210"/>
      <c r="L98" s="210"/>
      <c r="M98" s="210"/>
      <c r="N98" s="210"/>
      <c r="O98" s="210"/>
      <c r="P98" s="210"/>
      <c r="Q98" s="210"/>
      <c r="R98" s="210">
        <v>60</v>
      </c>
      <c r="S98" s="211"/>
      <c r="T98" s="210"/>
      <c r="U98" s="210"/>
      <c r="V98" s="211"/>
      <c r="W98" s="211"/>
      <c r="X98" s="211"/>
      <c r="Y98" s="211"/>
      <c r="Z98" s="211"/>
      <c r="AA98" s="210"/>
      <c r="AB98" s="210"/>
      <c r="AC98" s="210"/>
      <c r="AD98" s="210"/>
      <c r="AE98" s="211"/>
      <c r="AF98" s="212">
        <f t="shared" ref="AF98:AF120" si="7">SUM(C98:AE98)</f>
        <v>150</v>
      </c>
      <c r="AG98" s="213">
        <v>155</v>
      </c>
      <c r="AH98" s="214">
        <f t="shared" ref="AH98:AH120" si="8">+AG98/C98</f>
        <v>1.7222222222222223</v>
      </c>
      <c r="AI98" s="11" t="s">
        <v>314</v>
      </c>
    </row>
    <row r="99" spans="1:35" s="11" customFormat="1" ht="20.100000000000001" hidden="1" customHeight="1" x14ac:dyDescent="0.25">
      <c r="A99" s="147">
        <v>87</v>
      </c>
      <c r="B99" s="208" t="s">
        <v>304</v>
      </c>
      <c r="C99" s="209">
        <v>90</v>
      </c>
      <c r="D99" s="210"/>
      <c r="E99" s="211"/>
      <c r="F99" s="210"/>
      <c r="G99" s="210"/>
      <c r="H99" s="210"/>
      <c r="I99" s="210"/>
      <c r="J99" s="210"/>
      <c r="K99" s="210"/>
      <c r="L99" s="210"/>
      <c r="M99" s="210"/>
      <c r="N99" s="210"/>
      <c r="O99" s="210"/>
      <c r="P99" s="210"/>
      <c r="Q99" s="210"/>
      <c r="R99" s="210">
        <v>60</v>
      </c>
      <c r="S99" s="211"/>
      <c r="T99" s="210"/>
      <c r="U99" s="210"/>
      <c r="V99" s="211"/>
      <c r="W99" s="211"/>
      <c r="X99" s="211"/>
      <c r="Y99" s="211"/>
      <c r="Z99" s="211"/>
      <c r="AA99" s="210"/>
      <c r="AB99" s="210"/>
      <c r="AC99" s="210"/>
      <c r="AD99" s="210"/>
      <c r="AE99" s="211"/>
      <c r="AF99" s="212">
        <f t="shared" si="7"/>
        <v>150</v>
      </c>
      <c r="AG99" s="213">
        <v>157</v>
      </c>
      <c r="AH99" s="214">
        <f t="shared" si="8"/>
        <v>1.7444444444444445</v>
      </c>
      <c r="AI99" s="11" t="s">
        <v>314</v>
      </c>
    </row>
    <row r="100" spans="1:35" s="11" customFormat="1" ht="20.100000000000001" hidden="1" customHeight="1" x14ac:dyDescent="0.25">
      <c r="A100" s="147">
        <v>88</v>
      </c>
      <c r="B100" s="208" t="s">
        <v>330</v>
      </c>
      <c r="C100" s="209">
        <v>90</v>
      </c>
      <c r="D100" s="210"/>
      <c r="E100" s="211"/>
      <c r="F100" s="210"/>
      <c r="G100" s="210"/>
      <c r="H100" s="210"/>
      <c r="I100" s="210"/>
      <c r="J100" s="210"/>
      <c r="K100" s="210"/>
      <c r="L100" s="210"/>
      <c r="M100" s="210"/>
      <c r="N100" s="210"/>
      <c r="O100" s="210"/>
      <c r="P100" s="210"/>
      <c r="Q100" s="210"/>
      <c r="R100" s="210">
        <v>60</v>
      </c>
      <c r="S100" s="211"/>
      <c r="T100" s="210"/>
      <c r="U100" s="210"/>
      <c r="V100" s="211"/>
      <c r="W100" s="211"/>
      <c r="X100" s="211"/>
      <c r="Y100" s="211"/>
      <c r="Z100" s="211"/>
      <c r="AA100" s="210"/>
      <c r="AB100" s="210"/>
      <c r="AC100" s="210"/>
      <c r="AD100" s="210"/>
      <c r="AE100" s="211"/>
      <c r="AF100" s="212">
        <f t="shared" si="7"/>
        <v>150</v>
      </c>
      <c r="AG100" s="213">
        <v>171</v>
      </c>
      <c r="AH100" s="214">
        <f t="shared" si="8"/>
        <v>1.9</v>
      </c>
      <c r="AI100" s="11" t="s">
        <v>314</v>
      </c>
    </row>
    <row r="101" spans="1:35" ht="20.100000000000001" hidden="1" customHeight="1" x14ac:dyDescent="0.25">
      <c r="A101" s="147">
        <v>89</v>
      </c>
      <c r="B101" s="186" t="s">
        <v>305</v>
      </c>
      <c r="C101" s="187">
        <v>30</v>
      </c>
      <c r="D101" s="83"/>
      <c r="E101" s="82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>
        <v>120</v>
      </c>
      <c r="S101" s="82"/>
      <c r="T101" s="83"/>
      <c r="U101" s="83"/>
      <c r="V101" s="82"/>
      <c r="W101" s="82"/>
      <c r="X101" s="82"/>
      <c r="Y101" s="82"/>
      <c r="Z101" s="82"/>
      <c r="AA101" s="83"/>
      <c r="AB101" s="83"/>
      <c r="AC101" s="83"/>
      <c r="AD101" s="83"/>
      <c r="AE101" s="82"/>
      <c r="AF101" s="151">
        <f t="shared" si="7"/>
        <v>150</v>
      </c>
      <c r="AG101" s="157">
        <v>80</v>
      </c>
      <c r="AH101" s="153">
        <f t="shared" si="8"/>
        <v>2.6666666666666665</v>
      </c>
      <c r="AI101" s="66" t="s">
        <v>315</v>
      </c>
    </row>
    <row r="102" spans="1:35" ht="20.100000000000001" hidden="1" customHeight="1" x14ac:dyDescent="0.25">
      <c r="A102" s="147">
        <v>90</v>
      </c>
      <c r="B102" s="186" t="s">
        <v>307</v>
      </c>
      <c r="C102" s="187">
        <v>30</v>
      </c>
      <c r="D102" s="83"/>
      <c r="E102" s="82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>
        <v>120</v>
      </c>
      <c r="S102" s="82"/>
      <c r="T102" s="83"/>
      <c r="U102" s="83"/>
      <c r="V102" s="82"/>
      <c r="W102" s="82"/>
      <c r="X102" s="82"/>
      <c r="Y102" s="82"/>
      <c r="Z102" s="82"/>
      <c r="AA102" s="83"/>
      <c r="AB102" s="83"/>
      <c r="AC102" s="83"/>
      <c r="AD102" s="83"/>
      <c r="AE102" s="82"/>
      <c r="AF102" s="151">
        <f t="shared" si="7"/>
        <v>150</v>
      </c>
      <c r="AG102" s="157">
        <v>41</v>
      </c>
      <c r="AH102" s="153">
        <f t="shared" si="8"/>
        <v>1.3666666666666667</v>
      </c>
      <c r="AI102" s="66" t="s">
        <v>315</v>
      </c>
    </row>
    <row r="103" spans="1:35" ht="20.100000000000001" hidden="1" customHeight="1" x14ac:dyDescent="0.25">
      <c r="A103" s="147">
        <v>91</v>
      </c>
      <c r="B103" s="186" t="s">
        <v>306</v>
      </c>
      <c r="C103" s="187">
        <v>48</v>
      </c>
      <c r="D103" s="83"/>
      <c r="E103" s="82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>
        <v>102</v>
      </c>
      <c r="S103" s="82"/>
      <c r="T103" s="83"/>
      <c r="U103" s="83"/>
      <c r="V103" s="82"/>
      <c r="W103" s="82"/>
      <c r="X103" s="82"/>
      <c r="Y103" s="82"/>
      <c r="Z103" s="82"/>
      <c r="AA103" s="83"/>
      <c r="AB103" s="83"/>
      <c r="AC103" s="83"/>
      <c r="AD103" s="83"/>
      <c r="AE103" s="82"/>
      <c r="AF103" s="151">
        <f t="shared" si="7"/>
        <v>150</v>
      </c>
      <c r="AG103" s="157">
        <v>71</v>
      </c>
      <c r="AH103" s="153">
        <f t="shared" si="8"/>
        <v>1.4791666666666667</v>
      </c>
      <c r="AI103" s="66" t="s">
        <v>316</v>
      </c>
    </row>
    <row r="104" spans="1:35" ht="20.100000000000001" hidden="1" customHeight="1" x14ac:dyDescent="0.25">
      <c r="A104" s="147">
        <v>92</v>
      </c>
      <c r="B104" s="186" t="s">
        <v>308</v>
      </c>
      <c r="C104" s="187">
        <v>84</v>
      </c>
      <c r="D104" s="83"/>
      <c r="E104" s="82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>
        <v>60</v>
      </c>
      <c r="S104" s="82"/>
      <c r="T104" s="83"/>
      <c r="U104" s="83"/>
      <c r="V104" s="82"/>
      <c r="W104" s="82">
        <v>6</v>
      </c>
      <c r="X104" s="82"/>
      <c r="Y104" s="82"/>
      <c r="Z104" s="82"/>
      <c r="AA104" s="83"/>
      <c r="AB104" s="83"/>
      <c r="AC104" s="83"/>
      <c r="AD104" s="83"/>
      <c r="AE104" s="82"/>
      <c r="AF104" s="151">
        <f t="shared" si="7"/>
        <v>150</v>
      </c>
      <c r="AG104" s="157">
        <v>72</v>
      </c>
      <c r="AH104" s="153">
        <f t="shared" si="8"/>
        <v>0.8571428571428571</v>
      </c>
      <c r="AI104" s="66" t="s">
        <v>317</v>
      </c>
    </row>
    <row r="105" spans="1:35" ht="20.100000000000001" hidden="1" customHeight="1" x14ac:dyDescent="0.25">
      <c r="A105" s="147">
        <v>93</v>
      </c>
      <c r="B105" s="186" t="s">
        <v>309</v>
      </c>
      <c r="C105" s="187">
        <v>144</v>
      </c>
      <c r="D105" s="83"/>
      <c r="E105" s="82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2"/>
      <c r="T105" s="83"/>
      <c r="U105" s="83"/>
      <c r="V105" s="82"/>
      <c r="W105" s="82">
        <v>6</v>
      </c>
      <c r="X105" s="82"/>
      <c r="Y105" s="82"/>
      <c r="Z105" s="82"/>
      <c r="AA105" s="83"/>
      <c r="AB105" s="83"/>
      <c r="AC105" s="83"/>
      <c r="AD105" s="83"/>
      <c r="AE105" s="82"/>
      <c r="AF105" s="151">
        <f t="shared" si="7"/>
        <v>150</v>
      </c>
      <c r="AG105" s="157">
        <v>63</v>
      </c>
      <c r="AH105" s="153">
        <f t="shared" si="8"/>
        <v>0.4375</v>
      </c>
      <c r="AI105" s="66" t="s">
        <v>317</v>
      </c>
    </row>
    <row r="106" spans="1:35" s="225" customFormat="1" ht="20.100000000000001" customHeight="1" x14ac:dyDescent="0.25">
      <c r="A106" s="147">
        <v>94</v>
      </c>
      <c r="B106" s="220" t="s">
        <v>290</v>
      </c>
      <c r="C106" s="187">
        <v>98</v>
      </c>
      <c r="D106" s="83"/>
      <c r="E106" s="221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>
        <v>77</v>
      </c>
      <c r="S106" s="221"/>
      <c r="T106" s="83"/>
      <c r="U106" s="83"/>
      <c r="V106" s="221"/>
      <c r="W106" s="221"/>
      <c r="X106" s="221"/>
      <c r="Y106" s="221"/>
      <c r="Z106" s="221"/>
      <c r="AA106" s="83"/>
      <c r="AB106" s="83"/>
      <c r="AC106" s="83"/>
      <c r="AD106" s="83"/>
      <c r="AE106" s="221"/>
      <c r="AF106" s="222">
        <f t="shared" si="7"/>
        <v>175</v>
      </c>
      <c r="AG106" s="223">
        <v>0</v>
      </c>
      <c r="AH106" s="224">
        <f t="shared" si="8"/>
        <v>0</v>
      </c>
      <c r="AI106" s="225" t="s">
        <v>295</v>
      </c>
    </row>
    <row r="107" spans="1:35" s="225" customFormat="1" ht="20.100000000000001" customHeight="1" x14ac:dyDescent="0.25">
      <c r="A107" s="147">
        <v>95</v>
      </c>
      <c r="B107" s="220" t="s">
        <v>291</v>
      </c>
      <c r="C107" s="187">
        <v>70</v>
      </c>
      <c r="D107" s="83"/>
      <c r="E107" s="221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>
        <v>98</v>
      </c>
      <c r="S107" s="221"/>
      <c r="T107" s="83"/>
      <c r="U107" s="83"/>
      <c r="V107" s="221"/>
      <c r="W107" s="221"/>
      <c r="X107" s="221"/>
      <c r="Y107" s="221"/>
      <c r="Z107" s="221"/>
      <c r="AA107" s="83"/>
      <c r="AB107" s="83"/>
      <c r="AC107" s="83"/>
      <c r="AD107" s="83"/>
      <c r="AE107" s="221"/>
      <c r="AF107" s="222">
        <f t="shared" si="7"/>
        <v>168</v>
      </c>
      <c r="AG107" s="223">
        <v>59</v>
      </c>
      <c r="AH107" s="224">
        <f t="shared" si="8"/>
        <v>0.84285714285714286</v>
      </c>
      <c r="AI107" s="225" t="s">
        <v>295</v>
      </c>
    </row>
    <row r="108" spans="1:35" s="225" customFormat="1" ht="20.100000000000001" customHeight="1" x14ac:dyDescent="0.25">
      <c r="A108" s="147">
        <v>96</v>
      </c>
      <c r="B108" s="220" t="s">
        <v>292</v>
      </c>
      <c r="C108" s="187">
        <v>70</v>
      </c>
      <c r="D108" s="83"/>
      <c r="E108" s="221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>
        <v>98</v>
      </c>
      <c r="S108" s="221"/>
      <c r="T108" s="83"/>
      <c r="U108" s="83"/>
      <c r="V108" s="221"/>
      <c r="W108" s="221"/>
      <c r="X108" s="221"/>
      <c r="Y108" s="221"/>
      <c r="Z108" s="221"/>
      <c r="AA108" s="83"/>
      <c r="AB108" s="83"/>
      <c r="AC108" s="83"/>
      <c r="AD108" s="83"/>
      <c r="AE108" s="221"/>
      <c r="AF108" s="222">
        <f t="shared" si="7"/>
        <v>168</v>
      </c>
      <c r="AG108" s="223">
        <v>59</v>
      </c>
      <c r="AH108" s="224">
        <f t="shared" si="8"/>
        <v>0.84285714285714286</v>
      </c>
      <c r="AI108" s="225" t="s">
        <v>295</v>
      </c>
    </row>
    <row r="109" spans="1:35" s="225" customFormat="1" ht="20.100000000000001" customHeight="1" x14ac:dyDescent="0.25">
      <c r="A109" s="147">
        <v>97</v>
      </c>
      <c r="B109" s="220" t="s">
        <v>293</v>
      </c>
      <c r="C109" s="187">
        <v>70</v>
      </c>
      <c r="D109" s="83"/>
      <c r="E109" s="221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>
        <v>91</v>
      </c>
      <c r="S109" s="221"/>
      <c r="T109" s="83"/>
      <c r="U109" s="83"/>
      <c r="V109" s="221"/>
      <c r="W109" s="221"/>
      <c r="X109" s="221"/>
      <c r="Y109" s="221"/>
      <c r="Z109" s="221"/>
      <c r="AA109" s="83"/>
      <c r="AB109" s="83"/>
      <c r="AC109" s="83"/>
      <c r="AD109" s="83"/>
      <c r="AE109" s="221"/>
      <c r="AF109" s="222">
        <f t="shared" si="7"/>
        <v>161</v>
      </c>
      <c r="AG109" s="223">
        <v>84</v>
      </c>
      <c r="AH109" s="224">
        <f t="shared" si="8"/>
        <v>1.2</v>
      </c>
      <c r="AI109" s="225" t="s">
        <v>295</v>
      </c>
    </row>
    <row r="110" spans="1:35" ht="20.100000000000001" hidden="1" customHeight="1" x14ac:dyDescent="0.25">
      <c r="A110" s="147">
        <v>98</v>
      </c>
      <c r="B110" s="186" t="s">
        <v>285</v>
      </c>
      <c r="C110" s="187">
        <v>105</v>
      </c>
      <c r="D110" s="83"/>
      <c r="E110" s="82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>
        <v>35</v>
      </c>
      <c r="S110" s="82"/>
      <c r="T110" s="83"/>
      <c r="U110" s="83"/>
      <c r="V110" s="82"/>
      <c r="W110" s="82"/>
      <c r="X110" s="82"/>
      <c r="Y110" s="82"/>
      <c r="Z110" s="82"/>
      <c r="AA110" s="83"/>
      <c r="AB110" s="83"/>
      <c r="AC110" s="83"/>
      <c r="AD110" s="83"/>
      <c r="AE110" s="82"/>
      <c r="AF110" s="151">
        <f t="shared" si="7"/>
        <v>140</v>
      </c>
      <c r="AG110" s="157">
        <v>62</v>
      </c>
      <c r="AH110" s="153">
        <f t="shared" si="8"/>
        <v>0.59047619047619049</v>
      </c>
      <c r="AI110" s="66" t="s">
        <v>289</v>
      </c>
    </row>
    <row r="111" spans="1:35" ht="20.100000000000001" hidden="1" customHeight="1" x14ac:dyDescent="0.25">
      <c r="A111" s="147">
        <v>99</v>
      </c>
      <c r="B111" s="186" t="s">
        <v>286</v>
      </c>
      <c r="C111" s="187">
        <v>120</v>
      </c>
      <c r="D111" s="83"/>
      <c r="E111" s="82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>
        <v>15</v>
      </c>
      <c r="Q111" s="83"/>
      <c r="R111" s="83">
        <v>15</v>
      </c>
      <c r="S111" s="82"/>
      <c r="T111" s="83"/>
      <c r="U111" s="83"/>
      <c r="V111" s="82"/>
      <c r="W111" s="82"/>
      <c r="X111" s="82"/>
      <c r="Y111" s="82"/>
      <c r="Z111" s="82"/>
      <c r="AA111" s="83"/>
      <c r="AB111" s="83"/>
      <c r="AC111" s="83"/>
      <c r="AD111" s="83"/>
      <c r="AE111" s="82"/>
      <c r="AF111" s="151">
        <f t="shared" si="7"/>
        <v>150</v>
      </c>
      <c r="AG111" s="157">
        <v>76</v>
      </c>
      <c r="AH111" s="153">
        <f t="shared" si="8"/>
        <v>0.6333333333333333</v>
      </c>
      <c r="AI111" s="66" t="s">
        <v>288</v>
      </c>
    </row>
    <row r="112" spans="1:35" ht="20.100000000000001" hidden="1" customHeight="1" x14ac:dyDescent="0.25">
      <c r="A112" s="147">
        <v>100</v>
      </c>
      <c r="B112" s="186" t="s">
        <v>287</v>
      </c>
      <c r="C112" s="187">
        <v>120</v>
      </c>
      <c r="D112" s="83"/>
      <c r="E112" s="82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>
        <v>15</v>
      </c>
      <c r="Q112" s="83"/>
      <c r="R112" s="83">
        <v>15</v>
      </c>
      <c r="S112" s="82"/>
      <c r="T112" s="83"/>
      <c r="U112" s="83"/>
      <c r="V112" s="82"/>
      <c r="W112" s="82"/>
      <c r="X112" s="82"/>
      <c r="Y112" s="82"/>
      <c r="Z112" s="82"/>
      <c r="AA112" s="83"/>
      <c r="AB112" s="83"/>
      <c r="AC112" s="83"/>
      <c r="AD112" s="83"/>
      <c r="AE112" s="82"/>
      <c r="AF112" s="151">
        <f t="shared" si="7"/>
        <v>150</v>
      </c>
      <c r="AG112" s="157">
        <v>66</v>
      </c>
      <c r="AH112" s="153">
        <f t="shared" si="8"/>
        <v>0.55000000000000004</v>
      </c>
      <c r="AI112" s="66" t="s">
        <v>288</v>
      </c>
    </row>
    <row r="113" spans="1:37" ht="20.100000000000001" hidden="1" customHeight="1" x14ac:dyDescent="0.25">
      <c r="A113" s="147">
        <v>101</v>
      </c>
      <c r="B113" s="186" t="s">
        <v>296</v>
      </c>
      <c r="C113" s="187">
        <v>120</v>
      </c>
      <c r="D113" s="83"/>
      <c r="E113" s="82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>
        <v>30</v>
      </c>
      <c r="S113" s="82"/>
      <c r="T113" s="83"/>
      <c r="U113" s="83"/>
      <c r="V113" s="82"/>
      <c r="W113" s="82"/>
      <c r="X113" s="82"/>
      <c r="Y113" s="82"/>
      <c r="Z113" s="82"/>
      <c r="AA113" s="83"/>
      <c r="AB113" s="83"/>
      <c r="AC113" s="83"/>
      <c r="AD113" s="83"/>
      <c r="AE113" s="82"/>
      <c r="AF113" s="151">
        <f t="shared" si="7"/>
        <v>150</v>
      </c>
      <c r="AG113" s="157">
        <v>114</v>
      </c>
      <c r="AH113" s="153">
        <f t="shared" si="8"/>
        <v>0.95</v>
      </c>
      <c r="AI113" s="66" t="s">
        <v>298</v>
      </c>
      <c r="AK113" s="66" t="s">
        <v>299</v>
      </c>
    </row>
    <row r="114" spans="1:37" ht="20.100000000000001" hidden="1" customHeight="1" x14ac:dyDescent="0.25">
      <c r="A114" s="147">
        <v>102</v>
      </c>
      <c r="B114" s="186" t="s">
        <v>297</v>
      </c>
      <c r="C114" s="187">
        <v>120</v>
      </c>
      <c r="D114" s="83"/>
      <c r="E114" s="82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>
        <v>30</v>
      </c>
      <c r="S114" s="82"/>
      <c r="T114" s="83"/>
      <c r="U114" s="83"/>
      <c r="V114" s="82"/>
      <c r="W114" s="82"/>
      <c r="X114" s="82"/>
      <c r="Y114" s="82"/>
      <c r="Z114" s="82"/>
      <c r="AA114" s="83"/>
      <c r="AB114" s="83"/>
      <c r="AC114" s="83"/>
      <c r="AD114" s="83"/>
      <c r="AE114" s="82"/>
      <c r="AF114" s="151">
        <f t="shared" si="7"/>
        <v>150</v>
      </c>
      <c r="AG114" s="157">
        <v>135</v>
      </c>
      <c r="AH114" s="153">
        <f t="shared" si="8"/>
        <v>1.125</v>
      </c>
      <c r="AI114" s="66" t="s">
        <v>300</v>
      </c>
      <c r="AK114" s="66" t="s">
        <v>301</v>
      </c>
    </row>
    <row r="115" spans="1:37" ht="20.100000000000001" hidden="1" customHeight="1" x14ac:dyDescent="0.25">
      <c r="A115" s="147">
        <v>103</v>
      </c>
      <c r="B115" s="186" t="s">
        <v>310</v>
      </c>
      <c r="C115" s="187">
        <v>110</v>
      </c>
      <c r="D115" s="83"/>
      <c r="E115" s="82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>
        <v>40</v>
      </c>
      <c r="S115" s="82"/>
      <c r="T115" s="83"/>
      <c r="U115" s="83"/>
      <c r="V115" s="82"/>
      <c r="W115" s="82"/>
      <c r="X115" s="82"/>
      <c r="Y115" s="82"/>
      <c r="Z115" s="82"/>
      <c r="AA115" s="83"/>
      <c r="AB115" s="83"/>
      <c r="AC115" s="83"/>
      <c r="AD115" s="83"/>
      <c r="AE115" s="82"/>
      <c r="AF115" s="151">
        <f t="shared" si="7"/>
        <v>150</v>
      </c>
      <c r="AG115" s="157">
        <v>73</v>
      </c>
      <c r="AH115" s="153">
        <f t="shared" si="8"/>
        <v>0.66363636363636369</v>
      </c>
      <c r="AI115" s="66" t="s">
        <v>318</v>
      </c>
    </row>
    <row r="116" spans="1:37" ht="20.100000000000001" hidden="1" customHeight="1" x14ac:dyDescent="0.25">
      <c r="A116" s="147">
        <v>104</v>
      </c>
      <c r="B116" s="186" t="s">
        <v>311</v>
      </c>
      <c r="C116" s="187">
        <v>110</v>
      </c>
      <c r="D116" s="83"/>
      <c r="E116" s="82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>
        <v>40</v>
      </c>
      <c r="S116" s="82"/>
      <c r="T116" s="83"/>
      <c r="U116" s="83"/>
      <c r="V116" s="82"/>
      <c r="W116" s="82"/>
      <c r="X116" s="82"/>
      <c r="Y116" s="82"/>
      <c r="Z116" s="82"/>
      <c r="AA116" s="83"/>
      <c r="AB116" s="83"/>
      <c r="AC116" s="83"/>
      <c r="AD116" s="83"/>
      <c r="AE116" s="82"/>
      <c r="AF116" s="151">
        <f t="shared" si="7"/>
        <v>150</v>
      </c>
      <c r="AG116" s="157">
        <v>127</v>
      </c>
      <c r="AH116" s="153">
        <f t="shared" si="8"/>
        <v>1.1545454545454545</v>
      </c>
      <c r="AI116" s="66" t="s">
        <v>318</v>
      </c>
    </row>
    <row r="117" spans="1:37" ht="20.100000000000001" hidden="1" customHeight="1" x14ac:dyDescent="0.25">
      <c r="A117" s="147">
        <v>105</v>
      </c>
      <c r="B117" s="186" t="s">
        <v>331</v>
      </c>
      <c r="C117" s="187">
        <v>30</v>
      </c>
      <c r="D117" s="83"/>
      <c r="E117" s="82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>
        <v>54</v>
      </c>
      <c r="S117" s="82"/>
      <c r="T117" s="83" t="s">
        <v>333</v>
      </c>
      <c r="U117" s="83"/>
      <c r="V117" s="82"/>
      <c r="W117" s="82"/>
      <c r="X117" s="82"/>
      <c r="Y117" s="82"/>
      <c r="Z117" s="82"/>
      <c r="AA117" s="83"/>
      <c r="AB117" s="83"/>
      <c r="AC117" s="83"/>
      <c r="AD117" s="83"/>
      <c r="AE117" s="82"/>
      <c r="AF117" s="151">
        <f t="shared" si="7"/>
        <v>84</v>
      </c>
      <c r="AG117" s="157">
        <v>133</v>
      </c>
      <c r="AH117" s="153">
        <f t="shared" si="8"/>
        <v>4.4333333333333336</v>
      </c>
      <c r="AI117" s="66" t="s">
        <v>284</v>
      </c>
    </row>
    <row r="118" spans="1:37" ht="20.100000000000001" hidden="1" customHeight="1" x14ac:dyDescent="0.25">
      <c r="A118" s="147">
        <v>106</v>
      </c>
      <c r="B118" s="186" t="s">
        <v>332</v>
      </c>
      <c r="C118" s="187">
        <v>60</v>
      </c>
      <c r="D118" s="83"/>
      <c r="E118" s="82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>
        <v>90</v>
      </c>
      <c r="S118" s="82"/>
      <c r="T118" s="83"/>
      <c r="U118" s="83"/>
      <c r="V118" s="82"/>
      <c r="W118" s="82"/>
      <c r="X118" s="82"/>
      <c r="Y118" s="82"/>
      <c r="Z118" s="82"/>
      <c r="AA118" s="83"/>
      <c r="AB118" s="83"/>
      <c r="AC118" s="83"/>
      <c r="AD118" s="83"/>
      <c r="AE118" s="82"/>
      <c r="AF118" s="151">
        <f t="shared" si="7"/>
        <v>150</v>
      </c>
      <c r="AG118" s="157">
        <v>97</v>
      </c>
      <c r="AH118" s="153">
        <f t="shared" si="8"/>
        <v>1.6166666666666667</v>
      </c>
      <c r="AI118" s="66" t="s">
        <v>284</v>
      </c>
    </row>
    <row r="119" spans="1:37" ht="20.100000000000001" hidden="1" customHeight="1" x14ac:dyDescent="0.25">
      <c r="A119" s="147">
        <v>107</v>
      </c>
      <c r="B119" s="186" t="s">
        <v>312</v>
      </c>
      <c r="C119" s="187">
        <v>90</v>
      </c>
      <c r="D119" s="83"/>
      <c r="E119" s="82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>
        <v>60</v>
      </c>
      <c r="S119" s="82"/>
      <c r="T119" s="83"/>
      <c r="U119" s="83"/>
      <c r="V119" s="82"/>
      <c r="W119" s="82"/>
      <c r="X119" s="82"/>
      <c r="Y119" s="82"/>
      <c r="Z119" s="82"/>
      <c r="AA119" s="83"/>
      <c r="AB119" s="83"/>
      <c r="AC119" s="83"/>
      <c r="AD119" s="83"/>
      <c r="AE119" s="82"/>
      <c r="AF119" s="151">
        <f t="shared" si="7"/>
        <v>150</v>
      </c>
      <c r="AG119" s="157">
        <v>69</v>
      </c>
      <c r="AH119" s="153">
        <f t="shared" si="8"/>
        <v>0.76666666666666672</v>
      </c>
      <c r="AI119" s="66" t="s">
        <v>319</v>
      </c>
    </row>
    <row r="120" spans="1:37" ht="20.100000000000001" hidden="1" customHeight="1" thickBot="1" x14ac:dyDescent="0.25">
      <c r="A120" s="147">
        <v>108</v>
      </c>
      <c r="B120" s="186" t="s">
        <v>313</v>
      </c>
      <c r="C120" s="187">
        <v>90</v>
      </c>
      <c r="D120" s="83"/>
      <c r="E120" s="82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>
        <v>60</v>
      </c>
      <c r="S120" s="82"/>
      <c r="T120" s="83"/>
      <c r="U120" s="83"/>
      <c r="V120" s="82"/>
      <c r="W120" s="82"/>
      <c r="X120" s="82"/>
      <c r="Y120" s="82"/>
      <c r="Z120" s="82"/>
      <c r="AA120" s="83"/>
      <c r="AB120" s="83"/>
      <c r="AC120" s="83"/>
      <c r="AD120" s="83"/>
      <c r="AE120" s="82"/>
      <c r="AF120" s="151">
        <f t="shared" si="7"/>
        <v>150</v>
      </c>
      <c r="AG120" s="157">
        <v>111</v>
      </c>
      <c r="AH120" s="153">
        <f t="shared" si="8"/>
        <v>1.2333333333333334</v>
      </c>
      <c r="AI120" s="66" t="s">
        <v>319</v>
      </c>
    </row>
    <row r="121" spans="1:37" ht="20.100000000000001" hidden="1" customHeight="1" thickBot="1" x14ac:dyDescent="0.3">
      <c r="A121" s="158"/>
      <c r="B121" s="159" t="s">
        <v>2</v>
      </c>
      <c r="C121" s="115">
        <f t="shared" ref="C121:AG121" si="9">SUM(C13:C120)</f>
        <v>2895</v>
      </c>
      <c r="D121" s="160">
        <f t="shared" si="9"/>
        <v>0</v>
      </c>
      <c r="E121" s="52">
        <f t="shared" si="9"/>
        <v>466</v>
      </c>
      <c r="F121" s="52">
        <f t="shared" si="9"/>
        <v>84</v>
      </c>
      <c r="G121" s="52">
        <f t="shared" si="9"/>
        <v>185</v>
      </c>
      <c r="H121" s="52">
        <f t="shared" si="9"/>
        <v>54</v>
      </c>
      <c r="I121" s="52">
        <f t="shared" si="9"/>
        <v>0</v>
      </c>
      <c r="J121" s="52">
        <f t="shared" si="9"/>
        <v>36</v>
      </c>
      <c r="K121" s="52">
        <f t="shared" si="9"/>
        <v>0</v>
      </c>
      <c r="L121" s="52">
        <f t="shared" si="9"/>
        <v>12</v>
      </c>
      <c r="M121" s="52">
        <f t="shared" si="9"/>
        <v>24</v>
      </c>
      <c r="N121" s="52">
        <f t="shared" si="9"/>
        <v>537</v>
      </c>
      <c r="O121" s="52">
        <f t="shared" si="9"/>
        <v>198</v>
      </c>
      <c r="P121" s="52">
        <f t="shared" si="9"/>
        <v>702</v>
      </c>
      <c r="Q121" s="52">
        <f t="shared" si="9"/>
        <v>228</v>
      </c>
      <c r="R121" s="52">
        <f t="shared" si="9"/>
        <v>2753</v>
      </c>
      <c r="S121" s="52">
        <f t="shared" si="9"/>
        <v>0</v>
      </c>
      <c r="T121" s="52">
        <f t="shared" si="9"/>
        <v>2072</v>
      </c>
      <c r="U121" s="52">
        <f t="shared" si="9"/>
        <v>3288</v>
      </c>
      <c r="V121" s="52">
        <f t="shared" si="9"/>
        <v>0</v>
      </c>
      <c r="W121" s="52">
        <f t="shared" si="9"/>
        <v>842</v>
      </c>
      <c r="X121" s="52">
        <f t="shared" si="9"/>
        <v>0</v>
      </c>
      <c r="Y121" s="52">
        <f t="shared" si="9"/>
        <v>0</v>
      </c>
      <c r="Z121" s="52">
        <f t="shared" si="9"/>
        <v>0</v>
      </c>
      <c r="AA121" s="52">
        <f t="shared" si="9"/>
        <v>30</v>
      </c>
      <c r="AB121" s="52">
        <f t="shared" si="9"/>
        <v>6</v>
      </c>
      <c r="AC121" s="52">
        <f t="shared" si="9"/>
        <v>12</v>
      </c>
      <c r="AD121" s="52">
        <f t="shared" si="9"/>
        <v>0</v>
      </c>
      <c r="AE121" s="52">
        <f t="shared" si="9"/>
        <v>10</v>
      </c>
      <c r="AF121" s="161">
        <f t="shared" si="9"/>
        <v>14434</v>
      </c>
      <c r="AG121" s="162">
        <f t="shared" si="9"/>
        <v>5164</v>
      </c>
      <c r="AH121" s="163">
        <f>+AG121/C121</f>
        <v>1.7837651122625215</v>
      </c>
    </row>
    <row r="122" spans="1:37" x14ac:dyDescent="0.25">
      <c r="AA122" s="69"/>
      <c r="AB122" s="69"/>
      <c r="AC122" s="70"/>
      <c r="AD122" s="70"/>
    </row>
    <row r="123" spans="1:37" x14ac:dyDescent="0.25">
      <c r="B123" s="139" t="s">
        <v>18</v>
      </c>
      <c r="AA123" s="69"/>
      <c r="AB123" s="69"/>
      <c r="AC123" s="70"/>
      <c r="AD123" s="70"/>
    </row>
    <row r="124" spans="1:37" x14ac:dyDescent="0.25">
      <c r="AA124" s="69"/>
      <c r="AB124" s="69"/>
      <c r="AC124" s="70"/>
      <c r="AD124" s="70"/>
    </row>
    <row r="125" spans="1:37" x14ac:dyDescent="0.25">
      <c r="AA125" s="69"/>
      <c r="AB125" s="69"/>
      <c r="AC125" s="70"/>
      <c r="AD125" s="70"/>
    </row>
    <row r="126" spans="1:37" x14ac:dyDescent="0.25">
      <c r="AA126" s="69"/>
      <c r="AB126" s="69"/>
      <c r="AC126" s="70"/>
      <c r="AD126" s="70"/>
    </row>
    <row r="127" spans="1:37" x14ac:dyDescent="0.25">
      <c r="A127" s="164"/>
      <c r="B127" s="164"/>
      <c r="D127" s="164"/>
      <c r="E127" s="164"/>
      <c r="F127" s="164"/>
      <c r="G127" s="164"/>
      <c r="H127" s="164"/>
      <c r="I127" s="164"/>
      <c r="J127" s="164"/>
      <c r="K127" s="164"/>
      <c r="L127" s="164"/>
      <c r="M127" s="164"/>
      <c r="N127" s="164"/>
      <c r="O127" s="164"/>
      <c r="P127" s="164"/>
      <c r="Q127" s="164"/>
      <c r="R127" s="164"/>
      <c r="S127" s="164"/>
      <c r="T127" s="164"/>
      <c r="W127" s="164"/>
      <c r="X127" s="164"/>
      <c r="Y127" s="164"/>
      <c r="Z127" s="164"/>
      <c r="AA127" s="69"/>
      <c r="AB127" s="69"/>
      <c r="AC127" s="70"/>
      <c r="AD127" s="70"/>
      <c r="AE127" s="164"/>
    </row>
    <row r="128" spans="1:37" x14ac:dyDescent="0.25">
      <c r="A128" s="165" t="s">
        <v>5</v>
      </c>
      <c r="B128" s="165"/>
      <c r="D128" s="165" t="s">
        <v>6</v>
      </c>
      <c r="E128" s="165"/>
      <c r="F128" s="165"/>
      <c r="G128" s="165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165"/>
      <c r="S128" s="165"/>
      <c r="T128" s="165"/>
      <c r="W128" s="165"/>
      <c r="X128" s="165"/>
      <c r="Y128" s="165"/>
      <c r="Z128" s="165"/>
      <c r="AA128" s="69"/>
      <c r="AB128" s="69"/>
      <c r="AC128" s="65"/>
      <c r="AD128" s="65"/>
      <c r="AE128" s="165"/>
    </row>
    <row r="129" spans="1:30" x14ac:dyDescent="0.25">
      <c r="AA129" s="69"/>
      <c r="AB129" s="69"/>
      <c r="AC129" s="70"/>
      <c r="AD129" s="70"/>
    </row>
    <row r="130" spans="1:30" x14ac:dyDescent="0.25">
      <c r="AA130" s="69"/>
      <c r="AB130" s="69"/>
      <c r="AC130" s="70"/>
      <c r="AD130" s="70"/>
    </row>
    <row r="131" spans="1:30" x14ac:dyDescent="0.25">
      <c r="AA131" s="69"/>
      <c r="AB131" s="69"/>
      <c r="AC131" s="70"/>
      <c r="AD131" s="70"/>
    </row>
    <row r="132" spans="1:30" x14ac:dyDescent="0.25">
      <c r="A132" s="164"/>
      <c r="B132" s="164"/>
      <c r="AA132" s="69"/>
      <c r="AB132" s="69"/>
      <c r="AC132" s="70"/>
      <c r="AD132" s="70"/>
    </row>
    <row r="133" spans="1:30" x14ac:dyDescent="0.25">
      <c r="A133" s="165" t="s">
        <v>4</v>
      </c>
      <c r="B133" s="165"/>
      <c r="AA133" s="69"/>
      <c r="AB133" s="69"/>
      <c r="AC133" s="70"/>
      <c r="AD133" s="70"/>
    </row>
    <row r="134" spans="1:30" x14ac:dyDescent="0.25">
      <c r="D134" s="139" t="s">
        <v>210</v>
      </c>
      <c r="AA134" s="69"/>
      <c r="AB134" s="69"/>
      <c r="AC134" s="70"/>
      <c r="AD134" s="70"/>
    </row>
    <row r="135" spans="1:30" x14ac:dyDescent="0.25">
      <c r="C135" s="166"/>
      <c r="D135" s="166"/>
      <c r="E135" s="166"/>
      <c r="F135" s="166"/>
      <c r="G135" s="166"/>
      <c r="H135" s="166"/>
      <c r="I135" s="166"/>
      <c r="J135" s="166"/>
      <c r="K135" s="166"/>
      <c r="L135" s="166"/>
      <c r="M135" s="166"/>
      <c r="N135" s="166"/>
      <c r="O135" s="166"/>
      <c r="P135" s="166"/>
      <c r="Q135" s="166"/>
      <c r="R135" s="166"/>
      <c r="S135" s="166"/>
      <c r="T135" s="166"/>
      <c r="U135" s="166"/>
      <c r="V135" s="166"/>
      <c r="W135" s="166"/>
      <c r="AA135" s="69"/>
      <c r="AB135" s="69"/>
      <c r="AC135" s="70"/>
      <c r="AD135" s="70"/>
    </row>
    <row r="136" spans="1:30" x14ac:dyDescent="0.25">
      <c r="C136" s="166" t="s">
        <v>19</v>
      </c>
      <c r="D136" s="166" t="s">
        <v>193</v>
      </c>
      <c r="E136" s="166"/>
      <c r="F136" s="166"/>
      <c r="G136" s="166"/>
      <c r="H136" s="166"/>
      <c r="I136" s="166"/>
      <c r="J136" s="166"/>
      <c r="K136" s="166"/>
      <c r="L136" s="166" t="s">
        <v>256</v>
      </c>
      <c r="M136" s="166"/>
      <c r="N136" s="166" t="s">
        <v>204</v>
      </c>
      <c r="O136" s="166"/>
      <c r="T136" s="166"/>
      <c r="U136" s="166"/>
      <c r="V136" s="166"/>
      <c r="W136" s="167" t="s">
        <v>180</v>
      </c>
      <c r="X136" s="69" t="s">
        <v>181</v>
      </c>
      <c r="AA136" s="69"/>
      <c r="AB136" s="69"/>
      <c r="AC136" s="70"/>
      <c r="AD136" s="70"/>
    </row>
    <row r="137" spans="1:30" x14ac:dyDescent="0.25">
      <c r="C137" s="166" t="s">
        <v>245</v>
      </c>
      <c r="D137" s="166" t="s">
        <v>246</v>
      </c>
      <c r="E137" s="166"/>
      <c r="F137" s="166"/>
      <c r="G137" s="166"/>
      <c r="H137" s="166"/>
      <c r="I137" s="166"/>
      <c r="J137" s="166"/>
      <c r="K137" s="166"/>
      <c r="L137" s="166" t="s">
        <v>53</v>
      </c>
      <c r="M137" s="166"/>
      <c r="N137" s="166" t="s">
        <v>54</v>
      </c>
      <c r="O137" s="166"/>
      <c r="T137" s="166"/>
      <c r="U137" s="166"/>
      <c r="V137" s="166"/>
      <c r="W137" s="166" t="s">
        <v>171</v>
      </c>
      <c r="X137" s="166" t="s">
        <v>172</v>
      </c>
      <c r="AA137" s="69"/>
      <c r="AB137" s="69"/>
      <c r="AC137" s="70"/>
      <c r="AD137" s="70"/>
    </row>
    <row r="138" spans="1:30" x14ac:dyDescent="0.25">
      <c r="C138" s="166" t="s">
        <v>20</v>
      </c>
      <c r="D138" s="166" t="s">
        <v>157</v>
      </c>
      <c r="E138" s="166"/>
      <c r="F138" s="166"/>
      <c r="G138" s="166"/>
      <c r="H138" s="166"/>
      <c r="I138" s="166"/>
      <c r="J138" s="166"/>
      <c r="K138" s="166"/>
      <c r="L138" s="166" t="s">
        <v>21</v>
      </c>
      <c r="M138" s="166"/>
      <c r="N138" s="166" t="s">
        <v>169</v>
      </c>
      <c r="O138" s="166"/>
      <c r="T138" s="166"/>
      <c r="U138" s="168"/>
      <c r="V138" s="69"/>
      <c r="W138" s="166" t="s">
        <v>175</v>
      </c>
      <c r="X138" s="166" t="s">
        <v>176</v>
      </c>
      <c r="AA138" s="69"/>
      <c r="AB138" s="69"/>
      <c r="AC138" s="70"/>
      <c r="AD138" s="70"/>
    </row>
    <row r="139" spans="1:30" x14ac:dyDescent="0.25">
      <c r="C139" s="166" t="s">
        <v>194</v>
      </c>
      <c r="D139" s="166" t="s">
        <v>195</v>
      </c>
      <c r="E139" s="166"/>
      <c r="F139" s="166"/>
      <c r="G139" s="166"/>
      <c r="H139" s="166"/>
      <c r="I139" s="166"/>
      <c r="J139" s="166"/>
      <c r="K139" s="166"/>
      <c r="L139" s="166" t="s">
        <v>29</v>
      </c>
      <c r="M139" s="166"/>
      <c r="N139" s="166" t="s">
        <v>30</v>
      </c>
      <c r="O139" s="166"/>
      <c r="T139" s="166"/>
      <c r="U139" s="168"/>
      <c r="V139" s="69"/>
      <c r="W139" s="166" t="s">
        <v>177</v>
      </c>
      <c r="X139" s="166" t="s">
        <v>178</v>
      </c>
      <c r="AA139" s="69"/>
      <c r="AB139" s="69"/>
      <c r="AC139" s="70"/>
      <c r="AD139" s="70"/>
    </row>
    <row r="140" spans="1:30" x14ac:dyDescent="0.25">
      <c r="C140" s="166" t="s">
        <v>156</v>
      </c>
      <c r="D140" s="166" t="s">
        <v>196</v>
      </c>
      <c r="E140" s="166"/>
      <c r="F140" s="166"/>
      <c r="G140" s="166"/>
      <c r="H140" s="166"/>
      <c r="I140" s="166"/>
      <c r="J140" s="166"/>
      <c r="K140" s="166"/>
      <c r="L140" s="166" t="s">
        <v>22</v>
      </c>
      <c r="M140" s="166"/>
      <c r="N140" s="166" t="s">
        <v>23</v>
      </c>
      <c r="O140" s="166"/>
      <c r="T140" s="166"/>
      <c r="U140" s="166"/>
      <c r="V140" s="166"/>
      <c r="W140" s="166" t="s">
        <v>226</v>
      </c>
      <c r="X140" s="166" t="s">
        <v>227</v>
      </c>
      <c r="AA140" s="69"/>
      <c r="AB140" s="69"/>
      <c r="AC140" s="70"/>
      <c r="AD140" s="70"/>
    </row>
    <row r="141" spans="1:30" x14ac:dyDescent="0.25">
      <c r="C141" s="166" t="s">
        <v>197</v>
      </c>
      <c r="D141" s="166" t="s">
        <v>198</v>
      </c>
      <c r="E141" s="166"/>
      <c r="F141" s="166"/>
      <c r="G141" s="166"/>
      <c r="H141" s="166"/>
      <c r="I141" s="166"/>
      <c r="J141" s="166"/>
      <c r="K141" s="166"/>
      <c r="L141" s="166" t="s">
        <v>205</v>
      </c>
      <c r="M141" s="166"/>
      <c r="N141" s="166" t="s">
        <v>208</v>
      </c>
      <c r="T141" s="166"/>
      <c r="U141" s="166"/>
      <c r="V141" s="166"/>
      <c r="W141" s="166" t="s">
        <v>257</v>
      </c>
      <c r="X141" s="166" t="s">
        <v>258</v>
      </c>
      <c r="AA141" s="69"/>
      <c r="AB141" s="69"/>
      <c r="AC141" s="70"/>
      <c r="AD141" s="70"/>
    </row>
    <row r="142" spans="1:30" x14ac:dyDescent="0.25">
      <c r="C142" s="166" t="s">
        <v>199</v>
      </c>
      <c r="D142" s="166" t="s">
        <v>200</v>
      </c>
      <c r="E142" s="166"/>
      <c r="F142" s="166"/>
      <c r="G142" s="166"/>
      <c r="H142" s="166"/>
      <c r="I142" s="166"/>
      <c r="J142" s="166"/>
      <c r="K142" s="166"/>
      <c r="L142" s="166" t="s">
        <v>206</v>
      </c>
      <c r="M142" s="166"/>
      <c r="N142" s="166" t="s">
        <v>207</v>
      </c>
      <c r="O142" s="166"/>
      <c r="T142" s="166"/>
      <c r="U142" s="166"/>
      <c r="V142" s="166"/>
      <c r="W142" s="166"/>
      <c r="AA142" s="69"/>
      <c r="AB142" s="69"/>
      <c r="AC142" s="70"/>
      <c r="AD142" s="70"/>
    </row>
    <row r="143" spans="1:30" x14ac:dyDescent="0.25">
      <c r="C143" s="166" t="s">
        <v>201</v>
      </c>
      <c r="D143" s="166" t="s">
        <v>202</v>
      </c>
      <c r="L143" s="166" t="s">
        <v>25</v>
      </c>
      <c r="M143" s="166"/>
      <c r="N143" s="166" t="s">
        <v>28</v>
      </c>
      <c r="O143" s="166"/>
      <c r="AA143" s="69"/>
      <c r="AB143" s="69"/>
      <c r="AC143" s="70"/>
      <c r="AD143" s="70"/>
    </row>
    <row r="144" spans="1:30" x14ac:dyDescent="0.25">
      <c r="C144" s="166" t="s">
        <v>164</v>
      </c>
      <c r="D144" s="166" t="s">
        <v>165</v>
      </c>
      <c r="L144" s="166" t="s">
        <v>247</v>
      </c>
      <c r="M144" s="166"/>
      <c r="N144" s="166" t="s">
        <v>248</v>
      </c>
      <c r="O144" s="166"/>
      <c r="AA144" s="69"/>
      <c r="AB144" s="69"/>
      <c r="AC144" s="70"/>
      <c r="AD144" s="70"/>
    </row>
    <row r="145" spans="3:30" x14ac:dyDescent="0.25">
      <c r="C145" s="166" t="s">
        <v>163</v>
      </c>
      <c r="D145" s="166" t="s">
        <v>203</v>
      </c>
      <c r="L145" s="166" t="s">
        <v>26</v>
      </c>
      <c r="M145" s="166"/>
      <c r="N145" s="166" t="s">
        <v>209</v>
      </c>
      <c r="O145" s="69"/>
      <c r="P145" s="69"/>
      <c r="Q145" s="69"/>
      <c r="R145" s="69"/>
      <c r="S145" s="69"/>
      <c r="AA145" s="69"/>
      <c r="AB145" s="69"/>
      <c r="AC145" s="70"/>
      <c r="AD145" s="70"/>
    </row>
    <row r="146" spans="3:30" x14ac:dyDescent="0.25">
      <c r="C146" s="166" t="s">
        <v>167</v>
      </c>
      <c r="D146" s="166" t="s">
        <v>168</v>
      </c>
      <c r="L146" s="166" t="s">
        <v>24</v>
      </c>
      <c r="M146" s="166"/>
      <c r="N146" s="166" t="s">
        <v>27</v>
      </c>
      <c r="O146" s="166"/>
      <c r="AA146" s="69"/>
      <c r="AB146" s="69"/>
      <c r="AC146" s="70"/>
      <c r="AD146" s="70"/>
    </row>
    <row r="147" spans="3:30" x14ac:dyDescent="0.25">
      <c r="C147" s="166" t="s">
        <v>183</v>
      </c>
      <c r="D147" s="166" t="s">
        <v>223</v>
      </c>
      <c r="L147" s="166"/>
      <c r="M147" s="166"/>
      <c r="N147" s="166"/>
      <c r="O147" s="166"/>
      <c r="P147" s="166"/>
      <c r="Q147" s="166"/>
      <c r="AA147" s="69"/>
      <c r="AB147" s="69"/>
      <c r="AC147" s="70"/>
      <c r="AD147" s="70"/>
    </row>
    <row r="148" spans="3:30" x14ac:dyDescent="0.25">
      <c r="C148" s="166"/>
      <c r="D148" s="166"/>
      <c r="N148" s="166"/>
      <c r="O148" s="166"/>
      <c r="P148" s="166"/>
      <c r="Q148" s="166"/>
      <c r="AA148" s="69"/>
      <c r="AB148" s="69"/>
      <c r="AC148" s="70"/>
      <c r="AD148" s="70"/>
    </row>
    <row r="149" spans="3:30" x14ac:dyDescent="0.25">
      <c r="C149" s="166"/>
      <c r="D149" s="166"/>
      <c r="N149" s="166"/>
      <c r="O149" s="166"/>
      <c r="P149" s="166"/>
      <c r="Q149" s="166"/>
      <c r="AA149" s="69"/>
      <c r="AB149" s="69"/>
      <c r="AC149" s="70"/>
      <c r="AD149" s="70"/>
    </row>
    <row r="150" spans="3:30" x14ac:dyDescent="0.25">
      <c r="C150" s="166"/>
      <c r="D150" s="166"/>
      <c r="N150" s="166"/>
      <c r="O150" s="166"/>
      <c r="P150" s="166"/>
      <c r="Q150" s="166"/>
      <c r="AA150" s="69"/>
      <c r="AB150" s="69"/>
      <c r="AC150" s="70"/>
      <c r="AD150" s="70"/>
    </row>
    <row r="151" spans="3:30" x14ac:dyDescent="0.25">
      <c r="N151" s="166"/>
      <c r="O151" s="166"/>
      <c r="AA151" s="69"/>
      <c r="AB151" s="69"/>
      <c r="AC151" s="70"/>
      <c r="AD151" s="70"/>
    </row>
    <row r="152" spans="3:30" x14ac:dyDescent="0.25">
      <c r="N152" s="166"/>
      <c r="O152" s="166"/>
      <c r="AA152" s="69"/>
      <c r="AB152" s="69"/>
      <c r="AC152" s="70"/>
      <c r="AD152" s="70"/>
    </row>
    <row r="153" spans="3:30" x14ac:dyDescent="0.25">
      <c r="AA153" s="69"/>
      <c r="AB153" s="69"/>
      <c r="AC153" s="70"/>
      <c r="AD153" s="70"/>
    </row>
    <row r="154" spans="3:30" x14ac:dyDescent="0.25">
      <c r="AA154" s="69"/>
      <c r="AB154" s="69"/>
      <c r="AC154" s="70"/>
      <c r="AD154" s="70"/>
    </row>
    <row r="155" spans="3:30" x14ac:dyDescent="0.25">
      <c r="AA155" s="69"/>
      <c r="AB155" s="69"/>
      <c r="AC155" s="70"/>
      <c r="AD155" s="70"/>
    </row>
    <row r="156" spans="3:30" x14ac:dyDescent="0.25">
      <c r="AA156" s="69"/>
      <c r="AB156" s="69"/>
      <c r="AC156" s="70"/>
      <c r="AD156" s="70"/>
    </row>
    <row r="157" spans="3:30" x14ac:dyDescent="0.25">
      <c r="AA157" s="69"/>
      <c r="AB157" s="69"/>
      <c r="AC157" s="70"/>
      <c r="AD157" s="70"/>
    </row>
    <row r="158" spans="3:30" x14ac:dyDescent="0.25">
      <c r="AA158" s="69"/>
      <c r="AB158" s="69"/>
      <c r="AC158" s="70"/>
      <c r="AD158" s="70"/>
    </row>
    <row r="159" spans="3:30" x14ac:dyDescent="0.25">
      <c r="AA159" s="69"/>
      <c r="AB159" s="69"/>
      <c r="AC159" s="70"/>
      <c r="AD159" s="70"/>
    </row>
    <row r="160" spans="3:30" x14ac:dyDescent="0.25">
      <c r="AA160" s="69"/>
      <c r="AB160" s="69"/>
      <c r="AC160" s="70"/>
      <c r="AD160" s="70"/>
    </row>
    <row r="161" spans="27:30" x14ac:dyDescent="0.25">
      <c r="AA161" s="69"/>
      <c r="AB161" s="69"/>
      <c r="AC161" s="70"/>
      <c r="AD161" s="70"/>
    </row>
    <row r="162" spans="27:30" x14ac:dyDescent="0.25">
      <c r="AA162" s="69"/>
      <c r="AB162" s="69"/>
      <c r="AC162" s="70"/>
      <c r="AD162" s="70"/>
    </row>
    <row r="163" spans="27:30" x14ac:dyDescent="0.25">
      <c r="AA163" s="69"/>
      <c r="AB163" s="69"/>
      <c r="AC163" s="70"/>
      <c r="AD163" s="70"/>
    </row>
    <row r="164" spans="27:30" x14ac:dyDescent="0.25">
      <c r="AA164" s="69"/>
      <c r="AB164" s="69"/>
      <c r="AC164" s="70"/>
      <c r="AD164" s="70"/>
    </row>
    <row r="165" spans="27:30" x14ac:dyDescent="0.25">
      <c r="AA165" s="69"/>
      <c r="AB165" s="69"/>
      <c r="AC165" s="70"/>
      <c r="AD165" s="70"/>
    </row>
    <row r="166" spans="27:30" x14ac:dyDescent="0.25">
      <c r="AA166" s="69"/>
      <c r="AB166" s="69"/>
      <c r="AC166" s="70"/>
      <c r="AD166" s="70"/>
    </row>
    <row r="167" spans="27:30" x14ac:dyDescent="0.25">
      <c r="AA167" s="69"/>
      <c r="AB167" s="69"/>
      <c r="AC167" s="70"/>
      <c r="AD167" s="70"/>
    </row>
    <row r="168" spans="27:30" x14ac:dyDescent="0.25">
      <c r="AA168" s="69"/>
      <c r="AB168" s="69"/>
      <c r="AC168" s="70"/>
      <c r="AD168" s="70"/>
    </row>
    <row r="169" spans="27:30" x14ac:dyDescent="0.25">
      <c r="AA169" s="69"/>
      <c r="AB169" s="69"/>
      <c r="AC169" s="70"/>
      <c r="AD169" s="70"/>
    </row>
    <row r="170" spans="27:30" x14ac:dyDescent="0.25">
      <c r="AA170" s="69"/>
      <c r="AB170" s="69"/>
      <c r="AC170" s="70"/>
      <c r="AD170" s="70"/>
    </row>
    <row r="171" spans="27:30" x14ac:dyDescent="0.25">
      <c r="AA171" s="69"/>
      <c r="AB171" s="69"/>
      <c r="AC171" s="70"/>
      <c r="AD171" s="70"/>
    </row>
    <row r="172" spans="27:30" x14ac:dyDescent="0.25">
      <c r="AA172" s="69"/>
      <c r="AB172" s="69"/>
      <c r="AC172" s="70"/>
      <c r="AD172" s="70"/>
    </row>
    <row r="173" spans="27:30" x14ac:dyDescent="0.25">
      <c r="AA173" s="70"/>
      <c r="AB173" s="70"/>
      <c r="AC173" s="70"/>
      <c r="AD173" s="70"/>
    </row>
  </sheetData>
  <autoFilter ref="A12:AK121">
    <filterColumn colId="34">
      <filters>
        <filter val="C.S. SORITOR"/>
      </filters>
    </filterColumn>
  </autoFilter>
  <mergeCells count="21">
    <mergeCell ref="D42:AC42"/>
    <mergeCell ref="C47:AE47"/>
    <mergeCell ref="V53:AE53"/>
    <mergeCell ref="V54:AE54"/>
    <mergeCell ref="C62:AE62"/>
    <mergeCell ref="C72:AE72"/>
    <mergeCell ref="C75:AE75"/>
    <mergeCell ref="V91:AE91"/>
    <mergeCell ref="A5:C5"/>
    <mergeCell ref="U5:X5"/>
    <mergeCell ref="A6:C6"/>
    <mergeCell ref="U6:X6"/>
    <mergeCell ref="A7:C7"/>
    <mergeCell ref="U7:X7"/>
    <mergeCell ref="A9:B9"/>
    <mergeCell ref="U9:X9"/>
    <mergeCell ref="C18:AE18"/>
    <mergeCell ref="C19:AE19"/>
    <mergeCell ref="C20:AE20"/>
    <mergeCell ref="C25:AE25"/>
    <mergeCell ref="V39:AE39"/>
  </mergeCells>
  <printOptions horizontalCentered="1" verticalCentered="1"/>
  <pageMargins left="0" right="0" top="0" bottom="0" header="0.31496062992125984" footer="0.31496062992125984"/>
  <pageSetup paperSize="9" scale="8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K587"/>
  <sheetViews>
    <sheetView showGridLines="0" workbookViewId="0">
      <selection activeCell="AJ12" sqref="AJ12"/>
    </sheetView>
  </sheetViews>
  <sheetFormatPr baseColWidth="10" defaultRowHeight="15" x14ac:dyDescent="0.25"/>
  <cols>
    <col min="1" max="1" width="4.85546875" customWidth="1"/>
    <col min="2" max="2" width="41.42578125" customWidth="1"/>
    <col min="3" max="3" width="7.28515625" customWidth="1"/>
    <col min="4" max="4" width="6.42578125" customWidth="1"/>
    <col min="5" max="16" width="5.28515625" customWidth="1"/>
    <col min="17" max="18" width="6.7109375" customWidth="1"/>
    <col min="19" max="19" width="5.85546875" customWidth="1"/>
    <col min="20" max="21" width="6.140625" customWidth="1"/>
    <col min="22" max="26" width="5.28515625" customWidth="1"/>
    <col min="27" max="28" width="5.28515625" style="66" customWidth="1"/>
    <col min="29" max="30" width="5.28515625" customWidth="1"/>
    <col min="31" max="31" width="4.42578125" customWidth="1"/>
    <col min="32" max="32" width="10" customWidth="1"/>
    <col min="33" max="33" width="9.5703125" customWidth="1"/>
    <col min="34" max="34" width="10.42578125" customWidth="1"/>
  </cols>
  <sheetData>
    <row r="2" spans="1:35" x14ac:dyDescent="0.25">
      <c r="A2" s="3" t="s">
        <v>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64"/>
      <c r="AB2" s="64"/>
      <c r="AC2" s="3"/>
      <c r="AD2" s="3"/>
      <c r="AE2" s="3"/>
    </row>
    <row r="5" spans="1:35" x14ac:dyDescent="0.25">
      <c r="A5" s="455" t="s">
        <v>149</v>
      </c>
      <c r="B5" s="457"/>
      <c r="C5" s="456"/>
      <c r="R5" s="9" t="s">
        <v>0</v>
      </c>
      <c r="S5" s="48"/>
      <c r="T5" s="48"/>
      <c r="U5" s="7"/>
      <c r="V5" s="458" t="s">
        <v>150</v>
      </c>
      <c r="W5" s="458"/>
      <c r="X5" s="458"/>
      <c r="Y5" s="458"/>
      <c r="Z5" s="36"/>
      <c r="AA5" s="65"/>
      <c r="AB5" s="65"/>
      <c r="AC5" s="36"/>
      <c r="AD5" s="36"/>
    </row>
    <row r="6" spans="1:35" x14ac:dyDescent="0.25">
      <c r="A6" s="455" t="s">
        <v>148</v>
      </c>
      <c r="B6" s="457"/>
      <c r="C6" s="456"/>
      <c r="R6" s="9" t="s">
        <v>1</v>
      </c>
      <c r="S6" s="48"/>
      <c r="T6" s="48"/>
      <c r="U6" s="7"/>
      <c r="V6" s="458" t="s">
        <v>153</v>
      </c>
      <c r="W6" s="458"/>
      <c r="X6" s="458"/>
      <c r="Y6" s="458"/>
      <c r="Z6" s="36"/>
      <c r="AA6" s="65"/>
      <c r="AB6" s="65"/>
      <c r="AC6" s="36"/>
      <c r="AD6" s="36"/>
    </row>
    <row r="7" spans="1:35" x14ac:dyDescent="0.25">
      <c r="A7" s="455" t="s">
        <v>343</v>
      </c>
      <c r="B7" s="457"/>
      <c r="C7" s="456"/>
      <c r="R7" s="9" t="s">
        <v>8</v>
      </c>
      <c r="S7" s="48"/>
      <c r="T7" s="48"/>
      <c r="U7" s="7"/>
      <c r="V7" s="458"/>
      <c r="W7" s="458"/>
      <c r="X7" s="458"/>
      <c r="Y7" s="458"/>
      <c r="Z7" s="36"/>
      <c r="AA7" s="65"/>
      <c r="AB7" s="65"/>
      <c r="AC7" s="36"/>
      <c r="AD7" s="36"/>
    </row>
    <row r="8" spans="1:35" x14ac:dyDescent="0.25">
      <c r="A8" s="10"/>
      <c r="R8" s="10"/>
      <c r="S8" s="10"/>
      <c r="T8" s="10"/>
      <c r="U8" s="5"/>
    </row>
    <row r="9" spans="1:35" x14ac:dyDescent="0.25">
      <c r="A9" s="455" t="s">
        <v>152</v>
      </c>
      <c r="B9" s="456"/>
      <c r="R9" s="9" t="s">
        <v>3</v>
      </c>
      <c r="S9" s="48"/>
      <c r="T9" s="48"/>
      <c r="U9" s="7"/>
      <c r="V9" s="458" t="s">
        <v>219</v>
      </c>
      <c r="W9" s="458"/>
      <c r="X9" s="458"/>
      <c r="Y9" s="458"/>
    </row>
    <row r="11" spans="1:35" ht="5.25" customHeight="1" thickBot="1" x14ac:dyDescent="0.3"/>
    <row r="12" spans="1:35" s="2" customFormat="1" ht="34.5" customHeight="1" thickBot="1" x14ac:dyDescent="0.3">
      <c r="A12" s="77" t="s">
        <v>9</v>
      </c>
      <c r="B12" s="78" t="s">
        <v>10</v>
      </c>
      <c r="C12" s="79" t="s">
        <v>56</v>
      </c>
      <c r="D12" s="79" t="s">
        <v>224</v>
      </c>
      <c r="E12" s="79" t="s">
        <v>11</v>
      </c>
      <c r="F12" s="79" t="s">
        <v>154</v>
      </c>
      <c r="G12" s="79" t="s">
        <v>158</v>
      </c>
      <c r="H12" s="79" t="s">
        <v>159</v>
      </c>
      <c r="I12" s="79" t="s">
        <v>160</v>
      </c>
      <c r="J12" s="79" t="s">
        <v>161</v>
      </c>
      <c r="K12" s="79" t="s">
        <v>162</v>
      </c>
      <c r="L12" s="79" t="s">
        <v>166</v>
      </c>
      <c r="M12" s="79" t="s">
        <v>155</v>
      </c>
      <c r="N12" s="79" t="s">
        <v>182</v>
      </c>
      <c r="O12" s="79" t="s">
        <v>255</v>
      </c>
      <c r="P12" s="79" t="s">
        <v>55</v>
      </c>
      <c r="Q12" s="79" t="s">
        <v>12</v>
      </c>
      <c r="R12" s="79" t="s">
        <v>14</v>
      </c>
      <c r="S12" s="79" t="s">
        <v>13</v>
      </c>
      <c r="T12" s="79" t="s">
        <v>184</v>
      </c>
      <c r="U12" s="79" t="s">
        <v>185</v>
      </c>
      <c r="V12" s="79" t="s">
        <v>15</v>
      </c>
      <c r="W12" s="79" t="s">
        <v>16</v>
      </c>
      <c r="X12" s="79" t="s">
        <v>57</v>
      </c>
      <c r="Y12" s="79" t="s">
        <v>17</v>
      </c>
      <c r="Z12" s="80" t="s">
        <v>225</v>
      </c>
      <c r="AA12" s="80" t="s">
        <v>179</v>
      </c>
      <c r="AB12" s="79" t="s">
        <v>170</v>
      </c>
      <c r="AC12" s="79" t="s">
        <v>173</v>
      </c>
      <c r="AD12" s="79" t="s">
        <v>259</v>
      </c>
      <c r="AE12" s="79" t="s">
        <v>174</v>
      </c>
      <c r="AF12" s="81" t="s">
        <v>51</v>
      </c>
      <c r="AG12" s="37" t="s">
        <v>38</v>
      </c>
      <c r="AH12" s="38" t="s">
        <v>52</v>
      </c>
    </row>
    <row r="13" spans="1:35" ht="20.100000000000001" customHeight="1" x14ac:dyDescent="0.25">
      <c r="A13" s="73">
        <v>1</v>
      </c>
      <c r="B13" s="61" t="s">
        <v>61</v>
      </c>
      <c r="C13" s="61"/>
      <c r="D13" s="61"/>
      <c r="E13" s="61"/>
      <c r="F13" s="74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>
        <f>7*12</f>
        <v>84</v>
      </c>
      <c r="U13" s="61">
        <f>5*12</f>
        <v>60</v>
      </c>
      <c r="V13" s="73"/>
      <c r="W13" s="61"/>
      <c r="X13" s="73"/>
      <c r="Y13" s="73"/>
      <c r="Z13" s="61"/>
      <c r="AA13" s="75"/>
      <c r="AB13" s="75">
        <v>6</v>
      </c>
      <c r="AC13" s="61"/>
      <c r="AD13" s="61"/>
      <c r="AE13" s="61"/>
      <c r="AF13" s="76">
        <f t="shared" ref="AF13:AF44" si="0">SUM(C13:AE13)</f>
        <v>150</v>
      </c>
      <c r="AG13" s="39">
        <v>0</v>
      </c>
      <c r="AH13" s="40" t="e">
        <f t="shared" ref="AH13:AH44" si="1">+AG13/C13</f>
        <v>#DIV/0!</v>
      </c>
      <c r="AI13" t="s">
        <v>320</v>
      </c>
    </row>
    <row r="14" spans="1:35" ht="20.100000000000001" customHeight="1" x14ac:dyDescent="0.25">
      <c r="A14" s="1">
        <v>2</v>
      </c>
      <c r="B14" s="41" t="s">
        <v>62</v>
      </c>
      <c r="C14" s="446" t="s">
        <v>229</v>
      </c>
      <c r="D14" s="447"/>
      <c r="E14" s="447"/>
      <c r="F14" s="447"/>
      <c r="G14" s="447"/>
      <c r="H14" s="447"/>
      <c r="I14" s="447"/>
      <c r="J14" s="447"/>
      <c r="K14" s="447"/>
      <c r="L14" s="447"/>
      <c r="M14" s="447"/>
      <c r="N14" s="447"/>
      <c r="O14" s="447"/>
      <c r="P14" s="447"/>
      <c r="Q14" s="447"/>
      <c r="R14" s="447"/>
      <c r="S14" s="447"/>
      <c r="T14" s="447"/>
      <c r="U14" s="447"/>
      <c r="V14" s="447"/>
      <c r="W14" s="447"/>
      <c r="X14" s="447"/>
      <c r="Y14" s="447"/>
      <c r="Z14" s="447"/>
      <c r="AA14" s="447"/>
      <c r="AB14" s="447"/>
      <c r="AC14" s="447"/>
      <c r="AD14" s="447"/>
      <c r="AE14" s="448"/>
      <c r="AF14" s="60">
        <f t="shared" si="0"/>
        <v>0</v>
      </c>
      <c r="AG14" s="39">
        <v>0</v>
      </c>
      <c r="AH14" s="40" t="e">
        <f t="shared" si="1"/>
        <v>#VALUE!</v>
      </c>
      <c r="AI14" t="s">
        <v>320</v>
      </c>
    </row>
    <row r="15" spans="1:35" ht="20.100000000000001" customHeight="1" x14ac:dyDescent="0.25">
      <c r="A15" s="1">
        <v>3</v>
      </c>
      <c r="B15" s="41" t="s">
        <v>63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>
        <f>5*12</f>
        <v>60</v>
      </c>
      <c r="U15" s="41">
        <f>7*12</f>
        <v>84</v>
      </c>
      <c r="V15" s="1"/>
      <c r="W15" s="41"/>
      <c r="X15" s="1"/>
      <c r="Y15" s="1"/>
      <c r="Z15" s="41"/>
      <c r="AA15" s="58"/>
      <c r="AB15" s="58">
        <v>6</v>
      </c>
      <c r="AC15" s="41"/>
      <c r="AD15" s="41"/>
      <c r="AE15" s="41"/>
      <c r="AF15" s="60">
        <f t="shared" si="0"/>
        <v>150</v>
      </c>
      <c r="AG15" s="39">
        <v>0</v>
      </c>
      <c r="AH15" s="40" t="e">
        <f t="shared" si="1"/>
        <v>#DIV/0!</v>
      </c>
      <c r="AI15" t="s">
        <v>320</v>
      </c>
    </row>
    <row r="16" spans="1:35" ht="20.100000000000001" customHeight="1" x14ac:dyDescent="0.25">
      <c r="A16" s="1">
        <v>4</v>
      </c>
      <c r="B16" s="41" t="s">
        <v>64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>
        <f>1*6</f>
        <v>6</v>
      </c>
      <c r="S16" s="41"/>
      <c r="T16" s="41">
        <f>5*12</f>
        <v>60</v>
      </c>
      <c r="U16" s="41">
        <f>7*12</f>
        <v>84</v>
      </c>
      <c r="V16" s="1"/>
      <c r="W16" s="41"/>
      <c r="X16" s="1"/>
      <c r="Y16" s="1"/>
      <c r="Z16" s="41"/>
      <c r="AA16" s="58"/>
      <c r="AB16" s="58"/>
      <c r="AC16" s="41"/>
      <c r="AD16" s="41"/>
      <c r="AE16" s="41"/>
      <c r="AF16" s="60">
        <f t="shared" si="0"/>
        <v>150</v>
      </c>
      <c r="AG16" s="39">
        <v>0</v>
      </c>
      <c r="AH16" s="40" t="e">
        <f t="shared" si="1"/>
        <v>#DIV/0!</v>
      </c>
      <c r="AI16" t="s">
        <v>320</v>
      </c>
    </row>
    <row r="17" spans="1:35" ht="20.100000000000001" customHeight="1" x14ac:dyDescent="0.25">
      <c r="A17" s="1">
        <v>5</v>
      </c>
      <c r="B17" s="41" t="s">
        <v>65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>
        <f>1*6</f>
        <v>6</v>
      </c>
      <c r="S17" s="41"/>
      <c r="T17" s="41">
        <f>6*12</f>
        <v>72</v>
      </c>
      <c r="U17" s="41">
        <f>6*12</f>
        <v>72</v>
      </c>
      <c r="V17" s="1"/>
      <c r="W17" s="41"/>
      <c r="X17" s="1"/>
      <c r="Y17" s="1"/>
      <c r="Z17" s="41"/>
      <c r="AA17" s="58"/>
      <c r="AB17" s="58"/>
      <c r="AC17" s="41"/>
      <c r="AD17" s="41"/>
      <c r="AE17" s="41"/>
      <c r="AF17" s="60">
        <f t="shared" si="0"/>
        <v>150</v>
      </c>
      <c r="AG17" s="39">
        <v>0</v>
      </c>
      <c r="AH17" s="40" t="e">
        <f t="shared" si="1"/>
        <v>#DIV/0!</v>
      </c>
      <c r="AI17" t="s">
        <v>320</v>
      </c>
    </row>
    <row r="18" spans="1:35" ht="20.100000000000001" customHeight="1" x14ac:dyDescent="0.25">
      <c r="A18" s="1">
        <v>6</v>
      </c>
      <c r="B18" s="41" t="s">
        <v>66</v>
      </c>
      <c r="C18" s="41"/>
      <c r="D18" s="41">
        <f>25*6</f>
        <v>150</v>
      </c>
      <c r="E18" s="41"/>
      <c r="F18" s="41"/>
      <c r="G18" s="41"/>
      <c r="H18" s="43"/>
      <c r="I18" s="41"/>
      <c r="J18" s="41"/>
      <c r="K18" s="41"/>
      <c r="L18" s="41"/>
      <c r="M18" s="41"/>
      <c r="N18" s="41"/>
      <c r="O18" s="41"/>
      <c r="P18" s="43"/>
      <c r="Q18" s="41"/>
      <c r="R18" s="41"/>
      <c r="S18" s="41"/>
      <c r="T18" s="41"/>
      <c r="U18" s="41"/>
      <c r="V18" s="1"/>
      <c r="W18" s="41"/>
      <c r="X18" s="1"/>
      <c r="Y18" s="1"/>
      <c r="Z18" s="41"/>
      <c r="AA18" s="58"/>
      <c r="AB18" s="58"/>
      <c r="AC18" s="41"/>
      <c r="AD18" s="41"/>
      <c r="AE18" s="41"/>
      <c r="AF18" s="60">
        <f t="shared" si="0"/>
        <v>150</v>
      </c>
      <c r="AG18" s="39">
        <v>52</v>
      </c>
      <c r="AH18" s="40" t="e">
        <f t="shared" si="1"/>
        <v>#DIV/0!</v>
      </c>
      <c r="AI18" t="s">
        <v>320</v>
      </c>
    </row>
    <row r="19" spans="1:35" ht="20.100000000000001" customHeight="1" x14ac:dyDescent="0.25">
      <c r="A19" s="1">
        <v>7</v>
      </c>
      <c r="B19" s="41" t="s">
        <v>67</v>
      </c>
      <c r="C19" s="446" t="s">
        <v>231</v>
      </c>
      <c r="D19" s="447"/>
      <c r="E19" s="447"/>
      <c r="F19" s="447"/>
      <c r="G19" s="447"/>
      <c r="H19" s="447"/>
      <c r="I19" s="447"/>
      <c r="J19" s="447"/>
      <c r="K19" s="447"/>
      <c r="L19" s="447"/>
      <c r="M19" s="447"/>
      <c r="N19" s="447"/>
      <c r="O19" s="447"/>
      <c r="P19" s="447"/>
      <c r="Q19" s="447"/>
      <c r="R19" s="447"/>
      <c r="S19" s="447"/>
      <c r="T19" s="447"/>
      <c r="U19" s="447"/>
      <c r="V19" s="447"/>
      <c r="W19" s="447"/>
      <c r="X19" s="447"/>
      <c r="Y19" s="447"/>
      <c r="Z19" s="447"/>
      <c r="AA19" s="447"/>
      <c r="AB19" s="447"/>
      <c r="AC19" s="447"/>
      <c r="AD19" s="447"/>
      <c r="AE19" s="448"/>
      <c r="AF19" s="60">
        <f t="shared" si="0"/>
        <v>0</v>
      </c>
      <c r="AG19" s="39">
        <v>0</v>
      </c>
      <c r="AH19" s="40" t="e">
        <f t="shared" si="1"/>
        <v>#VALUE!</v>
      </c>
      <c r="AI19" t="s">
        <v>320</v>
      </c>
    </row>
    <row r="20" spans="1:35" ht="20.100000000000001" customHeight="1" x14ac:dyDescent="0.25">
      <c r="A20" s="1">
        <v>8</v>
      </c>
      <c r="B20" s="41" t="s">
        <v>68</v>
      </c>
      <c r="C20" s="41"/>
      <c r="D20" s="41"/>
      <c r="E20" s="41"/>
      <c r="F20" s="57"/>
      <c r="G20" s="41"/>
      <c r="H20" s="43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>
        <f>6*12</f>
        <v>72</v>
      </c>
      <c r="V20" s="1"/>
      <c r="W20" s="41"/>
      <c r="X20" s="1"/>
      <c r="Y20" s="1"/>
      <c r="Z20" s="41"/>
      <c r="AA20" s="58"/>
      <c r="AB20" s="58"/>
      <c r="AC20" s="41"/>
      <c r="AD20" s="41"/>
      <c r="AE20" s="41"/>
      <c r="AF20" s="60">
        <f t="shared" si="0"/>
        <v>72</v>
      </c>
      <c r="AG20" s="39">
        <v>0</v>
      </c>
      <c r="AH20" s="40" t="e">
        <f t="shared" si="1"/>
        <v>#DIV/0!</v>
      </c>
      <c r="AI20" t="s">
        <v>320</v>
      </c>
    </row>
    <row r="21" spans="1:35" ht="20.100000000000001" customHeight="1" x14ac:dyDescent="0.25">
      <c r="A21" s="1">
        <v>9</v>
      </c>
      <c r="B21" s="41" t="s">
        <v>69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>
        <f>7*6</f>
        <v>42</v>
      </c>
      <c r="S21" s="41"/>
      <c r="T21" s="41">
        <f>3*12</f>
        <v>36</v>
      </c>
      <c r="U21" s="41">
        <f>6*12</f>
        <v>72</v>
      </c>
      <c r="V21" s="1"/>
      <c r="W21" s="41"/>
      <c r="X21" s="1"/>
      <c r="Y21" s="1"/>
      <c r="Z21" s="41"/>
      <c r="AA21" s="58"/>
      <c r="AB21" s="58"/>
      <c r="AC21" s="41"/>
      <c r="AD21" s="41"/>
      <c r="AE21" s="41"/>
      <c r="AF21" s="60">
        <f t="shared" si="0"/>
        <v>150</v>
      </c>
      <c r="AG21" s="39">
        <v>0</v>
      </c>
      <c r="AH21" s="40" t="e">
        <f t="shared" si="1"/>
        <v>#DIV/0!</v>
      </c>
      <c r="AI21" t="s">
        <v>320</v>
      </c>
    </row>
    <row r="22" spans="1:35" ht="20.100000000000001" customHeight="1" x14ac:dyDescent="0.25">
      <c r="A22" s="1">
        <v>10</v>
      </c>
      <c r="B22" s="41" t="s">
        <v>70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>
        <f>9*6</f>
        <v>54</v>
      </c>
      <c r="S22" s="41"/>
      <c r="T22" s="41">
        <f>1*12</f>
        <v>12</v>
      </c>
      <c r="U22" s="41">
        <f>7*12</f>
        <v>84</v>
      </c>
      <c r="V22" s="1"/>
      <c r="W22" s="41"/>
      <c r="X22" s="1"/>
      <c r="Y22" s="41"/>
      <c r="Z22" s="41"/>
      <c r="AA22" s="58"/>
      <c r="AB22" s="58"/>
      <c r="AC22" s="41"/>
      <c r="AD22" s="41"/>
      <c r="AE22" s="41"/>
      <c r="AF22" s="60">
        <f t="shared" si="0"/>
        <v>150</v>
      </c>
      <c r="AG22" s="39">
        <v>0</v>
      </c>
      <c r="AH22" s="40" t="e">
        <f t="shared" si="1"/>
        <v>#DIV/0!</v>
      </c>
      <c r="AI22" t="s">
        <v>320</v>
      </c>
    </row>
    <row r="23" spans="1:35" ht="20.100000000000001" customHeight="1" x14ac:dyDescent="0.25">
      <c r="A23" s="1">
        <v>11</v>
      </c>
      <c r="B23" s="41" t="s">
        <v>71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>
        <f>7*6</f>
        <v>42</v>
      </c>
      <c r="S23" s="41"/>
      <c r="T23" s="41">
        <f>3*12</f>
        <v>36</v>
      </c>
      <c r="U23" s="41">
        <f>6*12</f>
        <v>72</v>
      </c>
      <c r="V23" s="1"/>
      <c r="W23" s="41"/>
      <c r="X23" s="1"/>
      <c r="Y23" s="44"/>
      <c r="Z23" s="41"/>
      <c r="AA23" s="67"/>
      <c r="AB23" s="58"/>
      <c r="AC23" s="41"/>
      <c r="AD23" s="41"/>
      <c r="AE23" s="44"/>
      <c r="AF23" s="60">
        <f t="shared" si="0"/>
        <v>150</v>
      </c>
      <c r="AG23" s="39">
        <v>0</v>
      </c>
      <c r="AH23" s="40" t="e">
        <f t="shared" si="1"/>
        <v>#DIV/0!</v>
      </c>
      <c r="AI23" t="s">
        <v>320</v>
      </c>
    </row>
    <row r="24" spans="1:35" ht="20.100000000000001" customHeight="1" x14ac:dyDescent="0.25">
      <c r="A24" s="1">
        <v>12</v>
      </c>
      <c r="B24" s="41" t="s">
        <v>72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>
        <f>5*6</f>
        <v>30</v>
      </c>
      <c r="S24" s="41"/>
      <c r="T24" s="41">
        <f>5*12</f>
        <v>60</v>
      </c>
      <c r="U24" s="41">
        <f>5*12</f>
        <v>60</v>
      </c>
      <c r="V24" s="1"/>
      <c r="W24" s="41"/>
      <c r="X24" s="1"/>
      <c r="Y24" s="1"/>
      <c r="Z24" s="41"/>
      <c r="AA24" s="58"/>
      <c r="AB24" s="58"/>
      <c r="AC24" s="41"/>
      <c r="AD24" s="41"/>
      <c r="AE24" s="41"/>
      <c r="AF24" s="60">
        <f t="shared" si="0"/>
        <v>150</v>
      </c>
      <c r="AG24" s="39">
        <v>0</v>
      </c>
      <c r="AH24" s="40" t="e">
        <f t="shared" si="1"/>
        <v>#DIV/0!</v>
      </c>
      <c r="AI24" t="s">
        <v>320</v>
      </c>
    </row>
    <row r="25" spans="1:35" ht="20.100000000000001" customHeight="1" x14ac:dyDescent="0.25">
      <c r="A25" s="1">
        <v>13</v>
      </c>
      <c r="B25" s="41" t="s">
        <v>73</v>
      </c>
      <c r="C25" s="446" t="s">
        <v>230</v>
      </c>
      <c r="D25" s="447"/>
      <c r="E25" s="447"/>
      <c r="F25" s="447"/>
      <c r="G25" s="447"/>
      <c r="H25" s="447"/>
      <c r="I25" s="447"/>
      <c r="J25" s="447"/>
      <c r="K25" s="447"/>
      <c r="L25" s="447"/>
      <c r="M25" s="447"/>
      <c r="N25" s="447"/>
      <c r="O25" s="447"/>
      <c r="P25" s="447"/>
      <c r="Q25" s="447"/>
      <c r="R25" s="447"/>
      <c r="S25" s="447"/>
      <c r="T25" s="447"/>
      <c r="U25" s="447"/>
      <c r="V25" s="447"/>
      <c r="W25" s="447"/>
      <c r="X25" s="447"/>
      <c r="Y25" s="447"/>
      <c r="Z25" s="447"/>
      <c r="AA25" s="447"/>
      <c r="AB25" s="447"/>
      <c r="AC25" s="447"/>
      <c r="AD25" s="447"/>
      <c r="AE25" s="448"/>
      <c r="AF25" s="60">
        <f t="shared" si="0"/>
        <v>0</v>
      </c>
      <c r="AG25" s="39">
        <v>0</v>
      </c>
      <c r="AH25" s="40" t="e">
        <f t="shared" si="1"/>
        <v>#VALUE!</v>
      </c>
      <c r="AI25" t="s">
        <v>320</v>
      </c>
    </row>
    <row r="26" spans="1:35" ht="20.100000000000001" customHeight="1" x14ac:dyDescent="0.25">
      <c r="A26" s="1">
        <v>14</v>
      </c>
      <c r="B26" s="41" t="s">
        <v>74</v>
      </c>
      <c r="C26" s="41"/>
      <c r="D26" s="41"/>
      <c r="E26" s="41"/>
      <c r="F26" s="41"/>
      <c r="G26" s="41"/>
      <c r="H26" s="45"/>
      <c r="I26" s="41"/>
      <c r="J26" s="41"/>
      <c r="K26" s="41"/>
      <c r="L26" s="41"/>
      <c r="M26" s="41"/>
      <c r="N26" s="41"/>
      <c r="O26" s="45"/>
      <c r="P26" s="45"/>
      <c r="Q26" s="41"/>
      <c r="R26" s="41">
        <f>7*6</f>
        <v>42</v>
      </c>
      <c r="S26" s="41"/>
      <c r="T26" s="41">
        <f>4*12</f>
        <v>48</v>
      </c>
      <c r="U26" s="41">
        <f>5*12</f>
        <v>60</v>
      </c>
      <c r="V26" s="1"/>
      <c r="W26" s="41"/>
      <c r="X26" s="1"/>
      <c r="Y26" s="1"/>
      <c r="Z26" s="41"/>
      <c r="AA26" s="68"/>
      <c r="AB26" s="68"/>
      <c r="AC26" s="41"/>
      <c r="AD26" s="41"/>
      <c r="AE26" s="41"/>
      <c r="AF26" s="60">
        <f t="shared" si="0"/>
        <v>150</v>
      </c>
      <c r="AG26" s="39">
        <v>0</v>
      </c>
      <c r="AH26" s="40" t="e">
        <f t="shared" si="1"/>
        <v>#DIV/0!</v>
      </c>
      <c r="AI26" t="s">
        <v>320</v>
      </c>
    </row>
    <row r="27" spans="1:35" ht="20.100000000000001" customHeight="1" x14ac:dyDescent="0.25">
      <c r="A27" s="1">
        <v>15</v>
      </c>
      <c r="B27" s="41" t="s">
        <v>75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>
        <f>9*6</f>
        <v>54</v>
      </c>
      <c r="S27" s="41"/>
      <c r="T27" s="41">
        <f>2*12</f>
        <v>24</v>
      </c>
      <c r="U27" s="41">
        <f>6*12</f>
        <v>72</v>
      </c>
      <c r="V27" s="1"/>
      <c r="W27" s="41"/>
      <c r="X27" s="1"/>
      <c r="Y27" s="1"/>
      <c r="Z27" s="41"/>
      <c r="AA27" s="58"/>
      <c r="AB27" s="58"/>
      <c r="AC27" s="41"/>
      <c r="AD27" s="41"/>
      <c r="AE27" s="41"/>
      <c r="AF27" s="60">
        <f t="shared" si="0"/>
        <v>150</v>
      </c>
      <c r="AG27" s="39">
        <v>0</v>
      </c>
      <c r="AH27" s="40" t="e">
        <f t="shared" si="1"/>
        <v>#DIV/0!</v>
      </c>
      <c r="AI27" t="s">
        <v>320</v>
      </c>
    </row>
    <row r="28" spans="1:35" ht="20.100000000000001" customHeight="1" x14ac:dyDescent="0.25">
      <c r="A28" s="1">
        <v>16</v>
      </c>
      <c r="B28" s="41" t="s">
        <v>76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>
        <f>9*6</f>
        <v>54</v>
      </c>
      <c r="S28" s="41"/>
      <c r="T28" s="41">
        <f>2*12</f>
        <v>24</v>
      </c>
      <c r="U28" s="41">
        <f>6*12</f>
        <v>72</v>
      </c>
      <c r="V28" s="1"/>
      <c r="W28" s="41"/>
      <c r="X28" s="1"/>
      <c r="Y28" s="1"/>
      <c r="Z28" s="41"/>
      <c r="AA28" s="58"/>
      <c r="AB28" s="58"/>
      <c r="AC28" s="41"/>
      <c r="AD28" s="41"/>
      <c r="AE28" s="41"/>
      <c r="AF28" s="60">
        <f t="shared" si="0"/>
        <v>150</v>
      </c>
      <c r="AG28" s="39">
        <v>0</v>
      </c>
      <c r="AH28" s="40" t="e">
        <f t="shared" si="1"/>
        <v>#DIV/0!</v>
      </c>
      <c r="AI28" t="s">
        <v>320</v>
      </c>
    </row>
    <row r="29" spans="1:35" ht="20.100000000000001" customHeight="1" x14ac:dyDescent="0.25">
      <c r="A29" s="1">
        <v>17</v>
      </c>
      <c r="B29" s="41" t="s">
        <v>77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>
        <f>9*6</f>
        <v>54</v>
      </c>
      <c r="S29" s="41"/>
      <c r="T29" s="41">
        <f>2*12</f>
        <v>24</v>
      </c>
      <c r="U29" s="41">
        <f>6*12</f>
        <v>72</v>
      </c>
      <c r="V29" s="1"/>
      <c r="W29" s="41"/>
      <c r="X29" s="1"/>
      <c r="Y29" s="1"/>
      <c r="Z29" s="41"/>
      <c r="AA29" s="58"/>
      <c r="AB29" s="58"/>
      <c r="AC29" s="41"/>
      <c r="AD29" s="41"/>
      <c r="AE29" s="41"/>
      <c r="AF29" s="60">
        <f t="shared" si="0"/>
        <v>150</v>
      </c>
      <c r="AG29" s="39">
        <v>0</v>
      </c>
      <c r="AH29" s="40" t="e">
        <f t="shared" si="1"/>
        <v>#DIV/0!</v>
      </c>
      <c r="AI29" t="s">
        <v>320</v>
      </c>
    </row>
    <row r="30" spans="1:35" ht="20.100000000000001" customHeight="1" x14ac:dyDescent="0.25">
      <c r="A30" s="1">
        <v>18</v>
      </c>
      <c r="B30" s="41" t="s">
        <v>78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>
        <f>3*6</f>
        <v>18</v>
      </c>
      <c r="S30" s="41"/>
      <c r="T30" s="41">
        <f>5*12</f>
        <v>60</v>
      </c>
      <c r="U30" s="41">
        <f>6*12</f>
        <v>72</v>
      </c>
      <c r="V30" s="1"/>
      <c r="W30" s="41"/>
      <c r="X30" s="1"/>
      <c r="Y30" s="1"/>
      <c r="Z30" s="41"/>
      <c r="AA30" s="58"/>
      <c r="AB30" s="58"/>
      <c r="AC30" s="41"/>
      <c r="AD30" s="41"/>
      <c r="AE30" s="41"/>
      <c r="AF30" s="60">
        <f t="shared" si="0"/>
        <v>150</v>
      </c>
      <c r="AG30" s="39">
        <v>0</v>
      </c>
      <c r="AH30" s="40" t="e">
        <f t="shared" si="1"/>
        <v>#DIV/0!</v>
      </c>
      <c r="AI30" t="s">
        <v>320</v>
      </c>
    </row>
    <row r="31" spans="1:35" ht="20.100000000000001" customHeight="1" x14ac:dyDescent="0.25">
      <c r="A31" s="1">
        <v>19</v>
      </c>
      <c r="B31" s="41" t="s">
        <v>79</v>
      </c>
      <c r="C31" s="446" t="s">
        <v>231</v>
      </c>
      <c r="D31" s="447"/>
      <c r="E31" s="447"/>
      <c r="F31" s="447"/>
      <c r="G31" s="447"/>
      <c r="H31" s="447"/>
      <c r="I31" s="447"/>
      <c r="J31" s="447"/>
      <c r="K31" s="447"/>
      <c r="L31" s="447"/>
      <c r="M31" s="447"/>
      <c r="N31" s="447"/>
      <c r="O31" s="447"/>
      <c r="P31" s="447"/>
      <c r="Q31" s="447"/>
      <c r="R31" s="447"/>
      <c r="S31" s="447"/>
      <c r="T31" s="447"/>
      <c r="U31" s="447"/>
      <c r="V31" s="447"/>
      <c r="W31" s="447"/>
      <c r="X31" s="447"/>
      <c r="Y31" s="447"/>
      <c r="Z31" s="447"/>
      <c r="AA31" s="447"/>
      <c r="AB31" s="447"/>
      <c r="AC31" s="447"/>
      <c r="AD31" s="447"/>
      <c r="AE31" s="448"/>
      <c r="AF31" s="60">
        <f t="shared" si="0"/>
        <v>0</v>
      </c>
      <c r="AG31" s="39">
        <v>0</v>
      </c>
      <c r="AH31" s="40" t="e">
        <f t="shared" si="1"/>
        <v>#VALUE!</v>
      </c>
      <c r="AI31" t="s">
        <v>320</v>
      </c>
    </row>
    <row r="32" spans="1:35" ht="20.100000000000001" customHeight="1" x14ac:dyDescent="0.25">
      <c r="A32" s="1">
        <v>20</v>
      </c>
      <c r="B32" s="41" t="s">
        <v>80</v>
      </c>
      <c r="C32" s="446" t="s">
        <v>231</v>
      </c>
      <c r="D32" s="447"/>
      <c r="E32" s="447"/>
      <c r="F32" s="447"/>
      <c r="G32" s="447"/>
      <c r="H32" s="447"/>
      <c r="I32" s="447"/>
      <c r="J32" s="447"/>
      <c r="K32" s="447"/>
      <c r="L32" s="447"/>
      <c r="M32" s="447"/>
      <c r="N32" s="447"/>
      <c r="O32" s="447"/>
      <c r="P32" s="447"/>
      <c r="Q32" s="447"/>
      <c r="R32" s="447"/>
      <c r="S32" s="447"/>
      <c r="T32" s="447"/>
      <c r="U32" s="447"/>
      <c r="V32" s="447"/>
      <c r="W32" s="447"/>
      <c r="X32" s="447"/>
      <c r="Y32" s="447"/>
      <c r="Z32" s="447"/>
      <c r="AA32" s="447"/>
      <c r="AB32" s="447"/>
      <c r="AC32" s="447"/>
      <c r="AD32" s="447"/>
      <c r="AE32" s="448"/>
      <c r="AF32" s="60">
        <f t="shared" si="0"/>
        <v>0</v>
      </c>
      <c r="AG32" s="39">
        <v>0</v>
      </c>
      <c r="AH32" s="40" t="e">
        <f t="shared" si="1"/>
        <v>#VALUE!</v>
      </c>
      <c r="AI32" t="s">
        <v>320</v>
      </c>
    </row>
    <row r="33" spans="1:35" ht="20.100000000000001" customHeight="1" x14ac:dyDescent="0.25">
      <c r="A33" s="1">
        <v>21</v>
      </c>
      <c r="B33" s="41" t="s">
        <v>81</v>
      </c>
      <c r="C33" s="446" t="s">
        <v>231</v>
      </c>
      <c r="D33" s="447"/>
      <c r="E33" s="447"/>
      <c r="F33" s="447"/>
      <c r="G33" s="447"/>
      <c r="H33" s="447"/>
      <c r="I33" s="447"/>
      <c r="J33" s="447"/>
      <c r="K33" s="447"/>
      <c r="L33" s="447"/>
      <c r="M33" s="447"/>
      <c r="N33" s="447"/>
      <c r="O33" s="447"/>
      <c r="P33" s="447"/>
      <c r="Q33" s="447"/>
      <c r="R33" s="447"/>
      <c r="S33" s="447"/>
      <c r="T33" s="447"/>
      <c r="U33" s="447"/>
      <c r="V33" s="447"/>
      <c r="W33" s="447"/>
      <c r="X33" s="447"/>
      <c r="Y33" s="447"/>
      <c r="Z33" s="447"/>
      <c r="AA33" s="447"/>
      <c r="AB33" s="447"/>
      <c r="AC33" s="447"/>
      <c r="AD33" s="447"/>
      <c r="AE33" s="448"/>
      <c r="AF33" s="60">
        <f t="shared" si="0"/>
        <v>0</v>
      </c>
      <c r="AG33" s="39">
        <v>0</v>
      </c>
      <c r="AH33" s="40" t="e">
        <f t="shared" si="1"/>
        <v>#VALUE!</v>
      </c>
      <c r="AI33" t="s">
        <v>320</v>
      </c>
    </row>
    <row r="34" spans="1:35" ht="20.100000000000001" customHeight="1" x14ac:dyDescent="0.25">
      <c r="A34" s="1">
        <v>22</v>
      </c>
      <c r="B34" s="41" t="s">
        <v>82</v>
      </c>
      <c r="C34" s="446" t="s">
        <v>231</v>
      </c>
      <c r="D34" s="447"/>
      <c r="E34" s="447"/>
      <c r="F34" s="447"/>
      <c r="G34" s="447"/>
      <c r="H34" s="447"/>
      <c r="I34" s="447"/>
      <c r="J34" s="447"/>
      <c r="K34" s="447"/>
      <c r="L34" s="447"/>
      <c r="M34" s="447"/>
      <c r="N34" s="447"/>
      <c r="O34" s="447"/>
      <c r="P34" s="447"/>
      <c r="Q34" s="447"/>
      <c r="R34" s="447"/>
      <c r="S34" s="447"/>
      <c r="T34" s="447"/>
      <c r="U34" s="447"/>
      <c r="V34" s="447"/>
      <c r="W34" s="447"/>
      <c r="X34" s="447"/>
      <c r="Y34" s="447"/>
      <c r="Z34" s="447"/>
      <c r="AA34" s="447"/>
      <c r="AB34" s="447"/>
      <c r="AC34" s="447"/>
      <c r="AD34" s="447"/>
      <c r="AE34" s="448"/>
      <c r="AF34" s="60">
        <f t="shared" si="0"/>
        <v>0</v>
      </c>
      <c r="AG34" s="39">
        <v>0</v>
      </c>
      <c r="AH34" s="40" t="e">
        <f t="shared" si="1"/>
        <v>#VALUE!</v>
      </c>
      <c r="AI34" t="s">
        <v>320</v>
      </c>
    </row>
    <row r="35" spans="1:35" ht="20.100000000000001" customHeight="1" x14ac:dyDescent="0.25">
      <c r="A35" s="1">
        <v>23</v>
      </c>
      <c r="B35" s="41" t="s">
        <v>84</v>
      </c>
      <c r="C35" s="41"/>
      <c r="D35" s="41"/>
      <c r="E35" s="41"/>
      <c r="F35" s="41"/>
      <c r="G35" s="41"/>
      <c r="H35" s="44"/>
      <c r="I35" s="41"/>
      <c r="J35" s="41"/>
      <c r="K35" s="41"/>
      <c r="L35" s="41"/>
      <c r="M35" s="41"/>
      <c r="N35" s="41"/>
      <c r="O35" s="44"/>
      <c r="P35" s="44"/>
      <c r="Q35" s="41"/>
      <c r="R35" s="41">
        <f>1*6</f>
        <v>6</v>
      </c>
      <c r="S35" s="41"/>
      <c r="T35" s="41">
        <f>9*12</f>
        <v>108</v>
      </c>
      <c r="U35" s="41">
        <f>3*12</f>
        <v>36</v>
      </c>
      <c r="V35" s="1"/>
      <c r="W35" s="41"/>
      <c r="X35" s="1"/>
      <c r="Y35" s="41"/>
      <c r="Z35" s="41"/>
      <c r="AA35" s="58"/>
      <c r="AB35" s="67"/>
      <c r="AC35" s="41"/>
      <c r="AD35" s="41"/>
      <c r="AE35" s="41"/>
      <c r="AF35" s="60">
        <f t="shared" si="0"/>
        <v>150</v>
      </c>
      <c r="AG35" s="39">
        <v>0</v>
      </c>
      <c r="AH35" s="40" t="e">
        <f t="shared" si="1"/>
        <v>#DIV/0!</v>
      </c>
      <c r="AI35" t="s">
        <v>320</v>
      </c>
    </row>
    <row r="36" spans="1:35" ht="20.100000000000001" customHeight="1" x14ac:dyDescent="0.25">
      <c r="A36" s="1">
        <v>24</v>
      </c>
      <c r="B36" s="41" t="s">
        <v>85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>
        <f>3*6</f>
        <v>18</v>
      </c>
      <c r="T36" s="41">
        <f>6*12</f>
        <v>72</v>
      </c>
      <c r="U36" s="41">
        <f>5*12</f>
        <v>60</v>
      </c>
      <c r="V36" s="1"/>
      <c r="W36" s="41"/>
      <c r="X36" s="1"/>
      <c r="Y36" s="44"/>
      <c r="Z36" s="41"/>
      <c r="AA36" s="67"/>
      <c r="AB36" s="58"/>
      <c r="AC36" s="41"/>
      <c r="AD36" s="41"/>
      <c r="AE36" s="44"/>
      <c r="AF36" s="60">
        <f t="shared" si="0"/>
        <v>150</v>
      </c>
      <c r="AG36" s="39">
        <v>0</v>
      </c>
      <c r="AH36" s="40" t="e">
        <f t="shared" si="1"/>
        <v>#DIV/0!</v>
      </c>
      <c r="AI36" t="s">
        <v>320</v>
      </c>
    </row>
    <row r="37" spans="1:35" ht="20.100000000000001" customHeight="1" x14ac:dyDescent="0.25">
      <c r="A37" s="1">
        <v>25</v>
      </c>
      <c r="B37" s="41" t="s">
        <v>87</v>
      </c>
      <c r="C37" s="446" t="s">
        <v>232</v>
      </c>
      <c r="D37" s="447"/>
      <c r="E37" s="447"/>
      <c r="F37" s="447"/>
      <c r="G37" s="447"/>
      <c r="H37" s="447"/>
      <c r="I37" s="447"/>
      <c r="J37" s="447"/>
      <c r="K37" s="447"/>
      <c r="L37" s="447"/>
      <c r="M37" s="447"/>
      <c r="N37" s="447"/>
      <c r="O37" s="447"/>
      <c r="P37" s="447"/>
      <c r="Q37" s="447"/>
      <c r="R37" s="447"/>
      <c r="S37" s="447"/>
      <c r="T37" s="447"/>
      <c r="U37" s="447"/>
      <c r="V37" s="447"/>
      <c r="W37" s="447"/>
      <c r="X37" s="447"/>
      <c r="Y37" s="447"/>
      <c r="Z37" s="447"/>
      <c r="AA37" s="447"/>
      <c r="AB37" s="447"/>
      <c r="AC37" s="447"/>
      <c r="AD37" s="447"/>
      <c r="AE37" s="448"/>
      <c r="AF37" s="60">
        <f t="shared" si="0"/>
        <v>0</v>
      </c>
      <c r="AG37" s="39">
        <v>0</v>
      </c>
      <c r="AH37" s="40" t="e">
        <f t="shared" si="1"/>
        <v>#VALUE!</v>
      </c>
      <c r="AI37" t="s">
        <v>320</v>
      </c>
    </row>
    <row r="38" spans="1:35" ht="20.100000000000001" customHeight="1" x14ac:dyDescent="0.25">
      <c r="A38" s="1">
        <v>26</v>
      </c>
      <c r="B38" s="41" t="s">
        <v>88</v>
      </c>
      <c r="C38" s="446" t="s">
        <v>231</v>
      </c>
      <c r="D38" s="447"/>
      <c r="E38" s="447"/>
      <c r="F38" s="447"/>
      <c r="G38" s="447"/>
      <c r="H38" s="447"/>
      <c r="I38" s="447"/>
      <c r="J38" s="447"/>
      <c r="K38" s="447"/>
      <c r="L38" s="447"/>
      <c r="M38" s="447"/>
      <c r="N38" s="447"/>
      <c r="O38" s="447"/>
      <c r="P38" s="447"/>
      <c r="Q38" s="447"/>
      <c r="R38" s="447"/>
      <c r="S38" s="447"/>
      <c r="T38" s="447"/>
      <c r="U38" s="447"/>
      <c r="V38" s="447"/>
      <c r="W38" s="447"/>
      <c r="X38" s="447"/>
      <c r="Y38" s="447"/>
      <c r="Z38" s="447"/>
      <c r="AA38" s="447"/>
      <c r="AB38" s="447"/>
      <c r="AC38" s="447"/>
      <c r="AD38" s="447"/>
      <c r="AE38" s="448"/>
      <c r="AF38" s="60">
        <f t="shared" si="0"/>
        <v>0</v>
      </c>
      <c r="AG38" s="39">
        <v>0</v>
      </c>
      <c r="AH38" s="40" t="e">
        <f t="shared" si="1"/>
        <v>#VALUE!</v>
      </c>
      <c r="AI38" t="s">
        <v>320</v>
      </c>
    </row>
    <row r="39" spans="1:35" ht="20.100000000000001" customHeight="1" x14ac:dyDescent="0.25">
      <c r="A39" s="1">
        <v>27</v>
      </c>
      <c r="B39" s="41" t="s">
        <v>89</v>
      </c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>
        <f>9*6</f>
        <v>54</v>
      </c>
      <c r="S39" s="41"/>
      <c r="T39" s="41">
        <f>4*12</f>
        <v>48</v>
      </c>
      <c r="U39" s="41">
        <f>4*12</f>
        <v>48</v>
      </c>
      <c r="V39" s="1"/>
      <c r="W39" s="41"/>
      <c r="X39" s="1"/>
      <c r="Y39" s="1"/>
      <c r="Z39" s="41"/>
      <c r="AA39" s="58"/>
      <c r="AB39" s="58"/>
      <c r="AC39" s="41"/>
      <c r="AD39" s="41"/>
      <c r="AE39" s="41"/>
      <c r="AF39" s="60">
        <f t="shared" si="0"/>
        <v>150</v>
      </c>
      <c r="AG39" s="39">
        <v>0</v>
      </c>
      <c r="AH39" s="40" t="e">
        <f t="shared" si="1"/>
        <v>#DIV/0!</v>
      </c>
      <c r="AI39" t="s">
        <v>320</v>
      </c>
    </row>
    <row r="40" spans="1:35" ht="20.100000000000001" customHeight="1" x14ac:dyDescent="0.25">
      <c r="A40" s="1">
        <v>28</v>
      </c>
      <c r="B40" s="41" t="s">
        <v>90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>
        <f>7*6</f>
        <v>42</v>
      </c>
      <c r="S40" s="41"/>
      <c r="T40" s="41">
        <f>3*12</f>
        <v>36</v>
      </c>
      <c r="U40" s="41">
        <f>6*12</f>
        <v>72</v>
      </c>
      <c r="V40" s="1"/>
      <c r="W40" s="41"/>
      <c r="X40" s="1"/>
      <c r="Y40" s="41"/>
      <c r="Z40" s="41"/>
      <c r="AA40" s="58"/>
      <c r="AB40" s="58"/>
      <c r="AC40" s="41"/>
      <c r="AD40" s="41"/>
      <c r="AE40" s="41"/>
      <c r="AF40" s="60">
        <f t="shared" si="0"/>
        <v>150</v>
      </c>
      <c r="AG40" s="39">
        <v>0</v>
      </c>
      <c r="AH40" s="40" t="e">
        <f t="shared" si="1"/>
        <v>#DIV/0!</v>
      </c>
      <c r="AI40" t="s">
        <v>320</v>
      </c>
    </row>
    <row r="41" spans="1:35" ht="20.100000000000001" customHeight="1" x14ac:dyDescent="0.25">
      <c r="A41" s="1">
        <v>29</v>
      </c>
      <c r="B41" s="72" t="s">
        <v>91</v>
      </c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>
        <f>9*6</f>
        <v>54</v>
      </c>
      <c r="S41" s="41"/>
      <c r="T41" s="41">
        <f>2*12</f>
        <v>24</v>
      </c>
      <c r="U41" s="41">
        <f>6*12</f>
        <v>72</v>
      </c>
      <c r="V41" s="1"/>
      <c r="W41" s="41"/>
      <c r="X41" s="1"/>
      <c r="Y41" s="1"/>
      <c r="Z41" s="41"/>
      <c r="AA41" s="58"/>
      <c r="AB41" s="58"/>
      <c r="AC41" s="41"/>
      <c r="AD41" s="41"/>
      <c r="AE41" s="41"/>
      <c r="AF41" s="60">
        <f t="shared" si="0"/>
        <v>150</v>
      </c>
      <c r="AG41" s="39">
        <v>0</v>
      </c>
      <c r="AH41" s="40" t="e">
        <f t="shared" si="1"/>
        <v>#DIV/0!</v>
      </c>
      <c r="AI41" t="s">
        <v>320</v>
      </c>
    </row>
    <row r="42" spans="1:35" ht="20.100000000000001" customHeight="1" x14ac:dyDescent="0.25">
      <c r="A42" s="1">
        <v>30</v>
      </c>
      <c r="B42" s="41" t="s">
        <v>92</v>
      </c>
      <c r="C42" s="446" t="s">
        <v>218</v>
      </c>
      <c r="D42" s="447"/>
      <c r="E42" s="447"/>
      <c r="F42" s="447"/>
      <c r="G42" s="447"/>
      <c r="H42" s="447"/>
      <c r="I42" s="447"/>
      <c r="J42" s="447"/>
      <c r="K42" s="447"/>
      <c r="L42" s="447"/>
      <c r="M42" s="447"/>
      <c r="N42" s="447"/>
      <c r="O42" s="447"/>
      <c r="P42" s="447"/>
      <c r="Q42" s="447"/>
      <c r="R42" s="447"/>
      <c r="S42" s="447"/>
      <c r="T42" s="447"/>
      <c r="U42" s="447"/>
      <c r="V42" s="447"/>
      <c r="W42" s="447"/>
      <c r="X42" s="447"/>
      <c r="Y42" s="447"/>
      <c r="Z42" s="447"/>
      <c r="AA42" s="447"/>
      <c r="AB42" s="447"/>
      <c r="AC42" s="447"/>
      <c r="AD42" s="447"/>
      <c r="AE42" s="448"/>
      <c r="AF42" s="60">
        <f t="shared" si="0"/>
        <v>0</v>
      </c>
      <c r="AG42" s="39">
        <v>0</v>
      </c>
      <c r="AH42" s="40" t="e">
        <f t="shared" si="1"/>
        <v>#VALUE!</v>
      </c>
      <c r="AI42" t="s">
        <v>320</v>
      </c>
    </row>
    <row r="43" spans="1:35" ht="20.100000000000001" customHeight="1" x14ac:dyDescent="0.25">
      <c r="A43" s="1">
        <v>31</v>
      </c>
      <c r="B43" s="41" t="s">
        <v>93</v>
      </c>
      <c r="C43" s="41"/>
      <c r="D43" s="41">
        <f>2*6</f>
        <v>12</v>
      </c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>
        <v>42</v>
      </c>
      <c r="P43" s="41"/>
      <c r="Q43" s="41"/>
      <c r="R43" s="41"/>
      <c r="S43" s="41"/>
      <c r="T43" s="41"/>
      <c r="U43" s="41">
        <f>8*12</f>
        <v>96</v>
      </c>
      <c r="V43" s="1"/>
      <c r="W43" s="41"/>
      <c r="X43" s="1"/>
      <c r="Y43" s="1"/>
      <c r="Z43" s="41"/>
      <c r="AA43" s="58"/>
      <c r="AB43" s="58"/>
      <c r="AC43" s="41"/>
      <c r="AD43" s="41"/>
      <c r="AE43" s="41"/>
      <c r="AF43" s="60">
        <f t="shared" si="0"/>
        <v>150</v>
      </c>
      <c r="AG43" s="39">
        <v>0</v>
      </c>
      <c r="AH43" s="40" t="e">
        <f t="shared" si="1"/>
        <v>#DIV/0!</v>
      </c>
      <c r="AI43" t="s">
        <v>320</v>
      </c>
    </row>
    <row r="44" spans="1:35" ht="20.100000000000001" customHeight="1" x14ac:dyDescent="0.25">
      <c r="A44" s="1">
        <v>32</v>
      </c>
      <c r="B44" s="41" t="s">
        <v>94</v>
      </c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>
        <f>2*6</f>
        <v>12</v>
      </c>
      <c r="P44" s="41"/>
      <c r="Q44" s="41"/>
      <c r="R44" s="41">
        <f>13*6</f>
        <v>78</v>
      </c>
      <c r="S44" s="41"/>
      <c r="T44" s="41"/>
      <c r="U44" s="41">
        <f>5*12</f>
        <v>60</v>
      </c>
      <c r="V44" s="1"/>
      <c r="W44" s="41"/>
      <c r="X44" s="1"/>
      <c r="Y44" s="1"/>
      <c r="Z44" s="41"/>
      <c r="AA44" s="58"/>
      <c r="AB44" s="58"/>
      <c r="AC44" s="41"/>
      <c r="AD44" s="41"/>
      <c r="AE44" s="41"/>
      <c r="AF44" s="60">
        <f t="shared" si="0"/>
        <v>150</v>
      </c>
      <c r="AG44" s="39">
        <v>0</v>
      </c>
      <c r="AH44" s="40" t="e">
        <f t="shared" si="1"/>
        <v>#DIV/0!</v>
      </c>
      <c r="AI44" t="s">
        <v>320</v>
      </c>
    </row>
    <row r="45" spans="1:35" ht="20.100000000000001" customHeight="1" x14ac:dyDescent="0.25">
      <c r="A45" s="1">
        <v>33</v>
      </c>
      <c r="B45" s="41" t="s">
        <v>95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>
        <f>5*6</f>
        <v>30</v>
      </c>
      <c r="P45" s="41"/>
      <c r="Q45" s="41"/>
      <c r="R45" s="41">
        <f>14*6</f>
        <v>84</v>
      </c>
      <c r="S45" s="41"/>
      <c r="T45" s="41"/>
      <c r="U45" s="41">
        <f>3*12</f>
        <v>36</v>
      </c>
      <c r="V45" s="1"/>
      <c r="W45" s="41"/>
      <c r="X45" s="1"/>
      <c r="Y45" s="41"/>
      <c r="Z45" s="41"/>
      <c r="AA45" s="58"/>
      <c r="AB45" s="58"/>
      <c r="AC45" s="41"/>
      <c r="AD45" s="41"/>
      <c r="AE45" s="41"/>
      <c r="AF45" s="60">
        <f t="shared" ref="AF45:AF76" si="2">SUM(C45:AE45)</f>
        <v>150</v>
      </c>
      <c r="AG45" s="39">
        <v>0</v>
      </c>
      <c r="AH45" s="40" t="e">
        <f t="shared" ref="AH45:AH76" si="3">+AG45/C45</f>
        <v>#DIV/0!</v>
      </c>
      <c r="AI45" t="s">
        <v>320</v>
      </c>
    </row>
    <row r="46" spans="1:35" ht="20.100000000000001" customHeight="1" x14ac:dyDescent="0.25">
      <c r="A46" s="1">
        <v>34</v>
      </c>
      <c r="B46" s="41" t="s">
        <v>96</v>
      </c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>
        <f>1*6</f>
        <v>6</v>
      </c>
      <c r="P46" s="41"/>
      <c r="Q46" s="41"/>
      <c r="R46" s="41">
        <f>14*6</f>
        <v>84</v>
      </c>
      <c r="S46" s="41"/>
      <c r="T46" s="41">
        <f>1*12</f>
        <v>12</v>
      </c>
      <c r="U46" s="41">
        <f>4*12</f>
        <v>48</v>
      </c>
      <c r="V46" s="1"/>
      <c r="W46" s="41"/>
      <c r="X46" s="1"/>
      <c r="Y46" s="1"/>
      <c r="Z46" s="41"/>
      <c r="AA46" s="58"/>
      <c r="AB46" s="58"/>
      <c r="AC46" s="41"/>
      <c r="AD46" s="41"/>
      <c r="AE46" s="41"/>
      <c r="AF46" s="60">
        <f t="shared" si="2"/>
        <v>150</v>
      </c>
      <c r="AG46" s="39">
        <v>0</v>
      </c>
      <c r="AH46" s="40" t="e">
        <f t="shared" si="3"/>
        <v>#DIV/0!</v>
      </c>
      <c r="AI46" t="s">
        <v>320</v>
      </c>
    </row>
    <row r="47" spans="1:35" ht="20.100000000000001" customHeight="1" x14ac:dyDescent="0.25">
      <c r="A47" s="1">
        <v>35</v>
      </c>
      <c r="B47" s="41" t="s">
        <v>97</v>
      </c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>
        <f>2*6</f>
        <v>12</v>
      </c>
      <c r="P47" s="41"/>
      <c r="Q47" s="41"/>
      <c r="R47" s="41">
        <f>8*6</f>
        <v>48</v>
      </c>
      <c r="S47" s="41">
        <f>3*6</f>
        <v>18</v>
      </c>
      <c r="T47" s="41">
        <f>1*12</f>
        <v>12</v>
      </c>
      <c r="U47" s="41">
        <f>5*12</f>
        <v>60</v>
      </c>
      <c r="V47" s="1"/>
      <c r="W47" s="41"/>
      <c r="X47" s="1"/>
      <c r="Y47" s="1"/>
      <c r="Z47" s="41"/>
      <c r="AA47" s="58"/>
      <c r="AB47" s="58"/>
      <c r="AC47" s="41"/>
      <c r="AD47" s="41"/>
      <c r="AE47" s="41"/>
      <c r="AF47" s="60">
        <f t="shared" si="2"/>
        <v>150</v>
      </c>
      <c r="AG47" s="39">
        <v>0</v>
      </c>
      <c r="AH47" s="40" t="e">
        <f t="shared" si="3"/>
        <v>#DIV/0!</v>
      </c>
      <c r="AI47" t="s">
        <v>320</v>
      </c>
    </row>
    <row r="48" spans="1:35" ht="20.100000000000001" customHeight="1" x14ac:dyDescent="0.25">
      <c r="A48" s="1">
        <v>36</v>
      </c>
      <c r="B48" s="41" t="s">
        <v>98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>
        <f>6*6</f>
        <v>36</v>
      </c>
      <c r="S48" s="41"/>
      <c r="T48" s="41"/>
      <c r="U48" s="41">
        <f>4*12</f>
        <v>48</v>
      </c>
      <c r="V48" s="449" t="s">
        <v>233</v>
      </c>
      <c r="W48" s="450"/>
      <c r="X48" s="450"/>
      <c r="Y48" s="450"/>
      <c r="Z48" s="450"/>
      <c r="AA48" s="450"/>
      <c r="AB48" s="450"/>
      <c r="AC48" s="450"/>
      <c r="AD48" s="450"/>
      <c r="AE48" s="451"/>
      <c r="AF48" s="60">
        <f t="shared" si="2"/>
        <v>84</v>
      </c>
      <c r="AG48" s="39">
        <v>0</v>
      </c>
      <c r="AH48" s="40" t="e">
        <f t="shared" si="3"/>
        <v>#DIV/0!</v>
      </c>
      <c r="AI48" t="s">
        <v>320</v>
      </c>
    </row>
    <row r="49" spans="1:35" ht="20.100000000000001" customHeight="1" x14ac:dyDescent="0.25">
      <c r="A49" s="1">
        <v>37</v>
      </c>
      <c r="B49" s="41" t="s">
        <v>99</v>
      </c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>
        <f>4*6</f>
        <v>24</v>
      </c>
      <c r="O49" s="41"/>
      <c r="P49" s="41"/>
      <c r="Q49" s="41"/>
      <c r="R49" s="41">
        <f>9*6</f>
        <v>54</v>
      </c>
      <c r="S49" s="41"/>
      <c r="T49" s="41">
        <f>4*6</f>
        <v>24</v>
      </c>
      <c r="U49" s="41">
        <f>4*12</f>
        <v>48</v>
      </c>
      <c r="V49" s="1"/>
      <c r="W49" s="41"/>
      <c r="X49" s="1"/>
      <c r="Y49" s="1"/>
      <c r="Z49" s="41"/>
      <c r="AA49" s="58"/>
      <c r="AB49" s="58"/>
      <c r="AC49" s="41"/>
      <c r="AD49" s="41"/>
      <c r="AE49" s="41"/>
      <c r="AF49" s="60">
        <f t="shared" si="2"/>
        <v>150</v>
      </c>
      <c r="AG49" s="39">
        <v>0</v>
      </c>
      <c r="AH49" s="40" t="e">
        <f t="shared" si="3"/>
        <v>#DIV/0!</v>
      </c>
      <c r="AI49" t="s">
        <v>320</v>
      </c>
    </row>
    <row r="50" spans="1:35" ht="20.100000000000001" customHeight="1" x14ac:dyDescent="0.25">
      <c r="A50" s="1">
        <v>38</v>
      </c>
      <c r="B50" s="41" t="s">
        <v>100</v>
      </c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>
        <f>9*6</f>
        <v>54</v>
      </c>
      <c r="Q50" s="41"/>
      <c r="R50" s="41"/>
      <c r="S50" s="41"/>
      <c r="T50" s="41"/>
      <c r="U50" s="41">
        <f>8*12</f>
        <v>96</v>
      </c>
      <c r="V50" s="1"/>
      <c r="W50" s="41"/>
      <c r="X50" s="1"/>
      <c r="Y50" s="41"/>
      <c r="Z50" s="41"/>
      <c r="AA50" s="58"/>
      <c r="AB50" s="58"/>
      <c r="AC50" s="41"/>
      <c r="AD50" s="41"/>
      <c r="AE50" s="41"/>
      <c r="AF50" s="60">
        <f t="shared" si="2"/>
        <v>150</v>
      </c>
      <c r="AG50" s="39">
        <v>0</v>
      </c>
      <c r="AH50" s="40" t="e">
        <f t="shared" si="3"/>
        <v>#DIV/0!</v>
      </c>
      <c r="AI50" t="s">
        <v>320</v>
      </c>
    </row>
    <row r="51" spans="1:35" ht="20.100000000000001" customHeight="1" x14ac:dyDescent="0.25">
      <c r="A51" s="1">
        <v>39</v>
      </c>
      <c r="B51" s="41" t="s">
        <v>101</v>
      </c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>
        <f>18*6</f>
        <v>108</v>
      </c>
      <c r="Q51" s="41"/>
      <c r="R51" s="41">
        <f>7*6</f>
        <v>42</v>
      </c>
      <c r="S51" s="41"/>
      <c r="T51" s="41"/>
      <c r="U51" s="41"/>
      <c r="V51" s="1"/>
      <c r="W51" s="41"/>
      <c r="X51" s="1"/>
      <c r="Y51" s="1"/>
      <c r="Z51" s="41"/>
      <c r="AA51" s="58"/>
      <c r="AB51" s="58"/>
      <c r="AC51" s="41"/>
      <c r="AD51" s="41"/>
      <c r="AE51" s="41"/>
      <c r="AF51" s="60">
        <f t="shared" si="2"/>
        <v>150</v>
      </c>
      <c r="AG51" s="39">
        <v>0</v>
      </c>
      <c r="AH51" s="40" t="e">
        <f t="shared" si="3"/>
        <v>#DIV/0!</v>
      </c>
      <c r="AI51" t="s">
        <v>320</v>
      </c>
    </row>
    <row r="52" spans="1:35" ht="20.100000000000001" customHeight="1" x14ac:dyDescent="0.25">
      <c r="A52" s="1">
        <v>40</v>
      </c>
      <c r="B52" s="41" t="s">
        <v>102</v>
      </c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>
        <f>19*6</f>
        <v>114</v>
      </c>
      <c r="Q52" s="41">
        <v>6</v>
      </c>
      <c r="R52" s="41">
        <f>5*6</f>
        <v>30</v>
      </c>
      <c r="S52" s="41"/>
      <c r="T52" s="41"/>
      <c r="U52" s="41"/>
      <c r="V52" s="1"/>
      <c r="W52" s="41"/>
      <c r="X52" s="1"/>
      <c r="Y52" s="1"/>
      <c r="Z52" s="41"/>
      <c r="AA52" s="58"/>
      <c r="AB52" s="58"/>
      <c r="AC52" s="41"/>
      <c r="AD52" s="41"/>
      <c r="AE52" s="41"/>
      <c r="AF52" s="60">
        <f t="shared" si="2"/>
        <v>150</v>
      </c>
      <c r="AG52" s="39">
        <v>0</v>
      </c>
      <c r="AH52" s="40" t="e">
        <f t="shared" si="3"/>
        <v>#DIV/0!</v>
      </c>
      <c r="AI52" t="s">
        <v>320</v>
      </c>
    </row>
    <row r="53" spans="1:35" ht="20.100000000000001" customHeight="1" x14ac:dyDescent="0.25">
      <c r="A53" s="1">
        <v>41</v>
      </c>
      <c r="B53" s="41" t="s">
        <v>103</v>
      </c>
      <c r="C53" s="41"/>
      <c r="D53" s="41">
        <v>150</v>
      </c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1"/>
      <c r="W53" s="41"/>
      <c r="X53" s="1"/>
      <c r="Y53" s="1"/>
      <c r="Z53" s="41"/>
      <c r="AA53" s="58"/>
      <c r="AB53" s="58"/>
      <c r="AC53" s="41"/>
      <c r="AD53" s="41"/>
      <c r="AE53" s="41"/>
      <c r="AF53" s="60">
        <f t="shared" si="2"/>
        <v>150</v>
      </c>
      <c r="AG53" s="39">
        <v>0</v>
      </c>
      <c r="AH53" s="40" t="e">
        <f t="shared" si="3"/>
        <v>#DIV/0!</v>
      </c>
      <c r="AI53" t="s">
        <v>320</v>
      </c>
    </row>
    <row r="54" spans="1:35" ht="20.100000000000001" customHeight="1" x14ac:dyDescent="0.25">
      <c r="A54" s="1">
        <v>42</v>
      </c>
      <c r="B54" s="41" t="s">
        <v>104</v>
      </c>
      <c r="C54" s="41"/>
      <c r="D54" s="41">
        <v>150</v>
      </c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1"/>
      <c r="W54" s="41"/>
      <c r="X54" s="1"/>
      <c r="Y54" s="1"/>
      <c r="Z54" s="41"/>
      <c r="AA54" s="58"/>
      <c r="AB54" s="58"/>
      <c r="AC54" s="41"/>
      <c r="AD54" s="41"/>
      <c r="AE54" s="41"/>
      <c r="AF54" s="60">
        <f t="shared" si="2"/>
        <v>150</v>
      </c>
      <c r="AG54" s="39">
        <v>8</v>
      </c>
      <c r="AH54" s="40" t="e">
        <f t="shared" si="3"/>
        <v>#DIV/0!</v>
      </c>
      <c r="AI54" t="s">
        <v>320</v>
      </c>
    </row>
    <row r="55" spans="1:35" ht="20.100000000000001" customHeight="1" x14ac:dyDescent="0.25">
      <c r="A55" s="1">
        <v>43</v>
      </c>
      <c r="B55" s="41" t="s">
        <v>105</v>
      </c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>
        <f>1*6</f>
        <v>6</v>
      </c>
      <c r="Q55" s="41"/>
      <c r="R55" s="41"/>
      <c r="S55" s="41"/>
      <c r="T55" s="41">
        <f>5*12</f>
        <v>60</v>
      </c>
      <c r="U55" s="41">
        <f>7*12</f>
        <v>84</v>
      </c>
      <c r="V55" s="1"/>
      <c r="W55" s="41"/>
      <c r="X55" s="1"/>
      <c r="Y55" s="41"/>
      <c r="Z55" s="41"/>
      <c r="AA55" s="58"/>
      <c r="AB55" s="58"/>
      <c r="AC55" s="41"/>
      <c r="AD55" s="41"/>
      <c r="AE55" s="41"/>
      <c r="AF55" s="60">
        <f t="shared" si="2"/>
        <v>150</v>
      </c>
      <c r="AG55" s="39">
        <v>0</v>
      </c>
      <c r="AH55" s="40" t="e">
        <f t="shared" si="3"/>
        <v>#DIV/0!</v>
      </c>
      <c r="AI55" t="s">
        <v>320</v>
      </c>
    </row>
    <row r="56" spans="1:35" ht="20.100000000000001" customHeight="1" x14ac:dyDescent="0.25">
      <c r="A56" s="1">
        <v>44</v>
      </c>
      <c r="B56" s="41" t="s">
        <v>106</v>
      </c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>
        <f>1*6</f>
        <v>6</v>
      </c>
      <c r="S56" s="41"/>
      <c r="T56" s="41">
        <f>4*12</f>
        <v>48</v>
      </c>
      <c r="U56" s="41">
        <f>8*12</f>
        <v>96</v>
      </c>
      <c r="V56" s="1"/>
      <c r="W56" s="41"/>
      <c r="X56" s="1"/>
      <c r="Y56" s="1"/>
      <c r="Z56" s="41"/>
      <c r="AA56" s="58"/>
      <c r="AB56" s="58"/>
      <c r="AC56" s="41"/>
      <c r="AD56" s="41"/>
      <c r="AE56" s="41"/>
      <c r="AF56" s="60">
        <f t="shared" si="2"/>
        <v>150</v>
      </c>
      <c r="AG56" s="39">
        <v>0</v>
      </c>
      <c r="AH56" s="40" t="e">
        <f t="shared" si="3"/>
        <v>#DIV/0!</v>
      </c>
      <c r="AI56" t="s">
        <v>320</v>
      </c>
    </row>
    <row r="57" spans="1:35" ht="20.100000000000001" customHeight="1" x14ac:dyDescent="0.25">
      <c r="A57" s="1">
        <v>45</v>
      </c>
      <c r="B57" s="41" t="s">
        <v>107</v>
      </c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>
        <f>1*6</f>
        <v>6</v>
      </c>
      <c r="S57" s="41"/>
      <c r="T57" s="41">
        <f>4*12</f>
        <v>48</v>
      </c>
      <c r="U57" s="41">
        <f>5*12</f>
        <v>60</v>
      </c>
      <c r="V57" s="1"/>
      <c r="W57" s="41"/>
      <c r="X57" s="1"/>
      <c r="Y57" s="1"/>
      <c r="Z57" s="41"/>
      <c r="AA57" s="58"/>
      <c r="AB57" s="58"/>
      <c r="AC57" s="41"/>
      <c r="AD57" s="41"/>
      <c r="AE57" s="41"/>
      <c r="AF57" s="60">
        <f t="shared" si="2"/>
        <v>114</v>
      </c>
      <c r="AG57" s="39">
        <v>0</v>
      </c>
      <c r="AH57" s="40" t="e">
        <f t="shared" si="3"/>
        <v>#DIV/0!</v>
      </c>
      <c r="AI57" t="s">
        <v>320</v>
      </c>
    </row>
    <row r="58" spans="1:35" ht="20.100000000000001" customHeight="1" x14ac:dyDescent="0.25">
      <c r="A58" s="1">
        <v>46</v>
      </c>
      <c r="B58" s="41" t="s">
        <v>110</v>
      </c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>
        <f>1*6</f>
        <v>6</v>
      </c>
      <c r="S58" s="41"/>
      <c r="T58" s="41">
        <f>6*12</f>
        <v>72</v>
      </c>
      <c r="U58" s="41">
        <f>6*12</f>
        <v>72</v>
      </c>
      <c r="V58" s="1"/>
      <c r="W58" s="41"/>
      <c r="X58" s="1"/>
      <c r="Y58" s="1"/>
      <c r="Z58" s="41"/>
      <c r="AA58" s="58"/>
      <c r="AB58" s="58"/>
      <c r="AC58" s="41"/>
      <c r="AD58" s="41"/>
      <c r="AE58" s="41"/>
      <c r="AF58" s="60">
        <f t="shared" si="2"/>
        <v>150</v>
      </c>
      <c r="AG58" s="39">
        <v>0</v>
      </c>
      <c r="AH58" s="40" t="e">
        <f t="shared" si="3"/>
        <v>#DIV/0!</v>
      </c>
      <c r="AI58" t="s">
        <v>320</v>
      </c>
    </row>
    <row r="59" spans="1:35" ht="20.100000000000001" customHeight="1" x14ac:dyDescent="0.25">
      <c r="A59" s="1">
        <v>47</v>
      </c>
      <c r="B59" s="41" t="s">
        <v>112</v>
      </c>
      <c r="C59" s="446" t="s">
        <v>231</v>
      </c>
      <c r="D59" s="447"/>
      <c r="E59" s="447"/>
      <c r="F59" s="447"/>
      <c r="G59" s="447"/>
      <c r="H59" s="447"/>
      <c r="I59" s="447"/>
      <c r="J59" s="447"/>
      <c r="K59" s="447"/>
      <c r="L59" s="447"/>
      <c r="M59" s="447"/>
      <c r="N59" s="447"/>
      <c r="O59" s="447"/>
      <c r="P59" s="447"/>
      <c r="Q59" s="447"/>
      <c r="R59" s="447"/>
      <c r="S59" s="447"/>
      <c r="T59" s="447"/>
      <c r="U59" s="447"/>
      <c r="V59" s="447"/>
      <c r="W59" s="447"/>
      <c r="X59" s="447"/>
      <c r="Y59" s="447"/>
      <c r="Z59" s="447"/>
      <c r="AA59" s="447"/>
      <c r="AB59" s="447"/>
      <c r="AC59" s="447"/>
      <c r="AD59" s="447"/>
      <c r="AE59" s="448"/>
      <c r="AF59" s="60">
        <f t="shared" si="2"/>
        <v>0</v>
      </c>
      <c r="AG59" s="39">
        <v>0</v>
      </c>
      <c r="AH59" s="40" t="e">
        <f t="shared" si="3"/>
        <v>#VALUE!</v>
      </c>
      <c r="AI59" t="s">
        <v>320</v>
      </c>
    </row>
    <row r="60" spans="1:35" ht="20.100000000000001" customHeight="1" x14ac:dyDescent="0.25">
      <c r="A60" s="1">
        <v>48</v>
      </c>
      <c r="B60" s="41" t="s">
        <v>113</v>
      </c>
      <c r="C60" s="41"/>
      <c r="D60" s="41">
        <f>10*6</f>
        <v>60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>
        <v>18</v>
      </c>
      <c r="P60" s="41"/>
      <c r="Q60" s="41"/>
      <c r="R60" s="41"/>
      <c r="S60" s="41"/>
      <c r="T60" s="41"/>
      <c r="U60" s="41">
        <f>6*12</f>
        <v>72</v>
      </c>
      <c r="V60" s="1"/>
      <c r="W60" s="41"/>
      <c r="X60" s="1"/>
      <c r="Y60" s="1"/>
      <c r="Z60" s="41"/>
      <c r="AA60" s="58"/>
      <c r="AB60" s="58"/>
      <c r="AC60" s="41"/>
      <c r="AD60" s="41"/>
      <c r="AE60" s="41"/>
      <c r="AF60" s="60">
        <f t="shared" si="2"/>
        <v>150</v>
      </c>
      <c r="AG60" s="39">
        <v>0</v>
      </c>
      <c r="AH60" s="40" t="e">
        <f t="shared" si="3"/>
        <v>#DIV/0!</v>
      </c>
      <c r="AI60" t="s">
        <v>320</v>
      </c>
    </row>
    <row r="61" spans="1:35" ht="20.100000000000001" customHeight="1" x14ac:dyDescent="0.25">
      <c r="A61" s="1">
        <v>49</v>
      </c>
      <c r="B61" s="41" t="s">
        <v>114</v>
      </c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>
        <f>20*6</f>
        <v>120</v>
      </c>
      <c r="O61" s="41">
        <v>6</v>
      </c>
      <c r="P61" s="41"/>
      <c r="Q61" s="41"/>
      <c r="R61" s="41"/>
      <c r="S61" s="41"/>
      <c r="T61" s="41"/>
      <c r="U61" s="41"/>
      <c r="V61" s="1"/>
      <c r="W61" s="41"/>
      <c r="X61" s="1"/>
      <c r="Y61" s="1"/>
      <c r="Z61" s="41">
        <f>4*6</f>
        <v>24</v>
      </c>
      <c r="AA61" s="58"/>
      <c r="AB61" s="58"/>
      <c r="AC61" s="41"/>
      <c r="AD61" s="41"/>
      <c r="AE61" s="41"/>
      <c r="AF61" s="60">
        <f t="shared" si="2"/>
        <v>150</v>
      </c>
      <c r="AG61" s="39">
        <v>1</v>
      </c>
      <c r="AH61" s="40" t="e">
        <f t="shared" si="3"/>
        <v>#DIV/0!</v>
      </c>
      <c r="AI61" t="s">
        <v>320</v>
      </c>
    </row>
    <row r="62" spans="1:35" ht="20.100000000000001" customHeight="1" x14ac:dyDescent="0.25">
      <c r="A62" s="1">
        <v>50</v>
      </c>
      <c r="B62" s="41" t="s">
        <v>115</v>
      </c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>
        <f>10*6</f>
        <v>60</v>
      </c>
      <c r="O62" s="41">
        <f>9*6</f>
        <v>54</v>
      </c>
      <c r="P62" s="41"/>
      <c r="Q62" s="41"/>
      <c r="R62" s="41"/>
      <c r="S62" s="41"/>
      <c r="T62" s="41"/>
      <c r="U62" s="41"/>
      <c r="V62" s="1"/>
      <c r="W62" s="41"/>
      <c r="X62" s="1"/>
      <c r="Y62" s="1"/>
      <c r="Z62" s="41">
        <f>6*6</f>
        <v>36</v>
      </c>
      <c r="AA62" s="58"/>
      <c r="AB62" s="58"/>
      <c r="AC62" s="41"/>
      <c r="AD62" s="41"/>
      <c r="AE62" s="41"/>
      <c r="AF62" s="60">
        <f t="shared" si="2"/>
        <v>150</v>
      </c>
      <c r="AG62" s="39">
        <v>0</v>
      </c>
      <c r="AH62" s="40" t="e">
        <f t="shared" si="3"/>
        <v>#DIV/0!</v>
      </c>
      <c r="AI62" t="s">
        <v>320</v>
      </c>
    </row>
    <row r="63" spans="1:35" ht="20.100000000000001" customHeight="1" x14ac:dyDescent="0.25">
      <c r="A63" s="1">
        <v>51</v>
      </c>
      <c r="B63" s="41" t="s">
        <v>116</v>
      </c>
      <c r="C63" s="41"/>
      <c r="D63" s="41">
        <f>25*6</f>
        <v>150</v>
      </c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1"/>
      <c r="W63" s="41"/>
      <c r="X63" s="1"/>
      <c r="Y63" s="1"/>
      <c r="Z63" s="41"/>
      <c r="AA63" s="58"/>
      <c r="AB63" s="58"/>
      <c r="AC63" s="41"/>
      <c r="AD63" s="41"/>
      <c r="AE63" s="41"/>
      <c r="AF63" s="60">
        <f t="shared" si="2"/>
        <v>150</v>
      </c>
      <c r="AG63" s="39">
        <v>1</v>
      </c>
      <c r="AH63" s="40" t="e">
        <f t="shared" si="3"/>
        <v>#DIV/0!</v>
      </c>
      <c r="AI63" t="s">
        <v>320</v>
      </c>
    </row>
    <row r="64" spans="1:35" ht="20.100000000000001" customHeight="1" x14ac:dyDescent="0.25">
      <c r="A64" s="1">
        <v>52</v>
      </c>
      <c r="B64" s="41" t="s">
        <v>117</v>
      </c>
      <c r="C64" s="446" t="s">
        <v>231</v>
      </c>
      <c r="D64" s="447"/>
      <c r="E64" s="447"/>
      <c r="F64" s="447"/>
      <c r="G64" s="447"/>
      <c r="H64" s="447"/>
      <c r="I64" s="447"/>
      <c r="J64" s="447"/>
      <c r="K64" s="447"/>
      <c r="L64" s="447"/>
      <c r="M64" s="447"/>
      <c r="N64" s="447"/>
      <c r="O64" s="447"/>
      <c r="P64" s="447"/>
      <c r="Q64" s="447"/>
      <c r="R64" s="447"/>
      <c r="S64" s="447"/>
      <c r="T64" s="447"/>
      <c r="U64" s="447"/>
      <c r="V64" s="447"/>
      <c r="W64" s="447"/>
      <c r="X64" s="447"/>
      <c r="Y64" s="447"/>
      <c r="Z64" s="447"/>
      <c r="AA64" s="447"/>
      <c r="AB64" s="447"/>
      <c r="AC64" s="447"/>
      <c r="AD64" s="447"/>
      <c r="AE64" s="448"/>
      <c r="AF64" s="60">
        <f t="shared" si="2"/>
        <v>0</v>
      </c>
      <c r="AG64" s="39">
        <v>0</v>
      </c>
      <c r="AH64" s="40" t="e">
        <f t="shared" si="3"/>
        <v>#VALUE!</v>
      </c>
      <c r="AI64" t="s">
        <v>320</v>
      </c>
    </row>
    <row r="65" spans="1:35" ht="20.100000000000001" customHeight="1" x14ac:dyDescent="0.25">
      <c r="A65" s="1">
        <v>53</v>
      </c>
      <c r="B65" s="41" t="s">
        <v>118</v>
      </c>
      <c r="C65" s="41"/>
      <c r="D65" s="41"/>
      <c r="E65" s="41"/>
      <c r="F65" s="41"/>
      <c r="G65" s="41"/>
      <c r="H65" s="41"/>
      <c r="I65" s="41"/>
      <c r="J65" s="41"/>
      <c r="K65" s="41"/>
      <c r="L65" s="41">
        <f>3*6</f>
        <v>18</v>
      </c>
      <c r="M65" s="41"/>
      <c r="N65" s="41">
        <f>16*6</f>
        <v>96</v>
      </c>
      <c r="O65" s="41"/>
      <c r="P65" s="41"/>
      <c r="Q65" s="41"/>
      <c r="R65" s="41"/>
      <c r="S65" s="41"/>
      <c r="T65" s="41"/>
      <c r="U65" s="41">
        <f>3*12</f>
        <v>36</v>
      </c>
      <c r="V65" s="1"/>
      <c r="W65" s="41"/>
      <c r="X65" s="1"/>
      <c r="Y65" s="1"/>
      <c r="Z65" s="41"/>
      <c r="AA65" s="58"/>
      <c r="AB65" s="58"/>
      <c r="AC65" s="41"/>
      <c r="AD65" s="41"/>
      <c r="AE65" s="41"/>
      <c r="AF65" s="60">
        <f t="shared" si="2"/>
        <v>150</v>
      </c>
      <c r="AG65" s="39">
        <v>0</v>
      </c>
      <c r="AH65" s="40" t="e">
        <f t="shared" si="3"/>
        <v>#DIV/0!</v>
      </c>
      <c r="AI65" t="s">
        <v>320</v>
      </c>
    </row>
    <row r="66" spans="1:35" ht="20.100000000000001" customHeight="1" x14ac:dyDescent="0.25">
      <c r="A66" s="1">
        <v>54</v>
      </c>
      <c r="B66" s="41" t="s">
        <v>119</v>
      </c>
      <c r="C66" s="41"/>
      <c r="D66" s="41"/>
      <c r="E66" s="41"/>
      <c r="F66" s="41"/>
      <c r="G66" s="41"/>
      <c r="H66" s="41"/>
      <c r="I66" s="41"/>
      <c r="J66" s="41"/>
      <c r="K66" s="41"/>
      <c r="L66" s="41">
        <f>1*6</f>
        <v>6</v>
      </c>
      <c r="M66" s="41"/>
      <c r="N66" s="41">
        <f>7*6</f>
        <v>42</v>
      </c>
      <c r="O66" s="41">
        <f>9*6</f>
        <v>54</v>
      </c>
      <c r="P66" s="41"/>
      <c r="Q66" s="41"/>
      <c r="R66" s="41"/>
      <c r="S66" s="41"/>
      <c r="T66" s="41"/>
      <c r="U66" s="41"/>
      <c r="V66" s="1"/>
      <c r="W66" s="41"/>
      <c r="X66" s="1"/>
      <c r="Y66" s="1"/>
      <c r="Z66" s="41">
        <f>8*6</f>
        <v>48</v>
      </c>
      <c r="AA66" s="58"/>
      <c r="AB66" s="58"/>
      <c r="AC66" s="41"/>
      <c r="AD66" s="41"/>
      <c r="AE66" s="41"/>
      <c r="AF66" s="60">
        <f t="shared" si="2"/>
        <v>150</v>
      </c>
      <c r="AG66" s="39">
        <v>0</v>
      </c>
      <c r="AH66" s="40" t="e">
        <f t="shared" si="3"/>
        <v>#DIV/0!</v>
      </c>
      <c r="AI66" t="s">
        <v>320</v>
      </c>
    </row>
    <row r="67" spans="1:35" ht="20.100000000000001" customHeight="1" x14ac:dyDescent="0.25">
      <c r="A67" s="1">
        <v>55</v>
      </c>
      <c r="B67" s="41" t="s">
        <v>120</v>
      </c>
      <c r="C67" s="446" t="s">
        <v>231</v>
      </c>
      <c r="D67" s="447"/>
      <c r="E67" s="447"/>
      <c r="F67" s="447"/>
      <c r="G67" s="447"/>
      <c r="H67" s="447"/>
      <c r="I67" s="447"/>
      <c r="J67" s="447"/>
      <c r="K67" s="447"/>
      <c r="L67" s="447"/>
      <c r="M67" s="447"/>
      <c r="N67" s="447"/>
      <c r="O67" s="447"/>
      <c r="P67" s="447"/>
      <c r="Q67" s="447"/>
      <c r="R67" s="447"/>
      <c r="S67" s="447"/>
      <c r="T67" s="447"/>
      <c r="U67" s="447"/>
      <c r="V67" s="447"/>
      <c r="W67" s="447"/>
      <c r="X67" s="447"/>
      <c r="Y67" s="447"/>
      <c r="Z67" s="447"/>
      <c r="AA67" s="447"/>
      <c r="AB67" s="447"/>
      <c r="AC67" s="447"/>
      <c r="AD67" s="447"/>
      <c r="AE67" s="448"/>
      <c r="AF67" s="60">
        <f t="shared" si="2"/>
        <v>0</v>
      </c>
      <c r="AG67" s="39">
        <v>0</v>
      </c>
      <c r="AH67" s="40" t="e">
        <f t="shared" si="3"/>
        <v>#VALUE!</v>
      </c>
      <c r="AI67" t="s">
        <v>320</v>
      </c>
    </row>
    <row r="68" spans="1:35" ht="20.100000000000001" customHeight="1" x14ac:dyDescent="0.25">
      <c r="A68" s="1">
        <v>56</v>
      </c>
      <c r="B68" s="41" t="s">
        <v>121</v>
      </c>
      <c r="C68" s="446" t="s">
        <v>231</v>
      </c>
      <c r="D68" s="447"/>
      <c r="E68" s="447"/>
      <c r="F68" s="447"/>
      <c r="G68" s="447"/>
      <c r="H68" s="447"/>
      <c r="I68" s="447"/>
      <c r="J68" s="447"/>
      <c r="K68" s="447"/>
      <c r="L68" s="447"/>
      <c r="M68" s="447"/>
      <c r="N68" s="447"/>
      <c r="O68" s="447"/>
      <c r="P68" s="447"/>
      <c r="Q68" s="447"/>
      <c r="R68" s="447"/>
      <c r="S68" s="447"/>
      <c r="T68" s="447"/>
      <c r="U68" s="447"/>
      <c r="V68" s="447"/>
      <c r="W68" s="447"/>
      <c r="X68" s="447"/>
      <c r="Y68" s="447"/>
      <c r="Z68" s="447"/>
      <c r="AA68" s="447"/>
      <c r="AB68" s="447"/>
      <c r="AC68" s="447"/>
      <c r="AD68" s="447"/>
      <c r="AE68" s="448"/>
      <c r="AF68" s="60">
        <f t="shared" si="2"/>
        <v>0</v>
      </c>
      <c r="AG68" s="39">
        <v>0</v>
      </c>
      <c r="AH68" s="40" t="e">
        <f t="shared" si="3"/>
        <v>#VALUE!</v>
      </c>
      <c r="AI68" t="s">
        <v>320</v>
      </c>
    </row>
    <row r="69" spans="1:35" ht="20.100000000000001" customHeight="1" x14ac:dyDescent="0.25">
      <c r="A69" s="1">
        <v>57</v>
      </c>
      <c r="B69" s="41" t="s">
        <v>122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>
        <f>19*6</f>
        <v>114</v>
      </c>
      <c r="P69" s="41"/>
      <c r="Q69" s="41"/>
      <c r="R69" s="41"/>
      <c r="S69" s="41"/>
      <c r="T69" s="41"/>
      <c r="U69" s="41"/>
      <c r="V69" s="1"/>
      <c r="W69" s="41"/>
      <c r="X69" s="1"/>
      <c r="Y69" s="1"/>
      <c r="Z69" s="41">
        <f>6*6</f>
        <v>36</v>
      </c>
      <c r="AA69" s="58"/>
      <c r="AB69" s="58"/>
      <c r="AC69" s="41"/>
      <c r="AD69" s="41"/>
      <c r="AE69" s="41"/>
      <c r="AF69" s="60">
        <f t="shared" si="2"/>
        <v>150</v>
      </c>
      <c r="AG69" s="39">
        <v>0</v>
      </c>
      <c r="AH69" s="40" t="e">
        <f t="shared" si="3"/>
        <v>#DIV/0!</v>
      </c>
      <c r="AI69" t="s">
        <v>320</v>
      </c>
    </row>
    <row r="70" spans="1:35" ht="20.100000000000001" customHeight="1" x14ac:dyDescent="0.25">
      <c r="A70" s="1">
        <v>58</v>
      </c>
      <c r="B70" s="41" t="s">
        <v>123</v>
      </c>
      <c r="C70" s="446" t="s">
        <v>231</v>
      </c>
      <c r="D70" s="447"/>
      <c r="E70" s="447"/>
      <c r="F70" s="447"/>
      <c r="G70" s="447"/>
      <c r="H70" s="447"/>
      <c r="I70" s="447"/>
      <c r="J70" s="447"/>
      <c r="K70" s="447"/>
      <c r="L70" s="447"/>
      <c r="M70" s="447"/>
      <c r="N70" s="447"/>
      <c r="O70" s="447"/>
      <c r="P70" s="447"/>
      <c r="Q70" s="447"/>
      <c r="R70" s="447"/>
      <c r="S70" s="447"/>
      <c r="T70" s="447"/>
      <c r="U70" s="447"/>
      <c r="V70" s="447"/>
      <c r="W70" s="447"/>
      <c r="X70" s="447"/>
      <c r="Y70" s="447"/>
      <c r="Z70" s="447"/>
      <c r="AA70" s="447"/>
      <c r="AB70" s="447"/>
      <c r="AC70" s="447"/>
      <c r="AD70" s="447"/>
      <c r="AE70" s="448"/>
      <c r="AF70" s="60">
        <f t="shared" si="2"/>
        <v>0</v>
      </c>
      <c r="AG70" s="39">
        <v>0</v>
      </c>
      <c r="AH70" s="40" t="e">
        <f t="shared" si="3"/>
        <v>#VALUE!</v>
      </c>
      <c r="AI70" t="s">
        <v>320</v>
      </c>
    </row>
    <row r="71" spans="1:35" ht="20.100000000000001" customHeight="1" x14ac:dyDescent="0.25">
      <c r="A71" s="1">
        <v>59</v>
      </c>
      <c r="B71" s="41" t="s">
        <v>124</v>
      </c>
      <c r="C71" s="41"/>
      <c r="D71" s="41">
        <f>25*6</f>
        <v>150</v>
      </c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1"/>
      <c r="W71" s="41"/>
      <c r="X71" s="1"/>
      <c r="Y71" s="1"/>
      <c r="Z71" s="41"/>
      <c r="AA71" s="58"/>
      <c r="AB71" s="58"/>
      <c r="AC71" s="41"/>
      <c r="AD71" s="41"/>
      <c r="AE71" s="41"/>
      <c r="AF71" s="60">
        <f t="shared" si="2"/>
        <v>150</v>
      </c>
      <c r="AG71" s="39">
        <v>18</v>
      </c>
      <c r="AH71" s="40" t="e">
        <f t="shared" si="3"/>
        <v>#DIV/0!</v>
      </c>
      <c r="AI71" t="s">
        <v>320</v>
      </c>
    </row>
    <row r="72" spans="1:35" ht="20.100000000000001" customHeight="1" x14ac:dyDescent="0.25">
      <c r="A72" s="1">
        <v>60</v>
      </c>
      <c r="B72" s="41" t="s">
        <v>125</v>
      </c>
      <c r="C72" s="446" t="s">
        <v>218</v>
      </c>
      <c r="D72" s="447"/>
      <c r="E72" s="447"/>
      <c r="F72" s="447"/>
      <c r="G72" s="447"/>
      <c r="H72" s="447"/>
      <c r="I72" s="447"/>
      <c r="J72" s="447"/>
      <c r="K72" s="447"/>
      <c r="L72" s="447"/>
      <c r="M72" s="447"/>
      <c r="N72" s="447"/>
      <c r="O72" s="447"/>
      <c r="P72" s="447"/>
      <c r="Q72" s="447"/>
      <c r="R72" s="447"/>
      <c r="S72" s="447"/>
      <c r="T72" s="447"/>
      <c r="U72" s="447"/>
      <c r="V72" s="447"/>
      <c r="W72" s="447"/>
      <c r="X72" s="447"/>
      <c r="Y72" s="447"/>
      <c r="Z72" s="447"/>
      <c r="AA72" s="447"/>
      <c r="AB72" s="447"/>
      <c r="AC72" s="447"/>
      <c r="AD72" s="447"/>
      <c r="AE72" s="448"/>
      <c r="AF72" s="60">
        <f t="shared" si="2"/>
        <v>0</v>
      </c>
      <c r="AG72" s="39">
        <v>0</v>
      </c>
      <c r="AH72" s="40" t="e">
        <f t="shared" si="3"/>
        <v>#VALUE!</v>
      </c>
      <c r="AI72" t="s">
        <v>320</v>
      </c>
    </row>
    <row r="73" spans="1:35" ht="20.100000000000001" customHeight="1" x14ac:dyDescent="0.25">
      <c r="A73" s="1">
        <v>61</v>
      </c>
      <c r="B73" s="41" t="s">
        <v>126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>
        <f>9*6</f>
        <v>54</v>
      </c>
      <c r="Q73" s="41"/>
      <c r="R73" s="41"/>
      <c r="S73" s="41"/>
      <c r="T73" s="41">
        <f>4*12</f>
        <v>48</v>
      </c>
      <c r="U73" s="41">
        <f>2*12</f>
        <v>24</v>
      </c>
      <c r="V73" s="1"/>
      <c r="W73" s="41"/>
      <c r="X73" s="1"/>
      <c r="Y73" s="1"/>
      <c r="Z73" s="41">
        <f>4*6</f>
        <v>24</v>
      </c>
      <c r="AA73" s="58"/>
      <c r="AB73" s="57"/>
      <c r="AC73" s="41"/>
      <c r="AD73" s="41"/>
      <c r="AE73" s="41"/>
      <c r="AF73" s="60">
        <f t="shared" si="2"/>
        <v>150</v>
      </c>
      <c r="AG73" s="39">
        <v>0</v>
      </c>
      <c r="AH73" s="40" t="e">
        <f t="shared" si="3"/>
        <v>#DIV/0!</v>
      </c>
      <c r="AI73" t="s">
        <v>320</v>
      </c>
    </row>
    <row r="74" spans="1:35" ht="20.100000000000001" customHeight="1" x14ac:dyDescent="0.25">
      <c r="A74" s="1">
        <v>62</v>
      </c>
      <c r="B74" s="41" t="s">
        <v>128</v>
      </c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>
        <f>6*6</f>
        <v>36</v>
      </c>
      <c r="P74" s="41">
        <f>1*6</f>
        <v>6</v>
      </c>
      <c r="Q74" s="41"/>
      <c r="R74" s="41">
        <f>6*6</f>
        <v>36</v>
      </c>
      <c r="S74" s="41"/>
      <c r="T74" s="41">
        <f>1*12</f>
        <v>12</v>
      </c>
      <c r="U74" s="41">
        <f>5*12</f>
        <v>60</v>
      </c>
      <c r="V74" s="1"/>
      <c r="W74" s="41"/>
      <c r="X74" s="1"/>
      <c r="Y74" s="1"/>
      <c r="Z74" s="41"/>
      <c r="AA74" s="58"/>
      <c r="AB74" s="58"/>
      <c r="AC74" s="41"/>
      <c r="AD74" s="41"/>
      <c r="AE74" s="41"/>
      <c r="AF74" s="60">
        <f t="shared" si="2"/>
        <v>150</v>
      </c>
      <c r="AG74" s="39">
        <v>0</v>
      </c>
      <c r="AH74" s="40" t="e">
        <f t="shared" si="3"/>
        <v>#DIV/0!</v>
      </c>
      <c r="AI74" t="s">
        <v>320</v>
      </c>
    </row>
    <row r="75" spans="1:35" ht="20.100000000000001" customHeight="1" x14ac:dyDescent="0.25">
      <c r="A75" s="1">
        <v>63</v>
      </c>
      <c r="B75" s="41" t="s">
        <v>129</v>
      </c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>
        <f>3*6</f>
        <v>18</v>
      </c>
      <c r="T75" s="446" t="s">
        <v>234</v>
      </c>
      <c r="U75" s="447"/>
      <c r="V75" s="447"/>
      <c r="W75" s="447"/>
      <c r="X75" s="447"/>
      <c r="Y75" s="447"/>
      <c r="Z75" s="447"/>
      <c r="AA75" s="447"/>
      <c r="AB75" s="448"/>
      <c r="AC75" s="41">
        <f>1*6</f>
        <v>6</v>
      </c>
      <c r="AD75" s="41"/>
      <c r="AE75" s="41"/>
      <c r="AF75" s="60">
        <f t="shared" si="2"/>
        <v>24</v>
      </c>
      <c r="AG75" s="39">
        <v>0</v>
      </c>
      <c r="AH75" s="40" t="e">
        <f t="shared" si="3"/>
        <v>#DIV/0!</v>
      </c>
      <c r="AI75" t="s">
        <v>320</v>
      </c>
    </row>
    <row r="76" spans="1:35" ht="20.100000000000001" customHeight="1" x14ac:dyDescent="0.25">
      <c r="A76" s="1">
        <v>64</v>
      </c>
      <c r="B76" s="41" t="s">
        <v>130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>
        <f>3*6</f>
        <v>18</v>
      </c>
      <c r="P76" s="41"/>
      <c r="Q76" s="41"/>
      <c r="R76" s="41">
        <f>10*6</f>
        <v>60</v>
      </c>
      <c r="S76" s="41"/>
      <c r="T76" s="41"/>
      <c r="U76" s="41">
        <f>6*12</f>
        <v>72</v>
      </c>
      <c r="V76" s="1"/>
      <c r="W76" s="41"/>
      <c r="X76" s="1"/>
      <c r="Y76" s="1"/>
      <c r="Z76" s="41"/>
      <c r="AA76" s="58"/>
      <c r="AB76" s="58"/>
      <c r="AC76" s="41"/>
      <c r="AD76" s="41"/>
      <c r="AE76" s="41"/>
      <c r="AF76" s="60">
        <f t="shared" si="2"/>
        <v>150</v>
      </c>
      <c r="AG76" s="39">
        <v>0</v>
      </c>
      <c r="AH76" s="40" t="e">
        <f t="shared" si="3"/>
        <v>#DIV/0!</v>
      </c>
      <c r="AI76" t="s">
        <v>320</v>
      </c>
    </row>
    <row r="77" spans="1:35" ht="20.100000000000001" customHeight="1" x14ac:dyDescent="0.25">
      <c r="A77" s="1">
        <v>65</v>
      </c>
      <c r="B77" s="41" t="s">
        <v>131</v>
      </c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>
        <f>2*6</f>
        <v>12</v>
      </c>
      <c r="P77" s="41"/>
      <c r="Q77" s="41"/>
      <c r="R77" s="41">
        <f>7*6</f>
        <v>42</v>
      </c>
      <c r="S77" s="41"/>
      <c r="T77" s="41"/>
      <c r="U77" s="41">
        <f>8*12</f>
        <v>96</v>
      </c>
      <c r="V77" s="1"/>
      <c r="W77" s="41"/>
      <c r="X77" s="1"/>
      <c r="Y77" s="1"/>
      <c r="Z77" s="41"/>
      <c r="AA77" s="58"/>
      <c r="AB77" s="58"/>
      <c r="AC77" s="41"/>
      <c r="AD77" s="41"/>
      <c r="AE77" s="41"/>
      <c r="AF77" s="60">
        <f t="shared" ref="AF77:AF97" si="4">SUM(C77:AE77)</f>
        <v>150</v>
      </c>
      <c r="AG77" s="39">
        <v>0</v>
      </c>
      <c r="AH77" s="40" t="e">
        <f t="shared" ref="AH77:AH97" si="5">+AG77/C77</f>
        <v>#DIV/0!</v>
      </c>
      <c r="AI77" t="s">
        <v>320</v>
      </c>
    </row>
    <row r="78" spans="1:35" ht="20.100000000000001" customHeight="1" x14ac:dyDescent="0.25">
      <c r="A78" s="1">
        <v>66</v>
      </c>
      <c r="B78" s="41" t="s">
        <v>132</v>
      </c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>
        <f>5*6</f>
        <v>30</v>
      </c>
      <c r="P78" s="41"/>
      <c r="Q78" s="41"/>
      <c r="R78" s="41">
        <f>6*6</f>
        <v>36</v>
      </c>
      <c r="S78" s="41"/>
      <c r="T78" s="41">
        <f>4*12</f>
        <v>48</v>
      </c>
      <c r="U78" s="41">
        <f>3*12</f>
        <v>36</v>
      </c>
      <c r="V78" s="1"/>
      <c r="W78" s="41"/>
      <c r="X78" s="1"/>
      <c r="Y78" s="1"/>
      <c r="Z78" s="41"/>
      <c r="AA78" s="58"/>
      <c r="AB78" s="58"/>
      <c r="AC78" s="41"/>
      <c r="AD78" s="41"/>
      <c r="AE78" s="41"/>
      <c r="AF78" s="60">
        <f t="shared" si="4"/>
        <v>150</v>
      </c>
      <c r="AG78" s="39">
        <v>0</v>
      </c>
      <c r="AH78" s="40" t="e">
        <f t="shared" si="5"/>
        <v>#DIV/0!</v>
      </c>
      <c r="AI78" t="s">
        <v>320</v>
      </c>
    </row>
    <row r="79" spans="1:35" ht="20.100000000000001" customHeight="1" x14ac:dyDescent="0.25">
      <c r="A79" s="1">
        <v>67</v>
      </c>
      <c r="B79" s="41" t="s">
        <v>133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>
        <f>4*6</f>
        <v>24</v>
      </c>
      <c r="P79" s="41">
        <f>1*6</f>
        <v>6</v>
      </c>
      <c r="Q79" s="41"/>
      <c r="R79" s="41">
        <f>8*6</f>
        <v>48</v>
      </c>
      <c r="S79" s="41"/>
      <c r="T79" s="41">
        <f>2*12</f>
        <v>24</v>
      </c>
      <c r="U79" s="41">
        <f>4*12</f>
        <v>48</v>
      </c>
      <c r="V79" s="1"/>
      <c r="W79" s="41"/>
      <c r="X79" s="1"/>
      <c r="Y79" s="1"/>
      <c r="Z79" s="41"/>
      <c r="AA79" s="58"/>
      <c r="AB79" s="58"/>
      <c r="AC79" s="41"/>
      <c r="AD79" s="41"/>
      <c r="AE79" s="41"/>
      <c r="AF79" s="60">
        <f t="shared" si="4"/>
        <v>150</v>
      </c>
      <c r="AG79" s="39">
        <v>0</v>
      </c>
      <c r="AH79" s="40" t="e">
        <f t="shared" si="5"/>
        <v>#DIV/0!</v>
      </c>
      <c r="AI79" t="s">
        <v>320</v>
      </c>
    </row>
    <row r="80" spans="1:35" ht="20.100000000000001" customHeight="1" x14ac:dyDescent="0.25">
      <c r="A80" s="1">
        <v>68</v>
      </c>
      <c r="B80" s="41" t="s">
        <v>134</v>
      </c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1"/>
      <c r="W80" s="41"/>
      <c r="X80" s="1"/>
      <c r="Y80" s="1"/>
      <c r="Z80" s="41">
        <f>24*6</f>
        <v>144</v>
      </c>
      <c r="AA80" s="58"/>
      <c r="AB80" s="68"/>
      <c r="AC80" s="41">
        <f>1*6</f>
        <v>6</v>
      </c>
      <c r="AD80" s="41"/>
      <c r="AE80" s="41"/>
      <c r="AF80" s="60">
        <f t="shared" si="4"/>
        <v>150</v>
      </c>
      <c r="AG80" s="39">
        <v>0</v>
      </c>
      <c r="AH80" s="40" t="e">
        <f t="shared" si="5"/>
        <v>#DIV/0!</v>
      </c>
      <c r="AI80" t="s">
        <v>320</v>
      </c>
    </row>
    <row r="81" spans="1:35" ht="20.100000000000001" customHeight="1" x14ac:dyDescent="0.25">
      <c r="A81" s="1">
        <v>69</v>
      </c>
      <c r="B81" s="41" t="s">
        <v>135</v>
      </c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1"/>
      <c r="W81" s="41"/>
      <c r="X81" s="1"/>
      <c r="Y81" s="1"/>
      <c r="Z81" s="41">
        <f>25*6</f>
        <v>150</v>
      </c>
      <c r="AA81" s="58"/>
      <c r="AB81" s="58"/>
      <c r="AC81" s="41"/>
      <c r="AD81" s="41"/>
      <c r="AE81" s="41"/>
      <c r="AF81" s="60">
        <f t="shared" si="4"/>
        <v>150</v>
      </c>
      <c r="AG81" s="39">
        <v>0</v>
      </c>
      <c r="AH81" s="40" t="e">
        <f t="shared" si="5"/>
        <v>#DIV/0!</v>
      </c>
      <c r="AI81" t="s">
        <v>320</v>
      </c>
    </row>
    <row r="82" spans="1:35" ht="20.100000000000001" customHeight="1" x14ac:dyDescent="0.25">
      <c r="A82" s="1">
        <v>70</v>
      </c>
      <c r="B82" s="41" t="s">
        <v>136</v>
      </c>
      <c r="C82" s="41"/>
      <c r="D82" s="41"/>
      <c r="E82" s="41">
        <v>30</v>
      </c>
      <c r="F82" s="446" t="s">
        <v>235</v>
      </c>
      <c r="G82" s="447"/>
      <c r="H82" s="447"/>
      <c r="I82" s="447"/>
      <c r="J82" s="447"/>
      <c r="K82" s="447"/>
      <c r="L82" s="447"/>
      <c r="M82" s="447"/>
      <c r="N82" s="447"/>
      <c r="O82" s="447"/>
      <c r="P82" s="447"/>
      <c r="Q82" s="447"/>
      <c r="R82" s="447"/>
      <c r="S82" s="447"/>
      <c r="T82" s="447"/>
      <c r="U82" s="447"/>
      <c r="V82" s="447"/>
      <c r="W82" s="447"/>
      <c r="X82" s="447"/>
      <c r="Y82" s="447"/>
      <c r="Z82" s="447"/>
      <c r="AA82" s="447"/>
      <c r="AB82" s="448"/>
      <c r="AC82" s="41">
        <f>1*6</f>
        <v>6</v>
      </c>
      <c r="AD82" s="41"/>
      <c r="AE82" s="41"/>
      <c r="AF82" s="60">
        <f t="shared" si="4"/>
        <v>36</v>
      </c>
      <c r="AG82" s="39">
        <v>0</v>
      </c>
      <c r="AH82" s="40" t="e">
        <f t="shared" si="5"/>
        <v>#DIV/0!</v>
      </c>
      <c r="AI82" t="s">
        <v>320</v>
      </c>
    </row>
    <row r="83" spans="1:35" ht="20.100000000000001" customHeight="1" x14ac:dyDescent="0.25">
      <c r="A83" s="1">
        <v>71</v>
      </c>
      <c r="B83" s="41" t="s">
        <v>137</v>
      </c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1"/>
      <c r="W83" s="41"/>
      <c r="X83" s="1"/>
      <c r="Y83" s="1"/>
      <c r="Z83" s="41">
        <f>25*6</f>
        <v>150</v>
      </c>
      <c r="AA83" s="58"/>
      <c r="AB83" s="58"/>
      <c r="AC83" s="41"/>
      <c r="AD83" s="41"/>
      <c r="AE83" s="41"/>
      <c r="AF83" s="60">
        <f t="shared" si="4"/>
        <v>150</v>
      </c>
      <c r="AG83" s="39">
        <v>0</v>
      </c>
      <c r="AH83" s="40" t="e">
        <f t="shared" si="5"/>
        <v>#DIV/0!</v>
      </c>
      <c r="AI83" t="s">
        <v>320</v>
      </c>
    </row>
    <row r="84" spans="1:35" ht="20.100000000000001" customHeight="1" x14ac:dyDescent="0.25">
      <c r="A84" s="1">
        <v>72</v>
      </c>
      <c r="B84" s="41" t="s">
        <v>138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1"/>
      <c r="W84" s="41"/>
      <c r="X84" s="1"/>
      <c r="Y84" s="1"/>
      <c r="Z84" s="41">
        <f>25*6</f>
        <v>150</v>
      </c>
      <c r="AA84" s="58"/>
      <c r="AB84" s="58"/>
      <c r="AC84" s="41"/>
      <c r="AD84" s="41"/>
      <c r="AE84" s="41"/>
      <c r="AF84" s="60">
        <f t="shared" si="4"/>
        <v>150</v>
      </c>
      <c r="AG84" s="39">
        <v>0</v>
      </c>
      <c r="AH84" s="40" t="e">
        <f t="shared" si="5"/>
        <v>#DIV/0!</v>
      </c>
      <c r="AI84" t="s">
        <v>320</v>
      </c>
    </row>
    <row r="85" spans="1:35" ht="20.100000000000001" customHeight="1" x14ac:dyDescent="0.25">
      <c r="A85" s="1">
        <v>73</v>
      </c>
      <c r="B85" s="41" t="s">
        <v>139</v>
      </c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1"/>
      <c r="W85" s="41"/>
      <c r="X85" s="1"/>
      <c r="Y85" s="1"/>
      <c r="Z85" s="41">
        <f>25*6</f>
        <v>150</v>
      </c>
      <c r="AA85" s="58"/>
      <c r="AB85" s="58"/>
      <c r="AC85" s="41"/>
      <c r="AD85" s="41"/>
      <c r="AE85" s="41"/>
      <c r="AF85" s="60">
        <f t="shared" si="4"/>
        <v>150</v>
      </c>
      <c r="AG85" s="39">
        <v>0</v>
      </c>
      <c r="AH85" s="40" t="e">
        <f t="shared" si="5"/>
        <v>#DIV/0!</v>
      </c>
      <c r="AI85" t="s">
        <v>320</v>
      </c>
    </row>
    <row r="86" spans="1:35" ht="20.100000000000001" customHeight="1" x14ac:dyDescent="0.25">
      <c r="A86" s="1">
        <v>74</v>
      </c>
      <c r="B86" s="41" t="s">
        <v>140</v>
      </c>
      <c r="C86" s="41"/>
      <c r="D86" s="41">
        <f>9*6</f>
        <v>54</v>
      </c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>
        <f>8*12</f>
        <v>96</v>
      </c>
      <c r="V86" s="1"/>
      <c r="W86" s="41"/>
      <c r="X86" s="1"/>
      <c r="Y86" s="1"/>
      <c r="Z86" s="41"/>
      <c r="AA86" s="58"/>
      <c r="AB86" s="58"/>
      <c r="AC86" s="41"/>
      <c r="AD86" s="41"/>
      <c r="AE86" s="41"/>
      <c r="AF86" s="60">
        <f t="shared" si="4"/>
        <v>150</v>
      </c>
      <c r="AG86" s="39">
        <v>0</v>
      </c>
      <c r="AH86" s="40" t="e">
        <f t="shared" si="5"/>
        <v>#DIV/0!</v>
      </c>
      <c r="AI86" t="s">
        <v>320</v>
      </c>
    </row>
    <row r="87" spans="1:35" ht="20.100000000000001" customHeight="1" x14ac:dyDescent="0.25">
      <c r="A87" s="1">
        <v>75</v>
      </c>
      <c r="B87" s="41" t="s">
        <v>141</v>
      </c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>
        <v>54</v>
      </c>
      <c r="P87" s="41"/>
      <c r="Q87" s="41"/>
      <c r="R87" s="41"/>
      <c r="S87" s="41"/>
      <c r="T87" s="41"/>
      <c r="U87" s="41">
        <f>8*12</f>
        <v>96</v>
      </c>
      <c r="V87" s="1"/>
      <c r="W87" s="41"/>
      <c r="X87" s="1"/>
      <c r="Y87" s="1"/>
      <c r="Z87" s="41"/>
      <c r="AA87" s="58"/>
      <c r="AB87" s="58"/>
      <c r="AC87" s="41"/>
      <c r="AD87" s="41"/>
      <c r="AE87" s="41"/>
      <c r="AF87" s="60">
        <f t="shared" si="4"/>
        <v>150</v>
      </c>
      <c r="AG87" s="39">
        <v>0</v>
      </c>
      <c r="AH87" s="40" t="e">
        <f t="shared" si="5"/>
        <v>#DIV/0!</v>
      </c>
      <c r="AI87" t="s">
        <v>320</v>
      </c>
    </row>
    <row r="88" spans="1:35" ht="20.100000000000001" customHeight="1" x14ac:dyDescent="0.25">
      <c r="A88" s="1">
        <v>76</v>
      </c>
      <c r="B88" s="41" t="s">
        <v>212</v>
      </c>
      <c r="C88" s="446" t="s">
        <v>236</v>
      </c>
      <c r="D88" s="447"/>
      <c r="E88" s="447"/>
      <c r="F88" s="447"/>
      <c r="G88" s="447"/>
      <c r="H88" s="447"/>
      <c r="I88" s="447"/>
      <c r="J88" s="447"/>
      <c r="K88" s="447"/>
      <c r="L88" s="447"/>
      <c r="M88" s="447"/>
      <c r="N88" s="447"/>
      <c r="O88" s="448"/>
      <c r="P88" s="41">
        <f>2*6</f>
        <v>12</v>
      </c>
      <c r="Q88" s="41"/>
      <c r="R88" s="41"/>
      <c r="S88" s="41"/>
      <c r="T88" s="41">
        <f>3*12</f>
        <v>36</v>
      </c>
      <c r="U88" s="41">
        <f>2*12</f>
        <v>24</v>
      </c>
      <c r="V88" s="1"/>
      <c r="W88" s="41"/>
      <c r="X88" s="1"/>
      <c r="Y88" s="1"/>
      <c r="Z88" s="41">
        <f>1*6</f>
        <v>6</v>
      </c>
      <c r="AA88" s="58"/>
      <c r="AB88" s="58"/>
      <c r="AC88" s="41"/>
      <c r="AD88" s="41"/>
      <c r="AE88" s="41"/>
      <c r="AF88" s="60">
        <f t="shared" si="4"/>
        <v>78</v>
      </c>
      <c r="AG88" s="39">
        <v>0</v>
      </c>
      <c r="AH88" s="40" t="e">
        <f t="shared" si="5"/>
        <v>#VALUE!</v>
      </c>
      <c r="AI88" t="s">
        <v>320</v>
      </c>
    </row>
    <row r="89" spans="1:35" ht="20.100000000000001" customHeight="1" x14ac:dyDescent="0.25">
      <c r="A89" s="1">
        <v>77</v>
      </c>
      <c r="B89" s="41" t="s">
        <v>142</v>
      </c>
      <c r="C89" s="446" t="s">
        <v>236</v>
      </c>
      <c r="D89" s="447"/>
      <c r="E89" s="447"/>
      <c r="F89" s="447"/>
      <c r="G89" s="447"/>
      <c r="H89" s="447"/>
      <c r="I89" s="447"/>
      <c r="J89" s="447"/>
      <c r="K89" s="447"/>
      <c r="L89" s="447"/>
      <c r="M89" s="447"/>
      <c r="N89" s="447"/>
      <c r="O89" s="447"/>
      <c r="P89" s="447"/>
      <c r="Q89" s="447"/>
      <c r="R89" s="447"/>
      <c r="S89" s="447"/>
      <c r="T89" s="447"/>
      <c r="U89" s="447"/>
      <c r="V89" s="447"/>
      <c r="W89" s="447"/>
      <c r="X89" s="447"/>
      <c r="Y89" s="447"/>
      <c r="Z89" s="447"/>
      <c r="AA89" s="447"/>
      <c r="AB89" s="447"/>
      <c r="AC89" s="447"/>
      <c r="AD89" s="447"/>
      <c r="AE89" s="448"/>
      <c r="AF89" s="60">
        <f t="shared" si="4"/>
        <v>0</v>
      </c>
      <c r="AG89" s="39">
        <v>0</v>
      </c>
      <c r="AH89" s="40" t="e">
        <f t="shared" si="5"/>
        <v>#VALUE!</v>
      </c>
      <c r="AI89" t="s">
        <v>320</v>
      </c>
    </row>
    <row r="90" spans="1:35" ht="20.100000000000001" customHeight="1" x14ac:dyDescent="0.25">
      <c r="A90" s="1">
        <v>78</v>
      </c>
      <c r="B90" s="41" t="s">
        <v>143</v>
      </c>
      <c r="C90" s="446" t="s">
        <v>236</v>
      </c>
      <c r="D90" s="447"/>
      <c r="E90" s="447"/>
      <c r="F90" s="447"/>
      <c r="G90" s="447"/>
      <c r="H90" s="447"/>
      <c r="I90" s="447"/>
      <c r="J90" s="447"/>
      <c r="K90" s="447"/>
      <c r="L90" s="447"/>
      <c r="M90" s="447"/>
      <c r="N90" s="447"/>
      <c r="O90" s="447"/>
      <c r="P90" s="447"/>
      <c r="Q90" s="447"/>
      <c r="R90" s="447"/>
      <c r="S90" s="447"/>
      <c r="T90" s="447"/>
      <c r="U90" s="447"/>
      <c r="V90" s="447"/>
      <c r="W90" s="447"/>
      <c r="X90" s="447"/>
      <c r="Y90" s="447"/>
      <c r="Z90" s="447"/>
      <c r="AA90" s="447"/>
      <c r="AB90" s="447"/>
      <c r="AC90" s="447"/>
      <c r="AD90" s="447"/>
      <c r="AE90" s="448"/>
      <c r="AF90" s="60">
        <f t="shared" si="4"/>
        <v>0</v>
      </c>
      <c r="AG90" s="39">
        <v>0</v>
      </c>
      <c r="AH90" s="40" t="e">
        <f t="shared" si="5"/>
        <v>#VALUE!</v>
      </c>
      <c r="AI90" t="s">
        <v>320</v>
      </c>
    </row>
    <row r="91" spans="1:35" ht="20.100000000000001" customHeight="1" x14ac:dyDescent="0.25">
      <c r="A91" s="1">
        <v>79</v>
      </c>
      <c r="B91" s="41" t="s">
        <v>144</v>
      </c>
      <c r="C91" s="446" t="s">
        <v>236</v>
      </c>
      <c r="D91" s="447"/>
      <c r="E91" s="447"/>
      <c r="F91" s="447"/>
      <c r="G91" s="447"/>
      <c r="H91" s="447"/>
      <c r="I91" s="447"/>
      <c r="J91" s="447"/>
      <c r="K91" s="447"/>
      <c r="L91" s="447"/>
      <c r="M91" s="447"/>
      <c r="N91" s="447"/>
      <c r="O91" s="447"/>
      <c r="P91" s="447"/>
      <c r="Q91" s="447"/>
      <c r="R91" s="447"/>
      <c r="S91" s="447"/>
      <c r="T91" s="447"/>
      <c r="U91" s="447"/>
      <c r="V91" s="447"/>
      <c r="W91" s="447"/>
      <c r="X91" s="447"/>
      <c r="Y91" s="447"/>
      <c r="Z91" s="447"/>
      <c r="AA91" s="447"/>
      <c r="AB91" s="447"/>
      <c r="AC91" s="447"/>
      <c r="AD91" s="447"/>
      <c r="AE91" s="448"/>
      <c r="AF91" s="60">
        <f t="shared" si="4"/>
        <v>0</v>
      </c>
      <c r="AG91" s="39">
        <v>0</v>
      </c>
      <c r="AH91" s="40" t="e">
        <f t="shared" si="5"/>
        <v>#VALUE!</v>
      </c>
      <c r="AI91" t="s">
        <v>320</v>
      </c>
    </row>
    <row r="92" spans="1:35" ht="20.100000000000001" customHeight="1" x14ac:dyDescent="0.25">
      <c r="A92" s="1">
        <v>80</v>
      </c>
      <c r="B92" s="41" t="s">
        <v>145</v>
      </c>
      <c r="C92" s="41"/>
      <c r="D92" s="41"/>
      <c r="E92" s="41">
        <f>1*6</f>
        <v>6</v>
      </c>
      <c r="F92" s="41"/>
      <c r="G92" s="41"/>
      <c r="H92" s="41"/>
      <c r="I92" s="41"/>
      <c r="J92" s="41"/>
      <c r="K92" s="41"/>
      <c r="L92" s="41"/>
      <c r="M92" s="41"/>
      <c r="N92" s="41"/>
      <c r="O92" s="45"/>
      <c r="P92" s="41"/>
      <c r="Q92" s="41"/>
      <c r="R92" s="41"/>
      <c r="S92" s="41"/>
      <c r="T92" s="41"/>
      <c r="U92" s="41">
        <f>5*12</f>
        <v>60</v>
      </c>
      <c r="V92" s="1"/>
      <c r="W92" s="41"/>
      <c r="X92" s="1"/>
      <c r="Y92" s="1"/>
      <c r="Z92" s="41"/>
      <c r="AA92" s="58"/>
      <c r="AB92" s="58"/>
      <c r="AC92" s="41"/>
      <c r="AD92" s="41"/>
      <c r="AE92" s="41"/>
      <c r="AF92" s="60">
        <f t="shared" si="4"/>
        <v>66</v>
      </c>
      <c r="AG92" s="39">
        <v>13</v>
      </c>
      <c r="AH92" s="40" t="e">
        <f t="shared" si="5"/>
        <v>#DIV/0!</v>
      </c>
      <c r="AI92" t="s">
        <v>320</v>
      </c>
    </row>
    <row r="93" spans="1:35" ht="20.100000000000001" customHeight="1" x14ac:dyDescent="0.25">
      <c r="A93" s="1">
        <v>81</v>
      </c>
      <c r="B93" s="41" t="s">
        <v>146</v>
      </c>
      <c r="C93" s="41"/>
      <c r="D93" s="41"/>
      <c r="E93" s="41">
        <f>3*6</f>
        <v>18</v>
      </c>
      <c r="F93" s="41">
        <f>8*6</f>
        <v>48</v>
      </c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>
        <f>5*12</f>
        <v>60</v>
      </c>
      <c r="V93" s="1"/>
      <c r="W93" s="41"/>
      <c r="X93" s="1"/>
      <c r="Y93" s="1"/>
      <c r="Z93" s="41"/>
      <c r="AA93" s="58"/>
      <c r="AB93" s="58"/>
      <c r="AC93" s="41"/>
      <c r="AD93" s="41"/>
      <c r="AE93" s="41"/>
      <c r="AF93" s="60">
        <f t="shared" si="4"/>
        <v>126</v>
      </c>
      <c r="AG93" s="39">
        <v>209</v>
      </c>
      <c r="AH93" s="40" t="e">
        <f t="shared" si="5"/>
        <v>#DIV/0!</v>
      </c>
      <c r="AI93" t="s">
        <v>320</v>
      </c>
    </row>
    <row r="94" spans="1:35" ht="20.100000000000001" customHeight="1" x14ac:dyDescent="0.25">
      <c r="A94" s="1">
        <v>82</v>
      </c>
      <c r="B94" s="41" t="s">
        <v>220</v>
      </c>
      <c r="C94" s="41"/>
      <c r="D94" s="41"/>
      <c r="E94" s="41">
        <f>5*6</f>
        <v>30</v>
      </c>
      <c r="F94" s="41">
        <f>8*6</f>
        <v>48</v>
      </c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>
        <f>2*12</f>
        <v>24</v>
      </c>
      <c r="U94" s="41"/>
      <c r="V94" s="1"/>
      <c r="W94" s="41"/>
      <c r="X94" s="1"/>
      <c r="Y94" s="1"/>
      <c r="Z94" s="41"/>
      <c r="AA94" s="58"/>
      <c r="AB94" s="58"/>
      <c r="AC94" s="41"/>
      <c r="AD94" s="41"/>
      <c r="AE94" s="41"/>
      <c r="AF94" s="60">
        <f t="shared" si="4"/>
        <v>102</v>
      </c>
      <c r="AG94" s="39">
        <v>54</v>
      </c>
      <c r="AH94" s="40" t="e">
        <f t="shared" si="5"/>
        <v>#DIV/0!</v>
      </c>
      <c r="AI94" t="s">
        <v>320</v>
      </c>
    </row>
    <row r="95" spans="1:35" ht="20.100000000000001" customHeight="1" x14ac:dyDescent="0.25">
      <c r="A95" s="1">
        <v>83</v>
      </c>
      <c r="B95" s="41" t="s">
        <v>221</v>
      </c>
      <c r="C95" s="41"/>
      <c r="D95" s="41"/>
      <c r="E95" s="41"/>
      <c r="F95" s="41">
        <f>9*6</f>
        <v>54</v>
      </c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>
        <f>1*6</f>
        <v>6</v>
      </c>
      <c r="S95" s="41"/>
      <c r="T95" s="41">
        <f>5*12</f>
        <v>60</v>
      </c>
      <c r="U95" s="41">
        <f>7*12</f>
        <v>84</v>
      </c>
      <c r="V95" s="1"/>
      <c r="W95" s="41"/>
      <c r="X95" s="1"/>
      <c r="Y95" s="1"/>
      <c r="Z95" s="41"/>
      <c r="AA95" s="58"/>
      <c r="AB95" s="58"/>
      <c r="AC95" s="41"/>
      <c r="AD95" s="41"/>
      <c r="AE95" s="41"/>
      <c r="AF95" s="60">
        <f t="shared" si="4"/>
        <v>204</v>
      </c>
      <c r="AG95" s="39">
        <v>0</v>
      </c>
      <c r="AH95" s="40" t="e">
        <f t="shared" si="5"/>
        <v>#DIV/0!</v>
      </c>
      <c r="AI95" t="s">
        <v>320</v>
      </c>
    </row>
    <row r="96" spans="1:35" s="193" customFormat="1" ht="20.100000000000001" customHeight="1" x14ac:dyDescent="0.25">
      <c r="A96" s="1">
        <v>84</v>
      </c>
      <c r="B96" s="41" t="s">
        <v>222</v>
      </c>
      <c r="C96" s="446" t="s">
        <v>236</v>
      </c>
      <c r="D96" s="447"/>
      <c r="E96" s="447"/>
      <c r="F96" s="447"/>
      <c r="G96" s="447"/>
      <c r="H96" s="447"/>
      <c r="I96" s="447"/>
      <c r="J96" s="447"/>
      <c r="K96" s="447"/>
      <c r="L96" s="447"/>
      <c r="M96" s="447"/>
      <c r="N96" s="447"/>
      <c r="O96" s="447"/>
      <c r="P96" s="447"/>
      <c r="Q96" s="447"/>
      <c r="R96" s="447"/>
      <c r="S96" s="447"/>
      <c r="T96" s="447"/>
      <c r="U96" s="447"/>
      <c r="V96" s="447"/>
      <c r="W96" s="447"/>
      <c r="X96" s="447"/>
      <c r="Y96" s="447"/>
      <c r="Z96" s="447"/>
      <c r="AA96" s="447"/>
      <c r="AB96" s="447"/>
      <c r="AC96" s="447"/>
      <c r="AD96" s="447"/>
      <c r="AE96" s="448"/>
      <c r="AF96" s="190">
        <f t="shared" si="4"/>
        <v>0</v>
      </c>
      <c r="AG96" s="196">
        <v>0</v>
      </c>
      <c r="AH96" s="192" t="e">
        <f t="shared" si="5"/>
        <v>#VALUE!</v>
      </c>
      <c r="AI96" s="193" t="s">
        <v>320</v>
      </c>
    </row>
    <row r="97" spans="1:37" s="219" customFormat="1" ht="20.100000000000001" customHeight="1" x14ac:dyDescent="0.25">
      <c r="A97" s="1">
        <v>85</v>
      </c>
      <c r="B97" s="72" t="s">
        <v>302</v>
      </c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>
        <v>132</v>
      </c>
      <c r="S97" s="215"/>
      <c r="T97" s="72"/>
      <c r="U97" s="72"/>
      <c r="V97" s="215"/>
      <c r="W97" s="72"/>
      <c r="X97" s="215"/>
      <c r="Y97" s="72"/>
      <c r="Z97" s="72"/>
      <c r="AA97" s="87"/>
      <c r="AB97" s="87"/>
      <c r="AC97" s="72"/>
      <c r="AD97" s="72"/>
      <c r="AE97" s="72"/>
      <c r="AF97" s="216">
        <f t="shared" si="4"/>
        <v>132</v>
      </c>
      <c r="AG97" s="217">
        <v>38</v>
      </c>
      <c r="AH97" s="218" t="e">
        <f t="shared" si="5"/>
        <v>#DIV/0!</v>
      </c>
      <c r="AI97" s="219" t="s">
        <v>314</v>
      </c>
      <c r="AK97"/>
    </row>
    <row r="98" spans="1:37" s="219" customFormat="1" ht="20.100000000000001" customHeight="1" x14ac:dyDescent="0.25">
      <c r="A98" s="1">
        <v>86</v>
      </c>
      <c r="B98" s="72" t="s">
        <v>303</v>
      </c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>
        <f>10*12</f>
        <v>120</v>
      </c>
      <c r="S98" s="215"/>
      <c r="T98" s="72"/>
      <c r="U98" s="72"/>
      <c r="V98" s="215"/>
      <c r="W98" s="72"/>
      <c r="X98" s="215"/>
      <c r="Y98" s="72"/>
      <c r="Z98" s="72"/>
      <c r="AA98" s="87"/>
      <c r="AB98" s="87"/>
      <c r="AC98" s="72"/>
      <c r="AD98" s="72"/>
      <c r="AE98" s="72"/>
      <c r="AF98" s="216">
        <f t="shared" ref="AF98:AF120" si="6">SUM(C98:AE98)</f>
        <v>120</v>
      </c>
      <c r="AG98" s="217">
        <v>43</v>
      </c>
      <c r="AH98" s="218" t="e">
        <f t="shared" ref="AH98:AH120" si="7">+AG98/C98</f>
        <v>#DIV/0!</v>
      </c>
      <c r="AI98" s="219" t="s">
        <v>314</v>
      </c>
      <c r="AK98"/>
    </row>
    <row r="99" spans="1:37" s="219" customFormat="1" ht="20.100000000000001" customHeight="1" x14ac:dyDescent="0.25">
      <c r="A99" s="1">
        <v>87</v>
      </c>
      <c r="B99" s="72" t="s">
        <v>304</v>
      </c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>
        <f>10*12</f>
        <v>120</v>
      </c>
      <c r="S99" s="215"/>
      <c r="T99" s="72"/>
      <c r="U99" s="72"/>
      <c r="V99" s="215"/>
      <c r="W99" s="72"/>
      <c r="X99" s="215"/>
      <c r="Y99" s="72"/>
      <c r="Z99" s="72"/>
      <c r="AA99" s="87"/>
      <c r="AB99" s="87"/>
      <c r="AC99" s="72"/>
      <c r="AD99" s="72"/>
      <c r="AE99" s="72"/>
      <c r="AF99" s="216">
        <f t="shared" si="6"/>
        <v>120</v>
      </c>
      <c r="AG99" s="217">
        <v>50</v>
      </c>
      <c r="AH99" s="218" t="e">
        <f t="shared" si="7"/>
        <v>#DIV/0!</v>
      </c>
      <c r="AI99" s="219" t="s">
        <v>314</v>
      </c>
      <c r="AK99"/>
    </row>
    <row r="100" spans="1:37" s="219" customFormat="1" ht="20.100000000000001" customHeight="1" x14ac:dyDescent="0.25">
      <c r="A100" s="1">
        <v>88</v>
      </c>
      <c r="B100" s="72" t="s">
        <v>330</v>
      </c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>
        <f>10*6</f>
        <v>60</v>
      </c>
      <c r="S100" s="215" t="s">
        <v>342</v>
      </c>
      <c r="T100" s="72"/>
      <c r="U100" s="72"/>
      <c r="V100" s="215"/>
      <c r="W100" s="72"/>
      <c r="X100" s="215"/>
      <c r="Y100" s="72"/>
      <c r="Z100" s="72"/>
      <c r="AA100" s="87"/>
      <c r="AB100" s="87"/>
      <c r="AC100" s="72"/>
      <c r="AD100" s="72"/>
      <c r="AE100" s="72"/>
      <c r="AF100" s="216">
        <f t="shared" si="6"/>
        <v>60</v>
      </c>
      <c r="AG100" s="217">
        <v>44</v>
      </c>
      <c r="AH100" s="218" t="e">
        <f t="shared" si="7"/>
        <v>#DIV/0!</v>
      </c>
      <c r="AI100" s="219" t="s">
        <v>314</v>
      </c>
      <c r="AK100"/>
    </row>
    <row r="101" spans="1:37" ht="20.100000000000001" customHeight="1" x14ac:dyDescent="0.25">
      <c r="A101" s="1">
        <v>89</v>
      </c>
      <c r="B101" s="41" t="s">
        <v>305</v>
      </c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>
        <v>150</v>
      </c>
      <c r="S101" s="1"/>
      <c r="T101" s="41"/>
      <c r="U101" s="41"/>
      <c r="V101" s="1"/>
      <c r="W101" s="41"/>
      <c r="X101" s="1"/>
      <c r="Y101" s="41"/>
      <c r="Z101" s="41"/>
      <c r="AA101" s="58"/>
      <c r="AB101" s="58"/>
      <c r="AC101" s="41"/>
      <c r="AD101" s="41"/>
      <c r="AE101" s="41"/>
      <c r="AF101" s="60">
        <f t="shared" si="6"/>
        <v>150</v>
      </c>
      <c r="AG101" s="39">
        <v>0</v>
      </c>
      <c r="AH101" s="40" t="e">
        <f t="shared" si="7"/>
        <v>#DIV/0!</v>
      </c>
      <c r="AI101" t="s">
        <v>315</v>
      </c>
    </row>
    <row r="102" spans="1:37" ht="20.100000000000001" customHeight="1" x14ac:dyDescent="0.25">
      <c r="A102" s="1">
        <v>90</v>
      </c>
      <c r="B102" s="41" t="s">
        <v>307</v>
      </c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>
        <v>150</v>
      </c>
      <c r="S102" s="1"/>
      <c r="T102" s="41"/>
      <c r="U102" s="41"/>
      <c r="V102" s="1"/>
      <c r="W102" s="41"/>
      <c r="X102" s="1"/>
      <c r="Y102" s="41"/>
      <c r="Z102" s="41"/>
      <c r="AA102" s="58"/>
      <c r="AB102" s="58"/>
      <c r="AC102" s="41"/>
      <c r="AD102" s="41"/>
      <c r="AE102" s="41"/>
      <c r="AF102" s="60">
        <f t="shared" si="6"/>
        <v>150</v>
      </c>
      <c r="AG102" s="39">
        <v>11</v>
      </c>
      <c r="AH102" s="40" t="e">
        <f t="shared" si="7"/>
        <v>#DIV/0!</v>
      </c>
      <c r="AI102" t="s">
        <v>315</v>
      </c>
    </row>
    <row r="103" spans="1:37" ht="20.100000000000001" customHeight="1" x14ac:dyDescent="0.25">
      <c r="A103" s="1">
        <v>91</v>
      </c>
      <c r="B103" s="41" t="s">
        <v>306</v>
      </c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>
        <v>150</v>
      </c>
      <c r="S103" s="1"/>
      <c r="T103" s="41"/>
      <c r="U103" s="41"/>
      <c r="V103" s="1"/>
      <c r="W103" s="41"/>
      <c r="X103" s="1"/>
      <c r="Y103" s="41"/>
      <c r="Z103" s="41"/>
      <c r="AA103" s="58"/>
      <c r="AB103" s="58"/>
      <c r="AC103" s="41"/>
      <c r="AD103" s="41"/>
      <c r="AE103" s="41"/>
      <c r="AF103" s="60">
        <f t="shared" si="6"/>
        <v>150</v>
      </c>
      <c r="AG103" s="39">
        <v>10</v>
      </c>
      <c r="AH103" s="40" t="e">
        <f t="shared" si="7"/>
        <v>#DIV/0!</v>
      </c>
      <c r="AI103" t="s">
        <v>316</v>
      </c>
    </row>
    <row r="104" spans="1:37" ht="20.100000000000001" customHeight="1" x14ac:dyDescent="0.25">
      <c r="A104" s="1">
        <v>92</v>
      </c>
      <c r="B104" s="41" t="s">
        <v>308</v>
      </c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>
        <v>150</v>
      </c>
      <c r="S104" s="1"/>
      <c r="T104" s="41"/>
      <c r="U104" s="41"/>
      <c r="V104" s="1"/>
      <c r="W104" s="41"/>
      <c r="X104" s="1"/>
      <c r="Y104" s="41"/>
      <c r="Z104" s="41"/>
      <c r="AA104" s="58"/>
      <c r="AB104" s="58"/>
      <c r="AC104" s="41"/>
      <c r="AD104" s="41"/>
      <c r="AE104" s="41"/>
      <c r="AF104" s="60">
        <f t="shared" si="6"/>
        <v>150</v>
      </c>
      <c r="AG104" s="39"/>
      <c r="AH104" s="40" t="e">
        <f t="shared" si="7"/>
        <v>#DIV/0!</v>
      </c>
      <c r="AI104" t="s">
        <v>317</v>
      </c>
    </row>
    <row r="105" spans="1:37" ht="20.100000000000001" customHeight="1" x14ac:dyDescent="0.25">
      <c r="A105" s="1">
        <v>93</v>
      </c>
      <c r="B105" s="41" t="s">
        <v>309</v>
      </c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72">
        <v>150</v>
      </c>
      <c r="S105" s="1"/>
      <c r="T105" s="41"/>
      <c r="U105" s="41"/>
      <c r="V105" s="200"/>
      <c r="W105" s="41"/>
      <c r="X105" s="1"/>
      <c r="Y105" s="41"/>
      <c r="Z105" s="41"/>
      <c r="AA105" s="58"/>
      <c r="AB105" s="58"/>
      <c r="AC105" s="41"/>
      <c r="AD105" s="41"/>
      <c r="AE105" s="41"/>
      <c r="AF105" s="60">
        <f t="shared" si="6"/>
        <v>150</v>
      </c>
      <c r="AG105" s="39">
        <v>15</v>
      </c>
      <c r="AH105" s="40" t="e">
        <f t="shared" si="7"/>
        <v>#DIV/0!</v>
      </c>
      <c r="AI105" t="s">
        <v>317</v>
      </c>
    </row>
    <row r="106" spans="1:37" ht="20.100000000000001" customHeight="1" x14ac:dyDescent="0.25">
      <c r="A106" s="1">
        <v>94</v>
      </c>
      <c r="B106" s="41" t="s">
        <v>290</v>
      </c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>
        <v>150</v>
      </c>
      <c r="S106" s="1"/>
      <c r="T106" s="41"/>
      <c r="U106" s="41"/>
      <c r="V106" s="1"/>
      <c r="W106" s="41"/>
      <c r="X106" s="1"/>
      <c r="Y106" s="41"/>
      <c r="Z106" s="41"/>
      <c r="AA106" s="58"/>
      <c r="AB106" s="58"/>
      <c r="AC106" s="41"/>
      <c r="AD106" s="41"/>
      <c r="AE106" s="41"/>
      <c r="AF106" s="60">
        <f t="shared" si="6"/>
        <v>150</v>
      </c>
      <c r="AG106" s="39">
        <v>18</v>
      </c>
      <c r="AH106" s="40" t="e">
        <f t="shared" si="7"/>
        <v>#DIV/0!</v>
      </c>
      <c r="AI106" t="s">
        <v>295</v>
      </c>
    </row>
    <row r="107" spans="1:37" ht="20.100000000000001" customHeight="1" x14ac:dyDescent="0.25">
      <c r="A107" s="1">
        <v>95</v>
      </c>
      <c r="B107" s="41" t="s">
        <v>291</v>
      </c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>
        <v>150</v>
      </c>
      <c r="S107" s="1"/>
      <c r="T107" s="41"/>
      <c r="U107" s="41"/>
      <c r="V107" s="1"/>
      <c r="W107" s="41"/>
      <c r="X107" s="1"/>
      <c r="Y107" s="41"/>
      <c r="Z107" s="41"/>
      <c r="AA107" s="58"/>
      <c r="AB107" s="58"/>
      <c r="AC107" s="41"/>
      <c r="AD107" s="41"/>
      <c r="AE107" s="41"/>
      <c r="AF107" s="60">
        <f t="shared" si="6"/>
        <v>150</v>
      </c>
      <c r="AG107" s="39">
        <v>0</v>
      </c>
      <c r="AH107" s="40" t="e">
        <f t="shared" si="7"/>
        <v>#DIV/0!</v>
      </c>
      <c r="AI107" t="s">
        <v>295</v>
      </c>
    </row>
    <row r="108" spans="1:37" ht="20.100000000000001" customHeight="1" x14ac:dyDescent="0.25">
      <c r="A108" s="1">
        <v>96</v>
      </c>
      <c r="B108" s="41" t="s">
        <v>292</v>
      </c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>
        <v>150</v>
      </c>
      <c r="S108" s="1"/>
      <c r="T108" s="41"/>
      <c r="U108" s="41"/>
      <c r="V108" s="1"/>
      <c r="W108" s="41"/>
      <c r="X108" s="1"/>
      <c r="Y108" s="41"/>
      <c r="Z108" s="41"/>
      <c r="AA108" s="58"/>
      <c r="AB108" s="58"/>
      <c r="AC108" s="41"/>
      <c r="AD108" s="41"/>
      <c r="AE108" s="41"/>
      <c r="AF108" s="60">
        <f t="shared" si="6"/>
        <v>150</v>
      </c>
      <c r="AG108" s="39">
        <v>0</v>
      </c>
      <c r="AH108" s="40" t="e">
        <f t="shared" si="7"/>
        <v>#DIV/0!</v>
      </c>
      <c r="AI108" t="s">
        <v>295</v>
      </c>
    </row>
    <row r="109" spans="1:37" ht="20.100000000000001" customHeight="1" x14ac:dyDescent="0.25">
      <c r="A109" s="1">
        <v>97</v>
      </c>
      <c r="B109" s="41" t="s">
        <v>293</v>
      </c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>
        <v>150</v>
      </c>
      <c r="S109" s="1"/>
      <c r="T109" s="41"/>
      <c r="U109" s="41"/>
      <c r="V109" s="1"/>
      <c r="W109" s="41"/>
      <c r="X109" s="1"/>
      <c r="Y109" s="41"/>
      <c r="Z109" s="41"/>
      <c r="AA109" s="58"/>
      <c r="AB109" s="58"/>
      <c r="AC109" s="41"/>
      <c r="AD109" s="41"/>
      <c r="AE109" s="41"/>
      <c r="AF109" s="60">
        <f t="shared" si="6"/>
        <v>150</v>
      </c>
      <c r="AG109" s="39">
        <v>0</v>
      </c>
      <c r="AH109" s="40" t="e">
        <f t="shared" si="7"/>
        <v>#DIV/0!</v>
      </c>
      <c r="AI109" t="s">
        <v>295</v>
      </c>
    </row>
    <row r="110" spans="1:37" ht="20.100000000000001" customHeight="1" x14ac:dyDescent="0.25">
      <c r="A110" s="1">
        <v>98</v>
      </c>
      <c r="B110" s="41" t="s">
        <v>285</v>
      </c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>
        <v>150</v>
      </c>
      <c r="S110" s="1"/>
      <c r="T110" s="41"/>
      <c r="U110" s="41"/>
      <c r="V110" s="1"/>
      <c r="W110" s="41"/>
      <c r="X110" s="1"/>
      <c r="Y110" s="41"/>
      <c r="Z110" s="41"/>
      <c r="AA110" s="58"/>
      <c r="AB110" s="58"/>
      <c r="AC110" s="41"/>
      <c r="AD110" s="41"/>
      <c r="AE110" s="41"/>
      <c r="AF110" s="60">
        <f t="shared" si="6"/>
        <v>150</v>
      </c>
      <c r="AG110" s="39">
        <v>0</v>
      </c>
      <c r="AH110" s="40" t="e">
        <f t="shared" si="7"/>
        <v>#DIV/0!</v>
      </c>
      <c r="AI110" t="s">
        <v>289</v>
      </c>
    </row>
    <row r="111" spans="1:37" ht="20.100000000000001" customHeight="1" x14ac:dyDescent="0.25">
      <c r="A111" s="1">
        <v>99</v>
      </c>
      <c r="B111" s="41" t="s">
        <v>286</v>
      </c>
      <c r="C111" s="72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>
        <v>10</v>
      </c>
      <c r="P111" s="41"/>
      <c r="Q111" s="41"/>
      <c r="R111" s="41">
        <v>140</v>
      </c>
      <c r="S111" s="1"/>
      <c r="T111" s="41"/>
      <c r="U111" s="41"/>
      <c r="V111" s="1"/>
      <c r="W111" s="41"/>
      <c r="X111" s="1"/>
      <c r="Y111" s="41"/>
      <c r="Z111" s="41"/>
      <c r="AA111" s="58"/>
      <c r="AB111" s="58"/>
      <c r="AC111" s="41"/>
      <c r="AD111" s="41"/>
      <c r="AE111" s="41"/>
      <c r="AF111" s="60">
        <f t="shared" si="6"/>
        <v>150</v>
      </c>
      <c r="AG111" s="39">
        <v>0</v>
      </c>
      <c r="AH111" s="40" t="e">
        <f t="shared" si="7"/>
        <v>#DIV/0!</v>
      </c>
      <c r="AI111" t="s">
        <v>288</v>
      </c>
    </row>
    <row r="112" spans="1:37" ht="20.100000000000001" customHeight="1" x14ac:dyDescent="0.25">
      <c r="A112" s="1">
        <v>100</v>
      </c>
      <c r="B112" s="41" t="s">
        <v>287</v>
      </c>
      <c r="C112" s="72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>
        <v>10</v>
      </c>
      <c r="P112" s="41"/>
      <c r="Q112" s="41"/>
      <c r="R112" s="41">
        <v>140</v>
      </c>
      <c r="S112" s="1"/>
      <c r="T112" s="41"/>
      <c r="U112" s="41"/>
      <c r="V112" s="1"/>
      <c r="W112" s="41"/>
      <c r="X112" s="1"/>
      <c r="Y112" s="41"/>
      <c r="Z112" s="41"/>
      <c r="AA112" s="58"/>
      <c r="AB112" s="58"/>
      <c r="AC112" s="41"/>
      <c r="AD112" s="41"/>
      <c r="AE112" s="41"/>
      <c r="AF112" s="60">
        <f t="shared" si="6"/>
        <v>150</v>
      </c>
      <c r="AG112" s="39">
        <v>0</v>
      </c>
      <c r="AH112" s="40" t="e">
        <f t="shared" si="7"/>
        <v>#DIV/0!</v>
      </c>
      <c r="AI112" t="s">
        <v>288</v>
      </c>
    </row>
    <row r="113" spans="1:37" ht="20.100000000000001" customHeight="1" x14ac:dyDescent="0.25">
      <c r="A113" s="1">
        <v>101</v>
      </c>
      <c r="B113" s="41" t="s">
        <v>296</v>
      </c>
      <c r="C113" s="72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>
        <v>150</v>
      </c>
      <c r="S113" s="1"/>
      <c r="T113" s="41"/>
      <c r="U113" s="41"/>
      <c r="V113" s="1"/>
      <c r="W113" s="41"/>
      <c r="X113" s="1"/>
      <c r="Y113" s="41"/>
      <c r="Z113" s="41"/>
      <c r="AA113" s="58"/>
      <c r="AB113" s="58"/>
      <c r="AC113" s="41"/>
      <c r="AD113" s="41"/>
      <c r="AE113" s="41"/>
      <c r="AF113" s="60">
        <f t="shared" si="6"/>
        <v>150</v>
      </c>
      <c r="AG113" s="39">
        <v>33</v>
      </c>
      <c r="AH113" s="40" t="e">
        <f t="shared" si="7"/>
        <v>#DIV/0!</v>
      </c>
      <c r="AI113" t="s">
        <v>298</v>
      </c>
      <c r="AK113" t="s">
        <v>299</v>
      </c>
    </row>
    <row r="114" spans="1:37" ht="20.100000000000001" customHeight="1" x14ac:dyDescent="0.25">
      <c r="A114" s="1">
        <v>102</v>
      </c>
      <c r="B114" s="41" t="s">
        <v>297</v>
      </c>
      <c r="C114" s="72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>
        <v>150</v>
      </c>
      <c r="S114" s="1"/>
      <c r="T114" s="41"/>
      <c r="U114" s="41"/>
      <c r="V114" s="1"/>
      <c r="W114" s="41"/>
      <c r="X114" s="1"/>
      <c r="Y114" s="41"/>
      <c r="Z114" s="41"/>
      <c r="AA114" s="58"/>
      <c r="AB114" s="58"/>
      <c r="AC114" s="41"/>
      <c r="AD114" s="41"/>
      <c r="AE114" s="41"/>
      <c r="AF114" s="60">
        <f t="shared" si="6"/>
        <v>150</v>
      </c>
      <c r="AG114" s="39">
        <v>58</v>
      </c>
      <c r="AH114" s="40" t="e">
        <f t="shared" si="7"/>
        <v>#DIV/0!</v>
      </c>
      <c r="AI114" t="s">
        <v>300</v>
      </c>
      <c r="AK114" t="s">
        <v>301</v>
      </c>
    </row>
    <row r="115" spans="1:37" ht="20.100000000000001" customHeight="1" x14ac:dyDescent="0.25">
      <c r="A115" s="1">
        <v>103</v>
      </c>
      <c r="B115" s="41" t="s">
        <v>310</v>
      </c>
      <c r="C115" s="199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>
        <v>150</v>
      </c>
      <c r="S115" s="1"/>
      <c r="T115" s="41"/>
      <c r="U115" s="41"/>
      <c r="V115" s="1"/>
      <c r="W115" s="41"/>
      <c r="X115" s="1"/>
      <c r="Y115" s="41"/>
      <c r="Z115" s="41"/>
      <c r="AA115" s="58"/>
      <c r="AB115" s="58"/>
      <c r="AC115" s="41"/>
      <c r="AD115" s="41"/>
      <c r="AE115" s="41"/>
      <c r="AF115" s="60">
        <f t="shared" si="6"/>
        <v>150</v>
      </c>
      <c r="AG115" s="39">
        <v>84</v>
      </c>
      <c r="AH115" s="40" t="e">
        <f t="shared" si="7"/>
        <v>#DIV/0!</v>
      </c>
      <c r="AI115" t="s">
        <v>318</v>
      </c>
    </row>
    <row r="116" spans="1:37" ht="20.100000000000001" customHeight="1" x14ac:dyDescent="0.25">
      <c r="A116" s="1">
        <v>104</v>
      </c>
      <c r="B116" s="41" t="s">
        <v>311</v>
      </c>
      <c r="C116" s="199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>
        <v>150</v>
      </c>
      <c r="S116" s="1"/>
      <c r="T116" s="41"/>
      <c r="U116" s="41"/>
      <c r="V116" s="1"/>
      <c r="W116" s="41"/>
      <c r="X116" s="1"/>
      <c r="Y116" s="41"/>
      <c r="Z116" s="41"/>
      <c r="AA116" s="58"/>
      <c r="AB116" s="58"/>
      <c r="AC116" s="41"/>
      <c r="AD116" s="41"/>
      <c r="AE116" s="41"/>
      <c r="AF116" s="60">
        <f t="shared" si="6"/>
        <v>150</v>
      </c>
      <c r="AG116" s="39">
        <v>24</v>
      </c>
      <c r="AH116" s="40" t="e">
        <f t="shared" si="7"/>
        <v>#DIV/0!</v>
      </c>
      <c r="AI116" t="s">
        <v>318</v>
      </c>
    </row>
    <row r="117" spans="1:37" ht="20.100000000000001" customHeight="1" x14ac:dyDescent="0.25">
      <c r="A117" s="1">
        <v>105</v>
      </c>
      <c r="B117" s="41" t="s">
        <v>331</v>
      </c>
      <c r="C117" s="199"/>
      <c r="D117" s="41" t="s">
        <v>335</v>
      </c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1"/>
      <c r="T117" s="41"/>
      <c r="U117" s="41"/>
      <c r="V117" s="1"/>
      <c r="W117" s="41"/>
      <c r="X117" s="1"/>
      <c r="Y117" s="41"/>
      <c r="Z117" s="41"/>
      <c r="AA117" s="58"/>
      <c r="AB117" s="58"/>
      <c r="AC117" s="41"/>
      <c r="AD117" s="41"/>
      <c r="AE117" s="41"/>
      <c r="AF117" s="60">
        <f t="shared" si="6"/>
        <v>0</v>
      </c>
      <c r="AG117" s="39">
        <v>72</v>
      </c>
      <c r="AH117" s="40" t="e">
        <f t="shared" si="7"/>
        <v>#DIV/0!</v>
      </c>
      <c r="AI117" t="s">
        <v>284</v>
      </c>
    </row>
    <row r="118" spans="1:37" ht="20.100000000000001" customHeight="1" x14ac:dyDescent="0.25">
      <c r="A118" s="1">
        <v>106</v>
      </c>
      <c r="B118" s="41" t="s">
        <v>332</v>
      </c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>
        <v>168</v>
      </c>
      <c r="S118" s="1"/>
      <c r="T118" s="41"/>
      <c r="U118" s="41"/>
      <c r="V118" s="1"/>
      <c r="W118" s="41"/>
      <c r="X118" s="1"/>
      <c r="Y118" s="41"/>
      <c r="Z118" s="41"/>
      <c r="AA118" s="58"/>
      <c r="AB118" s="58"/>
      <c r="AC118" s="41"/>
      <c r="AD118" s="41"/>
      <c r="AE118" s="41"/>
      <c r="AF118" s="60">
        <f t="shared" si="6"/>
        <v>168</v>
      </c>
      <c r="AG118" s="39">
        <v>0</v>
      </c>
      <c r="AH118" s="40" t="e">
        <f t="shared" si="7"/>
        <v>#DIV/0!</v>
      </c>
      <c r="AI118" t="s">
        <v>284</v>
      </c>
    </row>
    <row r="119" spans="1:37" ht="20.100000000000001" customHeight="1" x14ac:dyDescent="0.25">
      <c r="A119" s="1">
        <v>107</v>
      </c>
      <c r="B119" s="41" t="s">
        <v>312</v>
      </c>
      <c r="C119" s="41"/>
      <c r="D119" s="83" t="s">
        <v>334</v>
      </c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1"/>
      <c r="T119" s="41"/>
      <c r="U119" s="41"/>
      <c r="V119" s="1"/>
      <c r="W119" s="41"/>
      <c r="X119" s="1"/>
      <c r="Y119" s="41"/>
      <c r="Z119" s="41"/>
      <c r="AA119" s="58"/>
      <c r="AB119" s="58"/>
      <c r="AC119" s="41"/>
      <c r="AD119" s="41"/>
      <c r="AE119" s="41"/>
      <c r="AF119" s="60">
        <f t="shared" si="6"/>
        <v>0</v>
      </c>
      <c r="AG119" s="39">
        <v>36</v>
      </c>
      <c r="AH119" s="40" t="e">
        <f t="shared" si="7"/>
        <v>#DIV/0!</v>
      </c>
      <c r="AI119" t="s">
        <v>319</v>
      </c>
    </row>
    <row r="120" spans="1:37" ht="20.100000000000001" customHeight="1" thickBot="1" x14ac:dyDescent="0.3">
      <c r="A120" s="1">
        <v>108</v>
      </c>
      <c r="B120" s="41" t="s">
        <v>313</v>
      </c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>
        <v>150</v>
      </c>
      <c r="S120" s="1"/>
      <c r="T120" s="41"/>
      <c r="U120" s="41"/>
      <c r="V120" s="1"/>
      <c r="W120" s="41"/>
      <c r="X120" s="1"/>
      <c r="Y120" s="41"/>
      <c r="Z120" s="41"/>
      <c r="AA120" s="58"/>
      <c r="AB120" s="58"/>
      <c r="AC120" s="41"/>
      <c r="AD120" s="41"/>
      <c r="AE120" s="41"/>
      <c r="AF120" s="60">
        <f t="shared" si="6"/>
        <v>150</v>
      </c>
      <c r="AG120" s="39">
        <v>40</v>
      </c>
      <c r="AH120" s="40" t="e">
        <f t="shared" si="7"/>
        <v>#DIV/0!</v>
      </c>
      <c r="AI120" t="s">
        <v>319</v>
      </c>
    </row>
    <row r="121" spans="1:37" ht="20.100000000000001" customHeight="1" thickBot="1" x14ac:dyDescent="0.3">
      <c r="A121" s="51"/>
      <c r="B121" s="85" t="s">
        <v>2</v>
      </c>
      <c r="C121" s="114">
        <f t="shared" ref="C121:AG121" si="8">SUM(C13:C120)</f>
        <v>0</v>
      </c>
      <c r="D121" s="52">
        <f t="shared" si="8"/>
        <v>876</v>
      </c>
      <c r="E121" s="52">
        <f t="shared" si="8"/>
        <v>84</v>
      </c>
      <c r="F121" s="52">
        <f t="shared" si="8"/>
        <v>150</v>
      </c>
      <c r="G121" s="52">
        <f t="shared" si="8"/>
        <v>0</v>
      </c>
      <c r="H121" s="52">
        <f t="shared" si="8"/>
        <v>0</v>
      </c>
      <c r="I121" s="52">
        <f t="shared" si="8"/>
        <v>0</v>
      </c>
      <c r="J121" s="52">
        <f t="shared" si="8"/>
        <v>0</v>
      </c>
      <c r="K121" s="52">
        <f t="shared" si="8"/>
        <v>0</v>
      </c>
      <c r="L121" s="52">
        <f t="shared" si="8"/>
        <v>24</v>
      </c>
      <c r="M121" s="52">
        <f t="shared" si="8"/>
        <v>0</v>
      </c>
      <c r="N121" s="52">
        <f t="shared" si="8"/>
        <v>342</v>
      </c>
      <c r="O121" s="52">
        <f t="shared" si="8"/>
        <v>542</v>
      </c>
      <c r="P121" s="52">
        <f t="shared" si="8"/>
        <v>360</v>
      </c>
      <c r="Q121" s="52">
        <f t="shared" si="8"/>
        <v>6</v>
      </c>
      <c r="R121" s="52">
        <f t="shared" si="8"/>
        <v>4390</v>
      </c>
      <c r="S121" s="52">
        <f t="shared" si="8"/>
        <v>54</v>
      </c>
      <c r="T121" s="52">
        <f t="shared" si="8"/>
        <v>1416</v>
      </c>
      <c r="U121" s="52">
        <f t="shared" si="8"/>
        <v>2964</v>
      </c>
      <c r="V121" s="52">
        <f t="shared" si="8"/>
        <v>0</v>
      </c>
      <c r="W121" s="52">
        <f t="shared" si="8"/>
        <v>0</v>
      </c>
      <c r="X121" s="52">
        <f t="shared" si="8"/>
        <v>0</v>
      </c>
      <c r="Y121" s="52">
        <f t="shared" si="8"/>
        <v>0</v>
      </c>
      <c r="Z121" s="52">
        <f t="shared" si="8"/>
        <v>918</v>
      </c>
      <c r="AA121" s="52">
        <f t="shared" si="8"/>
        <v>0</v>
      </c>
      <c r="AB121" s="52">
        <f t="shared" si="8"/>
        <v>12</v>
      </c>
      <c r="AC121" s="52">
        <f t="shared" si="8"/>
        <v>18</v>
      </c>
      <c r="AD121" s="52">
        <f t="shared" si="8"/>
        <v>0</v>
      </c>
      <c r="AE121" s="52">
        <f t="shared" si="8"/>
        <v>0</v>
      </c>
      <c r="AF121" s="71">
        <f t="shared" si="8"/>
        <v>12156</v>
      </c>
      <c r="AG121" s="54">
        <f t="shared" si="8"/>
        <v>932</v>
      </c>
      <c r="AH121" s="55" t="e">
        <f>+AG121/C121</f>
        <v>#DIV/0!</v>
      </c>
    </row>
    <row r="122" spans="1:37" x14ac:dyDescent="0.25">
      <c r="AA122" s="69"/>
      <c r="AB122" s="69"/>
    </row>
    <row r="123" spans="1:37" x14ac:dyDescent="0.25">
      <c r="B123" s="2" t="s">
        <v>18</v>
      </c>
      <c r="AA123" s="69"/>
      <c r="AB123" s="69"/>
    </row>
    <row r="124" spans="1:37" x14ac:dyDescent="0.25">
      <c r="AA124" s="69"/>
      <c r="AB124" s="69"/>
      <c r="AG124" s="232"/>
    </row>
    <row r="125" spans="1:37" x14ac:dyDescent="0.25">
      <c r="AA125" s="69"/>
      <c r="AB125" s="69"/>
    </row>
    <row r="126" spans="1:37" x14ac:dyDescent="0.25">
      <c r="AA126" s="69"/>
      <c r="AB126" s="69"/>
    </row>
    <row r="127" spans="1:37" x14ac:dyDescent="0.25">
      <c r="A127" s="4"/>
      <c r="B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X127" s="4"/>
      <c r="Y127" s="4"/>
      <c r="Z127" s="4"/>
      <c r="AA127" s="69"/>
      <c r="AB127" s="69"/>
      <c r="AC127" s="4"/>
      <c r="AD127" s="4"/>
      <c r="AE127" s="4"/>
    </row>
    <row r="128" spans="1:37" x14ac:dyDescent="0.25">
      <c r="A128" s="6" t="s">
        <v>5</v>
      </c>
      <c r="B128" s="6"/>
      <c r="D128" s="6" t="s">
        <v>6</v>
      </c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X128" s="6"/>
      <c r="Y128" s="6"/>
      <c r="Z128" s="6"/>
      <c r="AA128" s="69"/>
      <c r="AB128" s="69"/>
      <c r="AC128" s="6"/>
      <c r="AD128" s="6"/>
      <c r="AE128" s="6"/>
      <c r="AH128" s="201"/>
    </row>
    <row r="129" spans="1:28" x14ac:dyDescent="0.25">
      <c r="AA129" s="69"/>
      <c r="AB129" s="69"/>
    </row>
    <row r="130" spans="1:28" x14ac:dyDescent="0.25">
      <c r="AA130" s="69"/>
      <c r="AB130" s="69"/>
    </row>
    <row r="131" spans="1:28" x14ac:dyDescent="0.25">
      <c r="AA131" s="69"/>
      <c r="AB131" s="69"/>
    </row>
    <row r="132" spans="1:28" x14ac:dyDescent="0.25">
      <c r="A132" s="4"/>
      <c r="B132" s="4"/>
      <c r="AA132" s="69"/>
      <c r="AB132" s="69"/>
    </row>
    <row r="133" spans="1:28" x14ac:dyDescent="0.25">
      <c r="A133" s="6" t="s">
        <v>4</v>
      </c>
      <c r="B133" s="6"/>
      <c r="AA133" s="69"/>
      <c r="AB133" s="69"/>
    </row>
    <row r="134" spans="1:28" x14ac:dyDescent="0.25">
      <c r="D134" s="2" t="s">
        <v>210</v>
      </c>
      <c r="AA134" s="69"/>
      <c r="AB134" s="69"/>
    </row>
    <row r="135" spans="1:28" x14ac:dyDescent="0.25"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AA135" s="69"/>
      <c r="AB135" s="69"/>
    </row>
    <row r="136" spans="1:28" x14ac:dyDescent="0.25">
      <c r="C136" s="8" t="s">
        <v>19</v>
      </c>
      <c r="D136" s="8" t="s">
        <v>193</v>
      </c>
      <c r="E136" s="8"/>
      <c r="F136" s="8"/>
      <c r="G136" s="8"/>
      <c r="H136" s="8"/>
      <c r="I136" s="8"/>
      <c r="J136" s="8"/>
      <c r="K136" s="8"/>
      <c r="L136" s="8" t="s">
        <v>256</v>
      </c>
      <c r="M136" s="8"/>
      <c r="N136" s="8" t="s">
        <v>204</v>
      </c>
      <c r="O136" s="8"/>
      <c r="T136" s="8"/>
      <c r="U136" s="8"/>
      <c r="V136" s="49" t="s">
        <v>180</v>
      </c>
      <c r="W136" s="86" t="s">
        <v>181</v>
      </c>
      <c r="X136" s="8"/>
      <c r="AA136" s="69"/>
      <c r="AB136" s="69"/>
    </row>
    <row r="137" spans="1:28" x14ac:dyDescent="0.25">
      <c r="C137" s="8" t="s">
        <v>245</v>
      </c>
      <c r="D137" s="8" t="s">
        <v>246</v>
      </c>
      <c r="E137" s="8"/>
      <c r="F137" s="8"/>
      <c r="G137" s="8"/>
      <c r="H137" s="8"/>
      <c r="I137" s="8"/>
      <c r="J137" s="8"/>
      <c r="K137" s="8"/>
      <c r="L137" s="8" t="s">
        <v>53</v>
      </c>
      <c r="M137" s="8"/>
      <c r="N137" s="8" t="s">
        <v>54</v>
      </c>
      <c r="O137" s="8"/>
      <c r="T137" s="8"/>
      <c r="U137" s="8"/>
      <c r="V137" s="8" t="s">
        <v>171</v>
      </c>
      <c r="W137" s="8" t="s">
        <v>172</v>
      </c>
      <c r="X137" s="8"/>
      <c r="AA137" s="69"/>
      <c r="AB137" s="69"/>
    </row>
    <row r="138" spans="1:28" x14ac:dyDescent="0.25">
      <c r="C138" s="8" t="s">
        <v>20</v>
      </c>
      <c r="D138" s="8" t="s">
        <v>157</v>
      </c>
      <c r="E138" s="8"/>
      <c r="F138" s="8"/>
      <c r="G138" s="8"/>
      <c r="H138" s="8"/>
      <c r="I138" s="8"/>
      <c r="J138" s="8"/>
      <c r="K138" s="8"/>
      <c r="L138" s="8" t="s">
        <v>21</v>
      </c>
      <c r="M138" s="8"/>
      <c r="N138" s="8" t="s">
        <v>169</v>
      </c>
      <c r="O138" s="8"/>
      <c r="T138" s="8"/>
      <c r="U138" s="8"/>
      <c r="V138" s="8" t="s">
        <v>175</v>
      </c>
      <c r="W138" s="8" t="s">
        <v>176</v>
      </c>
      <c r="X138" s="86"/>
      <c r="AA138" s="69"/>
      <c r="AB138" s="69"/>
    </row>
    <row r="139" spans="1:28" x14ac:dyDescent="0.25">
      <c r="C139" s="8" t="s">
        <v>194</v>
      </c>
      <c r="D139" s="8" t="s">
        <v>195</v>
      </c>
      <c r="E139" s="8"/>
      <c r="F139" s="8"/>
      <c r="G139" s="8"/>
      <c r="H139" s="8"/>
      <c r="I139" s="8"/>
      <c r="J139" s="8"/>
      <c r="K139" s="8"/>
      <c r="L139" s="8" t="s">
        <v>29</v>
      </c>
      <c r="M139" s="8"/>
      <c r="N139" s="8" t="s">
        <v>30</v>
      </c>
      <c r="O139" s="8"/>
      <c r="T139" s="8"/>
      <c r="U139" s="8"/>
      <c r="V139" s="8" t="s">
        <v>177</v>
      </c>
      <c r="W139" s="8" t="s">
        <v>178</v>
      </c>
      <c r="X139" s="86"/>
      <c r="AA139" s="69"/>
      <c r="AB139" s="69"/>
    </row>
    <row r="140" spans="1:28" x14ac:dyDescent="0.25">
      <c r="C140" s="8" t="s">
        <v>156</v>
      </c>
      <c r="D140" s="8" t="s">
        <v>196</v>
      </c>
      <c r="E140" s="8"/>
      <c r="F140" s="8"/>
      <c r="G140" s="8"/>
      <c r="H140" s="8"/>
      <c r="I140" s="8"/>
      <c r="J140" s="8"/>
      <c r="K140" s="8"/>
      <c r="L140" s="8" t="s">
        <v>22</v>
      </c>
      <c r="M140" s="8"/>
      <c r="N140" s="8" t="s">
        <v>23</v>
      </c>
      <c r="O140" s="8"/>
      <c r="T140" s="8"/>
      <c r="U140" s="8"/>
      <c r="V140" s="8" t="s">
        <v>226</v>
      </c>
      <c r="W140" s="8" t="s">
        <v>227</v>
      </c>
      <c r="X140" s="8"/>
      <c r="AA140" s="69"/>
      <c r="AB140" s="69"/>
    </row>
    <row r="141" spans="1:28" x14ac:dyDescent="0.25">
      <c r="C141" s="8" t="s">
        <v>197</v>
      </c>
      <c r="D141" s="8" t="s">
        <v>198</v>
      </c>
      <c r="E141" s="8"/>
      <c r="F141" s="8"/>
      <c r="G141" s="8"/>
      <c r="H141" s="8"/>
      <c r="I141" s="8"/>
      <c r="J141" s="8"/>
      <c r="K141" s="8"/>
      <c r="L141" s="8" t="s">
        <v>205</v>
      </c>
      <c r="M141" s="8"/>
      <c r="N141" s="8" t="s">
        <v>208</v>
      </c>
      <c r="T141" s="8"/>
      <c r="U141" s="8"/>
      <c r="V141" s="8" t="s">
        <v>257</v>
      </c>
      <c r="W141" s="8" t="s">
        <v>258</v>
      </c>
      <c r="X141" s="8"/>
      <c r="AA141" s="69"/>
      <c r="AB141" s="69"/>
    </row>
    <row r="142" spans="1:28" x14ac:dyDescent="0.25">
      <c r="C142" s="8" t="s">
        <v>199</v>
      </c>
      <c r="D142" s="8" t="s">
        <v>200</v>
      </c>
      <c r="E142" s="8"/>
      <c r="F142" s="8"/>
      <c r="G142" s="8"/>
      <c r="H142" s="8"/>
      <c r="I142" s="8"/>
      <c r="J142" s="8"/>
      <c r="K142" s="8"/>
      <c r="L142" s="8" t="s">
        <v>206</v>
      </c>
      <c r="M142" s="8"/>
      <c r="N142" s="8" t="s">
        <v>207</v>
      </c>
      <c r="O142" s="8"/>
      <c r="T142" s="8"/>
      <c r="U142" s="8"/>
      <c r="V142" s="8"/>
      <c r="W142" s="8"/>
      <c r="X142" s="8"/>
      <c r="AA142" s="69"/>
      <c r="AB142" s="69"/>
    </row>
    <row r="143" spans="1:28" x14ac:dyDescent="0.25">
      <c r="C143" s="8" t="s">
        <v>201</v>
      </c>
      <c r="D143" s="8" t="s">
        <v>202</v>
      </c>
      <c r="L143" s="8" t="s">
        <v>25</v>
      </c>
      <c r="M143" s="8"/>
      <c r="N143" s="8" t="s">
        <v>28</v>
      </c>
      <c r="O143" s="8"/>
      <c r="AA143" s="69"/>
      <c r="AB143" s="69"/>
    </row>
    <row r="144" spans="1:28" x14ac:dyDescent="0.25">
      <c r="C144" s="8" t="s">
        <v>164</v>
      </c>
      <c r="D144" s="8" t="s">
        <v>165</v>
      </c>
      <c r="L144" s="8" t="s">
        <v>247</v>
      </c>
      <c r="M144" s="8"/>
      <c r="N144" s="8" t="s">
        <v>248</v>
      </c>
      <c r="O144" s="8"/>
      <c r="AA144" s="69"/>
      <c r="AB144" s="69"/>
    </row>
    <row r="145" spans="3:28" x14ac:dyDescent="0.25">
      <c r="C145" s="8" t="s">
        <v>163</v>
      </c>
      <c r="D145" s="8" t="s">
        <v>203</v>
      </c>
      <c r="L145" s="8" t="s">
        <v>26</v>
      </c>
      <c r="M145" s="8"/>
      <c r="N145" s="8" t="s">
        <v>209</v>
      </c>
      <c r="O145" s="463"/>
      <c r="P145" s="463"/>
      <c r="Q145" s="463"/>
      <c r="R145" s="463"/>
      <c r="S145" s="463"/>
      <c r="AA145" s="69"/>
      <c r="AB145" s="69"/>
    </row>
    <row r="146" spans="3:28" x14ac:dyDescent="0.25">
      <c r="C146" s="8" t="s">
        <v>167</v>
      </c>
      <c r="D146" s="8" t="s">
        <v>168</v>
      </c>
      <c r="L146" s="8" t="s">
        <v>24</v>
      </c>
      <c r="M146" s="8"/>
      <c r="N146" s="8" t="s">
        <v>27</v>
      </c>
      <c r="O146" s="8"/>
      <c r="AA146" s="69"/>
      <c r="AB146" s="69"/>
    </row>
    <row r="147" spans="3:28" x14ac:dyDescent="0.25">
      <c r="C147" s="8" t="s">
        <v>183</v>
      </c>
      <c r="D147" s="8" t="s">
        <v>223</v>
      </c>
      <c r="L147" s="8"/>
      <c r="M147" s="8"/>
      <c r="N147" s="8"/>
      <c r="O147" s="8"/>
      <c r="P147" s="8"/>
      <c r="Q147" s="8"/>
      <c r="AA147" s="69"/>
      <c r="AB147" s="69"/>
    </row>
    <row r="148" spans="3:28" x14ac:dyDescent="0.25">
      <c r="C148" s="8"/>
      <c r="D148" s="8"/>
      <c r="N148" s="8"/>
      <c r="O148" s="8"/>
      <c r="P148" s="8"/>
      <c r="Q148" s="8"/>
      <c r="AA148" s="69"/>
      <c r="AB148" s="69"/>
    </row>
    <row r="149" spans="3:28" x14ac:dyDescent="0.25">
      <c r="C149" s="8"/>
      <c r="D149" s="8"/>
      <c r="N149" s="8"/>
      <c r="O149" s="8"/>
      <c r="P149" s="8"/>
      <c r="Q149" s="8"/>
      <c r="AA149" s="69"/>
      <c r="AB149" s="69"/>
    </row>
    <row r="150" spans="3:28" x14ac:dyDescent="0.25">
      <c r="C150" s="8"/>
      <c r="D150" s="8"/>
      <c r="N150" s="8"/>
      <c r="O150" s="8"/>
      <c r="P150" s="8"/>
      <c r="Q150" s="8"/>
      <c r="AA150" s="69"/>
      <c r="AB150" s="69"/>
    </row>
    <row r="151" spans="3:28" x14ac:dyDescent="0.25">
      <c r="C151" s="8"/>
      <c r="D151" s="8"/>
      <c r="N151" s="8"/>
      <c r="O151" s="8"/>
      <c r="AA151" s="69"/>
      <c r="AB151" s="69"/>
    </row>
    <row r="152" spans="3:28" x14ac:dyDescent="0.25">
      <c r="N152" s="8"/>
      <c r="O152" s="8"/>
      <c r="AA152" s="69"/>
      <c r="AB152" s="69"/>
    </row>
    <row r="153" spans="3:28" x14ac:dyDescent="0.25">
      <c r="AA153" s="69"/>
      <c r="AB153" s="69"/>
    </row>
    <row r="154" spans="3:28" x14ac:dyDescent="0.25">
      <c r="AA154" s="69"/>
      <c r="AB154" s="69"/>
    </row>
    <row r="155" spans="3:28" x14ac:dyDescent="0.25">
      <c r="AA155" s="69"/>
      <c r="AB155" s="69"/>
    </row>
    <row r="156" spans="3:28" x14ac:dyDescent="0.25">
      <c r="AA156" s="69"/>
      <c r="AB156" s="69"/>
    </row>
    <row r="157" spans="3:28" x14ac:dyDescent="0.25">
      <c r="AA157" s="69"/>
      <c r="AB157" s="69"/>
    </row>
    <row r="158" spans="3:28" x14ac:dyDescent="0.25">
      <c r="AA158" s="69"/>
      <c r="AB158" s="69"/>
    </row>
    <row r="159" spans="3:28" x14ac:dyDescent="0.25">
      <c r="AA159" s="69"/>
      <c r="AB159" s="69"/>
    </row>
    <row r="160" spans="3:28" x14ac:dyDescent="0.25">
      <c r="AA160" s="69"/>
      <c r="AB160" s="69"/>
    </row>
    <row r="161" spans="27:28" x14ac:dyDescent="0.25">
      <c r="AA161" s="69"/>
      <c r="AB161" s="69"/>
    </row>
    <row r="162" spans="27:28" x14ac:dyDescent="0.25">
      <c r="AA162" s="69"/>
      <c r="AB162" s="69"/>
    </row>
    <row r="163" spans="27:28" x14ac:dyDescent="0.25">
      <c r="AA163" s="69"/>
      <c r="AB163" s="69"/>
    </row>
    <row r="164" spans="27:28" x14ac:dyDescent="0.25">
      <c r="AA164" s="69"/>
      <c r="AB164" s="69"/>
    </row>
    <row r="165" spans="27:28" x14ac:dyDescent="0.25">
      <c r="AA165" s="69"/>
      <c r="AB165" s="69"/>
    </row>
    <row r="166" spans="27:28" x14ac:dyDescent="0.25">
      <c r="AA166" s="69"/>
      <c r="AB166" s="69"/>
    </row>
    <row r="167" spans="27:28" x14ac:dyDescent="0.25">
      <c r="AA167" s="69"/>
      <c r="AB167" s="69"/>
    </row>
    <row r="168" spans="27:28" x14ac:dyDescent="0.25">
      <c r="AA168" s="69"/>
      <c r="AB168" s="69"/>
    </row>
    <row r="169" spans="27:28" x14ac:dyDescent="0.25">
      <c r="AA169" s="69"/>
      <c r="AB169" s="69"/>
    </row>
    <row r="170" spans="27:28" x14ac:dyDescent="0.25">
      <c r="AA170" s="69"/>
      <c r="AB170" s="69"/>
    </row>
    <row r="171" spans="27:28" x14ac:dyDescent="0.25">
      <c r="AA171" s="69"/>
      <c r="AB171" s="69"/>
    </row>
    <row r="172" spans="27:28" x14ac:dyDescent="0.25">
      <c r="AA172" s="69"/>
      <c r="AB172" s="69"/>
    </row>
    <row r="173" spans="27:28" x14ac:dyDescent="0.25">
      <c r="AA173" s="70"/>
      <c r="AB173" s="70"/>
    </row>
    <row r="174" spans="27:28" x14ac:dyDescent="0.25">
      <c r="AA174" s="70"/>
      <c r="AB174" s="70"/>
    </row>
    <row r="175" spans="27:28" x14ac:dyDescent="0.25">
      <c r="AA175" s="70"/>
      <c r="AB175" s="70"/>
    </row>
    <row r="176" spans="27:28" x14ac:dyDescent="0.25">
      <c r="AA176" s="70"/>
      <c r="AB176" s="70"/>
    </row>
    <row r="177" spans="27:28" x14ac:dyDescent="0.25">
      <c r="AA177" s="70"/>
      <c r="AB177" s="70"/>
    </row>
    <row r="178" spans="27:28" x14ac:dyDescent="0.25">
      <c r="AA178" s="70"/>
      <c r="AB178" s="70"/>
    </row>
    <row r="179" spans="27:28" x14ac:dyDescent="0.25">
      <c r="AA179" s="70"/>
      <c r="AB179" s="70"/>
    </row>
    <row r="180" spans="27:28" x14ac:dyDescent="0.25">
      <c r="AA180" s="70"/>
      <c r="AB180" s="70"/>
    </row>
    <row r="181" spans="27:28" x14ac:dyDescent="0.25">
      <c r="AA181" s="70"/>
      <c r="AB181" s="70"/>
    </row>
    <row r="182" spans="27:28" x14ac:dyDescent="0.25">
      <c r="AA182" s="70"/>
      <c r="AB182" s="70"/>
    </row>
    <row r="183" spans="27:28" x14ac:dyDescent="0.25">
      <c r="AA183" s="70"/>
      <c r="AB183" s="70"/>
    </row>
    <row r="184" spans="27:28" x14ac:dyDescent="0.25">
      <c r="AA184" s="70"/>
      <c r="AB184" s="70"/>
    </row>
    <row r="185" spans="27:28" x14ac:dyDescent="0.25">
      <c r="AA185" s="70"/>
      <c r="AB185" s="70"/>
    </row>
    <row r="186" spans="27:28" x14ac:dyDescent="0.25">
      <c r="AA186" s="70"/>
      <c r="AB186" s="70"/>
    </row>
    <row r="187" spans="27:28" x14ac:dyDescent="0.25">
      <c r="AA187" s="70"/>
      <c r="AB187" s="70"/>
    </row>
    <row r="188" spans="27:28" x14ac:dyDescent="0.25">
      <c r="AA188" s="70"/>
      <c r="AB188" s="70"/>
    </row>
    <row r="189" spans="27:28" x14ac:dyDescent="0.25">
      <c r="AA189" s="70"/>
      <c r="AB189" s="70"/>
    </row>
    <row r="190" spans="27:28" x14ac:dyDescent="0.25">
      <c r="AA190" s="70"/>
      <c r="AB190" s="70"/>
    </row>
    <row r="191" spans="27:28" x14ac:dyDescent="0.25">
      <c r="AA191" s="70"/>
      <c r="AB191" s="70"/>
    </row>
    <row r="192" spans="27:28" x14ac:dyDescent="0.25">
      <c r="AA192" s="70"/>
      <c r="AB192" s="70"/>
    </row>
    <row r="193" spans="27:28" x14ac:dyDescent="0.25">
      <c r="AA193" s="70"/>
      <c r="AB193" s="70"/>
    </row>
    <row r="194" spans="27:28" x14ac:dyDescent="0.25">
      <c r="AA194" s="70"/>
      <c r="AB194" s="70"/>
    </row>
    <row r="195" spans="27:28" x14ac:dyDescent="0.25">
      <c r="AA195" s="70"/>
      <c r="AB195" s="70"/>
    </row>
    <row r="196" spans="27:28" x14ac:dyDescent="0.25">
      <c r="AA196" s="70"/>
      <c r="AB196" s="70"/>
    </row>
    <row r="197" spans="27:28" x14ac:dyDescent="0.25">
      <c r="AA197" s="70"/>
      <c r="AB197" s="70"/>
    </row>
    <row r="198" spans="27:28" x14ac:dyDescent="0.25">
      <c r="AA198" s="70"/>
      <c r="AB198" s="70"/>
    </row>
    <row r="199" spans="27:28" x14ac:dyDescent="0.25">
      <c r="AA199" s="70"/>
      <c r="AB199" s="70"/>
    </row>
    <row r="200" spans="27:28" x14ac:dyDescent="0.25">
      <c r="AA200" s="70"/>
      <c r="AB200" s="70"/>
    </row>
    <row r="201" spans="27:28" x14ac:dyDescent="0.25">
      <c r="AA201" s="70"/>
      <c r="AB201" s="70"/>
    </row>
    <row r="202" spans="27:28" x14ac:dyDescent="0.25">
      <c r="AA202" s="70"/>
      <c r="AB202" s="70"/>
    </row>
    <row r="203" spans="27:28" x14ac:dyDescent="0.25">
      <c r="AA203" s="70"/>
      <c r="AB203" s="70"/>
    </row>
    <row r="204" spans="27:28" x14ac:dyDescent="0.25">
      <c r="AA204" s="70"/>
      <c r="AB204" s="70"/>
    </row>
    <row r="205" spans="27:28" x14ac:dyDescent="0.25">
      <c r="AA205" s="70"/>
      <c r="AB205" s="70"/>
    </row>
    <row r="206" spans="27:28" x14ac:dyDescent="0.25">
      <c r="AA206" s="70"/>
      <c r="AB206" s="70"/>
    </row>
    <row r="207" spans="27:28" x14ac:dyDescent="0.25">
      <c r="AA207" s="70"/>
      <c r="AB207" s="70"/>
    </row>
    <row r="208" spans="27:28" x14ac:dyDescent="0.25">
      <c r="AA208" s="70"/>
      <c r="AB208" s="70"/>
    </row>
    <row r="209" spans="27:28" x14ac:dyDescent="0.25">
      <c r="AA209" s="70"/>
      <c r="AB209" s="70"/>
    </row>
    <row r="210" spans="27:28" x14ac:dyDescent="0.25">
      <c r="AA210" s="70"/>
      <c r="AB210" s="70"/>
    </row>
    <row r="211" spans="27:28" x14ac:dyDescent="0.25">
      <c r="AA211" s="70"/>
      <c r="AB211" s="70"/>
    </row>
    <row r="212" spans="27:28" x14ac:dyDescent="0.25">
      <c r="AA212" s="70"/>
      <c r="AB212" s="70"/>
    </row>
    <row r="213" spans="27:28" x14ac:dyDescent="0.25">
      <c r="AA213" s="70"/>
      <c r="AB213" s="70"/>
    </row>
    <row r="214" spans="27:28" x14ac:dyDescent="0.25">
      <c r="AA214" s="70"/>
      <c r="AB214" s="70"/>
    </row>
    <row r="215" spans="27:28" x14ac:dyDescent="0.25">
      <c r="AA215" s="70"/>
      <c r="AB215" s="70"/>
    </row>
    <row r="216" spans="27:28" x14ac:dyDescent="0.25">
      <c r="AA216" s="70"/>
      <c r="AB216" s="70"/>
    </row>
    <row r="217" spans="27:28" x14ac:dyDescent="0.25">
      <c r="AA217" s="70"/>
      <c r="AB217" s="70"/>
    </row>
    <row r="218" spans="27:28" x14ac:dyDescent="0.25">
      <c r="AA218" s="70"/>
      <c r="AB218" s="70"/>
    </row>
    <row r="219" spans="27:28" x14ac:dyDescent="0.25">
      <c r="AA219" s="70"/>
      <c r="AB219" s="70"/>
    </row>
    <row r="220" spans="27:28" x14ac:dyDescent="0.25">
      <c r="AA220" s="70"/>
      <c r="AB220" s="70"/>
    </row>
    <row r="221" spans="27:28" x14ac:dyDescent="0.25">
      <c r="AA221" s="70"/>
      <c r="AB221" s="70"/>
    </row>
    <row r="222" spans="27:28" x14ac:dyDescent="0.25">
      <c r="AA222" s="70"/>
      <c r="AB222" s="70"/>
    </row>
    <row r="223" spans="27:28" x14ac:dyDescent="0.25">
      <c r="AA223" s="70"/>
      <c r="AB223" s="70"/>
    </row>
    <row r="224" spans="27:28" x14ac:dyDescent="0.25">
      <c r="AA224" s="70"/>
      <c r="AB224" s="70"/>
    </row>
    <row r="225" spans="27:28" x14ac:dyDescent="0.25">
      <c r="AA225" s="70"/>
      <c r="AB225" s="70"/>
    </row>
    <row r="226" spans="27:28" x14ac:dyDescent="0.25">
      <c r="AA226" s="70"/>
      <c r="AB226" s="70"/>
    </row>
    <row r="227" spans="27:28" x14ac:dyDescent="0.25">
      <c r="AA227" s="70"/>
      <c r="AB227" s="70"/>
    </row>
    <row r="228" spans="27:28" x14ac:dyDescent="0.25">
      <c r="AA228" s="70"/>
      <c r="AB228" s="70"/>
    </row>
    <row r="229" spans="27:28" x14ac:dyDescent="0.25">
      <c r="AA229" s="70"/>
      <c r="AB229" s="70"/>
    </row>
    <row r="230" spans="27:28" x14ac:dyDescent="0.25">
      <c r="AA230" s="70"/>
      <c r="AB230" s="70"/>
    </row>
    <row r="231" spans="27:28" x14ac:dyDescent="0.25">
      <c r="AA231" s="70"/>
      <c r="AB231" s="70"/>
    </row>
    <row r="232" spans="27:28" x14ac:dyDescent="0.25">
      <c r="AA232" s="70"/>
      <c r="AB232" s="70"/>
    </row>
    <row r="233" spans="27:28" x14ac:dyDescent="0.25">
      <c r="AA233" s="70"/>
      <c r="AB233" s="70"/>
    </row>
    <row r="234" spans="27:28" x14ac:dyDescent="0.25">
      <c r="AA234" s="70"/>
      <c r="AB234" s="70"/>
    </row>
    <row r="235" spans="27:28" x14ac:dyDescent="0.25">
      <c r="AA235" s="70"/>
      <c r="AB235" s="70"/>
    </row>
    <row r="236" spans="27:28" x14ac:dyDescent="0.25">
      <c r="AA236" s="70"/>
      <c r="AB236" s="70"/>
    </row>
    <row r="237" spans="27:28" x14ac:dyDescent="0.25">
      <c r="AA237" s="70"/>
      <c r="AB237" s="70"/>
    </row>
    <row r="238" spans="27:28" x14ac:dyDescent="0.25">
      <c r="AA238" s="70"/>
      <c r="AB238" s="70"/>
    </row>
    <row r="239" spans="27:28" x14ac:dyDescent="0.25">
      <c r="AA239" s="70"/>
      <c r="AB239" s="70"/>
    </row>
    <row r="240" spans="27:28" x14ac:dyDescent="0.25">
      <c r="AA240" s="70"/>
      <c r="AB240" s="70"/>
    </row>
    <row r="241" spans="27:28" x14ac:dyDescent="0.25">
      <c r="AA241" s="70"/>
      <c r="AB241" s="70"/>
    </row>
    <row r="242" spans="27:28" x14ac:dyDescent="0.25">
      <c r="AA242" s="70"/>
      <c r="AB242" s="70"/>
    </row>
    <row r="243" spans="27:28" x14ac:dyDescent="0.25">
      <c r="AA243" s="70"/>
      <c r="AB243" s="70"/>
    </row>
    <row r="244" spans="27:28" x14ac:dyDescent="0.25">
      <c r="AA244" s="70"/>
      <c r="AB244" s="70"/>
    </row>
    <row r="245" spans="27:28" x14ac:dyDescent="0.25">
      <c r="AA245" s="70"/>
      <c r="AB245" s="70"/>
    </row>
    <row r="246" spans="27:28" x14ac:dyDescent="0.25">
      <c r="AA246" s="70"/>
      <c r="AB246" s="70"/>
    </row>
    <row r="247" spans="27:28" x14ac:dyDescent="0.25">
      <c r="AA247" s="70"/>
      <c r="AB247" s="70"/>
    </row>
    <row r="248" spans="27:28" x14ac:dyDescent="0.25">
      <c r="AA248" s="70"/>
      <c r="AB248" s="70"/>
    </row>
    <row r="249" spans="27:28" x14ac:dyDescent="0.25">
      <c r="AA249" s="70"/>
      <c r="AB249" s="70"/>
    </row>
    <row r="250" spans="27:28" x14ac:dyDescent="0.25">
      <c r="AA250" s="70"/>
      <c r="AB250" s="70"/>
    </row>
    <row r="251" spans="27:28" x14ac:dyDescent="0.25">
      <c r="AA251" s="70"/>
      <c r="AB251" s="70"/>
    </row>
    <row r="252" spans="27:28" x14ac:dyDescent="0.25">
      <c r="AA252" s="70"/>
      <c r="AB252" s="70"/>
    </row>
    <row r="253" spans="27:28" x14ac:dyDescent="0.25">
      <c r="AA253" s="70"/>
      <c r="AB253" s="70"/>
    </row>
    <row r="254" spans="27:28" x14ac:dyDescent="0.25">
      <c r="AA254" s="70"/>
      <c r="AB254" s="70"/>
    </row>
    <row r="255" spans="27:28" x14ac:dyDescent="0.25">
      <c r="AA255" s="70"/>
      <c r="AB255" s="70"/>
    </row>
    <row r="256" spans="27:28" x14ac:dyDescent="0.25">
      <c r="AA256" s="70"/>
      <c r="AB256" s="70"/>
    </row>
    <row r="257" spans="27:28" x14ac:dyDescent="0.25">
      <c r="AA257" s="70"/>
      <c r="AB257" s="70"/>
    </row>
    <row r="258" spans="27:28" x14ac:dyDescent="0.25">
      <c r="AA258" s="70"/>
      <c r="AB258" s="70"/>
    </row>
    <row r="259" spans="27:28" x14ac:dyDescent="0.25">
      <c r="AA259" s="70"/>
      <c r="AB259" s="70"/>
    </row>
    <row r="260" spans="27:28" x14ac:dyDescent="0.25">
      <c r="AA260" s="70"/>
      <c r="AB260" s="70"/>
    </row>
    <row r="261" spans="27:28" x14ac:dyDescent="0.25">
      <c r="AA261" s="70"/>
      <c r="AB261" s="70"/>
    </row>
    <row r="262" spans="27:28" x14ac:dyDescent="0.25">
      <c r="AA262" s="70"/>
      <c r="AB262" s="70"/>
    </row>
    <row r="263" spans="27:28" x14ac:dyDescent="0.25">
      <c r="AA263" s="70"/>
      <c r="AB263" s="70"/>
    </row>
    <row r="264" spans="27:28" x14ac:dyDescent="0.25">
      <c r="AA264" s="70"/>
      <c r="AB264" s="70"/>
    </row>
    <row r="265" spans="27:28" x14ac:dyDescent="0.25">
      <c r="AA265" s="70"/>
      <c r="AB265" s="70"/>
    </row>
    <row r="266" spans="27:28" x14ac:dyDescent="0.25">
      <c r="AA266" s="70"/>
      <c r="AB266" s="70"/>
    </row>
    <row r="267" spans="27:28" x14ac:dyDescent="0.25">
      <c r="AA267" s="70"/>
      <c r="AB267" s="70"/>
    </row>
    <row r="268" spans="27:28" x14ac:dyDescent="0.25">
      <c r="AA268" s="70"/>
      <c r="AB268" s="70"/>
    </row>
    <row r="269" spans="27:28" x14ac:dyDescent="0.25">
      <c r="AA269" s="70"/>
      <c r="AB269" s="70"/>
    </row>
    <row r="270" spans="27:28" x14ac:dyDescent="0.25">
      <c r="AA270" s="70"/>
      <c r="AB270" s="70"/>
    </row>
    <row r="271" spans="27:28" x14ac:dyDescent="0.25">
      <c r="AA271" s="70"/>
      <c r="AB271" s="70"/>
    </row>
    <row r="272" spans="27:28" x14ac:dyDescent="0.25">
      <c r="AA272" s="70"/>
      <c r="AB272" s="70"/>
    </row>
    <row r="273" spans="27:28" x14ac:dyDescent="0.25">
      <c r="AA273" s="70"/>
      <c r="AB273" s="70"/>
    </row>
    <row r="274" spans="27:28" x14ac:dyDescent="0.25">
      <c r="AA274" s="70"/>
      <c r="AB274" s="70"/>
    </row>
    <row r="275" spans="27:28" x14ac:dyDescent="0.25">
      <c r="AA275" s="70"/>
      <c r="AB275" s="70"/>
    </row>
    <row r="276" spans="27:28" x14ac:dyDescent="0.25">
      <c r="AA276" s="70"/>
      <c r="AB276" s="70"/>
    </row>
    <row r="277" spans="27:28" x14ac:dyDescent="0.25">
      <c r="AA277" s="70"/>
      <c r="AB277" s="70"/>
    </row>
    <row r="278" spans="27:28" x14ac:dyDescent="0.25">
      <c r="AA278" s="70"/>
      <c r="AB278" s="70"/>
    </row>
    <row r="279" spans="27:28" x14ac:dyDescent="0.25">
      <c r="AA279" s="70"/>
      <c r="AB279" s="70"/>
    </row>
    <row r="280" spans="27:28" x14ac:dyDescent="0.25">
      <c r="AA280" s="70"/>
      <c r="AB280" s="70"/>
    </row>
    <row r="281" spans="27:28" x14ac:dyDescent="0.25">
      <c r="AA281" s="70"/>
      <c r="AB281" s="70"/>
    </row>
    <row r="282" spans="27:28" x14ac:dyDescent="0.25">
      <c r="AA282" s="70"/>
      <c r="AB282" s="70"/>
    </row>
    <row r="283" spans="27:28" x14ac:dyDescent="0.25">
      <c r="AA283" s="70"/>
      <c r="AB283" s="70"/>
    </row>
    <row r="284" spans="27:28" x14ac:dyDescent="0.25">
      <c r="AA284" s="70"/>
      <c r="AB284" s="70"/>
    </row>
    <row r="285" spans="27:28" x14ac:dyDescent="0.25">
      <c r="AA285" s="70"/>
      <c r="AB285" s="70"/>
    </row>
    <row r="286" spans="27:28" x14ac:dyDescent="0.25">
      <c r="AA286" s="70"/>
      <c r="AB286" s="70"/>
    </row>
    <row r="287" spans="27:28" x14ac:dyDescent="0.25">
      <c r="AA287" s="70"/>
      <c r="AB287" s="70"/>
    </row>
    <row r="288" spans="27:28" x14ac:dyDescent="0.25">
      <c r="AA288" s="70"/>
      <c r="AB288" s="70"/>
    </row>
    <row r="289" spans="27:28" x14ac:dyDescent="0.25">
      <c r="AA289" s="70"/>
      <c r="AB289" s="70"/>
    </row>
    <row r="290" spans="27:28" x14ac:dyDescent="0.25">
      <c r="AA290" s="70"/>
      <c r="AB290" s="70"/>
    </row>
    <row r="291" spans="27:28" x14ac:dyDescent="0.25">
      <c r="AA291" s="70"/>
      <c r="AB291" s="70"/>
    </row>
    <row r="292" spans="27:28" x14ac:dyDescent="0.25">
      <c r="AA292" s="70"/>
      <c r="AB292" s="70"/>
    </row>
    <row r="293" spans="27:28" x14ac:dyDescent="0.25">
      <c r="AA293" s="70"/>
      <c r="AB293" s="70"/>
    </row>
    <row r="294" spans="27:28" x14ac:dyDescent="0.25">
      <c r="AA294" s="70"/>
      <c r="AB294" s="70"/>
    </row>
    <row r="295" spans="27:28" x14ac:dyDescent="0.25">
      <c r="AA295" s="70"/>
      <c r="AB295" s="70"/>
    </row>
    <row r="296" spans="27:28" x14ac:dyDescent="0.25">
      <c r="AA296" s="70"/>
      <c r="AB296" s="70"/>
    </row>
    <row r="297" spans="27:28" x14ac:dyDescent="0.25">
      <c r="AA297" s="70"/>
      <c r="AB297" s="70"/>
    </row>
    <row r="298" spans="27:28" x14ac:dyDescent="0.25">
      <c r="AA298" s="70"/>
      <c r="AB298" s="70"/>
    </row>
    <row r="299" spans="27:28" x14ac:dyDescent="0.25">
      <c r="AA299" s="70"/>
      <c r="AB299" s="70"/>
    </row>
    <row r="300" spans="27:28" x14ac:dyDescent="0.25">
      <c r="AA300" s="70"/>
      <c r="AB300" s="70"/>
    </row>
    <row r="301" spans="27:28" x14ac:dyDescent="0.25">
      <c r="AA301" s="70"/>
      <c r="AB301" s="70"/>
    </row>
    <row r="302" spans="27:28" x14ac:dyDescent="0.25">
      <c r="AA302" s="70"/>
      <c r="AB302" s="70"/>
    </row>
    <row r="303" spans="27:28" x14ac:dyDescent="0.25">
      <c r="AA303" s="70"/>
      <c r="AB303" s="70"/>
    </row>
    <row r="304" spans="27:28" x14ac:dyDescent="0.25">
      <c r="AA304" s="70"/>
      <c r="AB304" s="70"/>
    </row>
    <row r="305" spans="27:28" x14ac:dyDescent="0.25">
      <c r="AA305" s="70"/>
      <c r="AB305" s="70"/>
    </row>
    <row r="306" spans="27:28" x14ac:dyDescent="0.25">
      <c r="AA306" s="70"/>
      <c r="AB306" s="70"/>
    </row>
    <row r="307" spans="27:28" x14ac:dyDescent="0.25">
      <c r="AA307" s="70"/>
      <c r="AB307" s="70"/>
    </row>
    <row r="308" spans="27:28" x14ac:dyDescent="0.25">
      <c r="AA308" s="70"/>
      <c r="AB308" s="70"/>
    </row>
    <row r="309" spans="27:28" x14ac:dyDescent="0.25">
      <c r="AA309" s="70"/>
      <c r="AB309" s="70"/>
    </row>
    <row r="310" spans="27:28" x14ac:dyDescent="0.25">
      <c r="AA310" s="70"/>
      <c r="AB310" s="70"/>
    </row>
    <row r="311" spans="27:28" x14ac:dyDescent="0.25">
      <c r="AA311" s="70"/>
      <c r="AB311" s="70"/>
    </row>
    <row r="312" spans="27:28" x14ac:dyDescent="0.25">
      <c r="AA312" s="70"/>
      <c r="AB312" s="70"/>
    </row>
    <row r="313" spans="27:28" x14ac:dyDescent="0.25">
      <c r="AA313" s="70"/>
      <c r="AB313" s="70"/>
    </row>
    <row r="314" spans="27:28" x14ac:dyDescent="0.25">
      <c r="AA314" s="70"/>
      <c r="AB314" s="70"/>
    </row>
    <row r="315" spans="27:28" x14ac:dyDescent="0.25">
      <c r="AA315" s="70"/>
      <c r="AB315" s="70"/>
    </row>
    <row r="316" spans="27:28" x14ac:dyDescent="0.25">
      <c r="AA316" s="70"/>
      <c r="AB316" s="70"/>
    </row>
    <row r="317" spans="27:28" x14ac:dyDescent="0.25">
      <c r="AA317" s="70"/>
      <c r="AB317" s="70"/>
    </row>
    <row r="318" spans="27:28" x14ac:dyDescent="0.25">
      <c r="AA318" s="70"/>
      <c r="AB318" s="70"/>
    </row>
    <row r="319" spans="27:28" x14ac:dyDescent="0.25">
      <c r="AA319" s="70"/>
      <c r="AB319" s="70"/>
    </row>
    <row r="320" spans="27:28" x14ac:dyDescent="0.25">
      <c r="AA320" s="70"/>
      <c r="AB320" s="70"/>
    </row>
    <row r="321" spans="27:28" x14ac:dyDescent="0.25">
      <c r="AA321" s="70"/>
      <c r="AB321" s="70"/>
    </row>
    <row r="322" spans="27:28" x14ac:dyDescent="0.25">
      <c r="AA322" s="70"/>
      <c r="AB322" s="70"/>
    </row>
    <row r="323" spans="27:28" x14ac:dyDescent="0.25">
      <c r="AA323" s="70"/>
      <c r="AB323" s="70"/>
    </row>
    <row r="324" spans="27:28" x14ac:dyDescent="0.25">
      <c r="AA324" s="70"/>
      <c r="AB324" s="70"/>
    </row>
    <row r="325" spans="27:28" x14ac:dyDescent="0.25">
      <c r="AA325" s="70"/>
      <c r="AB325" s="70"/>
    </row>
    <row r="326" spans="27:28" x14ac:dyDescent="0.25">
      <c r="AA326" s="70"/>
      <c r="AB326" s="70"/>
    </row>
    <row r="327" spans="27:28" x14ac:dyDescent="0.25">
      <c r="AA327" s="70"/>
      <c r="AB327" s="70"/>
    </row>
    <row r="328" spans="27:28" x14ac:dyDescent="0.25">
      <c r="AA328" s="70"/>
      <c r="AB328" s="70"/>
    </row>
    <row r="329" spans="27:28" x14ac:dyDescent="0.25">
      <c r="AA329" s="70"/>
      <c r="AB329" s="70"/>
    </row>
    <row r="330" spans="27:28" x14ac:dyDescent="0.25">
      <c r="AA330" s="70"/>
      <c r="AB330" s="70"/>
    </row>
    <row r="331" spans="27:28" x14ac:dyDescent="0.25">
      <c r="AA331" s="70"/>
      <c r="AB331" s="70"/>
    </row>
    <row r="332" spans="27:28" x14ac:dyDescent="0.25">
      <c r="AA332" s="70"/>
      <c r="AB332" s="70"/>
    </row>
    <row r="333" spans="27:28" x14ac:dyDescent="0.25">
      <c r="AA333" s="70"/>
      <c r="AB333" s="70"/>
    </row>
    <row r="334" spans="27:28" x14ac:dyDescent="0.25">
      <c r="AA334" s="70"/>
      <c r="AB334" s="70"/>
    </row>
    <row r="335" spans="27:28" x14ac:dyDescent="0.25">
      <c r="AA335" s="70"/>
      <c r="AB335" s="70"/>
    </row>
    <row r="336" spans="27:28" x14ac:dyDescent="0.25">
      <c r="AA336" s="70"/>
      <c r="AB336" s="70"/>
    </row>
    <row r="337" spans="27:28" x14ac:dyDescent="0.25">
      <c r="AA337" s="70"/>
      <c r="AB337" s="70"/>
    </row>
    <row r="338" spans="27:28" x14ac:dyDescent="0.25">
      <c r="AA338" s="70"/>
      <c r="AB338" s="70"/>
    </row>
    <row r="339" spans="27:28" x14ac:dyDescent="0.25">
      <c r="AA339" s="70"/>
      <c r="AB339" s="70"/>
    </row>
    <row r="340" spans="27:28" x14ac:dyDescent="0.25">
      <c r="AA340" s="70"/>
      <c r="AB340" s="70"/>
    </row>
    <row r="341" spans="27:28" x14ac:dyDescent="0.25">
      <c r="AA341" s="70"/>
      <c r="AB341" s="70"/>
    </row>
    <row r="342" spans="27:28" x14ac:dyDescent="0.25">
      <c r="AA342" s="70"/>
      <c r="AB342" s="70"/>
    </row>
    <row r="343" spans="27:28" x14ac:dyDescent="0.25">
      <c r="AA343" s="70"/>
      <c r="AB343" s="70"/>
    </row>
    <row r="344" spans="27:28" x14ac:dyDescent="0.25">
      <c r="AA344" s="70"/>
      <c r="AB344" s="70"/>
    </row>
    <row r="345" spans="27:28" x14ac:dyDescent="0.25">
      <c r="AA345" s="70"/>
      <c r="AB345" s="70"/>
    </row>
    <row r="346" spans="27:28" x14ac:dyDescent="0.25">
      <c r="AA346" s="70"/>
      <c r="AB346" s="70"/>
    </row>
    <row r="347" spans="27:28" x14ac:dyDescent="0.25">
      <c r="AA347" s="70"/>
      <c r="AB347" s="70"/>
    </row>
    <row r="348" spans="27:28" x14ac:dyDescent="0.25">
      <c r="AA348" s="70"/>
      <c r="AB348" s="70"/>
    </row>
    <row r="349" spans="27:28" x14ac:dyDescent="0.25">
      <c r="AA349" s="70"/>
      <c r="AB349" s="70"/>
    </row>
    <row r="350" spans="27:28" x14ac:dyDescent="0.25">
      <c r="AA350" s="70"/>
      <c r="AB350" s="70"/>
    </row>
    <row r="351" spans="27:28" x14ac:dyDescent="0.25">
      <c r="AA351" s="70"/>
      <c r="AB351" s="70"/>
    </row>
    <row r="352" spans="27:28" x14ac:dyDescent="0.25">
      <c r="AA352" s="70"/>
      <c r="AB352" s="70"/>
    </row>
    <row r="353" spans="27:28" x14ac:dyDescent="0.25">
      <c r="AA353" s="70"/>
      <c r="AB353" s="70"/>
    </row>
    <row r="354" spans="27:28" x14ac:dyDescent="0.25">
      <c r="AA354" s="70"/>
      <c r="AB354" s="70"/>
    </row>
    <row r="355" spans="27:28" x14ac:dyDescent="0.25">
      <c r="AA355" s="70"/>
      <c r="AB355" s="70"/>
    </row>
    <row r="356" spans="27:28" x14ac:dyDescent="0.25">
      <c r="AA356" s="70"/>
      <c r="AB356" s="70"/>
    </row>
    <row r="357" spans="27:28" x14ac:dyDescent="0.25">
      <c r="AA357" s="70"/>
      <c r="AB357" s="70"/>
    </row>
    <row r="358" spans="27:28" x14ac:dyDescent="0.25">
      <c r="AA358" s="70"/>
      <c r="AB358" s="70"/>
    </row>
    <row r="359" spans="27:28" x14ac:dyDescent="0.25">
      <c r="AA359" s="70"/>
      <c r="AB359" s="70"/>
    </row>
    <row r="360" spans="27:28" x14ac:dyDescent="0.25">
      <c r="AA360" s="70"/>
      <c r="AB360" s="70"/>
    </row>
    <row r="361" spans="27:28" x14ac:dyDescent="0.25">
      <c r="AA361" s="70"/>
      <c r="AB361" s="70"/>
    </row>
    <row r="362" spans="27:28" x14ac:dyDescent="0.25">
      <c r="AA362" s="70"/>
      <c r="AB362" s="70"/>
    </row>
    <row r="363" spans="27:28" x14ac:dyDescent="0.25">
      <c r="AA363" s="70"/>
      <c r="AB363" s="70"/>
    </row>
    <row r="364" spans="27:28" x14ac:dyDescent="0.25">
      <c r="AA364" s="70"/>
      <c r="AB364" s="70"/>
    </row>
    <row r="365" spans="27:28" x14ac:dyDescent="0.25">
      <c r="AA365" s="70"/>
      <c r="AB365" s="70"/>
    </row>
    <row r="366" spans="27:28" x14ac:dyDescent="0.25">
      <c r="AA366" s="70"/>
      <c r="AB366" s="70"/>
    </row>
    <row r="367" spans="27:28" x14ac:dyDescent="0.25">
      <c r="AA367" s="70"/>
      <c r="AB367" s="70"/>
    </row>
    <row r="368" spans="27:28" x14ac:dyDescent="0.25">
      <c r="AA368" s="70"/>
      <c r="AB368" s="70"/>
    </row>
    <row r="369" spans="27:28" x14ac:dyDescent="0.25">
      <c r="AA369" s="70"/>
      <c r="AB369" s="70"/>
    </row>
    <row r="370" spans="27:28" x14ac:dyDescent="0.25">
      <c r="AA370" s="70"/>
      <c r="AB370" s="70"/>
    </row>
    <row r="371" spans="27:28" x14ac:dyDescent="0.25">
      <c r="AA371" s="70"/>
      <c r="AB371" s="70"/>
    </row>
    <row r="372" spans="27:28" x14ac:dyDescent="0.25">
      <c r="AA372" s="70"/>
      <c r="AB372" s="70"/>
    </row>
    <row r="373" spans="27:28" x14ac:dyDescent="0.25">
      <c r="AA373" s="70"/>
      <c r="AB373" s="70"/>
    </row>
    <row r="374" spans="27:28" x14ac:dyDescent="0.25">
      <c r="AA374" s="70"/>
      <c r="AB374" s="70"/>
    </row>
    <row r="375" spans="27:28" x14ac:dyDescent="0.25">
      <c r="AA375" s="70"/>
      <c r="AB375" s="70"/>
    </row>
    <row r="376" spans="27:28" x14ac:dyDescent="0.25">
      <c r="AA376" s="70"/>
      <c r="AB376" s="70"/>
    </row>
    <row r="377" spans="27:28" x14ac:dyDescent="0.25">
      <c r="AA377" s="70"/>
      <c r="AB377" s="70"/>
    </row>
    <row r="378" spans="27:28" x14ac:dyDescent="0.25">
      <c r="AA378" s="70"/>
      <c r="AB378" s="70"/>
    </row>
    <row r="379" spans="27:28" x14ac:dyDescent="0.25">
      <c r="AA379" s="70"/>
      <c r="AB379" s="70"/>
    </row>
    <row r="380" spans="27:28" x14ac:dyDescent="0.25">
      <c r="AA380" s="70"/>
      <c r="AB380" s="70"/>
    </row>
    <row r="381" spans="27:28" x14ac:dyDescent="0.25">
      <c r="AA381" s="70"/>
      <c r="AB381" s="70"/>
    </row>
    <row r="382" spans="27:28" x14ac:dyDescent="0.25">
      <c r="AA382" s="70"/>
      <c r="AB382" s="70"/>
    </row>
    <row r="383" spans="27:28" x14ac:dyDescent="0.25">
      <c r="AA383" s="70"/>
      <c r="AB383" s="70"/>
    </row>
    <row r="384" spans="27:28" x14ac:dyDescent="0.25">
      <c r="AA384" s="70"/>
      <c r="AB384" s="70"/>
    </row>
    <row r="385" spans="27:28" x14ac:dyDescent="0.25">
      <c r="AA385" s="70"/>
      <c r="AB385" s="70"/>
    </row>
    <row r="386" spans="27:28" x14ac:dyDescent="0.25">
      <c r="AA386" s="70"/>
      <c r="AB386" s="70"/>
    </row>
    <row r="387" spans="27:28" x14ac:dyDescent="0.25">
      <c r="AA387" s="70"/>
      <c r="AB387" s="70"/>
    </row>
    <row r="388" spans="27:28" x14ac:dyDescent="0.25">
      <c r="AA388" s="70"/>
      <c r="AB388" s="70"/>
    </row>
    <row r="389" spans="27:28" x14ac:dyDescent="0.25">
      <c r="AA389" s="70"/>
      <c r="AB389" s="70"/>
    </row>
    <row r="390" spans="27:28" x14ac:dyDescent="0.25">
      <c r="AA390" s="70"/>
      <c r="AB390" s="70"/>
    </row>
    <row r="391" spans="27:28" x14ac:dyDescent="0.25">
      <c r="AA391" s="70"/>
      <c r="AB391" s="70"/>
    </row>
    <row r="392" spans="27:28" x14ac:dyDescent="0.25">
      <c r="AA392" s="70"/>
      <c r="AB392" s="70"/>
    </row>
    <row r="393" spans="27:28" x14ac:dyDescent="0.25">
      <c r="AA393" s="70"/>
      <c r="AB393" s="70"/>
    </row>
    <row r="394" spans="27:28" x14ac:dyDescent="0.25">
      <c r="AA394" s="70"/>
      <c r="AB394" s="70"/>
    </row>
    <row r="395" spans="27:28" x14ac:dyDescent="0.25">
      <c r="AA395" s="70"/>
      <c r="AB395" s="70"/>
    </row>
    <row r="396" spans="27:28" x14ac:dyDescent="0.25">
      <c r="AA396" s="70"/>
      <c r="AB396" s="70"/>
    </row>
    <row r="397" spans="27:28" x14ac:dyDescent="0.25">
      <c r="AA397" s="70"/>
      <c r="AB397" s="70"/>
    </row>
    <row r="398" spans="27:28" x14ac:dyDescent="0.25">
      <c r="AA398" s="70"/>
      <c r="AB398" s="70"/>
    </row>
    <row r="399" spans="27:28" x14ac:dyDescent="0.25">
      <c r="AA399" s="70"/>
      <c r="AB399" s="70"/>
    </row>
    <row r="400" spans="27:28" x14ac:dyDescent="0.25">
      <c r="AA400" s="70"/>
      <c r="AB400" s="70"/>
    </row>
    <row r="401" spans="27:28" x14ac:dyDescent="0.25">
      <c r="AA401" s="70"/>
      <c r="AB401" s="70"/>
    </row>
    <row r="402" spans="27:28" x14ac:dyDescent="0.25">
      <c r="AA402" s="70"/>
      <c r="AB402" s="70"/>
    </row>
    <row r="403" spans="27:28" x14ac:dyDescent="0.25">
      <c r="AA403" s="70"/>
      <c r="AB403" s="70"/>
    </row>
    <row r="404" spans="27:28" x14ac:dyDescent="0.25">
      <c r="AA404" s="70"/>
      <c r="AB404" s="70"/>
    </row>
    <row r="405" spans="27:28" x14ac:dyDescent="0.25">
      <c r="AA405" s="70"/>
      <c r="AB405" s="70"/>
    </row>
    <row r="406" spans="27:28" x14ac:dyDescent="0.25">
      <c r="AA406" s="70"/>
      <c r="AB406" s="70"/>
    </row>
    <row r="407" spans="27:28" x14ac:dyDescent="0.25">
      <c r="AA407" s="70"/>
      <c r="AB407" s="70"/>
    </row>
    <row r="408" spans="27:28" x14ac:dyDescent="0.25">
      <c r="AA408" s="70"/>
      <c r="AB408" s="70"/>
    </row>
    <row r="409" spans="27:28" x14ac:dyDescent="0.25">
      <c r="AA409" s="70"/>
      <c r="AB409" s="70"/>
    </row>
    <row r="410" spans="27:28" x14ac:dyDescent="0.25">
      <c r="AA410" s="70"/>
      <c r="AB410" s="70"/>
    </row>
    <row r="411" spans="27:28" x14ac:dyDescent="0.25">
      <c r="AA411" s="70"/>
      <c r="AB411" s="70"/>
    </row>
    <row r="412" spans="27:28" x14ac:dyDescent="0.25">
      <c r="AA412" s="70"/>
      <c r="AB412" s="70"/>
    </row>
    <row r="413" spans="27:28" x14ac:dyDescent="0.25">
      <c r="AA413" s="70"/>
      <c r="AB413" s="70"/>
    </row>
    <row r="414" spans="27:28" x14ac:dyDescent="0.25">
      <c r="AA414" s="70"/>
      <c r="AB414" s="70"/>
    </row>
    <row r="415" spans="27:28" x14ac:dyDescent="0.25">
      <c r="AA415" s="70"/>
      <c r="AB415" s="70"/>
    </row>
    <row r="416" spans="27:28" x14ac:dyDescent="0.25">
      <c r="AA416" s="70"/>
      <c r="AB416" s="70"/>
    </row>
    <row r="417" spans="27:28" x14ac:dyDescent="0.25">
      <c r="AA417" s="70"/>
      <c r="AB417" s="70"/>
    </row>
    <row r="418" spans="27:28" x14ac:dyDescent="0.25">
      <c r="AA418" s="70"/>
      <c r="AB418" s="70"/>
    </row>
    <row r="419" spans="27:28" x14ac:dyDescent="0.25">
      <c r="AA419" s="70"/>
      <c r="AB419" s="70"/>
    </row>
    <row r="420" spans="27:28" x14ac:dyDescent="0.25">
      <c r="AA420" s="70"/>
      <c r="AB420" s="70"/>
    </row>
    <row r="421" spans="27:28" x14ac:dyDescent="0.25">
      <c r="AA421" s="70"/>
      <c r="AB421" s="70"/>
    </row>
    <row r="422" spans="27:28" x14ac:dyDescent="0.25">
      <c r="AA422" s="70"/>
      <c r="AB422" s="70"/>
    </row>
    <row r="423" spans="27:28" x14ac:dyDescent="0.25">
      <c r="AA423" s="70"/>
      <c r="AB423" s="70"/>
    </row>
    <row r="424" spans="27:28" x14ac:dyDescent="0.25">
      <c r="AA424" s="70"/>
      <c r="AB424" s="70"/>
    </row>
    <row r="425" spans="27:28" x14ac:dyDescent="0.25">
      <c r="AA425" s="70"/>
      <c r="AB425" s="70"/>
    </row>
    <row r="426" spans="27:28" x14ac:dyDescent="0.25">
      <c r="AA426" s="70"/>
      <c r="AB426" s="70"/>
    </row>
    <row r="427" spans="27:28" x14ac:dyDescent="0.25">
      <c r="AA427" s="70"/>
      <c r="AB427" s="70"/>
    </row>
    <row r="428" spans="27:28" x14ac:dyDescent="0.25">
      <c r="AA428" s="70"/>
      <c r="AB428" s="70"/>
    </row>
    <row r="429" spans="27:28" x14ac:dyDescent="0.25">
      <c r="AA429" s="70"/>
      <c r="AB429" s="70"/>
    </row>
    <row r="430" spans="27:28" x14ac:dyDescent="0.25">
      <c r="AA430" s="70"/>
      <c r="AB430" s="70"/>
    </row>
    <row r="431" spans="27:28" x14ac:dyDescent="0.25">
      <c r="AA431" s="70"/>
      <c r="AB431" s="70"/>
    </row>
    <row r="432" spans="27:28" x14ac:dyDescent="0.25">
      <c r="AA432" s="70"/>
      <c r="AB432" s="70"/>
    </row>
    <row r="433" spans="27:28" x14ac:dyDescent="0.25">
      <c r="AA433" s="70"/>
      <c r="AB433" s="70"/>
    </row>
    <row r="434" spans="27:28" x14ac:dyDescent="0.25">
      <c r="AA434" s="70"/>
      <c r="AB434" s="70"/>
    </row>
    <row r="435" spans="27:28" x14ac:dyDescent="0.25">
      <c r="AA435" s="70"/>
      <c r="AB435" s="70"/>
    </row>
    <row r="436" spans="27:28" x14ac:dyDescent="0.25">
      <c r="AA436" s="70"/>
      <c r="AB436" s="70"/>
    </row>
    <row r="437" spans="27:28" x14ac:dyDescent="0.25">
      <c r="AA437" s="70"/>
      <c r="AB437" s="70"/>
    </row>
    <row r="438" spans="27:28" x14ac:dyDescent="0.25">
      <c r="AA438" s="70"/>
      <c r="AB438" s="70"/>
    </row>
    <row r="439" spans="27:28" x14ac:dyDescent="0.25">
      <c r="AA439" s="70"/>
      <c r="AB439" s="70"/>
    </row>
    <row r="440" spans="27:28" x14ac:dyDescent="0.25">
      <c r="AA440" s="70"/>
      <c r="AB440" s="70"/>
    </row>
    <row r="441" spans="27:28" x14ac:dyDescent="0.25">
      <c r="AA441" s="70"/>
      <c r="AB441" s="70"/>
    </row>
    <row r="442" spans="27:28" x14ac:dyDescent="0.25">
      <c r="AA442" s="70"/>
      <c r="AB442" s="70"/>
    </row>
    <row r="443" spans="27:28" x14ac:dyDescent="0.25">
      <c r="AA443" s="70"/>
      <c r="AB443" s="70"/>
    </row>
    <row r="444" spans="27:28" x14ac:dyDescent="0.25">
      <c r="AA444" s="70"/>
      <c r="AB444" s="70"/>
    </row>
    <row r="445" spans="27:28" x14ac:dyDescent="0.25">
      <c r="AA445" s="70"/>
      <c r="AB445" s="70"/>
    </row>
    <row r="446" spans="27:28" x14ac:dyDescent="0.25">
      <c r="AA446" s="70"/>
      <c r="AB446" s="70"/>
    </row>
    <row r="447" spans="27:28" x14ac:dyDescent="0.25">
      <c r="AA447" s="70"/>
      <c r="AB447" s="70"/>
    </row>
    <row r="448" spans="27:28" x14ac:dyDescent="0.25">
      <c r="AA448" s="70"/>
      <c r="AB448" s="70"/>
    </row>
    <row r="449" spans="27:28" x14ac:dyDescent="0.25">
      <c r="AA449" s="70"/>
      <c r="AB449" s="70"/>
    </row>
    <row r="450" spans="27:28" x14ac:dyDescent="0.25">
      <c r="AA450" s="70"/>
      <c r="AB450" s="70"/>
    </row>
    <row r="451" spans="27:28" x14ac:dyDescent="0.25">
      <c r="AA451" s="70"/>
      <c r="AB451" s="70"/>
    </row>
    <row r="452" spans="27:28" x14ac:dyDescent="0.25">
      <c r="AA452" s="70"/>
      <c r="AB452" s="70"/>
    </row>
    <row r="453" spans="27:28" x14ac:dyDescent="0.25">
      <c r="AA453" s="70"/>
      <c r="AB453" s="70"/>
    </row>
    <row r="454" spans="27:28" x14ac:dyDescent="0.25">
      <c r="AA454" s="70"/>
      <c r="AB454" s="70"/>
    </row>
    <row r="455" spans="27:28" x14ac:dyDescent="0.25">
      <c r="AA455" s="70"/>
      <c r="AB455" s="70"/>
    </row>
    <row r="456" spans="27:28" x14ac:dyDescent="0.25">
      <c r="AA456" s="70"/>
      <c r="AB456" s="70"/>
    </row>
    <row r="457" spans="27:28" x14ac:dyDescent="0.25">
      <c r="AA457" s="70"/>
      <c r="AB457" s="70"/>
    </row>
    <row r="458" spans="27:28" x14ac:dyDescent="0.25">
      <c r="AA458" s="70"/>
      <c r="AB458" s="70"/>
    </row>
    <row r="459" spans="27:28" x14ac:dyDescent="0.25">
      <c r="AA459" s="70"/>
      <c r="AB459" s="70"/>
    </row>
    <row r="460" spans="27:28" x14ac:dyDescent="0.25">
      <c r="AA460" s="70"/>
      <c r="AB460" s="70"/>
    </row>
    <row r="461" spans="27:28" x14ac:dyDescent="0.25">
      <c r="AA461" s="70"/>
      <c r="AB461" s="70"/>
    </row>
    <row r="462" spans="27:28" x14ac:dyDescent="0.25">
      <c r="AA462" s="70"/>
      <c r="AB462" s="70"/>
    </row>
    <row r="463" spans="27:28" x14ac:dyDescent="0.25">
      <c r="AA463" s="70"/>
      <c r="AB463" s="70"/>
    </row>
    <row r="464" spans="27:28" x14ac:dyDescent="0.25">
      <c r="AA464" s="70"/>
      <c r="AB464" s="70"/>
    </row>
    <row r="465" spans="27:28" x14ac:dyDescent="0.25">
      <c r="AA465" s="70"/>
      <c r="AB465" s="70"/>
    </row>
    <row r="466" spans="27:28" x14ac:dyDescent="0.25">
      <c r="AA466" s="70"/>
      <c r="AB466" s="70"/>
    </row>
    <row r="467" spans="27:28" x14ac:dyDescent="0.25">
      <c r="AA467" s="70"/>
      <c r="AB467" s="70"/>
    </row>
    <row r="468" spans="27:28" x14ac:dyDescent="0.25">
      <c r="AA468" s="70"/>
      <c r="AB468" s="70"/>
    </row>
    <row r="469" spans="27:28" x14ac:dyDescent="0.25">
      <c r="AA469" s="70"/>
      <c r="AB469" s="70"/>
    </row>
    <row r="470" spans="27:28" x14ac:dyDescent="0.25">
      <c r="AA470" s="70"/>
      <c r="AB470" s="70"/>
    </row>
    <row r="471" spans="27:28" x14ac:dyDescent="0.25">
      <c r="AA471" s="70"/>
      <c r="AB471" s="70"/>
    </row>
    <row r="472" spans="27:28" x14ac:dyDescent="0.25">
      <c r="AA472" s="70"/>
      <c r="AB472" s="70"/>
    </row>
    <row r="473" spans="27:28" x14ac:dyDescent="0.25">
      <c r="AA473" s="70"/>
      <c r="AB473" s="70"/>
    </row>
    <row r="474" spans="27:28" x14ac:dyDescent="0.25">
      <c r="AA474" s="70"/>
      <c r="AB474" s="70"/>
    </row>
    <row r="475" spans="27:28" x14ac:dyDescent="0.25">
      <c r="AA475" s="70"/>
      <c r="AB475" s="70"/>
    </row>
    <row r="476" spans="27:28" x14ac:dyDescent="0.25">
      <c r="AA476" s="70"/>
      <c r="AB476" s="70"/>
    </row>
    <row r="477" spans="27:28" x14ac:dyDescent="0.25">
      <c r="AA477" s="70"/>
      <c r="AB477" s="70"/>
    </row>
    <row r="478" spans="27:28" x14ac:dyDescent="0.25">
      <c r="AA478" s="70"/>
      <c r="AB478" s="70"/>
    </row>
    <row r="479" spans="27:28" x14ac:dyDescent="0.25">
      <c r="AA479" s="70"/>
      <c r="AB479" s="70"/>
    </row>
    <row r="480" spans="27:28" x14ac:dyDescent="0.25">
      <c r="AA480" s="70"/>
      <c r="AB480" s="70"/>
    </row>
    <row r="481" spans="27:28" x14ac:dyDescent="0.25">
      <c r="AA481" s="70"/>
      <c r="AB481" s="70"/>
    </row>
    <row r="482" spans="27:28" x14ac:dyDescent="0.25">
      <c r="AA482" s="70"/>
      <c r="AB482" s="70"/>
    </row>
    <row r="483" spans="27:28" x14ac:dyDescent="0.25">
      <c r="AA483" s="70"/>
      <c r="AB483" s="70"/>
    </row>
    <row r="484" spans="27:28" x14ac:dyDescent="0.25">
      <c r="AA484" s="70"/>
      <c r="AB484" s="70"/>
    </row>
    <row r="485" spans="27:28" x14ac:dyDescent="0.25">
      <c r="AA485" s="70"/>
      <c r="AB485" s="70"/>
    </row>
    <row r="486" spans="27:28" x14ac:dyDescent="0.25">
      <c r="AA486" s="70"/>
      <c r="AB486" s="70"/>
    </row>
    <row r="487" spans="27:28" x14ac:dyDescent="0.25">
      <c r="AA487" s="70"/>
      <c r="AB487" s="70"/>
    </row>
    <row r="488" spans="27:28" x14ac:dyDescent="0.25">
      <c r="AA488" s="70"/>
      <c r="AB488" s="70"/>
    </row>
    <row r="489" spans="27:28" x14ac:dyDescent="0.25">
      <c r="AA489" s="70"/>
      <c r="AB489" s="70"/>
    </row>
    <row r="490" spans="27:28" x14ac:dyDescent="0.25">
      <c r="AA490" s="70"/>
      <c r="AB490" s="70"/>
    </row>
    <row r="491" spans="27:28" x14ac:dyDescent="0.25">
      <c r="AA491" s="70"/>
      <c r="AB491" s="70"/>
    </row>
    <row r="492" spans="27:28" x14ac:dyDescent="0.25">
      <c r="AA492" s="70"/>
      <c r="AB492" s="70"/>
    </row>
    <row r="493" spans="27:28" x14ac:dyDescent="0.25">
      <c r="AA493" s="70"/>
      <c r="AB493" s="70"/>
    </row>
    <row r="494" spans="27:28" x14ac:dyDescent="0.25">
      <c r="AA494" s="70"/>
      <c r="AB494" s="70"/>
    </row>
    <row r="495" spans="27:28" x14ac:dyDescent="0.25">
      <c r="AA495" s="70"/>
      <c r="AB495" s="70"/>
    </row>
    <row r="496" spans="27:28" x14ac:dyDescent="0.25">
      <c r="AA496" s="70"/>
      <c r="AB496" s="70"/>
    </row>
    <row r="497" spans="27:28" x14ac:dyDescent="0.25">
      <c r="AA497" s="70"/>
      <c r="AB497" s="70"/>
    </row>
    <row r="498" spans="27:28" x14ac:dyDescent="0.25">
      <c r="AA498" s="70"/>
      <c r="AB498" s="70"/>
    </row>
    <row r="499" spans="27:28" x14ac:dyDescent="0.25">
      <c r="AA499" s="70"/>
      <c r="AB499" s="70"/>
    </row>
    <row r="500" spans="27:28" x14ac:dyDescent="0.25">
      <c r="AA500" s="70"/>
      <c r="AB500" s="70"/>
    </row>
    <row r="501" spans="27:28" x14ac:dyDescent="0.25">
      <c r="AA501" s="70"/>
      <c r="AB501" s="70"/>
    </row>
    <row r="502" spans="27:28" x14ac:dyDescent="0.25">
      <c r="AA502" s="70"/>
      <c r="AB502" s="70"/>
    </row>
    <row r="503" spans="27:28" x14ac:dyDescent="0.25">
      <c r="AA503" s="70"/>
      <c r="AB503" s="70"/>
    </row>
    <row r="504" spans="27:28" x14ac:dyDescent="0.25">
      <c r="AA504" s="70"/>
      <c r="AB504" s="70"/>
    </row>
    <row r="505" spans="27:28" x14ac:dyDescent="0.25">
      <c r="AA505" s="70"/>
      <c r="AB505" s="70"/>
    </row>
    <row r="506" spans="27:28" x14ac:dyDescent="0.25">
      <c r="AA506" s="70"/>
      <c r="AB506" s="70"/>
    </row>
    <row r="507" spans="27:28" x14ac:dyDescent="0.25">
      <c r="AA507" s="70"/>
      <c r="AB507" s="70"/>
    </row>
    <row r="508" spans="27:28" x14ac:dyDescent="0.25">
      <c r="AA508" s="70"/>
      <c r="AB508" s="70"/>
    </row>
    <row r="509" spans="27:28" x14ac:dyDescent="0.25">
      <c r="AA509" s="70"/>
      <c r="AB509" s="70"/>
    </row>
    <row r="510" spans="27:28" x14ac:dyDescent="0.25">
      <c r="AA510" s="70"/>
      <c r="AB510" s="70"/>
    </row>
    <row r="511" spans="27:28" x14ac:dyDescent="0.25">
      <c r="AA511" s="70"/>
      <c r="AB511" s="70"/>
    </row>
    <row r="512" spans="27:28" x14ac:dyDescent="0.25">
      <c r="AA512" s="70"/>
      <c r="AB512" s="70"/>
    </row>
    <row r="513" spans="27:28" x14ac:dyDescent="0.25">
      <c r="AA513" s="70"/>
      <c r="AB513" s="70"/>
    </row>
    <row r="514" spans="27:28" x14ac:dyDescent="0.25">
      <c r="AA514" s="70"/>
      <c r="AB514" s="70"/>
    </row>
    <row r="515" spans="27:28" x14ac:dyDescent="0.25">
      <c r="AA515" s="70"/>
      <c r="AB515" s="70"/>
    </row>
    <row r="516" spans="27:28" x14ac:dyDescent="0.25">
      <c r="AA516" s="70"/>
      <c r="AB516" s="70"/>
    </row>
    <row r="517" spans="27:28" x14ac:dyDescent="0.25">
      <c r="AA517" s="70"/>
      <c r="AB517" s="70"/>
    </row>
    <row r="518" spans="27:28" x14ac:dyDescent="0.25">
      <c r="AA518" s="70"/>
      <c r="AB518" s="70"/>
    </row>
    <row r="519" spans="27:28" x14ac:dyDescent="0.25">
      <c r="AA519" s="70"/>
      <c r="AB519" s="70"/>
    </row>
    <row r="520" spans="27:28" x14ac:dyDescent="0.25">
      <c r="AA520" s="70"/>
      <c r="AB520" s="70"/>
    </row>
    <row r="521" spans="27:28" x14ac:dyDescent="0.25">
      <c r="AA521" s="70"/>
      <c r="AB521" s="70"/>
    </row>
    <row r="522" spans="27:28" x14ac:dyDescent="0.25">
      <c r="AA522" s="70"/>
      <c r="AB522" s="70"/>
    </row>
    <row r="523" spans="27:28" x14ac:dyDescent="0.25">
      <c r="AA523" s="70"/>
      <c r="AB523" s="70"/>
    </row>
    <row r="524" spans="27:28" x14ac:dyDescent="0.25">
      <c r="AA524" s="70"/>
      <c r="AB524" s="70"/>
    </row>
    <row r="525" spans="27:28" x14ac:dyDescent="0.25">
      <c r="AA525" s="70"/>
      <c r="AB525" s="70"/>
    </row>
    <row r="526" spans="27:28" x14ac:dyDescent="0.25">
      <c r="AA526" s="70"/>
      <c r="AB526" s="70"/>
    </row>
    <row r="527" spans="27:28" x14ac:dyDescent="0.25">
      <c r="AA527" s="70"/>
      <c r="AB527" s="70"/>
    </row>
    <row r="528" spans="27:28" x14ac:dyDescent="0.25">
      <c r="AA528" s="70"/>
      <c r="AB528" s="70"/>
    </row>
    <row r="529" spans="27:28" x14ac:dyDescent="0.25">
      <c r="AA529" s="70"/>
      <c r="AB529" s="70"/>
    </row>
    <row r="530" spans="27:28" x14ac:dyDescent="0.25">
      <c r="AA530" s="70"/>
      <c r="AB530" s="70"/>
    </row>
    <row r="531" spans="27:28" x14ac:dyDescent="0.25">
      <c r="AA531" s="70"/>
      <c r="AB531" s="70"/>
    </row>
    <row r="532" spans="27:28" x14ac:dyDescent="0.25">
      <c r="AA532" s="70"/>
      <c r="AB532" s="70"/>
    </row>
    <row r="533" spans="27:28" x14ac:dyDescent="0.25">
      <c r="AA533" s="70"/>
      <c r="AB533" s="70"/>
    </row>
    <row r="534" spans="27:28" x14ac:dyDescent="0.25">
      <c r="AA534" s="70"/>
      <c r="AB534" s="70"/>
    </row>
    <row r="535" spans="27:28" x14ac:dyDescent="0.25">
      <c r="AA535" s="70"/>
      <c r="AB535" s="70"/>
    </row>
    <row r="536" spans="27:28" x14ac:dyDescent="0.25">
      <c r="AA536" s="70"/>
      <c r="AB536" s="70"/>
    </row>
    <row r="537" spans="27:28" x14ac:dyDescent="0.25">
      <c r="AA537" s="70"/>
      <c r="AB537" s="70"/>
    </row>
    <row r="538" spans="27:28" x14ac:dyDescent="0.25">
      <c r="AA538" s="70"/>
      <c r="AB538" s="70"/>
    </row>
    <row r="539" spans="27:28" x14ac:dyDescent="0.25">
      <c r="AA539" s="70"/>
      <c r="AB539" s="70"/>
    </row>
    <row r="540" spans="27:28" x14ac:dyDescent="0.25">
      <c r="AA540" s="70"/>
      <c r="AB540" s="70"/>
    </row>
    <row r="541" spans="27:28" x14ac:dyDescent="0.25">
      <c r="AA541" s="70"/>
      <c r="AB541" s="70"/>
    </row>
    <row r="542" spans="27:28" x14ac:dyDescent="0.25">
      <c r="AA542" s="70"/>
      <c r="AB542" s="70"/>
    </row>
    <row r="543" spans="27:28" x14ac:dyDescent="0.25">
      <c r="AA543" s="70"/>
      <c r="AB543" s="70"/>
    </row>
    <row r="544" spans="27:28" x14ac:dyDescent="0.25">
      <c r="AA544" s="70"/>
      <c r="AB544" s="70"/>
    </row>
    <row r="545" spans="27:28" x14ac:dyDescent="0.25">
      <c r="AA545" s="70"/>
      <c r="AB545" s="70"/>
    </row>
    <row r="546" spans="27:28" x14ac:dyDescent="0.25">
      <c r="AA546" s="70"/>
      <c r="AB546" s="70"/>
    </row>
    <row r="547" spans="27:28" x14ac:dyDescent="0.25">
      <c r="AA547" s="70"/>
      <c r="AB547" s="70"/>
    </row>
    <row r="548" spans="27:28" x14ac:dyDescent="0.25">
      <c r="AA548" s="70"/>
      <c r="AB548" s="70"/>
    </row>
    <row r="549" spans="27:28" x14ac:dyDescent="0.25">
      <c r="AA549" s="70"/>
      <c r="AB549" s="70"/>
    </row>
    <row r="550" spans="27:28" x14ac:dyDescent="0.25">
      <c r="AA550" s="70"/>
      <c r="AB550" s="70"/>
    </row>
    <row r="551" spans="27:28" x14ac:dyDescent="0.25">
      <c r="AA551" s="70"/>
      <c r="AB551" s="70"/>
    </row>
    <row r="552" spans="27:28" x14ac:dyDescent="0.25">
      <c r="AA552" s="70"/>
      <c r="AB552" s="70"/>
    </row>
    <row r="553" spans="27:28" x14ac:dyDescent="0.25">
      <c r="AA553" s="70"/>
      <c r="AB553" s="70"/>
    </row>
    <row r="554" spans="27:28" x14ac:dyDescent="0.25">
      <c r="AA554" s="70"/>
      <c r="AB554" s="70"/>
    </row>
    <row r="555" spans="27:28" x14ac:dyDescent="0.25">
      <c r="AA555" s="70"/>
      <c r="AB555" s="70"/>
    </row>
    <row r="556" spans="27:28" x14ac:dyDescent="0.25">
      <c r="AA556" s="70"/>
      <c r="AB556" s="70"/>
    </row>
    <row r="557" spans="27:28" x14ac:dyDescent="0.25">
      <c r="AA557" s="70"/>
      <c r="AB557" s="70"/>
    </row>
    <row r="558" spans="27:28" x14ac:dyDescent="0.25">
      <c r="AA558" s="70"/>
      <c r="AB558" s="70"/>
    </row>
    <row r="559" spans="27:28" x14ac:dyDescent="0.25">
      <c r="AA559" s="70"/>
      <c r="AB559" s="70"/>
    </row>
    <row r="560" spans="27:28" x14ac:dyDescent="0.25">
      <c r="AA560" s="70"/>
      <c r="AB560" s="70"/>
    </row>
    <row r="561" spans="27:28" x14ac:dyDescent="0.25">
      <c r="AA561" s="70"/>
      <c r="AB561" s="70"/>
    </row>
    <row r="562" spans="27:28" x14ac:dyDescent="0.25">
      <c r="AA562" s="70"/>
      <c r="AB562" s="70"/>
    </row>
    <row r="563" spans="27:28" x14ac:dyDescent="0.25">
      <c r="AA563" s="70"/>
      <c r="AB563" s="70"/>
    </row>
    <row r="564" spans="27:28" x14ac:dyDescent="0.25">
      <c r="AA564" s="70"/>
      <c r="AB564" s="70"/>
    </row>
    <row r="565" spans="27:28" x14ac:dyDescent="0.25">
      <c r="AA565" s="70"/>
      <c r="AB565" s="70"/>
    </row>
    <row r="566" spans="27:28" x14ac:dyDescent="0.25">
      <c r="AA566" s="70"/>
      <c r="AB566" s="70"/>
    </row>
    <row r="567" spans="27:28" x14ac:dyDescent="0.25">
      <c r="AA567" s="70"/>
      <c r="AB567" s="70"/>
    </row>
    <row r="568" spans="27:28" x14ac:dyDescent="0.25">
      <c r="AA568" s="70"/>
      <c r="AB568" s="70"/>
    </row>
    <row r="569" spans="27:28" x14ac:dyDescent="0.25">
      <c r="AA569" s="70"/>
      <c r="AB569" s="70"/>
    </row>
    <row r="570" spans="27:28" x14ac:dyDescent="0.25">
      <c r="AA570" s="70"/>
      <c r="AB570" s="70"/>
    </row>
    <row r="571" spans="27:28" x14ac:dyDescent="0.25">
      <c r="AA571" s="70"/>
      <c r="AB571" s="70"/>
    </row>
    <row r="572" spans="27:28" x14ac:dyDescent="0.25">
      <c r="AA572" s="70"/>
      <c r="AB572" s="70"/>
    </row>
    <row r="573" spans="27:28" x14ac:dyDescent="0.25">
      <c r="AA573" s="70"/>
      <c r="AB573" s="70"/>
    </row>
    <row r="574" spans="27:28" x14ac:dyDescent="0.25">
      <c r="AA574" s="70"/>
      <c r="AB574" s="70"/>
    </row>
    <row r="575" spans="27:28" x14ac:dyDescent="0.25">
      <c r="AA575" s="70"/>
      <c r="AB575" s="70"/>
    </row>
    <row r="576" spans="27:28" x14ac:dyDescent="0.25">
      <c r="AA576" s="70"/>
      <c r="AB576" s="70"/>
    </row>
    <row r="577" spans="27:28" x14ac:dyDescent="0.25">
      <c r="AA577" s="70"/>
      <c r="AB577" s="70"/>
    </row>
    <row r="578" spans="27:28" x14ac:dyDescent="0.25">
      <c r="AA578" s="70"/>
      <c r="AB578" s="70"/>
    </row>
    <row r="579" spans="27:28" x14ac:dyDescent="0.25">
      <c r="AA579" s="70"/>
      <c r="AB579" s="70"/>
    </row>
    <row r="580" spans="27:28" x14ac:dyDescent="0.25">
      <c r="AA580" s="70"/>
      <c r="AB580" s="70"/>
    </row>
    <row r="581" spans="27:28" x14ac:dyDescent="0.25">
      <c r="AA581" s="70"/>
      <c r="AB581" s="70"/>
    </row>
    <row r="582" spans="27:28" x14ac:dyDescent="0.25">
      <c r="AA582" s="70"/>
      <c r="AB582" s="70"/>
    </row>
    <row r="583" spans="27:28" x14ac:dyDescent="0.25">
      <c r="AA583" s="70"/>
      <c r="AB583" s="70"/>
    </row>
    <row r="584" spans="27:28" x14ac:dyDescent="0.25">
      <c r="AA584" s="70"/>
      <c r="AB584" s="70"/>
    </row>
    <row r="585" spans="27:28" x14ac:dyDescent="0.25">
      <c r="AA585" s="70"/>
      <c r="AB585" s="70"/>
    </row>
    <row r="586" spans="27:28" x14ac:dyDescent="0.25">
      <c r="AA586" s="70"/>
      <c r="AB586" s="70"/>
    </row>
    <row r="587" spans="27:28" x14ac:dyDescent="0.25">
      <c r="AA587" s="70"/>
      <c r="AB587" s="70"/>
    </row>
  </sheetData>
  <autoFilter ref="A12:AI121"/>
  <mergeCells count="33">
    <mergeCell ref="A9:B9"/>
    <mergeCell ref="O145:S145"/>
    <mergeCell ref="V9:Y9"/>
    <mergeCell ref="C14:AE14"/>
    <mergeCell ref="C19:AE19"/>
    <mergeCell ref="C25:AE25"/>
    <mergeCell ref="C31:AE31"/>
    <mergeCell ref="C32:AE32"/>
    <mergeCell ref="C33:AE33"/>
    <mergeCell ref="C34:AE34"/>
    <mergeCell ref="C37:AE37"/>
    <mergeCell ref="C38:AE38"/>
    <mergeCell ref="C42:AE42"/>
    <mergeCell ref="V48:AE48"/>
    <mergeCell ref="C59:AE59"/>
    <mergeCell ref="C64:AE64"/>
    <mergeCell ref="A5:C5"/>
    <mergeCell ref="A6:C6"/>
    <mergeCell ref="A7:C7"/>
    <mergeCell ref="V5:Y5"/>
    <mergeCell ref="V6:Y6"/>
    <mergeCell ref="V7:Y7"/>
    <mergeCell ref="C67:AE67"/>
    <mergeCell ref="C68:AE68"/>
    <mergeCell ref="C70:AE70"/>
    <mergeCell ref="C72:AE72"/>
    <mergeCell ref="T75:AB75"/>
    <mergeCell ref="C96:AE96"/>
    <mergeCell ref="F82:AB82"/>
    <mergeCell ref="C89:AE89"/>
    <mergeCell ref="C90:AE90"/>
    <mergeCell ref="C91:AE91"/>
    <mergeCell ref="C88:O88"/>
  </mergeCells>
  <printOptions horizontalCentered="1" verticalCentered="1"/>
  <pageMargins left="0" right="0" top="0" bottom="0" header="0.31496062992125984" footer="0.31496062992125984"/>
  <pageSetup paperSize="9" scale="82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L581"/>
  <sheetViews>
    <sheetView showGridLines="0" workbookViewId="0">
      <selection activeCell="Z124" sqref="Z124"/>
    </sheetView>
  </sheetViews>
  <sheetFormatPr baseColWidth="10" defaultRowHeight="15" x14ac:dyDescent="0.25"/>
  <cols>
    <col min="1" max="1" width="4.85546875" customWidth="1"/>
    <col min="2" max="2" width="41.42578125" customWidth="1"/>
    <col min="3" max="3" width="7.28515625" customWidth="1"/>
    <col min="4" max="4" width="6.42578125" customWidth="1"/>
    <col min="5" max="16" width="5.28515625" customWidth="1"/>
    <col min="17" max="18" width="6.7109375" customWidth="1"/>
    <col min="19" max="19" width="5.85546875" customWidth="1"/>
    <col min="20" max="21" width="6.140625" customWidth="1"/>
    <col min="22" max="26" width="5.28515625" customWidth="1"/>
    <col min="27" max="28" width="5.28515625" style="66" customWidth="1"/>
    <col min="29" max="31" width="5.28515625" customWidth="1"/>
    <col min="32" max="32" width="5.5703125" customWidth="1"/>
    <col min="33" max="33" width="10" customWidth="1"/>
    <col min="34" max="34" width="9.5703125" customWidth="1"/>
    <col min="35" max="35" width="10.42578125" customWidth="1"/>
    <col min="36" max="36" width="11.42578125" customWidth="1"/>
  </cols>
  <sheetData>
    <row r="2" spans="1:36" x14ac:dyDescent="0.25">
      <c r="A2" s="3" t="s">
        <v>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64"/>
      <c r="AB2" s="64"/>
      <c r="AC2" s="3"/>
      <c r="AD2" s="3"/>
      <c r="AE2" s="3"/>
      <c r="AF2" s="3"/>
    </row>
    <row r="5" spans="1:36" x14ac:dyDescent="0.25">
      <c r="A5" s="455" t="s">
        <v>149</v>
      </c>
      <c r="B5" s="457"/>
      <c r="C5" s="456"/>
      <c r="R5" s="9" t="s">
        <v>0</v>
      </c>
      <c r="S5" s="48"/>
      <c r="T5" s="48"/>
      <c r="U5" s="7"/>
      <c r="V5" s="458" t="s">
        <v>150</v>
      </c>
      <c r="W5" s="458"/>
      <c r="X5" s="458"/>
      <c r="Y5" s="458"/>
      <c r="Z5" s="36"/>
      <c r="AA5" s="65"/>
      <c r="AB5" s="65"/>
      <c r="AC5" s="36"/>
      <c r="AD5" s="36"/>
      <c r="AE5" s="36"/>
    </row>
    <row r="6" spans="1:36" x14ac:dyDescent="0.25">
      <c r="A6" s="455" t="s">
        <v>148</v>
      </c>
      <c r="B6" s="457"/>
      <c r="C6" s="456"/>
      <c r="R6" s="9" t="s">
        <v>1</v>
      </c>
      <c r="S6" s="48"/>
      <c r="T6" s="48"/>
      <c r="U6" s="7"/>
      <c r="V6" s="458" t="s">
        <v>153</v>
      </c>
      <c r="W6" s="458"/>
      <c r="X6" s="458"/>
      <c r="Y6" s="458"/>
      <c r="Z6" s="36"/>
      <c r="AA6" s="65"/>
      <c r="AB6" s="65"/>
      <c r="AC6" s="36"/>
      <c r="AD6" s="36"/>
      <c r="AE6" s="36"/>
    </row>
    <row r="7" spans="1:36" x14ac:dyDescent="0.25">
      <c r="A7" s="455" t="s">
        <v>341</v>
      </c>
      <c r="B7" s="457"/>
      <c r="C7" s="456"/>
      <c r="R7" s="9" t="s">
        <v>8</v>
      </c>
      <c r="S7" s="48"/>
      <c r="T7" s="48"/>
      <c r="U7" s="7"/>
      <c r="V7" s="458"/>
      <c r="W7" s="458"/>
      <c r="X7" s="458"/>
      <c r="Y7" s="458"/>
      <c r="Z7" s="36"/>
      <c r="AA7" s="65"/>
      <c r="AB7" s="65"/>
      <c r="AC7" s="36"/>
      <c r="AD7" s="36"/>
      <c r="AE7" s="36"/>
    </row>
    <row r="8" spans="1:36" x14ac:dyDescent="0.25">
      <c r="A8" s="10"/>
      <c r="R8" s="10"/>
      <c r="S8" s="10"/>
      <c r="T8" s="10"/>
      <c r="U8" s="5"/>
    </row>
    <row r="9" spans="1:36" x14ac:dyDescent="0.25">
      <c r="A9" s="455" t="s">
        <v>152</v>
      </c>
      <c r="B9" s="456"/>
      <c r="R9" s="9" t="s">
        <v>3</v>
      </c>
      <c r="S9" s="48"/>
      <c r="T9" s="48"/>
      <c r="U9" s="7"/>
      <c r="V9" s="458" t="s">
        <v>251</v>
      </c>
      <c r="W9" s="458"/>
      <c r="X9" s="458"/>
      <c r="Y9" s="458"/>
    </row>
    <row r="11" spans="1:36" ht="5.25" customHeight="1" thickBot="1" x14ac:dyDescent="0.3"/>
    <row r="12" spans="1:36" s="2" customFormat="1" ht="34.5" customHeight="1" thickBot="1" x14ac:dyDescent="0.3">
      <c r="A12" s="77" t="s">
        <v>9</v>
      </c>
      <c r="B12" s="78" t="s">
        <v>10</v>
      </c>
      <c r="C12" s="79" t="s">
        <v>56</v>
      </c>
      <c r="D12" s="79" t="s">
        <v>224</v>
      </c>
      <c r="E12" s="79" t="s">
        <v>11</v>
      </c>
      <c r="F12" s="79" t="s">
        <v>154</v>
      </c>
      <c r="G12" s="79" t="s">
        <v>158</v>
      </c>
      <c r="H12" s="79" t="s">
        <v>159</v>
      </c>
      <c r="I12" s="79" t="s">
        <v>160</v>
      </c>
      <c r="J12" s="79" t="s">
        <v>161</v>
      </c>
      <c r="K12" s="79" t="s">
        <v>162</v>
      </c>
      <c r="L12" s="79" t="s">
        <v>166</v>
      </c>
      <c r="M12" s="79" t="s">
        <v>155</v>
      </c>
      <c r="N12" s="79" t="s">
        <v>182</v>
      </c>
      <c r="O12" s="79" t="s">
        <v>255</v>
      </c>
      <c r="P12" s="79" t="s">
        <v>55</v>
      </c>
      <c r="Q12" s="79" t="s">
        <v>12</v>
      </c>
      <c r="R12" s="79" t="s">
        <v>14</v>
      </c>
      <c r="S12" s="79" t="s">
        <v>13</v>
      </c>
      <c r="T12" s="79" t="s">
        <v>184</v>
      </c>
      <c r="U12" s="79" t="s">
        <v>185</v>
      </c>
      <c r="V12" s="79" t="s">
        <v>15</v>
      </c>
      <c r="W12" s="79" t="s">
        <v>16</v>
      </c>
      <c r="X12" s="79" t="s">
        <v>57</v>
      </c>
      <c r="Y12" s="79" t="s">
        <v>17</v>
      </c>
      <c r="Z12" s="80" t="s">
        <v>225</v>
      </c>
      <c r="AA12" s="80" t="s">
        <v>179</v>
      </c>
      <c r="AB12" s="79" t="s">
        <v>170</v>
      </c>
      <c r="AC12" s="79" t="s">
        <v>173</v>
      </c>
      <c r="AD12" s="175" t="s">
        <v>259</v>
      </c>
      <c r="AE12" s="175" t="s">
        <v>174</v>
      </c>
      <c r="AF12" s="176" t="s">
        <v>264</v>
      </c>
      <c r="AG12" s="120" t="s">
        <v>51</v>
      </c>
      <c r="AH12" s="93" t="s">
        <v>38</v>
      </c>
      <c r="AI12" s="95" t="s">
        <v>52</v>
      </c>
    </row>
    <row r="13" spans="1:36" ht="20.100000000000001" customHeight="1" x14ac:dyDescent="0.25">
      <c r="A13" s="172">
        <v>1</v>
      </c>
      <c r="B13" s="116" t="s">
        <v>61</v>
      </c>
      <c r="C13" s="174"/>
      <c r="D13" s="61"/>
      <c r="E13" s="61"/>
      <c r="F13" s="74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>
        <f>6*12</f>
        <v>72</v>
      </c>
      <c r="U13" s="61">
        <f>6*12</f>
        <v>72</v>
      </c>
      <c r="V13" s="73"/>
      <c r="W13" s="61"/>
      <c r="X13" s="73"/>
      <c r="Y13" s="73"/>
      <c r="Z13" s="61"/>
      <c r="AA13" s="75"/>
      <c r="AB13" s="75">
        <f>1*6</f>
        <v>6</v>
      </c>
      <c r="AC13" s="61"/>
      <c r="AD13" s="116"/>
      <c r="AE13" s="116"/>
      <c r="AF13" s="61"/>
      <c r="AG13" s="76">
        <f t="shared" ref="AG13:AG35" si="0">SUM(C13:AF13)</f>
        <v>150</v>
      </c>
      <c r="AH13" s="96">
        <v>0</v>
      </c>
      <c r="AI13" s="97" t="e">
        <f>+AH13/C13</f>
        <v>#DIV/0!</v>
      </c>
      <c r="AJ13" t="s">
        <v>320</v>
      </c>
    </row>
    <row r="14" spans="1:36" ht="20.100000000000001" customHeight="1" x14ac:dyDescent="0.25">
      <c r="A14" s="170">
        <v>3</v>
      </c>
      <c r="B14" s="42" t="s">
        <v>63</v>
      </c>
      <c r="C14" s="119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>
        <f>7*12</f>
        <v>84</v>
      </c>
      <c r="U14" s="41">
        <f>5*12</f>
        <v>60</v>
      </c>
      <c r="V14" s="1"/>
      <c r="W14" s="41"/>
      <c r="X14" s="1"/>
      <c r="Y14" s="1"/>
      <c r="Z14" s="41"/>
      <c r="AA14" s="58"/>
      <c r="AB14" s="58">
        <f>1*6</f>
        <v>6</v>
      </c>
      <c r="AC14" s="41"/>
      <c r="AD14" s="42"/>
      <c r="AE14" s="42"/>
      <c r="AF14" s="41"/>
      <c r="AG14" s="60">
        <f t="shared" si="0"/>
        <v>150</v>
      </c>
      <c r="AH14" s="39">
        <v>0</v>
      </c>
      <c r="AI14" s="40" t="e">
        <f>+AH14/C14</f>
        <v>#DIV/0!</v>
      </c>
      <c r="AJ14" t="s">
        <v>320</v>
      </c>
    </row>
    <row r="15" spans="1:36" ht="20.100000000000001" customHeight="1" x14ac:dyDescent="0.25">
      <c r="A15" s="170">
        <v>4</v>
      </c>
      <c r="B15" s="42" t="s">
        <v>64</v>
      </c>
      <c r="C15" s="119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>
        <f>1*6</f>
        <v>6</v>
      </c>
      <c r="S15" s="41"/>
      <c r="T15" s="41">
        <f>7*12</f>
        <v>84</v>
      </c>
      <c r="U15" s="41">
        <f>5*12</f>
        <v>60</v>
      </c>
      <c r="V15" s="1"/>
      <c r="W15" s="41"/>
      <c r="X15" s="1"/>
      <c r="Y15" s="1"/>
      <c r="Z15" s="41"/>
      <c r="AA15" s="58"/>
      <c r="AB15" s="58"/>
      <c r="AC15" s="41"/>
      <c r="AD15" s="42"/>
      <c r="AE15" s="42"/>
      <c r="AF15" s="41"/>
      <c r="AG15" s="60">
        <f t="shared" si="0"/>
        <v>150</v>
      </c>
      <c r="AH15" s="39">
        <v>0</v>
      </c>
      <c r="AI15" s="40" t="e">
        <f>+AH15/C15</f>
        <v>#DIV/0!</v>
      </c>
      <c r="AJ15" t="s">
        <v>320</v>
      </c>
    </row>
    <row r="16" spans="1:36" ht="20.100000000000001" customHeight="1" x14ac:dyDescent="0.25">
      <c r="A16" s="170">
        <v>5</v>
      </c>
      <c r="B16" s="42" t="s">
        <v>65</v>
      </c>
      <c r="C16" s="119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>
        <f>1*6</f>
        <v>6</v>
      </c>
      <c r="S16" s="41"/>
      <c r="T16" s="41">
        <f>7*12</f>
        <v>84</v>
      </c>
      <c r="U16" s="41">
        <f>5*12</f>
        <v>60</v>
      </c>
      <c r="V16" s="1"/>
      <c r="W16" s="41"/>
      <c r="X16" s="1"/>
      <c r="Y16" s="1"/>
      <c r="Z16" s="41"/>
      <c r="AA16" s="58"/>
      <c r="AB16" s="58"/>
      <c r="AC16" s="41"/>
      <c r="AD16" s="42"/>
      <c r="AE16" s="42"/>
      <c r="AF16" s="41"/>
      <c r="AG16" s="60">
        <f t="shared" si="0"/>
        <v>150</v>
      </c>
      <c r="AH16" s="39">
        <v>0</v>
      </c>
      <c r="AI16" s="40" t="e">
        <f>+AH16/C16</f>
        <v>#DIV/0!</v>
      </c>
      <c r="AJ16" t="s">
        <v>320</v>
      </c>
    </row>
    <row r="17" spans="1:36" ht="20.100000000000001" customHeight="1" x14ac:dyDescent="0.25">
      <c r="A17" s="170">
        <v>6</v>
      </c>
      <c r="B17" s="42" t="s">
        <v>66</v>
      </c>
      <c r="C17" s="119"/>
      <c r="D17" s="41">
        <f>15*6</f>
        <v>90</v>
      </c>
      <c r="E17" s="41"/>
      <c r="F17" s="41"/>
      <c r="G17" s="41"/>
      <c r="H17" s="43"/>
      <c r="I17" s="41"/>
      <c r="J17" s="41"/>
      <c r="K17" s="41"/>
      <c r="L17" s="41"/>
      <c r="M17" s="41"/>
      <c r="N17" s="460" t="s">
        <v>272</v>
      </c>
      <c r="O17" s="461"/>
      <c r="P17" s="461"/>
      <c r="Q17" s="461"/>
      <c r="R17" s="461"/>
      <c r="S17" s="461"/>
      <c r="T17" s="461"/>
      <c r="U17" s="461"/>
      <c r="V17" s="461"/>
      <c r="W17" s="461"/>
      <c r="X17" s="461"/>
      <c r="Y17" s="461"/>
      <c r="Z17" s="461"/>
      <c r="AA17" s="461"/>
      <c r="AB17" s="461"/>
      <c r="AC17" s="461"/>
      <c r="AD17" s="461"/>
      <c r="AE17" s="461"/>
      <c r="AF17" s="462"/>
      <c r="AG17" s="60">
        <f t="shared" si="0"/>
        <v>90</v>
      </c>
      <c r="AH17" s="39">
        <v>96</v>
      </c>
      <c r="AI17" s="40" t="e">
        <f>+AH17/C17</f>
        <v>#DIV/0!</v>
      </c>
      <c r="AJ17" t="s">
        <v>320</v>
      </c>
    </row>
    <row r="18" spans="1:36" ht="20.100000000000001" customHeight="1" x14ac:dyDescent="0.25">
      <c r="A18" s="170">
        <v>7</v>
      </c>
      <c r="B18" s="42" t="s">
        <v>67</v>
      </c>
      <c r="C18" s="464" t="s">
        <v>266</v>
      </c>
      <c r="D18" s="447"/>
      <c r="E18" s="447"/>
      <c r="F18" s="447"/>
      <c r="G18" s="447"/>
      <c r="H18" s="447"/>
      <c r="I18" s="447"/>
      <c r="J18" s="447"/>
      <c r="K18" s="447"/>
      <c r="L18" s="447"/>
      <c r="M18" s="447"/>
      <c r="N18" s="447"/>
      <c r="O18" s="447"/>
      <c r="P18" s="447"/>
      <c r="Q18" s="447"/>
      <c r="R18" s="447"/>
      <c r="S18" s="447"/>
      <c r="T18" s="447"/>
      <c r="U18" s="447"/>
      <c r="V18" s="447"/>
      <c r="W18" s="447"/>
      <c r="X18" s="447"/>
      <c r="Y18" s="447"/>
      <c r="Z18" s="447"/>
      <c r="AA18" s="447"/>
      <c r="AB18" s="447"/>
      <c r="AC18" s="447"/>
      <c r="AD18" s="447"/>
      <c r="AE18" s="447"/>
      <c r="AF18" s="448"/>
      <c r="AG18" s="60">
        <f t="shared" si="0"/>
        <v>0</v>
      </c>
      <c r="AH18" s="39">
        <v>74</v>
      </c>
      <c r="AI18" s="40" t="e">
        <f>+AH18/#REF!</f>
        <v>#REF!</v>
      </c>
      <c r="AJ18" t="s">
        <v>320</v>
      </c>
    </row>
    <row r="19" spans="1:36" ht="20.100000000000001" customHeight="1" x14ac:dyDescent="0.25">
      <c r="A19" s="170">
        <v>8</v>
      </c>
      <c r="B19" s="42" t="s">
        <v>68</v>
      </c>
      <c r="C19" s="119"/>
      <c r="D19" s="41"/>
      <c r="E19" s="41"/>
      <c r="F19" s="57"/>
      <c r="G19" s="41"/>
      <c r="H19" s="43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>
        <f>3*12</f>
        <v>36</v>
      </c>
      <c r="U19" s="41">
        <f>3*12</f>
        <v>36</v>
      </c>
      <c r="V19" s="1"/>
      <c r="W19" s="41"/>
      <c r="X19" s="1"/>
      <c r="Y19" s="1"/>
      <c r="Z19" s="41"/>
      <c r="AA19" s="58"/>
      <c r="AB19" s="58"/>
      <c r="AC19" s="41"/>
      <c r="AD19" s="42"/>
      <c r="AE19" s="42"/>
      <c r="AF19" s="41"/>
      <c r="AG19" s="60">
        <f t="shared" si="0"/>
        <v>72</v>
      </c>
      <c r="AH19" s="39">
        <v>0</v>
      </c>
      <c r="AI19" s="40" t="e">
        <f>+AH19/C19</f>
        <v>#DIV/0!</v>
      </c>
      <c r="AJ19" t="s">
        <v>320</v>
      </c>
    </row>
    <row r="20" spans="1:36" ht="20.100000000000001" customHeight="1" x14ac:dyDescent="0.25">
      <c r="A20" s="170">
        <v>9</v>
      </c>
      <c r="B20" s="42" t="s">
        <v>69</v>
      </c>
      <c r="C20" s="119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>
        <f>1*6</f>
        <v>6</v>
      </c>
      <c r="S20" s="41"/>
      <c r="T20" s="41">
        <f>6*12</f>
        <v>72</v>
      </c>
      <c r="U20" s="41">
        <f>6*12</f>
        <v>72</v>
      </c>
      <c r="V20" s="1"/>
      <c r="W20" s="41"/>
      <c r="X20" s="1"/>
      <c r="Y20" s="1"/>
      <c r="Z20" s="41"/>
      <c r="AA20" s="58"/>
      <c r="AB20" s="58"/>
      <c r="AC20" s="41"/>
      <c r="AD20" s="42"/>
      <c r="AE20" s="42"/>
      <c r="AF20" s="41"/>
      <c r="AG20" s="60">
        <f t="shared" si="0"/>
        <v>150</v>
      </c>
      <c r="AH20" s="39">
        <v>0</v>
      </c>
      <c r="AI20" s="40" t="e">
        <f>+AH20/C20</f>
        <v>#DIV/0!</v>
      </c>
      <c r="AJ20" t="s">
        <v>320</v>
      </c>
    </row>
    <row r="21" spans="1:36" ht="20.100000000000001" customHeight="1" x14ac:dyDescent="0.25">
      <c r="A21" s="170">
        <v>10</v>
      </c>
      <c r="B21" s="42" t="s">
        <v>70</v>
      </c>
      <c r="C21" s="119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>
        <f>1*6</f>
        <v>6</v>
      </c>
      <c r="S21" s="41"/>
      <c r="T21" s="41">
        <f>7*12</f>
        <v>84</v>
      </c>
      <c r="U21" s="41">
        <f>5*12</f>
        <v>60</v>
      </c>
      <c r="V21" s="1"/>
      <c r="W21" s="41"/>
      <c r="X21" s="1"/>
      <c r="Y21" s="41"/>
      <c r="Z21" s="41"/>
      <c r="AA21" s="58"/>
      <c r="AB21" s="58"/>
      <c r="AC21" s="41"/>
      <c r="AD21" s="42"/>
      <c r="AE21" s="42"/>
      <c r="AF21" s="41"/>
      <c r="AG21" s="60">
        <f t="shared" si="0"/>
        <v>150</v>
      </c>
      <c r="AH21" s="39">
        <v>0</v>
      </c>
      <c r="AI21" s="40" t="e">
        <f>+AH21/C21</f>
        <v>#DIV/0!</v>
      </c>
      <c r="AJ21" t="s">
        <v>320</v>
      </c>
    </row>
    <row r="22" spans="1:36" ht="20.100000000000001" customHeight="1" x14ac:dyDescent="0.25">
      <c r="A22" s="170">
        <v>11</v>
      </c>
      <c r="B22" s="42" t="s">
        <v>71</v>
      </c>
      <c r="C22" s="464" t="s">
        <v>260</v>
      </c>
      <c r="D22" s="447"/>
      <c r="E22" s="447"/>
      <c r="F22" s="447"/>
      <c r="G22" s="447"/>
      <c r="H22" s="447"/>
      <c r="I22" s="447"/>
      <c r="J22" s="447"/>
      <c r="K22" s="447"/>
      <c r="L22" s="447"/>
      <c r="M22" s="447"/>
      <c r="N22" s="447"/>
      <c r="O22" s="447"/>
      <c r="P22" s="447"/>
      <c r="Q22" s="447"/>
      <c r="R22" s="447"/>
      <c r="S22" s="447"/>
      <c r="T22" s="447"/>
      <c r="U22" s="447"/>
      <c r="V22" s="447"/>
      <c r="W22" s="447"/>
      <c r="X22" s="447"/>
      <c r="Y22" s="447"/>
      <c r="Z22" s="447"/>
      <c r="AA22" s="447"/>
      <c r="AB22" s="447"/>
      <c r="AC22" s="447"/>
      <c r="AD22" s="447"/>
      <c r="AE22" s="447"/>
      <c r="AF22" s="448"/>
      <c r="AG22" s="60">
        <f t="shared" si="0"/>
        <v>0</v>
      </c>
      <c r="AH22" s="39">
        <v>0</v>
      </c>
      <c r="AI22" s="40" t="e">
        <f>+AH22/#REF!</f>
        <v>#REF!</v>
      </c>
      <c r="AJ22" t="s">
        <v>320</v>
      </c>
    </row>
    <row r="23" spans="1:36" ht="20.100000000000001" customHeight="1" x14ac:dyDescent="0.25">
      <c r="A23" s="170">
        <v>12</v>
      </c>
      <c r="B23" s="42" t="s">
        <v>72</v>
      </c>
      <c r="C23" s="119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>
        <f>1*6</f>
        <v>6</v>
      </c>
      <c r="S23" s="41"/>
      <c r="T23" s="41">
        <f>9*12</f>
        <v>108</v>
      </c>
      <c r="U23" s="41">
        <f>3*12</f>
        <v>36</v>
      </c>
      <c r="V23" s="1"/>
      <c r="W23" s="41"/>
      <c r="X23" s="1"/>
      <c r="Y23" s="1"/>
      <c r="Z23" s="41"/>
      <c r="AA23" s="58"/>
      <c r="AB23" s="58"/>
      <c r="AC23" s="41"/>
      <c r="AD23" s="42"/>
      <c r="AE23" s="42"/>
      <c r="AF23" s="41"/>
      <c r="AG23" s="60">
        <f t="shared" si="0"/>
        <v>150</v>
      </c>
      <c r="AH23" s="39">
        <v>0</v>
      </c>
      <c r="AI23" s="40" t="e">
        <f>+AH23/C23</f>
        <v>#DIV/0!</v>
      </c>
      <c r="AJ23" t="s">
        <v>320</v>
      </c>
    </row>
    <row r="24" spans="1:36" ht="20.100000000000001" customHeight="1" x14ac:dyDescent="0.25">
      <c r="A24" s="170">
        <v>13</v>
      </c>
      <c r="B24" s="42" t="s">
        <v>73</v>
      </c>
      <c r="C24" s="464" t="s">
        <v>261</v>
      </c>
      <c r="D24" s="447"/>
      <c r="E24" s="447"/>
      <c r="F24" s="447"/>
      <c r="G24" s="447"/>
      <c r="H24" s="447"/>
      <c r="I24" s="447"/>
      <c r="J24" s="447"/>
      <c r="K24" s="447"/>
      <c r="L24" s="447"/>
      <c r="M24" s="447"/>
      <c r="N24" s="447"/>
      <c r="O24" s="447"/>
      <c r="P24" s="447"/>
      <c r="Q24" s="447"/>
      <c r="R24" s="447"/>
      <c r="S24" s="447"/>
      <c r="T24" s="447"/>
      <c r="U24" s="447"/>
      <c r="V24" s="447"/>
      <c r="W24" s="447"/>
      <c r="X24" s="447"/>
      <c r="Y24" s="447"/>
      <c r="Z24" s="447"/>
      <c r="AA24" s="447"/>
      <c r="AB24" s="447"/>
      <c r="AC24" s="447"/>
      <c r="AD24" s="447"/>
      <c r="AE24" s="447"/>
      <c r="AF24" s="448"/>
      <c r="AG24" s="60">
        <f t="shared" si="0"/>
        <v>0</v>
      </c>
      <c r="AH24" s="39">
        <v>0</v>
      </c>
      <c r="AI24" s="40" t="e">
        <f>+AH24/#REF!</f>
        <v>#REF!</v>
      </c>
      <c r="AJ24" t="s">
        <v>320</v>
      </c>
    </row>
    <row r="25" spans="1:36" ht="20.100000000000001" customHeight="1" x14ac:dyDescent="0.25">
      <c r="A25" s="170">
        <v>14</v>
      </c>
      <c r="B25" s="42" t="s">
        <v>74</v>
      </c>
      <c r="C25" s="464" t="s">
        <v>267</v>
      </c>
      <c r="D25" s="447"/>
      <c r="E25" s="447"/>
      <c r="F25" s="447"/>
      <c r="G25" s="447"/>
      <c r="H25" s="447"/>
      <c r="I25" s="447"/>
      <c r="J25" s="447"/>
      <c r="K25" s="447"/>
      <c r="L25" s="447"/>
      <c r="M25" s="447"/>
      <c r="N25" s="447"/>
      <c r="O25" s="447"/>
      <c r="P25" s="447"/>
      <c r="Q25" s="447"/>
      <c r="R25" s="447"/>
      <c r="S25" s="447"/>
      <c r="T25" s="447"/>
      <c r="U25" s="447"/>
      <c r="V25" s="447"/>
      <c r="W25" s="447"/>
      <c r="X25" s="447"/>
      <c r="Y25" s="447"/>
      <c r="Z25" s="447"/>
      <c r="AA25" s="447"/>
      <c r="AB25" s="447"/>
      <c r="AC25" s="447"/>
      <c r="AD25" s="447"/>
      <c r="AE25" s="447"/>
      <c r="AF25" s="448"/>
      <c r="AG25" s="60">
        <f t="shared" si="0"/>
        <v>0</v>
      </c>
      <c r="AH25" s="39">
        <v>0</v>
      </c>
      <c r="AI25" s="40" t="e">
        <f>+AH25/#REF!</f>
        <v>#REF!</v>
      </c>
      <c r="AJ25" t="s">
        <v>320</v>
      </c>
    </row>
    <row r="26" spans="1:36" ht="20.100000000000001" customHeight="1" x14ac:dyDescent="0.25">
      <c r="A26" s="170">
        <v>15</v>
      </c>
      <c r="B26" s="42" t="s">
        <v>75</v>
      </c>
      <c r="C26" s="119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>
        <f>9*6</f>
        <v>54</v>
      </c>
      <c r="S26" s="41"/>
      <c r="T26" s="41">
        <f>2*12</f>
        <v>24</v>
      </c>
      <c r="U26" s="41">
        <f>6*12</f>
        <v>72</v>
      </c>
      <c r="V26" s="1"/>
      <c r="W26" s="41"/>
      <c r="X26" s="1"/>
      <c r="Y26" s="1"/>
      <c r="Z26" s="41"/>
      <c r="AA26" s="58"/>
      <c r="AB26" s="58"/>
      <c r="AC26" s="41"/>
      <c r="AD26" s="42"/>
      <c r="AE26" s="42"/>
      <c r="AF26" s="41"/>
      <c r="AG26" s="60">
        <f t="shared" si="0"/>
        <v>150</v>
      </c>
      <c r="AH26" s="39">
        <v>0</v>
      </c>
      <c r="AI26" s="40" t="e">
        <f>+AH26/C26</f>
        <v>#DIV/0!</v>
      </c>
      <c r="AJ26" t="s">
        <v>320</v>
      </c>
    </row>
    <row r="27" spans="1:36" ht="20.100000000000001" customHeight="1" x14ac:dyDescent="0.25">
      <c r="A27" s="170">
        <v>16</v>
      </c>
      <c r="B27" s="42" t="s">
        <v>76</v>
      </c>
      <c r="C27" s="119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>
        <f>9*6</f>
        <v>54</v>
      </c>
      <c r="S27" s="41"/>
      <c r="T27" s="41">
        <f>2*12</f>
        <v>24</v>
      </c>
      <c r="U27" s="41">
        <f>6*12</f>
        <v>72</v>
      </c>
      <c r="V27" s="1"/>
      <c r="W27" s="41"/>
      <c r="X27" s="1"/>
      <c r="Y27" s="1"/>
      <c r="Z27" s="41"/>
      <c r="AA27" s="58"/>
      <c r="AB27" s="58"/>
      <c r="AC27" s="41"/>
      <c r="AD27" s="42"/>
      <c r="AE27" s="42"/>
      <c r="AF27" s="41"/>
      <c r="AG27" s="60">
        <f t="shared" si="0"/>
        <v>150</v>
      </c>
      <c r="AH27" s="39">
        <v>0</v>
      </c>
      <c r="AI27" s="40" t="e">
        <f>+AH27/C27</f>
        <v>#DIV/0!</v>
      </c>
      <c r="AJ27" t="s">
        <v>320</v>
      </c>
    </row>
    <row r="28" spans="1:36" ht="20.100000000000001" customHeight="1" x14ac:dyDescent="0.25">
      <c r="A28" s="170">
        <v>17</v>
      </c>
      <c r="B28" s="42" t="s">
        <v>77</v>
      </c>
      <c r="C28" s="119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>
        <f>9*6</f>
        <v>54</v>
      </c>
      <c r="S28" s="41"/>
      <c r="T28" s="41">
        <f>2*12</f>
        <v>24</v>
      </c>
      <c r="U28" s="41">
        <f>6*12</f>
        <v>72</v>
      </c>
      <c r="V28" s="1"/>
      <c r="W28" s="41"/>
      <c r="X28" s="1"/>
      <c r="Y28" s="1"/>
      <c r="Z28" s="41"/>
      <c r="AA28" s="58"/>
      <c r="AB28" s="58"/>
      <c r="AC28" s="41"/>
      <c r="AD28" s="42"/>
      <c r="AE28" s="42"/>
      <c r="AF28" s="41"/>
      <c r="AG28" s="60">
        <f t="shared" si="0"/>
        <v>150</v>
      </c>
      <c r="AH28" s="39">
        <v>0</v>
      </c>
      <c r="AI28" s="40" t="e">
        <f>+AH28/C28</f>
        <v>#DIV/0!</v>
      </c>
      <c r="AJ28" t="s">
        <v>320</v>
      </c>
    </row>
    <row r="29" spans="1:36" ht="20.100000000000001" customHeight="1" x14ac:dyDescent="0.25">
      <c r="A29" s="170">
        <v>18</v>
      </c>
      <c r="B29" s="42" t="s">
        <v>78</v>
      </c>
      <c r="C29" s="119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>
        <f>3*6</f>
        <v>18</v>
      </c>
      <c r="S29" s="41"/>
      <c r="T29" s="41">
        <f>5*12</f>
        <v>60</v>
      </c>
      <c r="U29" s="41">
        <f>6*12</f>
        <v>72</v>
      </c>
      <c r="V29" s="1"/>
      <c r="W29" s="41"/>
      <c r="X29" s="1"/>
      <c r="Y29" s="1"/>
      <c r="Z29" s="41"/>
      <c r="AA29" s="58"/>
      <c r="AB29" s="58"/>
      <c r="AC29" s="41"/>
      <c r="AD29" s="42"/>
      <c r="AE29" s="42"/>
      <c r="AF29" s="41"/>
      <c r="AG29" s="60">
        <f t="shared" si="0"/>
        <v>150</v>
      </c>
      <c r="AH29" s="39">
        <v>0</v>
      </c>
      <c r="AI29" s="40" t="e">
        <f>+AH29/C29</f>
        <v>#DIV/0!</v>
      </c>
      <c r="AJ29" t="s">
        <v>320</v>
      </c>
    </row>
    <row r="30" spans="1:36" ht="20.100000000000001" customHeight="1" x14ac:dyDescent="0.25">
      <c r="A30" s="170">
        <v>19</v>
      </c>
      <c r="B30" s="42" t="s">
        <v>79</v>
      </c>
      <c r="C30" s="464" t="s">
        <v>268</v>
      </c>
      <c r="D30" s="447"/>
      <c r="E30" s="447"/>
      <c r="F30" s="447"/>
      <c r="G30" s="447"/>
      <c r="H30" s="447"/>
      <c r="I30" s="447"/>
      <c r="J30" s="447"/>
      <c r="K30" s="447"/>
      <c r="L30" s="447"/>
      <c r="M30" s="447"/>
      <c r="N30" s="447"/>
      <c r="O30" s="447"/>
      <c r="P30" s="447"/>
      <c r="Q30" s="447"/>
      <c r="R30" s="447"/>
      <c r="S30" s="447"/>
      <c r="T30" s="447"/>
      <c r="U30" s="447"/>
      <c r="V30" s="447"/>
      <c r="W30" s="447"/>
      <c r="X30" s="447"/>
      <c r="Y30" s="447"/>
      <c r="Z30" s="447"/>
      <c r="AA30" s="447"/>
      <c r="AB30" s="447"/>
      <c r="AC30" s="447"/>
      <c r="AD30" s="447"/>
      <c r="AE30" s="447"/>
      <c r="AF30" s="448"/>
      <c r="AG30" s="60">
        <f t="shared" si="0"/>
        <v>0</v>
      </c>
      <c r="AH30" s="39">
        <v>0</v>
      </c>
      <c r="AI30" s="40" t="e">
        <f>+AH30/#REF!</f>
        <v>#REF!</v>
      </c>
      <c r="AJ30" t="s">
        <v>320</v>
      </c>
    </row>
    <row r="31" spans="1:36" ht="20.100000000000001" customHeight="1" x14ac:dyDescent="0.25">
      <c r="A31" s="170">
        <v>20</v>
      </c>
      <c r="B31" s="42" t="s">
        <v>80</v>
      </c>
      <c r="C31" s="464" t="s">
        <v>268</v>
      </c>
      <c r="D31" s="447"/>
      <c r="E31" s="447"/>
      <c r="F31" s="447"/>
      <c r="G31" s="447"/>
      <c r="H31" s="447"/>
      <c r="I31" s="447"/>
      <c r="J31" s="447"/>
      <c r="K31" s="447"/>
      <c r="L31" s="447"/>
      <c r="M31" s="447"/>
      <c r="N31" s="447"/>
      <c r="O31" s="447"/>
      <c r="P31" s="447"/>
      <c r="Q31" s="447"/>
      <c r="R31" s="447"/>
      <c r="S31" s="447"/>
      <c r="T31" s="447"/>
      <c r="U31" s="447"/>
      <c r="V31" s="447"/>
      <c r="W31" s="447"/>
      <c r="X31" s="447"/>
      <c r="Y31" s="447"/>
      <c r="Z31" s="447"/>
      <c r="AA31" s="447"/>
      <c r="AB31" s="447"/>
      <c r="AC31" s="447"/>
      <c r="AD31" s="447"/>
      <c r="AE31" s="447"/>
      <c r="AF31" s="448"/>
      <c r="AG31" s="60">
        <f t="shared" si="0"/>
        <v>0</v>
      </c>
      <c r="AH31" s="39">
        <v>0</v>
      </c>
      <c r="AI31" s="40" t="e">
        <f>+AH31/C31</f>
        <v>#VALUE!</v>
      </c>
      <c r="AJ31" t="s">
        <v>320</v>
      </c>
    </row>
    <row r="32" spans="1:36" ht="20.100000000000001" customHeight="1" x14ac:dyDescent="0.25">
      <c r="A32" s="170">
        <v>21</v>
      </c>
      <c r="B32" s="42" t="s">
        <v>81</v>
      </c>
      <c r="C32" s="464" t="s">
        <v>268</v>
      </c>
      <c r="D32" s="447"/>
      <c r="E32" s="447"/>
      <c r="F32" s="447"/>
      <c r="G32" s="447"/>
      <c r="H32" s="447"/>
      <c r="I32" s="447"/>
      <c r="J32" s="447"/>
      <c r="K32" s="447"/>
      <c r="L32" s="447"/>
      <c r="M32" s="447"/>
      <c r="N32" s="447"/>
      <c r="O32" s="447"/>
      <c r="P32" s="447"/>
      <c r="Q32" s="447"/>
      <c r="R32" s="447"/>
      <c r="S32" s="447"/>
      <c r="T32" s="447"/>
      <c r="U32" s="447"/>
      <c r="V32" s="447"/>
      <c r="W32" s="447"/>
      <c r="X32" s="447"/>
      <c r="Y32" s="447"/>
      <c r="Z32" s="447"/>
      <c r="AA32" s="447"/>
      <c r="AB32" s="447"/>
      <c r="AC32" s="447"/>
      <c r="AD32" s="447"/>
      <c r="AE32" s="447"/>
      <c r="AF32" s="448"/>
      <c r="AG32" s="60">
        <f t="shared" si="0"/>
        <v>0</v>
      </c>
      <c r="AH32" s="39">
        <v>0</v>
      </c>
      <c r="AI32" s="40" t="e">
        <f>+AH32/#REF!</f>
        <v>#REF!</v>
      </c>
      <c r="AJ32" t="s">
        <v>320</v>
      </c>
    </row>
    <row r="33" spans="1:36" ht="20.100000000000001" customHeight="1" x14ac:dyDescent="0.25">
      <c r="A33" s="170">
        <v>22</v>
      </c>
      <c r="B33" s="42" t="s">
        <v>82</v>
      </c>
      <c r="C33" s="464" t="s">
        <v>275</v>
      </c>
      <c r="D33" s="447"/>
      <c r="E33" s="447"/>
      <c r="F33" s="447"/>
      <c r="G33" s="447"/>
      <c r="H33" s="447"/>
      <c r="I33" s="447"/>
      <c r="J33" s="447"/>
      <c r="K33" s="447"/>
      <c r="L33" s="447"/>
      <c r="M33" s="447"/>
      <c r="N33" s="447"/>
      <c r="O33" s="447"/>
      <c r="P33" s="447"/>
      <c r="Q33" s="447"/>
      <c r="R33" s="447"/>
      <c r="S33" s="447"/>
      <c r="T33" s="447"/>
      <c r="U33" s="447"/>
      <c r="V33" s="447"/>
      <c r="W33" s="447"/>
      <c r="X33" s="447"/>
      <c r="Y33" s="447"/>
      <c r="Z33" s="447"/>
      <c r="AA33" s="447"/>
      <c r="AB33" s="447"/>
      <c r="AC33" s="447"/>
      <c r="AD33" s="447"/>
      <c r="AE33" s="447"/>
      <c r="AF33" s="448"/>
      <c r="AG33" s="60">
        <f t="shared" si="0"/>
        <v>0</v>
      </c>
      <c r="AH33" s="39">
        <v>0</v>
      </c>
      <c r="AI33" s="40" t="e">
        <f>+AH33/#REF!</f>
        <v>#REF!</v>
      </c>
      <c r="AJ33" t="s">
        <v>320</v>
      </c>
    </row>
    <row r="34" spans="1:36" ht="20.100000000000001" customHeight="1" x14ac:dyDescent="0.25">
      <c r="A34" s="170">
        <v>23</v>
      </c>
      <c r="B34" s="42" t="s">
        <v>84</v>
      </c>
      <c r="C34" s="119"/>
      <c r="D34" s="41"/>
      <c r="E34" s="41"/>
      <c r="F34" s="41"/>
      <c r="G34" s="41"/>
      <c r="H34" s="44"/>
      <c r="I34" s="41"/>
      <c r="J34" s="41"/>
      <c r="K34" s="41"/>
      <c r="L34" s="41"/>
      <c r="M34" s="41"/>
      <c r="N34" s="41"/>
      <c r="O34" s="44"/>
      <c r="P34" s="44"/>
      <c r="Q34" s="41"/>
      <c r="R34" s="41">
        <f>1*6</f>
        <v>6</v>
      </c>
      <c r="S34" s="41"/>
      <c r="T34" s="41">
        <f>8*12</f>
        <v>96</v>
      </c>
      <c r="U34" s="41">
        <f>4*12</f>
        <v>48</v>
      </c>
      <c r="V34" s="1"/>
      <c r="W34" s="41"/>
      <c r="X34" s="1"/>
      <c r="Y34" s="41"/>
      <c r="Z34" s="41"/>
      <c r="AA34" s="58"/>
      <c r="AB34" s="67"/>
      <c r="AC34" s="41"/>
      <c r="AD34" s="42"/>
      <c r="AE34" s="42"/>
      <c r="AF34" s="41"/>
      <c r="AG34" s="60">
        <f t="shared" si="0"/>
        <v>150</v>
      </c>
      <c r="AH34" s="39">
        <v>0</v>
      </c>
      <c r="AI34" s="40" t="e">
        <f>+AH34/C34</f>
        <v>#DIV/0!</v>
      </c>
      <c r="AJ34" t="s">
        <v>320</v>
      </c>
    </row>
    <row r="35" spans="1:36" ht="20.100000000000001" customHeight="1" x14ac:dyDescent="0.25">
      <c r="A35" s="169">
        <v>24</v>
      </c>
      <c r="B35" s="42" t="s">
        <v>85</v>
      </c>
      <c r="C35" s="119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>
        <f>1*6</f>
        <v>6</v>
      </c>
      <c r="Q35" s="41"/>
      <c r="R35" s="41"/>
      <c r="S35" s="41"/>
      <c r="T35" s="41">
        <f>2*12</f>
        <v>24</v>
      </c>
      <c r="U35" s="41">
        <f>3*12</f>
        <v>36</v>
      </c>
      <c r="V35" s="1"/>
      <c r="W35" s="41"/>
      <c r="X35" s="1"/>
      <c r="Y35" s="44"/>
      <c r="Z35" s="41"/>
      <c r="AA35" s="67"/>
      <c r="AB35" s="58"/>
      <c r="AC35" s="41"/>
      <c r="AD35" s="42"/>
      <c r="AE35" s="42"/>
      <c r="AF35" s="41"/>
      <c r="AG35" s="60">
        <f t="shared" si="0"/>
        <v>66</v>
      </c>
      <c r="AH35" s="39">
        <v>0</v>
      </c>
      <c r="AI35" s="40" t="e">
        <f>+AH35/C35</f>
        <v>#DIV/0!</v>
      </c>
      <c r="AJ35" t="s">
        <v>320</v>
      </c>
    </row>
    <row r="36" spans="1:36" ht="20.100000000000001" customHeight="1" x14ac:dyDescent="0.25">
      <c r="A36" s="169">
        <v>25</v>
      </c>
      <c r="B36" s="42" t="s">
        <v>87</v>
      </c>
      <c r="C36" s="464" t="s">
        <v>269</v>
      </c>
      <c r="D36" s="447"/>
      <c r="E36" s="447"/>
      <c r="F36" s="447"/>
      <c r="G36" s="447"/>
      <c r="H36" s="447"/>
      <c r="I36" s="447"/>
      <c r="J36" s="447"/>
      <c r="K36" s="447"/>
      <c r="L36" s="447"/>
      <c r="M36" s="447"/>
      <c r="N36" s="447"/>
      <c r="O36" s="447"/>
      <c r="P36" s="447"/>
      <c r="Q36" s="447"/>
      <c r="R36" s="447"/>
      <c r="S36" s="447"/>
      <c r="T36" s="447"/>
      <c r="U36" s="447"/>
      <c r="V36" s="447"/>
      <c r="W36" s="447"/>
      <c r="X36" s="447"/>
      <c r="Y36" s="447"/>
      <c r="Z36" s="447"/>
      <c r="AA36" s="447"/>
      <c r="AB36" s="447"/>
      <c r="AC36" s="447"/>
      <c r="AD36" s="447"/>
      <c r="AE36" s="447"/>
      <c r="AF36" s="448"/>
      <c r="AG36" s="60"/>
      <c r="AH36" s="39">
        <v>20</v>
      </c>
      <c r="AI36" s="40" t="e">
        <f>+AH36/#REF!</f>
        <v>#REF!</v>
      </c>
      <c r="AJ36" t="s">
        <v>320</v>
      </c>
    </row>
    <row r="37" spans="1:36" ht="20.100000000000001" customHeight="1" x14ac:dyDescent="0.25">
      <c r="A37" s="169">
        <v>26</v>
      </c>
      <c r="B37" s="42" t="s">
        <v>88</v>
      </c>
      <c r="C37" s="464" t="s">
        <v>270</v>
      </c>
      <c r="D37" s="447"/>
      <c r="E37" s="447"/>
      <c r="F37" s="447"/>
      <c r="G37" s="447"/>
      <c r="H37" s="447"/>
      <c r="I37" s="447"/>
      <c r="J37" s="447"/>
      <c r="K37" s="447"/>
      <c r="L37" s="447"/>
      <c r="M37" s="447"/>
      <c r="N37" s="447"/>
      <c r="O37" s="447"/>
      <c r="P37" s="447"/>
      <c r="Q37" s="447"/>
      <c r="R37" s="447"/>
      <c r="S37" s="447"/>
      <c r="T37" s="447"/>
      <c r="U37" s="447"/>
      <c r="V37" s="447"/>
      <c r="W37" s="447"/>
      <c r="X37" s="447"/>
      <c r="Y37" s="447"/>
      <c r="Z37" s="447"/>
      <c r="AA37" s="447"/>
      <c r="AB37" s="447"/>
      <c r="AC37" s="447"/>
      <c r="AD37" s="447"/>
      <c r="AE37" s="447"/>
      <c r="AF37" s="448"/>
      <c r="AG37" s="60">
        <f t="shared" ref="AG37:AG68" si="1">SUM(C37:AF37)</f>
        <v>0</v>
      </c>
      <c r="AH37" s="39">
        <v>0</v>
      </c>
      <c r="AI37" s="40" t="e">
        <f>+AH37/#REF!</f>
        <v>#REF!</v>
      </c>
      <c r="AJ37" t="s">
        <v>320</v>
      </c>
    </row>
    <row r="38" spans="1:36" ht="20.100000000000001" customHeight="1" x14ac:dyDescent="0.25">
      <c r="A38" s="169">
        <v>27</v>
      </c>
      <c r="B38" s="42" t="s">
        <v>89</v>
      </c>
      <c r="C38" s="119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>
        <f>1*6</f>
        <v>6</v>
      </c>
      <c r="S38" s="41"/>
      <c r="T38" s="41">
        <f>7*12</f>
        <v>84</v>
      </c>
      <c r="U38" s="41">
        <f>5*12</f>
        <v>60</v>
      </c>
      <c r="V38" s="1"/>
      <c r="W38" s="41"/>
      <c r="X38" s="1"/>
      <c r="Y38" s="1"/>
      <c r="Z38" s="41"/>
      <c r="AA38" s="58"/>
      <c r="AB38" s="58"/>
      <c r="AC38" s="41"/>
      <c r="AD38" s="42"/>
      <c r="AE38" s="42"/>
      <c r="AF38" s="41"/>
      <c r="AG38" s="60">
        <f t="shared" si="1"/>
        <v>150</v>
      </c>
      <c r="AH38" s="39">
        <v>0</v>
      </c>
      <c r="AI38" s="40" t="e">
        <f>+AH38/C38</f>
        <v>#DIV/0!</v>
      </c>
      <c r="AJ38" t="s">
        <v>320</v>
      </c>
    </row>
    <row r="39" spans="1:36" ht="20.100000000000001" customHeight="1" x14ac:dyDescent="0.25">
      <c r="A39" s="169">
        <v>28</v>
      </c>
      <c r="B39" s="42" t="s">
        <v>90</v>
      </c>
      <c r="C39" s="119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>
        <f>1*6</f>
        <v>6</v>
      </c>
      <c r="S39" s="41"/>
      <c r="T39" s="41">
        <f>6*12</f>
        <v>72</v>
      </c>
      <c r="U39" s="41">
        <f>6*12</f>
        <v>72</v>
      </c>
      <c r="V39" s="1"/>
      <c r="W39" s="41"/>
      <c r="X39" s="1"/>
      <c r="Y39" s="41"/>
      <c r="Z39" s="41"/>
      <c r="AA39" s="58"/>
      <c r="AB39" s="58"/>
      <c r="AC39" s="41"/>
      <c r="AD39" s="42"/>
      <c r="AE39" s="42"/>
      <c r="AF39" s="41"/>
      <c r="AG39" s="60">
        <f t="shared" si="1"/>
        <v>150</v>
      </c>
      <c r="AH39" s="39">
        <v>0</v>
      </c>
      <c r="AI39" s="40" t="e">
        <f>+AH39/C39</f>
        <v>#DIV/0!</v>
      </c>
      <c r="AJ39" t="s">
        <v>320</v>
      </c>
    </row>
    <row r="40" spans="1:36" ht="20.100000000000001" customHeight="1" x14ac:dyDescent="0.25">
      <c r="A40" s="169">
        <v>29</v>
      </c>
      <c r="B40" s="117" t="s">
        <v>91</v>
      </c>
      <c r="C40" s="119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>
        <f>1*6</f>
        <v>6</v>
      </c>
      <c r="S40" s="41"/>
      <c r="T40" s="41">
        <f>8*12</f>
        <v>96</v>
      </c>
      <c r="U40" s="41">
        <f>4*12</f>
        <v>48</v>
      </c>
      <c r="V40" s="1"/>
      <c r="W40" s="41"/>
      <c r="X40" s="1"/>
      <c r="Y40" s="1"/>
      <c r="Z40" s="41"/>
      <c r="AA40" s="58"/>
      <c r="AB40" s="58"/>
      <c r="AC40" s="41"/>
      <c r="AD40" s="42"/>
      <c r="AE40" s="42"/>
      <c r="AF40" s="41"/>
      <c r="AG40" s="60">
        <f t="shared" si="1"/>
        <v>150</v>
      </c>
      <c r="AH40" s="39">
        <v>0</v>
      </c>
      <c r="AI40" s="40" t="e">
        <f>+AH40/C40</f>
        <v>#DIV/0!</v>
      </c>
      <c r="AJ40" t="s">
        <v>320</v>
      </c>
    </row>
    <row r="41" spans="1:36" ht="20.100000000000001" customHeight="1" x14ac:dyDescent="0.25">
      <c r="A41" s="169">
        <v>30</v>
      </c>
      <c r="B41" s="42" t="s">
        <v>92</v>
      </c>
      <c r="C41" s="464" t="s">
        <v>271</v>
      </c>
      <c r="D41" s="447"/>
      <c r="E41" s="447"/>
      <c r="F41" s="447"/>
      <c r="G41" s="447"/>
      <c r="H41" s="447"/>
      <c r="I41" s="447"/>
      <c r="J41" s="447"/>
      <c r="K41" s="447"/>
      <c r="L41" s="447"/>
      <c r="M41" s="447"/>
      <c r="N41" s="447"/>
      <c r="O41" s="447"/>
      <c r="P41" s="447"/>
      <c r="Q41" s="447"/>
      <c r="R41" s="447"/>
      <c r="S41" s="447"/>
      <c r="T41" s="447"/>
      <c r="U41" s="447"/>
      <c r="V41" s="447"/>
      <c r="W41" s="447"/>
      <c r="X41" s="447"/>
      <c r="Y41" s="447"/>
      <c r="Z41" s="447"/>
      <c r="AA41" s="447"/>
      <c r="AB41" s="447"/>
      <c r="AC41" s="447"/>
      <c r="AD41" s="447"/>
      <c r="AE41" s="447"/>
      <c r="AF41" s="448"/>
      <c r="AG41" s="60">
        <f t="shared" si="1"/>
        <v>0</v>
      </c>
      <c r="AH41" s="39">
        <v>0</v>
      </c>
      <c r="AI41" s="40" t="e">
        <f>+AH41/#REF!</f>
        <v>#REF!</v>
      </c>
      <c r="AJ41" t="s">
        <v>320</v>
      </c>
    </row>
    <row r="42" spans="1:36" ht="20.100000000000001" customHeight="1" x14ac:dyDescent="0.25">
      <c r="A42" s="169">
        <v>31</v>
      </c>
      <c r="B42" s="42" t="s">
        <v>93</v>
      </c>
      <c r="C42" s="119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>
        <f>9*6</f>
        <v>54</v>
      </c>
      <c r="P42" s="41"/>
      <c r="Q42" s="41"/>
      <c r="R42" s="41"/>
      <c r="S42" s="41"/>
      <c r="T42" s="41"/>
      <c r="U42" s="41">
        <f>8*12</f>
        <v>96</v>
      </c>
      <c r="V42" s="1"/>
      <c r="W42" s="41"/>
      <c r="X42" s="1"/>
      <c r="Y42" s="1"/>
      <c r="Z42" s="41"/>
      <c r="AA42" s="58"/>
      <c r="AB42" s="58"/>
      <c r="AC42" s="41"/>
      <c r="AD42" s="42"/>
      <c r="AE42" s="42"/>
      <c r="AF42" s="41"/>
      <c r="AG42" s="60">
        <f t="shared" si="1"/>
        <v>150</v>
      </c>
      <c r="AH42" s="39">
        <v>0</v>
      </c>
      <c r="AI42" s="40" t="e">
        <f>+AH42/C42</f>
        <v>#DIV/0!</v>
      </c>
      <c r="AJ42" t="s">
        <v>320</v>
      </c>
    </row>
    <row r="43" spans="1:36" ht="20.100000000000001" customHeight="1" x14ac:dyDescent="0.25">
      <c r="A43" s="169">
        <v>32</v>
      </c>
      <c r="B43" s="42" t="s">
        <v>94</v>
      </c>
      <c r="C43" s="119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>
        <f>1*6</f>
        <v>6</v>
      </c>
      <c r="S43" s="41"/>
      <c r="T43" s="41">
        <f>7*12</f>
        <v>84</v>
      </c>
      <c r="U43" s="41">
        <f>5*12</f>
        <v>60</v>
      </c>
      <c r="V43" s="1"/>
      <c r="W43" s="41"/>
      <c r="X43" s="1"/>
      <c r="Y43" s="1"/>
      <c r="Z43" s="41"/>
      <c r="AA43" s="58"/>
      <c r="AB43" s="58"/>
      <c r="AC43" s="41"/>
      <c r="AD43" s="42"/>
      <c r="AE43" s="42"/>
      <c r="AF43" s="41"/>
      <c r="AG43" s="60">
        <f t="shared" si="1"/>
        <v>150</v>
      </c>
      <c r="AH43" s="39">
        <v>0</v>
      </c>
      <c r="AI43" s="40" t="e">
        <f>+AH43/C43</f>
        <v>#DIV/0!</v>
      </c>
      <c r="AJ43" t="s">
        <v>320</v>
      </c>
    </row>
    <row r="44" spans="1:36" ht="20.100000000000001" customHeight="1" x14ac:dyDescent="0.25">
      <c r="A44" s="169">
        <v>33</v>
      </c>
      <c r="B44" s="42" t="s">
        <v>95</v>
      </c>
      <c r="C44" s="119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>
        <f>1*6</f>
        <v>6</v>
      </c>
      <c r="S44" s="41"/>
      <c r="T44" s="41">
        <f>7*12</f>
        <v>84</v>
      </c>
      <c r="U44" s="41">
        <f>5*12</f>
        <v>60</v>
      </c>
      <c r="V44" s="1"/>
      <c r="W44" s="41"/>
      <c r="X44" s="1"/>
      <c r="Y44" s="41"/>
      <c r="Z44" s="41"/>
      <c r="AA44" s="58"/>
      <c r="AB44" s="58"/>
      <c r="AC44" s="41"/>
      <c r="AD44" s="42"/>
      <c r="AE44" s="42"/>
      <c r="AF44" s="41"/>
      <c r="AG44" s="60">
        <f t="shared" si="1"/>
        <v>150</v>
      </c>
      <c r="AH44" s="39">
        <v>0</v>
      </c>
      <c r="AI44" s="40" t="e">
        <f>+AH44/C44</f>
        <v>#DIV/0!</v>
      </c>
      <c r="AJ44" t="s">
        <v>320</v>
      </c>
    </row>
    <row r="45" spans="1:36" ht="20.100000000000001" customHeight="1" x14ac:dyDescent="0.25">
      <c r="A45" s="169">
        <v>34</v>
      </c>
      <c r="B45" s="42" t="s">
        <v>96</v>
      </c>
      <c r="C45" s="119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>
        <f>9*6</f>
        <v>54</v>
      </c>
      <c r="S45" s="41"/>
      <c r="T45" s="41">
        <f>2*12</f>
        <v>24</v>
      </c>
      <c r="U45" s="41">
        <f>6*12</f>
        <v>72</v>
      </c>
      <c r="V45" s="1"/>
      <c r="W45" s="41"/>
      <c r="X45" s="1"/>
      <c r="Y45" s="1"/>
      <c r="Z45" s="41"/>
      <c r="AA45" s="58"/>
      <c r="AB45" s="58"/>
      <c r="AC45" s="41"/>
      <c r="AD45" s="42"/>
      <c r="AE45" s="42"/>
      <c r="AF45" s="41"/>
      <c r="AG45" s="60">
        <f t="shared" si="1"/>
        <v>150</v>
      </c>
      <c r="AH45" s="39">
        <v>0</v>
      </c>
      <c r="AI45" s="40" t="e">
        <f>+AH45/C45</f>
        <v>#DIV/0!</v>
      </c>
      <c r="AJ45" t="s">
        <v>320</v>
      </c>
    </row>
    <row r="46" spans="1:36" ht="20.100000000000001" customHeight="1" x14ac:dyDescent="0.25">
      <c r="A46" s="169">
        <v>35</v>
      </c>
      <c r="B46" s="42" t="s">
        <v>97</v>
      </c>
      <c r="C46" s="119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>
        <f>1*6</f>
        <v>6</v>
      </c>
      <c r="S46" s="41"/>
      <c r="T46" s="41">
        <f>6*12</f>
        <v>72</v>
      </c>
      <c r="U46" s="41">
        <f>6*12</f>
        <v>72</v>
      </c>
      <c r="V46" s="1"/>
      <c r="W46" s="41"/>
      <c r="X46" s="1"/>
      <c r="Y46" s="1"/>
      <c r="Z46" s="41"/>
      <c r="AA46" s="58"/>
      <c r="AB46" s="58"/>
      <c r="AC46" s="41"/>
      <c r="AD46" s="42"/>
      <c r="AE46" s="42"/>
      <c r="AF46" s="41"/>
      <c r="AG46" s="60">
        <f t="shared" si="1"/>
        <v>150</v>
      </c>
      <c r="AH46" s="39">
        <v>0</v>
      </c>
      <c r="AI46" s="40" t="e">
        <f>+AH46/C46</f>
        <v>#DIV/0!</v>
      </c>
      <c r="AJ46" t="s">
        <v>320</v>
      </c>
    </row>
    <row r="47" spans="1:36" ht="20.100000000000001" customHeight="1" x14ac:dyDescent="0.25">
      <c r="A47" s="1">
        <v>36</v>
      </c>
      <c r="B47" s="42" t="s">
        <v>98</v>
      </c>
      <c r="C47" s="474" t="s">
        <v>278</v>
      </c>
      <c r="D47" s="475"/>
      <c r="E47" s="475"/>
      <c r="F47" s="475"/>
      <c r="G47" s="475"/>
      <c r="H47" s="475"/>
      <c r="I47" s="475"/>
      <c r="J47" s="475"/>
      <c r="K47" s="475"/>
      <c r="L47" s="475"/>
      <c r="M47" s="475"/>
      <c r="N47" s="475"/>
      <c r="O47" s="475"/>
      <c r="P47" s="475"/>
      <c r="Q47" s="475"/>
      <c r="R47" s="475"/>
      <c r="S47" s="475"/>
      <c r="T47" s="475"/>
      <c r="U47" s="475"/>
      <c r="V47" s="475"/>
      <c r="W47" s="475"/>
      <c r="X47" s="475"/>
      <c r="Y47" s="475"/>
      <c r="Z47" s="475"/>
      <c r="AA47" s="475"/>
      <c r="AB47" s="475"/>
      <c r="AC47" s="475"/>
      <c r="AD47" s="475"/>
      <c r="AE47" s="475"/>
      <c r="AF47" s="476"/>
      <c r="AG47" s="60">
        <f t="shared" si="1"/>
        <v>0</v>
      </c>
      <c r="AH47" s="39">
        <v>0</v>
      </c>
      <c r="AI47" s="40" t="e">
        <f>+AH47/#REF!</f>
        <v>#REF!</v>
      </c>
      <c r="AJ47" t="s">
        <v>320</v>
      </c>
    </row>
    <row r="48" spans="1:36" ht="20.100000000000001" customHeight="1" x14ac:dyDescent="0.25">
      <c r="A48" s="169">
        <v>37</v>
      </c>
      <c r="B48" s="42" t="s">
        <v>99</v>
      </c>
      <c r="C48" s="119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>
        <f>1*6</f>
        <v>6</v>
      </c>
      <c r="S48" s="41"/>
      <c r="T48" s="41">
        <f>5*12</f>
        <v>60</v>
      </c>
      <c r="U48" s="41">
        <f>7*12</f>
        <v>84</v>
      </c>
      <c r="V48" s="1"/>
      <c r="W48" s="41"/>
      <c r="X48" s="1"/>
      <c r="Y48" s="1"/>
      <c r="Z48" s="41"/>
      <c r="AA48" s="58"/>
      <c r="AB48" s="58"/>
      <c r="AC48" s="41"/>
      <c r="AD48" s="42"/>
      <c r="AE48" s="42"/>
      <c r="AF48" s="41"/>
      <c r="AG48" s="60">
        <f t="shared" si="1"/>
        <v>150</v>
      </c>
      <c r="AH48" s="39">
        <v>0</v>
      </c>
      <c r="AI48" s="40" t="e">
        <f>+AH48/C48</f>
        <v>#DIV/0!</v>
      </c>
      <c r="AJ48" t="s">
        <v>320</v>
      </c>
    </row>
    <row r="49" spans="1:36" ht="20.100000000000001" customHeight="1" x14ac:dyDescent="0.25">
      <c r="A49" s="169">
        <v>38</v>
      </c>
      <c r="B49" s="42" t="s">
        <v>100</v>
      </c>
      <c r="C49" s="119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>
        <f>9*6</f>
        <v>54</v>
      </c>
      <c r="Q49" s="41"/>
      <c r="R49" s="41"/>
      <c r="S49" s="41"/>
      <c r="T49" s="41"/>
      <c r="U49" s="41">
        <f>8*12</f>
        <v>96</v>
      </c>
      <c r="V49" s="1"/>
      <c r="W49" s="41"/>
      <c r="X49" s="1"/>
      <c r="Y49" s="41"/>
      <c r="Z49" s="41"/>
      <c r="AA49" s="58"/>
      <c r="AB49" s="58"/>
      <c r="AC49" s="41"/>
      <c r="AD49" s="42"/>
      <c r="AE49" s="42"/>
      <c r="AF49" s="41"/>
      <c r="AG49" s="60">
        <f t="shared" si="1"/>
        <v>150</v>
      </c>
      <c r="AH49" s="39">
        <v>6</v>
      </c>
      <c r="AI49" s="40" t="e">
        <f>+AH49/C49</f>
        <v>#DIV/0!</v>
      </c>
      <c r="AJ49" t="s">
        <v>320</v>
      </c>
    </row>
    <row r="50" spans="1:36" ht="20.100000000000001" customHeight="1" x14ac:dyDescent="0.25">
      <c r="A50" s="169">
        <v>39</v>
      </c>
      <c r="B50" s="42" t="s">
        <v>101</v>
      </c>
      <c r="C50" s="464" t="s">
        <v>277</v>
      </c>
      <c r="D50" s="447"/>
      <c r="E50" s="447"/>
      <c r="F50" s="447"/>
      <c r="G50" s="447"/>
      <c r="H50" s="447"/>
      <c r="I50" s="447"/>
      <c r="J50" s="447"/>
      <c r="K50" s="447"/>
      <c r="L50" s="447"/>
      <c r="M50" s="447"/>
      <c r="N50" s="447"/>
      <c r="O50" s="447"/>
      <c r="P50" s="447"/>
      <c r="Q50" s="447"/>
      <c r="R50" s="447"/>
      <c r="S50" s="447"/>
      <c r="T50" s="447"/>
      <c r="U50" s="447"/>
      <c r="V50" s="447"/>
      <c r="W50" s="447"/>
      <c r="X50" s="447"/>
      <c r="Y50" s="447"/>
      <c r="Z50" s="447"/>
      <c r="AA50" s="447"/>
      <c r="AB50" s="447"/>
      <c r="AC50" s="447"/>
      <c r="AD50" s="447"/>
      <c r="AE50" s="447"/>
      <c r="AF50" s="448"/>
      <c r="AG50" s="60">
        <f t="shared" si="1"/>
        <v>0</v>
      </c>
      <c r="AH50" s="39">
        <v>0</v>
      </c>
      <c r="AI50" s="40" t="e">
        <f>+AH50/#REF!</f>
        <v>#REF!</v>
      </c>
      <c r="AJ50" t="s">
        <v>320</v>
      </c>
    </row>
    <row r="51" spans="1:36" ht="20.100000000000001" customHeight="1" x14ac:dyDescent="0.25">
      <c r="A51" s="169">
        <v>40</v>
      </c>
      <c r="B51" s="42" t="s">
        <v>102</v>
      </c>
      <c r="C51" s="119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>
        <f>25*6</f>
        <v>150</v>
      </c>
      <c r="Q51" s="41"/>
      <c r="R51" s="41"/>
      <c r="S51" s="41"/>
      <c r="T51" s="41"/>
      <c r="U51" s="41"/>
      <c r="V51" s="1"/>
      <c r="W51" s="41"/>
      <c r="X51" s="1"/>
      <c r="Y51" s="1"/>
      <c r="Z51" s="41"/>
      <c r="AA51" s="58"/>
      <c r="AB51" s="58"/>
      <c r="AC51" s="41"/>
      <c r="AD51" s="42"/>
      <c r="AE51" s="42"/>
      <c r="AF51" s="41"/>
      <c r="AG51" s="60">
        <f t="shared" si="1"/>
        <v>150</v>
      </c>
      <c r="AH51" s="39">
        <v>13</v>
      </c>
      <c r="AI51" s="40" t="e">
        <f t="shared" ref="AI51:AI68" si="2">+AH51/C51</f>
        <v>#DIV/0!</v>
      </c>
      <c r="AJ51" t="s">
        <v>320</v>
      </c>
    </row>
    <row r="52" spans="1:36" ht="20.100000000000001" customHeight="1" x14ac:dyDescent="0.25">
      <c r="A52" s="169">
        <v>41</v>
      </c>
      <c r="B52" s="42" t="s">
        <v>103</v>
      </c>
      <c r="C52" s="119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1"/>
      <c r="W52" s="41"/>
      <c r="X52" s="1"/>
      <c r="Y52" s="1"/>
      <c r="Z52" s="41"/>
      <c r="AA52" s="58"/>
      <c r="AB52" s="58"/>
      <c r="AC52" s="41"/>
      <c r="AD52" s="42"/>
      <c r="AE52" s="42"/>
      <c r="AF52" s="41">
        <f>25*6</f>
        <v>150</v>
      </c>
      <c r="AG52" s="60">
        <f t="shared" si="1"/>
        <v>150</v>
      </c>
      <c r="AH52" s="39">
        <v>0</v>
      </c>
      <c r="AI52" s="40" t="e">
        <f t="shared" si="2"/>
        <v>#DIV/0!</v>
      </c>
      <c r="AJ52" t="s">
        <v>320</v>
      </c>
    </row>
    <row r="53" spans="1:36" ht="20.100000000000001" customHeight="1" x14ac:dyDescent="0.25">
      <c r="A53" s="169">
        <v>42</v>
      </c>
      <c r="B53" s="42" t="s">
        <v>104</v>
      </c>
      <c r="C53" s="119"/>
      <c r="D53" s="41">
        <f>12*6</f>
        <v>72</v>
      </c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1"/>
      <c r="W53" s="41"/>
      <c r="X53" s="1"/>
      <c r="Y53" s="1"/>
      <c r="Z53" s="41"/>
      <c r="AA53" s="58"/>
      <c r="AB53" s="58"/>
      <c r="AC53" s="41"/>
      <c r="AD53" s="42"/>
      <c r="AE53" s="42"/>
      <c r="AF53" s="41">
        <f>13*6</f>
        <v>78</v>
      </c>
      <c r="AG53" s="60">
        <f t="shared" si="1"/>
        <v>150</v>
      </c>
      <c r="AH53" s="39">
        <v>41</v>
      </c>
      <c r="AI53" s="40" t="e">
        <f t="shared" si="2"/>
        <v>#DIV/0!</v>
      </c>
      <c r="AJ53" t="s">
        <v>320</v>
      </c>
    </row>
    <row r="54" spans="1:36" ht="20.100000000000001" customHeight="1" x14ac:dyDescent="0.25">
      <c r="A54" s="169">
        <v>43</v>
      </c>
      <c r="B54" s="42" t="s">
        <v>105</v>
      </c>
      <c r="C54" s="119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>
        <f>1*6</f>
        <v>6</v>
      </c>
      <c r="Q54" s="41"/>
      <c r="R54" s="41"/>
      <c r="S54" s="41"/>
      <c r="T54" s="41">
        <f>4*12</f>
        <v>48</v>
      </c>
      <c r="U54" s="41">
        <f>8*12</f>
        <v>96</v>
      </c>
      <c r="V54" s="1"/>
      <c r="W54" s="41"/>
      <c r="X54" s="1"/>
      <c r="Y54" s="41"/>
      <c r="Z54" s="41"/>
      <c r="AA54" s="58"/>
      <c r="AB54" s="58"/>
      <c r="AC54" s="41"/>
      <c r="AD54" s="42"/>
      <c r="AE54" s="42"/>
      <c r="AF54" s="41"/>
      <c r="AG54" s="60">
        <f t="shared" si="1"/>
        <v>150</v>
      </c>
      <c r="AH54" s="39">
        <v>0</v>
      </c>
      <c r="AI54" s="40" t="e">
        <f t="shared" si="2"/>
        <v>#DIV/0!</v>
      </c>
      <c r="AJ54" t="s">
        <v>320</v>
      </c>
    </row>
    <row r="55" spans="1:36" ht="20.100000000000001" customHeight="1" x14ac:dyDescent="0.25">
      <c r="A55" s="169">
        <v>44</v>
      </c>
      <c r="B55" s="42" t="s">
        <v>106</v>
      </c>
      <c r="C55" s="119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>
        <f>1*6</f>
        <v>6</v>
      </c>
      <c r="Q55" s="41"/>
      <c r="R55" s="41"/>
      <c r="S55" s="41"/>
      <c r="T55" s="41"/>
      <c r="U55" s="41">
        <f>2*12</f>
        <v>24</v>
      </c>
      <c r="V55" s="1"/>
      <c r="W55" s="41"/>
      <c r="X55" s="1"/>
      <c r="Y55" s="1"/>
      <c r="Z55" s="41"/>
      <c r="AA55" s="58"/>
      <c r="AB55" s="58"/>
      <c r="AC55" s="41"/>
      <c r="AD55" s="42"/>
      <c r="AE55" s="42"/>
      <c r="AF55" s="41"/>
      <c r="AG55" s="60">
        <f t="shared" si="1"/>
        <v>30</v>
      </c>
      <c r="AH55" s="39">
        <v>0</v>
      </c>
      <c r="AI55" s="40" t="e">
        <f t="shared" si="2"/>
        <v>#DIV/0!</v>
      </c>
      <c r="AJ55" t="s">
        <v>320</v>
      </c>
    </row>
    <row r="56" spans="1:36" ht="20.100000000000001" customHeight="1" x14ac:dyDescent="0.25">
      <c r="A56" s="169">
        <v>45</v>
      </c>
      <c r="B56" s="42" t="s">
        <v>107</v>
      </c>
      <c r="C56" s="119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>
        <f>1*6</f>
        <v>6</v>
      </c>
      <c r="Q56" s="41"/>
      <c r="R56" s="41"/>
      <c r="S56" s="41"/>
      <c r="T56" s="41">
        <f>7*12</f>
        <v>84</v>
      </c>
      <c r="U56" s="41">
        <f>5*12</f>
        <v>60</v>
      </c>
      <c r="V56" s="1"/>
      <c r="W56" s="41"/>
      <c r="X56" s="1"/>
      <c r="Y56" s="1"/>
      <c r="Z56" s="41"/>
      <c r="AA56" s="58"/>
      <c r="AB56" s="58"/>
      <c r="AC56" s="41"/>
      <c r="AD56" s="42"/>
      <c r="AE56" s="42"/>
      <c r="AF56" s="41"/>
      <c r="AG56" s="60">
        <f t="shared" si="1"/>
        <v>150</v>
      </c>
      <c r="AH56" s="39">
        <v>0</v>
      </c>
      <c r="AI56" s="40" t="e">
        <f t="shared" si="2"/>
        <v>#DIV/0!</v>
      </c>
      <c r="AJ56" t="s">
        <v>320</v>
      </c>
    </row>
    <row r="57" spans="1:36" ht="20.100000000000001" customHeight="1" x14ac:dyDescent="0.25">
      <c r="A57" s="169">
        <v>46</v>
      </c>
      <c r="B57" s="42" t="s">
        <v>110</v>
      </c>
      <c r="C57" s="119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>
        <f>1*6</f>
        <v>6</v>
      </c>
      <c r="S57" s="41"/>
      <c r="T57" s="41">
        <f>5*12</f>
        <v>60</v>
      </c>
      <c r="U57" s="41">
        <f>7*12</f>
        <v>84</v>
      </c>
      <c r="V57" s="1"/>
      <c r="W57" s="41"/>
      <c r="X57" s="1"/>
      <c r="Y57" s="1"/>
      <c r="Z57" s="41"/>
      <c r="AA57" s="58"/>
      <c r="AB57" s="58"/>
      <c r="AC57" s="41"/>
      <c r="AD57" s="42"/>
      <c r="AE57" s="42"/>
      <c r="AF57" s="41"/>
      <c r="AG57" s="60">
        <f t="shared" si="1"/>
        <v>150</v>
      </c>
      <c r="AH57" s="39">
        <v>0</v>
      </c>
      <c r="AI57" s="40" t="e">
        <f t="shared" si="2"/>
        <v>#DIV/0!</v>
      </c>
      <c r="AJ57" t="s">
        <v>320</v>
      </c>
    </row>
    <row r="58" spans="1:36" ht="20.100000000000001" customHeight="1" x14ac:dyDescent="0.25">
      <c r="A58" s="169">
        <v>47</v>
      </c>
      <c r="B58" s="42" t="s">
        <v>112</v>
      </c>
      <c r="C58" s="118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>
        <f>1*6</f>
        <v>6</v>
      </c>
      <c r="Q58" s="43"/>
      <c r="R58" s="43"/>
      <c r="S58" s="43"/>
      <c r="T58" s="43">
        <f>7*12</f>
        <v>84</v>
      </c>
      <c r="U58" s="43">
        <f>5*12</f>
        <v>60</v>
      </c>
      <c r="V58" s="43"/>
      <c r="W58" s="43"/>
      <c r="X58" s="43"/>
      <c r="Y58" s="43"/>
      <c r="Z58" s="43"/>
      <c r="AA58" s="43"/>
      <c r="AB58" s="43"/>
      <c r="AC58" s="43"/>
      <c r="AD58" s="128"/>
      <c r="AE58" s="128"/>
      <c r="AF58" s="43"/>
      <c r="AG58" s="60">
        <f t="shared" si="1"/>
        <v>150</v>
      </c>
      <c r="AH58" s="39">
        <v>0</v>
      </c>
      <c r="AI58" s="40" t="e">
        <f t="shared" si="2"/>
        <v>#DIV/0!</v>
      </c>
      <c r="AJ58" t="s">
        <v>320</v>
      </c>
    </row>
    <row r="59" spans="1:36" ht="20.100000000000001" customHeight="1" x14ac:dyDescent="0.25">
      <c r="A59" s="169">
        <v>48</v>
      </c>
      <c r="B59" s="42" t="s">
        <v>113</v>
      </c>
      <c r="C59" s="119"/>
      <c r="D59" s="41">
        <f>3*6</f>
        <v>18</v>
      </c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>
        <f>6*6</f>
        <v>36</v>
      </c>
      <c r="P59" s="41"/>
      <c r="Q59" s="41"/>
      <c r="R59" s="41"/>
      <c r="S59" s="41"/>
      <c r="T59" s="41">
        <f>1*12</f>
        <v>12</v>
      </c>
      <c r="U59" s="41">
        <f>7*12</f>
        <v>84</v>
      </c>
      <c r="V59" s="1"/>
      <c r="W59" s="41"/>
      <c r="X59" s="1"/>
      <c r="Y59" s="1"/>
      <c r="Z59" s="41"/>
      <c r="AA59" s="58"/>
      <c r="AB59" s="58"/>
      <c r="AC59" s="41"/>
      <c r="AD59" s="42"/>
      <c r="AE59" s="42"/>
      <c r="AF59" s="41"/>
      <c r="AG59" s="60">
        <f t="shared" si="1"/>
        <v>150</v>
      </c>
      <c r="AH59" s="39">
        <v>6</v>
      </c>
      <c r="AI59" s="40" t="e">
        <f t="shared" si="2"/>
        <v>#DIV/0!</v>
      </c>
      <c r="AJ59" t="s">
        <v>320</v>
      </c>
    </row>
    <row r="60" spans="1:36" ht="20.100000000000001" customHeight="1" x14ac:dyDescent="0.25">
      <c r="A60" s="169">
        <v>49</v>
      </c>
      <c r="B60" s="42" t="s">
        <v>114</v>
      </c>
      <c r="C60" s="119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>
        <f>6*6</f>
        <v>36</v>
      </c>
      <c r="O60" s="41">
        <f>3*6</f>
        <v>18</v>
      </c>
      <c r="P60" s="41"/>
      <c r="Q60" s="41"/>
      <c r="R60" s="41"/>
      <c r="S60" s="41"/>
      <c r="T60" s="41"/>
      <c r="U60" s="41">
        <f>8*12</f>
        <v>96</v>
      </c>
      <c r="V60" s="1"/>
      <c r="W60" s="41"/>
      <c r="X60" s="1"/>
      <c r="Y60" s="1"/>
      <c r="Z60" s="41"/>
      <c r="AA60" s="58"/>
      <c r="AB60" s="58"/>
      <c r="AC60" s="41"/>
      <c r="AD60" s="42"/>
      <c r="AE60" s="42"/>
      <c r="AF60" s="41"/>
      <c r="AG60" s="60">
        <f t="shared" si="1"/>
        <v>150</v>
      </c>
      <c r="AH60" s="39">
        <v>0</v>
      </c>
      <c r="AI60" s="40" t="e">
        <f t="shared" si="2"/>
        <v>#DIV/0!</v>
      </c>
      <c r="AJ60" t="s">
        <v>320</v>
      </c>
    </row>
    <row r="61" spans="1:36" ht="20.100000000000001" customHeight="1" x14ac:dyDescent="0.25">
      <c r="A61" s="169">
        <v>50</v>
      </c>
      <c r="B61" s="42" t="s">
        <v>115</v>
      </c>
      <c r="C61" s="119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>
        <f>7*6</f>
        <v>42</v>
      </c>
      <c r="O61" s="41">
        <f>2*6</f>
        <v>12</v>
      </c>
      <c r="P61" s="41"/>
      <c r="Q61" s="41"/>
      <c r="R61" s="41"/>
      <c r="S61" s="41"/>
      <c r="T61" s="41"/>
      <c r="U61" s="41">
        <f>8*12</f>
        <v>96</v>
      </c>
      <c r="V61" s="1"/>
      <c r="W61" s="41"/>
      <c r="X61" s="1"/>
      <c r="Y61" s="1"/>
      <c r="Z61" s="41"/>
      <c r="AA61" s="58"/>
      <c r="AB61" s="58"/>
      <c r="AC61" s="41"/>
      <c r="AD61" s="42"/>
      <c r="AE61" s="42"/>
      <c r="AF61" s="41"/>
      <c r="AG61" s="60">
        <f t="shared" si="1"/>
        <v>150</v>
      </c>
      <c r="AH61" s="39">
        <v>0</v>
      </c>
      <c r="AI61" s="40" t="e">
        <f t="shared" si="2"/>
        <v>#DIV/0!</v>
      </c>
      <c r="AJ61" t="s">
        <v>320</v>
      </c>
    </row>
    <row r="62" spans="1:36" ht="20.100000000000001" customHeight="1" x14ac:dyDescent="0.25">
      <c r="A62" s="169">
        <v>51</v>
      </c>
      <c r="B62" s="42" t="s">
        <v>116</v>
      </c>
      <c r="C62" s="119"/>
      <c r="D62" s="41">
        <f>24*6</f>
        <v>144</v>
      </c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1"/>
      <c r="W62" s="41"/>
      <c r="X62" s="1"/>
      <c r="Y62" s="1"/>
      <c r="Z62" s="41"/>
      <c r="AA62" s="58"/>
      <c r="AB62" s="58"/>
      <c r="AC62" s="41"/>
      <c r="AD62" s="42"/>
      <c r="AE62" s="42">
        <v>6</v>
      </c>
      <c r="AF62" s="41"/>
      <c r="AG62" s="60">
        <f t="shared" si="1"/>
        <v>150</v>
      </c>
      <c r="AH62" s="39">
        <v>86</v>
      </c>
      <c r="AI62" s="40" t="e">
        <f t="shared" si="2"/>
        <v>#DIV/0!</v>
      </c>
      <c r="AJ62" t="s">
        <v>320</v>
      </c>
    </row>
    <row r="63" spans="1:36" ht="20.100000000000001" customHeight="1" x14ac:dyDescent="0.25">
      <c r="A63" s="169">
        <v>52</v>
      </c>
      <c r="B63" s="42" t="s">
        <v>117</v>
      </c>
      <c r="C63" s="118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>
        <f>24*6</f>
        <v>144</v>
      </c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128"/>
      <c r="AE63" s="128">
        <v>6</v>
      </c>
      <c r="AF63" s="43"/>
      <c r="AG63" s="60">
        <f t="shared" si="1"/>
        <v>150</v>
      </c>
      <c r="AH63" s="39">
        <v>0</v>
      </c>
      <c r="AI63" s="40" t="e">
        <f t="shared" si="2"/>
        <v>#DIV/0!</v>
      </c>
      <c r="AJ63" t="s">
        <v>320</v>
      </c>
    </row>
    <row r="64" spans="1:36" ht="20.100000000000001" customHeight="1" x14ac:dyDescent="0.25">
      <c r="A64" s="169">
        <v>53</v>
      </c>
      <c r="B64" s="42" t="s">
        <v>118</v>
      </c>
      <c r="C64" s="119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>
        <f>14*6</f>
        <v>84</v>
      </c>
      <c r="O64" s="41">
        <f>3*6</f>
        <v>18</v>
      </c>
      <c r="P64" s="41"/>
      <c r="Q64" s="41"/>
      <c r="R64" s="41"/>
      <c r="S64" s="41"/>
      <c r="T64" s="41"/>
      <c r="U64" s="41">
        <f>4*12</f>
        <v>48</v>
      </c>
      <c r="V64" s="1"/>
      <c r="W64" s="41"/>
      <c r="X64" s="1"/>
      <c r="Y64" s="1"/>
      <c r="Z64" s="41"/>
      <c r="AA64" s="58"/>
      <c r="AB64" s="58"/>
      <c r="AC64" s="41"/>
      <c r="AD64" s="42"/>
      <c r="AE64" s="42"/>
      <c r="AF64" s="41"/>
      <c r="AG64" s="60">
        <f t="shared" si="1"/>
        <v>150</v>
      </c>
      <c r="AH64" s="39">
        <v>2</v>
      </c>
      <c r="AI64" s="40" t="e">
        <f t="shared" si="2"/>
        <v>#DIV/0!</v>
      </c>
      <c r="AJ64" t="s">
        <v>320</v>
      </c>
    </row>
    <row r="65" spans="1:36" ht="20.100000000000001" customHeight="1" x14ac:dyDescent="0.25">
      <c r="A65" s="169">
        <v>54</v>
      </c>
      <c r="B65" s="42" t="s">
        <v>119</v>
      </c>
      <c r="C65" s="119"/>
      <c r="D65" s="41"/>
      <c r="E65" s="41">
        <v>36</v>
      </c>
      <c r="F65" s="41"/>
      <c r="G65" s="41"/>
      <c r="H65" s="41"/>
      <c r="I65" s="41"/>
      <c r="J65" s="41"/>
      <c r="K65" s="41"/>
      <c r="L65" s="41"/>
      <c r="M65" s="41"/>
      <c r="N65" s="41">
        <f>11*6</f>
        <v>66</v>
      </c>
      <c r="O65" s="41">
        <f>4*6</f>
        <v>24</v>
      </c>
      <c r="P65" s="41"/>
      <c r="Q65" s="41"/>
      <c r="R65" s="41"/>
      <c r="S65" s="41"/>
      <c r="T65" s="41"/>
      <c r="U65" s="41">
        <f>2*12</f>
        <v>24</v>
      </c>
      <c r="V65" s="1"/>
      <c r="W65" s="41"/>
      <c r="X65" s="1"/>
      <c r="Y65" s="1"/>
      <c r="Z65" s="41"/>
      <c r="AA65" s="58"/>
      <c r="AB65" s="58"/>
      <c r="AC65" s="41"/>
      <c r="AD65" s="42"/>
      <c r="AE65" s="42"/>
      <c r="AF65" s="41"/>
      <c r="AG65" s="60">
        <f t="shared" si="1"/>
        <v>150</v>
      </c>
      <c r="AH65" s="39">
        <v>0</v>
      </c>
      <c r="AI65" s="40" t="e">
        <f t="shared" si="2"/>
        <v>#DIV/0!</v>
      </c>
      <c r="AJ65" t="s">
        <v>320</v>
      </c>
    </row>
    <row r="66" spans="1:36" ht="20.100000000000001" customHeight="1" x14ac:dyDescent="0.25">
      <c r="A66" s="169">
        <v>55</v>
      </c>
      <c r="B66" s="42" t="s">
        <v>120</v>
      </c>
      <c r="C66" s="118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>
        <f>10*6</f>
        <v>60</v>
      </c>
      <c r="O66" s="43"/>
      <c r="P66" s="43"/>
      <c r="Q66" s="43"/>
      <c r="R66" s="43"/>
      <c r="S66" s="43"/>
      <c r="T66" s="43">
        <f>1*12</f>
        <v>12</v>
      </c>
      <c r="U66" s="43">
        <f>2*12</f>
        <v>24</v>
      </c>
      <c r="V66" s="43"/>
      <c r="W66" s="43"/>
      <c r="X66" s="43"/>
      <c r="Y66" s="43"/>
      <c r="Z66" s="43">
        <f>9*6</f>
        <v>54</v>
      </c>
      <c r="AA66" s="43"/>
      <c r="AB66" s="43"/>
      <c r="AC66" s="43"/>
      <c r="AD66" s="128"/>
      <c r="AE66" s="128"/>
      <c r="AF66" s="43"/>
      <c r="AG66" s="60">
        <f t="shared" si="1"/>
        <v>150</v>
      </c>
      <c r="AH66" s="39">
        <v>0</v>
      </c>
      <c r="AI66" s="40" t="e">
        <f t="shared" si="2"/>
        <v>#DIV/0!</v>
      </c>
      <c r="AJ66" t="s">
        <v>320</v>
      </c>
    </row>
    <row r="67" spans="1:36" ht="20.100000000000001" customHeight="1" x14ac:dyDescent="0.25">
      <c r="A67" s="169">
        <v>56</v>
      </c>
      <c r="B67" s="42" t="s">
        <v>121</v>
      </c>
      <c r="C67" s="118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>
        <f>7*6</f>
        <v>42</v>
      </c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>
        <f>7*6</f>
        <v>42</v>
      </c>
      <c r="AA67" s="447"/>
      <c r="AB67" s="447"/>
      <c r="AC67" s="447"/>
      <c r="AD67" s="447"/>
      <c r="AE67" s="447"/>
      <c r="AF67" s="448"/>
      <c r="AG67" s="60">
        <f t="shared" si="1"/>
        <v>84</v>
      </c>
      <c r="AH67" s="39">
        <v>0</v>
      </c>
      <c r="AI67" s="40" t="e">
        <f t="shared" si="2"/>
        <v>#DIV/0!</v>
      </c>
      <c r="AJ67" t="s">
        <v>320</v>
      </c>
    </row>
    <row r="68" spans="1:36" ht="20.100000000000001" customHeight="1" x14ac:dyDescent="0.25">
      <c r="A68" s="169">
        <v>57</v>
      </c>
      <c r="B68" s="42" t="s">
        <v>122</v>
      </c>
      <c r="C68" s="119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>
        <f>13*6</f>
        <v>78</v>
      </c>
      <c r="O68" s="41"/>
      <c r="P68" s="41"/>
      <c r="Q68" s="41"/>
      <c r="R68" s="41"/>
      <c r="S68" s="41"/>
      <c r="T68" s="41"/>
      <c r="U68" s="41"/>
      <c r="V68" s="1"/>
      <c r="W68" s="41"/>
      <c r="X68" s="1"/>
      <c r="Y68" s="1"/>
      <c r="Z68" s="1">
        <f>11*6</f>
        <v>66</v>
      </c>
      <c r="AA68" s="58"/>
      <c r="AB68" s="58"/>
      <c r="AC68" s="41"/>
      <c r="AD68" s="42"/>
      <c r="AE68" s="42">
        <v>6</v>
      </c>
      <c r="AF68" s="41"/>
      <c r="AG68" s="60">
        <f t="shared" si="1"/>
        <v>150</v>
      </c>
      <c r="AH68" s="39">
        <v>0</v>
      </c>
      <c r="AI68" s="40" t="e">
        <f t="shared" si="2"/>
        <v>#DIV/0!</v>
      </c>
      <c r="AJ68" t="s">
        <v>320</v>
      </c>
    </row>
    <row r="69" spans="1:36" ht="20.100000000000001" customHeight="1" x14ac:dyDescent="0.25">
      <c r="A69" s="169">
        <v>58</v>
      </c>
      <c r="B69" s="42" t="s">
        <v>123</v>
      </c>
      <c r="C69" s="464" t="s">
        <v>273</v>
      </c>
      <c r="D69" s="447"/>
      <c r="E69" s="447"/>
      <c r="F69" s="447"/>
      <c r="G69" s="447"/>
      <c r="H69" s="447"/>
      <c r="I69" s="447"/>
      <c r="J69" s="447"/>
      <c r="K69" s="447"/>
      <c r="L69" s="447"/>
      <c r="M69" s="447"/>
      <c r="N69" s="447"/>
      <c r="O69" s="447"/>
      <c r="P69" s="447"/>
      <c r="Q69" s="447"/>
      <c r="R69" s="447"/>
      <c r="S69" s="447"/>
      <c r="T69" s="447"/>
      <c r="U69" s="447"/>
      <c r="V69" s="447"/>
      <c r="W69" s="447"/>
      <c r="X69" s="447"/>
      <c r="Y69" s="447"/>
      <c r="Z69" s="447"/>
      <c r="AA69" s="447"/>
      <c r="AB69" s="447"/>
      <c r="AC69" s="447"/>
      <c r="AD69" s="447"/>
      <c r="AE69" s="447"/>
      <c r="AF69" s="448"/>
      <c r="AG69" s="60">
        <f t="shared" ref="AG69:AG92" si="3">SUM(C69:AF69)</f>
        <v>0</v>
      </c>
      <c r="AH69" s="39">
        <v>3</v>
      </c>
      <c r="AI69" s="40" t="e">
        <f>+AH69/#REF!</f>
        <v>#REF!</v>
      </c>
      <c r="AJ69" t="s">
        <v>320</v>
      </c>
    </row>
    <row r="70" spans="1:36" ht="20.100000000000001" customHeight="1" x14ac:dyDescent="0.25">
      <c r="A70" s="169">
        <v>59</v>
      </c>
      <c r="B70" s="42" t="s">
        <v>124</v>
      </c>
      <c r="C70" s="119"/>
      <c r="D70" s="41">
        <f>25*6</f>
        <v>150</v>
      </c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1"/>
      <c r="W70" s="41"/>
      <c r="X70" s="1"/>
      <c r="Y70" s="1"/>
      <c r="Z70" s="41"/>
      <c r="AA70" s="58"/>
      <c r="AB70" s="58"/>
      <c r="AC70" s="41"/>
      <c r="AD70" s="42"/>
      <c r="AE70" s="42"/>
      <c r="AF70" s="41"/>
      <c r="AG70" s="60">
        <f t="shared" si="3"/>
        <v>150</v>
      </c>
      <c r="AH70" s="39">
        <v>106</v>
      </c>
      <c r="AI70" s="40" t="e">
        <f t="shared" ref="AI70:AI114" si="4">+AH70/C70</f>
        <v>#DIV/0!</v>
      </c>
      <c r="AJ70" t="s">
        <v>320</v>
      </c>
    </row>
    <row r="71" spans="1:36" ht="20.100000000000001" customHeight="1" x14ac:dyDescent="0.25">
      <c r="A71" s="169">
        <v>60</v>
      </c>
      <c r="B71" s="42" t="s">
        <v>125</v>
      </c>
      <c r="C71" s="118"/>
      <c r="D71" s="43">
        <f>8*6</f>
        <v>48</v>
      </c>
      <c r="E71" s="43"/>
      <c r="F71" s="43"/>
      <c r="G71" s="446" t="s">
        <v>274</v>
      </c>
      <c r="H71" s="447"/>
      <c r="I71" s="447"/>
      <c r="J71" s="447"/>
      <c r="K71" s="447"/>
      <c r="L71" s="447"/>
      <c r="M71" s="447"/>
      <c r="N71" s="447"/>
      <c r="O71" s="447"/>
      <c r="P71" s="447"/>
      <c r="Q71" s="447"/>
      <c r="R71" s="447"/>
      <c r="S71" s="447"/>
      <c r="T71" s="447"/>
      <c r="U71" s="447"/>
      <c r="V71" s="447"/>
      <c r="W71" s="447"/>
      <c r="X71" s="447"/>
      <c r="Y71" s="447"/>
      <c r="Z71" s="447"/>
      <c r="AA71" s="447"/>
      <c r="AB71" s="447"/>
      <c r="AC71" s="447"/>
      <c r="AD71" s="447"/>
      <c r="AE71" s="447"/>
      <c r="AF71" s="448"/>
      <c r="AG71" s="60">
        <f t="shared" si="3"/>
        <v>48</v>
      </c>
      <c r="AH71" s="39">
        <v>47</v>
      </c>
      <c r="AI71" s="40" t="e">
        <f t="shared" si="4"/>
        <v>#DIV/0!</v>
      </c>
      <c r="AJ71" t="s">
        <v>320</v>
      </c>
    </row>
    <row r="72" spans="1:36" ht="20.100000000000001" customHeight="1" x14ac:dyDescent="0.25">
      <c r="A72" s="169">
        <v>61</v>
      </c>
      <c r="B72" s="42" t="s">
        <v>126</v>
      </c>
      <c r="C72" s="119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>
        <f>1*6</f>
        <v>6</v>
      </c>
      <c r="S72" s="41"/>
      <c r="T72" s="41">
        <f>5*12</f>
        <v>60</v>
      </c>
      <c r="U72" s="41">
        <f>7*12</f>
        <v>84</v>
      </c>
      <c r="V72" s="1"/>
      <c r="W72" s="41"/>
      <c r="X72" s="1"/>
      <c r="Y72" s="1"/>
      <c r="Z72" s="41"/>
      <c r="AA72" s="58"/>
      <c r="AB72" s="57"/>
      <c r="AC72" s="41"/>
      <c r="AD72" s="42"/>
      <c r="AE72" s="42"/>
      <c r="AF72" s="41"/>
      <c r="AG72" s="60">
        <f t="shared" si="3"/>
        <v>150</v>
      </c>
      <c r="AH72" s="39">
        <v>0</v>
      </c>
      <c r="AI72" s="40" t="e">
        <f t="shared" si="4"/>
        <v>#DIV/0!</v>
      </c>
      <c r="AJ72" t="s">
        <v>320</v>
      </c>
    </row>
    <row r="73" spans="1:36" ht="20.100000000000001" customHeight="1" x14ac:dyDescent="0.25">
      <c r="A73" s="169">
        <v>62</v>
      </c>
      <c r="B73" s="42" t="s">
        <v>128</v>
      </c>
      <c r="C73" s="119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>
        <f>5*6</f>
        <v>30</v>
      </c>
      <c r="P73" s="41"/>
      <c r="Q73" s="41"/>
      <c r="R73" s="41">
        <f>8*6</f>
        <v>48</v>
      </c>
      <c r="S73" s="41"/>
      <c r="T73" s="41">
        <f>1*12</f>
        <v>12</v>
      </c>
      <c r="U73" s="41">
        <f>5*12</f>
        <v>60</v>
      </c>
      <c r="V73" s="1"/>
      <c r="W73" s="41"/>
      <c r="X73" s="1"/>
      <c r="Y73" s="1"/>
      <c r="Z73" s="41"/>
      <c r="AA73" s="58"/>
      <c r="AB73" s="58"/>
      <c r="AC73" s="41"/>
      <c r="AD73" s="42"/>
      <c r="AE73" s="42"/>
      <c r="AF73" s="41"/>
      <c r="AG73" s="60">
        <f t="shared" si="3"/>
        <v>150</v>
      </c>
      <c r="AH73" s="39">
        <v>0</v>
      </c>
      <c r="AI73" s="40" t="e">
        <f t="shared" si="4"/>
        <v>#DIV/0!</v>
      </c>
      <c r="AJ73" t="s">
        <v>320</v>
      </c>
    </row>
    <row r="74" spans="1:36" ht="20.100000000000001" customHeight="1" x14ac:dyDescent="0.25">
      <c r="A74" s="169">
        <v>63</v>
      </c>
      <c r="B74" s="42" t="s">
        <v>129</v>
      </c>
      <c r="C74" s="119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>
        <f>2*6</f>
        <v>12</v>
      </c>
      <c r="P74" s="41"/>
      <c r="Q74" s="41"/>
      <c r="R74" s="41">
        <f>11*6</f>
        <v>66</v>
      </c>
      <c r="S74" s="41"/>
      <c r="T74" s="43">
        <f>1*12</f>
        <v>12</v>
      </c>
      <c r="U74" s="43">
        <f>5*12</f>
        <v>60</v>
      </c>
      <c r="V74" s="43"/>
      <c r="W74" s="43"/>
      <c r="X74" s="43"/>
      <c r="Y74" s="43"/>
      <c r="Z74" s="43"/>
      <c r="AA74" s="43"/>
      <c r="AB74" s="43"/>
      <c r="AC74" s="41"/>
      <c r="AD74" s="42"/>
      <c r="AE74" s="42"/>
      <c r="AF74" s="41"/>
      <c r="AG74" s="60">
        <f t="shared" si="3"/>
        <v>150</v>
      </c>
      <c r="AH74" s="39">
        <v>0</v>
      </c>
      <c r="AI74" s="40" t="e">
        <f t="shared" si="4"/>
        <v>#DIV/0!</v>
      </c>
      <c r="AJ74" t="s">
        <v>320</v>
      </c>
    </row>
    <row r="75" spans="1:36" ht="20.100000000000001" customHeight="1" x14ac:dyDescent="0.25">
      <c r="A75" s="169">
        <v>64</v>
      </c>
      <c r="B75" s="42" t="s">
        <v>130</v>
      </c>
      <c r="C75" s="119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>
        <f>4*6</f>
        <v>24</v>
      </c>
      <c r="P75" s="41"/>
      <c r="Q75" s="41"/>
      <c r="R75" s="41">
        <f>7*6</f>
        <v>42</v>
      </c>
      <c r="S75" s="41"/>
      <c r="T75" s="41">
        <f>1*12</f>
        <v>12</v>
      </c>
      <c r="U75" s="41">
        <f>6*12</f>
        <v>72</v>
      </c>
      <c r="V75" s="1"/>
      <c r="W75" s="41"/>
      <c r="X75" s="1"/>
      <c r="Y75" s="1"/>
      <c r="Z75" s="41"/>
      <c r="AA75" s="58"/>
      <c r="AB75" s="58"/>
      <c r="AC75" s="41"/>
      <c r="AD75" s="42"/>
      <c r="AE75" s="42"/>
      <c r="AF75" s="41"/>
      <c r="AG75" s="60">
        <f t="shared" si="3"/>
        <v>150</v>
      </c>
      <c r="AH75" s="39">
        <v>0</v>
      </c>
      <c r="AI75" s="40" t="e">
        <f t="shared" si="4"/>
        <v>#DIV/0!</v>
      </c>
      <c r="AJ75" t="s">
        <v>320</v>
      </c>
    </row>
    <row r="76" spans="1:36" ht="20.100000000000001" customHeight="1" x14ac:dyDescent="0.25">
      <c r="A76" s="169">
        <v>65</v>
      </c>
      <c r="B76" s="42" t="s">
        <v>131</v>
      </c>
      <c r="C76" s="119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>
        <f>5*6</f>
        <v>30</v>
      </c>
      <c r="P76" s="41"/>
      <c r="Q76" s="41"/>
      <c r="R76" s="41">
        <f>4*6</f>
        <v>24</v>
      </c>
      <c r="S76" s="41"/>
      <c r="T76" s="41"/>
      <c r="U76" s="41">
        <f>8*12</f>
        <v>96</v>
      </c>
      <c r="V76" s="1"/>
      <c r="W76" s="41"/>
      <c r="X76" s="1"/>
      <c r="Y76" s="1"/>
      <c r="Z76" s="41"/>
      <c r="AA76" s="58"/>
      <c r="AB76" s="58"/>
      <c r="AC76" s="41"/>
      <c r="AD76" s="42"/>
      <c r="AE76" s="42"/>
      <c r="AF76" s="41"/>
      <c r="AG76" s="60">
        <f t="shared" si="3"/>
        <v>150</v>
      </c>
      <c r="AH76" s="39">
        <v>0</v>
      </c>
      <c r="AI76" s="40" t="e">
        <f t="shared" si="4"/>
        <v>#DIV/0!</v>
      </c>
      <c r="AJ76" t="s">
        <v>320</v>
      </c>
    </row>
    <row r="77" spans="1:36" ht="20.100000000000001" customHeight="1" x14ac:dyDescent="0.25">
      <c r="A77" s="169">
        <v>66</v>
      </c>
      <c r="B77" s="42" t="s">
        <v>132</v>
      </c>
      <c r="C77" s="119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>
        <f>3*6</f>
        <v>18</v>
      </c>
      <c r="P77" s="41"/>
      <c r="Q77" s="41"/>
      <c r="R77" s="41">
        <f>8*6</f>
        <v>48</v>
      </c>
      <c r="S77" s="41"/>
      <c r="T77" s="41">
        <f>3*12</f>
        <v>36</v>
      </c>
      <c r="U77" s="41">
        <f>4*12</f>
        <v>48</v>
      </c>
      <c r="V77" s="1"/>
      <c r="W77" s="41"/>
      <c r="X77" s="1"/>
      <c r="Y77" s="1"/>
      <c r="Z77" s="41"/>
      <c r="AA77" s="58"/>
      <c r="AB77" s="58"/>
      <c r="AC77" s="41"/>
      <c r="AD77" s="42"/>
      <c r="AE77" s="42"/>
      <c r="AF77" s="41"/>
      <c r="AG77" s="60">
        <f t="shared" si="3"/>
        <v>150</v>
      </c>
      <c r="AH77" s="39">
        <v>0</v>
      </c>
      <c r="AI77" s="40" t="e">
        <f t="shared" si="4"/>
        <v>#DIV/0!</v>
      </c>
      <c r="AJ77" t="s">
        <v>320</v>
      </c>
    </row>
    <row r="78" spans="1:36" ht="20.100000000000001" customHeight="1" x14ac:dyDescent="0.25">
      <c r="A78" s="169">
        <v>67</v>
      </c>
      <c r="B78" s="42" t="s">
        <v>133</v>
      </c>
      <c r="C78" s="119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>
        <f>7*6</f>
        <v>42</v>
      </c>
      <c r="P78" s="41"/>
      <c r="Q78" s="41"/>
      <c r="R78" s="41">
        <f>4*6</f>
        <v>24</v>
      </c>
      <c r="S78" s="41"/>
      <c r="T78" s="41">
        <f>4*12</f>
        <v>48</v>
      </c>
      <c r="U78" s="41">
        <f>3*12</f>
        <v>36</v>
      </c>
      <c r="V78" s="1"/>
      <c r="W78" s="41"/>
      <c r="X78" s="1"/>
      <c r="Y78" s="1"/>
      <c r="Z78" s="41"/>
      <c r="AA78" s="58"/>
      <c r="AB78" s="58"/>
      <c r="AC78" s="41"/>
      <c r="AD78" s="42"/>
      <c r="AE78" s="42"/>
      <c r="AF78" s="41"/>
      <c r="AG78" s="60">
        <f t="shared" si="3"/>
        <v>150</v>
      </c>
      <c r="AH78" s="39">
        <v>0</v>
      </c>
      <c r="AI78" s="40" t="e">
        <f t="shared" si="4"/>
        <v>#DIV/0!</v>
      </c>
      <c r="AJ78" t="s">
        <v>320</v>
      </c>
    </row>
    <row r="79" spans="1:36" ht="20.100000000000001" customHeight="1" x14ac:dyDescent="0.25">
      <c r="A79" s="169">
        <v>68</v>
      </c>
      <c r="B79" s="42" t="s">
        <v>134</v>
      </c>
      <c r="C79" s="119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1"/>
      <c r="W79" s="41"/>
      <c r="X79" s="1"/>
      <c r="Y79" s="1"/>
      <c r="Z79" s="1">
        <f>24*6</f>
        <v>144</v>
      </c>
      <c r="AA79" s="58"/>
      <c r="AB79" s="68"/>
      <c r="AC79" s="41"/>
      <c r="AD79" s="42"/>
      <c r="AE79" s="42">
        <v>6</v>
      </c>
      <c r="AF79" s="41"/>
      <c r="AG79" s="60">
        <f t="shared" si="3"/>
        <v>150</v>
      </c>
      <c r="AH79" s="39">
        <v>0</v>
      </c>
      <c r="AI79" s="40" t="e">
        <f t="shared" si="4"/>
        <v>#DIV/0!</v>
      </c>
      <c r="AJ79" t="s">
        <v>320</v>
      </c>
    </row>
    <row r="80" spans="1:36" ht="20.100000000000001" customHeight="1" x14ac:dyDescent="0.25">
      <c r="A80" s="169">
        <v>69</v>
      </c>
      <c r="B80" s="42" t="s">
        <v>135</v>
      </c>
      <c r="C80" s="119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1"/>
      <c r="W80" s="41"/>
      <c r="X80" s="1"/>
      <c r="Y80" s="1"/>
      <c r="Z80" s="1">
        <f>24*6</f>
        <v>144</v>
      </c>
      <c r="AA80" s="58"/>
      <c r="AB80" s="58"/>
      <c r="AC80" s="41"/>
      <c r="AD80" s="42"/>
      <c r="AE80" s="42">
        <v>6</v>
      </c>
      <c r="AF80" s="41"/>
      <c r="AG80" s="60">
        <f t="shared" si="3"/>
        <v>150</v>
      </c>
      <c r="AH80" s="39">
        <v>0</v>
      </c>
      <c r="AI80" s="40" t="e">
        <f t="shared" si="4"/>
        <v>#DIV/0!</v>
      </c>
      <c r="AJ80" t="s">
        <v>320</v>
      </c>
    </row>
    <row r="81" spans="1:36" ht="20.100000000000001" customHeight="1" x14ac:dyDescent="0.25">
      <c r="A81" s="169">
        <v>70</v>
      </c>
      <c r="B81" s="42" t="s">
        <v>136</v>
      </c>
      <c r="C81" s="119"/>
      <c r="D81" s="41"/>
      <c r="E81" s="41"/>
      <c r="F81" s="43"/>
      <c r="G81" s="43"/>
      <c r="H81" s="43"/>
      <c r="I81" s="43"/>
      <c r="J81" s="43"/>
      <c r="K81" s="43"/>
      <c r="L81" s="43"/>
      <c r="M81" s="43"/>
      <c r="N81" s="43">
        <f>8*6</f>
        <v>48</v>
      </c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>
        <f>16*6</f>
        <v>96</v>
      </c>
      <c r="AA81" s="43"/>
      <c r="AB81" s="43"/>
      <c r="AC81" s="41"/>
      <c r="AD81" s="42"/>
      <c r="AE81" s="42">
        <v>6</v>
      </c>
      <c r="AF81" s="41"/>
      <c r="AG81" s="60">
        <f t="shared" si="3"/>
        <v>150</v>
      </c>
      <c r="AH81" s="39">
        <v>0</v>
      </c>
      <c r="AI81" s="40" t="e">
        <f t="shared" si="4"/>
        <v>#DIV/0!</v>
      </c>
      <c r="AJ81" t="s">
        <v>320</v>
      </c>
    </row>
    <row r="82" spans="1:36" ht="20.100000000000001" customHeight="1" x14ac:dyDescent="0.25">
      <c r="A82" s="169">
        <v>71</v>
      </c>
      <c r="B82" s="42" t="s">
        <v>137</v>
      </c>
      <c r="C82" s="119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>
        <f>5*6</f>
        <v>30</v>
      </c>
      <c r="Q82" s="41"/>
      <c r="R82" s="41"/>
      <c r="S82" s="41"/>
      <c r="T82" s="41"/>
      <c r="U82" s="41"/>
      <c r="V82" s="1"/>
      <c r="W82" s="41"/>
      <c r="X82" s="1"/>
      <c r="Y82" s="1"/>
      <c r="Z82" s="41">
        <f>19*6</f>
        <v>114</v>
      </c>
      <c r="AA82" s="58"/>
      <c r="AB82" s="58"/>
      <c r="AC82" s="41"/>
      <c r="AD82" s="42"/>
      <c r="AE82" s="42">
        <v>6</v>
      </c>
      <c r="AF82" s="41"/>
      <c r="AG82" s="60">
        <f t="shared" si="3"/>
        <v>150</v>
      </c>
      <c r="AH82" s="39">
        <v>0</v>
      </c>
      <c r="AI82" s="40" t="e">
        <f t="shared" si="4"/>
        <v>#DIV/0!</v>
      </c>
      <c r="AJ82" t="s">
        <v>320</v>
      </c>
    </row>
    <row r="83" spans="1:36" ht="20.100000000000001" customHeight="1" x14ac:dyDescent="0.25">
      <c r="A83" s="169">
        <v>72</v>
      </c>
      <c r="B83" s="42" t="s">
        <v>138</v>
      </c>
      <c r="C83" s="119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1"/>
      <c r="W83" s="41"/>
      <c r="X83" s="1"/>
      <c r="Y83" s="1"/>
      <c r="Z83" s="41">
        <f>24*6</f>
        <v>144</v>
      </c>
      <c r="AA83" s="58"/>
      <c r="AB83" s="58"/>
      <c r="AC83" s="41"/>
      <c r="AD83" s="42"/>
      <c r="AE83" s="42">
        <v>6</v>
      </c>
      <c r="AF83" s="41"/>
      <c r="AG83" s="60">
        <f t="shared" si="3"/>
        <v>150</v>
      </c>
      <c r="AH83" s="39">
        <v>0</v>
      </c>
      <c r="AI83" s="40" t="e">
        <f t="shared" si="4"/>
        <v>#DIV/0!</v>
      </c>
      <c r="AJ83" t="s">
        <v>320</v>
      </c>
    </row>
    <row r="84" spans="1:36" ht="20.100000000000001" customHeight="1" x14ac:dyDescent="0.25">
      <c r="A84" s="169">
        <v>73</v>
      </c>
      <c r="B84" s="42" t="s">
        <v>139</v>
      </c>
      <c r="C84" s="119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1"/>
      <c r="W84" s="41"/>
      <c r="X84" s="1"/>
      <c r="Y84" s="1"/>
      <c r="Z84" s="41">
        <f>24*6</f>
        <v>144</v>
      </c>
      <c r="AA84" s="58"/>
      <c r="AB84" s="58"/>
      <c r="AC84" s="41"/>
      <c r="AD84" s="42"/>
      <c r="AE84" s="42">
        <v>6</v>
      </c>
      <c r="AF84" s="41"/>
      <c r="AG84" s="60">
        <f t="shared" si="3"/>
        <v>150</v>
      </c>
      <c r="AH84" s="39">
        <v>0</v>
      </c>
      <c r="AI84" s="40" t="e">
        <f t="shared" si="4"/>
        <v>#DIV/0!</v>
      </c>
      <c r="AJ84" t="s">
        <v>320</v>
      </c>
    </row>
    <row r="85" spans="1:36" ht="20.100000000000001" customHeight="1" x14ac:dyDescent="0.25">
      <c r="A85" s="169">
        <v>74</v>
      </c>
      <c r="B85" s="42" t="s">
        <v>140</v>
      </c>
      <c r="C85" s="119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>
        <f>8*12</f>
        <v>96</v>
      </c>
      <c r="V85" s="1"/>
      <c r="W85" s="41"/>
      <c r="X85" s="1"/>
      <c r="Y85" s="1"/>
      <c r="Z85" s="41"/>
      <c r="AA85" s="58"/>
      <c r="AB85" s="58"/>
      <c r="AC85" s="41"/>
      <c r="AD85" s="42"/>
      <c r="AE85" s="42"/>
      <c r="AF85" s="41">
        <f>9*6</f>
        <v>54</v>
      </c>
      <c r="AG85" s="60">
        <f t="shared" si="3"/>
        <v>150</v>
      </c>
      <c r="AH85" s="39">
        <v>69</v>
      </c>
      <c r="AI85" s="40" t="e">
        <f t="shared" si="4"/>
        <v>#DIV/0!</v>
      </c>
      <c r="AJ85" t="s">
        <v>320</v>
      </c>
    </row>
    <row r="86" spans="1:36" ht="20.100000000000001" customHeight="1" x14ac:dyDescent="0.25">
      <c r="A86" s="169">
        <v>75</v>
      </c>
      <c r="B86" s="42" t="s">
        <v>141</v>
      </c>
      <c r="C86" s="119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>
        <f>9*6</f>
        <v>54</v>
      </c>
      <c r="P86" s="41"/>
      <c r="Q86" s="41"/>
      <c r="R86" s="41"/>
      <c r="S86" s="41"/>
      <c r="T86" s="41"/>
      <c r="U86" s="41">
        <f>8*12</f>
        <v>96</v>
      </c>
      <c r="V86" s="1"/>
      <c r="W86" s="41"/>
      <c r="X86" s="1"/>
      <c r="Y86" s="1"/>
      <c r="Z86" s="41"/>
      <c r="AA86" s="58"/>
      <c r="AB86" s="58"/>
      <c r="AC86" s="41"/>
      <c r="AD86" s="42"/>
      <c r="AE86" s="42"/>
      <c r="AF86" s="41"/>
      <c r="AG86" s="60">
        <f t="shared" si="3"/>
        <v>150</v>
      </c>
      <c r="AH86" s="39">
        <v>0</v>
      </c>
      <c r="AI86" s="40" t="e">
        <f t="shared" si="4"/>
        <v>#DIV/0!</v>
      </c>
      <c r="AJ86" t="s">
        <v>320</v>
      </c>
    </row>
    <row r="87" spans="1:36" ht="20.100000000000001" customHeight="1" x14ac:dyDescent="0.25">
      <c r="A87" s="171">
        <v>76</v>
      </c>
      <c r="B87" s="42" t="s">
        <v>212</v>
      </c>
      <c r="C87" s="118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1">
        <f>9*6</f>
        <v>54</v>
      </c>
      <c r="Q87" s="41"/>
      <c r="R87" s="41"/>
      <c r="S87" s="41"/>
      <c r="T87" s="41">
        <f>4*12</f>
        <v>48</v>
      </c>
      <c r="U87" s="41">
        <f>3*12</f>
        <v>36</v>
      </c>
      <c r="V87" s="1"/>
      <c r="W87" s="41"/>
      <c r="X87" s="1"/>
      <c r="Y87" s="1"/>
      <c r="Z87" s="41">
        <f>2*6</f>
        <v>12</v>
      </c>
      <c r="AA87" s="58"/>
      <c r="AB87" s="58"/>
      <c r="AC87" s="41"/>
      <c r="AD87" s="42"/>
      <c r="AE87" s="42"/>
      <c r="AF87" s="43"/>
      <c r="AG87" s="60">
        <f t="shared" si="3"/>
        <v>150</v>
      </c>
      <c r="AH87" s="39">
        <v>0</v>
      </c>
      <c r="AI87" s="40" t="e">
        <f t="shared" si="4"/>
        <v>#DIV/0!</v>
      </c>
      <c r="AJ87" t="s">
        <v>320</v>
      </c>
    </row>
    <row r="88" spans="1:36" ht="20.100000000000001" customHeight="1" x14ac:dyDescent="0.25">
      <c r="A88" s="169">
        <v>77</v>
      </c>
      <c r="B88" s="42" t="s">
        <v>145</v>
      </c>
      <c r="C88" s="119"/>
      <c r="D88" s="41"/>
      <c r="E88" s="41">
        <f>1*6</f>
        <v>6</v>
      </c>
      <c r="F88" s="41">
        <f>6*6</f>
        <v>36</v>
      </c>
      <c r="G88" s="41">
        <f>8*6</f>
        <v>48</v>
      </c>
      <c r="H88" s="41"/>
      <c r="I88" s="41"/>
      <c r="J88" s="41"/>
      <c r="K88" s="41"/>
      <c r="L88" s="41"/>
      <c r="M88" s="41"/>
      <c r="N88" s="41"/>
      <c r="O88" s="45"/>
      <c r="P88" s="41"/>
      <c r="Q88" s="41"/>
      <c r="R88" s="41"/>
      <c r="S88" s="41"/>
      <c r="T88" s="41"/>
      <c r="U88" s="41">
        <f>5*12</f>
        <v>60</v>
      </c>
      <c r="V88" s="1"/>
      <c r="W88" s="41"/>
      <c r="X88" s="1"/>
      <c r="Y88" s="1"/>
      <c r="Z88" s="41"/>
      <c r="AA88" s="58"/>
      <c r="AB88" s="58"/>
      <c r="AC88" s="41"/>
      <c r="AD88" s="42"/>
      <c r="AE88" s="42"/>
      <c r="AF88" s="41"/>
      <c r="AG88" s="60">
        <f t="shared" si="3"/>
        <v>150</v>
      </c>
      <c r="AH88" s="39">
        <v>5</v>
      </c>
      <c r="AI88" s="40" t="e">
        <f t="shared" si="4"/>
        <v>#DIV/0!</v>
      </c>
      <c r="AJ88" t="s">
        <v>320</v>
      </c>
    </row>
    <row r="89" spans="1:36" ht="20.100000000000001" customHeight="1" x14ac:dyDescent="0.25">
      <c r="A89" s="169">
        <v>78</v>
      </c>
      <c r="B89" s="42" t="s">
        <v>146</v>
      </c>
      <c r="C89" s="119"/>
      <c r="D89" s="41"/>
      <c r="E89" s="41">
        <f>4*6</f>
        <v>24</v>
      </c>
      <c r="F89" s="41">
        <f>3*6</f>
        <v>18</v>
      </c>
      <c r="G89" s="41">
        <f>8*6</f>
        <v>48</v>
      </c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>
        <f>5*12</f>
        <v>60</v>
      </c>
      <c r="V89" s="1"/>
      <c r="W89" s="41"/>
      <c r="X89" s="1"/>
      <c r="Y89" s="1"/>
      <c r="Z89" s="41"/>
      <c r="AA89" s="58"/>
      <c r="AB89" s="58"/>
      <c r="AC89" s="41"/>
      <c r="AD89" s="42"/>
      <c r="AE89" s="42"/>
      <c r="AF89" s="41"/>
      <c r="AG89" s="60">
        <f t="shared" si="3"/>
        <v>150</v>
      </c>
      <c r="AH89" s="39">
        <v>133</v>
      </c>
      <c r="AI89" s="40" t="e">
        <f t="shared" si="4"/>
        <v>#DIV/0!</v>
      </c>
      <c r="AJ89" t="s">
        <v>320</v>
      </c>
    </row>
    <row r="90" spans="1:36" ht="20.100000000000001" customHeight="1" x14ac:dyDescent="0.25">
      <c r="A90" s="169">
        <v>79</v>
      </c>
      <c r="B90" s="42" t="s">
        <v>220</v>
      </c>
      <c r="C90" s="119"/>
      <c r="D90" s="41"/>
      <c r="E90" s="41">
        <f>4*6</f>
        <v>24</v>
      </c>
      <c r="F90" s="41">
        <f>7*6</f>
        <v>42</v>
      </c>
      <c r="G90" s="41">
        <f>10*6</f>
        <v>60</v>
      </c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>
        <f>2*12</f>
        <v>24</v>
      </c>
      <c r="U90" s="41"/>
      <c r="V90" s="1"/>
      <c r="W90" s="41"/>
      <c r="X90" s="1"/>
      <c r="Y90" s="1"/>
      <c r="Z90" s="41"/>
      <c r="AA90" s="58"/>
      <c r="AB90" s="58"/>
      <c r="AC90" s="41"/>
      <c r="AD90" s="42"/>
      <c r="AE90" s="42"/>
      <c r="AF90" s="41"/>
      <c r="AG90" s="60">
        <f t="shared" si="3"/>
        <v>150</v>
      </c>
      <c r="AH90" s="39">
        <v>160</v>
      </c>
      <c r="AI90" s="40" t="e">
        <f t="shared" si="4"/>
        <v>#DIV/0!</v>
      </c>
      <c r="AJ90" t="s">
        <v>320</v>
      </c>
    </row>
    <row r="91" spans="1:36" ht="20.100000000000001" customHeight="1" x14ac:dyDescent="0.25">
      <c r="A91" s="169">
        <v>80</v>
      </c>
      <c r="B91" s="42" t="s">
        <v>221</v>
      </c>
      <c r="C91" s="119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>
        <f>1*6</f>
        <v>6</v>
      </c>
      <c r="S91" s="41"/>
      <c r="T91" s="41">
        <f>6*12</f>
        <v>72</v>
      </c>
      <c r="U91" s="41">
        <f>6*12</f>
        <v>72</v>
      </c>
      <c r="V91" s="1"/>
      <c r="W91" s="41"/>
      <c r="X91" s="1"/>
      <c r="Y91" s="1"/>
      <c r="Z91" s="41"/>
      <c r="AA91" s="58"/>
      <c r="AB91" s="58"/>
      <c r="AC91" s="41"/>
      <c r="AD91" s="42"/>
      <c r="AE91" s="42"/>
      <c r="AF91" s="41"/>
      <c r="AG91" s="60">
        <f t="shared" si="3"/>
        <v>150</v>
      </c>
      <c r="AH91" s="39">
        <v>0</v>
      </c>
      <c r="AI91" s="40" t="e">
        <f t="shared" si="4"/>
        <v>#DIV/0!</v>
      </c>
      <c r="AJ91" t="s">
        <v>320</v>
      </c>
    </row>
    <row r="92" spans="1:36" ht="20.100000000000001" customHeight="1" x14ac:dyDescent="0.25">
      <c r="A92" s="169">
        <v>81</v>
      </c>
      <c r="B92" s="42" t="s">
        <v>222</v>
      </c>
      <c r="C92" s="118"/>
      <c r="D92" s="43"/>
      <c r="E92" s="43">
        <f>11*6</f>
        <v>66</v>
      </c>
      <c r="F92" s="43"/>
      <c r="G92" s="446" t="s">
        <v>276</v>
      </c>
      <c r="H92" s="447"/>
      <c r="I92" s="447"/>
      <c r="J92" s="447"/>
      <c r="K92" s="447"/>
      <c r="L92" s="447"/>
      <c r="M92" s="447"/>
      <c r="N92" s="447"/>
      <c r="O92" s="447"/>
      <c r="P92" s="447"/>
      <c r="Q92" s="447"/>
      <c r="R92" s="447"/>
      <c r="S92" s="447"/>
      <c r="T92" s="447"/>
      <c r="U92" s="447"/>
      <c r="V92" s="447"/>
      <c r="W92" s="447"/>
      <c r="X92" s="447"/>
      <c r="Y92" s="447"/>
      <c r="Z92" s="447"/>
      <c r="AA92" s="447"/>
      <c r="AB92" s="447"/>
      <c r="AC92" s="447"/>
      <c r="AD92" s="447"/>
      <c r="AE92" s="447"/>
      <c r="AF92" s="448"/>
      <c r="AG92" s="60">
        <f t="shared" si="3"/>
        <v>66</v>
      </c>
      <c r="AH92" s="39">
        <v>5</v>
      </c>
      <c r="AI92" s="40" t="e">
        <f t="shared" si="4"/>
        <v>#DIV/0!</v>
      </c>
      <c r="AJ92" t="s">
        <v>320</v>
      </c>
    </row>
    <row r="93" spans="1:36" ht="20.100000000000001" customHeight="1" x14ac:dyDescent="0.25">
      <c r="A93" s="1"/>
      <c r="B93" s="42" t="s">
        <v>302</v>
      </c>
      <c r="C93" s="119"/>
      <c r="D93" s="41">
        <v>96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>
        <v>120</v>
      </c>
      <c r="S93" s="1"/>
      <c r="T93" s="41"/>
      <c r="U93" s="41"/>
      <c r="V93" s="1"/>
      <c r="W93" s="41"/>
      <c r="X93" s="1"/>
      <c r="Y93" s="41"/>
      <c r="Z93" s="41"/>
      <c r="AA93" s="58"/>
      <c r="AB93" s="58"/>
      <c r="AC93" s="41"/>
      <c r="AD93" s="42"/>
      <c r="AE93" s="42"/>
      <c r="AF93" s="41"/>
      <c r="AG93" s="60">
        <f>SUM(C93:AF93)</f>
        <v>216</v>
      </c>
      <c r="AH93" s="39">
        <v>262</v>
      </c>
      <c r="AI93" s="40" t="e">
        <f t="shared" si="4"/>
        <v>#DIV/0!</v>
      </c>
      <c r="AJ93" t="s">
        <v>314</v>
      </c>
    </row>
    <row r="94" spans="1:36" ht="20.100000000000001" customHeight="1" x14ac:dyDescent="0.25">
      <c r="A94" s="1"/>
      <c r="B94" s="42" t="s">
        <v>303</v>
      </c>
      <c r="C94" s="119"/>
      <c r="D94" s="41">
        <v>96</v>
      </c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>
        <v>132</v>
      </c>
      <c r="S94" s="1"/>
      <c r="T94" s="41"/>
      <c r="U94" s="41"/>
      <c r="V94" s="1"/>
      <c r="W94" s="41"/>
      <c r="X94" s="1"/>
      <c r="Y94" s="41"/>
      <c r="Z94" s="41"/>
      <c r="AA94" s="58"/>
      <c r="AB94" s="58"/>
      <c r="AC94" s="41"/>
      <c r="AD94" s="42"/>
      <c r="AE94" s="42"/>
      <c r="AF94" s="41"/>
      <c r="AG94" s="60">
        <f t="shared" ref="AG94:AG114" si="5">SUM(C94:AF94)</f>
        <v>228</v>
      </c>
      <c r="AH94" s="39">
        <v>204</v>
      </c>
      <c r="AI94" s="40" t="e">
        <f t="shared" si="4"/>
        <v>#DIV/0!</v>
      </c>
      <c r="AJ94" t="s">
        <v>314</v>
      </c>
    </row>
    <row r="95" spans="1:36" ht="20.100000000000001" customHeight="1" x14ac:dyDescent="0.25">
      <c r="A95" s="1"/>
      <c r="B95" s="42" t="s">
        <v>304</v>
      </c>
      <c r="C95" s="119"/>
      <c r="D95" s="41">
        <v>96</v>
      </c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>
        <v>120</v>
      </c>
      <c r="S95" s="1"/>
      <c r="T95" s="41"/>
      <c r="U95" s="41"/>
      <c r="V95" s="1"/>
      <c r="W95" s="41"/>
      <c r="X95" s="1"/>
      <c r="Y95" s="41"/>
      <c r="Z95" s="41"/>
      <c r="AA95" s="58"/>
      <c r="AB95" s="58"/>
      <c r="AC95" s="41"/>
      <c r="AD95" s="42"/>
      <c r="AE95" s="42"/>
      <c r="AF95" s="41"/>
      <c r="AG95" s="60">
        <f t="shared" si="5"/>
        <v>216</v>
      </c>
      <c r="AH95" s="39">
        <v>156</v>
      </c>
      <c r="AI95" s="40" t="e">
        <f t="shared" si="4"/>
        <v>#DIV/0!</v>
      </c>
      <c r="AJ95" t="s">
        <v>314</v>
      </c>
    </row>
    <row r="96" spans="1:36" ht="20.100000000000001" customHeight="1" x14ac:dyDescent="0.25">
      <c r="A96" s="1"/>
      <c r="B96" s="42" t="s">
        <v>330</v>
      </c>
      <c r="C96" s="119"/>
      <c r="D96" s="41">
        <v>150</v>
      </c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1"/>
      <c r="T96" s="41"/>
      <c r="U96" s="41"/>
      <c r="V96" s="1"/>
      <c r="W96" s="41"/>
      <c r="X96" s="1"/>
      <c r="Y96" s="41"/>
      <c r="Z96" s="41"/>
      <c r="AA96" s="58"/>
      <c r="AB96" s="58"/>
      <c r="AC96" s="41"/>
      <c r="AD96" s="42"/>
      <c r="AE96" s="42"/>
      <c r="AF96" s="41"/>
      <c r="AG96" s="60">
        <f t="shared" si="5"/>
        <v>150</v>
      </c>
      <c r="AH96" s="39">
        <v>578</v>
      </c>
      <c r="AI96" s="40" t="e">
        <f t="shared" si="4"/>
        <v>#DIV/0!</v>
      </c>
      <c r="AJ96" t="s">
        <v>314</v>
      </c>
    </row>
    <row r="97" spans="1:38" ht="20.100000000000001" customHeight="1" x14ac:dyDescent="0.25">
      <c r="A97" s="1"/>
      <c r="B97" s="42" t="s">
        <v>307</v>
      </c>
      <c r="C97" s="119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>
        <v>150</v>
      </c>
      <c r="S97" s="1"/>
      <c r="T97" s="41"/>
      <c r="U97" s="41"/>
      <c r="V97" s="1"/>
      <c r="W97" s="41"/>
      <c r="X97" s="1"/>
      <c r="Y97" s="41"/>
      <c r="Z97" s="41"/>
      <c r="AA97" s="58"/>
      <c r="AB97" s="58"/>
      <c r="AC97" s="41"/>
      <c r="AD97" s="42"/>
      <c r="AE97" s="42"/>
      <c r="AF97" s="41"/>
      <c r="AG97" s="60">
        <f t="shared" si="5"/>
        <v>150</v>
      </c>
      <c r="AH97" s="39">
        <v>22</v>
      </c>
      <c r="AI97" s="40" t="e">
        <f t="shared" si="4"/>
        <v>#DIV/0!</v>
      </c>
      <c r="AJ97" t="s">
        <v>315</v>
      </c>
    </row>
    <row r="98" spans="1:38" ht="20.100000000000001" customHeight="1" x14ac:dyDescent="0.25">
      <c r="A98" s="1"/>
      <c r="B98" s="42" t="s">
        <v>306</v>
      </c>
      <c r="C98" s="119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>
        <v>150</v>
      </c>
      <c r="S98" s="1"/>
      <c r="T98" s="41"/>
      <c r="U98" s="41"/>
      <c r="V98" s="1"/>
      <c r="W98" s="41"/>
      <c r="X98" s="1"/>
      <c r="Y98" s="41"/>
      <c r="Z98" s="41"/>
      <c r="AA98" s="58"/>
      <c r="AB98" s="58"/>
      <c r="AC98" s="41"/>
      <c r="AD98" s="42"/>
      <c r="AE98" s="42"/>
      <c r="AF98" s="41"/>
      <c r="AG98" s="60">
        <f t="shared" si="5"/>
        <v>150</v>
      </c>
      <c r="AH98" s="39">
        <v>4</v>
      </c>
      <c r="AI98" s="40" t="e">
        <f t="shared" si="4"/>
        <v>#DIV/0!</v>
      </c>
      <c r="AJ98" t="s">
        <v>316</v>
      </c>
    </row>
    <row r="99" spans="1:38" ht="20.100000000000001" customHeight="1" x14ac:dyDescent="0.25">
      <c r="A99" s="1"/>
      <c r="B99" s="42" t="s">
        <v>308</v>
      </c>
      <c r="C99" s="119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>
        <v>150</v>
      </c>
      <c r="S99" s="1"/>
      <c r="T99" s="41"/>
      <c r="U99" s="41"/>
      <c r="V99" s="1"/>
      <c r="W99" s="41"/>
      <c r="X99" s="1"/>
      <c r="Y99" s="41"/>
      <c r="Z99" s="41"/>
      <c r="AA99" s="58"/>
      <c r="AB99" s="58"/>
      <c r="AC99" s="41"/>
      <c r="AD99" s="42"/>
      <c r="AE99" s="42"/>
      <c r="AF99" s="41"/>
      <c r="AG99" s="60">
        <f t="shared" si="5"/>
        <v>150</v>
      </c>
      <c r="AH99" s="39">
        <v>0</v>
      </c>
      <c r="AI99" s="40" t="e">
        <f t="shared" si="4"/>
        <v>#DIV/0!</v>
      </c>
      <c r="AJ99" t="s">
        <v>317</v>
      </c>
    </row>
    <row r="100" spans="1:38" ht="20.100000000000001" customHeight="1" x14ac:dyDescent="0.25">
      <c r="A100" s="1"/>
      <c r="B100" s="42" t="s">
        <v>309</v>
      </c>
      <c r="C100" s="119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>
        <v>150</v>
      </c>
      <c r="S100" s="1"/>
      <c r="T100" s="41"/>
      <c r="U100" s="41"/>
      <c r="V100" s="1"/>
      <c r="W100" s="41"/>
      <c r="X100" s="1"/>
      <c r="Y100" s="41"/>
      <c r="Z100" s="41"/>
      <c r="AA100" s="58"/>
      <c r="AB100" s="58"/>
      <c r="AC100" s="41"/>
      <c r="AD100" s="42"/>
      <c r="AE100" s="42"/>
      <c r="AF100" s="41"/>
      <c r="AG100" s="60">
        <f t="shared" si="5"/>
        <v>150</v>
      </c>
      <c r="AH100" s="39">
        <v>0</v>
      </c>
      <c r="AI100" s="40" t="e">
        <f t="shared" si="4"/>
        <v>#DIV/0!</v>
      </c>
      <c r="AJ100" t="s">
        <v>317</v>
      </c>
    </row>
    <row r="101" spans="1:38" ht="20.100000000000001" customHeight="1" x14ac:dyDescent="0.25">
      <c r="A101" s="1"/>
      <c r="B101" s="42" t="s">
        <v>290</v>
      </c>
      <c r="C101" s="119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>
        <v>150</v>
      </c>
      <c r="S101" s="1"/>
      <c r="T101" s="41"/>
      <c r="U101" s="41"/>
      <c r="V101" s="1"/>
      <c r="W101" s="41"/>
      <c r="X101" s="1"/>
      <c r="Y101" s="41"/>
      <c r="Z101" s="41"/>
      <c r="AA101" s="58"/>
      <c r="AB101" s="58"/>
      <c r="AC101" s="41"/>
      <c r="AD101" s="42"/>
      <c r="AE101" s="42"/>
      <c r="AF101" s="41"/>
      <c r="AG101" s="60">
        <f t="shared" si="5"/>
        <v>150</v>
      </c>
      <c r="AH101" s="39">
        <v>27</v>
      </c>
      <c r="AI101" s="40" t="e">
        <f t="shared" si="4"/>
        <v>#DIV/0!</v>
      </c>
      <c r="AJ101" t="s">
        <v>295</v>
      </c>
    </row>
    <row r="102" spans="1:38" ht="20.100000000000001" customHeight="1" x14ac:dyDescent="0.25">
      <c r="A102" s="1"/>
      <c r="B102" s="42" t="s">
        <v>291</v>
      </c>
      <c r="C102" s="119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>
        <v>150</v>
      </c>
      <c r="S102" s="1"/>
      <c r="T102" s="41"/>
      <c r="U102" s="41"/>
      <c r="V102" s="1"/>
      <c r="W102" s="41"/>
      <c r="X102" s="1"/>
      <c r="Y102" s="41"/>
      <c r="Z102" s="41"/>
      <c r="AA102" s="58"/>
      <c r="AB102" s="58"/>
      <c r="AC102" s="41"/>
      <c r="AD102" s="42"/>
      <c r="AE102" s="42"/>
      <c r="AF102" s="41"/>
      <c r="AG102" s="60">
        <f t="shared" si="5"/>
        <v>150</v>
      </c>
      <c r="AH102" s="39"/>
      <c r="AI102" s="40" t="e">
        <f t="shared" si="4"/>
        <v>#DIV/0!</v>
      </c>
      <c r="AJ102" t="s">
        <v>295</v>
      </c>
    </row>
    <row r="103" spans="1:38" ht="20.100000000000001" customHeight="1" x14ac:dyDescent="0.25">
      <c r="A103" s="1"/>
      <c r="B103" s="42" t="s">
        <v>292</v>
      </c>
      <c r="C103" s="119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>
        <v>150</v>
      </c>
      <c r="S103" s="1"/>
      <c r="T103" s="41"/>
      <c r="U103" s="41"/>
      <c r="V103" s="1"/>
      <c r="W103" s="41"/>
      <c r="X103" s="1"/>
      <c r="Y103" s="41"/>
      <c r="Z103" s="41"/>
      <c r="AA103" s="58"/>
      <c r="AB103" s="58"/>
      <c r="AC103" s="41"/>
      <c r="AD103" s="42"/>
      <c r="AE103" s="42"/>
      <c r="AF103" s="41"/>
      <c r="AG103" s="60">
        <f t="shared" si="5"/>
        <v>150</v>
      </c>
      <c r="AH103" s="39"/>
      <c r="AI103" s="40" t="e">
        <f t="shared" si="4"/>
        <v>#DIV/0!</v>
      </c>
      <c r="AJ103" t="s">
        <v>295</v>
      </c>
    </row>
    <row r="104" spans="1:38" ht="20.100000000000001" customHeight="1" x14ac:dyDescent="0.25">
      <c r="A104" s="1"/>
      <c r="B104" s="42" t="s">
        <v>293</v>
      </c>
      <c r="C104" s="119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>
        <v>150</v>
      </c>
      <c r="S104" s="1"/>
      <c r="T104" s="41"/>
      <c r="U104" s="41"/>
      <c r="V104" s="1"/>
      <c r="W104" s="41"/>
      <c r="X104" s="1"/>
      <c r="Y104" s="41"/>
      <c r="Z104" s="41"/>
      <c r="AA104" s="58"/>
      <c r="AB104" s="58"/>
      <c r="AC104" s="41"/>
      <c r="AD104" s="42"/>
      <c r="AE104" s="42"/>
      <c r="AF104" s="41"/>
      <c r="AG104" s="60">
        <f t="shared" si="5"/>
        <v>150</v>
      </c>
      <c r="AH104" s="39"/>
      <c r="AI104" s="40" t="e">
        <f t="shared" si="4"/>
        <v>#DIV/0!</v>
      </c>
      <c r="AJ104" t="s">
        <v>295</v>
      </c>
    </row>
    <row r="105" spans="1:38" ht="20.100000000000001" customHeight="1" x14ac:dyDescent="0.25">
      <c r="A105" s="1"/>
      <c r="B105" s="42" t="s">
        <v>285</v>
      </c>
      <c r="C105" s="119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>
        <v>150</v>
      </c>
      <c r="S105" s="1"/>
      <c r="T105" s="41"/>
      <c r="U105" s="41"/>
      <c r="V105" s="1"/>
      <c r="W105" s="41"/>
      <c r="X105" s="1"/>
      <c r="Y105" s="41"/>
      <c r="Z105" s="41"/>
      <c r="AA105" s="58"/>
      <c r="AB105" s="58"/>
      <c r="AC105" s="41"/>
      <c r="AD105" s="42"/>
      <c r="AE105" s="42"/>
      <c r="AF105" s="41"/>
      <c r="AG105" s="60">
        <f t="shared" si="5"/>
        <v>150</v>
      </c>
      <c r="AH105" s="39"/>
      <c r="AI105" s="40" t="e">
        <f t="shared" si="4"/>
        <v>#DIV/0!</v>
      </c>
      <c r="AJ105" t="s">
        <v>289</v>
      </c>
    </row>
    <row r="106" spans="1:38" ht="20.100000000000001" customHeight="1" x14ac:dyDescent="0.25">
      <c r="A106" s="1"/>
      <c r="B106" s="42" t="s">
        <v>286</v>
      </c>
      <c r="C106" s="119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>
        <v>10</v>
      </c>
      <c r="P106" s="41"/>
      <c r="Q106" s="41"/>
      <c r="R106" s="41">
        <v>140</v>
      </c>
      <c r="S106" s="1"/>
      <c r="T106" s="41"/>
      <c r="U106" s="41"/>
      <c r="V106" s="1"/>
      <c r="W106" s="41"/>
      <c r="X106" s="1"/>
      <c r="Y106" s="41"/>
      <c r="Z106" s="41"/>
      <c r="AA106" s="58"/>
      <c r="AB106" s="58"/>
      <c r="AC106" s="41"/>
      <c r="AD106" s="42"/>
      <c r="AE106" s="42"/>
      <c r="AF106" s="41"/>
      <c r="AG106" s="60">
        <f t="shared" si="5"/>
        <v>150</v>
      </c>
      <c r="AH106" s="39">
        <v>0</v>
      </c>
      <c r="AI106" s="40" t="e">
        <f t="shared" si="4"/>
        <v>#DIV/0!</v>
      </c>
      <c r="AJ106" t="s">
        <v>288</v>
      </c>
    </row>
    <row r="107" spans="1:38" ht="20.100000000000001" customHeight="1" x14ac:dyDescent="0.25">
      <c r="A107" s="1"/>
      <c r="B107" s="42" t="s">
        <v>344</v>
      </c>
      <c r="C107" s="119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>
        <v>10</v>
      </c>
      <c r="P107" s="41"/>
      <c r="Q107" s="41"/>
      <c r="R107" s="41">
        <v>140</v>
      </c>
      <c r="S107" s="1"/>
      <c r="T107" s="41"/>
      <c r="U107" s="41"/>
      <c r="V107" s="1"/>
      <c r="W107" s="41"/>
      <c r="X107" s="1"/>
      <c r="Y107" s="41"/>
      <c r="Z107" s="41"/>
      <c r="AA107" s="58"/>
      <c r="AB107" s="58"/>
      <c r="AC107" s="41"/>
      <c r="AD107" s="42"/>
      <c r="AE107" s="42"/>
      <c r="AF107" s="41"/>
      <c r="AG107" s="60">
        <f t="shared" si="5"/>
        <v>150</v>
      </c>
      <c r="AH107" s="39">
        <v>0</v>
      </c>
      <c r="AI107" s="40" t="e">
        <f t="shared" si="4"/>
        <v>#DIV/0!</v>
      </c>
      <c r="AJ107" t="s">
        <v>288</v>
      </c>
    </row>
    <row r="108" spans="1:38" ht="20.100000000000001" customHeight="1" x14ac:dyDescent="0.25">
      <c r="A108" s="1"/>
      <c r="B108" s="42" t="s">
        <v>296</v>
      </c>
      <c r="C108" s="119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>
        <v>18</v>
      </c>
      <c r="S108" s="1"/>
      <c r="T108" s="41"/>
      <c r="U108" s="41"/>
      <c r="V108" s="1"/>
      <c r="W108" s="41"/>
      <c r="X108" s="1"/>
      <c r="Y108" s="41"/>
      <c r="Z108" s="41"/>
      <c r="AA108" s="58"/>
      <c r="AB108" s="58"/>
      <c r="AC108" s="41"/>
      <c r="AD108" s="42"/>
      <c r="AE108" s="42"/>
      <c r="AF108" s="41"/>
      <c r="AG108" s="60">
        <f t="shared" si="5"/>
        <v>18</v>
      </c>
      <c r="AH108" s="39">
        <v>4</v>
      </c>
      <c r="AI108" s="40" t="e">
        <f t="shared" si="4"/>
        <v>#DIV/0!</v>
      </c>
      <c r="AJ108" t="s">
        <v>298</v>
      </c>
      <c r="AL108" t="s">
        <v>299</v>
      </c>
    </row>
    <row r="109" spans="1:38" ht="20.100000000000001" customHeight="1" x14ac:dyDescent="0.25">
      <c r="A109" s="1"/>
      <c r="B109" s="42" t="s">
        <v>297</v>
      </c>
      <c r="C109" s="119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>
        <v>18</v>
      </c>
      <c r="S109" s="1"/>
      <c r="T109" s="41"/>
      <c r="U109" s="41"/>
      <c r="V109" s="1"/>
      <c r="W109" s="41"/>
      <c r="X109" s="1"/>
      <c r="Y109" s="41"/>
      <c r="Z109" s="41"/>
      <c r="AA109" s="58"/>
      <c r="AB109" s="58"/>
      <c r="AC109" s="41"/>
      <c r="AD109" s="42"/>
      <c r="AE109" s="42"/>
      <c r="AF109" s="41"/>
      <c r="AG109" s="60">
        <f t="shared" si="5"/>
        <v>18</v>
      </c>
      <c r="AH109" s="39">
        <v>7</v>
      </c>
      <c r="AI109" s="40" t="e">
        <f t="shared" si="4"/>
        <v>#DIV/0!</v>
      </c>
      <c r="AJ109" t="s">
        <v>300</v>
      </c>
      <c r="AL109" t="s">
        <v>301</v>
      </c>
    </row>
    <row r="110" spans="1:38" ht="20.100000000000001" customHeight="1" x14ac:dyDescent="0.25">
      <c r="A110" s="1"/>
      <c r="B110" s="42" t="s">
        <v>310</v>
      </c>
      <c r="C110" s="119">
        <v>100</v>
      </c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>
        <v>20</v>
      </c>
      <c r="Q110" s="41"/>
      <c r="R110" s="41">
        <v>30</v>
      </c>
      <c r="S110" s="1"/>
      <c r="T110" s="41"/>
      <c r="U110" s="41"/>
      <c r="V110" s="1"/>
      <c r="W110" s="41"/>
      <c r="X110" s="1"/>
      <c r="Y110" s="41"/>
      <c r="Z110" s="41"/>
      <c r="AA110" s="58"/>
      <c r="AB110" s="58"/>
      <c r="AC110" s="41"/>
      <c r="AD110" s="42"/>
      <c r="AE110" s="42"/>
      <c r="AF110" s="41"/>
      <c r="AG110" s="60">
        <f t="shared" si="5"/>
        <v>150</v>
      </c>
      <c r="AH110" s="39">
        <v>44</v>
      </c>
      <c r="AI110" s="40">
        <f t="shared" si="4"/>
        <v>0.44</v>
      </c>
      <c r="AJ110" t="s">
        <v>318</v>
      </c>
    </row>
    <row r="111" spans="1:38" ht="20.100000000000001" customHeight="1" x14ac:dyDescent="0.25">
      <c r="A111" s="1"/>
      <c r="B111" s="42" t="s">
        <v>331</v>
      </c>
      <c r="C111" s="119"/>
      <c r="D111" s="41" t="s">
        <v>335</v>
      </c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1"/>
      <c r="T111" s="41"/>
      <c r="U111" s="41"/>
      <c r="V111" s="1"/>
      <c r="W111" s="41"/>
      <c r="X111" s="1"/>
      <c r="Y111" s="41"/>
      <c r="Z111" s="41"/>
      <c r="AA111" s="58"/>
      <c r="AB111" s="58"/>
      <c r="AC111" s="41"/>
      <c r="AD111" s="42"/>
      <c r="AE111" s="42"/>
      <c r="AF111" s="41"/>
      <c r="AG111" s="60">
        <f t="shared" si="5"/>
        <v>0</v>
      </c>
      <c r="AH111" s="39">
        <v>92</v>
      </c>
      <c r="AI111" s="40" t="e">
        <f t="shared" si="4"/>
        <v>#DIV/0!</v>
      </c>
      <c r="AJ111" t="s">
        <v>284</v>
      </c>
    </row>
    <row r="112" spans="1:38" ht="20.100000000000001" customHeight="1" x14ac:dyDescent="0.25">
      <c r="A112" s="1"/>
      <c r="B112" s="42" t="s">
        <v>332</v>
      </c>
      <c r="C112" s="119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>
        <v>150</v>
      </c>
      <c r="S112" s="1"/>
      <c r="T112" s="41"/>
      <c r="U112" s="41"/>
      <c r="V112" s="1"/>
      <c r="W112" s="41"/>
      <c r="X112" s="1"/>
      <c r="Y112" s="41"/>
      <c r="Z112" s="41"/>
      <c r="AA112" s="58"/>
      <c r="AB112" s="58"/>
      <c r="AC112" s="41"/>
      <c r="AD112" s="42"/>
      <c r="AE112" s="42"/>
      <c r="AF112" s="41"/>
      <c r="AG112" s="60">
        <f t="shared" si="5"/>
        <v>150</v>
      </c>
      <c r="AH112" s="39">
        <v>20</v>
      </c>
      <c r="AI112" s="40" t="e">
        <f t="shared" si="4"/>
        <v>#DIV/0!</v>
      </c>
      <c r="AJ112" t="s">
        <v>284</v>
      </c>
    </row>
    <row r="113" spans="1:36" ht="20.100000000000001" customHeight="1" x14ac:dyDescent="0.25">
      <c r="A113" s="1"/>
      <c r="B113" s="42" t="s">
        <v>312</v>
      </c>
      <c r="C113" s="119"/>
      <c r="D113" s="41"/>
      <c r="E113" s="41" t="s">
        <v>345</v>
      </c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1"/>
      <c r="T113" s="41"/>
      <c r="U113" s="41"/>
      <c r="V113" s="1"/>
      <c r="W113" s="41"/>
      <c r="X113" s="1"/>
      <c r="Y113" s="41"/>
      <c r="Z113" s="41"/>
      <c r="AA113" s="58"/>
      <c r="AB113" s="58"/>
      <c r="AC113" s="41"/>
      <c r="AD113" s="42"/>
      <c r="AE113" s="42"/>
      <c r="AF113" s="41"/>
      <c r="AG113" s="60">
        <f t="shared" si="5"/>
        <v>0</v>
      </c>
      <c r="AH113" s="39"/>
      <c r="AI113" s="40" t="e">
        <f t="shared" si="4"/>
        <v>#DIV/0!</v>
      </c>
      <c r="AJ113" t="s">
        <v>319</v>
      </c>
    </row>
    <row r="114" spans="1:36" ht="20.100000000000001" customHeight="1" thickBot="1" x14ac:dyDescent="0.3">
      <c r="A114" s="1"/>
      <c r="B114" s="42" t="s">
        <v>313</v>
      </c>
      <c r="C114" s="119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>
        <v>150</v>
      </c>
      <c r="P114" s="41"/>
      <c r="Q114" s="41"/>
      <c r="R114" s="41"/>
      <c r="S114" s="1"/>
      <c r="T114" s="41"/>
      <c r="U114" s="41"/>
      <c r="V114" s="1"/>
      <c r="W114" s="41"/>
      <c r="X114" s="1"/>
      <c r="Y114" s="41"/>
      <c r="Z114" s="41"/>
      <c r="AA114" s="58"/>
      <c r="AB114" s="58"/>
      <c r="AC114" s="41"/>
      <c r="AD114" s="42"/>
      <c r="AE114" s="42"/>
      <c r="AF114" s="41"/>
      <c r="AG114" s="60">
        <f t="shared" si="5"/>
        <v>150</v>
      </c>
      <c r="AH114" s="39">
        <v>50</v>
      </c>
      <c r="AI114" s="40" t="e">
        <f t="shared" si="4"/>
        <v>#DIV/0!</v>
      </c>
      <c r="AJ114" t="s">
        <v>319</v>
      </c>
    </row>
    <row r="115" spans="1:36" ht="20.100000000000001" customHeight="1" thickBot="1" x14ac:dyDescent="0.3">
      <c r="A115" s="51"/>
      <c r="B115" s="85" t="s">
        <v>2</v>
      </c>
      <c r="C115" s="114">
        <f t="shared" ref="C115:AD115" si="6">SUM(C13:C114)</f>
        <v>100</v>
      </c>
      <c r="D115" s="52">
        <f t="shared" si="6"/>
        <v>960</v>
      </c>
      <c r="E115" s="52">
        <f t="shared" si="6"/>
        <v>156</v>
      </c>
      <c r="F115" s="52">
        <f t="shared" si="6"/>
        <v>96</v>
      </c>
      <c r="G115" s="52">
        <f t="shared" si="6"/>
        <v>156</v>
      </c>
      <c r="H115" s="52">
        <f t="shared" si="6"/>
        <v>0</v>
      </c>
      <c r="I115" s="52">
        <f t="shared" si="6"/>
        <v>0</v>
      </c>
      <c r="J115" s="52">
        <f t="shared" si="6"/>
        <v>0</v>
      </c>
      <c r="K115" s="52">
        <f t="shared" si="6"/>
        <v>0</v>
      </c>
      <c r="L115" s="52">
        <f t="shared" si="6"/>
        <v>0</v>
      </c>
      <c r="M115" s="52">
        <f t="shared" si="6"/>
        <v>0</v>
      </c>
      <c r="N115" s="52">
        <f t="shared" si="6"/>
        <v>456</v>
      </c>
      <c r="O115" s="52">
        <f t="shared" si="6"/>
        <v>686</v>
      </c>
      <c r="P115" s="52">
        <f t="shared" si="6"/>
        <v>338</v>
      </c>
      <c r="Q115" s="52">
        <f t="shared" si="6"/>
        <v>0</v>
      </c>
      <c r="R115" s="52">
        <f t="shared" si="6"/>
        <v>2800</v>
      </c>
      <c r="S115" s="52">
        <f t="shared" si="6"/>
        <v>0</v>
      </c>
      <c r="T115" s="52">
        <f t="shared" si="6"/>
        <v>2076</v>
      </c>
      <c r="U115" s="52">
        <f t="shared" si="6"/>
        <v>3120</v>
      </c>
      <c r="V115" s="52">
        <f t="shared" si="6"/>
        <v>0</v>
      </c>
      <c r="W115" s="52">
        <f t="shared" si="6"/>
        <v>0</v>
      </c>
      <c r="X115" s="52">
        <f t="shared" si="6"/>
        <v>0</v>
      </c>
      <c r="Y115" s="52">
        <f t="shared" si="6"/>
        <v>0</v>
      </c>
      <c r="Z115" s="52">
        <f t="shared" si="6"/>
        <v>960</v>
      </c>
      <c r="AA115" s="52">
        <f t="shared" si="6"/>
        <v>0</v>
      </c>
      <c r="AB115" s="52">
        <f t="shared" si="6"/>
        <v>12</v>
      </c>
      <c r="AC115" s="52">
        <f t="shared" si="6"/>
        <v>0</v>
      </c>
      <c r="AD115" s="52">
        <f t="shared" si="6"/>
        <v>0</v>
      </c>
      <c r="AE115" s="52"/>
      <c r="AF115" s="52">
        <f>SUM(AF13:AF114)</f>
        <v>282</v>
      </c>
      <c r="AG115" s="173">
        <f>SUM(AG13:AG114)</f>
        <v>12252</v>
      </c>
      <c r="AH115" s="54">
        <f>SUM(AH13:AH114)</f>
        <v>2342</v>
      </c>
      <c r="AI115" s="55">
        <f>+AH115/C115</f>
        <v>23.42</v>
      </c>
    </row>
    <row r="116" spans="1:36" x14ac:dyDescent="0.25">
      <c r="AA116" s="69"/>
      <c r="AB116" s="69"/>
    </row>
    <row r="117" spans="1:36" x14ac:dyDescent="0.25">
      <c r="B117" s="2" t="s">
        <v>18</v>
      </c>
      <c r="AA117" s="69"/>
      <c r="AB117" s="69"/>
    </row>
    <row r="118" spans="1:36" x14ac:dyDescent="0.25">
      <c r="AA118" s="69"/>
      <c r="AB118" s="69"/>
    </row>
    <row r="119" spans="1:36" x14ac:dyDescent="0.25">
      <c r="AA119" s="69"/>
      <c r="AB119" s="69"/>
    </row>
    <row r="120" spans="1:36" x14ac:dyDescent="0.25">
      <c r="AA120" s="69"/>
      <c r="AB120" s="69"/>
    </row>
    <row r="121" spans="1:36" x14ac:dyDescent="0.25">
      <c r="A121" s="4"/>
      <c r="B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X121" s="4"/>
      <c r="Y121" s="4"/>
      <c r="Z121" s="4"/>
      <c r="AA121" s="69"/>
      <c r="AB121" s="69"/>
      <c r="AC121" s="4"/>
      <c r="AD121" s="4"/>
      <c r="AE121" s="4"/>
      <c r="AF121" s="4"/>
    </row>
    <row r="122" spans="1:36" x14ac:dyDescent="0.25">
      <c r="A122" s="6" t="s">
        <v>5</v>
      </c>
      <c r="B122" s="6"/>
      <c r="D122" s="6" t="s">
        <v>6</v>
      </c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X122" s="6"/>
      <c r="Y122" s="6"/>
      <c r="Z122" s="6"/>
      <c r="AA122" s="69"/>
      <c r="AB122" s="69"/>
      <c r="AC122" s="6"/>
      <c r="AD122" s="6"/>
      <c r="AE122" s="6"/>
      <c r="AF122" s="6"/>
    </row>
    <row r="123" spans="1:36" x14ac:dyDescent="0.25">
      <c r="AA123" s="69"/>
      <c r="AB123" s="69"/>
    </row>
    <row r="124" spans="1:36" x14ac:dyDescent="0.25">
      <c r="AA124" s="69"/>
      <c r="AB124" s="69"/>
    </row>
    <row r="125" spans="1:36" x14ac:dyDescent="0.25">
      <c r="AA125" s="69"/>
      <c r="AB125" s="69"/>
    </row>
    <row r="126" spans="1:36" x14ac:dyDescent="0.25">
      <c r="A126" s="4"/>
      <c r="B126" s="4"/>
      <c r="AA126" s="69"/>
      <c r="AB126" s="69"/>
    </row>
    <row r="127" spans="1:36" x14ac:dyDescent="0.25">
      <c r="A127" s="6" t="s">
        <v>4</v>
      </c>
      <c r="B127" s="6"/>
      <c r="AA127" s="69"/>
      <c r="AB127" s="69"/>
    </row>
    <row r="128" spans="1:36" x14ac:dyDescent="0.25">
      <c r="D128" s="2" t="s">
        <v>210</v>
      </c>
      <c r="AA128" s="69"/>
      <c r="AB128" s="69"/>
    </row>
    <row r="129" spans="3:28" x14ac:dyDescent="0.25"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AA129" s="69"/>
      <c r="AB129" s="69"/>
    </row>
    <row r="130" spans="3:28" x14ac:dyDescent="0.25">
      <c r="C130" s="8" t="s">
        <v>19</v>
      </c>
      <c r="D130" s="8" t="s">
        <v>193</v>
      </c>
      <c r="E130" s="8"/>
      <c r="F130" s="8"/>
      <c r="G130" s="8"/>
      <c r="H130" s="8"/>
      <c r="I130" s="8"/>
      <c r="J130" s="8"/>
      <c r="K130" s="8"/>
      <c r="L130" s="8" t="s">
        <v>256</v>
      </c>
      <c r="M130" s="8"/>
      <c r="N130" s="8" t="s">
        <v>204</v>
      </c>
      <c r="O130" s="8"/>
      <c r="T130" s="8"/>
      <c r="U130" s="8"/>
      <c r="V130" s="49" t="s">
        <v>180</v>
      </c>
      <c r="W130" s="86" t="s">
        <v>181</v>
      </c>
      <c r="X130" s="8"/>
      <c r="AA130" s="69"/>
      <c r="AB130" s="69"/>
    </row>
    <row r="131" spans="3:28" x14ac:dyDescent="0.25">
      <c r="C131" s="8" t="s">
        <v>245</v>
      </c>
      <c r="D131" s="8" t="s">
        <v>265</v>
      </c>
      <c r="E131" s="8"/>
      <c r="F131" s="8"/>
      <c r="G131" s="8"/>
      <c r="H131" s="8"/>
      <c r="I131" s="8"/>
      <c r="J131" s="8"/>
      <c r="K131" s="8"/>
      <c r="L131" s="8" t="s">
        <v>53</v>
      </c>
      <c r="M131" s="8"/>
      <c r="N131" s="8" t="s">
        <v>54</v>
      </c>
      <c r="O131" s="8"/>
      <c r="T131" s="8"/>
      <c r="U131" s="8"/>
      <c r="V131" s="8" t="s">
        <v>171</v>
      </c>
      <c r="W131" s="8" t="s">
        <v>172</v>
      </c>
      <c r="X131" s="8"/>
      <c r="AA131" s="69"/>
      <c r="AB131" s="69"/>
    </row>
    <row r="132" spans="3:28" x14ac:dyDescent="0.25">
      <c r="C132" s="8" t="s">
        <v>20</v>
      </c>
      <c r="D132" s="8" t="s">
        <v>157</v>
      </c>
      <c r="E132" s="8"/>
      <c r="F132" s="8"/>
      <c r="G132" s="8"/>
      <c r="H132" s="8"/>
      <c r="I132" s="8"/>
      <c r="J132" s="8"/>
      <c r="K132" s="8"/>
      <c r="L132" s="8" t="s">
        <v>21</v>
      </c>
      <c r="M132" s="8"/>
      <c r="N132" s="8" t="s">
        <v>169</v>
      </c>
      <c r="O132" s="8"/>
      <c r="T132" s="8"/>
      <c r="U132" s="8"/>
      <c r="V132" s="8" t="s">
        <v>175</v>
      </c>
      <c r="W132" s="8" t="s">
        <v>176</v>
      </c>
      <c r="X132" s="86"/>
      <c r="AA132" s="69"/>
      <c r="AB132" s="69"/>
    </row>
    <row r="133" spans="3:28" x14ac:dyDescent="0.25">
      <c r="C133" s="8" t="s">
        <v>194</v>
      </c>
      <c r="D133" s="8" t="s">
        <v>195</v>
      </c>
      <c r="E133" s="8"/>
      <c r="F133" s="8"/>
      <c r="G133" s="8"/>
      <c r="H133" s="8"/>
      <c r="I133" s="8"/>
      <c r="J133" s="8"/>
      <c r="K133" s="8"/>
      <c r="L133" s="8" t="s">
        <v>29</v>
      </c>
      <c r="M133" s="8"/>
      <c r="N133" s="8" t="s">
        <v>30</v>
      </c>
      <c r="O133" s="8"/>
      <c r="T133" s="8"/>
      <c r="U133" s="8"/>
      <c r="V133" s="8" t="s">
        <v>177</v>
      </c>
      <c r="W133" s="8" t="s">
        <v>178</v>
      </c>
      <c r="X133" s="86"/>
      <c r="AA133" s="69"/>
      <c r="AB133" s="69"/>
    </row>
    <row r="134" spans="3:28" x14ac:dyDescent="0.25">
      <c r="C134" s="8" t="s">
        <v>156</v>
      </c>
      <c r="D134" s="8" t="s">
        <v>196</v>
      </c>
      <c r="E134" s="8"/>
      <c r="F134" s="8"/>
      <c r="G134" s="8"/>
      <c r="H134" s="8"/>
      <c r="I134" s="8"/>
      <c r="J134" s="8"/>
      <c r="K134" s="8"/>
      <c r="L134" s="8" t="s">
        <v>22</v>
      </c>
      <c r="M134" s="8"/>
      <c r="N134" s="8" t="s">
        <v>23</v>
      </c>
      <c r="O134" s="8"/>
      <c r="T134" s="8"/>
      <c r="U134" s="8"/>
      <c r="V134" s="8" t="s">
        <v>226</v>
      </c>
      <c r="W134" s="8" t="s">
        <v>227</v>
      </c>
      <c r="X134" s="8"/>
      <c r="AA134" s="69"/>
      <c r="AB134" s="69"/>
    </row>
    <row r="135" spans="3:28" x14ac:dyDescent="0.25">
      <c r="C135" s="8" t="s">
        <v>197</v>
      </c>
      <c r="D135" s="8" t="s">
        <v>198</v>
      </c>
      <c r="E135" s="8"/>
      <c r="F135" s="8"/>
      <c r="G135" s="8"/>
      <c r="H135" s="8"/>
      <c r="I135" s="8"/>
      <c r="J135" s="8"/>
      <c r="K135" s="8"/>
      <c r="L135" s="8" t="s">
        <v>205</v>
      </c>
      <c r="M135" s="8"/>
      <c r="N135" s="8" t="s">
        <v>208</v>
      </c>
      <c r="T135" s="8"/>
      <c r="U135" s="8"/>
      <c r="V135" s="8" t="s">
        <v>257</v>
      </c>
      <c r="W135" s="8" t="s">
        <v>258</v>
      </c>
      <c r="X135" s="8"/>
      <c r="AA135" s="69"/>
      <c r="AB135" s="69"/>
    </row>
    <row r="136" spans="3:28" x14ac:dyDescent="0.25">
      <c r="C136" s="8" t="s">
        <v>199</v>
      </c>
      <c r="D136" s="8" t="s">
        <v>200</v>
      </c>
      <c r="E136" s="8"/>
      <c r="F136" s="8"/>
      <c r="G136" s="8"/>
      <c r="H136" s="8"/>
      <c r="I136" s="8"/>
      <c r="J136" s="8"/>
      <c r="K136" s="8"/>
      <c r="L136" s="8" t="s">
        <v>206</v>
      </c>
      <c r="M136" s="8"/>
      <c r="N136" s="8" t="s">
        <v>207</v>
      </c>
      <c r="O136" s="8"/>
      <c r="T136" s="8"/>
      <c r="U136" s="8"/>
      <c r="V136" s="8" t="s">
        <v>262</v>
      </c>
      <c r="W136" s="8" t="s">
        <v>263</v>
      </c>
      <c r="X136" s="8"/>
      <c r="AA136" s="69"/>
      <c r="AB136" s="69"/>
    </row>
    <row r="137" spans="3:28" x14ac:dyDescent="0.25">
      <c r="C137" s="8" t="s">
        <v>201</v>
      </c>
      <c r="D137" s="8" t="s">
        <v>202</v>
      </c>
      <c r="L137" s="8" t="s">
        <v>25</v>
      </c>
      <c r="M137" s="8"/>
      <c r="N137" s="8" t="s">
        <v>28</v>
      </c>
      <c r="O137" s="8"/>
      <c r="V137" s="8"/>
      <c r="W137" s="8"/>
      <c r="AA137" s="69"/>
      <c r="AB137" s="69"/>
    </row>
    <row r="138" spans="3:28" x14ac:dyDescent="0.25">
      <c r="C138" s="8" t="s">
        <v>164</v>
      </c>
      <c r="D138" s="8" t="s">
        <v>165</v>
      </c>
      <c r="L138" s="8" t="s">
        <v>247</v>
      </c>
      <c r="M138" s="8"/>
      <c r="N138" s="8" t="s">
        <v>248</v>
      </c>
      <c r="O138" s="8"/>
      <c r="AA138" s="69"/>
      <c r="AB138" s="69"/>
    </row>
    <row r="139" spans="3:28" x14ac:dyDescent="0.25">
      <c r="C139" s="8" t="s">
        <v>163</v>
      </c>
      <c r="D139" s="8" t="s">
        <v>203</v>
      </c>
      <c r="L139" s="8" t="s">
        <v>26</v>
      </c>
      <c r="M139" s="8"/>
      <c r="N139" s="8" t="s">
        <v>209</v>
      </c>
      <c r="O139" s="463"/>
      <c r="P139" s="463"/>
      <c r="Q139" s="463"/>
      <c r="R139" s="463"/>
      <c r="S139" s="463"/>
      <c r="AA139" s="69"/>
      <c r="AB139" s="69"/>
    </row>
    <row r="140" spans="3:28" x14ac:dyDescent="0.25">
      <c r="C140" s="8" t="s">
        <v>167</v>
      </c>
      <c r="D140" s="8" t="s">
        <v>168</v>
      </c>
      <c r="L140" s="8" t="s">
        <v>24</v>
      </c>
      <c r="M140" s="8"/>
      <c r="N140" s="8" t="s">
        <v>27</v>
      </c>
      <c r="O140" s="8"/>
      <c r="AA140" s="69"/>
      <c r="AB140" s="69"/>
    </row>
    <row r="141" spans="3:28" x14ac:dyDescent="0.25">
      <c r="C141" s="8" t="s">
        <v>183</v>
      </c>
      <c r="D141" s="8" t="s">
        <v>223</v>
      </c>
      <c r="L141" s="8"/>
      <c r="M141" s="8"/>
      <c r="N141" s="8"/>
      <c r="O141" s="8"/>
      <c r="P141" s="8"/>
      <c r="Q141" s="8"/>
      <c r="AA141" s="69"/>
      <c r="AB141" s="69"/>
    </row>
    <row r="142" spans="3:28" x14ac:dyDescent="0.25">
      <c r="C142" s="8"/>
      <c r="D142" s="8"/>
      <c r="N142" s="8"/>
      <c r="O142" s="8"/>
      <c r="P142" s="8"/>
      <c r="Q142" s="8"/>
      <c r="AA142" s="69"/>
      <c r="AB142" s="69"/>
    </row>
    <row r="143" spans="3:28" x14ac:dyDescent="0.25">
      <c r="C143" s="8"/>
      <c r="D143" s="8"/>
      <c r="N143" s="8"/>
      <c r="O143" s="8"/>
      <c r="P143" s="8"/>
      <c r="Q143" s="8"/>
      <c r="AA143" s="69"/>
      <c r="AB143" s="69"/>
    </row>
    <row r="144" spans="3:28" x14ac:dyDescent="0.25">
      <c r="C144" s="8"/>
      <c r="D144" s="8"/>
      <c r="N144" s="8"/>
      <c r="O144" s="8"/>
      <c r="P144" s="8"/>
      <c r="Q144" s="8"/>
      <c r="AA144" s="69"/>
      <c r="AB144" s="69"/>
    </row>
    <row r="145" spans="3:28" x14ac:dyDescent="0.25">
      <c r="C145" s="8"/>
      <c r="D145" s="8"/>
      <c r="N145" s="8"/>
      <c r="O145" s="8"/>
      <c r="AA145" s="69"/>
      <c r="AB145" s="69"/>
    </row>
    <row r="146" spans="3:28" x14ac:dyDescent="0.25">
      <c r="N146" s="8"/>
      <c r="O146" s="8"/>
      <c r="AA146" s="69"/>
      <c r="AB146" s="69"/>
    </row>
    <row r="147" spans="3:28" x14ac:dyDescent="0.25">
      <c r="AA147" s="69"/>
      <c r="AB147" s="69"/>
    </row>
    <row r="148" spans="3:28" x14ac:dyDescent="0.25">
      <c r="AA148" s="69"/>
      <c r="AB148" s="69"/>
    </row>
    <row r="149" spans="3:28" x14ac:dyDescent="0.25">
      <c r="AA149" s="69"/>
      <c r="AB149" s="69"/>
    </row>
    <row r="150" spans="3:28" x14ac:dyDescent="0.25">
      <c r="AA150" s="69"/>
      <c r="AB150" s="69"/>
    </row>
    <row r="151" spans="3:28" x14ac:dyDescent="0.25">
      <c r="AA151" s="69"/>
      <c r="AB151" s="69"/>
    </row>
    <row r="152" spans="3:28" x14ac:dyDescent="0.25">
      <c r="AA152" s="69"/>
      <c r="AB152" s="69"/>
    </row>
    <row r="153" spans="3:28" x14ac:dyDescent="0.25">
      <c r="AA153" s="69"/>
      <c r="AB153" s="69"/>
    </row>
    <row r="154" spans="3:28" x14ac:dyDescent="0.25">
      <c r="AA154" s="69"/>
      <c r="AB154" s="69"/>
    </row>
    <row r="155" spans="3:28" x14ac:dyDescent="0.25">
      <c r="AA155" s="69"/>
      <c r="AB155" s="69"/>
    </row>
    <row r="156" spans="3:28" x14ac:dyDescent="0.25">
      <c r="AA156" s="69"/>
      <c r="AB156" s="69"/>
    </row>
    <row r="157" spans="3:28" x14ac:dyDescent="0.25">
      <c r="AA157" s="69"/>
      <c r="AB157" s="69"/>
    </row>
    <row r="158" spans="3:28" x14ac:dyDescent="0.25">
      <c r="AA158" s="69"/>
      <c r="AB158" s="69"/>
    </row>
    <row r="159" spans="3:28" x14ac:dyDescent="0.25">
      <c r="AA159" s="69"/>
      <c r="AB159" s="69"/>
    </row>
    <row r="160" spans="3:28" x14ac:dyDescent="0.25">
      <c r="AA160" s="69"/>
      <c r="AB160" s="69"/>
    </row>
    <row r="161" spans="27:28" x14ac:dyDescent="0.25">
      <c r="AA161" s="69"/>
      <c r="AB161" s="69"/>
    </row>
    <row r="162" spans="27:28" x14ac:dyDescent="0.25">
      <c r="AA162" s="69"/>
      <c r="AB162" s="69"/>
    </row>
    <row r="163" spans="27:28" x14ac:dyDescent="0.25">
      <c r="AA163" s="69"/>
      <c r="AB163" s="69"/>
    </row>
    <row r="164" spans="27:28" x14ac:dyDescent="0.25">
      <c r="AA164" s="69"/>
      <c r="AB164" s="69"/>
    </row>
    <row r="165" spans="27:28" x14ac:dyDescent="0.25">
      <c r="AA165" s="69"/>
      <c r="AB165" s="69"/>
    </row>
    <row r="166" spans="27:28" x14ac:dyDescent="0.25">
      <c r="AA166" s="69"/>
      <c r="AB166" s="69"/>
    </row>
    <row r="167" spans="27:28" x14ac:dyDescent="0.25">
      <c r="AA167" s="70"/>
      <c r="AB167" s="70"/>
    </row>
    <row r="168" spans="27:28" x14ac:dyDescent="0.25">
      <c r="AA168" s="70"/>
      <c r="AB168" s="70"/>
    </row>
    <row r="169" spans="27:28" x14ac:dyDescent="0.25">
      <c r="AA169" s="70"/>
      <c r="AB169" s="70"/>
    </row>
    <row r="170" spans="27:28" x14ac:dyDescent="0.25">
      <c r="AA170" s="70"/>
      <c r="AB170" s="70"/>
    </row>
    <row r="171" spans="27:28" x14ac:dyDescent="0.25">
      <c r="AA171" s="70"/>
      <c r="AB171" s="70"/>
    </row>
    <row r="172" spans="27:28" x14ac:dyDescent="0.25">
      <c r="AA172" s="70"/>
      <c r="AB172" s="70"/>
    </row>
    <row r="173" spans="27:28" x14ac:dyDescent="0.25">
      <c r="AA173" s="70"/>
      <c r="AB173" s="70"/>
    </row>
    <row r="174" spans="27:28" x14ac:dyDescent="0.25">
      <c r="AA174" s="70"/>
      <c r="AB174" s="70"/>
    </row>
    <row r="175" spans="27:28" x14ac:dyDescent="0.25">
      <c r="AA175" s="70"/>
      <c r="AB175" s="70"/>
    </row>
    <row r="176" spans="27:28" x14ac:dyDescent="0.25">
      <c r="AA176" s="70"/>
      <c r="AB176" s="70"/>
    </row>
    <row r="177" spans="27:28" x14ac:dyDescent="0.25">
      <c r="AA177" s="70"/>
      <c r="AB177" s="70"/>
    </row>
    <row r="178" spans="27:28" x14ac:dyDescent="0.25">
      <c r="AA178" s="70"/>
      <c r="AB178" s="70"/>
    </row>
    <row r="179" spans="27:28" x14ac:dyDescent="0.25">
      <c r="AA179" s="70"/>
      <c r="AB179" s="70"/>
    </row>
    <row r="180" spans="27:28" x14ac:dyDescent="0.25">
      <c r="AA180" s="70"/>
      <c r="AB180" s="70"/>
    </row>
    <row r="181" spans="27:28" x14ac:dyDescent="0.25">
      <c r="AA181" s="70"/>
      <c r="AB181" s="70"/>
    </row>
    <row r="182" spans="27:28" x14ac:dyDescent="0.25">
      <c r="AA182" s="70"/>
      <c r="AB182" s="70"/>
    </row>
    <row r="183" spans="27:28" x14ac:dyDescent="0.25">
      <c r="AA183" s="70"/>
      <c r="AB183" s="70"/>
    </row>
    <row r="184" spans="27:28" x14ac:dyDescent="0.25">
      <c r="AA184" s="70"/>
      <c r="AB184" s="70"/>
    </row>
    <row r="185" spans="27:28" x14ac:dyDescent="0.25">
      <c r="AA185" s="70"/>
      <c r="AB185" s="70"/>
    </row>
    <row r="186" spans="27:28" x14ac:dyDescent="0.25">
      <c r="AA186" s="70"/>
      <c r="AB186" s="70"/>
    </row>
    <row r="187" spans="27:28" x14ac:dyDescent="0.25">
      <c r="AA187" s="70"/>
      <c r="AB187" s="70"/>
    </row>
    <row r="188" spans="27:28" x14ac:dyDescent="0.25">
      <c r="AA188" s="70"/>
      <c r="AB188" s="70"/>
    </row>
    <row r="189" spans="27:28" x14ac:dyDescent="0.25">
      <c r="AA189" s="70"/>
      <c r="AB189" s="70"/>
    </row>
    <row r="190" spans="27:28" x14ac:dyDescent="0.25">
      <c r="AA190" s="70"/>
      <c r="AB190" s="70"/>
    </row>
    <row r="191" spans="27:28" x14ac:dyDescent="0.25">
      <c r="AA191" s="70"/>
      <c r="AB191" s="70"/>
    </row>
    <row r="192" spans="27:28" x14ac:dyDescent="0.25">
      <c r="AA192" s="70"/>
      <c r="AB192" s="70"/>
    </row>
    <row r="193" spans="27:28" x14ac:dyDescent="0.25">
      <c r="AA193" s="70"/>
      <c r="AB193" s="70"/>
    </row>
    <row r="194" spans="27:28" x14ac:dyDescent="0.25">
      <c r="AA194" s="70"/>
      <c r="AB194" s="70"/>
    </row>
    <row r="195" spans="27:28" x14ac:dyDescent="0.25">
      <c r="AA195" s="70"/>
      <c r="AB195" s="70"/>
    </row>
    <row r="196" spans="27:28" x14ac:dyDescent="0.25">
      <c r="AA196" s="70"/>
      <c r="AB196" s="70"/>
    </row>
    <row r="197" spans="27:28" x14ac:dyDescent="0.25">
      <c r="AA197" s="70"/>
      <c r="AB197" s="70"/>
    </row>
    <row r="198" spans="27:28" x14ac:dyDescent="0.25">
      <c r="AA198" s="70"/>
      <c r="AB198" s="70"/>
    </row>
    <row r="199" spans="27:28" x14ac:dyDescent="0.25">
      <c r="AA199" s="70"/>
      <c r="AB199" s="70"/>
    </row>
    <row r="200" spans="27:28" x14ac:dyDescent="0.25">
      <c r="AA200" s="70"/>
      <c r="AB200" s="70"/>
    </row>
    <row r="201" spans="27:28" x14ac:dyDescent="0.25">
      <c r="AA201" s="70"/>
      <c r="AB201" s="70"/>
    </row>
    <row r="202" spans="27:28" x14ac:dyDescent="0.25">
      <c r="AA202" s="70"/>
      <c r="AB202" s="70"/>
    </row>
    <row r="203" spans="27:28" x14ac:dyDescent="0.25">
      <c r="AA203" s="70"/>
      <c r="AB203" s="70"/>
    </row>
    <row r="204" spans="27:28" x14ac:dyDescent="0.25">
      <c r="AA204" s="70"/>
      <c r="AB204" s="70"/>
    </row>
    <row r="205" spans="27:28" x14ac:dyDescent="0.25">
      <c r="AA205" s="70"/>
      <c r="AB205" s="70"/>
    </row>
    <row r="206" spans="27:28" x14ac:dyDescent="0.25">
      <c r="AA206" s="70"/>
      <c r="AB206" s="70"/>
    </row>
    <row r="207" spans="27:28" x14ac:dyDescent="0.25">
      <c r="AA207" s="70"/>
      <c r="AB207" s="70"/>
    </row>
    <row r="208" spans="27:28" x14ac:dyDescent="0.25">
      <c r="AA208" s="70"/>
      <c r="AB208" s="70"/>
    </row>
    <row r="209" spans="27:28" x14ac:dyDescent="0.25">
      <c r="AA209" s="70"/>
      <c r="AB209" s="70"/>
    </row>
    <row r="210" spans="27:28" x14ac:dyDescent="0.25">
      <c r="AA210" s="70"/>
      <c r="AB210" s="70"/>
    </row>
    <row r="211" spans="27:28" x14ac:dyDescent="0.25">
      <c r="AA211" s="70"/>
      <c r="AB211" s="70"/>
    </row>
    <row r="212" spans="27:28" x14ac:dyDescent="0.25">
      <c r="AA212" s="70"/>
      <c r="AB212" s="70"/>
    </row>
    <row r="213" spans="27:28" x14ac:dyDescent="0.25">
      <c r="AA213" s="70"/>
      <c r="AB213" s="70"/>
    </row>
    <row r="214" spans="27:28" x14ac:dyDescent="0.25">
      <c r="AA214" s="70"/>
      <c r="AB214" s="70"/>
    </row>
    <row r="215" spans="27:28" x14ac:dyDescent="0.25">
      <c r="AA215" s="70"/>
      <c r="AB215" s="70"/>
    </row>
    <row r="216" spans="27:28" x14ac:dyDescent="0.25">
      <c r="AA216" s="70"/>
      <c r="AB216" s="70"/>
    </row>
    <row r="217" spans="27:28" x14ac:dyDescent="0.25">
      <c r="AA217" s="70"/>
      <c r="AB217" s="70"/>
    </row>
    <row r="218" spans="27:28" x14ac:dyDescent="0.25">
      <c r="AA218" s="70"/>
      <c r="AB218" s="70"/>
    </row>
    <row r="219" spans="27:28" x14ac:dyDescent="0.25">
      <c r="AA219" s="70"/>
      <c r="AB219" s="70"/>
    </row>
    <row r="220" spans="27:28" x14ac:dyDescent="0.25">
      <c r="AA220" s="70"/>
      <c r="AB220" s="70"/>
    </row>
    <row r="221" spans="27:28" x14ac:dyDescent="0.25">
      <c r="AA221" s="70"/>
      <c r="AB221" s="70"/>
    </row>
    <row r="222" spans="27:28" x14ac:dyDescent="0.25">
      <c r="AA222" s="70"/>
      <c r="AB222" s="70"/>
    </row>
    <row r="223" spans="27:28" x14ac:dyDescent="0.25">
      <c r="AA223" s="70"/>
      <c r="AB223" s="70"/>
    </row>
    <row r="224" spans="27:28" x14ac:dyDescent="0.25">
      <c r="AA224" s="70"/>
      <c r="AB224" s="70"/>
    </row>
    <row r="225" spans="27:28" x14ac:dyDescent="0.25">
      <c r="AA225" s="70"/>
      <c r="AB225" s="70"/>
    </row>
    <row r="226" spans="27:28" x14ac:dyDescent="0.25">
      <c r="AA226" s="70"/>
      <c r="AB226" s="70"/>
    </row>
    <row r="227" spans="27:28" x14ac:dyDescent="0.25">
      <c r="AA227" s="70"/>
      <c r="AB227" s="70"/>
    </row>
    <row r="228" spans="27:28" x14ac:dyDescent="0.25">
      <c r="AA228" s="70"/>
      <c r="AB228" s="70"/>
    </row>
    <row r="229" spans="27:28" x14ac:dyDescent="0.25">
      <c r="AA229" s="70"/>
      <c r="AB229" s="70"/>
    </row>
    <row r="230" spans="27:28" x14ac:dyDescent="0.25">
      <c r="AA230" s="70"/>
      <c r="AB230" s="70"/>
    </row>
    <row r="231" spans="27:28" x14ac:dyDescent="0.25">
      <c r="AA231" s="70"/>
      <c r="AB231" s="70"/>
    </row>
    <row r="232" spans="27:28" x14ac:dyDescent="0.25">
      <c r="AA232" s="70"/>
      <c r="AB232" s="70"/>
    </row>
    <row r="233" spans="27:28" x14ac:dyDescent="0.25">
      <c r="AA233" s="70"/>
      <c r="AB233" s="70"/>
    </row>
    <row r="234" spans="27:28" x14ac:dyDescent="0.25">
      <c r="AA234" s="70"/>
      <c r="AB234" s="70"/>
    </row>
    <row r="235" spans="27:28" x14ac:dyDescent="0.25">
      <c r="AA235" s="70"/>
      <c r="AB235" s="70"/>
    </row>
    <row r="236" spans="27:28" x14ac:dyDescent="0.25">
      <c r="AA236" s="70"/>
      <c r="AB236" s="70"/>
    </row>
    <row r="237" spans="27:28" x14ac:dyDescent="0.25">
      <c r="AA237" s="70"/>
      <c r="AB237" s="70"/>
    </row>
    <row r="238" spans="27:28" x14ac:dyDescent="0.25">
      <c r="AA238" s="70"/>
      <c r="AB238" s="70"/>
    </row>
    <row r="239" spans="27:28" x14ac:dyDescent="0.25">
      <c r="AA239" s="70"/>
      <c r="AB239" s="70"/>
    </row>
    <row r="240" spans="27:28" x14ac:dyDescent="0.25">
      <c r="AA240" s="70"/>
      <c r="AB240" s="70"/>
    </row>
    <row r="241" spans="27:28" x14ac:dyDescent="0.25">
      <c r="AA241" s="70"/>
      <c r="AB241" s="70"/>
    </row>
    <row r="242" spans="27:28" x14ac:dyDescent="0.25">
      <c r="AA242" s="70"/>
      <c r="AB242" s="70"/>
    </row>
    <row r="243" spans="27:28" x14ac:dyDescent="0.25">
      <c r="AA243" s="70"/>
      <c r="AB243" s="70"/>
    </row>
    <row r="244" spans="27:28" x14ac:dyDescent="0.25">
      <c r="AA244" s="70"/>
      <c r="AB244" s="70"/>
    </row>
    <row r="245" spans="27:28" x14ac:dyDescent="0.25">
      <c r="AA245" s="70"/>
      <c r="AB245" s="70"/>
    </row>
    <row r="246" spans="27:28" x14ac:dyDescent="0.25">
      <c r="AA246" s="70"/>
      <c r="AB246" s="70"/>
    </row>
    <row r="247" spans="27:28" x14ac:dyDescent="0.25">
      <c r="AA247" s="70"/>
      <c r="AB247" s="70"/>
    </row>
    <row r="248" spans="27:28" x14ac:dyDescent="0.25">
      <c r="AA248" s="70"/>
      <c r="AB248" s="70"/>
    </row>
    <row r="249" spans="27:28" x14ac:dyDescent="0.25">
      <c r="AA249" s="70"/>
      <c r="AB249" s="70"/>
    </row>
    <row r="250" spans="27:28" x14ac:dyDescent="0.25">
      <c r="AA250" s="70"/>
      <c r="AB250" s="70"/>
    </row>
    <row r="251" spans="27:28" x14ac:dyDescent="0.25">
      <c r="AA251" s="70"/>
      <c r="AB251" s="70"/>
    </row>
    <row r="252" spans="27:28" x14ac:dyDescent="0.25">
      <c r="AA252" s="70"/>
      <c r="AB252" s="70"/>
    </row>
    <row r="253" spans="27:28" x14ac:dyDescent="0.25">
      <c r="AA253" s="70"/>
      <c r="AB253" s="70"/>
    </row>
    <row r="254" spans="27:28" x14ac:dyDescent="0.25">
      <c r="AA254" s="70"/>
      <c r="AB254" s="70"/>
    </row>
    <row r="255" spans="27:28" x14ac:dyDescent="0.25">
      <c r="AA255" s="70"/>
      <c r="AB255" s="70"/>
    </row>
    <row r="256" spans="27:28" x14ac:dyDescent="0.25">
      <c r="AA256" s="70"/>
      <c r="AB256" s="70"/>
    </row>
    <row r="257" spans="27:28" x14ac:dyDescent="0.25">
      <c r="AA257" s="70"/>
      <c r="AB257" s="70"/>
    </row>
    <row r="258" spans="27:28" x14ac:dyDescent="0.25">
      <c r="AA258" s="70"/>
      <c r="AB258" s="70"/>
    </row>
    <row r="259" spans="27:28" x14ac:dyDescent="0.25">
      <c r="AA259" s="70"/>
      <c r="AB259" s="70"/>
    </row>
    <row r="260" spans="27:28" x14ac:dyDescent="0.25">
      <c r="AA260" s="70"/>
      <c r="AB260" s="70"/>
    </row>
    <row r="261" spans="27:28" x14ac:dyDescent="0.25">
      <c r="AA261" s="70"/>
      <c r="AB261" s="70"/>
    </row>
    <row r="262" spans="27:28" x14ac:dyDescent="0.25">
      <c r="AA262" s="70"/>
      <c r="AB262" s="70"/>
    </row>
    <row r="263" spans="27:28" x14ac:dyDescent="0.25">
      <c r="AA263" s="70"/>
      <c r="AB263" s="70"/>
    </row>
    <row r="264" spans="27:28" x14ac:dyDescent="0.25">
      <c r="AA264" s="70"/>
      <c r="AB264" s="70"/>
    </row>
    <row r="265" spans="27:28" x14ac:dyDescent="0.25">
      <c r="AA265" s="70"/>
      <c r="AB265" s="70"/>
    </row>
    <row r="266" spans="27:28" x14ac:dyDescent="0.25">
      <c r="AA266" s="70"/>
      <c r="AB266" s="70"/>
    </row>
    <row r="267" spans="27:28" x14ac:dyDescent="0.25">
      <c r="AA267" s="70"/>
      <c r="AB267" s="70"/>
    </row>
    <row r="268" spans="27:28" x14ac:dyDescent="0.25">
      <c r="AA268" s="70"/>
      <c r="AB268" s="70"/>
    </row>
    <row r="269" spans="27:28" x14ac:dyDescent="0.25">
      <c r="AA269" s="70"/>
      <c r="AB269" s="70"/>
    </row>
    <row r="270" spans="27:28" x14ac:dyDescent="0.25">
      <c r="AA270" s="70"/>
      <c r="AB270" s="70"/>
    </row>
    <row r="271" spans="27:28" x14ac:dyDescent="0.25">
      <c r="AA271" s="70"/>
      <c r="AB271" s="70"/>
    </row>
    <row r="272" spans="27:28" x14ac:dyDescent="0.25">
      <c r="AA272" s="70"/>
      <c r="AB272" s="70"/>
    </row>
    <row r="273" spans="27:28" x14ac:dyDescent="0.25">
      <c r="AA273" s="70"/>
      <c r="AB273" s="70"/>
    </row>
    <row r="274" spans="27:28" x14ac:dyDescent="0.25">
      <c r="AA274" s="70"/>
      <c r="AB274" s="70"/>
    </row>
    <row r="275" spans="27:28" x14ac:dyDescent="0.25">
      <c r="AA275" s="70"/>
      <c r="AB275" s="70"/>
    </row>
    <row r="276" spans="27:28" x14ac:dyDescent="0.25">
      <c r="AA276" s="70"/>
      <c r="AB276" s="70"/>
    </row>
    <row r="277" spans="27:28" x14ac:dyDescent="0.25">
      <c r="AA277" s="70"/>
      <c r="AB277" s="70"/>
    </row>
    <row r="278" spans="27:28" x14ac:dyDescent="0.25">
      <c r="AA278" s="70"/>
      <c r="AB278" s="70"/>
    </row>
    <row r="279" spans="27:28" x14ac:dyDescent="0.25">
      <c r="AA279" s="70"/>
      <c r="AB279" s="70"/>
    </row>
    <row r="280" spans="27:28" x14ac:dyDescent="0.25">
      <c r="AA280" s="70"/>
      <c r="AB280" s="70"/>
    </row>
    <row r="281" spans="27:28" x14ac:dyDescent="0.25">
      <c r="AA281" s="70"/>
      <c r="AB281" s="70"/>
    </row>
    <row r="282" spans="27:28" x14ac:dyDescent="0.25">
      <c r="AA282" s="70"/>
      <c r="AB282" s="70"/>
    </row>
    <row r="283" spans="27:28" x14ac:dyDescent="0.25">
      <c r="AA283" s="70"/>
      <c r="AB283" s="70"/>
    </row>
    <row r="284" spans="27:28" x14ac:dyDescent="0.25">
      <c r="AA284" s="70"/>
      <c r="AB284" s="70"/>
    </row>
    <row r="285" spans="27:28" x14ac:dyDescent="0.25">
      <c r="AA285" s="70"/>
      <c r="AB285" s="70"/>
    </row>
    <row r="286" spans="27:28" x14ac:dyDescent="0.25">
      <c r="AA286" s="70"/>
      <c r="AB286" s="70"/>
    </row>
    <row r="287" spans="27:28" x14ac:dyDescent="0.25">
      <c r="AA287" s="70"/>
      <c r="AB287" s="70"/>
    </row>
    <row r="288" spans="27:28" x14ac:dyDescent="0.25">
      <c r="AA288" s="70"/>
      <c r="AB288" s="70"/>
    </row>
    <row r="289" spans="27:28" x14ac:dyDescent="0.25">
      <c r="AA289" s="70"/>
      <c r="AB289" s="70"/>
    </row>
    <row r="290" spans="27:28" x14ac:dyDescent="0.25">
      <c r="AA290" s="70"/>
      <c r="AB290" s="70"/>
    </row>
    <row r="291" spans="27:28" x14ac:dyDescent="0.25">
      <c r="AA291" s="70"/>
      <c r="AB291" s="70"/>
    </row>
    <row r="292" spans="27:28" x14ac:dyDescent="0.25">
      <c r="AA292" s="70"/>
      <c r="AB292" s="70"/>
    </row>
    <row r="293" spans="27:28" x14ac:dyDescent="0.25">
      <c r="AA293" s="70"/>
      <c r="AB293" s="70"/>
    </row>
    <row r="294" spans="27:28" x14ac:dyDescent="0.25">
      <c r="AA294" s="70"/>
      <c r="AB294" s="70"/>
    </row>
    <row r="295" spans="27:28" x14ac:dyDescent="0.25">
      <c r="AA295" s="70"/>
      <c r="AB295" s="70"/>
    </row>
    <row r="296" spans="27:28" x14ac:dyDescent="0.25">
      <c r="AA296" s="70"/>
      <c r="AB296" s="70"/>
    </row>
    <row r="297" spans="27:28" x14ac:dyDescent="0.25">
      <c r="AA297" s="70"/>
      <c r="AB297" s="70"/>
    </row>
    <row r="298" spans="27:28" x14ac:dyDescent="0.25">
      <c r="AA298" s="70"/>
      <c r="AB298" s="70"/>
    </row>
    <row r="299" spans="27:28" x14ac:dyDescent="0.25">
      <c r="AA299" s="70"/>
      <c r="AB299" s="70"/>
    </row>
    <row r="300" spans="27:28" x14ac:dyDescent="0.25">
      <c r="AA300" s="70"/>
      <c r="AB300" s="70"/>
    </row>
    <row r="301" spans="27:28" x14ac:dyDescent="0.25">
      <c r="AA301" s="70"/>
      <c r="AB301" s="70"/>
    </row>
    <row r="302" spans="27:28" x14ac:dyDescent="0.25">
      <c r="AA302" s="70"/>
      <c r="AB302" s="70"/>
    </row>
    <row r="303" spans="27:28" x14ac:dyDescent="0.25">
      <c r="AA303" s="70"/>
      <c r="AB303" s="70"/>
    </row>
    <row r="304" spans="27:28" x14ac:dyDescent="0.25">
      <c r="AA304" s="70"/>
      <c r="AB304" s="70"/>
    </row>
    <row r="305" spans="27:28" x14ac:dyDescent="0.25">
      <c r="AA305" s="70"/>
      <c r="AB305" s="70"/>
    </row>
    <row r="306" spans="27:28" x14ac:dyDescent="0.25">
      <c r="AA306" s="70"/>
      <c r="AB306" s="70"/>
    </row>
    <row r="307" spans="27:28" x14ac:dyDescent="0.25">
      <c r="AA307" s="70"/>
      <c r="AB307" s="70"/>
    </row>
    <row r="308" spans="27:28" x14ac:dyDescent="0.25">
      <c r="AA308" s="70"/>
      <c r="AB308" s="70"/>
    </row>
    <row r="309" spans="27:28" x14ac:dyDescent="0.25">
      <c r="AA309" s="70"/>
      <c r="AB309" s="70"/>
    </row>
    <row r="310" spans="27:28" x14ac:dyDescent="0.25">
      <c r="AA310" s="70"/>
      <c r="AB310" s="70"/>
    </row>
    <row r="311" spans="27:28" x14ac:dyDescent="0.25">
      <c r="AA311" s="70"/>
      <c r="AB311" s="70"/>
    </row>
    <row r="312" spans="27:28" x14ac:dyDescent="0.25">
      <c r="AA312" s="70"/>
      <c r="AB312" s="70"/>
    </row>
    <row r="313" spans="27:28" x14ac:dyDescent="0.25">
      <c r="AA313" s="70"/>
      <c r="AB313" s="70"/>
    </row>
    <row r="314" spans="27:28" x14ac:dyDescent="0.25">
      <c r="AA314" s="70"/>
      <c r="AB314" s="70"/>
    </row>
    <row r="315" spans="27:28" x14ac:dyDescent="0.25">
      <c r="AA315" s="70"/>
      <c r="AB315" s="70"/>
    </row>
    <row r="316" spans="27:28" x14ac:dyDescent="0.25">
      <c r="AA316" s="70"/>
      <c r="AB316" s="70"/>
    </row>
    <row r="317" spans="27:28" x14ac:dyDescent="0.25">
      <c r="AA317" s="70"/>
      <c r="AB317" s="70"/>
    </row>
    <row r="318" spans="27:28" x14ac:dyDescent="0.25">
      <c r="AA318" s="70"/>
      <c r="AB318" s="70"/>
    </row>
    <row r="319" spans="27:28" x14ac:dyDescent="0.25">
      <c r="AA319" s="70"/>
      <c r="AB319" s="70"/>
    </row>
    <row r="320" spans="27:28" x14ac:dyDescent="0.25">
      <c r="AA320" s="70"/>
      <c r="AB320" s="70"/>
    </row>
    <row r="321" spans="27:28" x14ac:dyDescent="0.25">
      <c r="AA321" s="70"/>
      <c r="AB321" s="70"/>
    </row>
    <row r="322" spans="27:28" x14ac:dyDescent="0.25">
      <c r="AA322" s="70"/>
      <c r="AB322" s="70"/>
    </row>
    <row r="323" spans="27:28" x14ac:dyDescent="0.25">
      <c r="AA323" s="70"/>
      <c r="AB323" s="70"/>
    </row>
    <row r="324" spans="27:28" x14ac:dyDescent="0.25">
      <c r="AA324" s="70"/>
      <c r="AB324" s="70"/>
    </row>
    <row r="325" spans="27:28" x14ac:dyDescent="0.25">
      <c r="AA325" s="70"/>
      <c r="AB325" s="70"/>
    </row>
    <row r="326" spans="27:28" x14ac:dyDescent="0.25">
      <c r="AA326" s="70"/>
      <c r="AB326" s="70"/>
    </row>
    <row r="327" spans="27:28" x14ac:dyDescent="0.25">
      <c r="AA327" s="70"/>
      <c r="AB327" s="70"/>
    </row>
    <row r="328" spans="27:28" x14ac:dyDescent="0.25">
      <c r="AA328" s="70"/>
      <c r="AB328" s="70"/>
    </row>
    <row r="329" spans="27:28" x14ac:dyDescent="0.25">
      <c r="AA329" s="70"/>
      <c r="AB329" s="70"/>
    </row>
    <row r="330" spans="27:28" x14ac:dyDescent="0.25">
      <c r="AA330" s="70"/>
      <c r="AB330" s="70"/>
    </row>
    <row r="331" spans="27:28" x14ac:dyDescent="0.25">
      <c r="AA331" s="70"/>
      <c r="AB331" s="70"/>
    </row>
    <row r="332" spans="27:28" x14ac:dyDescent="0.25">
      <c r="AA332" s="70"/>
      <c r="AB332" s="70"/>
    </row>
    <row r="333" spans="27:28" x14ac:dyDescent="0.25">
      <c r="AA333" s="70"/>
      <c r="AB333" s="70"/>
    </row>
    <row r="334" spans="27:28" x14ac:dyDescent="0.25">
      <c r="AA334" s="70"/>
      <c r="AB334" s="70"/>
    </row>
    <row r="335" spans="27:28" x14ac:dyDescent="0.25">
      <c r="AA335" s="70"/>
      <c r="AB335" s="70"/>
    </row>
    <row r="336" spans="27:28" x14ac:dyDescent="0.25">
      <c r="AA336" s="70"/>
      <c r="AB336" s="70"/>
    </row>
    <row r="337" spans="27:28" x14ac:dyDescent="0.25">
      <c r="AA337" s="70"/>
      <c r="AB337" s="70"/>
    </row>
    <row r="338" spans="27:28" x14ac:dyDescent="0.25">
      <c r="AA338" s="70"/>
      <c r="AB338" s="70"/>
    </row>
    <row r="339" spans="27:28" x14ac:dyDescent="0.25">
      <c r="AA339" s="70"/>
      <c r="AB339" s="70"/>
    </row>
    <row r="340" spans="27:28" x14ac:dyDescent="0.25">
      <c r="AA340" s="70"/>
      <c r="AB340" s="70"/>
    </row>
    <row r="341" spans="27:28" x14ac:dyDescent="0.25">
      <c r="AA341" s="70"/>
      <c r="AB341" s="70"/>
    </row>
    <row r="342" spans="27:28" x14ac:dyDescent="0.25">
      <c r="AA342" s="70"/>
      <c r="AB342" s="70"/>
    </row>
    <row r="343" spans="27:28" x14ac:dyDescent="0.25">
      <c r="AA343" s="70"/>
      <c r="AB343" s="70"/>
    </row>
    <row r="344" spans="27:28" x14ac:dyDescent="0.25">
      <c r="AA344" s="70"/>
      <c r="AB344" s="70"/>
    </row>
    <row r="345" spans="27:28" x14ac:dyDescent="0.25">
      <c r="AA345" s="70"/>
      <c r="AB345" s="70"/>
    </row>
    <row r="346" spans="27:28" x14ac:dyDescent="0.25">
      <c r="AA346" s="70"/>
      <c r="AB346" s="70"/>
    </row>
    <row r="347" spans="27:28" x14ac:dyDescent="0.25">
      <c r="AA347" s="70"/>
      <c r="AB347" s="70"/>
    </row>
    <row r="348" spans="27:28" x14ac:dyDescent="0.25">
      <c r="AA348" s="70"/>
      <c r="AB348" s="70"/>
    </row>
    <row r="349" spans="27:28" x14ac:dyDescent="0.25">
      <c r="AA349" s="70"/>
      <c r="AB349" s="70"/>
    </row>
    <row r="350" spans="27:28" x14ac:dyDescent="0.25">
      <c r="AA350" s="70"/>
      <c r="AB350" s="70"/>
    </row>
    <row r="351" spans="27:28" x14ac:dyDescent="0.25">
      <c r="AA351" s="70"/>
      <c r="AB351" s="70"/>
    </row>
    <row r="352" spans="27:28" x14ac:dyDescent="0.25">
      <c r="AA352" s="70"/>
      <c r="AB352" s="70"/>
    </row>
    <row r="353" spans="27:28" x14ac:dyDescent="0.25">
      <c r="AA353" s="70"/>
      <c r="AB353" s="70"/>
    </row>
    <row r="354" spans="27:28" x14ac:dyDescent="0.25">
      <c r="AA354" s="70"/>
      <c r="AB354" s="70"/>
    </row>
    <row r="355" spans="27:28" x14ac:dyDescent="0.25">
      <c r="AA355" s="70"/>
      <c r="AB355" s="70"/>
    </row>
    <row r="356" spans="27:28" x14ac:dyDescent="0.25">
      <c r="AA356" s="70"/>
      <c r="AB356" s="70"/>
    </row>
    <row r="357" spans="27:28" x14ac:dyDescent="0.25">
      <c r="AA357" s="70"/>
      <c r="AB357" s="70"/>
    </row>
    <row r="358" spans="27:28" x14ac:dyDescent="0.25">
      <c r="AA358" s="70"/>
      <c r="AB358" s="70"/>
    </row>
    <row r="359" spans="27:28" x14ac:dyDescent="0.25">
      <c r="AA359" s="70"/>
      <c r="AB359" s="70"/>
    </row>
    <row r="360" spans="27:28" x14ac:dyDescent="0.25">
      <c r="AA360" s="70"/>
      <c r="AB360" s="70"/>
    </row>
    <row r="361" spans="27:28" x14ac:dyDescent="0.25">
      <c r="AA361" s="70"/>
      <c r="AB361" s="70"/>
    </row>
    <row r="362" spans="27:28" x14ac:dyDescent="0.25">
      <c r="AA362" s="70"/>
      <c r="AB362" s="70"/>
    </row>
    <row r="363" spans="27:28" x14ac:dyDescent="0.25">
      <c r="AA363" s="70"/>
      <c r="AB363" s="70"/>
    </row>
    <row r="364" spans="27:28" x14ac:dyDescent="0.25">
      <c r="AA364" s="70"/>
      <c r="AB364" s="70"/>
    </row>
    <row r="365" spans="27:28" x14ac:dyDescent="0.25">
      <c r="AA365" s="70"/>
      <c r="AB365" s="70"/>
    </row>
    <row r="366" spans="27:28" x14ac:dyDescent="0.25">
      <c r="AA366" s="70"/>
      <c r="AB366" s="70"/>
    </row>
    <row r="367" spans="27:28" x14ac:dyDescent="0.25">
      <c r="AA367" s="70"/>
      <c r="AB367" s="70"/>
    </row>
    <row r="368" spans="27:28" x14ac:dyDescent="0.25">
      <c r="AA368" s="70"/>
      <c r="AB368" s="70"/>
    </row>
    <row r="369" spans="27:28" x14ac:dyDescent="0.25">
      <c r="AA369" s="70"/>
      <c r="AB369" s="70"/>
    </row>
    <row r="370" spans="27:28" x14ac:dyDescent="0.25">
      <c r="AA370" s="70"/>
      <c r="AB370" s="70"/>
    </row>
    <row r="371" spans="27:28" x14ac:dyDescent="0.25">
      <c r="AA371" s="70"/>
      <c r="AB371" s="70"/>
    </row>
    <row r="372" spans="27:28" x14ac:dyDescent="0.25">
      <c r="AA372" s="70"/>
      <c r="AB372" s="70"/>
    </row>
    <row r="373" spans="27:28" x14ac:dyDescent="0.25">
      <c r="AA373" s="70"/>
      <c r="AB373" s="70"/>
    </row>
    <row r="374" spans="27:28" x14ac:dyDescent="0.25">
      <c r="AA374" s="70"/>
      <c r="AB374" s="70"/>
    </row>
    <row r="375" spans="27:28" x14ac:dyDescent="0.25">
      <c r="AA375" s="70"/>
      <c r="AB375" s="70"/>
    </row>
    <row r="376" spans="27:28" x14ac:dyDescent="0.25">
      <c r="AA376" s="70"/>
      <c r="AB376" s="70"/>
    </row>
    <row r="377" spans="27:28" x14ac:dyDescent="0.25">
      <c r="AA377" s="70"/>
      <c r="AB377" s="70"/>
    </row>
    <row r="378" spans="27:28" x14ac:dyDescent="0.25">
      <c r="AA378" s="70"/>
      <c r="AB378" s="70"/>
    </row>
    <row r="379" spans="27:28" x14ac:dyDescent="0.25">
      <c r="AA379" s="70"/>
      <c r="AB379" s="70"/>
    </row>
    <row r="380" spans="27:28" x14ac:dyDescent="0.25">
      <c r="AA380" s="70"/>
      <c r="AB380" s="70"/>
    </row>
    <row r="381" spans="27:28" x14ac:dyDescent="0.25">
      <c r="AA381" s="70"/>
      <c r="AB381" s="70"/>
    </row>
    <row r="382" spans="27:28" x14ac:dyDescent="0.25">
      <c r="AA382" s="70"/>
      <c r="AB382" s="70"/>
    </row>
    <row r="383" spans="27:28" x14ac:dyDescent="0.25">
      <c r="AA383" s="70"/>
      <c r="AB383" s="70"/>
    </row>
    <row r="384" spans="27:28" x14ac:dyDescent="0.25">
      <c r="AA384" s="70"/>
      <c r="AB384" s="70"/>
    </row>
    <row r="385" spans="27:28" x14ac:dyDescent="0.25">
      <c r="AA385" s="70"/>
      <c r="AB385" s="70"/>
    </row>
    <row r="386" spans="27:28" x14ac:dyDescent="0.25">
      <c r="AA386" s="70"/>
      <c r="AB386" s="70"/>
    </row>
    <row r="387" spans="27:28" x14ac:dyDescent="0.25">
      <c r="AA387" s="70"/>
      <c r="AB387" s="70"/>
    </row>
    <row r="388" spans="27:28" x14ac:dyDescent="0.25">
      <c r="AA388" s="70"/>
      <c r="AB388" s="70"/>
    </row>
    <row r="389" spans="27:28" x14ac:dyDescent="0.25">
      <c r="AA389" s="70"/>
      <c r="AB389" s="70"/>
    </row>
    <row r="390" spans="27:28" x14ac:dyDescent="0.25">
      <c r="AA390" s="70"/>
      <c r="AB390" s="70"/>
    </row>
    <row r="391" spans="27:28" x14ac:dyDescent="0.25">
      <c r="AA391" s="70"/>
      <c r="AB391" s="70"/>
    </row>
    <row r="392" spans="27:28" x14ac:dyDescent="0.25">
      <c r="AA392" s="70"/>
      <c r="AB392" s="70"/>
    </row>
    <row r="393" spans="27:28" x14ac:dyDescent="0.25">
      <c r="AA393" s="70"/>
      <c r="AB393" s="70"/>
    </row>
    <row r="394" spans="27:28" x14ac:dyDescent="0.25">
      <c r="AA394" s="70"/>
      <c r="AB394" s="70"/>
    </row>
    <row r="395" spans="27:28" x14ac:dyDescent="0.25">
      <c r="AA395" s="70"/>
      <c r="AB395" s="70"/>
    </row>
    <row r="396" spans="27:28" x14ac:dyDescent="0.25">
      <c r="AA396" s="70"/>
      <c r="AB396" s="70"/>
    </row>
    <row r="397" spans="27:28" x14ac:dyDescent="0.25">
      <c r="AA397" s="70"/>
      <c r="AB397" s="70"/>
    </row>
    <row r="398" spans="27:28" x14ac:dyDescent="0.25">
      <c r="AA398" s="70"/>
      <c r="AB398" s="70"/>
    </row>
    <row r="399" spans="27:28" x14ac:dyDescent="0.25">
      <c r="AA399" s="70"/>
      <c r="AB399" s="70"/>
    </row>
    <row r="400" spans="27:28" x14ac:dyDescent="0.25">
      <c r="AA400" s="70"/>
      <c r="AB400" s="70"/>
    </row>
    <row r="401" spans="27:28" x14ac:dyDescent="0.25">
      <c r="AA401" s="70"/>
      <c r="AB401" s="70"/>
    </row>
    <row r="402" spans="27:28" x14ac:dyDescent="0.25">
      <c r="AA402" s="70"/>
      <c r="AB402" s="70"/>
    </row>
    <row r="403" spans="27:28" x14ac:dyDescent="0.25">
      <c r="AA403" s="70"/>
      <c r="AB403" s="70"/>
    </row>
    <row r="404" spans="27:28" x14ac:dyDescent="0.25">
      <c r="AA404" s="70"/>
      <c r="AB404" s="70"/>
    </row>
    <row r="405" spans="27:28" x14ac:dyDescent="0.25">
      <c r="AA405" s="70"/>
      <c r="AB405" s="70"/>
    </row>
    <row r="406" spans="27:28" x14ac:dyDescent="0.25">
      <c r="AA406" s="70"/>
      <c r="AB406" s="70"/>
    </row>
    <row r="407" spans="27:28" x14ac:dyDescent="0.25">
      <c r="AA407" s="70"/>
      <c r="AB407" s="70"/>
    </row>
    <row r="408" spans="27:28" x14ac:dyDescent="0.25">
      <c r="AA408" s="70"/>
      <c r="AB408" s="70"/>
    </row>
    <row r="409" spans="27:28" x14ac:dyDescent="0.25">
      <c r="AA409" s="70"/>
      <c r="AB409" s="70"/>
    </row>
    <row r="410" spans="27:28" x14ac:dyDescent="0.25">
      <c r="AA410" s="70"/>
      <c r="AB410" s="70"/>
    </row>
    <row r="411" spans="27:28" x14ac:dyDescent="0.25">
      <c r="AA411" s="70"/>
      <c r="AB411" s="70"/>
    </row>
    <row r="412" spans="27:28" x14ac:dyDescent="0.25">
      <c r="AA412" s="70"/>
      <c r="AB412" s="70"/>
    </row>
    <row r="413" spans="27:28" x14ac:dyDescent="0.25">
      <c r="AA413" s="70"/>
      <c r="AB413" s="70"/>
    </row>
    <row r="414" spans="27:28" x14ac:dyDescent="0.25">
      <c r="AA414" s="70"/>
      <c r="AB414" s="70"/>
    </row>
    <row r="415" spans="27:28" x14ac:dyDescent="0.25">
      <c r="AA415" s="70"/>
      <c r="AB415" s="70"/>
    </row>
    <row r="416" spans="27:28" x14ac:dyDescent="0.25">
      <c r="AA416" s="70"/>
      <c r="AB416" s="70"/>
    </row>
    <row r="417" spans="27:28" x14ac:dyDescent="0.25">
      <c r="AA417" s="70"/>
      <c r="AB417" s="70"/>
    </row>
    <row r="418" spans="27:28" x14ac:dyDescent="0.25">
      <c r="AA418" s="70"/>
      <c r="AB418" s="70"/>
    </row>
    <row r="419" spans="27:28" x14ac:dyDescent="0.25">
      <c r="AA419" s="70"/>
      <c r="AB419" s="70"/>
    </row>
    <row r="420" spans="27:28" x14ac:dyDescent="0.25">
      <c r="AA420" s="70"/>
      <c r="AB420" s="70"/>
    </row>
    <row r="421" spans="27:28" x14ac:dyDescent="0.25">
      <c r="AA421" s="70"/>
      <c r="AB421" s="70"/>
    </row>
    <row r="422" spans="27:28" x14ac:dyDescent="0.25">
      <c r="AA422" s="70"/>
      <c r="AB422" s="70"/>
    </row>
    <row r="423" spans="27:28" x14ac:dyDescent="0.25">
      <c r="AA423" s="70"/>
      <c r="AB423" s="70"/>
    </row>
    <row r="424" spans="27:28" x14ac:dyDescent="0.25">
      <c r="AA424" s="70"/>
      <c r="AB424" s="70"/>
    </row>
    <row r="425" spans="27:28" x14ac:dyDescent="0.25">
      <c r="AA425" s="70"/>
      <c r="AB425" s="70"/>
    </row>
    <row r="426" spans="27:28" x14ac:dyDescent="0.25">
      <c r="AA426" s="70"/>
      <c r="AB426" s="70"/>
    </row>
    <row r="427" spans="27:28" x14ac:dyDescent="0.25">
      <c r="AA427" s="70"/>
      <c r="AB427" s="70"/>
    </row>
    <row r="428" spans="27:28" x14ac:dyDescent="0.25">
      <c r="AA428" s="70"/>
      <c r="AB428" s="70"/>
    </row>
    <row r="429" spans="27:28" x14ac:dyDescent="0.25">
      <c r="AA429" s="70"/>
      <c r="AB429" s="70"/>
    </row>
    <row r="430" spans="27:28" x14ac:dyDescent="0.25">
      <c r="AA430" s="70"/>
      <c r="AB430" s="70"/>
    </row>
    <row r="431" spans="27:28" x14ac:dyDescent="0.25">
      <c r="AA431" s="70"/>
      <c r="AB431" s="70"/>
    </row>
    <row r="432" spans="27:28" x14ac:dyDescent="0.25">
      <c r="AA432" s="70"/>
      <c r="AB432" s="70"/>
    </row>
    <row r="433" spans="27:28" x14ac:dyDescent="0.25">
      <c r="AA433" s="70"/>
      <c r="AB433" s="70"/>
    </row>
    <row r="434" spans="27:28" x14ac:dyDescent="0.25">
      <c r="AA434" s="70"/>
      <c r="AB434" s="70"/>
    </row>
    <row r="435" spans="27:28" x14ac:dyDescent="0.25">
      <c r="AA435" s="70"/>
      <c r="AB435" s="70"/>
    </row>
    <row r="436" spans="27:28" x14ac:dyDescent="0.25">
      <c r="AA436" s="70"/>
      <c r="AB436" s="70"/>
    </row>
    <row r="437" spans="27:28" x14ac:dyDescent="0.25">
      <c r="AA437" s="70"/>
      <c r="AB437" s="70"/>
    </row>
    <row r="438" spans="27:28" x14ac:dyDescent="0.25">
      <c r="AA438" s="70"/>
      <c r="AB438" s="70"/>
    </row>
    <row r="439" spans="27:28" x14ac:dyDescent="0.25">
      <c r="AA439" s="70"/>
      <c r="AB439" s="70"/>
    </row>
    <row r="440" spans="27:28" x14ac:dyDescent="0.25">
      <c r="AA440" s="70"/>
      <c r="AB440" s="70"/>
    </row>
    <row r="441" spans="27:28" x14ac:dyDescent="0.25">
      <c r="AA441" s="70"/>
      <c r="AB441" s="70"/>
    </row>
    <row r="442" spans="27:28" x14ac:dyDescent="0.25">
      <c r="AA442" s="70"/>
      <c r="AB442" s="70"/>
    </row>
    <row r="443" spans="27:28" x14ac:dyDescent="0.25">
      <c r="AA443" s="70"/>
      <c r="AB443" s="70"/>
    </row>
    <row r="444" spans="27:28" x14ac:dyDescent="0.25">
      <c r="AA444" s="70"/>
      <c r="AB444" s="70"/>
    </row>
    <row r="445" spans="27:28" x14ac:dyDescent="0.25">
      <c r="AA445" s="70"/>
      <c r="AB445" s="70"/>
    </row>
    <row r="446" spans="27:28" x14ac:dyDescent="0.25">
      <c r="AA446" s="70"/>
      <c r="AB446" s="70"/>
    </row>
    <row r="447" spans="27:28" x14ac:dyDescent="0.25">
      <c r="AA447" s="70"/>
      <c r="AB447" s="70"/>
    </row>
    <row r="448" spans="27:28" x14ac:dyDescent="0.25">
      <c r="AA448" s="70"/>
      <c r="AB448" s="70"/>
    </row>
    <row r="449" spans="27:28" x14ac:dyDescent="0.25">
      <c r="AA449" s="70"/>
      <c r="AB449" s="70"/>
    </row>
    <row r="450" spans="27:28" x14ac:dyDescent="0.25">
      <c r="AA450" s="70"/>
      <c r="AB450" s="70"/>
    </row>
    <row r="451" spans="27:28" x14ac:dyDescent="0.25">
      <c r="AA451" s="70"/>
      <c r="AB451" s="70"/>
    </row>
    <row r="452" spans="27:28" x14ac:dyDescent="0.25">
      <c r="AA452" s="70"/>
      <c r="AB452" s="70"/>
    </row>
    <row r="453" spans="27:28" x14ac:dyDescent="0.25">
      <c r="AA453" s="70"/>
      <c r="AB453" s="70"/>
    </row>
    <row r="454" spans="27:28" x14ac:dyDescent="0.25">
      <c r="AA454" s="70"/>
      <c r="AB454" s="70"/>
    </row>
    <row r="455" spans="27:28" x14ac:dyDescent="0.25">
      <c r="AA455" s="70"/>
      <c r="AB455" s="70"/>
    </row>
    <row r="456" spans="27:28" x14ac:dyDescent="0.25">
      <c r="AA456" s="70"/>
      <c r="AB456" s="70"/>
    </row>
    <row r="457" spans="27:28" x14ac:dyDescent="0.25">
      <c r="AA457" s="70"/>
      <c r="AB457" s="70"/>
    </row>
    <row r="458" spans="27:28" x14ac:dyDescent="0.25">
      <c r="AA458" s="70"/>
      <c r="AB458" s="70"/>
    </row>
    <row r="459" spans="27:28" x14ac:dyDescent="0.25">
      <c r="AA459" s="70"/>
      <c r="AB459" s="70"/>
    </row>
    <row r="460" spans="27:28" x14ac:dyDescent="0.25">
      <c r="AA460" s="70"/>
      <c r="AB460" s="70"/>
    </row>
    <row r="461" spans="27:28" x14ac:dyDescent="0.25">
      <c r="AA461" s="70"/>
      <c r="AB461" s="70"/>
    </row>
    <row r="462" spans="27:28" x14ac:dyDescent="0.25">
      <c r="AA462" s="70"/>
      <c r="AB462" s="70"/>
    </row>
    <row r="463" spans="27:28" x14ac:dyDescent="0.25">
      <c r="AA463" s="70"/>
      <c r="AB463" s="70"/>
    </row>
    <row r="464" spans="27:28" x14ac:dyDescent="0.25">
      <c r="AA464" s="70"/>
      <c r="AB464" s="70"/>
    </row>
    <row r="465" spans="27:28" x14ac:dyDescent="0.25">
      <c r="AA465" s="70"/>
      <c r="AB465" s="70"/>
    </row>
    <row r="466" spans="27:28" x14ac:dyDescent="0.25">
      <c r="AA466" s="70"/>
      <c r="AB466" s="70"/>
    </row>
    <row r="467" spans="27:28" x14ac:dyDescent="0.25">
      <c r="AA467" s="70"/>
      <c r="AB467" s="70"/>
    </row>
    <row r="468" spans="27:28" x14ac:dyDescent="0.25">
      <c r="AA468" s="70"/>
      <c r="AB468" s="70"/>
    </row>
    <row r="469" spans="27:28" x14ac:dyDescent="0.25">
      <c r="AA469" s="70"/>
      <c r="AB469" s="70"/>
    </row>
    <row r="470" spans="27:28" x14ac:dyDescent="0.25">
      <c r="AA470" s="70"/>
      <c r="AB470" s="70"/>
    </row>
    <row r="471" spans="27:28" x14ac:dyDescent="0.25">
      <c r="AA471" s="70"/>
      <c r="AB471" s="70"/>
    </row>
    <row r="472" spans="27:28" x14ac:dyDescent="0.25">
      <c r="AA472" s="70"/>
      <c r="AB472" s="70"/>
    </row>
    <row r="473" spans="27:28" x14ac:dyDescent="0.25">
      <c r="AA473" s="70"/>
      <c r="AB473" s="70"/>
    </row>
    <row r="474" spans="27:28" x14ac:dyDescent="0.25">
      <c r="AA474" s="70"/>
      <c r="AB474" s="70"/>
    </row>
    <row r="475" spans="27:28" x14ac:dyDescent="0.25">
      <c r="AA475" s="70"/>
      <c r="AB475" s="70"/>
    </row>
    <row r="476" spans="27:28" x14ac:dyDescent="0.25">
      <c r="AA476" s="70"/>
      <c r="AB476" s="70"/>
    </row>
    <row r="477" spans="27:28" x14ac:dyDescent="0.25">
      <c r="AA477" s="70"/>
      <c r="AB477" s="70"/>
    </row>
    <row r="478" spans="27:28" x14ac:dyDescent="0.25">
      <c r="AA478" s="70"/>
      <c r="AB478" s="70"/>
    </row>
    <row r="479" spans="27:28" x14ac:dyDescent="0.25">
      <c r="AA479" s="70"/>
      <c r="AB479" s="70"/>
    </row>
    <row r="480" spans="27:28" x14ac:dyDescent="0.25">
      <c r="AA480" s="70"/>
      <c r="AB480" s="70"/>
    </row>
    <row r="481" spans="27:28" x14ac:dyDescent="0.25">
      <c r="AA481" s="70"/>
      <c r="AB481" s="70"/>
    </row>
    <row r="482" spans="27:28" x14ac:dyDescent="0.25">
      <c r="AA482" s="70"/>
      <c r="AB482" s="70"/>
    </row>
    <row r="483" spans="27:28" x14ac:dyDescent="0.25">
      <c r="AA483" s="70"/>
      <c r="AB483" s="70"/>
    </row>
    <row r="484" spans="27:28" x14ac:dyDescent="0.25">
      <c r="AA484" s="70"/>
      <c r="AB484" s="70"/>
    </row>
    <row r="485" spans="27:28" x14ac:dyDescent="0.25">
      <c r="AA485" s="70"/>
      <c r="AB485" s="70"/>
    </row>
    <row r="486" spans="27:28" x14ac:dyDescent="0.25">
      <c r="AA486" s="70"/>
      <c r="AB486" s="70"/>
    </row>
    <row r="487" spans="27:28" x14ac:dyDescent="0.25">
      <c r="AA487" s="70"/>
      <c r="AB487" s="70"/>
    </row>
    <row r="488" spans="27:28" x14ac:dyDescent="0.25">
      <c r="AA488" s="70"/>
      <c r="AB488" s="70"/>
    </row>
    <row r="489" spans="27:28" x14ac:dyDescent="0.25">
      <c r="AA489" s="70"/>
      <c r="AB489" s="70"/>
    </row>
    <row r="490" spans="27:28" x14ac:dyDescent="0.25">
      <c r="AA490" s="70"/>
      <c r="AB490" s="70"/>
    </row>
    <row r="491" spans="27:28" x14ac:dyDescent="0.25">
      <c r="AA491" s="70"/>
      <c r="AB491" s="70"/>
    </row>
    <row r="492" spans="27:28" x14ac:dyDescent="0.25">
      <c r="AA492" s="70"/>
      <c r="AB492" s="70"/>
    </row>
    <row r="493" spans="27:28" x14ac:dyDescent="0.25">
      <c r="AA493" s="70"/>
      <c r="AB493" s="70"/>
    </row>
    <row r="494" spans="27:28" x14ac:dyDescent="0.25">
      <c r="AA494" s="70"/>
      <c r="AB494" s="70"/>
    </row>
    <row r="495" spans="27:28" x14ac:dyDescent="0.25">
      <c r="AA495" s="70"/>
      <c r="AB495" s="70"/>
    </row>
    <row r="496" spans="27:28" x14ac:dyDescent="0.25">
      <c r="AA496" s="70"/>
      <c r="AB496" s="70"/>
    </row>
    <row r="497" spans="27:28" x14ac:dyDescent="0.25">
      <c r="AA497" s="70"/>
      <c r="AB497" s="70"/>
    </row>
    <row r="498" spans="27:28" x14ac:dyDescent="0.25">
      <c r="AA498" s="70"/>
      <c r="AB498" s="70"/>
    </row>
    <row r="499" spans="27:28" x14ac:dyDescent="0.25">
      <c r="AA499" s="70"/>
      <c r="AB499" s="70"/>
    </row>
    <row r="500" spans="27:28" x14ac:dyDescent="0.25">
      <c r="AA500" s="70"/>
      <c r="AB500" s="70"/>
    </row>
    <row r="501" spans="27:28" x14ac:dyDescent="0.25">
      <c r="AA501" s="70"/>
      <c r="AB501" s="70"/>
    </row>
    <row r="502" spans="27:28" x14ac:dyDescent="0.25">
      <c r="AA502" s="70"/>
      <c r="AB502" s="70"/>
    </row>
    <row r="503" spans="27:28" x14ac:dyDescent="0.25">
      <c r="AA503" s="70"/>
      <c r="AB503" s="70"/>
    </row>
    <row r="504" spans="27:28" x14ac:dyDescent="0.25">
      <c r="AA504" s="70"/>
      <c r="AB504" s="70"/>
    </row>
    <row r="505" spans="27:28" x14ac:dyDescent="0.25">
      <c r="AA505" s="70"/>
      <c r="AB505" s="70"/>
    </row>
    <row r="506" spans="27:28" x14ac:dyDescent="0.25">
      <c r="AA506" s="70"/>
      <c r="AB506" s="70"/>
    </row>
    <row r="507" spans="27:28" x14ac:dyDescent="0.25">
      <c r="AA507" s="70"/>
      <c r="AB507" s="70"/>
    </row>
    <row r="508" spans="27:28" x14ac:dyDescent="0.25">
      <c r="AA508" s="70"/>
      <c r="AB508" s="70"/>
    </row>
    <row r="509" spans="27:28" x14ac:dyDescent="0.25">
      <c r="AA509" s="70"/>
      <c r="AB509" s="70"/>
    </row>
    <row r="510" spans="27:28" x14ac:dyDescent="0.25">
      <c r="AA510" s="70"/>
      <c r="AB510" s="70"/>
    </row>
    <row r="511" spans="27:28" x14ac:dyDescent="0.25">
      <c r="AA511" s="70"/>
      <c r="AB511" s="70"/>
    </row>
    <row r="512" spans="27:28" x14ac:dyDescent="0.25">
      <c r="AA512" s="70"/>
      <c r="AB512" s="70"/>
    </row>
    <row r="513" spans="27:28" x14ac:dyDescent="0.25">
      <c r="AA513" s="70"/>
      <c r="AB513" s="70"/>
    </row>
    <row r="514" spans="27:28" x14ac:dyDescent="0.25">
      <c r="AA514" s="70"/>
      <c r="AB514" s="70"/>
    </row>
    <row r="515" spans="27:28" x14ac:dyDescent="0.25">
      <c r="AA515" s="70"/>
      <c r="AB515" s="70"/>
    </row>
    <row r="516" spans="27:28" x14ac:dyDescent="0.25">
      <c r="AA516" s="70"/>
      <c r="AB516" s="70"/>
    </row>
    <row r="517" spans="27:28" x14ac:dyDescent="0.25">
      <c r="AA517" s="70"/>
      <c r="AB517" s="70"/>
    </row>
    <row r="518" spans="27:28" x14ac:dyDescent="0.25">
      <c r="AA518" s="70"/>
      <c r="AB518" s="70"/>
    </row>
    <row r="519" spans="27:28" x14ac:dyDescent="0.25">
      <c r="AA519" s="70"/>
      <c r="AB519" s="70"/>
    </row>
    <row r="520" spans="27:28" x14ac:dyDescent="0.25">
      <c r="AA520" s="70"/>
      <c r="AB520" s="70"/>
    </row>
    <row r="521" spans="27:28" x14ac:dyDescent="0.25">
      <c r="AA521" s="70"/>
      <c r="AB521" s="70"/>
    </row>
    <row r="522" spans="27:28" x14ac:dyDescent="0.25">
      <c r="AA522" s="70"/>
      <c r="AB522" s="70"/>
    </row>
    <row r="523" spans="27:28" x14ac:dyDescent="0.25">
      <c r="AA523" s="70"/>
      <c r="AB523" s="70"/>
    </row>
    <row r="524" spans="27:28" x14ac:dyDescent="0.25">
      <c r="AA524" s="70"/>
      <c r="AB524" s="70"/>
    </row>
    <row r="525" spans="27:28" x14ac:dyDescent="0.25">
      <c r="AA525" s="70"/>
      <c r="AB525" s="70"/>
    </row>
    <row r="526" spans="27:28" x14ac:dyDescent="0.25">
      <c r="AA526" s="70"/>
      <c r="AB526" s="70"/>
    </row>
    <row r="527" spans="27:28" x14ac:dyDescent="0.25">
      <c r="AA527" s="70"/>
      <c r="AB527" s="70"/>
    </row>
    <row r="528" spans="27:28" x14ac:dyDescent="0.25">
      <c r="AA528" s="70"/>
      <c r="AB528" s="70"/>
    </row>
    <row r="529" spans="27:28" x14ac:dyDescent="0.25">
      <c r="AA529" s="70"/>
      <c r="AB529" s="70"/>
    </row>
    <row r="530" spans="27:28" x14ac:dyDescent="0.25">
      <c r="AA530" s="70"/>
      <c r="AB530" s="70"/>
    </row>
    <row r="531" spans="27:28" x14ac:dyDescent="0.25">
      <c r="AA531" s="70"/>
      <c r="AB531" s="70"/>
    </row>
    <row r="532" spans="27:28" x14ac:dyDescent="0.25">
      <c r="AA532" s="70"/>
      <c r="AB532" s="70"/>
    </row>
    <row r="533" spans="27:28" x14ac:dyDescent="0.25">
      <c r="AA533" s="70"/>
      <c r="AB533" s="70"/>
    </row>
    <row r="534" spans="27:28" x14ac:dyDescent="0.25">
      <c r="AA534" s="70"/>
      <c r="AB534" s="70"/>
    </row>
    <row r="535" spans="27:28" x14ac:dyDescent="0.25">
      <c r="AA535" s="70"/>
      <c r="AB535" s="70"/>
    </row>
    <row r="536" spans="27:28" x14ac:dyDescent="0.25">
      <c r="AA536" s="70"/>
      <c r="AB536" s="70"/>
    </row>
    <row r="537" spans="27:28" x14ac:dyDescent="0.25">
      <c r="AA537" s="70"/>
      <c r="AB537" s="70"/>
    </row>
    <row r="538" spans="27:28" x14ac:dyDescent="0.25">
      <c r="AA538" s="70"/>
      <c r="AB538" s="70"/>
    </row>
    <row r="539" spans="27:28" x14ac:dyDescent="0.25">
      <c r="AA539" s="70"/>
      <c r="AB539" s="70"/>
    </row>
    <row r="540" spans="27:28" x14ac:dyDescent="0.25">
      <c r="AA540" s="70"/>
      <c r="AB540" s="70"/>
    </row>
    <row r="541" spans="27:28" x14ac:dyDescent="0.25">
      <c r="AA541" s="70"/>
      <c r="AB541" s="70"/>
    </row>
    <row r="542" spans="27:28" x14ac:dyDescent="0.25">
      <c r="AA542" s="70"/>
      <c r="AB542" s="70"/>
    </row>
    <row r="543" spans="27:28" x14ac:dyDescent="0.25">
      <c r="AA543" s="70"/>
      <c r="AB543" s="70"/>
    </row>
    <row r="544" spans="27:28" x14ac:dyDescent="0.25">
      <c r="AA544" s="70"/>
      <c r="AB544" s="70"/>
    </row>
    <row r="545" spans="27:28" x14ac:dyDescent="0.25">
      <c r="AA545" s="70"/>
      <c r="AB545" s="70"/>
    </row>
    <row r="546" spans="27:28" x14ac:dyDescent="0.25">
      <c r="AA546" s="70"/>
      <c r="AB546" s="70"/>
    </row>
    <row r="547" spans="27:28" x14ac:dyDescent="0.25">
      <c r="AA547" s="70"/>
      <c r="AB547" s="70"/>
    </row>
    <row r="548" spans="27:28" x14ac:dyDescent="0.25">
      <c r="AA548" s="70"/>
      <c r="AB548" s="70"/>
    </row>
    <row r="549" spans="27:28" x14ac:dyDescent="0.25">
      <c r="AA549" s="70"/>
      <c r="AB549" s="70"/>
    </row>
    <row r="550" spans="27:28" x14ac:dyDescent="0.25">
      <c r="AA550" s="70"/>
      <c r="AB550" s="70"/>
    </row>
    <row r="551" spans="27:28" x14ac:dyDescent="0.25">
      <c r="AA551" s="70"/>
      <c r="AB551" s="70"/>
    </row>
    <row r="552" spans="27:28" x14ac:dyDescent="0.25">
      <c r="AA552" s="70"/>
      <c r="AB552" s="70"/>
    </row>
    <row r="553" spans="27:28" x14ac:dyDescent="0.25">
      <c r="AA553" s="70"/>
      <c r="AB553" s="70"/>
    </row>
    <row r="554" spans="27:28" x14ac:dyDescent="0.25">
      <c r="AA554" s="70"/>
      <c r="AB554" s="70"/>
    </row>
    <row r="555" spans="27:28" x14ac:dyDescent="0.25">
      <c r="AA555" s="70"/>
      <c r="AB555" s="70"/>
    </row>
    <row r="556" spans="27:28" x14ac:dyDescent="0.25">
      <c r="AA556" s="70"/>
      <c r="AB556" s="70"/>
    </row>
    <row r="557" spans="27:28" x14ac:dyDescent="0.25">
      <c r="AA557" s="70"/>
      <c r="AB557" s="70"/>
    </row>
    <row r="558" spans="27:28" x14ac:dyDescent="0.25">
      <c r="AA558" s="70"/>
      <c r="AB558" s="70"/>
    </row>
    <row r="559" spans="27:28" x14ac:dyDescent="0.25">
      <c r="AA559" s="70"/>
      <c r="AB559" s="70"/>
    </row>
    <row r="560" spans="27:28" x14ac:dyDescent="0.25">
      <c r="AA560" s="70"/>
      <c r="AB560" s="70"/>
    </row>
    <row r="561" spans="27:28" x14ac:dyDescent="0.25">
      <c r="AA561" s="70"/>
      <c r="AB561" s="70"/>
    </row>
    <row r="562" spans="27:28" x14ac:dyDescent="0.25">
      <c r="AA562" s="70"/>
      <c r="AB562" s="70"/>
    </row>
    <row r="563" spans="27:28" x14ac:dyDescent="0.25">
      <c r="AA563" s="70"/>
      <c r="AB563" s="70"/>
    </row>
    <row r="564" spans="27:28" x14ac:dyDescent="0.25">
      <c r="AA564" s="70"/>
      <c r="AB564" s="70"/>
    </row>
    <row r="565" spans="27:28" x14ac:dyDescent="0.25">
      <c r="AA565" s="70"/>
      <c r="AB565" s="70"/>
    </row>
    <row r="566" spans="27:28" x14ac:dyDescent="0.25">
      <c r="AA566" s="70"/>
      <c r="AB566" s="70"/>
    </row>
    <row r="567" spans="27:28" x14ac:dyDescent="0.25">
      <c r="AA567" s="70"/>
      <c r="AB567" s="70"/>
    </row>
    <row r="568" spans="27:28" x14ac:dyDescent="0.25">
      <c r="AA568" s="70"/>
      <c r="AB568" s="70"/>
    </row>
    <row r="569" spans="27:28" x14ac:dyDescent="0.25">
      <c r="AA569" s="70"/>
      <c r="AB569" s="70"/>
    </row>
    <row r="570" spans="27:28" x14ac:dyDescent="0.25">
      <c r="AA570" s="70"/>
      <c r="AB570" s="70"/>
    </row>
    <row r="571" spans="27:28" x14ac:dyDescent="0.25">
      <c r="AA571" s="70"/>
      <c r="AB571" s="70"/>
    </row>
    <row r="572" spans="27:28" x14ac:dyDescent="0.25">
      <c r="AA572" s="70"/>
      <c r="AB572" s="70"/>
    </row>
    <row r="573" spans="27:28" x14ac:dyDescent="0.25">
      <c r="AA573" s="70"/>
      <c r="AB573" s="70"/>
    </row>
    <row r="574" spans="27:28" x14ac:dyDescent="0.25">
      <c r="AA574" s="70"/>
      <c r="AB574" s="70"/>
    </row>
    <row r="575" spans="27:28" x14ac:dyDescent="0.25">
      <c r="AA575" s="70"/>
      <c r="AB575" s="70"/>
    </row>
    <row r="576" spans="27:28" x14ac:dyDescent="0.25">
      <c r="AA576" s="70"/>
      <c r="AB576" s="70"/>
    </row>
    <row r="577" spans="27:28" x14ac:dyDescent="0.25">
      <c r="AA577" s="70"/>
      <c r="AB577" s="70"/>
    </row>
    <row r="578" spans="27:28" x14ac:dyDescent="0.25">
      <c r="AA578" s="70"/>
      <c r="AB578" s="70"/>
    </row>
    <row r="579" spans="27:28" x14ac:dyDescent="0.25">
      <c r="AA579" s="70"/>
      <c r="AB579" s="70"/>
    </row>
    <row r="580" spans="27:28" x14ac:dyDescent="0.25">
      <c r="AA580" s="70"/>
      <c r="AB580" s="70"/>
    </row>
    <row r="581" spans="27:28" x14ac:dyDescent="0.25">
      <c r="AA581" s="70"/>
      <c r="AB581" s="70"/>
    </row>
  </sheetData>
  <autoFilter ref="A12:AJ115"/>
  <mergeCells count="27">
    <mergeCell ref="O139:S139"/>
    <mergeCell ref="C22:AF22"/>
    <mergeCell ref="C25:AF25"/>
    <mergeCell ref="C24:AF24"/>
    <mergeCell ref="C30:AF30"/>
    <mergeCell ref="C31:AF31"/>
    <mergeCell ref="C32:AF32"/>
    <mergeCell ref="C69:AF69"/>
    <mergeCell ref="G71:AF71"/>
    <mergeCell ref="G92:AF92"/>
    <mergeCell ref="C33:AF33"/>
    <mergeCell ref="C41:AF41"/>
    <mergeCell ref="C47:AF47"/>
    <mergeCell ref="C50:AF50"/>
    <mergeCell ref="AA67:AF67"/>
    <mergeCell ref="A9:B9"/>
    <mergeCell ref="V9:Y9"/>
    <mergeCell ref="C18:AF18"/>
    <mergeCell ref="C36:AF36"/>
    <mergeCell ref="C37:AF37"/>
    <mergeCell ref="N17:AF17"/>
    <mergeCell ref="A5:C5"/>
    <mergeCell ref="V5:Y5"/>
    <mergeCell ref="A6:C6"/>
    <mergeCell ref="V6:Y6"/>
    <mergeCell ref="A7:C7"/>
    <mergeCell ref="V7:Y7"/>
  </mergeCells>
  <printOptions horizontalCentered="1" verticalCentered="1"/>
  <pageMargins left="0" right="0" top="0" bottom="0" header="0.31496062992125984" footer="0.31496062992125984"/>
  <pageSetup paperSize="9" scale="82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4"/>
  <sheetViews>
    <sheetView workbookViewId="0">
      <pane xSplit="2" ySplit="12" topLeftCell="K13" activePane="bottomRight" state="frozen"/>
      <selection pane="topRight" activeCell="C1" sqref="C1"/>
      <selection pane="bottomLeft" activeCell="A13" sqref="A13"/>
      <selection pane="bottomRight" activeCell="AN13" sqref="AN13"/>
    </sheetView>
  </sheetViews>
  <sheetFormatPr baseColWidth="10" defaultRowHeight="15" x14ac:dyDescent="0.25"/>
  <cols>
    <col min="1" max="1" width="6" style="234" customWidth="1"/>
    <col min="2" max="2" width="39.5703125" customWidth="1"/>
    <col min="3" max="36" width="6.7109375" customWidth="1"/>
    <col min="37" max="37" width="9.42578125" customWidth="1"/>
    <col min="38" max="38" width="9.85546875" customWidth="1"/>
    <col min="39" max="39" width="15.140625" customWidth="1"/>
  </cols>
  <sheetData>
    <row r="1" spans="1:40" x14ac:dyDescent="0.25">
      <c r="AD1" s="66"/>
      <c r="AE1" s="66"/>
    </row>
    <row r="2" spans="1:40" x14ac:dyDescent="0.25">
      <c r="A2" s="235" t="s">
        <v>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64"/>
      <c r="AE2" s="64"/>
      <c r="AF2" s="3"/>
      <c r="AG2" s="3"/>
      <c r="AH2" s="3"/>
      <c r="AI2" s="3"/>
      <c r="AJ2" s="3"/>
    </row>
    <row r="3" spans="1:40" x14ac:dyDescent="0.25">
      <c r="AD3" s="66"/>
      <c r="AE3" s="66"/>
    </row>
    <row r="4" spans="1:40" x14ac:dyDescent="0.25">
      <c r="AD4" s="66"/>
      <c r="AE4" s="66"/>
    </row>
    <row r="5" spans="1:40" x14ac:dyDescent="0.25">
      <c r="A5" s="455" t="s">
        <v>149</v>
      </c>
      <c r="B5" s="457"/>
      <c r="C5" s="456"/>
      <c r="D5" s="236"/>
      <c r="T5" s="9" t="s">
        <v>0</v>
      </c>
      <c r="U5" s="48"/>
      <c r="V5" s="48"/>
      <c r="W5" s="7"/>
      <c r="X5" s="458" t="s">
        <v>150</v>
      </c>
      <c r="Y5" s="458"/>
      <c r="Z5" s="458"/>
      <c r="AA5" s="458"/>
      <c r="AB5" s="36"/>
      <c r="AC5" s="36"/>
      <c r="AD5" s="65"/>
      <c r="AE5" s="65"/>
      <c r="AF5" s="36"/>
      <c r="AG5" s="36"/>
      <c r="AH5" s="36"/>
      <c r="AI5" s="36"/>
    </row>
    <row r="6" spans="1:40" x14ac:dyDescent="0.25">
      <c r="A6" s="455" t="s">
        <v>148</v>
      </c>
      <c r="B6" s="457"/>
      <c r="C6" s="456"/>
      <c r="D6" s="236"/>
      <c r="T6" s="9" t="s">
        <v>1</v>
      </c>
      <c r="U6" s="48"/>
      <c r="V6" s="48"/>
      <c r="W6" s="7"/>
      <c r="X6" s="458" t="s">
        <v>153</v>
      </c>
      <c r="Y6" s="458"/>
      <c r="Z6" s="458"/>
      <c r="AA6" s="458"/>
      <c r="AB6" s="36"/>
      <c r="AC6" s="36"/>
      <c r="AD6" s="65"/>
      <c r="AE6" s="65"/>
      <c r="AF6" s="36"/>
      <c r="AG6" s="36"/>
      <c r="AH6" s="36"/>
      <c r="AI6" s="36"/>
    </row>
    <row r="7" spans="1:40" x14ac:dyDescent="0.25">
      <c r="A7" s="455" t="s">
        <v>343</v>
      </c>
      <c r="B7" s="457"/>
      <c r="C7" s="456"/>
      <c r="D7" s="236"/>
      <c r="T7" s="9" t="s">
        <v>8</v>
      </c>
      <c r="U7" s="48"/>
      <c r="V7" s="48"/>
      <c r="W7" s="7"/>
      <c r="X7" s="458"/>
      <c r="Y7" s="458"/>
      <c r="Z7" s="458"/>
      <c r="AA7" s="458"/>
      <c r="AB7" s="36"/>
      <c r="AC7" s="36"/>
      <c r="AD7" s="65"/>
      <c r="AE7" s="65"/>
      <c r="AF7" s="36"/>
      <c r="AG7" s="36"/>
      <c r="AH7" s="36"/>
      <c r="AI7" s="36"/>
    </row>
    <row r="8" spans="1:40" x14ac:dyDescent="0.25">
      <c r="A8" s="235"/>
      <c r="T8" s="10"/>
      <c r="U8" s="10"/>
      <c r="V8" s="10"/>
      <c r="W8" s="5"/>
      <c r="AD8" s="66"/>
      <c r="AE8" s="66"/>
    </row>
    <row r="9" spans="1:40" x14ac:dyDescent="0.25">
      <c r="A9" s="455" t="s">
        <v>152</v>
      </c>
      <c r="B9" s="456"/>
      <c r="T9" s="9" t="s">
        <v>3</v>
      </c>
      <c r="U9" s="48"/>
      <c r="V9" s="48"/>
      <c r="W9" s="7"/>
      <c r="X9" s="478" t="s">
        <v>346</v>
      </c>
      <c r="Y9" s="478"/>
      <c r="Z9" s="478"/>
      <c r="AA9" s="478"/>
      <c r="AD9" s="66"/>
      <c r="AE9" s="66"/>
    </row>
    <row r="10" spans="1:40" x14ac:dyDescent="0.25">
      <c r="AD10" s="66"/>
      <c r="AE10" s="66"/>
    </row>
    <row r="11" spans="1:40" ht="5.25" customHeight="1" thickBot="1" x14ac:dyDescent="0.3">
      <c r="AD11" s="66"/>
      <c r="AE11" s="66"/>
    </row>
    <row r="12" spans="1:40" s="2" customFormat="1" ht="34.5" customHeight="1" thickBot="1" x14ac:dyDescent="0.3">
      <c r="A12" s="77" t="s">
        <v>9</v>
      </c>
      <c r="B12" s="78" t="s">
        <v>10</v>
      </c>
      <c r="C12" s="237" t="s">
        <v>56</v>
      </c>
      <c r="D12" s="237" t="s">
        <v>264</v>
      </c>
      <c r="E12" s="237" t="s">
        <v>224</v>
      </c>
      <c r="F12" s="237" t="s">
        <v>11</v>
      </c>
      <c r="G12" s="237" t="s">
        <v>154</v>
      </c>
      <c r="H12" s="237" t="s">
        <v>347</v>
      </c>
      <c r="I12" s="237" t="s">
        <v>158</v>
      </c>
      <c r="J12" s="237" t="s">
        <v>159</v>
      </c>
      <c r="K12" s="237" t="s">
        <v>160</v>
      </c>
      <c r="L12" s="237" t="s">
        <v>161</v>
      </c>
      <c r="M12" s="237" t="s">
        <v>162</v>
      </c>
      <c r="N12" s="237" t="s">
        <v>166</v>
      </c>
      <c r="O12" s="237" t="s">
        <v>155</v>
      </c>
      <c r="P12" s="237" t="s">
        <v>182</v>
      </c>
      <c r="Q12" s="237" t="s">
        <v>255</v>
      </c>
      <c r="R12" s="237" t="s">
        <v>55</v>
      </c>
      <c r="S12" s="237" t="s">
        <v>12</v>
      </c>
      <c r="T12" s="237" t="s">
        <v>14</v>
      </c>
      <c r="U12" s="237" t="s">
        <v>13</v>
      </c>
      <c r="V12" s="237" t="s">
        <v>184</v>
      </c>
      <c r="W12" s="237" t="s">
        <v>185</v>
      </c>
      <c r="X12" s="237" t="s">
        <v>15</v>
      </c>
      <c r="Y12" s="237" t="s">
        <v>16</v>
      </c>
      <c r="Z12" s="237" t="s">
        <v>57</v>
      </c>
      <c r="AA12" s="237" t="s">
        <v>17</v>
      </c>
      <c r="AB12" s="238" t="s">
        <v>225</v>
      </c>
      <c r="AC12" s="238" t="s">
        <v>17</v>
      </c>
      <c r="AD12" s="238" t="s">
        <v>179</v>
      </c>
      <c r="AE12" s="237" t="s">
        <v>170</v>
      </c>
      <c r="AF12" s="237" t="s">
        <v>173</v>
      </c>
      <c r="AG12" s="239" t="s">
        <v>259</v>
      </c>
      <c r="AH12" s="239" t="s">
        <v>363</v>
      </c>
      <c r="AI12" s="239" t="s">
        <v>364</v>
      </c>
      <c r="AJ12" s="239" t="s">
        <v>348</v>
      </c>
      <c r="AK12" s="120" t="s">
        <v>51</v>
      </c>
      <c r="AL12" s="93" t="s">
        <v>38</v>
      </c>
      <c r="AM12" s="95" t="s">
        <v>52</v>
      </c>
      <c r="AN12" s="2" t="s">
        <v>329</v>
      </c>
    </row>
    <row r="13" spans="1:40" ht="20.100000000000001" customHeight="1" x14ac:dyDescent="0.25">
      <c r="A13" s="240">
        <v>1</v>
      </c>
      <c r="B13" s="116" t="s">
        <v>61</v>
      </c>
      <c r="C13" s="241"/>
      <c r="D13" s="112"/>
      <c r="E13" s="62"/>
      <c r="F13" s="62"/>
      <c r="G13" s="242"/>
      <c r="H13" s="24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>
        <f t="shared" ref="V13:W16" si="0">6*12</f>
        <v>72</v>
      </c>
      <c r="W13" s="62">
        <f t="shared" si="0"/>
        <v>72</v>
      </c>
      <c r="X13" s="63"/>
      <c r="Y13" s="62"/>
      <c r="Z13" s="63"/>
      <c r="AA13" s="63"/>
      <c r="AB13" s="62"/>
      <c r="AC13" s="63"/>
      <c r="AD13" s="243"/>
      <c r="AE13" s="243">
        <f>1*6</f>
        <v>6</v>
      </c>
      <c r="AF13" s="62"/>
      <c r="AG13" s="126"/>
      <c r="AH13" s="126"/>
      <c r="AI13" s="126"/>
      <c r="AJ13" s="244"/>
      <c r="AK13" s="76">
        <f>SUM(C13:AJ13)</f>
        <v>150</v>
      </c>
      <c r="AL13" s="245">
        <v>0</v>
      </c>
      <c r="AM13" s="261"/>
      <c r="AN13" t="s">
        <v>320</v>
      </c>
    </row>
    <row r="14" spans="1:40" ht="20.100000000000001" customHeight="1" x14ac:dyDescent="0.25">
      <c r="A14" s="246">
        <v>2</v>
      </c>
      <c r="B14" s="42" t="s">
        <v>63</v>
      </c>
      <c r="C14" s="119"/>
      <c r="D14" s="59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>
        <f t="shared" si="0"/>
        <v>72</v>
      </c>
      <c r="W14" s="41">
        <f t="shared" si="0"/>
        <v>72</v>
      </c>
      <c r="X14" s="1"/>
      <c r="Y14" s="41"/>
      <c r="Z14" s="1"/>
      <c r="AA14" s="1"/>
      <c r="AB14" s="41"/>
      <c r="AC14" s="1"/>
      <c r="AD14" s="58"/>
      <c r="AE14" s="58">
        <f>1*6</f>
        <v>6</v>
      </c>
      <c r="AF14" s="41"/>
      <c r="AG14" s="42"/>
      <c r="AH14" s="42"/>
      <c r="AI14" s="42"/>
      <c r="AJ14" s="247"/>
      <c r="AK14" s="76">
        <f t="shared" ref="AK14:AK76" si="1">SUM(C14:AJ14)</f>
        <v>150</v>
      </c>
      <c r="AL14" s="248">
        <v>0</v>
      </c>
      <c r="AM14" s="249" t="e">
        <f t="shared" ref="AM14:AM78" si="2">+AL14/C14</f>
        <v>#DIV/0!</v>
      </c>
      <c r="AN14" t="s">
        <v>320</v>
      </c>
    </row>
    <row r="15" spans="1:40" ht="20.100000000000001" customHeight="1" x14ac:dyDescent="0.25">
      <c r="A15" s="240">
        <v>3</v>
      </c>
      <c r="B15" s="42" t="s">
        <v>361</v>
      </c>
      <c r="C15" s="119"/>
      <c r="D15" s="59"/>
      <c r="E15" s="41"/>
      <c r="F15" s="41">
        <v>4</v>
      </c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1"/>
      <c r="Y15" s="41">
        <v>146</v>
      </c>
      <c r="Z15" s="1"/>
      <c r="AA15" s="1"/>
      <c r="AB15" s="41"/>
      <c r="AC15" s="1"/>
      <c r="AD15" s="58"/>
      <c r="AE15" s="58"/>
      <c r="AF15" s="41"/>
      <c r="AG15" s="42"/>
      <c r="AH15" s="42"/>
      <c r="AI15" s="42"/>
      <c r="AJ15" s="247"/>
      <c r="AK15" s="76">
        <f t="shared" si="1"/>
        <v>150</v>
      </c>
      <c r="AL15" s="248">
        <v>9</v>
      </c>
      <c r="AM15" s="249"/>
      <c r="AN15" t="s">
        <v>320</v>
      </c>
    </row>
    <row r="16" spans="1:40" ht="20.100000000000001" customHeight="1" x14ac:dyDescent="0.25">
      <c r="A16" s="240">
        <v>3</v>
      </c>
      <c r="B16" s="42" t="s">
        <v>64</v>
      </c>
      <c r="C16" s="119"/>
      <c r="D16" s="59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>
        <f>1*6</f>
        <v>6</v>
      </c>
      <c r="U16" s="41"/>
      <c r="V16" s="41">
        <f t="shared" si="0"/>
        <v>72</v>
      </c>
      <c r="W16" s="41">
        <f t="shared" si="0"/>
        <v>72</v>
      </c>
      <c r="X16" s="1"/>
      <c r="Y16" s="41"/>
      <c r="Z16" s="1"/>
      <c r="AA16" s="1"/>
      <c r="AB16" s="41"/>
      <c r="AC16" s="1"/>
      <c r="AD16" s="58"/>
      <c r="AE16" s="58"/>
      <c r="AF16" s="41"/>
      <c r="AG16" s="42"/>
      <c r="AH16" s="42"/>
      <c r="AI16" s="42"/>
      <c r="AJ16" s="247"/>
      <c r="AK16" s="76">
        <f t="shared" si="1"/>
        <v>150</v>
      </c>
      <c r="AL16" s="248">
        <v>0</v>
      </c>
      <c r="AM16" s="249" t="e">
        <f t="shared" si="2"/>
        <v>#DIV/0!</v>
      </c>
      <c r="AN16" t="s">
        <v>320</v>
      </c>
    </row>
    <row r="17" spans="1:40" ht="20.100000000000001" customHeight="1" x14ac:dyDescent="0.25">
      <c r="A17" s="246">
        <v>4</v>
      </c>
      <c r="B17" s="42" t="s">
        <v>65</v>
      </c>
      <c r="C17" s="119"/>
      <c r="D17" s="59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>
        <f>1*6</f>
        <v>6</v>
      </c>
      <c r="U17" s="41"/>
      <c r="V17" s="41">
        <f>7*12</f>
        <v>84</v>
      </c>
      <c r="W17" s="41">
        <f>5*12</f>
        <v>60</v>
      </c>
      <c r="X17" s="1"/>
      <c r="Y17" s="41"/>
      <c r="Z17" s="1"/>
      <c r="AA17" s="1"/>
      <c r="AB17" s="41"/>
      <c r="AC17" s="1"/>
      <c r="AD17" s="58"/>
      <c r="AE17" s="58"/>
      <c r="AF17" s="41"/>
      <c r="AG17" s="42"/>
      <c r="AH17" s="42"/>
      <c r="AI17" s="42"/>
      <c r="AJ17" s="247"/>
      <c r="AK17" s="76">
        <f t="shared" si="1"/>
        <v>150</v>
      </c>
      <c r="AL17" s="248">
        <v>0</v>
      </c>
      <c r="AM17" s="249" t="e">
        <f t="shared" si="2"/>
        <v>#DIV/0!</v>
      </c>
      <c r="AN17" t="s">
        <v>320</v>
      </c>
    </row>
    <row r="18" spans="1:40" ht="20.100000000000001" customHeight="1" x14ac:dyDescent="0.25">
      <c r="A18" s="240">
        <v>5</v>
      </c>
      <c r="B18" s="42" t="s">
        <v>66</v>
      </c>
      <c r="C18" s="464" t="s">
        <v>349</v>
      </c>
      <c r="D18" s="447"/>
      <c r="E18" s="447"/>
      <c r="F18" s="447"/>
      <c r="G18" s="447"/>
      <c r="H18" s="447"/>
      <c r="I18" s="447"/>
      <c r="J18" s="447"/>
      <c r="K18" s="447"/>
      <c r="L18" s="447"/>
      <c r="M18" s="447"/>
      <c r="N18" s="447"/>
      <c r="O18" s="447"/>
      <c r="P18" s="447"/>
      <c r="Q18" s="447"/>
      <c r="R18" s="447"/>
      <c r="S18" s="447"/>
      <c r="T18" s="447"/>
      <c r="U18" s="447"/>
      <c r="V18" s="447"/>
      <c r="W18" s="447"/>
      <c r="X18" s="447"/>
      <c r="Y18" s="447"/>
      <c r="Z18" s="447"/>
      <c r="AA18" s="447"/>
      <c r="AB18" s="447"/>
      <c r="AC18" s="447"/>
      <c r="AD18" s="447"/>
      <c r="AE18" s="447"/>
      <c r="AF18" s="447"/>
      <c r="AG18" s="447"/>
      <c r="AH18" s="447"/>
      <c r="AI18" s="447"/>
      <c r="AJ18" s="477"/>
      <c r="AK18" s="76">
        <f>SUM(C18:AJ18)</f>
        <v>0</v>
      </c>
      <c r="AL18" s="248">
        <v>0</v>
      </c>
      <c r="AM18" s="249" t="e">
        <f>+AL18/#REF!</f>
        <v>#REF!</v>
      </c>
      <c r="AN18" t="s">
        <v>320</v>
      </c>
    </row>
    <row r="19" spans="1:40" ht="20.100000000000001" customHeight="1" x14ac:dyDescent="0.25">
      <c r="A19" s="246">
        <v>6</v>
      </c>
      <c r="B19" s="42" t="s">
        <v>67</v>
      </c>
      <c r="C19" s="128"/>
      <c r="D19" s="43">
        <v>150</v>
      </c>
      <c r="E19" s="447" t="s">
        <v>350</v>
      </c>
      <c r="F19" s="447"/>
      <c r="G19" s="447"/>
      <c r="H19" s="447"/>
      <c r="I19" s="447"/>
      <c r="J19" s="447"/>
      <c r="K19" s="447"/>
      <c r="L19" s="447"/>
      <c r="M19" s="447"/>
      <c r="N19" s="447"/>
      <c r="O19" s="447"/>
      <c r="P19" s="447"/>
      <c r="Q19" s="447"/>
      <c r="R19" s="447"/>
      <c r="S19" s="447"/>
      <c r="T19" s="447"/>
      <c r="U19" s="447"/>
      <c r="V19" s="447"/>
      <c r="W19" s="447"/>
      <c r="X19" s="447"/>
      <c r="Y19" s="447"/>
      <c r="Z19" s="447"/>
      <c r="AA19" s="447"/>
      <c r="AB19" s="447"/>
      <c r="AC19" s="447"/>
      <c r="AD19" s="447"/>
      <c r="AE19" s="447"/>
      <c r="AF19" s="447"/>
      <c r="AG19" s="447"/>
      <c r="AH19" s="447"/>
      <c r="AI19" s="447"/>
      <c r="AJ19" s="477"/>
      <c r="AK19" s="76">
        <f>SUM(C19:AJ19)</f>
        <v>150</v>
      </c>
      <c r="AL19" s="248">
        <v>186</v>
      </c>
      <c r="AM19" s="249" t="e">
        <f>+AL19/#REF!</f>
        <v>#REF!</v>
      </c>
      <c r="AN19" t="s">
        <v>320</v>
      </c>
    </row>
    <row r="20" spans="1:40" ht="20.100000000000001" customHeight="1" x14ac:dyDescent="0.25">
      <c r="A20" s="240">
        <v>7</v>
      </c>
      <c r="B20" s="42" t="s">
        <v>68</v>
      </c>
      <c r="C20" s="119"/>
      <c r="D20" s="59"/>
      <c r="E20" s="41"/>
      <c r="F20" s="41"/>
      <c r="G20" s="57"/>
      <c r="H20" s="57"/>
      <c r="I20" s="41"/>
      <c r="J20" s="43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>
        <f>5*12</f>
        <v>60</v>
      </c>
      <c r="X20" s="1"/>
      <c r="Y20" s="41"/>
      <c r="Z20" s="1"/>
      <c r="AA20" s="1"/>
      <c r="AB20" s="41"/>
      <c r="AC20" s="1"/>
      <c r="AD20" s="58"/>
      <c r="AE20" s="58"/>
      <c r="AF20" s="41"/>
      <c r="AG20" s="42"/>
      <c r="AH20" s="42"/>
      <c r="AI20" s="42"/>
      <c r="AJ20" s="247"/>
      <c r="AK20" s="76">
        <f t="shared" si="1"/>
        <v>60</v>
      </c>
      <c r="AL20" s="248">
        <v>0</v>
      </c>
      <c r="AM20" s="249" t="e">
        <f t="shared" si="2"/>
        <v>#DIV/0!</v>
      </c>
      <c r="AN20" t="s">
        <v>320</v>
      </c>
    </row>
    <row r="21" spans="1:40" ht="20.100000000000001" customHeight="1" x14ac:dyDescent="0.25">
      <c r="A21" s="246">
        <v>8</v>
      </c>
      <c r="B21" s="42" t="s">
        <v>69</v>
      </c>
      <c r="C21" s="119"/>
      <c r="D21" s="59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>
        <f>1*6</f>
        <v>6</v>
      </c>
      <c r="U21" s="41"/>
      <c r="V21" s="41">
        <f>6*12</f>
        <v>72</v>
      </c>
      <c r="W21" s="41">
        <f>6*12</f>
        <v>72</v>
      </c>
      <c r="X21" s="1"/>
      <c r="Y21" s="41"/>
      <c r="Z21" s="1"/>
      <c r="AA21" s="1"/>
      <c r="AB21" s="41"/>
      <c r="AC21" s="1"/>
      <c r="AD21" s="58"/>
      <c r="AE21" s="58"/>
      <c r="AF21" s="41"/>
      <c r="AG21" s="42"/>
      <c r="AH21" s="42"/>
      <c r="AI21" s="42"/>
      <c r="AJ21" s="247"/>
      <c r="AK21" s="76">
        <f t="shared" si="1"/>
        <v>150</v>
      </c>
      <c r="AL21" s="248">
        <v>0</v>
      </c>
      <c r="AM21" s="249" t="e">
        <f t="shared" si="2"/>
        <v>#DIV/0!</v>
      </c>
      <c r="AN21" t="s">
        <v>320</v>
      </c>
    </row>
    <row r="22" spans="1:40" ht="20.100000000000001" customHeight="1" x14ac:dyDescent="0.25">
      <c r="A22" s="240">
        <v>9</v>
      </c>
      <c r="B22" s="42" t="s">
        <v>70</v>
      </c>
      <c r="C22" s="119"/>
      <c r="D22" s="59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>
        <f>1*6</f>
        <v>6</v>
      </c>
      <c r="U22" s="41"/>
      <c r="V22" s="41">
        <f>6*12</f>
        <v>72</v>
      </c>
      <c r="W22" s="41">
        <f>6*12</f>
        <v>72</v>
      </c>
      <c r="X22" s="1"/>
      <c r="Y22" s="41"/>
      <c r="Z22" s="1"/>
      <c r="AA22" s="41"/>
      <c r="AB22" s="41"/>
      <c r="AC22" s="41"/>
      <c r="AD22" s="58"/>
      <c r="AE22" s="58"/>
      <c r="AF22" s="41"/>
      <c r="AG22" s="42"/>
      <c r="AH22" s="42"/>
      <c r="AI22" s="42"/>
      <c r="AJ22" s="247"/>
      <c r="AK22" s="76">
        <f t="shared" si="1"/>
        <v>150</v>
      </c>
      <c r="AL22" s="248">
        <v>0</v>
      </c>
      <c r="AM22" s="249" t="e">
        <f t="shared" si="2"/>
        <v>#DIV/0!</v>
      </c>
      <c r="AN22" t="s">
        <v>320</v>
      </c>
    </row>
    <row r="23" spans="1:40" ht="20.100000000000001" customHeight="1" x14ac:dyDescent="0.25">
      <c r="A23" s="246">
        <v>10</v>
      </c>
      <c r="B23" s="42" t="s">
        <v>71</v>
      </c>
      <c r="C23" s="464" t="s">
        <v>351</v>
      </c>
      <c r="D23" s="447"/>
      <c r="E23" s="447"/>
      <c r="F23" s="447"/>
      <c r="G23" s="447"/>
      <c r="H23" s="447"/>
      <c r="I23" s="447"/>
      <c r="J23" s="447"/>
      <c r="K23" s="447"/>
      <c r="L23" s="447"/>
      <c r="M23" s="447"/>
      <c r="N23" s="447"/>
      <c r="O23" s="447"/>
      <c r="P23" s="447"/>
      <c r="Q23" s="447"/>
      <c r="R23" s="447"/>
      <c r="S23" s="447"/>
      <c r="T23" s="447"/>
      <c r="U23" s="447"/>
      <c r="V23" s="447"/>
      <c r="W23" s="447"/>
      <c r="X23" s="447"/>
      <c r="Y23" s="447"/>
      <c r="Z23" s="447"/>
      <c r="AA23" s="447"/>
      <c r="AB23" s="447"/>
      <c r="AC23" s="447"/>
      <c r="AD23" s="447"/>
      <c r="AE23" s="447"/>
      <c r="AF23" s="447"/>
      <c r="AG23" s="447"/>
      <c r="AH23" s="447"/>
      <c r="AI23" s="447"/>
      <c r="AJ23" s="477"/>
      <c r="AK23" s="76">
        <f>SUM(C23:AJ23)</f>
        <v>0</v>
      </c>
      <c r="AL23" s="248">
        <v>0</v>
      </c>
      <c r="AM23" s="249" t="e">
        <f>+AL23/#REF!</f>
        <v>#REF!</v>
      </c>
      <c r="AN23" t="s">
        <v>320</v>
      </c>
    </row>
    <row r="24" spans="1:40" ht="20.100000000000001" customHeight="1" x14ac:dyDescent="0.25">
      <c r="A24" s="240">
        <v>11</v>
      </c>
      <c r="B24" s="42" t="s">
        <v>72</v>
      </c>
      <c r="C24" s="119"/>
      <c r="D24" s="59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>
        <f>1*6</f>
        <v>6</v>
      </c>
      <c r="U24" s="41"/>
      <c r="V24" s="41">
        <f>9*12</f>
        <v>108</v>
      </c>
      <c r="W24" s="41">
        <f>3*12</f>
        <v>36</v>
      </c>
      <c r="X24" s="1"/>
      <c r="Y24" s="41"/>
      <c r="Z24" s="1"/>
      <c r="AA24" s="1"/>
      <c r="AB24" s="41"/>
      <c r="AC24" s="1"/>
      <c r="AD24" s="58"/>
      <c r="AE24" s="58"/>
      <c r="AF24" s="41"/>
      <c r="AG24" s="42"/>
      <c r="AH24" s="42"/>
      <c r="AI24" s="42"/>
      <c r="AJ24" s="247"/>
      <c r="AK24" s="76">
        <f t="shared" si="1"/>
        <v>150</v>
      </c>
      <c r="AL24" s="248">
        <v>0</v>
      </c>
      <c r="AM24" s="249" t="e">
        <f t="shared" si="2"/>
        <v>#DIV/0!</v>
      </c>
      <c r="AN24" t="s">
        <v>320</v>
      </c>
    </row>
    <row r="25" spans="1:40" ht="20.100000000000001" customHeight="1" x14ac:dyDescent="0.25">
      <c r="A25" s="246">
        <v>12</v>
      </c>
      <c r="B25" s="42" t="s">
        <v>73</v>
      </c>
      <c r="C25" s="464" t="s">
        <v>237</v>
      </c>
      <c r="D25" s="447"/>
      <c r="E25" s="447"/>
      <c r="F25" s="447"/>
      <c r="G25" s="447"/>
      <c r="H25" s="447"/>
      <c r="I25" s="447"/>
      <c r="J25" s="447"/>
      <c r="K25" s="447"/>
      <c r="L25" s="447"/>
      <c r="M25" s="447"/>
      <c r="N25" s="447"/>
      <c r="O25" s="447"/>
      <c r="P25" s="447"/>
      <c r="Q25" s="447"/>
      <c r="R25" s="447"/>
      <c r="S25" s="447"/>
      <c r="T25" s="447"/>
      <c r="U25" s="447"/>
      <c r="V25" s="447"/>
      <c r="W25" s="447"/>
      <c r="X25" s="447"/>
      <c r="Y25" s="447"/>
      <c r="Z25" s="447"/>
      <c r="AA25" s="447"/>
      <c r="AB25" s="447"/>
      <c r="AC25" s="447"/>
      <c r="AD25" s="447"/>
      <c r="AE25" s="447"/>
      <c r="AF25" s="447"/>
      <c r="AG25" s="447"/>
      <c r="AH25" s="447"/>
      <c r="AI25" s="447"/>
      <c r="AJ25" s="477"/>
      <c r="AK25" s="76">
        <f>SUM(C25:AJ25)</f>
        <v>0</v>
      </c>
      <c r="AL25" s="248">
        <v>0</v>
      </c>
      <c r="AM25" s="249" t="e">
        <f>+AL25/#REF!</f>
        <v>#REF!</v>
      </c>
      <c r="AN25" t="s">
        <v>320</v>
      </c>
    </row>
    <row r="26" spans="1:40" ht="20.100000000000001" customHeight="1" x14ac:dyDescent="0.25">
      <c r="A26" s="240">
        <v>13</v>
      </c>
      <c r="B26" s="42" t="s">
        <v>74</v>
      </c>
      <c r="C26" s="464" t="s">
        <v>351</v>
      </c>
      <c r="D26" s="447"/>
      <c r="E26" s="447"/>
      <c r="F26" s="447"/>
      <c r="G26" s="447"/>
      <c r="H26" s="447"/>
      <c r="I26" s="447"/>
      <c r="J26" s="447"/>
      <c r="K26" s="447"/>
      <c r="L26" s="447"/>
      <c r="M26" s="447"/>
      <c r="N26" s="447"/>
      <c r="O26" s="447"/>
      <c r="P26" s="447"/>
      <c r="Q26" s="447"/>
      <c r="R26" s="447"/>
      <c r="S26" s="447"/>
      <c r="T26" s="447"/>
      <c r="U26" s="447"/>
      <c r="V26" s="447"/>
      <c r="W26" s="447"/>
      <c r="X26" s="447"/>
      <c r="Y26" s="447"/>
      <c r="Z26" s="447"/>
      <c r="AA26" s="447"/>
      <c r="AB26" s="447"/>
      <c r="AC26" s="447"/>
      <c r="AD26" s="447"/>
      <c r="AE26" s="447"/>
      <c r="AF26" s="447"/>
      <c r="AG26" s="447"/>
      <c r="AH26" s="447"/>
      <c r="AI26" s="447"/>
      <c r="AJ26" s="477"/>
      <c r="AK26" s="76">
        <f>SUM(C26:AJ26)</f>
        <v>0</v>
      </c>
      <c r="AL26" s="248">
        <v>0</v>
      </c>
      <c r="AM26" s="249" t="e">
        <f>+AL26/#REF!</f>
        <v>#REF!</v>
      </c>
      <c r="AN26" t="s">
        <v>320</v>
      </c>
    </row>
    <row r="27" spans="1:40" ht="20.100000000000001" customHeight="1" x14ac:dyDescent="0.25">
      <c r="A27" s="246">
        <v>14</v>
      </c>
      <c r="B27" s="42" t="s">
        <v>75</v>
      </c>
      <c r="C27" s="119"/>
      <c r="D27" s="59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>
        <f>9*6</f>
        <v>54</v>
      </c>
      <c r="U27" s="41"/>
      <c r="V27" s="41">
        <f>2*12</f>
        <v>24</v>
      </c>
      <c r="W27" s="41">
        <f>6*12</f>
        <v>72</v>
      </c>
      <c r="X27" s="1"/>
      <c r="Y27" s="41"/>
      <c r="Z27" s="1"/>
      <c r="AA27" s="1"/>
      <c r="AB27" s="41"/>
      <c r="AC27" s="1"/>
      <c r="AD27" s="58"/>
      <c r="AE27" s="58"/>
      <c r="AF27" s="41"/>
      <c r="AG27" s="42"/>
      <c r="AH27" s="42"/>
      <c r="AI27" s="42"/>
      <c r="AJ27" s="247"/>
      <c r="AK27" s="76">
        <f t="shared" si="1"/>
        <v>150</v>
      </c>
      <c r="AL27" s="248">
        <v>0</v>
      </c>
      <c r="AM27" s="249" t="e">
        <f t="shared" si="2"/>
        <v>#DIV/0!</v>
      </c>
      <c r="AN27" t="s">
        <v>320</v>
      </c>
    </row>
    <row r="28" spans="1:40" ht="20.100000000000001" customHeight="1" x14ac:dyDescent="0.25">
      <c r="A28" s="240">
        <v>15</v>
      </c>
      <c r="B28" s="42" t="s">
        <v>76</v>
      </c>
      <c r="C28" s="119"/>
      <c r="D28" s="59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>
        <f>9*6</f>
        <v>54</v>
      </c>
      <c r="U28" s="41"/>
      <c r="V28" s="41">
        <f>2*12</f>
        <v>24</v>
      </c>
      <c r="W28" s="41">
        <f>6*12</f>
        <v>72</v>
      </c>
      <c r="X28" s="1"/>
      <c r="Y28" s="41"/>
      <c r="Z28" s="1"/>
      <c r="AA28" s="1"/>
      <c r="AB28" s="41"/>
      <c r="AC28" s="1"/>
      <c r="AD28" s="58"/>
      <c r="AE28" s="58"/>
      <c r="AF28" s="41"/>
      <c r="AG28" s="42"/>
      <c r="AH28" s="42"/>
      <c r="AI28" s="42"/>
      <c r="AJ28" s="247"/>
      <c r="AK28" s="76">
        <f t="shared" si="1"/>
        <v>150</v>
      </c>
      <c r="AL28" s="248">
        <v>0</v>
      </c>
      <c r="AM28" s="249" t="e">
        <f t="shared" si="2"/>
        <v>#DIV/0!</v>
      </c>
      <c r="AN28" t="s">
        <v>320</v>
      </c>
    </row>
    <row r="29" spans="1:40" ht="20.100000000000001" customHeight="1" x14ac:dyDescent="0.25">
      <c r="A29" s="246">
        <v>16</v>
      </c>
      <c r="B29" s="42" t="s">
        <v>77</v>
      </c>
      <c r="C29" s="119"/>
      <c r="D29" s="59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>
        <f>9*6</f>
        <v>54</v>
      </c>
      <c r="U29" s="41"/>
      <c r="V29" s="41">
        <f>2*12</f>
        <v>24</v>
      </c>
      <c r="W29" s="41">
        <f>6*12</f>
        <v>72</v>
      </c>
      <c r="X29" s="1"/>
      <c r="Y29" s="41"/>
      <c r="Z29" s="1"/>
      <c r="AA29" s="1"/>
      <c r="AB29" s="41"/>
      <c r="AC29" s="1"/>
      <c r="AD29" s="58"/>
      <c r="AE29" s="58"/>
      <c r="AF29" s="41"/>
      <c r="AG29" s="42"/>
      <c r="AH29" s="42"/>
      <c r="AI29" s="42"/>
      <c r="AJ29" s="247"/>
      <c r="AK29" s="76">
        <f t="shared" si="1"/>
        <v>150</v>
      </c>
      <c r="AL29" s="248">
        <v>0</v>
      </c>
      <c r="AM29" s="249" t="e">
        <f t="shared" si="2"/>
        <v>#DIV/0!</v>
      </c>
      <c r="AN29" t="s">
        <v>320</v>
      </c>
    </row>
    <row r="30" spans="1:40" ht="20.100000000000001" customHeight="1" x14ac:dyDescent="0.25">
      <c r="A30" s="240">
        <v>17</v>
      </c>
      <c r="B30" s="42" t="s">
        <v>78</v>
      </c>
      <c r="C30" s="119"/>
      <c r="D30" s="59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>
        <f>3*6</f>
        <v>18</v>
      </c>
      <c r="U30" s="41"/>
      <c r="V30" s="41">
        <f>5*12</f>
        <v>60</v>
      </c>
      <c r="W30" s="41">
        <f>6*12</f>
        <v>72</v>
      </c>
      <c r="X30" s="1"/>
      <c r="Y30" s="41"/>
      <c r="Z30" s="1"/>
      <c r="AA30" s="1"/>
      <c r="AB30" s="41"/>
      <c r="AC30" s="1"/>
      <c r="AD30" s="58"/>
      <c r="AE30" s="58"/>
      <c r="AF30" s="41"/>
      <c r="AG30" s="42"/>
      <c r="AH30" s="42"/>
      <c r="AI30" s="42"/>
      <c r="AJ30" s="247"/>
      <c r="AK30" s="76">
        <f t="shared" si="1"/>
        <v>150</v>
      </c>
      <c r="AL30" s="248">
        <v>0</v>
      </c>
      <c r="AM30" s="249" t="e">
        <f t="shared" si="2"/>
        <v>#DIV/0!</v>
      </c>
      <c r="AN30" t="s">
        <v>320</v>
      </c>
    </row>
    <row r="31" spans="1:40" ht="20.100000000000001" customHeight="1" x14ac:dyDescent="0.25">
      <c r="A31" s="246">
        <v>18</v>
      </c>
      <c r="B31" s="42" t="s">
        <v>79</v>
      </c>
      <c r="C31" s="464" t="s">
        <v>352</v>
      </c>
      <c r="D31" s="447"/>
      <c r="E31" s="447"/>
      <c r="F31" s="447"/>
      <c r="G31" s="447"/>
      <c r="H31" s="447"/>
      <c r="I31" s="447"/>
      <c r="J31" s="447"/>
      <c r="K31" s="447"/>
      <c r="L31" s="447"/>
      <c r="M31" s="447"/>
      <c r="N31" s="447"/>
      <c r="O31" s="447"/>
      <c r="P31" s="447"/>
      <c r="Q31" s="447"/>
      <c r="R31" s="447"/>
      <c r="S31" s="447"/>
      <c r="T31" s="447"/>
      <c r="U31" s="447"/>
      <c r="V31" s="447"/>
      <c r="W31" s="447"/>
      <c r="X31" s="447"/>
      <c r="Y31" s="447"/>
      <c r="Z31" s="447"/>
      <c r="AA31" s="447"/>
      <c r="AB31" s="447"/>
      <c r="AC31" s="447"/>
      <c r="AD31" s="447"/>
      <c r="AE31" s="447"/>
      <c r="AF31" s="447"/>
      <c r="AG31" s="447"/>
      <c r="AH31" s="447"/>
      <c r="AI31" s="447"/>
      <c r="AJ31" s="477"/>
      <c r="AK31" s="76">
        <f>SUM(C31:AJ31)</f>
        <v>0</v>
      </c>
      <c r="AL31" s="248">
        <v>0</v>
      </c>
      <c r="AM31" s="249" t="e">
        <f>+AL31/#REF!</f>
        <v>#REF!</v>
      </c>
      <c r="AN31" t="s">
        <v>320</v>
      </c>
    </row>
    <row r="32" spans="1:40" ht="20.100000000000001" customHeight="1" x14ac:dyDescent="0.25">
      <c r="A32" s="240">
        <v>19</v>
      </c>
      <c r="B32" s="42" t="s">
        <v>80</v>
      </c>
      <c r="C32" s="464" t="s">
        <v>352</v>
      </c>
      <c r="D32" s="447"/>
      <c r="E32" s="447"/>
      <c r="F32" s="447"/>
      <c r="G32" s="447"/>
      <c r="H32" s="447"/>
      <c r="I32" s="447"/>
      <c r="J32" s="447"/>
      <c r="K32" s="447"/>
      <c r="L32" s="447"/>
      <c r="M32" s="447"/>
      <c r="N32" s="447"/>
      <c r="O32" s="447"/>
      <c r="P32" s="447"/>
      <c r="Q32" s="447"/>
      <c r="R32" s="447"/>
      <c r="S32" s="447"/>
      <c r="T32" s="447"/>
      <c r="U32" s="447"/>
      <c r="V32" s="447"/>
      <c r="W32" s="447"/>
      <c r="X32" s="447"/>
      <c r="Y32" s="447"/>
      <c r="Z32" s="447"/>
      <c r="AA32" s="447"/>
      <c r="AB32" s="447"/>
      <c r="AC32" s="447"/>
      <c r="AD32" s="447"/>
      <c r="AE32" s="447"/>
      <c r="AF32" s="447"/>
      <c r="AG32" s="447"/>
      <c r="AH32" s="447"/>
      <c r="AI32" s="447"/>
      <c r="AJ32" s="477"/>
      <c r="AK32" s="76">
        <f t="shared" si="1"/>
        <v>0</v>
      </c>
      <c r="AL32" s="248">
        <v>0</v>
      </c>
      <c r="AM32" s="249" t="e">
        <f t="shared" si="2"/>
        <v>#VALUE!</v>
      </c>
      <c r="AN32" t="s">
        <v>320</v>
      </c>
    </row>
    <row r="33" spans="1:40" ht="20.100000000000001" customHeight="1" x14ac:dyDescent="0.25">
      <c r="A33" s="246">
        <v>20</v>
      </c>
      <c r="B33" s="42" t="s">
        <v>81</v>
      </c>
      <c r="C33" s="464" t="s">
        <v>352</v>
      </c>
      <c r="D33" s="447"/>
      <c r="E33" s="447"/>
      <c r="F33" s="447"/>
      <c r="G33" s="447"/>
      <c r="H33" s="447"/>
      <c r="I33" s="447"/>
      <c r="J33" s="447"/>
      <c r="K33" s="447"/>
      <c r="L33" s="447"/>
      <c r="M33" s="447"/>
      <c r="N33" s="447"/>
      <c r="O33" s="447"/>
      <c r="P33" s="447"/>
      <c r="Q33" s="447"/>
      <c r="R33" s="447"/>
      <c r="S33" s="447"/>
      <c r="T33" s="447"/>
      <c r="U33" s="447"/>
      <c r="V33" s="447"/>
      <c r="W33" s="447"/>
      <c r="X33" s="447"/>
      <c r="Y33" s="447"/>
      <c r="Z33" s="447"/>
      <c r="AA33" s="447"/>
      <c r="AB33" s="447"/>
      <c r="AC33" s="447"/>
      <c r="AD33" s="447"/>
      <c r="AE33" s="447"/>
      <c r="AF33" s="447"/>
      <c r="AG33" s="447"/>
      <c r="AH33" s="447"/>
      <c r="AI33" s="447"/>
      <c r="AJ33" s="477"/>
      <c r="AK33" s="76">
        <f t="shared" si="1"/>
        <v>0</v>
      </c>
      <c r="AL33" s="248">
        <v>0</v>
      </c>
      <c r="AM33" s="249" t="e">
        <f t="shared" si="2"/>
        <v>#VALUE!</v>
      </c>
      <c r="AN33" t="s">
        <v>320</v>
      </c>
    </row>
    <row r="34" spans="1:40" ht="20.100000000000001" customHeight="1" x14ac:dyDescent="0.25">
      <c r="A34" s="240">
        <v>21</v>
      </c>
      <c r="B34" s="42" t="s">
        <v>82</v>
      </c>
      <c r="C34" s="464" t="s">
        <v>352</v>
      </c>
      <c r="D34" s="447"/>
      <c r="E34" s="447"/>
      <c r="F34" s="447"/>
      <c r="G34" s="447"/>
      <c r="H34" s="447"/>
      <c r="I34" s="447"/>
      <c r="J34" s="447"/>
      <c r="K34" s="447"/>
      <c r="L34" s="447"/>
      <c r="M34" s="447"/>
      <c r="N34" s="447"/>
      <c r="O34" s="447"/>
      <c r="P34" s="447"/>
      <c r="Q34" s="447"/>
      <c r="R34" s="447"/>
      <c r="S34" s="447"/>
      <c r="T34" s="447"/>
      <c r="U34" s="447"/>
      <c r="V34" s="447"/>
      <c r="W34" s="447"/>
      <c r="X34" s="447"/>
      <c r="Y34" s="447"/>
      <c r="Z34" s="447"/>
      <c r="AA34" s="447"/>
      <c r="AB34" s="447"/>
      <c r="AC34" s="447"/>
      <c r="AD34" s="447"/>
      <c r="AE34" s="447"/>
      <c r="AF34" s="447"/>
      <c r="AG34" s="447"/>
      <c r="AH34" s="447"/>
      <c r="AI34" s="447"/>
      <c r="AJ34" s="477"/>
      <c r="AK34" s="76">
        <f t="shared" si="1"/>
        <v>0</v>
      </c>
      <c r="AL34" s="248">
        <v>0</v>
      </c>
      <c r="AM34" s="249" t="e">
        <f t="shared" si="2"/>
        <v>#VALUE!</v>
      </c>
      <c r="AN34" t="s">
        <v>320</v>
      </c>
    </row>
    <row r="35" spans="1:40" ht="20.100000000000001" customHeight="1" x14ac:dyDescent="0.25">
      <c r="A35" s="246">
        <v>22</v>
      </c>
      <c r="B35" s="42" t="s">
        <v>84</v>
      </c>
      <c r="C35" s="119"/>
      <c r="D35" s="59"/>
      <c r="E35" s="41"/>
      <c r="F35" s="41"/>
      <c r="G35" s="41"/>
      <c r="H35" s="41"/>
      <c r="I35" s="41"/>
      <c r="J35" s="44"/>
      <c r="K35" s="41"/>
      <c r="L35" s="41"/>
      <c r="M35" s="41"/>
      <c r="N35" s="41"/>
      <c r="O35" s="41"/>
      <c r="P35" s="41"/>
      <c r="Q35" s="44"/>
      <c r="R35" s="44"/>
      <c r="S35" s="41"/>
      <c r="T35" s="41">
        <f>1*6</f>
        <v>6</v>
      </c>
      <c r="U35" s="41"/>
      <c r="V35" s="41">
        <f>6*12</f>
        <v>72</v>
      </c>
      <c r="W35" s="41">
        <f>6*12</f>
        <v>72</v>
      </c>
      <c r="X35" s="1"/>
      <c r="Y35" s="41"/>
      <c r="Z35" s="1"/>
      <c r="AA35" s="41"/>
      <c r="AB35" s="41"/>
      <c r="AC35" s="41"/>
      <c r="AD35" s="58"/>
      <c r="AE35" s="67"/>
      <c r="AF35" s="41"/>
      <c r="AG35" s="42"/>
      <c r="AH35" s="42"/>
      <c r="AI35" s="42"/>
      <c r="AJ35" s="247"/>
      <c r="AK35" s="76">
        <f t="shared" si="1"/>
        <v>150</v>
      </c>
      <c r="AL35" s="248">
        <v>0</v>
      </c>
      <c r="AM35" s="249" t="e">
        <f t="shared" si="2"/>
        <v>#DIV/0!</v>
      </c>
      <c r="AN35" t="s">
        <v>320</v>
      </c>
    </row>
    <row r="36" spans="1:40" ht="20.100000000000001" customHeight="1" x14ac:dyDescent="0.25">
      <c r="A36" s="240">
        <v>23</v>
      </c>
      <c r="B36" s="42" t="s">
        <v>85</v>
      </c>
      <c r="C36" s="464" t="s">
        <v>270</v>
      </c>
      <c r="D36" s="447"/>
      <c r="E36" s="447"/>
      <c r="F36" s="447"/>
      <c r="G36" s="447"/>
      <c r="H36" s="447"/>
      <c r="I36" s="447"/>
      <c r="J36" s="447"/>
      <c r="K36" s="447"/>
      <c r="L36" s="447"/>
      <c r="M36" s="447"/>
      <c r="N36" s="447"/>
      <c r="O36" s="447"/>
      <c r="P36" s="447"/>
      <c r="Q36" s="447"/>
      <c r="R36" s="447"/>
      <c r="S36" s="447"/>
      <c r="T36" s="447"/>
      <c r="U36" s="447"/>
      <c r="V36" s="447"/>
      <c r="W36" s="447"/>
      <c r="X36" s="447"/>
      <c r="Y36" s="447"/>
      <c r="Z36" s="447"/>
      <c r="AA36" s="447"/>
      <c r="AB36" s="447"/>
      <c r="AC36" s="447"/>
      <c r="AD36" s="447"/>
      <c r="AE36" s="447"/>
      <c r="AF36" s="447"/>
      <c r="AG36" s="447"/>
      <c r="AH36" s="447"/>
      <c r="AI36" s="447"/>
      <c r="AJ36" s="477"/>
      <c r="AK36" s="76">
        <f>SUM(C36:AJ36)</f>
        <v>0</v>
      </c>
      <c r="AL36" s="248">
        <v>0</v>
      </c>
      <c r="AM36" s="249" t="e">
        <f>+AL36/#REF!</f>
        <v>#REF!</v>
      </c>
      <c r="AN36" t="s">
        <v>320</v>
      </c>
    </row>
    <row r="37" spans="1:40" ht="20.100000000000001" customHeight="1" x14ac:dyDescent="0.25">
      <c r="A37" s="246">
        <v>24</v>
      </c>
      <c r="B37" s="42" t="s">
        <v>87</v>
      </c>
      <c r="C37" s="118"/>
      <c r="D37" s="59">
        <f>25*6</f>
        <v>150</v>
      </c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76">
        <f t="shared" si="1"/>
        <v>150</v>
      </c>
      <c r="AL37" s="248">
        <v>421</v>
      </c>
      <c r="AM37" s="249" t="e">
        <f t="shared" si="2"/>
        <v>#DIV/0!</v>
      </c>
      <c r="AN37" t="s">
        <v>320</v>
      </c>
    </row>
    <row r="38" spans="1:40" ht="20.100000000000001" customHeight="1" x14ac:dyDescent="0.25">
      <c r="A38" s="240">
        <v>25</v>
      </c>
      <c r="B38" s="42" t="s">
        <v>88</v>
      </c>
      <c r="C38" s="464" t="s">
        <v>270</v>
      </c>
      <c r="D38" s="447"/>
      <c r="E38" s="447"/>
      <c r="F38" s="447"/>
      <c r="G38" s="447"/>
      <c r="H38" s="447"/>
      <c r="I38" s="447"/>
      <c r="J38" s="447"/>
      <c r="K38" s="447"/>
      <c r="L38" s="447"/>
      <c r="M38" s="447"/>
      <c r="N38" s="447"/>
      <c r="O38" s="447"/>
      <c r="P38" s="447"/>
      <c r="Q38" s="447"/>
      <c r="R38" s="447"/>
      <c r="S38" s="447"/>
      <c r="T38" s="447"/>
      <c r="U38" s="447"/>
      <c r="V38" s="447"/>
      <c r="W38" s="447"/>
      <c r="X38" s="447"/>
      <c r="Y38" s="447"/>
      <c r="Z38" s="447"/>
      <c r="AA38" s="447"/>
      <c r="AB38" s="447"/>
      <c r="AC38" s="447"/>
      <c r="AD38" s="447"/>
      <c r="AE38" s="447"/>
      <c r="AF38" s="447"/>
      <c r="AG38" s="447"/>
      <c r="AH38" s="447"/>
      <c r="AI38" s="447"/>
      <c r="AJ38" s="477"/>
      <c r="AK38" s="76">
        <f>SUM(C38:AJ38)</f>
        <v>0</v>
      </c>
      <c r="AL38" s="248">
        <v>0</v>
      </c>
      <c r="AM38" s="249" t="e">
        <f>+AL38/#REF!</f>
        <v>#REF!</v>
      </c>
      <c r="AN38" t="s">
        <v>320</v>
      </c>
    </row>
    <row r="39" spans="1:40" ht="20.100000000000001" customHeight="1" x14ac:dyDescent="0.25">
      <c r="A39" s="246">
        <v>26</v>
      </c>
      <c r="B39" s="42" t="s">
        <v>89</v>
      </c>
      <c r="C39" s="119"/>
      <c r="D39" s="59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>
        <f>1*6</f>
        <v>6</v>
      </c>
      <c r="U39" s="41"/>
      <c r="V39" s="41">
        <f>7*12</f>
        <v>84</v>
      </c>
      <c r="W39" s="41">
        <f>5*12</f>
        <v>60</v>
      </c>
      <c r="X39" s="1"/>
      <c r="Y39" s="41"/>
      <c r="Z39" s="1"/>
      <c r="AA39" s="1"/>
      <c r="AB39" s="41"/>
      <c r="AC39" s="1"/>
      <c r="AD39" s="58"/>
      <c r="AE39" s="58"/>
      <c r="AF39" s="41"/>
      <c r="AG39" s="42"/>
      <c r="AH39" s="42"/>
      <c r="AI39" s="42"/>
      <c r="AJ39" s="247"/>
      <c r="AK39" s="76">
        <f t="shared" si="1"/>
        <v>150</v>
      </c>
      <c r="AL39" s="248">
        <v>0</v>
      </c>
      <c r="AM39" s="249" t="e">
        <f t="shared" si="2"/>
        <v>#DIV/0!</v>
      </c>
      <c r="AN39" t="s">
        <v>320</v>
      </c>
    </row>
    <row r="40" spans="1:40" ht="20.100000000000001" customHeight="1" x14ac:dyDescent="0.25">
      <c r="A40" s="240">
        <v>27</v>
      </c>
      <c r="B40" s="42" t="s">
        <v>90</v>
      </c>
      <c r="C40" s="119"/>
      <c r="D40" s="59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>
        <f>1*6</f>
        <v>6</v>
      </c>
      <c r="U40" s="41"/>
      <c r="V40" s="41">
        <f>6*12</f>
        <v>72</v>
      </c>
      <c r="W40" s="41">
        <f>6*12</f>
        <v>72</v>
      </c>
      <c r="X40" s="1"/>
      <c r="Y40" s="41"/>
      <c r="Z40" s="1"/>
      <c r="AA40" s="41"/>
      <c r="AB40" s="41"/>
      <c r="AC40" s="41"/>
      <c r="AD40" s="58"/>
      <c r="AE40" s="58"/>
      <c r="AF40" s="41"/>
      <c r="AG40" s="42"/>
      <c r="AH40" s="42"/>
      <c r="AI40" s="42"/>
      <c r="AJ40" s="247"/>
      <c r="AK40" s="76">
        <f t="shared" si="1"/>
        <v>150</v>
      </c>
      <c r="AL40" s="248">
        <v>0</v>
      </c>
      <c r="AM40" s="249" t="e">
        <f t="shared" si="2"/>
        <v>#DIV/0!</v>
      </c>
      <c r="AN40" t="s">
        <v>320</v>
      </c>
    </row>
    <row r="41" spans="1:40" ht="20.100000000000001" customHeight="1" x14ac:dyDescent="0.25">
      <c r="A41" s="246">
        <v>28</v>
      </c>
      <c r="B41" s="117" t="s">
        <v>91</v>
      </c>
      <c r="C41" s="119"/>
      <c r="D41" s="59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>
        <f>6*12</f>
        <v>72</v>
      </c>
      <c r="W41" s="41">
        <f>6*12</f>
        <v>72</v>
      </c>
      <c r="X41" s="1"/>
      <c r="Y41" s="41"/>
      <c r="Z41" s="1"/>
      <c r="AA41" s="1"/>
      <c r="AB41" s="41"/>
      <c r="AC41" s="1"/>
      <c r="AD41" s="58"/>
      <c r="AE41" s="58"/>
      <c r="AF41" s="41">
        <f>1*6</f>
        <v>6</v>
      </c>
      <c r="AG41" s="42"/>
      <c r="AH41" s="42"/>
      <c r="AI41" s="42"/>
      <c r="AJ41" s="247"/>
      <c r="AK41" s="76">
        <f t="shared" si="1"/>
        <v>150</v>
      </c>
      <c r="AL41" s="248">
        <v>0</v>
      </c>
      <c r="AM41" s="249" t="e">
        <f t="shared" si="2"/>
        <v>#DIV/0!</v>
      </c>
      <c r="AN41" t="s">
        <v>320</v>
      </c>
    </row>
    <row r="42" spans="1:40" ht="20.100000000000001" customHeight="1" x14ac:dyDescent="0.25">
      <c r="A42" s="240">
        <v>29</v>
      </c>
      <c r="B42" s="42" t="s">
        <v>93</v>
      </c>
      <c r="C42" s="119"/>
      <c r="D42" s="59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>
        <f>9*6</f>
        <v>54</v>
      </c>
      <c r="R42" s="41"/>
      <c r="S42" s="41"/>
      <c r="T42" s="41"/>
      <c r="U42" s="41"/>
      <c r="V42" s="41"/>
      <c r="W42" s="41">
        <f>8*12</f>
        <v>96</v>
      </c>
      <c r="X42" s="1"/>
      <c r="Y42" s="41"/>
      <c r="Z42" s="1"/>
      <c r="AA42" s="1"/>
      <c r="AB42" s="41"/>
      <c r="AC42" s="1"/>
      <c r="AD42" s="58"/>
      <c r="AE42" s="58"/>
      <c r="AF42" s="41"/>
      <c r="AG42" s="42"/>
      <c r="AH42" s="42"/>
      <c r="AI42" s="42"/>
      <c r="AJ42" s="247"/>
      <c r="AK42" s="76">
        <f t="shared" si="1"/>
        <v>150</v>
      </c>
      <c r="AL42" s="248">
        <v>0</v>
      </c>
      <c r="AM42" s="249" t="e">
        <f t="shared" si="2"/>
        <v>#DIV/0!</v>
      </c>
      <c r="AN42" t="s">
        <v>320</v>
      </c>
    </row>
    <row r="43" spans="1:40" ht="20.100000000000001" customHeight="1" x14ac:dyDescent="0.25">
      <c r="A43" s="246">
        <v>30</v>
      </c>
      <c r="B43" s="42" t="s">
        <v>94</v>
      </c>
      <c r="C43" s="119"/>
      <c r="D43" s="59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>
        <f>7*6</f>
        <v>42</v>
      </c>
      <c r="U43" s="41"/>
      <c r="V43" s="41">
        <f>5*12</f>
        <v>60</v>
      </c>
      <c r="W43" s="41">
        <f>4*12</f>
        <v>48</v>
      </c>
      <c r="X43" s="1"/>
      <c r="Y43" s="41"/>
      <c r="Z43" s="1"/>
      <c r="AA43" s="1"/>
      <c r="AB43" s="41"/>
      <c r="AC43" s="1"/>
      <c r="AD43" s="58"/>
      <c r="AE43" s="58"/>
      <c r="AF43" s="41"/>
      <c r="AG43" s="42"/>
      <c r="AH43" s="42"/>
      <c r="AI43" s="42"/>
      <c r="AJ43" s="247"/>
      <c r="AK43" s="76">
        <f t="shared" si="1"/>
        <v>150</v>
      </c>
      <c r="AL43" s="248">
        <v>0</v>
      </c>
      <c r="AM43" s="249" t="e">
        <f t="shared" si="2"/>
        <v>#DIV/0!</v>
      </c>
      <c r="AN43" t="s">
        <v>320</v>
      </c>
    </row>
    <row r="44" spans="1:40" ht="20.100000000000001" customHeight="1" x14ac:dyDescent="0.25">
      <c r="A44" s="240">
        <v>31</v>
      </c>
      <c r="B44" s="42" t="s">
        <v>95</v>
      </c>
      <c r="C44" s="119"/>
      <c r="D44" s="59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>
        <f>9*6</f>
        <v>54</v>
      </c>
      <c r="U44" s="41"/>
      <c r="V44" s="41">
        <f>4*12</f>
        <v>48</v>
      </c>
      <c r="W44" s="41">
        <f>4*12</f>
        <v>48</v>
      </c>
      <c r="X44" s="1"/>
      <c r="Y44" s="41"/>
      <c r="Z44" s="1"/>
      <c r="AA44" s="41"/>
      <c r="AB44" s="41"/>
      <c r="AC44" s="41"/>
      <c r="AD44" s="58"/>
      <c r="AE44" s="58"/>
      <c r="AF44" s="41"/>
      <c r="AG44" s="42"/>
      <c r="AH44" s="42"/>
      <c r="AI44" s="42"/>
      <c r="AJ44" s="247"/>
      <c r="AK44" s="76">
        <f t="shared" si="1"/>
        <v>150</v>
      </c>
      <c r="AL44" s="248">
        <v>0</v>
      </c>
      <c r="AM44" s="249" t="e">
        <f t="shared" si="2"/>
        <v>#DIV/0!</v>
      </c>
      <c r="AN44" t="s">
        <v>320</v>
      </c>
    </row>
    <row r="45" spans="1:40" ht="20.100000000000001" customHeight="1" x14ac:dyDescent="0.25">
      <c r="A45" s="246">
        <v>32</v>
      </c>
      <c r="B45" s="42" t="s">
        <v>96</v>
      </c>
      <c r="C45" s="119"/>
      <c r="D45" s="59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>
        <f>11*6</f>
        <v>66</v>
      </c>
      <c r="U45" s="41"/>
      <c r="V45" s="41">
        <f>2*12</f>
        <v>24</v>
      </c>
      <c r="W45" s="41">
        <f>5*12</f>
        <v>60</v>
      </c>
      <c r="X45" s="1"/>
      <c r="Y45" s="41"/>
      <c r="Z45" s="1"/>
      <c r="AA45" s="1"/>
      <c r="AB45" s="41"/>
      <c r="AC45" s="1"/>
      <c r="AD45" s="58"/>
      <c r="AE45" s="58"/>
      <c r="AF45" s="41"/>
      <c r="AG45" s="42"/>
      <c r="AH45" s="42"/>
      <c r="AI45" s="42"/>
      <c r="AJ45" s="247"/>
      <c r="AK45" s="76">
        <f t="shared" si="1"/>
        <v>150</v>
      </c>
      <c r="AL45" s="248">
        <v>0</v>
      </c>
      <c r="AM45" s="249" t="e">
        <f t="shared" si="2"/>
        <v>#DIV/0!</v>
      </c>
      <c r="AN45" t="s">
        <v>320</v>
      </c>
    </row>
    <row r="46" spans="1:40" ht="20.100000000000001" customHeight="1" x14ac:dyDescent="0.25">
      <c r="A46" s="240">
        <v>33</v>
      </c>
      <c r="B46" s="42" t="s">
        <v>97</v>
      </c>
      <c r="C46" s="119"/>
      <c r="D46" s="59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>
        <f>7*6</f>
        <v>42</v>
      </c>
      <c r="U46" s="41"/>
      <c r="V46" s="41">
        <f>3*12</f>
        <v>36</v>
      </c>
      <c r="W46" s="41">
        <f>6*12</f>
        <v>72</v>
      </c>
      <c r="X46" s="1"/>
      <c r="Y46" s="41"/>
      <c r="Z46" s="1"/>
      <c r="AA46" s="1"/>
      <c r="AB46" s="41"/>
      <c r="AC46" s="1"/>
      <c r="AD46" s="58"/>
      <c r="AE46" s="58"/>
      <c r="AF46" s="41"/>
      <c r="AG46" s="42"/>
      <c r="AH46" s="42"/>
      <c r="AI46" s="42"/>
      <c r="AJ46" s="247"/>
      <c r="AK46" s="76">
        <f t="shared" si="1"/>
        <v>150</v>
      </c>
      <c r="AL46" s="248">
        <v>0</v>
      </c>
      <c r="AM46" s="249" t="e">
        <f t="shared" si="2"/>
        <v>#DIV/0!</v>
      </c>
      <c r="AN46" t="s">
        <v>320</v>
      </c>
    </row>
    <row r="47" spans="1:40" ht="20.100000000000001" customHeight="1" x14ac:dyDescent="0.25">
      <c r="A47" s="246">
        <v>34</v>
      </c>
      <c r="B47" s="42" t="s">
        <v>98</v>
      </c>
      <c r="C47" s="474" t="s">
        <v>353</v>
      </c>
      <c r="D47" s="475"/>
      <c r="E47" s="475"/>
      <c r="F47" s="475"/>
      <c r="G47" s="475"/>
      <c r="H47" s="475"/>
      <c r="I47" s="475"/>
      <c r="J47" s="475"/>
      <c r="K47" s="475"/>
      <c r="L47" s="475"/>
      <c r="M47" s="475"/>
      <c r="N47" s="475"/>
      <c r="O47" s="475"/>
      <c r="P47" s="475"/>
      <c r="Q47" s="475"/>
      <c r="R47" s="475"/>
      <c r="S47" s="475"/>
      <c r="T47" s="475"/>
      <c r="U47" s="475"/>
      <c r="V47" s="475"/>
      <c r="W47" s="475"/>
      <c r="X47" s="475"/>
      <c r="Y47" s="475"/>
      <c r="Z47" s="475"/>
      <c r="AA47" s="475"/>
      <c r="AB47" s="475"/>
      <c r="AC47" s="475"/>
      <c r="AD47" s="475"/>
      <c r="AE47" s="475"/>
      <c r="AF47" s="475"/>
      <c r="AG47" s="475"/>
      <c r="AH47" s="475"/>
      <c r="AI47" s="475"/>
      <c r="AJ47" s="479"/>
      <c r="AK47" s="76">
        <f>SUM(C47:AJ47)</f>
        <v>0</v>
      </c>
      <c r="AL47" s="248">
        <v>0</v>
      </c>
      <c r="AM47" s="249" t="e">
        <f>+AL47/#REF!</f>
        <v>#REF!</v>
      </c>
      <c r="AN47" t="s">
        <v>320</v>
      </c>
    </row>
    <row r="48" spans="1:40" ht="20.100000000000001" customHeight="1" x14ac:dyDescent="0.25">
      <c r="A48" s="240">
        <v>35</v>
      </c>
      <c r="B48" s="42" t="s">
        <v>99</v>
      </c>
      <c r="C48" s="119"/>
      <c r="D48" s="59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>
        <f>1*6</f>
        <v>6</v>
      </c>
      <c r="U48" s="41"/>
      <c r="V48" s="41">
        <f>7*12</f>
        <v>84</v>
      </c>
      <c r="W48" s="41">
        <f>5*12</f>
        <v>60</v>
      </c>
      <c r="X48" s="1"/>
      <c r="Y48" s="41"/>
      <c r="Z48" s="1"/>
      <c r="AA48" s="1"/>
      <c r="AB48" s="41"/>
      <c r="AC48" s="1"/>
      <c r="AD48" s="58"/>
      <c r="AE48" s="58"/>
      <c r="AF48" s="41"/>
      <c r="AG48" s="42"/>
      <c r="AH48" s="42"/>
      <c r="AI48" s="42"/>
      <c r="AJ48" s="247"/>
      <c r="AK48" s="76">
        <f t="shared" si="1"/>
        <v>150</v>
      </c>
      <c r="AL48" s="248">
        <v>0</v>
      </c>
      <c r="AM48" s="249" t="e">
        <f t="shared" si="2"/>
        <v>#DIV/0!</v>
      </c>
      <c r="AN48" t="s">
        <v>320</v>
      </c>
    </row>
    <row r="49" spans="1:40" ht="20.100000000000001" customHeight="1" x14ac:dyDescent="0.25">
      <c r="A49" s="246">
        <v>36</v>
      </c>
      <c r="B49" s="42" t="s">
        <v>100</v>
      </c>
      <c r="C49" s="119"/>
      <c r="D49" s="59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>
        <f>9*6</f>
        <v>54</v>
      </c>
      <c r="S49" s="41"/>
      <c r="T49" s="41"/>
      <c r="U49" s="41"/>
      <c r="V49" s="41"/>
      <c r="W49" s="41">
        <f>8*12</f>
        <v>96</v>
      </c>
      <c r="X49" s="1"/>
      <c r="Y49" s="41"/>
      <c r="Z49" s="1"/>
      <c r="AA49" s="41"/>
      <c r="AB49" s="41"/>
      <c r="AC49" s="41"/>
      <c r="AD49" s="58"/>
      <c r="AE49" s="58"/>
      <c r="AF49" s="41"/>
      <c r="AG49" s="42"/>
      <c r="AH49" s="42"/>
      <c r="AI49" s="42"/>
      <c r="AJ49" s="247"/>
      <c r="AK49" s="76">
        <f t="shared" si="1"/>
        <v>150</v>
      </c>
      <c r="AL49" s="248">
        <v>20</v>
      </c>
      <c r="AM49" s="249" t="e">
        <f t="shared" si="2"/>
        <v>#DIV/0!</v>
      </c>
      <c r="AN49" t="s">
        <v>320</v>
      </c>
    </row>
    <row r="50" spans="1:40" ht="20.100000000000001" customHeight="1" x14ac:dyDescent="0.25">
      <c r="A50" s="240">
        <v>37</v>
      </c>
      <c r="B50" s="42" t="s">
        <v>101</v>
      </c>
      <c r="C50" s="119"/>
      <c r="D50" s="59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>
        <f>18*6</f>
        <v>108</v>
      </c>
      <c r="S50" s="41"/>
      <c r="T50" s="41">
        <f>7*6</f>
        <v>42</v>
      </c>
      <c r="U50" s="41"/>
      <c r="V50" s="41"/>
      <c r="W50" s="41"/>
      <c r="X50" s="1"/>
      <c r="Y50" s="41"/>
      <c r="Z50" s="1"/>
      <c r="AA50" s="250"/>
      <c r="AB50" s="250"/>
      <c r="AC50" s="250"/>
      <c r="AD50" s="250"/>
      <c r="AE50" s="250"/>
      <c r="AF50" s="250"/>
      <c r="AG50" s="250"/>
      <c r="AH50" s="250"/>
      <c r="AI50" s="250"/>
      <c r="AJ50" s="250"/>
      <c r="AK50" s="76">
        <f t="shared" si="1"/>
        <v>150</v>
      </c>
      <c r="AL50" s="248">
        <v>0</v>
      </c>
      <c r="AM50" s="249" t="e">
        <f t="shared" si="2"/>
        <v>#DIV/0!</v>
      </c>
      <c r="AN50" t="s">
        <v>320</v>
      </c>
    </row>
    <row r="51" spans="1:40" ht="20.100000000000001" customHeight="1" x14ac:dyDescent="0.25">
      <c r="A51" s="246">
        <v>38</v>
      </c>
      <c r="B51" s="42" t="s">
        <v>102</v>
      </c>
      <c r="C51" s="119"/>
      <c r="D51" s="59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>
        <f>23*6</f>
        <v>138</v>
      </c>
      <c r="S51" s="41"/>
      <c r="T51" s="41">
        <f>2*6</f>
        <v>12</v>
      </c>
      <c r="U51" s="41"/>
      <c r="V51" s="41"/>
      <c r="W51" s="41"/>
      <c r="X51" s="1"/>
      <c r="Y51" s="41"/>
      <c r="Z51" s="1"/>
      <c r="AA51" s="1"/>
      <c r="AB51" s="41"/>
      <c r="AC51" s="1"/>
      <c r="AD51" s="58"/>
      <c r="AE51" s="58"/>
      <c r="AF51" s="41"/>
      <c r="AG51" s="42"/>
      <c r="AH51" s="42"/>
      <c r="AI51" s="42"/>
      <c r="AJ51" s="247"/>
      <c r="AK51" s="76">
        <f t="shared" si="1"/>
        <v>150</v>
      </c>
      <c r="AL51" s="248">
        <v>0</v>
      </c>
      <c r="AM51" s="249" t="e">
        <f t="shared" si="2"/>
        <v>#DIV/0!</v>
      </c>
      <c r="AN51" t="s">
        <v>320</v>
      </c>
    </row>
    <row r="52" spans="1:40" ht="20.100000000000001" customHeight="1" x14ac:dyDescent="0.25">
      <c r="A52" s="240">
        <v>39</v>
      </c>
      <c r="B52" s="42" t="s">
        <v>103</v>
      </c>
      <c r="C52" s="119"/>
      <c r="D52" s="59">
        <f>25*6</f>
        <v>150</v>
      </c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1"/>
      <c r="Y52" s="41"/>
      <c r="Z52" s="1"/>
      <c r="AA52" s="1"/>
      <c r="AB52" s="41"/>
      <c r="AC52" s="1"/>
      <c r="AD52" s="58"/>
      <c r="AE52" s="58"/>
      <c r="AF52" s="41"/>
      <c r="AG52" s="42"/>
      <c r="AH52" s="42"/>
      <c r="AI52" s="42"/>
      <c r="AJ52" s="247"/>
      <c r="AK52" s="76">
        <f t="shared" si="1"/>
        <v>150</v>
      </c>
      <c r="AL52" s="248">
        <v>0</v>
      </c>
      <c r="AM52" s="249" t="e">
        <f t="shared" si="2"/>
        <v>#DIV/0!</v>
      </c>
      <c r="AN52" t="s">
        <v>320</v>
      </c>
    </row>
    <row r="53" spans="1:40" ht="20.100000000000001" customHeight="1" x14ac:dyDescent="0.25">
      <c r="A53" s="246">
        <v>40</v>
      </c>
      <c r="B53" s="42" t="s">
        <v>104</v>
      </c>
      <c r="C53" s="119"/>
      <c r="D53" s="59">
        <f>13*6</f>
        <v>78</v>
      </c>
      <c r="E53" s="41">
        <f>12*6</f>
        <v>72</v>
      </c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1"/>
      <c r="Y53" s="41"/>
      <c r="Z53" s="1"/>
      <c r="AA53" s="1"/>
      <c r="AB53" s="41"/>
      <c r="AC53" s="1"/>
      <c r="AD53" s="58"/>
      <c r="AE53" s="58"/>
      <c r="AF53" s="41"/>
      <c r="AG53" s="42"/>
      <c r="AH53" s="42"/>
      <c r="AI53" s="42"/>
      <c r="AJ53" s="247"/>
      <c r="AK53" s="76">
        <f t="shared" si="1"/>
        <v>150</v>
      </c>
      <c r="AL53" s="248">
        <v>69</v>
      </c>
      <c r="AM53" s="249" t="e">
        <f t="shared" si="2"/>
        <v>#DIV/0!</v>
      </c>
      <c r="AN53" t="s">
        <v>320</v>
      </c>
    </row>
    <row r="54" spans="1:40" ht="20.100000000000001" customHeight="1" x14ac:dyDescent="0.25">
      <c r="A54" s="240">
        <v>41</v>
      </c>
      <c r="B54" s="42" t="s">
        <v>105</v>
      </c>
      <c r="C54" s="119"/>
      <c r="D54" s="59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>
        <f>1*6</f>
        <v>6</v>
      </c>
      <c r="S54" s="41"/>
      <c r="T54" s="41"/>
      <c r="U54" s="41"/>
      <c r="V54" s="41">
        <f>4*12</f>
        <v>48</v>
      </c>
      <c r="W54" s="41">
        <f>8*12</f>
        <v>96</v>
      </c>
      <c r="X54" s="1"/>
      <c r="Y54" s="41"/>
      <c r="Z54" s="1"/>
      <c r="AA54" s="41"/>
      <c r="AB54" s="41"/>
      <c r="AC54" s="41"/>
      <c r="AD54" s="58"/>
      <c r="AE54" s="58"/>
      <c r="AF54" s="41"/>
      <c r="AG54" s="42"/>
      <c r="AH54" s="42"/>
      <c r="AI54" s="42"/>
      <c r="AJ54" s="247"/>
      <c r="AK54" s="76">
        <f t="shared" si="1"/>
        <v>150</v>
      </c>
      <c r="AL54" s="248">
        <v>0</v>
      </c>
      <c r="AM54" s="249" t="e">
        <f t="shared" si="2"/>
        <v>#DIV/0!</v>
      </c>
      <c r="AN54" t="s">
        <v>320</v>
      </c>
    </row>
    <row r="55" spans="1:40" ht="20.100000000000001" customHeight="1" x14ac:dyDescent="0.25">
      <c r="A55" s="246">
        <v>42</v>
      </c>
      <c r="B55" s="42" t="s">
        <v>106</v>
      </c>
      <c r="C55" s="464" t="s">
        <v>270</v>
      </c>
      <c r="D55" s="447"/>
      <c r="E55" s="447"/>
      <c r="F55" s="447"/>
      <c r="G55" s="447"/>
      <c r="H55" s="447"/>
      <c r="I55" s="447"/>
      <c r="J55" s="447"/>
      <c r="K55" s="447"/>
      <c r="L55" s="447"/>
      <c r="M55" s="447"/>
      <c r="N55" s="447"/>
      <c r="O55" s="447"/>
      <c r="P55" s="447"/>
      <c r="Q55" s="447"/>
      <c r="R55" s="447"/>
      <c r="S55" s="447"/>
      <c r="T55" s="447"/>
      <c r="U55" s="447"/>
      <c r="V55" s="447"/>
      <c r="W55" s="447"/>
      <c r="X55" s="447"/>
      <c r="Y55" s="447"/>
      <c r="Z55" s="447"/>
      <c r="AA55" s="447"/>
      <c r="AB55" s="447"/>
      <c r="AC55" s="447"/>
      <c r="AD55" s="447"/>
      <c r="AE55" s="447"/>
      <c r="AF55" s="447"/>
      <c r="AG55" s="447"/>
      <c r="AH55" s="447"/>
      <c r="AI55" s="447"/>
      <c r="AJ55" s="477"/>
      <c r="AK55" s="76">
        <f t="shared" si="1"/>
        <v>0</v>
      </c>
      <c r="AL55" s="248">
        <v>0</v>
      </c>
      <c r="AM55" s="249" t="e">
        <f t="shared" si="2"/>
        <v>#VALUE!</v>
      </c>
      <c r="AN55" t="s">
        <v>320</v>
      </c>
    </row>
    <row r="56" spans="1:40" ht="20.100000000000001" customHeight="1" x14ac:dyDescent="0.25">
      <c r="A56" s="240">
        <v>43</v>
      </c>
      <c r="B56" s="42" t="s">
        <v>107</v>
      </c>
      <c r="C56" s="119"/>
      <c r="D56" s="59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>
        <f>1*6</f>
        <v>6</v>
      </c>
      <c r="U56" s="41"/>
      <c r="V56" s="41">
        <f>4*12</f>
        <v>48</v>
      </c>
      <c r="W56" s="41">
        <f>8*12</f>
        <v>96</v>
      </c>
      <c r="X56" s="1"/>
      <c r="Y56" s="41"/>
      <c r="Z56" s="1"/>
      <c r="AA56" s="1"/>
      <c r="AB56" s="41"/>
      <c r="AC56" s="1"/>
      <c r="AD56" s="58"/>
      <c r="AE56" s="58"/>
      <c r="AF56" s="41"/>
      <c r="AG56" s="42"/>
      <c r="AH56" s="42"/>
      <c r="AI56" s="42"/>
      <c r="AJ56" s="247"/>
      <c r="AK56" s="76">
        <f t="shared" si="1"/>
        <v>150</v>
      </c>
      <c r="AL56" s="248">
        <v>0</v>
      </c>
      <c r="AM56" s="249" t="e">
        <f t="shared" si="2"/>
        <v>#DIV/0!</v>
      </c>
      <c r="AN56" t="s">
        <v>320</v>
      </c>
    </row>
    <row r="57" spans="1:40" ht="20.100000000000001" customHeight="1" x14ac:dyDescent="0.25">
      <c r="A57" s="246">
        <v>44</v>
      </c>
      <c r="B57" s="42" t="s">
        <v>110</v>
      </c>
      <c r="C57" s="119"/>
      <c r="D57" s="59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>
        <f>1*6</f>
        <v>6</v>
      </c>
      <c r="U57" s="41"/>
      <c r="V57" s="41">
        <f>5*12</f>
        <v>60</v>
      </c>
      <c r="W57" s="41">
        <f>7*12</f>
        <v>84</v>
      </c>
      <c r="X57" s="1"/>
      <c r="Y57" s="41"/>
      <c r="Z57" s="1"/>
      <c r="AA57" s="1"/>
      <c r="AB57" s="41"/>
      <c r="AC57" s="1"/>
      <c r="AD57" s="58"/>
      <c r="AE57" s="58"/>
      <c r="AF57" s="41"/>
      <c r="AG57" s="42"/>
      <c r="AH57" s="42"/>
      <c r="AI57" s="42"/>
      <c r="AJ57" s="247"/>
      <c r="AK57" s="76">
        <f t="shared" si="1"/>
        <v>150</v>
      </c>
      <c r="AL57" s="248">
        <v>0</v>
      </c>
      <c r="AM57" s="249" t="e">
        <f t="shared" si="2"/>
        <v>#DIV/0!</v>
      </c>
      <c r="AN57" t="s">
        <v>320</v>
      </c>
    </row>
    <row r="58" spans="1:40" ht="20.100000000000001" customHeight="1" x14ac:dyDescent="0.25">
      <c r="A58" s="240">
        <v>45</v>
      </c>
      <c r="B58" s="42" t="s">
        <v>112</v>
      </c>
      <c r="C58" s="118"/>
      <c r="D58" s="251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>
        <f>1*6</f>
        <v>6</v>
      </c>
      <c r="S58" s="43"/>
      <c r="T58" s="43">
        <f>2*6</f>
        <v>12</v>
      </c>
      <c r="U58" s="43"/>
      <c r="V58" s="43">
        <f>5*12</f>
        <v>60</v>
      </c>
      <c r="W58" s="43">
        <f>6*12</f>
        <v>72</v>
      </c>
      <c r="X58" s="43"/>
      <c r="Y58" s="43"/>
      <c r="Z58" s="43"/>
      <c r="AA58" s="43"/>
      <c r="AB58" s="43"/>
      <c r="AC58" s="43"/>
      <c r="AD58" s="43"/>
      <c r="AE58" s="43"/>
      <c r="AF58" s="43"/>
      <c r="AG58" s="128"/>
      <c r="AH58" s="128"/>
      <c r="AI58" s="128"/>
      <c r="AJ58" s="252"/>
      <c r="AK58" s="76">
        <f t="shared" si="1"/>
        <v>150</v>
      </c>
      <c r="AL58" s="248">
        <v>0</v>
      </c>
      <c r="AM58" s="249" t="e">
        <f t="shared" si="2"/>
        <v>#DIV/0!</v>
      </c>
      <c r="AN58" t="s">
        <v>320</v>
      </c>
    </row>
    <row r="59" spans="1:40" ht="20.100000000000001" customHeight="1" x14ac:dyDescent="0.25">
      <c r="A59" s="246">
        <v>46</v>
      </c>
      <c r="B59" s="42" t="s">
        <v>113</v>
      </c>
      <c r="C59" s="446" t="s">
        <v>354</v>
      </c>
      <c r="D59" s="447"/>
      <c r="E59" s="447"/>
      <c r="F59" s="447"/>
      <c r="G59" s="447"/>
      <c r="H59" s="447"/>
      <c r="I59" s="447"/>
      <c r="J59" s="447"/>
      <c r="K59" s="447"/>
      <c r="L59" s="447"/>
      <c r="M59" s="447"/>
      <c r="N59" s="447"/>
      <c r="O59" s="447"/>
      <c r="P59" s="447"/>
      <c r="Q59" s="447"/>
      <c r="R59" s="447"/>
      <c r="S59" s="447"/>
      <c r="T59" s="447"/>
      <c r="U59" s="448"/>
      <c r="V59" s="41">
        <f>1*12</f>
        <v>12</v>
      </c>
      <c r="W59" s="41">
        <f>2*12</f>
        <v>24</v>
      </c>
      <c r="X59" s="1"/>
      <c r="Y59" s="41"/>
      <c r="Z59" s="1"/>
      <c r="AA59" s="1"/>
      <c r="AB59" s="41"/>
      <c r="AC59" s="41"/>
      <c r="AD59" s="41"/>
      <c r="AE59" s="41"/>
      <c r="AF59" s="41"/>
      <c r="AG59" s="41"/>
      <c r="AH59" s="42"/>
      <c r="AI59" s="42"/>
      <c r="AJ59" s="247"/>
      <c r="AK59" s="76">
        <f t="shared" si="1"/>
        <v>36</v>
      </c>
      <c r="AL59" s="248">
        <v>0</v>
      </c>
      <c r="AM59" s="249" t="e">
        <f t="shared" si="2"/>
        <v>#VALUE!</v>
      </c>
      <c r="AN59" t="s">
        <v>320</v>
      </c>
    </row>
    <row r="60" spans="1:40" ht="20.100000000000001" customHeight="1" x14ac:dyDescent="0.25">
      <c r="A60" s="240">
        <v>47</v>
      </c>
      <c r="B60" s="42" t="s">
        <v>114</v>
      </c>
      <c r="C60" s="119"/>
      <c r="D60" s="59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>
        <f>2*6</f>
        <v>12</v>
      </c>
      <c r="Q60" s="41">
        <f>7*6</f>
        <v>42</v>
      </c>
      <c r="R60" s="41"/>
      <c r="S60" s="41"/>
      <c r="T60" s="41"/>
      <c r="U60" s="41"/>
      <c r="V60" s="41"/>
      <c r="W60" s="41">
        <f>8*12</f>
        <v>96</v>
      </c>
      <c r="X60" s="1"/>
      <c r="Y60" s="41"/>
      <c r="Z60" s="1"/>
      <c r="AA60" s="1"/>
      <c r="AB60" s="41"/>
      <c r="AC60" s="1"/>
      <c r="AD60" s="58"/>
      <c r="AE60" s="58"/>
      <c r="AF60" s="41"/>
      <c r="AG60" s="42"/>
      <c r="AH60" s="42"/>
      <c r="AI60" s="42"/>
      <c r="AJ60" s="247"/>
      <c r="AK60" s="76">
        <f t="shared" si="1"/>
        <v>150</v>
      </c>
      <c r="AL60" s="248">
        <v>0</v>
      </c>
      <c r="AM60" s="249" t="e">
        <f t="shared" si="2"/>
        <v>#DIV/0!</v>
      </c>
      <c r="AN60" t="s">
        <v>320</v>
      </c>
    </row>
    <row r="61" spans="1:40" ht="20.100000000000001" customHeight="1" x14ac:dyDescent="0.25">
      <c r="A61" s="246">
        <v>48</v>
      </c>
      <c r="B61" s="42" t="s">
        <v>115</v>
      </c>
      <c r="C61" s="119"/>
      <c r="D61" s="59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>
        <f>9*6</f>
        <v>54</v>
      </c>
      <c r="Q61" s="41"/>
      <c r="R61" s="41"/>
      <c r="S61" s="41"/>
      <c r="T61" s="41"/>
      <c r="U61" s="41"/>
      <c r="V61" s="41"/>
      <c r="W61" s="41">
        <f>8*12</f>
        <v>96</v>
      </c>
      <c r="X61" s="1"/>
      <c r="Y61" s="41"/>
      <c r="Z61" s="1"/>
      <c r="AA61" s="1"/>
      <c r="AB61" s="41"/>
      <c r="AC61" s="1"/>
      <c r="AD61" s="58"/>
      <c r="AE61" s="58"/>
      <c r="AF61" s="41"/>
      <c r="AG61" s="42"/>
      <c r="AH61" s="42"/>
      <c r="AI61" s="42"/>
      <c r="AJ61" s="247"/>
      <c r="AK61" s="76">
        <f t="shared" si="1"/>
        <v>150</v>
      </c>
      <c r="AL61" s="248">
        <v>0</v>
      </c>
      <c r="AM61" s="249" t="e">
        <f t="shared" si="2"/>
        <v>#DIV/0!</v>
      </c>
      <c r="AN61" t="s">
        <v>320</v>
      </c>
    </row>
    <row r="62" spans="1:40" ht="20.100000000000001" customHeight="1" x14ac:dyDescent="0.25">
      <c r="A62" s="240">
        <v>49</v>
      </c>
      <c r="B62" s="42" t="s">
        <v>116</v>
      </c>
      <c r="C62" s="119"/>
      <c r="D62" s="59"/>
      <c r="E62" s="41">
        <f>24*6</f>
        <v>144</v>
      </c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1"/>
      <c r="Y62" s="41"/>
      <c r="Z62" s="1"/>
      <c r="AA62" s="1"/>
      <c r="AB62" s="41"/>
      <c r="AC62" s="1"/>
      <c r="AD62" s="58"/>
      <c r="AE62" s="58"/>
      <c r="AF62" s="41"/>
      <c r="AG62" s="42"/>
      <c r="AH62" s="42"/>
      <c r="AI62" s="42"/>
      <c r="AJ62" s="247">
        <f>1*6</f>
        <v>6</v>
      </c>
      <c r="AK62" s="76">
        <f t="shared" si="1"/>
        <v>150</v>
      </c>
      <c r="AL62" s="248">
        <v>171</v>
      </c>
      <c r="AM62" s="249" t="e">
        <f t="shared" si="2"/>
        <v>#DIV/0!</v>
      </c>
      <c r="AN62" t="s">
        <v>320</v>
      </c>
    </row>
    <row r="63" spans="1:40" ht="20.100000000000001" customHeight="1" x14ac:dyDescent="0.25">
      <c r="A63" s="246">
        <v>50</v>
      </c>
      <c r="B63" s="42" t="s">
        <v>117</v>
      </c>
      <c r="C63" s="118"/>
      <c r="D63" s="251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>
        <f>9*6</f>
        <v>54</v>
      </c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>
        <f>8*6</f>
        <v>48</v>
      </c>
      <c r="AC63" s="446" t="s">
        <v>355</v>
      </c>
      <c r="AD63" s="447"/>
      <c r="AE63" s="447"/>
      <c r="AF63" s="447"/>
      <c r="AG63" s="448"/>
      <c r="AH63" s="233"/>
      <c r="AI63" s="233"/>
      <c r="AJ63" s="252">
        <f>1*6</f>
        <v>6</v>
      </c>
      <c r="AK63" s="76">
        <f t="shared" si="1"/>
        <v>108</v>
      </c>
      <c r="AL63" s="248">
        <v>0</v>
      </c>
      <c r="AM63" s="249" t="e">
        <f t="shared" si="2"/>
        <v>#DIV/0!</v>
      </c>
      <c r="AN63" t="s">
        <v>320</v>
      </c>
    </row>
    <row r="64" spans="1:40" ht="20.100000000000001" customHeight="1" x14ac:dyDescent="0.25">
      <c r="A64" s="240">
        <v>51</v>
      </c>
      <c r="B64" s="42" t="s">
        <v>118</v>
      </c>
      <c r="C64" s="119"/>
      <c r="D64" s="59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>
        <f>17*6</f>
        <v>102</v>
      </c>
      <c r="Q64" s="41">
        <f>8*6</f>
        <v>48</v>
      </c>
      <c r="R64" s="41"/>
      <c r="S64" s="41"/>
      <c r="T64" s="41"/>
      <c r="U64" s="41"/>
      <c r="V64" s="41"/>
      <c r="W64" s="41"/>
      <c r="X64" s="1"/>
      <c r="Y64" s="41"/>
      <c r="Z64" s="1"/>
      <c r="AA64" s="1"/>
      <c r="AB64" s="41"/>
      <c r="AC64" s="1"/>
      <c r="AD64" s="58"/>
      <c r="AE64" s="58"/>
      <c r="AF64" s="41"/>
      <c r="AG64" s="42"/>
      <c r="AH64" s="42"/>
      <c r="AI64" s="42"/>
      <c r="AJ64" s="247"/>
      <c r="AK64" s="76">
        <f t="shared" si="1"/>
        <v>150</v>
      </c>
      <c r="AL64" s="248">
        <v>0</v>
      </c>
      <c r="AM64" s="249" t="e">
        <f t="shared" si="2"/>
        <v>#DIV/0!</v>
      </c>
      <c r="AN64" t="s">
        <v>320</v>
      </c>
    </row>
    <row r="65" spans="1:40" ht="20.100000000000001" customHeight="1" x14ac:dyDescent="0.25">
      <c r="A65" s="246">
        <v>52</v>
      </c>
      <c r="B65" s="42" t="s">
        <v>120</v>
      </c>
      <c r="C65" s="118"/>
      <c r="D65" s="251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>
        <f>4*6</f>
        <v>24</v>
      </c>
      <c r="R65" s="43"/>
      <c r="S65" s="43"/>
      <c r="T65" s="43"/>
      <c r="U65" s="43"/>
      <c r="V65" s="43">
        <f>2*12</f>
        <v>24</v>
      </c>
      <c r="W65" s="43"/>
      <c r="X65" s="43"/>
      <c r="Y65" s="43"/>
      <c r="Z65" s="43"/>
      <c r="AA65" s="43"/>
      <c r="AB65" s="43">
        <f>3*6</f>
        <v>18</v>
      </c>
      <c r="AC65" s="446" t="s">
        <v>356</v>
      </c>
      <c r="AD65" s="447"/>
      <c r="AE65" s="447"/>
      <c r="AF65" s="447"/>
      <c r="AG65" s="447"/>
      <c r="AH65" s="447"/>
      <c r="AI65" s="447"/>
      <c r="AJ65" s="477"/>
      <c r="AK65" s="76">
        <f t="shared" si="1"/>
        <v>66</v>
      </c>
      <c r="AL65" s="248">
        <v>0</v>
      </c>
      <c r="AM65" s="249" t="e">
        <f t="shared" si="2"/>
        <v>#DIV/0!</v>
      </c>
      <c r="AN65" t="s">
        <v>320</v>
      </c>
    </row>
    <row r="66" spans="1:40" ht="20.100000000000001" customHeight="1" x14ac:dyDescent="0.25">
      <c r="A66" s="240">
        <v>53</v>
      </c>
      <c r="B66" s="42" t="s">
        <v>121</v>
      </c>
      <c r="C66" s="118"/>
      <c r="D66" s="251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>
        <f>18*6</f>
        <v>108</v>
      </c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>
        <f>7*6</f>
        <v>42</v>
      </c>
      <c r="AC66" s="446"/>
      <c r="AD66" s="447"/>
      <c r="AE66" s="447"/>
      <c r="AF66" s="447"/>
      <c r="AG66" s="447"/>
      <c r="AH66" s="447"/>
      <c r="AI66" s="447"/>
      <c r="AJ66" s="448"/>
      <c r="AK66" s="76">
        <f t="shared" si="1"/>
        <v>150</v>
      </c>
      <c r="AL66" s="248">
        <v>2</v>
      </c>
      <c r="AM66" s="249" t="e">
        <f t="shared" si="2"/>
        <v>#DIV/0!</v>
      </c>
      <c r="AN66" t="s">
        <v>320</v>
      </c>
    </row>
    <row r="67" spans="1:40" ht="20.100000000000001" customHeight="1" x14ac:dyDescent="0.25">
      <c r="A67" s="246">
        <v>54</v>
      </c>
      <c r="B67" s="42" t="s">
        <v>122</v>
      </c>
      <c r="C67" s="119"/>
      <c r="D67" s="59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49" t="s">
        <v>357</v>
      </c>
      <c r="Y67" s="450"/>
      <c r="Z67" s="450"/>
      <c r="AA67" s="450"/>
      <c r="AB67" s="450"/>
      <c r="AC67" s="450"/>
      <c r="AD67" s="450"/>
      <c r="AE67" s="450"/>
      <c r="AF67" s="450"/>
      <c r="AG67" s="450"/>
      <c r="AH67" s="450"/>
      <c r="AI67" s="450"/>
      <c r="AJ67" s="480"/>
      <c r="AK67" s="76">
        <f t="shared" si="1"/>
        <v>0</v>
      </c>
      <c r="AL67" s="248">
        <v>0</v>
      </c>
      <c r="AM67" s="249" t="e">
        <f t="shared" si="2"/>
        <v>#DIV/0!</v>
      </c>
      <c r="AN67" t="s">
        <v>320</v>
      </c>
    </row>
    <row r="68" spans="1:40" ht="20.100000000000001" customHeight="1" x14ac:dyDescent="0.25">
      <c r="A68" s="240">
        <v>55</v>
      </c>
      <c r="B68" s="42" t="s">
        <v>123</v>
      </c>
      <c r="C68" s="118"/>
      <c r="D68" s="251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>
        <f>25*6</f>
        <v>150</v>
      </c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46"/>
      <c r="AC68" s="447"/>
      <c r="AD68" s="447"/>
      <c r="AE68" s="447"/>
      <c r="AF68" s="447"/>
      <c r="AG68" s="448"/>
      <c r="AH68" s="233"/>
      <c r="AI68" s="233"/>
      <c r="AJ68" s="252"/>
      <c r="AK68" s="76">
        <f t="shared" si="1"/>
        <v>150</v>
      </c>
      <c r="AL68" s="248">
        <v>5</v>
      </c>
      <c r="AM68" s="249" t="e">
        <f t="shared" si="2"/>
        <v>#DIV/0!</v>
      </c>
      <c r="AN68" t="s">
        <v>320</v>
      </c>
    </row>
    <row r="69" spans="1:40" ht="20.100000000000001" customHeight="1" x14ac:dyDescent="0.25">
      <c r="A69" s="246">
        <v>56</v>
      </c>
      <c r="B69" s="42" t="s">
        <v>124</v>
      </c>
      <c r="C69" s="119"/>
      <c r="D69" s="59"/>
      <c r="E69" s="41">
        <f>24*6</f>
        <v>144</v>
      </c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1"/>
      <c r="Y69" s="41"/>
      <c r="Z69" s="1"/>
      <c r="AA69" s="1"/>
      <c r="AB69" s="41"/>
      <c r="AC69" s="1"/>
      <c r="AD69" s="58"/>
      <c r="AE69" s="58"/>
      <c r="AF69" s="41"/>
      <c r="AG69" s="42"/>
      <c r="AH69" s="42"/>
      <c r="AI69" s="42"/>
      <c r="AJ69" s="247">
        <f>1*6</f>
        <v>6</v>
      </c>
      <c r="AK69" s="76">
        <f t="shared" si="1"/>
        <v>150</v>
      </c>
      <c r="AL69" s="248">
        <v>54</v>
      </c>
      <c r="AM69" s="249" t="e">
        <f t="shared" si="2"/>
        <v>#DIV/0!</v>
      </c>
      <c r="AN69" t="s">
        <v>320</v>
      </c>
    </row>
    <row r="70" spans="1:40" ht="20.100000000000001" customHeight="1" x14ac:dyDescent="0.25">
      <c r="A70" s="240">
        <v>57</v>
      </c>
      <c r="B70" s="42" t="s">
        <v>125</v>
      </c>
      <c r="C70" s="118"/>
      <c r="D70" s="251"/>
      <c r="E70" s="41">
        <f>24*6</f>
        <v>144</v>
      </c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128"/>
      <c r="AI70" s="128"/>
      <c r="AJ70" s="252">
        <f>1*6</f>
        <v>6</v>
      </c>
      <c r="AK70" s="76">
        <f t="shared" si="1"/>
        <v>150</v>
      </c>
      <c r="AL70" s="248">
        <v>52</v>
      </c>
      <c r="AM70" s="249" t="e">
        <f t="shared" si="2"/>
        <v>#DIV/0!</v>
      </c>
      <c r="AN70" t="s">
        <v>320</v>
      </c>
    </row>
    <row r="71" spans="1:40" ht="20.100000000000001" customHeight="1" x14ac:dyDescent="0.25">
      <c r="A71" s="246">
        <v>58</v>
      </c>
      <c r="B71" s="42" t="s">
        <v>126</v>
      </c>
      <c r="C71" s="119"/>
      <c r="D71" s="59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>
        <f>1*6</f>
        <v>6</v>
      </c>
      <c r="U71" s="41"/>
      <c r="V71" s="41">
        <f>6*12</f>
        <v>72</v>
      </c>
      <c r="W71" s="41">
        <f>6*12</f>
        <v>72</v>
      </c>
      <c r="X71" s="1"/>
      <c r="Y71" s="41"/>
      <c r="Z71" s="1"/>
      <c r="AA71" s="1"/>
      <c r="AB71" s="41"/>
      <c r="AC71" s="1"/>
      <c r="AD71" s="58"/>
      <c r="AE71" s="57"/>
      <c r="AF71" s="41"/>
      <c r="AG71" s="42"/>
      <c r="AH71" s="42"/>
      <c r="AI71" s="42"/>
      <c r="AJ71" s="247"/>
      <c r="AK71" s="76">
        <f t="shared" si="1"/>
        <v>150</v>
      </c>
      <c r="AL71" s="248">
        <v>0</v>
      </c>
      <c r="AM71" s="249" t="e">
        <f t="shared" si="2"/>
        <v>#DIV/0!</v>
      </c>
      <c r="AN71" t="s">
        <v>320</v>
      </c>
    </row>
    <row r="72" spans="1:40" ht="20.100000000000001" customHeight="1" x14ac:dyDescent="0.25">
      <c r="A72" s="240">
        <v>59</v>
      </c>
      <c r="B72" s="42" t="s">
        <v>128</v>
      </c>
      <c r="C72" s="119"/>
      <c r="D72" s="59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>
        <f>8*6</f>
        <v>48</v>
      </c>
      <c r="R72" s="41"/>
      <c r="S72" s="41"/>
      <c r="T72" s="41">
        <f>9*6</f>
        <v>54</v>
      </c>
      <c r="U72" s="41"/>
      <c r="V72" s="41">
        <f>1*12</f>
        <v>12</v>
      </c>
      <c r="W72" s="41">
        <f>3*12</f>
        <v>36</v>
      </c>
      <c r="X72" s="1"/>
      <c r="Y72" s="41"/>
      <c r="Z72" s="1"/>
      <c r="AA72" s="1"/>
      <c r="AB72" s="41"/>
      <c r="AC72" s="1"/>
      <c r="AD72" s="58"/>
      <c r="AE72" s="58"/>
      <c r="AF72" s="41"/>
      <c r="AG72" s="42"/>
      <c r="AH72" s="42"/>
      <c r="AI72" s="42"/>
      <c r="AJ72" s="247"/>
      <c r="AK72" s="76">
        <f t="shared" si="1"/>
        <v>150</v>
      </c>
      <c r="AL72" s="248">
        <v>0</v>
      </c>
      <c r="AM72" s="249" t="e">
        <f t="shared" si="2"/>
        <v>#DIV/0!</v>
      </c>
      <c r="AN72" t="s">
        <v>320</v>
      </c>
    </row>
    <row r="73" spans="1:40" ht="20.100000000000001" customHeight="1" x14ac:dyDescent="0.25">
      <c r="A73" s="246">
        <v>60</v>
      </c>
      <c r="B73" s="42" t="s">
        <v>129</v>
      </c>
      <c r="C73" s="119"/>
      <c r="D73" s="59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>
        <f>6*6</f>
        <v>36</v>
      </c>
      <c r="R73" s="41"/>
      <c r="S73" s="41"/>
      <c r="T73" s="41">
        <f>9*6</f>
        <v>54</v>
      </c>
      <c r="U73" s="41"/>
      <c r="V73" s="43"/>
      <c r="W73" s="41">
        <f>5*12</f>
        <v>60</v>
      </c>
      <c r="X73" s="43"/>
      <c r="Y73" s="43"/>
      <c r="Z73" s="43"/>
      <c r="AA73" s="43"/>
      <c r="AB73" s="43"/>
      <c r="AC73" s="43"/>
      <c r="AD73" s="43"/>
      <c r="AE73" s="43"/>
      <c r="AF73" s="41"/>
      <c r="AG73" s="42"/>
      <c r="AH73" s="42"/>
      <c r="AI73" s="42"/>
      <c r="AJ73" s="247"/>
      <c r="AK73" s="76">
        <f t="shared" si="1"/>
        <v>150</v>
      </c>
      <c r="AL73" s="248">
        <v>0</v>
      </c>
      <c r="AM73" s="249" t="e">
        <f t="shared" si="2"/>
        <v>#DIV/0!</v>
      </c>
      <c r="AN73" t="s">
        <v>320</v>
      </c>
    </row>
    <row r="74" spans="1:40" ht="20.100000000000001" customHeight="1" x14ac:dyDescent="0.25">
      <c r="A74" s="240">
        <v>61</v>
      </c>
      <c r="B74" s="42" t="s">
        <v>130</v>
      </c>
      <c r="C74" s="119"/>
      <c r="D74" s="59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>
        <f>2*6</f>
        <v>12</v>
      </c>
      <c r="R74" s="41"/>
      <c r="S74" s="41"/>
      <c r="T74" s="41">
        <f>11*6</f>
        <v>66</v>
      </c>
      <c r="U74" s="41"/>
      <c r="V74" s="41">
        <f>2*12</f>
        <v>24</v>
      </c>
      <c r="W74" s="41">
        <f>4*12</f>
        <v>48</v>
      </c>
      <c r="X74" s="1"/>
      <c r="Y74" s="41"/>
      <c r="Z74" s="1"/>
      <c r="AA74" s="1"/>
      <c r="AB74" s="41"/>
      <c r="AC74" s="1"/>
      <c r="AD74" s="58"/>
      <c r="AE74" s="58"/>
      <c r="AF74" s="41"/>
      <c r="AG74" s="42"/>
      <c r="AH74" s="42"/>
      <c r="AI74" s="42"/>
      <c r="AJ74" s="247"/>
      <c r="AK74" s="76">
        <f t="shared" si="1"/>
        <v>150</v>
      </c>
      <c r="AL74" s="248">
        <v>0</v>
      </c>
      <c r="AM74" s="249" t="e">
        <f t="shared" si="2"/>
        <v>#DIV/0!</v>
      </c>
      <c r="AN74" t="s">
        <v>320</v>
      </c>
    </row>
    <row r="75" spans="1:40" ht="20.100000000000001" customHeight="1" x14ac:dyDescent="0.25">
      <c r="A75" s="246">
        <v>62</v>
      </c>
      <c r="B75" s="42" t="s">
        <v>131</v>
      </c>
      <c r="C75" s="119"/>
      <c r="D75" s="59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>
        <f>5*6</f>
        <v>30</v>
      </c>
      <c r="R75" s="41"/>
      <c r="S75" s="41"/>
      <c r="T75" s="41">
        <f>4*6</f>
        <v>24</v>
      </c>
      <c r="U75" s="41"/>
      <c r="V75" s="41"/>
      <c r="W75" s="41">
        <f>8*12</f>
        <v>96</v>
      </c>
      <c r="X75" s="1"/>
      <c r="Y75" s="41"/>
      <c r="Z75" s="1"/>
      <c r="AA75" s="1"/>
      <c r="AB75" s="41"/>
      <c r="AC75" s="1"/>
      <c r="AD75" s="58"/>
      <c r="AE75" s="58"/>
      <c r="AF75" s="41"/>
      <c r="AG75" s="42"/>
      <c r="AH75" s="42"/>
      <c r="AI75" s="42"/>
      <c r="AJ75" s="247"/>
      <c r="AK75" s="76">
        <f t="shared" si="1"/>
        <v>150</v>
      </c>
      <c r="AL75" s="248">
        <v>0</v>
      </c>
      <c r="AM75" s="249" t="e">
        <f t="shared" si="2"/>
        <v>#DIV/0!</v>
      </c>
      <c r="AN75" t="s">
        <v>320</v>
      </c>
    </row>
    <row r="76" spans="1:40" ht="20.100000000000001" customHeight="1" x14ac:dyDescent="0.25">
      <c r="A76" s="240">
        <v>63</v>
      </c>
      <c r="B76" s="42" t="s">
        <v>132</v>
      </c>
      <c r="C76" s="119"/>
      <c r="D76" s="59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>
        <f>3*6</f>
        <v>18</v>
      </c>
      <c r="R76" s="41"/>
      <c r="S76" s="41"/>
      <c r="T76" s="41">
        <f>10*6</f>
        <v>60</v>
      </c>
      <c r="U76" s="41"/>
      <c r="V76" s="41">
        <f>1*12</f>
        <v>12</v>
      </c>
      <c r="W76" s="41">
        <f>5*12</f>
        <v>60</v>
      </c>
      <c r="X76" s="1"/>
      <c r="Y76" s="41"/>
      <c r="Z76" s="1"/>
      <c r="AA76" s="1"/>
      <c r="AB76" s="41"/>
      <c r="AC76" s="1"/>
      <c r="AD76" s="58"/>
      <c r="AE76" s="58"/>
      <c r="AF76" s="41"/>
      <c r="AG76" s="42"/>
      <c r="AH76" s="42"/>
      <c r="AI76" s="42"/>
      <c r="AJ76" s="247"/>
      <c r="AK76" s="76">
        <f t="shared" si="1"/>
        <v>150</v>
      </c>
      <c r="AL76" s="248">
        <v>0</v>
      </c>
      <c r="AM76" s="249" t="e">
        <f t="shared" si="2"/>
        <v>#DIV/0!</v>
      </c>
      <c r="AN76" t="s">
        <v>320</v>
      </c>
    </row>
    <row r="77" spans="1:40" ht="20.100000000000001" customHeight="1" x14ac:dyDescent="0.25">
      <c r="A77" s="246">
        <v>64</v>
      </c>
      <c r="B77" s="42" t="s">
        <v>133</v>
      </c>
      <c r="C77" s="119"/>
      <c r="D77" s="59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>
        <f>6*6</f>
        <v>36</v>
      </c>
      <c r="R77" s="41"/>
      <c r="S77" s="41"/>
      <c r="T77" s="41">
        <f>7*6</f>
        <v>42</v>
      </c>
      <c r="U77" s="41"/>
      <c r="V77" s="41">
        <f>1*12</f>
        <v>12</v>
      </c>
      <c r="W77" s="41">
        <f>5*12</f>
        <v>60</v>
      </c>
      <c r="X77" s="1"/>
      <c r="Y77" s="41"/>
      <c r="Z77" s="1"/>
      <c r="AA77" s="1"/>
      <c r="AB77" s="41"/>
      <c r="AC77" s="1"/>
      <c r="AD77" s="58"/>
      <c r="AE77" s="58"/>
      <c r="AF77" s="41"/>
      <c r="AG77" s="42"/>
      <c r="AH77" s="42"/>
      <c r="AI77" s="42"/>
      <c r="AJ77" s="247"/>
      <c r="AK77" s="76">
        <f t="shared" ref="AK77:AK114" si="3">SUM(C77:AJ77)</f>
        <v>150</v>
      </c>
      <c r="AL77" s="248">
        <v>0</v>
      </c>
      <c r="AM77" s="249" t="e">
        <f t="shared" si="2"/>
        <v>#DIV/0!</v>
      </c>
      <c r="AN77" t="s">
        <v>320</v>
      </c>
    </row>
    <row r="78" spans="1:40" ht="20.100000000000001" customHeight="1" x14ac:dyDescent="0.25">
      <c r="A78" s="240">
        <v>65</v>
      </c>
      <c r="B78" s="42" t="s">
        <v>134</v>
      </c>
      <c r="C78" s="119"/>
      <c r="D78" s="59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1"/>
      <c r="Y78" s="41"/>
      <c r="Z78" s="1"/>
      <c r="AA78" s="1"/>
      <c r="AB78" s="1">
        <f>24*6</f>
        <v>144</v>
      </c>
      <c r="AC78" s="1"/>
      <c r="AD78" s="58"/>
      <c r="AE78" s="68"/>
      <c r="AF78" s="41"/>
      <c r="AG78" s="42"/>
      <c r="AH78" s="42"/>
      <c r="AI78" s="42"/>
      <c r="AJ78" s="247">
        <f t="shared" ref="AJ78:AJ83" si="4">1*6</f>
        <v>6</v>
      </c>
      <c r="AK78" s="76">
        <f t="shared" si="3"/>
        <v>150</v>
      </c>
      <c r="AL78" s="248">
        <v>0</v>
      </c>
      <c r="AM78" s="249" t="e">
        <f t="shared" si="2"/>
        <v>#DIV/0!</v>
      </c>
      <c r="AN78" t="s">
        <v>320</v>
      </c>
    </row>
    <row r="79" spans="1:40" ht="20.100000000000001" customHeight="1" x14ac:dyDescent="0.25">
      <c r="A79" s="246">
        <v>66</v>
      </c>
      <c r="B79" s="42" t="s">
        <v>135</v>
      </c>
      <c r="C79" s="119"/>
      <c r="D79" s="59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1"/>
      <c r="Y79" s="41"/>
      <c r="Z79" s="1"/>
      <c r="AA79" s="1"/>
      <c r="AB79" s="1">
        <f>24*6</f>
        <v>144</v>
      </c>
      <c r="AC79" s="1"/>
      <c r="AD79" s="58"/>
      <c r="AE79" s="58"/>
      <c r="AF79" s="41"/>
      <c r="AG79" s="42"/>
      <c r="AH79" s="42"/>
      <c r="AI79" s="42"/>
      <c r="AJ79" s="247">
        <f t="shared" si="4"/>
        <v>6</v>
      </c>
      <c r="AK79" s="76">
        <f t="shared" si="3"/>
        <v>150</v>
      </c>
      <c r="AL79" s="248">
        <v>0</v>
      </c>
      <c r="AM79" s="249" t="e">
        <f>+AL79/C79</f>
        <v>#DIV/0!</v>
      </c>
      <c r="AN79" t="s">
        <v>320</v>
      </c>
    </row>
    <row r="80" spans="1:40" ht="20.100000000000001" customHeight="1" x14ac:dyDescent="0.25">
      <c r="A80" s="240">
        <v>67</v>
      </c>
      <c r="B80" s="42" t="s">
        <v>136</v>
      </c>
      <c r="C80" s="119"/>
      <c r="D80" s="59"/>
      <c r="E80" s="41"/>
      <c r="F80" s="41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>
        <f>24*6</f>
        <v>144</v>
      </c>
      <c r="AC80" s="43"/>
      <c r="AD80" s="43"/>
      <c r="AE80" s="43"/>
      <c r="AF80" s="41"/>
      <c r="AG80" s="42"/>
      <c r="AH80" s="42"/>
      <c r="AI80" s="42"/>
      <c r="AJ80" s="247">
        <f t="shared" si="4"/>
        <v>6</v>
      </c>
      <c r="AK80" s="76">
        <f t="shared" si="3"/>
        <v>150</v>
      </c>
      <c r="AL80" s="248">
        <v>0</v>
      </c>
      <c r="AM80" s="249" t="e">
        <f>+AL80/C80</f>
        <v>#DIV/0!</v>
      </c>
      <c r="AN80" t="s">
        <v>320</v>
      </c>
    </row>
    <row r="81" spans="1:40" ht="20.100000000000001" customHeight="1" x14ac:dyDescent="0.25">
      <c r="A81" s="246">
        <v>68</v>
      </c>
      <c r="B81" s="42" t="s">
        <v>137</v>
      </c>
      <c r="C81" s="119"/>
      <c r="D81" s="59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>
        <f>8*6</f>
        <v>48</v>
      </c>
      <c r="S81" s="41"/>
      <c r="T81" s="41"/>
      <c r="U81" s="41"/>
      <c r="V81" s="41"/>
      <c r="W81" s="41"/>
      <c r="X81" s="1"/>
      <c r="Y81" s="41"/>
      <c r="Z81" s="1"/>
      <c r="AA81" s="1"/>
      <c r="AB81" s="41">
        <f>16*6</f>
        <v>96</v>
      </c>
      <c r="AC81" s="1"/>
      <c r="AD81" s="58"/>
      <c r="AE81" s="58"/>
      <c r="AF81" s="41"/>
      <c r="AG81" s="42"/>
      <c r="AH81" s="42"/>
      <c r="AI81" s="42"/>
      <c r="AJ81" s="247">
        <f t="shared" si="4"/>
        <v>6</v>
      </c>
      <c r="AK81" s="76">
        <f t="shared" si="3"/>
        <v>150</v>
      </c>
      <c r="AL81" s="248">
        <v>0</v>
      </c>
      <c r="AM81" s="249" t="e">
        <f>+AL81/C81</f>
        <v>#DIV/0!</v>
      </c>
      <c r="AN81" t="s">
        <v>320</v>
      </c>
    </row>
    <row r="82" spans="1:40" ht="20.100000000000001" customHeight="1" x14ac:dyDescent="0.25">
      <c r="A82" s="240">
        <v>69</v>
      </c>
      <c r="B82" s="42" t="s">
        <v>138</v>
      </c>
      <c r="C82" s="119"/>
      <c r="D82" s="59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>
        <f>8*6</f>
        <v>48</v>
      </c>
      <c r="S82" s="41"/>
      <c r="T82" s="41"/>
      <c r="U82" s="41"/>
      <c r="V82" s="41"/>
      <c r="W82" s="41"/>
      <c r="X82" s="1"/>
      <c r="Y82" s="41"/>
      <c r="Z82" s="1"/>
      <c r="AA82" s="1"/>
      <c r="AB82" s="41">
        <f>16*6</f>
        <v>96</v>
      </c>
      <c r="AC82" s="1"/>
      <c r="AD82" s="58"/>
      <c r="AE82" s="58"/>
      <c r="AF82" s="41"/>
      <c r="AG82" s="42"/>
      <c r="AH82" s="42"/>
      <c r="AI82" s="42"/>
      <c r="AJ82" s="247">
        <f t="shared" si="4"/>
        <v>6</v>
      </c>
      <c r="AK82" s="76">
        <f t="shared" si="3"/>
        <v>150</v>
      </c>
      <c r="AL82" s="248">
        <v>0</v>
      </c>
      <c r="AM82" s="249" t="e">
        <f>+AL82/C82</f>
        <v>#DIV/0!</v>
      </c>
      <c r="AN82" t="s">
        <v>320</v>
      </c>
    </row>
    <row r="83" spans="1:40" ht="20.100000000000001" customHeight="1" x14ac:dyDescent="0.25">
      <c r="A83" s="246">
        <v>70</v>
      </c>
      <c r="B83" s="42" t="s">
        <v>139</v>
      </c>
      <c r="C83" s="119"/>
      <c r="D83" s="59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1"/>
      <c r="Y83" s="41"/>
      <c r="Z83" s="1"/>
      <c r="AA83" s="1"/>
      <c r="AB83" s="41">
        <f>24*6</f>
        <v>144</v>
      </c>
      <c r="AC83" s="1"/>
      <c r="AD83" s="58"/>
      <c r="AE83" s="58"/>
      <c r="AF83" s="41"/>
      <c r="AG83" s="42"/>
      <c r="AH83" s="42"/>
      <c r="AI83" s="42"/>
      <c r="AJ83" s="247">
        <f t="shared" si="4"/>
        <v>6</v>
      </c>
      <c r="AK83" s="76">
        <f t="shared" si="3"/>
        <v>150</v>
      </c>
      <c r="AL83" s="248">
        <v>0</v>
      </c>
      <c r="AM83" s="249" t="e">
        <f>+AL83/C83</f>
        <v>#DIV/0!</v>
      </c>
      <c r="AN83" t="s">
        <v>320</v>
      </c>
    </row>
    <row r="84" spans="1:40" ht="20.100000000000001" customHeight="1" x14ac:dyDescent="0.25">
      <c r="A84" s="240">
        <v>71</v>
      </c>
      <c r="B84" s="42" t="s">
        <v>140</v>
      </c>
      <c r="C84" s="262"/>
      <c r="D84" s="263">
        <v>150</v>
      </c>
      <c r="E84" s="262"/>
      <c r="F84" s="262"/>
      <c r="G84" s="262"/>
      <c r="H84" s="262"/>
      <c r="I84" s="262"/>
      <c r="J84" s="262"/>
      <c r="K84" s="262"/>
      <c r="L84" s="262"/>
      <c r="M84" s="262"/>
      <c r="N84" s="262"/>
      <c r="O84" s="262"/>
      <c r="P84" s="262"/>
      <c r="Q84" s="262"/>
      <c r="R84" s="262"/>
      <c r="S84" s="262"/>
      <c r="T84" s="262"/>
      <c r="U84" s="262"/>
      <c r="V84" s="262"/>
      <c r="W84" s="262"/>
      <c r="X84" s="262"/>
      <c r="Y84" s="262"/>
      <c r="Z84" s="262"/>
      <c r="AA84" s="262"/>
      <c r="AB84" s="262"/>
      <c r="AC84" s="262"/>
      <c r="AD84" s="262"/>
      <c r="AE84" s="262"/>
      <c r="AF84" s="262"/>
      <c r="AG84" s="262"/>
      <c r="AH84" s="262"/>
      <c r="AI84" s="262"/>
      <c r="AJ84" s="262"/>
      <c r="AK84" s="76">
        <f>SUM(C84:AJ84)</f>
        <v>150</v>
      </c>
      <c r="AL84" s="248">
        <v>177</v>
      </c>
      <c r="AM84" s="249" t="e">
        <f>+AL84/#REF!</f>
        <v>#REF!</v>
      </c>
      <c r="AN84" t="s">
        <v>320</v>
      </c>
    </row>
    <row r="85" spans="1:40" ht="20.100000000000001" customHeight="1" x14ac:dyDescent="0.25">
      <c r="A85" s="246">
        <v>72</v>
      </c>
      <c r="B85" s="42" t="s">
        <v>141</v>
      </c>
      <c r="C85" s="119"/>
      <c r="D85" s="59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>
        <f>9*6</f>
        <v>54</v>
      </c>
      <c r="R85" s="41"/>
      <c r="S85" s="41"/>
      <c r="T85" s="41"/>
      <c r="U85" s="41"/>
      <c r="V85" s="41"/>
      <c r="W85" s="41">
        <f>8*12</f>
        <v>96</v>
      </c>
      <c r="X85" s="1"/>
      <c r="Y85" s="41"/>
      <c r="Z85" s="1"/>
      <c r="AA85" s="1"/>
      <c r="AB85" s="41"/>
      <c r="AC85" s="1"/>
      <c r="AD85" s="58"/>
      <c r="AE85" s="58"/>
      <c r="AF85" s="41"/>
      <c r="AG85" s="42"/>
      <c r="AH85" s="42"/>
      <c r="AI85" s="42"/>
      <c r="AJ85" s="247"/>
      <c r="AK85" s="76">
        <f t="shared" si="3"/>
        <v>150</v>
      </c>
      <c r="AL85" s="248">
        <v>0</v>
      </c>
      <c r="AM85" s="249" t="e">
        <f t="shared" ref="AM85:AM115" si="5">+AL85/C85</f>
        <v>#DIV/0!</v>
      </c>
      <c r="AN85" t="s">
        <v>320</v>
      </c>
    </row>
    <row r="86" spans="1:40" ht="20.100000000000001" customHeight="1" x14ac:dyDescent="0.25">
      <c r="A86" s="240">
        <v>73</v>
      </c>
      <c r="B86" s="42" t="s">
        <v>212</v>
      </c>
      <c r="C86" s="118"/>
      <c r="D86" s="251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1">
        <f>5*6</f>
        <v>30</v>
      </c>
      <c r="S86" s="41"/>
      <c r="T86" s="41"/>
      <c r="U86" s="41"/>
      <c r="V86" s="41">
        <f>6*12</f>
        <v>72</v>
      </c>
      <c r="W86" s="41">
        <f>2*12</f>
        <v>24</v>
      </c>
      <c r="X86" s="1"/>
      <c r="Y86" s="41"/>
      <c r="Z86" s="1"/>
      <c r="AA86" s="1"/>
      <c r="AB86" s="41">
        <f>4*6</f>
        <v>24</v>
      </c>
      <c r="AC86" s="1"/>
      <c r="AD86" s="58"/>
      <c r="AE86" s="58"/>
      <c r="AF86" s="41"/>
      <c r="AG86" s="42"/>
      <c r="AH86" s="42"/>
      <c r="AI86" s="42"/>
      <c r="AJ86" s="247"/>
      <c r="AK86" s="76">
        <f t="shared" si="3"/>
        <v>150</v>
      </c>
      <c r="AL86" s="248">
        <v>0</v>
      </c>
      <c r="AM86" s="249" t="e">
        <f t="shared" si="5"/>
        <v>#DIV/0!</v>
      </c>
      <c r="AN86" t="s">
        <v>320</v>
      </c>
    </row>
    <row r="87" spans="1:40" ht="20.100000000000001" customHeight="1" x14ac:dyDescent="0.25">
      <c r="A87" s="246">
        <v>74</v>
      </c>
      <c r="B87" s="42" t="s">
        <v>145</v>
      </c>
      <c r="C87" s="119"/>
      <c r="D87" s="59"/>
      <c r="E87" s="41"/>
      <c r="F87" s="41">
        <f>2*6</f>
        <v>12</v>
      </c>
      <c r="G87" s="41">
        <f>6*6</f>
        <v>36</v>
      </c>
      <c r="H87" s="41"/>
      <c r="I87" s="41">
        <f>7*6</f>
        <v>42</v>
      </c>
      <c r="J87" s="41"/>
      <c r="K87" s="41"/>
      <c r="L87" s="41"/>
      <c r="M87" s="41"/>
      <c r="N87" s="41"/>
      <c r="O87" s="41"/>
      <c r="P87" s="41"/>
      <c r="Q87" s="45"/>
      <c r="R87" s="41"/>
      <c r="S87" s="41"/>
      <c r="T87" s="41"/>
      <c r="U87" s="41"/>
      <c r="V87" s="41"/>
      <c r="W87" s="41">
        <f>5*12</f>
        <v>60</v>
      </c>
      <c r="X87" s="1"/>
      <c r="Y87" s="41"/>
      <c r="Z87" s="1"/>
      <c r="AA87" s="1"/>
      <c r="AB87" s="41"/>
      <c r="AC87" s="1"/>
      <c r="AD87" s="58"/>
      <c r="AE87" s="58"/>
      <c r="AF87" s="41"/>
      <c r="AG87" s="42"/>
      <c r="AH87" s="42"/>
      <c r="AI87" s="42"/>
      <c r="AJ87" s="247"/>
      <c r="AK87" s="76">
        <f t="shared" si="3"/>
        <v>150</v>
      </c>
      <c r="AL87" s="248">
        <v>30</v>
      </c>
      <c r="AM87" s="249" t="e">
        <f t="shared" si="5"/>
        <v>#DIV/0!</v>
      </c>
      <c r="AN87" t="s">
        <v>320</v>
      </c>
    </row>
    <row r="88" spans="1:40" ht="20.100000000000001" customHeight="1" x14ac:dyDescent="0.25">
      <c r="A88" s="246">
        <v>75</v>
      </c>
      <c r="B88" s="42" t="s">
        <v>362</v>
      </c>
      <c r="C88" s="119"/>
      <c r="D88" s="59"/>
      <c r="E88" s="41"/>
      <c r="F88" s="41"/>
      <c r="G88" s="41">
        <v>150</v>
      </c>
      <c r="H88" s="41"/>
      <c r="I88" s="41"/>
      <c r="J88" s="41"/>
      <c r="K88" s="41"/>
      <c r="L88" s="41"/>
      <c r="M88" s="41"/>
      <c r="N88" s="41"/>
      <c r="O88" s="41"/>
      <c r="P88" s="41"/>
      <c r="Q88" s="45"/>
      <c r="R88" s="41"/>
      <c r="S88" s="41"/>
      <c r="T88" s="41"/>
      <c r="U88" s="41"/>
      <c r="V88" s="41"/>
      <c r="W88" s="41"/>
      <c r="X88" s="264"/>
      <c r="Y88" s="265"/>
      <c r="Z88" s="266"/>
      <c r="AA88" s="266"/>
      <c r="AB88" s="265"/>
      <c r="AC88" s="266"/>
      <c r="AD88" s="154"/>
      <c r="AE88" s="154"/>
      <c r="AF88" s="265"/>
      <c r="AG88" s="265"/>
      <c r="AH88" s="265"/>
      <c r="AI88" s="265"/>
      <c r="AJ88" s="267"/>
      <c r="AK88" s="76">
        <f t="shared" si="3"/>
        <v>150</v>
      </c>
      <c r="AL88" s="248">
        <v>193</v>
      </c>
      <c r="AM88" s="249" t="e">
        <f t="shared" si="5"/>
        <v>#DIV/0!</v>
      </c>
      <c r="AN88" t="s">
        <v>320</v>
      </c>
    </row>
    <row r="89" spans="1:40" ht="20.100000000000001" customHeight="1" x14ac:dyDescent="0.25">
      <c r="A89" s="240">
        <v>76</v>
      </c>
      <c r="B89" s="42" t="s">
        <v>146</v>
      </c>
      <c r="C89" s="119"/>
      <c r="D89" s="59"/>
      <c r="E89" s="41"/>
      <c r="F89" s="41"/>
      <c r="G89" s="41">
        <f>2*6</f>
        <v>12</v>
      </c>
      <c r="H89" s="41"/>
      <c r="I89" s="41">
        <f>3*6</f>
        <v>18</v>
      </c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>
        <f>2*12</f>
        <v>24</v>
      </c>
      <c r="W89" s="41">
        <f>3*12</f>
        <v>36</v>
      </c>
      <c r="X89" s="449" t="s">
        <v>358</v>
      </c>
      <c r="Y89" s="450"/>
      <c r="Z89" s="450"/>
      <c r="AA89" s="450"/>
      <c r="AB89" s="450"/>
      <c r="AC89" s="450"/>
      <c r="AD89" s="450"/>
      <c r="AE89" s="450"/>
      <c r="AF89" s="450"/>
      <c r="AG89" s="450"/>
      <c r="AH89" s="450"/>
      <c r="AI89" s="450"/>
      <c r="AJ89" s="480"/>
      <c r="AK89" s="76">
        <f t="shared" si="3"/>
        <v>90</v>
      </c>
      <c r="AL89" s="248">
        <v>117</v>
      </c>
      <c r="AM89" s="249" t="e">
        <f t="shared" si="5"/>
        <v>#DIV/0!</v>
      </c>
      <c r="AN89" t="s">
        <v>320</v>
      </c>
    </row>
    <row r="90" spans="1:40" ht="20.100000000000001" customHeight="1" x14ac:dyDescent="0.25">
      <c r="A90" s="246">
        <v>77</v>
      </c>
      <c r="B90" s="42" t="s">
        <v>220</v>
      </c>
      <c r="C90" s="119"/>
      <c r="D90" s="59"/>
      <c r="E90" s="41"/>
      <c r="F90" s="41">
        <f>4*6</f>
        <v>24</v>
      </c>
      <c r="G90" s="41">
        <f>4*6</f>
        <v>24</v>
      </c>
      <c r="H90" s="41"/>
      <c r="I90" s="41">
        <f>15*6</f>
        <v>90</v>
      </c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>
        <f>1*12</f>
        <v>12</v>
      </c>
      <c r="X90" s="1"/>
      <c r="Y90" s="41"/>
      <c r="Z90" s="1"/>
      <c r="AA90" s="1"/>
      <c r="AB90" s="41"/>
      <c r="AC90" s="1"/>
      <c r="AD90" s="58"/>
      <c r="AE90" s="58"/>
      <c r="AF90" s="41"/>
      <c r="AG90" s="42"/>
      <c r="AH90" s="42"/>
      <c r="AI90" s="42"/>
      <c r="AJ90" s="247"/>
      <c r="AK90" s="76">
        <f t="shared" si="3"/>
        <v>150</v>
      </c>
      <c r="AL90" s="248">
        <v>51</v>
      </c>
      <c r="AM90" s="249" t="e">
        <f t="shared" si="5"/>
        <v>#DIV/0!</v>
      </c>
      <c r="AN90" t="s">
        <v>320</v>
      </c>
    </row>
    <row r="91" spans="1:40" ht="20.100000000000001" customHeight="1" x14ac:dyDescent="0.25">
      <c r="A91" s="246">
        <v>78</v>
      </c>
      <c r="B91" s="42" t="s">
        <v>221</v>
      </c>
      <c r="C91" s="119"/>
      <c r="D91" s="59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>
        <f>1*6</f>
        <v>6</v>
      </c>
      <c r="U91" s="41"/>
      <c r="V91" s="41">
        <f>6*12</f>
        <v>72</v>
      </c>
      <c r="W91" s="41">
        <f>6*12</f>
        <v>72</v>
      </c>
      <c r="X91" s="1"/>
      <c r="Y91" s="41"/>
      <c r="Z91" s="1"/>
      <c r="AA91" s="1"/>
      <c r="AB91" s="41"/>
      <c r="AC91" s="1"/>
      <c r="AD91" s="58"/>
      <c r="AE91" s="58"/>
      <c r="AF91" s="41"/>
      <c r="AG91" s="42"/>
      <c r="AH91" s="42"/>
      <c r="AI91" s="42"/>
      <c r="AJ91" s="247"/>
      <c r="AK91" s="76">
        <f t="shared" si="3"/>
        <v>150</v>
      </c>
      <c r="AL91" s="248">
        <v>0</v>
      </c>
      <c r="AM91" s="249" t="e">
        <f t="shared" si="5"/>
        <v>#DIV/0!</v>
      </c>
      <c r="AN91" t="s">
        <v>320</v>
      </c>
    </row>
    <row r="92" spans="1:40" x14ac:dyDescent="0.25">
      <c r="A92" s="246">
        <v>79</v>
      </c>
      <c r="B92" s="42" t="s">
        <v>222</v>
      </c>
      <c r="C92" s="119"/>
      <c r="D92" s="59">
        <f>24*6</f>
        <v>144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1"/>
      <c r="Y92" s="41"/>
      <c r="Z92" s="1"/>
      <c r="AA92" s="1"/>
      <c r="AB92" s="41"/>
      <c r="AC92" s="1"/>
      <c r="AD92" s="58"/>
      <c r="AE92" s="58"/>
      <c r="AF92" s="41"/>
      <c r="AG92" s="42"/>
      <c r="AH92" s="42"/>
      <c r="AI92" s="42"/>
      <c r="AJ92" s="247">
        <f>1*6</f>
        <v>6</v>
      </c>
      <c r="AK92" s="76">
        <f t="shared" si="3"/>
        <v>150</v>
      </c>
      <c r="AL92" s="248">
        <v>46</v>
      </c>
      <c r="AM92" s="249" t="e">
        <f t="shared" si="5"/>
        <v>#DIV/0!</v>
      </c>
      <c r="AN92" t="s">
        <v>320</v>
      </c>
    </row>
    <row r="93" spans="1:40" x14ac:dyDescent="0.25">
      <c r="A93" s="246">
        <v>80</v>
      </c>
      <c r="B93" s="42" t="s">
        <v>367</v>
      </c>
      <c r="C93" s="119"/>
      <c r="D93" s="59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>
        <v>120</v>
      </c>
      <c r="U93" s="41"/>
      <c r="V93" s="41"/>
      <c r="W93" s="41"/>
      <c r="X93" s="1"/>
      <c r="Y93" s="41"/>
      <c r="Z93" s="1"/>
      <c r="AA93" s="1"/>
      <c r="AB93" s="41"/>
      <c r="AC93" s="1"/>
      <c r="AD93" s="58"/>
      <c r="AE93" s="58"/>
      <c r="AF93" s="41"/>
      <c r="AG93" s="42"/>
      <c r="AH93" s="42">
        <v>18</v>
      </c>
      <c r="AI93" s="42">
        <v>72</v>
      </c>
      <c r="AJ93" s="247"/>
      <c r="AK93" s="76">
        <f t="shared" si="3"/>
        <v>210</v>
      </c>
      <c r="AL93" s="248">
        <v>370</v>
      </c>
      <c r="AM93" s="249" t="e">
        <f t="shared" si="5"/>
        <v>#DIV/0!</v>
      </c>
      <c r="AN93" t="s">
        <v>314</v>
      </c>
    </row>
    <row r="94" spans="1:40" x14ac:dyDescent="0.25">
      <c r="A94" s="246">
        <v>81</v>
      </c>
      <c r="B94" s="42" t="s">
        <v>368</v>
      </c>
      <c r="C94" s="119"/>
      <c r="D94" s="59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>
        <v>84</v>
      </c>
      <c r="U94" s="41"/>
      <c r="V94" s="41" t="s">
        <v>374</v>
      </c>
      <c r="W94" s="41"/>
      <c r="X94" s="1"/>
      <c r="Y94" s="41"/>
      <c r="Z94" s="1"/>
      <c r="AA94" s="1"/>
      <c r="AB94" s="41"/>
      <c r="AC94" s="1"/>
      <c r="AD94" s="58"/>
      <c r="AE94" s="58"/>
      <c r="AF94" s="41"/>
      <c r="AG94" s="42"/>
      <c r="AH94" s="42"/>
      <c r="AI94" s="42"/>
      <c r="AJ94" s="247"/>
      <c r="AK94" s="76">
        <f t="shared" si="3"/>
        <v>84</v>
      </c>
      <c r="AL94" s="248">
        <v>42</v>
      </c>
      <c r="AM94" s="249" t="e">
        <f t="shared" si="5"/>
        <v>#DIV/0!</v>
      </c>
      <c r="AN94" t="s">
        <v>314</v>
      </c>
    </row>
    <row r="95" spans="1:40" x14ac:dyDescent="0.25">
      <c r="A95" s="246">
        <v>82</v>
      </c>
      <c r="B95" s="42" t="s">
        <v>369</v>
      </c>
      <c r="C95" s="119"/>
      <c r="D95" s="59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>
        <v>132</v>
      </c>
      <c r="U95" s="41"/>
      <c r="V95" s="41"/>
      <c r="W95" s="41"/>
      <c r="X95" s="1"/>
      <c r="Y95" s="41"/>
      <c r="Z95" s="1"/>
      <c r="AA95" s="1"/>
      <c r="AB95" s="41"/>
      <c r="AC95" s="1"/>
      <c r="AD95" s="58"/>
      <c r="AE95" s="58"/>
      <c r="AF95" s="41"/>
      <c r="AG95" s="42"/>
      <c r="AH95" s="42"/>
      <c r="AI95" s="42"/>
      <c r="AJ95" s="247"/>
      <c r="AK95" s="76">
        <f t="shared" si="3"/>
        <v>132</v>
      </c>
      <c r="AL95" s="248">
        <v>61</v>
      </c>
      <c r="AM95" s="249" t="e">
        <f t="shared" si="5"/>
        <v>#DIV/0!</v>
      </c>
      <c r="AN95" t="s">
        <v>314</v>
      </c>
    </row>
    <row r="96" spans="1:40" x14ac:dyDescent="0.25">
      <c r="A96" s="246">
        <v>83</v>
      </c>
      <c r="B96" s="42" t="s">
        <v>372</v>
      </c>
      <c r="C96" s="119"/>
      <c r="D96" s="59">
        <v>54</v>
      </c>
      <c r="E96" s="41"/>
      <c r="F96" s="41"/>
      <c r="G96" s="41"/>
      <c r="H96" s="41"/>
      <c r="I96" s="41" t="s">
        <v>373</v>
      </c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1"/>
      <c r="Y96" s="41"/>
      <c r="Z96" s="1"/>
      <c r="AA96" s="1"/>
      <c r="AB96" s="41"/>
      <c r="AC96" s="1"/>
      <c r="AD96" s="58"/>
      <c r="AE96" s="58"/>
      <c r="AF96" s="41"/>
      <c r="AG96" s="42"/>
      <c r="AH96" s="42"/>
      <c r="AI96" s="42"/>
      <c r="AJ96" s="247"/>
      <c r="AK96" s="76">
        <f t="shared" si="3"/>
        <v>54</v>
      </c>
      <c r="AL96" s="248">
        <v>133</v>
      </c>
      <c r="AM96" s="249" t="e">
        <f t="shared" si="5"/>
        <v>#DIV/0!</v>
      </c>
      <c r="AN96" t="s">
        <v>314</v>
      </c>
    </row>
    <row r="97" spans="1:40" x14ac:dyDescent="0.25">
      <c r="A97" s="246">
        <v>84</v>
      </c>
      <c r="B97" s="42" t="s">
        <v>307</v>
      </c>
      <c r="C97" s="119"/>
      <c r="D97" s="59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>
        <v>150</v>
      </c>
      <c r="U97" s="41"/>
      <c r="V97" s="41"/>
      <c r="W97" s="41"/>
      <c r="X97" s="1"/>
      <c r="Y97" s="41"/>
      <c r="Z97" s="1"/>
      <c r="AA97" s="1"/>
      <c r="AB97" s="41"/>
      <c r="AC97" s="1"/>
      <c r="AD97" s="58"/>
      <c r="AE97" s="58"/>
      <c r="AF97" s="41"/>
      <c r="AG97" s="42"/>
      <c r="AH97" s="42"/>
      <c r="AI97" s="42"/>
      <c r="AJ97" s="247"/>
      <c r="AK97" s="76">
        <f t="shared" si="3"/>
        <v>150</v>
      </c>
      <c r="AL97" s="248">
        <v>48</v>
      </c>
      <c r="AM97" s="249" t="e">
        <f t="shared" si="5"/>
        <v>#DIV/0!</v>
      </c>
      <c r="AN97" t="s">
        <v>315</v>
      </c>
    </row>
    <row r="98" spans="1:40" x14ac:dyDescent="0.25">
      <c r="A98" s="246">
        <v>85</v>
      </c>
      <c r="B98" s="42" t="s">
        <v>306</v>
      </c>
      <c r="C98" s="119"/>
      <c r="D98" s="59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>
        <v>150</v>
      </c>
      <c r="U98" s="41"/>
      <c r="V98" s="41"/>
      <c r="W98" s="41"/>
      <c r="X98" s="1"/>
      <c r="Y98" s="41"/>
      <c r="Z98" s="1"/>
      <c r="AA98" s="1"/>
      <c r="AB98" s="41"/>
      <c r="AC98" s="1"/>
      <c r="AD98" s="58"/>
      <c r="AE98" s="58"/>
      <c r="AF98" s="41"/>
      <c r="AG98" s="42"/>
      <c r="AH98" s="42"/>
      <c r="AI98" s="42"/>
      <c r="AJ98" s="247"/>
      <c r="AK98" s="76">
        <f t="shared" si="3"/>
        <v>150</v>
      </c>
      <c r="AL98" s="248">
        <v>17</v>
      </c>
      <c r="AM98" s="249" t="e">
        <f t="shared" si="5"/>
        <v>#DIV/0!</v>
      </c>
      <c r="AN98" t="s">
        <v>316</v>
      </c>
    </row>
    <row r="99" spans="1:40" x14ac:dyDescent="0.25">
      <c r="A99" s="246">
        <v>86</v>
      </c>
      <c r="B99" s="42" t="s">
        <v>308</v>
      </c>
      <c r="C99" s="119"/>
      <c r="D99" s="59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>
        <v>150</v>
      </c>
      <c r="U99" s="41"/>
      <c r="V99" s="41"/>
      <c r="W99" s="41"/>
      <c r="X99" s="1"/>
      <c r="Y99" s="41"/>
      <c r="Z99" s="1"/>
      <c r="AA99" s="1"/>
      <c r="AB99" s="41"/>
      <c r="AC99" s="1"/>
      <c r="AD99" s="58"/>
      <c r="AE99" s="58"/>
      <c r="AF99" s="41"/>
      <c r="AG99" s="42"/>
      <c r="AH99" s="42"/>
      <c r="AI99" s="42"/>
      <c r="AJ99" s="247"/>
      <c r="AK99" s="76">
        <f t="shared" si="3"/>
        <v>150</v>
      </c>
      <c r="AL99" s="248"/>
      <c r="AM99" s="249" t="e">
        <f t="shared" si="5"/>
        <v>#DIV/0!</v>
      </c>
      <c r="AN99" t="s">
        <v>317</v>
      </c>
    </row>
    <row r="100" spans="1:40" x14ac:dyDescent="0.25">
      <c r="A100" s="246">
        <v>87</v>
      </c>
      <c r="B100" s="42" t="s">
        <v>309</v>
      </c>
      <c r="C100" s="119"/>
      <c r="D100" s="59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>
        <v>150</v>
      </c>
      <c r="U100" s="41"/>
      <c r="V100" s="41"/>
      <c r="W100" s="41"/>
      <c r="X100" s="1"/>
      <c r="Y100" s="41"/>
      <c r="Z100" s="1"/>
      <c r="AA100" s="1"/>
      <c r="AB100" s="41"/>
      <c r="AC100" s="1"/>
      <c r="AD100" s="58"/>
      <c r="AE100" s="58"/>
      <c r="AF100" s="41"/>
      <c r="AG100" s="42"/>
      <c r="AH100" s="42"/>
      <c r="AI100" s="42"/>
      <c r="AJ100" s="247"/>
      <c r="AK100" s="76">
        <f t="shared" si="3"/>
        <v>150</v>
      </c>
      <c r="AL100" s="248"/>
      <c r="AM100" s="249" t="e">
        <f t="shared" si="5"/>
        <v>#DIV/0!</v>
      </c>
      <c r="AN100" t="s">
        <v>317</v>
      </c>
    </row>
    <row r="101" spans="1:40" x14ac:dyDescent="0.25">
      <c r="A101" s="246">
        <v>88</v>
      </c>
      <c r="B101" s="42" t="s">
        <v>290</v>
      </c>
      <c r="C101" s="119"/>
      <c r="D101" s="59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>
        <v>150</v>
      </c>
      <c r="U101" s="41"/>
      <c r="V101" s="41"/>
      <c r="W101" s="41"/>
      <c r="X101" s="1"/>
      <c r="Y101" s="41"/>
      <c r="Z101" s="1"/>
      <c r="AA101" s="1"/>
      <c r="AB101" s="41"/>
      <c r="AC101" s="1"/>
      <c r="AD101" s="58"/>
      <c r="AE101" s="58"/>
      <c r="AF101" s="41"/>
      <c r="AG101" s="42"/>
      <c r="AH101" s="42"/>
      <c r="AI101" s="42"/>
      <c r="AJ101" s="247"/>
      <c r="AK101" s="76">
        <f t="shared" si="3"/>
        <v>150</v>
      </c>
      <c r="AL101" s="248">
        <v>219</v>
      </c>
      <c r="AM101" s="249" t="e">
        <f t="shared" si="5"/>
        <v>#DIV/0!</v>
      </c>
      <c r="AN101" t="s">
        <v>295</v>
      </c>
    </row>
    <row r="102" spans="1:40" x14ac:dyDescent="0.25">
      <c r="A102" s="246">
        <v>89</v>
      </c>
      <c r="B102" s="42" t="s">
        <v>291</v>
      </c>
      <c r="C102" s="119"/>
      <c r="D102" s="59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>
        <v>150</v>
      </c>
      <c r="U102" s="41"/>
      <c r="V102" s="41"/>
      <c r="W102" s="41"/>
      <c r="X102" s="1"/>
      <c r="Y102" s="41"/>
      <c r="Z102" s="1"/>
      <c r="AA102" s="1"/>
      <c r="AB102" s="41"/>
      <c r="AC102" s="1"/>
      <c r="AD102" s="58"/>
      <c r="AE102" s="58"/>
      <c r="AF102" s="41"/>
      <c r="AG102" s="42"/>
      <c r="AH102" s="42"/>
      <c r="AI102" s="42"/>
      <c r="AJ102" s="247"/>
      <c r="AK102" s="76">
        <f t="shared" si="3"/>
        <v>150</v>
      </c>
      <c r="AL102" s="248">
        <v>12</v>
      </c>
      <c r="AM102" s="249" t="e">
        <f t="shared" si="5"/>
        <v>#DIV/0!</v>
      </c>
      <c r="AN102" t="s">
        <v>295</v>
      </c>
    </row>
    <row r="103" spans="1:40" x14ac:dyDescent="0.25">
      <c r="A103" s="246">
        <v>90</v>
      </c>
      <c r="B103" s="42" t="s">
        <v>293</v>
      </c>
      <c r="C103" s="119"/>
      <c r="D103" s="59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>
        <v>151</v>
      </c>
      <c r="U103" s="41"/>
      <c r="V103" s="41"/>
      <c r="W103" s="41"/>
      <c r="X103" s="1"/>
      <c r="Y103" s="41"/>
      <c r="Z103" s="1"/>
      <c r="AA103" s="1"/>
      <c r="AB103" s="41"/>
      <c r="AC103" s="1"/>
      <c r="AD103" s="58"/>
      <c r="AE103" s="58"/>
      <c r="AF103" s="41"/>
      <c r="AG103" s="42"/>
      <c r="AH103" s="42"/>
      <c r="AI103" s="42"/>
      <c r="AJ103" s="247"/>
      <c r="AK103" s="76">
        <f t="shared" si="3"/>
        <v>151</v>
      </c>
      <c r="AL103" s="248">
        <v>0</v>
      </c>
      <c r="AM103" s="249" t="e">
        <f t="shared" si="5"/>
        <v>#DIV/0!</v>
      </c>
      <c r="AN103" t="s">
        <v>295</v>
      </c>
    </row>
    <row r="104" spans="1:40" x14ac:dyDescent="0.25">
      <c r="A104" s="246">
        <v>91</v>
      </c>
      <c r="B104" s="42" t="s">
        <v>294</v>
      </c>
      <c r="C104" s="119"/>
      <c r="D104" s="59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>
        <v>150</v>
      </c>
      <c r="U104" s="41"/>
      <c r="V104" s="41"/>
      <c r="W104" s="41"/>
      <c r="X104" s="1"/>
      <c r="Y104" s="41"/>
      <c r="Z104" s="1"/>
      <c r="AA104" s="1"/>
      <c r="AB104" s="41"/>
      <c r="AC104" s="1"/>
      <c r="AD104" s="58"/>
      <c r="AE104" s="58"/>
      <c r="AF104" s="41"/>
      <c r="AG104" s="42"/>
      <c r="AH104" s="42"/>
      <c r="AI104" s="42"/>
      <c r="AJ104" s="247"/>
      <c r="AK104" s="76">
        <f t="shared" si="3"/>
        <v>150</v>
      </c>
      <c r="AL104" s="248">
        <v>0</v>
      </c>
      <c r="AM104" s="249" t="e">
        <f t="shared" si="5"/>
        <v>#DIV/0!</v>
      </c>
      <c r="AN104" t="s">
        <v>295</v>
      </c>
    </row>
    <row r="105" spans="1:40" x14ac:dyDescent="0.25">
      <c r="A105" s="246">
        <v>92</v>
      </c>
      <c r="B105" s="42" t="s">
        <v>370</v>
      </c>
      <c r="C105" s="119"/>
      <c r="D105" s="59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>
        <v>150</v>
      </c>
      <c r="U105" s="41"/>
      <c r="V105" s="41"/>
      <c r="W105" s="41"/>
      <c r="X105" s="1"/>
      <c r="Y105" s="41"/>
      <c r="Z105" s="1"/>
      <c r="AA105" s="1"/>
      <c r="AB105" s="41"/>
      <c r="AC105" s="1"/>
      <c r="AD105" s="58"/>
      <c r="AE105" s="58"/>
      <c r="AF105" s="41"/>
      <c r="AG105" s="42"/>
      <c r="AH105" s="42"/>
      <c r="AI105" s="42"/>
      <c r="AJ105" s="247"/>
      <c r="AK105" s="76">
        <f t="shared" si="3"/>
        <v>150</v>
      </c>
      <c r="AL105" s="248">
        <v>1</v>
      </c>
      <c r="AM105" s="249" t="e">
        <f t="shared" si="5"/>
        <v>#DIV/0!</v>
      </c>
      <c r="AN105" t="s">
        <v>295</v>
      </c>
    </row>
    <row r="106" spans="1:40" x14ac:dyDescent="0.25">
      <c r="A106" s="246">
        <v>93</v>
      </c>
      <c r="B106" s="42" t="s">
        <v>285</v>
      </c>
      <c r="C106" s="119"/>
      <c r="D106" s="59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>
        <v>150</v>
      </c>
      <c r="U106" s="41"/>
      <c r="V106" s="41"/>
      <c r="W106" s="41"/>
      <c r="X106" s="1"/>
      <c r="Y106" s="41"/>
      <c r="Z106" s="1"/>
      <c r="AA106" s="1"/>
      <c r="AB106" s="41"/>
      <c r="AC106" s="1"/>
      <c r="AD106" s="58"/>
      <c r="AE106" s="58"/>
      <c r="AF106" s="41"/>
      <c r="AG106" s="42"/>
      <c r="AH106" s="42"/>
      <c r="AI106" s="42"/>
      <c r="AJ106" s="247"/>
      <c r="AK106" s="76">
        <f t="shared" si="3"/>
        <v>150</v>
      </c>
      <c r="AL106" s="248">
        <v>0</v>
      </c>
      <c r="AM106" s="249" t="e">
        <f t="shared" si="5"/>
        <v>#DIV/0!</v>
      </c>
      <c r="AN106" t="s">
        <v>289</v>
      </c>
    </row>
    <row r="107" spans="1:40" x14ac:dyDescent="0.25">
      <c r="A107" s="246">
        <v>94</v>
      </c>
      <c r="B107" s="42" t="s">
        <v>286</v>
      </c>
      <c r="C107" s="119"/>
      <c r="D107" s="59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>
        <v>150</v>
      </c>
      <c r="U107" s="41"/>
      <c r="V107" s="41"/>
      <c r="W107" s="41"/>
      <c r="X107" s="1"/>
      <c r="Y107" s="41"/>
      <c r="Z107" s="1"/>
      <c r="AA107" s="1"/>
      <c r="AB107" s="41"/>
      <c r="AC107" s="1"/>
      <c r="AD107" s="58"/>
      <c r="AE107" s="58"/>
      <c r="AF107" s="41"/>
      <c r="AG107" s="42"/>
      <c r="AH107" s="42"/>
      <c r="AI107" s="42"/>
      <c r="AJ107" s="247"/>
      <c r="AK107" s="76">
        <f t="shared" si="3"/>
        <v>150</v>
      </c>
      <c r="AL107" s="248">
        <v>1</v>
      </c>
      <c r="AM107" s="249" t="e">
        <f t="shared" si="5"/>
        <v>#DIV/0!</v>
      </c>
      <c r="AN107" t="s">
        <v>288</v>
      </c>
    </row>
    <row r="108" spans="1:40" x14ac:dyDescent="0.25">
      <c r="A108" s="246">
        <v>95</v>
      </c>
      <c r="B108" s="42" t="s">
        <v>287</v>
      </c>
      <c r="C108" s="119"/>
      <c r="D108" s="59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>
        <v>150</v>
      </c>
      <c r="U108" s="41"/>
      <c r="V108" s="41"/>
      <c r="W108" s="41"/>
      <c r="X108" s="1"/>
      <c r="Y108" s="41"/>
      <c r="Z108" s="1"/>
      <c r="AA108" s="1"/>
      <c r="AB108" s="41"/>
      <c r="AC108" s="1"/>
      <c r="AD108" s="58"/>
      <c r="AE108" s="58"/>
      <c r="AF108" s="41"/>
      <c r="AG108" s="42"/>
      <c r="AH108" s="42"/>
      <c r="AI108" s="42"/>
      <c r="AJ108" s="247"/>
      <c r="AK108" s="76">
        <f t="shared" si="3"/>
        <v>150</v>
      </c>
      <c r="AL108" s="248"/>
      <c r="AM108" s="249" t="e">
        <f t="shared" si="5"/>
        <v>#DIV/0!</v>
      </c>
      <c r="AN108" t="s">
        <v>288</v>
      </c>
    </row>
    <row r="109" spans="1:40" x14ac:dyDescent="0.25">
      <c r="A109" s="246">
        <v>96</v>
      </c>
      <c r="B109" s="42" t="s">
        <v>310</v>
      </c>
      <c r="C109" s="119">
        <v>100</v>
      </c>
      <c r="D109" s="59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>
        <v>20</v>
      </c>
      <c r="S109" s="41"/>
      <c r="T109" s="41">
        <v>30</v>
      </c>
      <c r="U109" s="41"/>
      <c r="V109" s="41"/>
      <c r="W109" s="41"/>
      <c r="X109" s="1"/>
      <c r="Y109" s="41"/>
      <c r="Z109" s="1"/>
      <c r="AA109" s="1"/>
      <c r="AB109" s="41"/>
      <c r="AC109" s="1"/>
      <c r="AD109" s="58"/>
      <c r="AE109" s="58"/>
      <c r="AF109" s="41"/>
      <c r="AG109" s="42"/>
      <c r="AH109" s="42"/>
      <c r="AI109" s="42"/>
      <c r="AJ109" s="247"/>
      <c r="AK109" s="76">
        <f t="shared" si="3"/>
        <v>150</v>
      </c>
      <c r="AL109" s="248">
        <v>24</v>
      </c>
      <c r="AM109" s="249">
        <f t="shared" si="5"/>
        <v>0.24</v>
      </c>
      <c r="AN109" t="s">
        <v>318</v>
      </c>
    </row>
    <row r="110" spans="1:40" x14ac:dyDescent="0.25">
      <c r="A110" s="246">
        <v>97</v>
      </c>
      <c r="B110" s="42" t="s">
        <v>331</v>
      </c>
      <c r="C110" s="119"/>
      <c r="D110" s="59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1" t="s">
        <v>371</v>
      </c>
      <c r="S110" s="41"/>
      <c r="T110" s="41"/>
      <c r="U110" s="41"/>
      <c r="V110" s="41"/>
      <c r="W110" s="41"/>
      <c r="X110" s="1"/>
      <c r="Y110" s="41"/>
      <c r="Z110" s="1"/>
      <c r="AA110" s="1"/>
      <c r="AB110" s="41"/>
      <c r="AC110" s="1"/>
      <c r="AD110" s="58"/>
      <c r="AE110" s="58"/>
      <c r="AF110" s="41"/>
      <c r="AG110" s="42"/>
      <c r="AH110" s="42"/>
      <c r="AI110" s="42"/>
      <c r="AJ110" s="247"/>
      <c r="AK110" s="76">
        <f t="shared" si="3"/>
        <v>0</v>
      </c>
      <c r="AL110" s="248">
        <v>4</v>
      </c>
      <c r="AM110" s="249" t="e">
        <f t="shared" si="5"/>
        <v>#DIV/0!</v>
      </c>
      <c r="AN110" t="s">
        <v>284</v>
      </c>
    </row>
    <row r="111" spans="1:40" x14ac:dyDescent="0.25">
      <c r="A111" s="246">
        <v>98</v>
      </c>
      <c r="B111" s="42" t="s">
        <v>332</v>
      </c>
      <c r="C111" s="119"/>
      <c r="D111" s="59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>
        <v>150</v>
      </c>
      <c r="U111" s="41"/>
      <c r="V111" s="41"/>
      <c r="W111" s="41"/>
      <c r="X111" s="1"/>
      <c r="Y111" s="41"/>
      <c r="Z111" s="1"/>
      <c r="AA111" s="1"/>
      <c r="AB111" s="41"/>
      <c r="AC111" s="1"/>
      <c r="AD111" s="58"/>
      <c r="AE111" s="58"/>
      <c r="AF111" s="41"/>
      <c r="AG111" s="42"/>
      <c r="AH111" s="42"/>
      <c r="AI111" s="42"/>
      <c r="AJ111" s="247"/>
      <c r="AK111" s="76">
        <f t="shared" si="3"/>
        <v>150</v>
      </c>
      <c r="AL111" s="248">
        <v>37</v>
      </c>
      <c r="AM111" s="249" t="e">
        <f t="shared" si="5"/>
        <v>#DIV/0!</v>
      </c>
      <c r="AN111" t="s">
        <v>284</v>
      </c>
    </row>
    <row r="112" spans="1:40" x14ac:dyDescent="0.25">
      <c r="A112" s="246">
        <v>99</v>
      </c>
      <c r="B112" s="42" t="s">
        <v>312</v>
      </c>
      <c r="C112" s="119"/>
      <c r="D112" s="59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 t="s">
        <v>345</v>
      </c>
      <c r="S112" s="41"/>
      <c r="T112" s="41"/>
      <c r="U112" s="41"/>
      <c r="V112" s="41"/>
      <c r="W112" s="41"/>
      <c r="X112" s="1"/>
      <c r="Y112" s="41"/>
      <c r="Z112" s="1"/>
      <c r="AA112" s="1"/>
      <c r="AB112" s="41"/>
      <c r="AC112" s="1"/>
      <c r="AD112" s="58"/>
      <c r="AE112" s="58"/>
      <c r="AF112" s="41"/>
      <c r="AG112" s="42"/>
      <c r="AH112" s="42"/>
      <c r="AI112" s="42"/>
      <c r="AJ112" s="247"/>
      <c r="AK112" s="76">
        <f t="shared" si="3"/>
        <v>0</v>
      </c>
      <c r="AL112" s="248"/>
      <c r="AM112" s="249" t="e">
        <f t="shared" si="5"/>
        <v>#DIV/0!</v>
      </c>
      <c r="AN112" t="s">
        <v>319</v>
      </c>
    </row>
    <row r="113" spans="1:40" x14ac:dyDescent="0.25">
      <c r="A113" s="246">
        <v>100</v>
      </c>
      <c r="B113" s="42" t="s">
        <v>313</v>
      </c>
      <c r="C113" s="119"/>
      <c r="D113" s="59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>
        <v>150</v>
      </c>
      <c r="U113" s="41"/>
      <c r="V113" s="41"/>
      <c r="W113" s="41"/>
      <c r="X113" s="1"/>
      <c r="Y113" s="41"/>
      <c r="Z113" s="1"/>
      <c r="AA113" s="1"/>
      <c r="AB113" s="41"/>
      <c r="AC113" s="1"/>
      <c r="AD113" s="58"/>
      <c r="AE113" s="58"/>
      <c r="AF113" s="41"/>
      <c r="AG113" s="42"/>
      <c r="AH113" s="42"/>
      <c r="AI113" s="42"/>
      <c r="AJ113" s="247"/>
      <c r="AK113" s="76">
        <f t="shared" si="3"/>
        <v>150</v>
      </c>
      <c r="AL113" s="248">
        <v>45</v>
      </c>
      <c r="AM113" s="249" t="e">
        <f t="shared" si="5"/>
        <v>#DIV/0!</v>
      </c>
      <c r="AN113" t="s">
        <v>319</v>
      </c>
    </row>
    <row r="114" spans="1:40" ht="15.75" thickBot="1" x14ac:dyDescent="0.3">
      <c r="A114" s="246"/>
      <c r="B114" s="42"/>
      <c r="C114" s="119"/>
      <c r="D114" s="59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1"/>
      <c r="Y114" s="41"/>
      <c r="Z114" s="1"/>
      <c r="AA114" s="1"/>
      <c r="AB114" s="41"/>
      <c r="AC114" s="1"/>
      <c r="AD114" s="58"/>
      <c r="AE114" s="58"/>
      <c r="AF114" s="41"/>
      <c r="AG114" s="42"/>
      <c r="AH114" s="42"/>
      <c r="AI114" s="42"/>
      <c r="AJ114" s="247"/>
      <c r="AK114" s="76">
        <f t="shared" si="3"/>
        <v>0</v>
      </c>
      <c r="AL114" s="248"/>
      <c r="AM114" s="249" t="e">
        <f t="shared" si="5"/>
        <v>#DIV/0!</v>
      </c>
    </row>
    <row r="115" spans="1:40" ht="15.75" thickBot="1" x14ac:dyDescent="0.3">
      <c r="A115" s="253"/>
      <c r="B115" s="254" t="s">
        <v>2</v>
      </c>
      <c r="C115" s="255">
        <f>SUM(C13:C114)</f>
        <v>100</v>
      </c>
      <c r="D115" s="114"/>
      <c r="E115" s="114">
        <f>SUM(E13:E92)</f>
        <v>504</v>
      </c>
      <c r="F115" s="114">
        <f>SUM(F13:F92)</f>
        <v>40</v>
      </c>
      <c r="G115" s="52">
        <f>SUM(G13:G92)</f>
        <v>222</v>
      </c>
      <c r="H115" s="52"/>
      <c r="I115" s="52">
        <f t="shared" ref="I115:AG115" si="6">SUM(I13:I92)</f>
        <v>150</v>
      </c>
      <c r="J115" s="52">
        <f t="shared" si="6"/>
        <v>0</v>
      </c>
      <c r="K115" s="52">
        <f t="shared" si="6"/>
        <v>0</v>
      </c>
      <c r="L115" s="52">
        <f t="shared" si="6"/>
        <v>0</v>
      </c>
      <c r="M115" s="52">
        <f t="shared" si="6"/>
        <v>0</v>
      </c>
      <c r="N115" s="52">
        <f t="shared" si="6"/>
        <v>0</v>
      </c>
      <c r="O115" s="52">
        <f t="shared" si="6"/>
        <v>0</v>
      </c>
      <c r="P115" s="52">
        <f t="shared" si="6"/>
        <v>168</v>
      </c>
      <c r="Q115" s="52">
        <f t="shared" si="6"/>
        <v>714</v>
      </c>
      <c r="R115" s="52">
        <f t="shared" si="6"/>
        <v>438</v>
      </c>
      <c r="S115" s="52">
        <f t="shared" si="6"/>
        <v>0</v>
      </c>
      <c r="T115" s="52">
        <f t="shared" si="6"/>
        <v>828</v>
      </c>
      <c r="U115" s="52">
        <f t="shared" si="6"/>
        <v>0</v>
      </c>
      <c r="V115" s="52">
        <f t="shared" si="6"/>
        <v>1788</v>
      </c>
      <c r="W115" s="52">
        <f t="shared" si="6"/>
        <v>2856</v>
      </c>
      <c r="X115" s="52">
        <f t="shared" si="6"/>
        <v>0</v>
      </c>
      <c r="Y115" s="52">
        <f t="shared" si="6"/>
        <v>146</v>
      </c>
      <c r="Z115" s="52">
        <f t="shared" si="6"/>
        <v>0</v>
      </c>
      <c r="AA115" s="52">
        <f t="shared" si="6"/>
        <v>0</v>
      </c>
      <c r="AB115" s="52">
        <f t="shared" si="6"/>
        <v>900</v>
      </c>
      <c r="AC115" s="52">
        <f t="shared" si="6"/>
        <v>0</v>
      </c>
      <c r="AD115" s="52">
        <f t="shared" si="6"/>
        <v>0</v>
      </c>
      <c r="AE115" s="52">
        <f t="shared" si="6"/>
        <v>12</v>
      </c>
      <c r="AF115" s="52">
        <f t="shared" si="6"/>
        <v>6</v>
      </c>
      <c r="AG115" s="52">
        <f t="shared" si="6"/>
        <v>0</v>
      </c>
      <c r="AH115" s="161"/>
      <c r="AI115" s="161"/>
      <c r="AJ115" s="161">
        <f>SUM(AJ13:AJ92)</f>
        <v>66</v>
      </c>
      <c r="AK115" s="256">
        <f>SUM(AK13:AK92)</f>
        <v>9660</v>
      </c>
      <c r="AL115" s="257">
        <f>SUM(AL13:AL113)</f>
        <v>2617</v>
      </c>
      <c r="AM115" s="258">
        <f t="shared" si="5"/>
        <v>26.17</v>
      </c>
    </row>
    <row r="116" spans="1:40" x14ac:dyDescent="0.25">
      <c r="AD116" s="69"/>
      <c r="AE116" s="69"/>
    </row>
    <row r="117" spans="1:40" x14ac:dyDescent="0.25">
      <c r="B117" s="2" t="s">
        <v>18</v>
      </c>
      <c r="AD117" s="69"/>
      <c r="AE117" s="69"/>
    </row>
    <row r="118" spans="1:40" x14ac:dyDescent="0.25">
      <c r="AD118" s="69"/>
      <c r="AE118" s="69"/>
    </row>
    <row r="119" spans="1:40" x14ac:dyDescent="0.25">
      <c r="AD119" s="69"/>
      <c r="AE119" s="69"/>
    </row>
    <row r="120" spans="1:40" x14ac:dyDescent="0.25">
      <c r="AD120" s="69"/>
      <c r="AE120" s="69"/>
    </row>
    <row r="121" spans="1:40" x14ac:dyDescent="0.25">
      <c r="A121" s="259"/>
      <c r="B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Z121" s="4"/>
      <c r="AA121" s="4"/>
      <c r="AB121" s="4"/>
      <c r="AC121" s="4"/>
      <c r="AD121" s="69"/>
      <c r="AE121" s="69"/>
      <c r="AF121" s="4"/>
      <c r="AG121" s="4"/>
      <c r="AH121" s="4"/>
      <c r="AI121" s="4"/>
      <c r="AJ121" s="4"/>
    </row>
    <row r="122" spans="1:40" x14ac:dyDescent="0.25">
      <c r="A122" s="260" t="s">
        <v>5</v>
      </c>
      <c r="B122" s="6"/>
      <c r="E122" s="6" t="s">
        <v>6</v>
      </c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Z122" s="6"/>
      <c r="AA122" s="6"/>
      <c r="AB122" s="6"/>
      <c r="AC122" s="6"/>
      <c r="AD122" s="69"/>
      <c r="AE122" s="69"/>
      <c r="AF122" s="6"/>
      <c r="AG122" s="6"/>
      <c r="AH122" s="6"/>
      <c r="AI122" s="6"/>
      <c r="AJ122" s="6"/>
    </row>
    <row r="123" spans="1:40" x14ac:dyDescent="0.25">
      <c r="AD123" s="69"/>
      <c r="AE123" s="69"/>
    </row>
    <row r="124" spans="1:40" x14ac:dyDescent="0.25">
      <c r="AD124" s="69"/>
      <c r="AE124" s="69"/>
    </row>
    <row r="125" spans="1:40" x14ac:dyDescent="0.25">
      <c r="AD125" s="69"/>
      <c r="AE125" s="69"/>
    </row>
    <row r="126" spans="1:40" x14ac:dyDescent="0.25">
      <c r="A126" s="259"/>
      <c r="B126" s="4"/>
      <c r="AD126" s="69"/>
      <c r="AE126" s="69"/>
    </row>
    <row r="127" spans="1:40" x14ac:dyDescent="0.25">
      <c r="A127" s="260" t="s">
        <v>4</v>
      </c>
      <c r="B127" s="6"/>
      <c r="AD127" s="69"/>
      <c r="AE127" s="69"/>
    </row>
    <row r="128" spans="1:40" x14ac:dyDescent="0.25">
      <c r="E128" s="2" t="s">
        <v>210</v>
      </c>
      <c r="AD128" s="69"/>
      <c r="AE128" s="69"/>
    </row>
    <row r="129" spans="1:31" x14ac:dyDescent="0.25"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D129" s="69"/>
      <c r="AE129" s="69"/>
    </row>
    <row r="130" spans="1:31" x14ac:dyDescent="0.25">
      <c r="C130" s="8" t="s">
        <v>19</v>
      </c>
      <c r="D130" s="8"/>
      <c r="E130" s="8" t="s">
        <v>193</v>
      </c>
      <c r="F130" s="8"/>
      <c r="G130" s="8"/>
      <c r="H130" s="8"/>
      <c r="I130" s="8"/>
      <c r="J130" s="8"/>
      <c r="K130" s="8"/>
      <c r="L130" s="8"/>
      <c r="M130" s="8"/>
      <c r="N130" s="8" t="s">
        <v>256</v>
      </c>
      <c r="O130" s="8"/>
      <c r="P130" s="8" t="s">
        <v>204</v>
      </c>
      <c r="Q130" s="8"/>
      <c r="V130" s="8"/>
      <c r="W130" s="8"/>
      <c r="X130" s="49" t="s">
        <v>180</v>
      </c>
      <c r="Y130" s="86" t="s">
        <v>181</v>
      </c>
      <c r="Z130" s="8"/>
      <c r="AD130" s="69"/>
      <c r="AE130" s="69"/>
    </row>
    <row r="131" spans="1:31" x14ac:dyDescent="0.25">
      <c r="C131" s="8" t="s">
        <v>245</v>
      </c>
      <c r="D131" s="8"/>
      <c r="E131" s="8" t="s">
        <v>265</v>
      </c>
      <c r="F131" s="8"/>
      <c r="G131" s="8"/>
      <c r="H131" s="8"/>
      <c r="I131" s="8"/>
      <c r="J131" s="8"/>
      <c r="K131" s="8"/>
      <c r="L131" s="8"/>
      <c r="M131" s="8"/>
      <c r="N131" s="8" t="s">
        <v>53</v>
      </c>
      <c r="O131" s="8"/>
      <c r="P131" s="8" t="s">
        <v>54</v>
      </c>
      <c r="Q131" s="8"/>
      <c r="V131" s="8"/>
      <c r="W131" s="8"/>
      <c r="X131" s="8" t="s">
        <v>171</v>
      </c>
      <c r="Y131" s="8" t="s">
        <v>172</v>
      </c>
      <c r="Z131" s="8"/>
      <c r="AD131" s="69"/>
      <c r="AE131" s="69"/>
    </row>
    <row r="132" spans="1:31" x14ac:dyDescent="0.25">
      <c r="C132" s="8" t="s">
        <v>20</v>
      </c>
      <c r="D132" s="8"/>
      <c r="E132" s="8" t="s">
        <v>157</v>
      </c>
      <c r="F132" s="8"/>
      <c r="G132" s="8"/>
      <c r="H132" s="8"/>
      <c r="I132" s="8"/>
      <c r="J132" s="8"/>
      <c r="K132" s="8"/>
      <c r="L132" s="8"/>
      <c r="M132" s="8"/>
      <c r="N132" s="8" t="s">
        <v>21</v>
      </c>
      <c r="O132" s="8"/>
      <c r="P132" s="8" t="s">
        <v>169</v>
      </c>
      <c r="Q132" s="8"/>
      <c r="V132" s="8"/>
      <c r="W132" s="8"/>
      <c r="X132" s="8" t="s">
        <v>175</v>
      </c>
      <c r="Y132" s="8" t="s">
        <v>176</v>
      </c>
      <c r="Z132" s="86"/>
      <c r="AD132" s="69"/>
      <c r="AE132" s="69"/>
    </row>
    <row r="133" spans="1:31" x14ac:dyDescent="0.25">
      <c r="C133" s="8" t="s">
        <v>194</v>
      </c>
      <c r="D133" s="8"/>
      <c r="E133" s="8" t="s">
        <v>195</v>
      </c>
      <c r="F133" s="8"/>
      <c r="G133" s="8"/>
      <c r="H133" s="8"/>
      <c r="I133" s="8"/>
      <c r="J133" s="8"/>
      <c r="K133" s="8"/>
      <c r="L133" s="8"/>
      <c r="M133" s="8"/>
      <c r="N133" s="8" t="s">
        <v>29</v>
      </c>
      <c r="O133" s="8"/>
      <c r="P133" s="8" t="s">
        <v>30</v>
      </c>
      <c r="Q133" s="8"/>
      <c r="V133" s="8"/>
      <c r="W133" s="8"/>
      <c r="X133" s="8" t="s">
        <v>177</v>
      </c>
      <c r="Y133" s="8" t="s">
        <v>178</v>
      </c>
      <c r="Z133" s="86"/>
      <c r="AD133" s="69"/>
      <c r="AE133" s="69"/>
    </row>
    <row r="134" spans="1:31" x14ac:dyDescent="0.25">
      <c r="C134" s="8" t="s">
        <v>156</v>
      </c>
      <c r="D134" s="8"/>
      <c r="E134" s="8" t="s">
        <v>196</v>
      </c>
      <c r="F134" s="8"/>
      <c r="G134" s="8"/>
      <c r="H134" s="8"/>
      <c r="I134" s="8"/>
      <c r="J134" s="8"/>
      <c r="K134" s="8"/>
      <c r="L134" s="8"/>
      <c r="M134" s="8"/>
      <c r="N134" s="8" t="s">
        <v>22</v>
      </c>
      <c r="O134" s="8"/>
      <c r="P134" s="8" t="s">
        <v>23</v>
      </c>
      <c r="Q134" s="8"/>
      <c r="V134" s="8"/>
      <c r="W134" s="8"/>
      <c r="X134" s="8" t="s">
        <v>226</v>
      </c>
      <c r="Y134" s="8" t="s">
        <v>227</v>
      </c>
      <c r="Z134" s="8"/>
      <c r="AD134" s="69"/>
      <c r="AE134" s="69"/>
    </row>
    <row r="135" spans="1:31" x14ac:dyDescent="0.25">
      <c r="C135" s="8" t="s">
        <v>197</v>
      </c>
      <c r="D135" s="8"/>
      <c r="E135" s="8" t="s">
        <v>198</v>
      </c>
      <c r="F135" s="8"/>
      <c r="G135" s="8"/>
      <c r="H135" s="8"/>
      <c r="I135" s="8"/>
      <c r="J135" s="8"/>
      <c r="K135" s="8"/>
      <c r="L135" s="8"/>
      <c r="M135" s="8"/>
      <c r="N135" s="8" t="s">
        <v>205</v>
      </c>
      <c r="O135" s="8"/>
      <c r="P135" s="8" t="s">
        <v>208</v>
      </c>
      <c r="V135" s="8"/>
      <c r="W135" s="8"/>
      <c r="X135" s="8" t="s">
        <v>257</v>
      </c>
      <c r="Y135" s="8" t="s">
        <v>258</v>
      </c>
      <c r="Z135" s="8"/>
      <c r="AD135" s="69"/>
      <c r="AE135" s="69"/>
    </row>
    <row r="136" spans="1:31" x14ac:dyDescent="0.25">
      <c r="C136" s="8" t="s">
        <v>199</v>
      </c>
      <c r="D136" s="8"/>
      <c r="E136" s="8" t="s">
        <v>200</v>
      </c>
      <c r="F136" s="8"/>
      <c r="G136" s="8"/>
      <c r="H136" s="8"/>
      <c r="I136" s="8"/>
      <c r="J136" s="8"/>
      <c r="K136" s="8"/>
      <c r="L136" s="8"/>
      <c r="M136" s="8"/>
      <c r="N136" s="8" t="s">
        <v>206</v>
      </c>
      <c r="O136" s="8"/>
      <c r="P136" s="8" t="s">
        <v>207</v>
      </c>
      <c r="Q136" s="8"/>
      <c r="V136" s="8"/>
      <c r="W136" s="8"/>
      <c r="X136" s="8" t="s">
        <v>262</v>
      </c>
      <c r="Y136" s="8" t="s">
        <v>263</v>
      </c>
      <c r="Z136" s="8"/>
      <c r="AD136" s="69"/>
      <c r="AE136" s="69"/>
    </row>
    <row r="137" spans="1:31" x14ac:dyDescent="0.25">
      <c r="A137"/>
      <c r="C137" s="8" t="s">
        <v>201</v>
      </c>
      <c r="D137" s="8"/>
      <c r="E137" s="8" t="s">
        <v>202</v>
      </c>
      <c r="N137" s="8" t="s">
        <v>25</v>
      </c>
      <c r="O137" s="8"/>
      <c r="P137" s="8" t="s">
        <v>28</v>
      </c>
      <c r="Q137" s="8"/>
      <c r="X137" s="8" t="s">
        <v>359</v>
      </c>
      <c r="Y137" s="8" t="s">
        <v>360</v>
      </c>
      <c r="AD137" s="69"/>
      <c r="AE137" s="69"/>
    </row>
    <row r="138" spans="1:31" x14ac:dyDescent="0.25">
      <c r="A138"/>
      <c r="C138" s="8" t="s">
        <v>164</v>
      </c>
      <c r="D138" s="8"/>
      <c r="E138" s="8" t="s">
        <v>165</v>
      </c>
      <c r="N138" s="8" t="s">
        <v>247</v>
      </c>
      <c r="O138" s="8"/>
      <c r="P138" s="8" t="s">
        <v>248</v>
      </c>
      <c r="Q138" s="8"/>
      <c r="X138" s="8" t="s">
        <v>365</v>
      </c>
      <c r="Y138" s="8"/>
      <c r="Z138" s="8"/>
      <c r="AD138" s="69"/>
      <c r="AE138" s="69"/>
    </row>
    <row r="139" spans="1:31" x14ac:dyDescent="0.25">
      <c r="A139"/>
      <c r="C139" s="8" t="s">
        <v>163</v>
      </c>
      <c r="D139" s="8"/>
      <c r="E139" s="8" t="s">
        <v>203</v>
      </c>
      <c r="N139" s="8" t="s">
        <v>26</v>
      </c>
      <c r="O139" s="8"/>
      <c r="P139" s="8" t="s">
        <v>209</v>
      </c>
      <c r="Q139" s="463"/>
      <c r="R139" s="463"/>
      <c r="S139" s="463"/>
      <c r="T139" s="463"/>
      <c r="U139" s="463"/>
      <c r="X139" s="8" t="s">
        <v>366</v>
      </c>
      <c r="Y139" s="8"/>
      <c r="Z139" s="8"/>
      <c r="AD139" s="69"/>
      <c r="AE139" s="69"/>
    </row>
    <row r="140" spans="1:31" x14ac:dyDescent="0.25">
      <c r="A140"/>
      <c r="C140" s="8" t="s">
        <v>167</v>
      </c>
      <c r="D140" s="8"/>
      <c r="E140" s="8" t="s">
        <v>168</v>
      </c>
      <c r="N140" s="8" t="s">
        <v>24</v>
      </c>
      <c r="O140" s="8"/>
      <c r="P140" s="8" t="s">
        <v>27</v>
      </c>
      <c r="Q140" s="8"/>
      <c r="AD140" s="69"/>
      <c r="AE140" s="69"/>
    </row>
    <row r="141" spans="1:31" x14ac:dyDescent="0.25">
      <c r="A141"/>
      <c r="C141" s="8" t="s">
        <v>183</v>
      </c>
      <c r="D141" s="8"/>
      <c r="E141" s="8" t="s">
        <v>223</v>
      </c>
      <c r="N141" s="8"/>
      <c r="O141" s="8"/>
      <c r="P141" s="8"/>
      <c r="Q141" s="8"/>
      <c r="R141" s="8"/>
      <c r="S141" s="8"/>
      <c r="AD141" s="69"/>
      <c r="AE141" s="69"/>
    </row>
    <row r="142" spans="1:31" x14ac:dyDescent="0.25">
      <c r="A142"/>
      <c r="C142" s="8"/>
      <c r="D142" s="8"/>
      <c r="E142" s="8"/>
      <c r="P142" s="8"/>
      <c r="Q142" s="8"/>
      <c r="R142" s="8"/>
      <c r="S142" s="8"/>
      <c r="AD142" s="69"/>
      <c r="AE142" s="69"/>
    </row>
    <row r="143" spans="1:31" x14ac:dyDescent="0.25">
      <c r="A143"/>
      <c r="C143" s="8"/>
      <c r="D143" s="8"/>
      <c r="E143" s="8"/>
      <c r="P143" s="8"/>
      <c r="Q143" s="8"/>
      <c r="R143" s="8"/>
      <c r="S143" s="8"/>
      <c r="AD143" s="69"/>
      <c r="AE143" s="69"/>
    </row>
    <row r="144" spans="1:31" x14ac:dyDescent="0.25">
      <c r="A144"/>
      <c r="C144" s="8"/>
      <c r="D144" s="8"/>
      <c r="E144" s="8"/>
      <c r="P144" s="8"/>
      <c r="Q144" s="8"/>
      <c r="R144" s="8"/>
      <c r="S144" s="8"/>
      <c r="AD144" s="69"/>
      <c r="AE144" s="69"/>
    </row>
  </sheetData>
  <autoFilter ref="A12:AN115"/>
  <mergeCells count="29">
    <mergeCell ref="AC66:AJ66"/>
    <mergeCell ref="X67:AJ67"/>
    <mergeCell ref="AB68:AG68"/>
    <mergeCell ref="X89:AJ89"/>
    <mergeCell ref="Q139:U139"/>
    <mergeCell ref="AC65:AJ65"/>
    <mergeCell ref="C26:AJ26"/>
    <mergeCell ref="C31:AJ31"/>
    <mergeCell ref="C32:AJ32"/>
    <mergeCell ref="C33:AJ33"/>
    <mergeCell ref="C34:AJ34"/>
    <mergeCell ref="C36:AJ36"/>
    <mergeCell ref="C38:AJ38"/>
    <mergeCell ref="C47:AJ47"/>
    <mergeCell ref="C55:AJ55"/>
    <mergeCell ref="C59:U59"/>
    <mergeCell ref="AC63:AG63"/>
    <mergeCell ref="C25:AJ25"/>
    <mergeCell ref="A5:C5"/>
    <mergeCell ref="X5:AA5"/>
    <mergeCell ref="A6:C6"/>
    <mergeCell ref="X6:AA6"/>
    <mergeCell ref="A7:C7"/>
    <mergeCell ref="X7:AA7"/>
    <mergeCell ref="A9:B9"/>
    <mergeCell ref="X9:AA9"/>
    <mergeCell ref="C18:AJ18"/>
    <mergeCell ref="E19:AJ19"/>
    <mergeCell ref="C23:AJ23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9"/>
  <sheetViews>
    <sheetView workbookViewId="0">
      <pane xSplit="2" ySplit="11" topLeftCell="Q12" activePane="bottomRight" state="frozen"/>
      <selection pane="topRight" activeCell="C1" sqref="C1"/>
      <selection pane="bottomLeft" activeCell="A13" sqref="A13"/>
      <selection pane="bottomRight" activeCell="AN19" sqref="AN19"/>
    </sheetView>
  </sheetViews>
  <sheetFormatPr baseColWidth="10" defaultRowHeight="15" x14ac:dyDescent="0.25"/>
  <cols>
    <col min="1" max="1" width="7.28515625" customWidth="1"/>
    <col min="2" max="2" width="34.140625" customWidth="1"/>
    <col min="3" max="38" width="8.85546875" customWidth="1"/>
    <col min="39" max="39" width="11.5703125" customWidth="1"/>
    <col min="40" max="16384" width="11.42578125" style="181"/>
  </cols>
  <sheetData>
    <row r="1" spans="1:40" customFormat="1" x14ac:dyDescent="0.25">
      <c r="A1" s="234"/>
      <c r="AF1" s="66"/>
      <c r="AG1" s="66"/>
    </row>
    <row r="2" spans="1:40" customFormat="1" x14ac:dyDescent="0.25">
      <c r="A2" s="481" t="s">
        <v>7</v>
      </c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  <c r="O2" s="481"/>
      <c r="P2" s="481"/>
      <c r="Q2" s="481"/>
      <c r="R2" s="481"/>
      <c r="S2" s="481"/>
      <c r="T2" s="481"/>
      <c r="U2" s="481"/>
      <c r="V2" s="481"/>
      <c r="W2" s="481"/>
      <c r="X2" s="481"/>
      <c r="Y2" s="481"/>
      <c r="Z2" s="481"/>
      <c r="AA2" s="481"/>
      <c r="AB2" s="481"/>
      <c r="AC2" s="481"/>
      <c r="AD2" s="3"/>
      <c r="AE2" s="3"/>
      <c r="AF2" s="64"/>
      <c r="AG2" s="64"/>
      <c r="AH2" s="3"/>
      <c r="AI2" s="3"/>
      <c r="AJ2" s="3"/>
    </row>
    <row r="3" spans="1:40" customFormat="1" x14ac:dyDescent="0.25">
      <c r="A3" s="234"/>
      <c r="AF3" s="66"/>
      <c r="AG3" s="66"/>
    </row>
    <row r="4" spans="1:40" customFormat="1" x14ac:dyDescent="0.25">
      <c r="A4" s="234"/>
      <c r="AF4" s="66"/>
      <c r="AG4" s="66"/>
    </row>
    <row r="5" spans="1:40" customFormat="1" x14ac:dyDescent="0.25">
      <c r="A5" s="482" t="s">
        <v>149</v>
      </c>
      <c r="B5" s="482"/>
      <c r="C5" s="482"/>
      <c r="V5" s="9" t="s">
        <v>0</v>
      </c>
      <c r="W5" s="48"/>
      <c r="X5" s="48"/>
      <c r="Y5" s="7"/>
      <c r="Z5" s="458" t="s">
        <v>150</v>
      </c>
      <c r="AA5" s="458"/>
      <c r="AB5" s="458"/>
      <c r="AC5" s="458"/>
      <c r="AD5" s="36"/>
      <c r="AE5" s="36"/>
      <c r="AF5" s="65"/>
      <c r="AG5" s="65"/>
      <c r="AH5" s="36"/>
      <c r="AI5" s="36"/>
    </row>
    <row r="6" spans="1:40" customFormat="1" x14ac:dyDescent="0.25">
      <c r="A6" s="482" t="s">
        <v>148</v>
      </c>
      <c r="B6" s="482"/>
      <c r="C6" s="482"/>
      <c r="V6" s="9" t="s">
        <v>1</v>
      </c>
      <c r="W6" s="48"/>
      <c r="X6" s="48"/>
      <c r="Y6" s="7"/>
      <c r="Z6" s="458" t="s">
        <v>153</v>
      </c>
      <c r="AA6" s="458"/>
      <c r="AB6" s="458"/>
      <c r="AC6" s="458"/>
      <c r="AD6" s="36"/>
      <c r="AE6" s="36"/>
      <c r="AF6" s="65"/>
      <c r="AG6" s="65"/>
      <c r="AH6" s="36"/>
      <c r="AI6" s="36"/>
    </row>
    <row r="7" spans="1:40" customFormat="1" x14ac:dyDescent="0.25">
      <c r="A7" s="235"/>
      <c r="V7" s="10"/>
      <c r="W7" s="10"/>
      <c r="X7" s="10"/>
      <c r="Y7" s="5"/>
      <c r="AF7" s="66"/>
      <c r="AG7" s="66"/>
    </row>
    <row r="8" spans="1:40" customFormat="1" x14ac:dyDescent="0.25">
      <c r="A8" s="455" t="s">
        <v>152</v>
      </c>
      <c r="B8" s="456"/>
      <c r="V8" s="9" t="s">
        <v>3</v>
      </c>
      <c r="W8" s="48"/>
      <c r="X8" s="48"/>
      <c r="Y8" s="7"/>
      <c r="Z8" s="458" t="s">
        <v>346</v>
      </c>
      <c r="AA8" s="458"/>
      <c r="AB8" s="458"/>
      <c r="AC8" s="458"/>
      <c r="AF8" s="66"/>
      <c r="AG8" s="66"/>
    </row>
    <row r="9" spans="1:40" customFormat="1" x14ac:dyDescent="0.25">
      <c r="A9" s="234"/>
      <c r="AF9" s="66"/>
      <c r="AG9" s="66"/>
    </row>
    <row r="10" spans="1:40" customFormat="1" ht="15.75" thickBot="1" x14ac:dyDescent="0.3">
      <c r="A10" s="234"/>
      <c r="AF10" s="66"/>
      <c r="AG10" s="66"/>
    </row>
    <row r="11" spans="1:40" customFormat="1" ht="40.5" customHeight="1" thickBot="1" x14ac:dyDescent="0.3">
      <c r="A11" s="77" t="s">
        <v>9</v>
      </c>
      <c r="B11" s="78" t="s">
        <v>10</v>
      </c>
      <c r="C11" s="237" t="s">
        <v>56</v>
      </c>
      <c r="D11" s="237" t="s">
        <v>264</v>
      </c>
      <c r="E11" s="237" t="s">
        <v>224</v>
      </c>
      <c r="F11" s="237" t="s">
        <v>11</v>
      </c>
      <c r="G11" s="237" t="s">
        <v>154</v>
      </c>
      <c r="H11" s="237" t="s">
        <v>347</v>
      </c>
      <c r="I11" s="237" t="s">
        <v>158</v>
      </c>
      <c r="J11" s="237" t="s">
        <v>159</v>
      </c>
      <c r="K11" s="237" t="s">
        <v>160</v>
      </c>
      <c r="L11" s="237" t="s">
        <v>161</v>
      </c>
      <c r="M11" s="237" t="s">
        <v>412</v>
      </c>
      <c r="N11" s="237" t="s">
        <v>413</v>
      </c>
      <c r="O11" s="237" t="s">
        <v>162</v>
      </c>
      <c r="P11" s="237" t="s">
        <v>166</v>
      </c>
      <c r="Q11" s="237" t="s">
        <v>155</v>
      </c>
      <c r="R11" s="237" t="s">
        <v>182</v>
      </c>
      <c r="S11" s="237" t="s">
        <v>255</v>
      </c>
      <c r="T11" s="237" t="s">
        <v>55</v>
      </c>
      <c r="U11" s="237" t="s">
        <v>12</v>
      </c>
      <c r="V11" s="237" t="s">
        <v>14</v>
      </c>
      <c r="W11" s="237" t="s">
        <v>13</v>
      </c>
      <c r="X11" s="237" t="s">
        <v>184</v>
      </c>
      <c r="Y11" s="237" t="s">
        <v>185</v>
      </c>
      <c r="Z11" s="237" t="s">
        <v>15</v>
      </c>
      <c r="AA11" s="237" t="s">
        <v>16</v>
      </c>
      <c r="AB11" s="237" t="s">
        <v>57</v>
      </c>
      <c r="AC11" s="237" t="s">
        <v>17</v>
      </c>
      <c r="AD11" s="238" t="s">
        <v>225</v>
      </c>
      <c r="AE11" s="238" t="s">
        <v>17</v>
      </c>
      <c r="AF11" s="238" t="s">
        <v>179</v>
      </c>
      <c r="AG11" s="237" t="s">
        <v>170</v>
      </c>
      <c r="AH11" s="237" t="s">
        <v>173</v>
      </c>
      <c r="AI11" s="239" t="s">
        <v>259</v>
      </c>
      <c r="AJ11" s="239" t="s">
        <v>348</v>
      </c>
      <c r="AK11" s="120" t="s">
        <v>51</v>
      </c>
      <c r="AL11" s="93" t="s">
        <v>38</v>
      </c>
      <c r="AM11" s="95" t="s">
        <v>52</v>
      </c>
      <c r="AN11" s="2" t="s">
        <v>329</v>
      </c>
    </row>
    <row r="12" spans="1:40" customFormat="1" x14ac:dyDescent="0.25">
      <c r="A12" s="240">
        <v>1</v>
      </c>
      <c r="B12" s="116" t="s">
        <v>61</v>
      </c>
      <c r="C12" s="241"/>
      <c r="D12" s="112"/>
      <c r="E12" s="62"/>
      <c r="F12" s="62"/>
      <c r="G12" s="242"/>
      <c r="H12" s="24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>
        <f>6*12</f>
        <v>72</v>
      </c>
      <c r="Y12" s="62">
        <f>6*12</f>
        <v>72</v>
      </c>
      <c r="Z12" s="63"/>
      <c r="AA12" s="62"/>
      <c r="AB12" s="63"/>
      <c r="AC12" s="63"/>
      <c r="AD12" s="62"/>
      <c r="AE12" s="63"/>
      <c r="AF12" s="243"/>
      <c r="AG12" s="243">
        <f>1*6</f>
        <v>6</v>
      </c>
      <c r="AH12" s="62"/>
      <c r="AI12" s="126"/>
      <c r="AJ12" s="244"/>
      <c r="AK12" s="76">
        <f t="shared" ref="AK12:AK43" si="0">SUM(C12:AJ12)</f>
        <v>150</v>
      </c>
      <c r="AL12" s="96">
        <v>0</v>
      </c>
      <c r="AM12" s="40" t="str">
        <f t="shared" ref="AM12:AM43" si="1">+IFERROR(AL12/C12,"-")</f>
        <v>-</v>
      </c>
      <c r="AN12" t="s">
        <v>405</v>
      </c>
    </row>
    <row r="13" spans="1:40" customFormat="1" x14ac:dyDescent="0.25">
      <c r="A13" s="246">
        <v>2</v>
      </c>
      <c r="B13" s="42" t="s">
        <v>63</v>
      </c>
      <c r="C13" s="119"/>
      <c r="D13" s="59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>
        <f>6*12</f>
        <v>72</v>
      </c>
      <c r="Y13" s="41">
        <f>6*12</f>
        <v>72</v>
      </c>
      <c r="Z13" s="1"/>
      <c r="AA13" s="41"/>
      <c r="AB13" s="1"/>
      <c r="AC13" s="1"/>
      <c r="AD13" s="41"/>
      <c r="AE13" s="1"/>
      <c r="AF13" s="58"/>
      <c r="AG13" s="58">
        <f>1*6</f>
        <v>6</v>
      </c>
      <c r="AH13" s="41"/>
      <c r="AI13" s="42"/>
      <c r="AJ13" s="247"/>
      <c r="AK13" s="76">
        <f t="shared" si="0"/>
        <v>150</v>
      </c>
      <c r="AL13" s="39">
        <v>0</v>
      </c>
      <c r="AM13" s="40" t="str">
        <f t="shared" si="1"/>
        <v>-</v>
      </c>
      <c r="AN13" t="s">
        <v>405</v>
      </c>
    </row>
    <row r="14" spans="1:40" customFormat="1" x14ac:dyDescent="0.25">
      <c r="A14" s="240">
        <v>3</v>
      </c>
      <c r="B14" s="42" t="s">
        <v>64</v>
      </c>
      <c r="C14" s="119"/>
      <c r="D14" s="59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>
        <f>8*12</f>
        <v>96</v>
      </c>
      <c r="Y14" s="41">
        <f>4*12</f>
        <v>48</v>
      </c>
      <c r="Z14" s="1"/>
      <c r="AA14" s="41"/>
      <c r="AB14" s="1"/>
      <c r="AC14" s="1"/>
      <c r="AD14" s="41"/>
      <c r="AE14" s="1"/>
      <c r="AF14" s="58"/>
      <c r="AG14" s="58">
        <f>1*6</f>
        <v>6</v>
      </c>
      <c r="AH14" s="41"/>
      <c r="AI14" s="42"/>
      <c r="AJ14" s="247"/>
      <c r="AK14" s="76">
        <f t="shared" si="0"/>
        <v>150</v>
      </c>
      <c r="AL14" s="39">
        <v>0</v>
      </c>
      <c r="AM14" s="40" t="str">
        <f t="shared" si="1"/>
        <v>-</v>
      </c>
      <c r="AN14" t="s">
        <v>405</v>
      </c>
    </row>
    <row r="15" spans="1:40" customFormat="1" x14ac:dyDescent="0.25">
      <c r="A15" s="240">
        <v>4</v>
      </c>
      <c r="B15" s="42" t="s">
        <v>66</v>
      </c>
      <c r="C15" s="194"/>
      <c r="D15" s="194" t="s">
        <v>406</v>
      </c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88"/>
      <c r="AD15" s="288"/>
      <c r="AE15" s="288"/>
      <c r="AF15" s="288"/>
      <c r="AG15" s="288"/>
      <c r="AH15" s="288"/>
      <c r="AI15" s="288"/>
      <c r="AJ15" s="289"/>
      <c r="AK15" s="76">
        <f t="shared" si="0"/>
        <v>0</v>
      </c>
      <c r="AL15" s="39">
        <v>0</v>
      </c>
      <c r="AM15" s="40" t="str">
        <f t="shared" si="1"/>
        <v>-</v>
      </c>
      <c r="AN15" t="s">
        <v>405</v>
      </c>
    </row>
    <row r="16" spans="1:40" customFormat="1" x14ac:dyDescent="0.25">
      <c r="A16" s="246">
        <v>5</v>
      </c>
      <c r="B16" s="42" t="s">
        <v>67</v>
      </c>
      <c r="C16" s="194"/>
      <c r="D16" s="194" t="s">
        <v>376</v>
      </c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  <c r="X16" s="288"/>
      <c r="Y16" s="288"/>
      <c r="Z16" s="288"/>
      <c r="AA16" s="288"/>
      <c r="AB16" s="288"/>
      <c r="AC16" s="288"/>
      <c r="AD16" s="288"/>
      <c r="AE16" s="288"/>
      <c r="AF16" s="288"/>
      <c r="AG16" s="288"/>
      <c r="AH16" s="288"/>
      <c r="AI16" s="288"/>
      <c r="AJ16" s="289"/>
      <c r="AK16" s="76">
        <f t="shared" si="0"/>
        <v>0</v>
      </c>
      <c r="AL16" s="39">
        <v>111</v>
      </c>
      <c r="AM16" s="40" t="str">
        <f t="shared" si="1"/>
        <v>-</v>
      </c>
      <c r="AN16" t="s">
        <v>405</v>
      </c>
    </row>
    <row r="17" spans="1:40" customFormat="1" x14ac:dyDescent="0.25">
      <c r="A17" s="240">
        <v>6</v>
      </c>
      <c r="B17" s="42" t="s">
        <v>68</v>
      </c>
      <c r="C17" s="119"/>
      <c r="D17" s="59"/>
      <c r="E17" s="41"/>
      <c r="F17" s="41"/>
      <c r="G17" s="57"/>
      <c r="H17" s="57"/>
      <c r="I17" s="41"/>
      <c r="J17" s="43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>
        <f>6*12</f>
        <v>72</v>
      </c>
      <c r="Z17" s="1"/>
      <c r="AA17" s="41"/>
      <c r="AB17" s="1"/>
      <c r="AC17" s="1"/>
      <c r="AD17" s="41"/>
      <c r="AE17" s="1"/>
      <c r="AF17" s="58"/>
      <c r="AG17" s="58"/>
      <c r="AH17" s="41"/>
      <c r="AI17" s="42"/>
      <c r="AJ17" s="247"/>
      <c r="AK17" s="76">
        <f t="shared" si="0"/>
        <v>72</v>
      </c>
      <c r="AL17" s="39">
        <v>0</v>
      </c>
      <c r="AM17" s="40" t="str">
        <f t="shared" si="1"/>
        <v>-</v>
      </c>
      <c r="AN17" t="s">
        <v>405</v>
      </c>
    </row>
    <row r="18" spans="1:40" customFormat="1" x14ac:dyDescent="0.25">
      <c r="A18" s="240">
        <v>7</v>
      </c>
      <c r="B18" s="42" t="s">
        <v>69</v>
      </c>
      <c r="C18" s="119"/>
      <c r="D18" s="59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>
        <f>8*6</f>
        <v>48</v>
      </c>
      <c r="W18" s="41"/>
      <c r="X18" s="41">
        <f>2*12</f>
        <v>24</v>
      </c>
      <c r="Y18" s="41">
        <f>6*12</f>
        <v>72</v>
      </c>
      <c r="Z18" s="1"/>
      <c r="AA18" s="41"/>
      <c r="AB18" s="1"/>
      <c r="AC18" s="1"/>
      <c r="AD18" s="41"/>
      <c r="AE18" s="1"/>
      <c r="AF18" s="58"/>
      <c r="AG18" s="58"/>
      <c r="AH18" s="41">
        <f>1*6</f>
        <v>6</v>
      </c>
      <c r="AI18" s="42"/>
      <c r="AJ18" s="247"/>
      <c r="AK18" s="76">
        <f t="shared" si="0"/>
        <v>150</v>
      </c>
      <c r="AL18" s="39">
        <v>0</v>
      </c>
      <c r="AM18" s="40" t="str">
        <f t="shared" si="1"/>
        <v>-</v>
      </c>
      <c r="AN18" t="s">
        <v>405</v>
      </c>
    </row>
    <row r="19" spans="1:40" customFormat="1" x14ac:dyDescent="0.25">
      <c r="A19" s="246">
        <v>8</v>
      </c>
      <c r="B19" s="42" t="s">
        <v>70</v>
      </c>
      <c r="C19" s="119"/>
      <c r="D19" s="59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>
        <f>9*6</f>
        <v>54</v>
      </c>
      <c r="W19" s="41"/>
      <c r="X19" s="41">
        <f>2*12</f>
        <v>24</v>
      </c>
      <c r="Y19" s="41">
        <f>6*12</f>
        <v>72</v>
      </c>
      <c r="Z19" s="1"/>
      <c r="AA19" s="41"/>
      <c r="AB19" s="1"/>
      <c r="AC19" s="41"/>
      <c r="AD19" s="41"/>
      <c r="AE19" s="41"/>
      <c r="AF19" s="58"/>
      <c r="AG19" s="58"/>
      <c r="AH19" s="41"/>
      <c r="AI19" s="42"/>
      <c r="AJ19" s="247"/>
      <c r="AK19" s="76">
        <f t="shared" si="0"/>
        <v>150</v>
      </c>
      <c r="AL19" s="39">
        <v>0</v>
      </c>
      <c r="AM19" s="40" t="str">
        <f t="shared" si="1"/>
        <v>-</v>
      </c>
      <c r="AN19" t="s">
        <v>405</v>
      </c>
    </row>
    <row r="20" spans="1:40" customFormat="1" x14ac:dyDescent="0.25">
      <c r="A20" s="240">
        <v>9</v>
      </c>
      <c r="B20" s="42" t="s">
        <v>71</v>
      </c>
      <c r="C20" s="194"/>
      <c r="D20" s="194" t="s">
        <v>407</v>
      </c>
      <c r="E20" s="288"/>
      <c r="F20" s="288"/>
      <c r="G20" s="288"/>
      <c r="H20" s="288"/>
      <c r="I20" s="288"/>
      <c r="J20" s="288"/>
      <c r="K20" s="288"/>
      <c r="L20" s="288"/>
      <c r="M20" s="288"/>
      <c r="N20" s="288"/>
      <c r="O20" s="288"/>
      <c r="P20" s="288"/>
      <c r="Q20" s="288"/>
      <c r="R20" s="288"/>
      <c r="S20" s="288"/>
      <c r="T20" s="288"/>
      <c r="U20" s="288"/>
      <c r="V20" s="288"/>
      <c r="W20" s="288"/>
      <c r="X20" s="288"/>
      <c r="Y20" s="288"/>
      <c r="Z20" s="288"/>
      <c r="AA20" s="288"/>
      <c r="AB20" s="288"/>
      <c r="AC20" s="288"/>
      <c r="AD20" s="288"/>
      <c r="AE20" s="288"/>
      <c r="AF20" s="288"/>
      <c r="AG20" s="288"/>
      <c r="AH20" s="288"/>
      <c r="AI20" s="288"/>
      <c r="AJ20" s="289"/>
      <c r="AK20" s="76">
        <f t="shared" si="0"/>
        <v>0</v>
      </c>
      <c r="AL20" s="39">
        <v>0</v>
      </c>
      <c r="AM20" s="40" t="str">
        <f t="shared" si="1"/>
        <v>-</v>
      </c>
      <c r="AN20" t="s">
        <v>405</v>
      </c>
    </row>
    <row r="21" spans="1:40" customFormat="1" x14ac:dyDescent="0.25">
      <c r="A21" s="240">
        <v>10</v>
      </c>
      <c r="B21" s="42" t="s">
        <v>72</v>
      </c>
      <c r="C21" s="119"/>
      <c r="D21" s="59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>
        <f>7*6</f>
        <v>42</v>
      </c>
      <c r="W21" s="41"/>
      <c r="X21" s="41">
        <f>3*12</f>
        <v>36</v>
      </c>
      <c r="Y21" s="41">
        <f>6*12</f>
        <v>72</v>
      </c>
      <c r="Z21" s="1"/>
      <c r="AA21" s="41"/>
      <c r="AB21" s="1"/>
      <c r="AC21" s="1"/>
      <c r="AD21" s="41"/>
      <c r="AE21" s="1"/>
      <c r="AF21" s="58"/>
      <c r="AG21" s="58"/>
      <c r="AH21" s="41"/>
      <c r="AI21" s="42"/>
      <c r="AJ21" s="247"/>
      <c r="AK21" s="76">
        <f t="shared" si="0"/>
        <v>150</v>
      </c>
      <c r="AL21" s="39">
        <v>0</v>
      </c>
      <c r="AM21" s="40" t="str">
        <f t="shared" si="1"/>
        <v>-</v>
      </c>
      <c r="AN21" t="s">
        <v>405</v>
      </c>
    </row>
    <row r="22" spans="1:40" customFormat="1" x14ac:dyDescent="0.25">
      <c r="A22" s="246">
        <v>11</v>
      </c>
      <c r="B22" s="42" t="s">
        <v>73</v>
      </c>
      <c r="C22" s="194"/>
      <c r="D22" s="194" t="s">
        <v>237</v>
      </c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288"/>
      <c r="AC22" s="288"/>
      <c r="AD22" s="288"/>
      <c r="AE22" s="288"/>
      <c r="AF22" s="288"/>
      <c r="AG22" s="288"/>
      <c r="AH22" s="288"/>
      <c r="AI22" s="288"/>
      <c r="AJ22" s="289"/>
      <c r="AK22" s="76">
        <f t="shared" si="0"/>
        <v>0</v>
      </c>
      <c r="AL22" s="39">
        <v>0</v>
      </c>
      <c r="AM22" s="40" t="str">
        <f t="shared" si="1"/>
        <v>-</v>
      </c>
      <c r="AN22" t="s">
        <v>405</v>
      </c>
    </row>
    <row r="23" spans="1:40" customFormat="1" x14ac:dyDescent="0.25">
      <c r="A23" s="240">
        <v>12</v>
      </c>
      <c r="B23" s="42" t="s">
        <v>74</v>
      </c>
      <c r="C23" s="119"/>
      <c r="D23" s="59"/>
      <c r="E23" s="41"/>
      <c r="F23" s="41"/>
      <c r="G23" s="41"/>
      <c r="H23" s="41"/>
      <c r="I23" s="41"/>
      <c r="J23" s="45"/>
      <c r="K23" s="41"/>
      <c r="L23" s="41"/>
      <c r="M23" s="41"/>
      <c r="N23" s="41"/>
      <c r="O23" s="41"/>
      <c r="P23" s="41"/>
      <c r="Q23" s="41"/>
      <c r="R23" s="41"/>
      <c r="S23" s="45"/>
      <c r="T23" s="45"/>
      <c r="U23" s="41"/>
      <c r="V23" s="41">
        <f>7*6</f>
        <v>42</v>
      </c>
      <c r="W23" s="41"/>
      <c r="X23" s="41">
        <f>3*12</f>
        <v>36</v>
      </c>
      <c r="Y23" s="41">
        <f>6*12</f>
        <v>72</v>
      </c>
      <c r="Z23" s="1"/>
      <c r="AA23" s="41"/>
      <c r="AB23" s="1"/>
      <c r="AC23" s="1"/>
      <c r="AD23" s="41"/>
      <c r="AE23" s="41"/>
      <c r="AF23" s="41"/>
      <c r="AG23" s="41"/>
      <c r="AH23" s="41"/>
      <c r="AI23" s="41"/>
      <c r="AJ23" s="247"/>
      <c r="AK23" s="76">
        <f t="shared" si="0"/>
        <v>150</v>
      </c>
      <c r="AL23" s="39">
        <v>0</v>
      </c>
      <c r="AM23" s="40" t="str">
        <f t="shared" si="1"/>
        <v>-</v>
      </c>
      <c r="AN23" t="s">
        <v>405</v>
      </c>
    </row>
    <row r="24" spans="1:40" customFormat="1" x14ac:dyDescent="0.25">
      <c r="A24" s="240">
        <v>13</v>
      </c>
      <c r="B24" s="42" t="s">
        <v>75</v>
      </c>
      <c r="C24" s="119"/>
      <c r="D24" s="59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>
        <f>9*6</f>
        <v>54</v>
      </c>
      <c r="W24" s="41"/>
      <c r="X24" s="41">
        <f>2*12</f>
        <v>24</v>
      </c>
      <c r="Y24" s="41">
        <f>6*12</f>
        <v>72</v>
      </c>
      <c r="Z24" s="1"/>
      <c r="AA24" s="41"/>
      <c r="AB24" s="1"/>
      <c r="AC24" s="1"/>
      <c r="AD24" s="41"/>
      <c r="AE24" s="1"/>
      <c r="AF24" s="58"/>
      <c r="AG24" s="58"/>
      <c r="AH24" s="41"/>
      <c r="AI24" s="42"/>
      <c r="AJ24" s="247"/>
      <c r="AK24" s="76">
        <f t="shared" si="0"/>
        <v>150</v>
      </c>
      <c r="AL24" s="39">
        <v>0</v>
      </c>
      <c r="AM24" s="40" t="str">
        <f t="shared" si="1"/>
        <v>-</v>
      </c>
      <c r="AN24" t="s">
        <v>405</v>
      </c>
    </row>
    <row r="25" spans="1:40" customFormat="1" x14ac:dyDescent="0.25">
      <c r="A25" s="246">
        <v>14</v>
      </c>
      <c r="B25" s="42" t="s">
        <v>76</v>
      </c>
      <c r="C25" s="119"/>
      <c r="D25" s="59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>
        <f>9*6</f>
        <v>54</v>
      </c>
      <c r="W25" s="41"/>
      <c r="X25" s="41">
        <f>2*12</f>
        <v>24</v>
      </c>
      <c r="Y25" s="41">
        <f>6*12</f>
        <v>72</v>
      </c>
      <c r="Z25" s="1"/>
      <c r="AA25" s="41"/>
      <c r="AB25" s="1"/>
      <c r="AC25" s="1"/>
      <c r="AD25" s="41"/>
      <c r="AE25" s="1"/>
      <c r="AF25" s="58"/>
      <c r="AG25" s="58"/>
      <c r="AH25" s="41"/>
      <c r="AI25" s="42"/>
      <c r="AJ25" s="247"/>
      <c r="AK25" s="76">
        <f t="shared" si="0"/>
        <v>150</v>
      </c>
      <c r="AL25" s="39">
        <v>0</v>
      </c>
      <c r="AM25" s="40" t="str">
        <f t="shared" si="1"/>
        <v>-</v>
      </c>
      <c r="AN25" t="s">
        <v>405</v>
      </c>
    </row>
    <row r="26" spans="1:40" customFormat="1" x14ac:dyDescent="0.25">
      <c r="A26" s="240">
        <v>15</v>
      </c>
      <c r="B26" s="42" t="s">
        <v>77</v>
      </c>
      <c r="C26" s="119"/>
      <c r="D26" s="59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>
        <f>9*6</f>
        <v>54</v>
      </c>
      <c r="W26" s="41"/>
      <c r="X26" s="41">
        <f>2*12</f>
        <v>24</v>
      </c>
      <c r="Y26" s="41">
        <f>6*12</f>
        <v>72</v>
      </c>
      <c r="Z26" s="1"/>
      <c r="AA26" s="41"/>
      <c r="AB26" s="1"/>
      <c r="AC26" s="1"/>
      <c r="AD26" s="41"/>
      <c r="AE26" s="1"/>
      <c r="AF26" s="58"/>
      <c r="AG26" s="58"/>
      <c r="AH26" s="41"/>
      <c r="AI26" s="42"/>
      <c r="AJ26" s="247"/>
      <c r="AK26" s="76">
        <f t="shared" si="0"/>
        <v>150</v>
      </c>
      <c r="AL26" s="39">
        <v>0</v>
      </c>
      <c r="AM26" s="40" t="str">
        <f t="shared" si="1"/>
        <v>-</v>
      </c>
      <c r="AN26" t="s">
        <v>405</v>
      </c>
    </row>
    <row r="27" spans="1:40" customFormat="1" x14ac:dyDescent="0.25">
      <c r="A27" s="240">
        <v>16</v>
      </c>
      <c r="B27" s="42" t="s">
        <v>78</v>
      </c>
      <c r="C27" s="119"/>
      <c r="D27" s="59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>
        <f>1*6</f>
        <v>6</v>
      </c>
      <c r="W27" s="41"/>
      <c r="X27" s="41">
        <f>6*12</f>
        <v>72</v>
      </c>
      <c r="Y27" s="41">
        <f>6*12</f>
        <v>72</v>
      </c>
      <c r="Z27" s="1"/>
      <c r="AA27" s="41"/>
      <c r="AB27" s="1"/>
      <c r="AC27" s="1"/>
      <c r="AD27" s="41"/>
      <c r="AE27" s="1"/>
      <c r="AF27" s="58"/>
      <c r="AG27" s="58"/>
      <c r="AH27" s="41"/>
      <c r="AI27" s="42"/>
      <c r="AJ27" s="247"/>
      <c r="AK27" s="76">
        <f t="shared" si="0"/>
        <v>150</v>
      </c>
      <c r="AL27" s="39">
        <v>0</v>
      </c>
      <c r="AM27" s="40" t="str">
        <f t="shared" si="1"/>
        <v>-</v>
      </c>
      <c r="AN27" t="s">
        <v>405</v>
      </c>
    </row>
    <row r="28" spans="1:40" customFormat="1" x14ac:dyDescent="0.25">
      <c r="A28" s="246">
        <v>17</v>
      </c>
      <c r="B28" s="42" t="s">
        <v>79</v>
      </c>
      <c r="C28" s="118"/>
      <c r="D28" s="251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>
        <f>1*6</f>
        <v>6</v>
      </c>
      <c r="W28" s="43"/>
      <c r="X28" s="43">
        <f>5*12</f>
        <v>60</v>
      </c>
      <c r="Y28" s="43">
        <f>7*12</f>
        <v>84</v>
      </c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252"/>
      <c r="AK28" s="76">
        <f t="shared" si="0"/>
        <v>150</v>
      </c>
      <c r="AL28" s="39">
        <v>0</v>
      </c>
      <c r="AM28" s="40" t="str">
        <f t="shared" si="1"/>
        <v>-</v>
      </c>
      <c r="AN28" t="s">
        <v>405</v>
      </c>
    </row>
    <row r="29" spans="1:40" customFormat="1" x14ac:dyDescent="0.25">
      <c r="A29" s="240">
        <v>18</v>
      </c>
      <c r="B29" s="42" t="s">
        <v>80</v>
      </c>
      <c r="C29" s="118"/>
      <c r="D29" s="251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>
        <f>1*6</f>
        <v>6</v>
      </c>
      <c r="W29" s="43"/>
      <c r="X29" s="43">
        <f>5*12</f>
        <v>60</v>
      </c>
      <c r="Y29" s="43">
        <f>7*12</f>
        <v>84</v>
      </c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252"/>
      <c r="AK29" s="76">
        <f t="shared" si="0"/>
        <v>150</v>
      </c>
      <c r="AL29" s="39">
        <v>0</v>
      </c>
      <c r="AM29" s="40" t="str">
        <f t="shared" si="1"/>
        <v>-</v>
      </c>
      <c r="AN29" t="s">
        <v>405</v>
      </c>
    </row>
    <row r="30" spans="1:40" customFormat="1" x14ac:dyDescent="0.25">
      <c r="A30" s="240">
        <v>19</v>
      </c>
      <c r="B30" s="42" t="s">
        <v>81</v>
      </c>
      <c r="C30" s="118"/>
      <c r="D30" s="251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>
        <f>1*6</f>
        <v>6</v>
      </c>
      <c r="W30" s="43"/>
      <c r="X30" s="43">
        <f>6*12</f>
        <v>72</v>
      </c>
      <c r="Y30" s="43">
        <f>6*12</f>
        <v>72</v>
      </c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252"/>
      <c r="AK30" s="76">
        <f t="shared" si="0"/>
        <v>150</v>
      </c>
      <c r="AL30" s="39">
        <v>0</v>
      </c>
      <c r="AM30" s="40" t="str">
        <f t="shared" si="1"/>
        <v>-</v>
      </c>
      <c r="AN30" t="s">
        <v>405</v>
      </c>
    </row>
    <row r="31" spans="1:40" customFormat="1" x14ac:dyDescent="0.25">
      <c r="A31" s="246">
        <v>20</v>
      </c>
      <c r="B31" s="42" t="s">
        <v>82</v>
      </c>
      <c r="C31" s="194"/>
      <c r="D31" s="194" t="s">
        <v>408</v>
      </c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288"/>
      <c r="AC31" s="288"/>
      <c r="AD31" s="288"/>
      <c r="AE31" s="288"/>
      <c r="AF31" s="288"/>
      <c r="AG31" s="288"/>
      <c r="AH31" s="288"/>
      <c r="AI31" s="288"/>
      <c r="AJ31" s="289"/>
      <c r="AK31" s="76">
        <f t="shared" si="0"/>
        <v>0</v>
      </c>
      <c r="AL31" s="39">
        <v>0</v>
      </c>
      <c r="AM31" s="40" t="str">
        <f t="shared" si="1"/>
        <v>-</v>
      </c>
      <c r="AN31" t="s">
        <v>405</v>
      </c>
    </row>
    <row r="32" spans="1:40" customFormat="1" x14ac:dyDescent="0.25">
      <c r="A32" s="240">
        <v>21</v>
      </c>
      <c r="B32" s="42" t="s">
        <v>377</v>
      </c>
      <c r="C32" s="119"/>
      <c r="D32" s="59"/>
      <c r="E32" s="41"/>
      <c r="F32" s="41"/>
      <c r="G32" s="41"/>
      <c r="H32" s="41"/>
      <c r="I32" s="41"/>
      <c r="J32" s="273"/>
      <c r="K32" s="41"/>
      <c r="L32" s="41"/>
      <c r="M32" s="41"/>
      <c r="N32" s="41"/>
      <c r="O32" s="41"/>
      <c r="P32" s="41"/>
      <c r="Q32" s="41"/>
      <c r="R32" s="41"/>
      <c r="S32" s="273"/>
      <c r="T32" s="273"/>
      <c r="U32" s="41"/>
      <c r="V32" s="41">
        <f>1*6</f>
        <v>6</v>
      </c>
      <c r="W32" s="41"/>
      <c r="X32" s="41">
        <f>3*12</f>
        <v>36</v>
      </c>
      <c r="Y32" s="41">
        <f>3*12</f>
        <v>36</v>
      </c>
      <c r="Z32" s="128" t="s">
        <v>378</v>
      </c>
      <c r="AA32" s="288"/>
      <c r="AB32" s="288"/>
      <c r="AC32" s="288"/>
      <c r="AD32" s="288"/>
      <c r="AE32" s="288"/>
      <c r="AF32" s="288"/>
      <c r="AG32" s="288"/>
      <c r="AH32" s="288"/>
      <c r="AI32" s="288"/>
      <c r="AJ32" s="289"/>
      <c r="AK32" s="76">
        <f t="shared" si="0"/>
        <v>78</v>
      </c>
      <c r="AL32" s="39">
        <v>0</v>
      </c>
      <c r="AM32" s="40" t="str">
        <f t="shared" si="1"/>
        <v>-</v>
      </c>
      <c r="AN32" t="s">
        <v>405</v>
      </c>
    </row>
    <row r="33" spans="1:40" customFormat="1" x14ac:dyDescent="0.25">
      <c r="A33" s="240">
        <v>22</v>
      </c>
      <c r="B33" s="42" t="s">
        <v>85</v>
      </c>
      <c r="C33" s="119"/>
      <c r="D33" s="59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>
        <f>1*6</f>
        <v>6</v>
      </c>
      <c r="W33" s="41"/>
      <c r="X33" s="41">
        <f>6*12</f>
        <v>72</v>
      </c>
      <c r="Y33" s="41">
        <f>6*12</f>
        <v>72</v>
      </c>
      <c r="Z33" s="1"/>
      <c r="AA33" s="41"/>
      <c r="AB33" s="1"/>
      <c r="AC33" s="273"/>
      <c r="AD33" s="41"/>
      <c r="AE33" s="41"/>
      <c r="AF33" s="41"/>
      <c r="AG33" s="41"/>
      <c r="AH33" s="41"/>
      <c r="AI33" s="41"/>
      <c r="AJ33" s="274"/>
      <c r="AK33" s="76">
        <f t="shared" si="0"/>
        <v>150</v>
      </c>
      <c r="AL33" s="39">
        <v>0</v>
      </c>
      <c r="AM33" s="40" t="str">
        <f t="shared" si="1"/>
        <v>-</v>
      </c>
      <c r="AN33" t="s">
        <v>405</v>
      </c>
    </row>
    <row r="34" spans="1:40" customFormat="1" x14ac:dyDescent="0.25">
      <c r="A34" s="246">
        <v>23</v>
      </c>
      <c r="B34" s="42" t="s">
        <v>87</v>
      </c>
      <c r="C34" s="118"/>
      <c r="D34" s="59">
        <f>25*6</f>
        <v>150</v>
      </c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76">
        <f t="shared" si="0"/>
        <v>150</v>
      </c>
      <c r="AL34" s="39">
        <v>175</v>
      </c>
      <c r="AM34" s="40" t="str">
        <f t="shared" si="1"/>
        <v>-</v>
      </c>
      <c r="AN34" t="s">
        <v>405</v>
      </c>
    </row>
    <row r="35" spans="1:40" customFormat="1" x14ac:dyDescent="0.25">
      <c r="A35" s="240">
        <v>24</v>
      </c>
      <c r="B35" s="42" t="s">
        <v>88</v>
      </c>
      <c r="C35" s="194"/>
      <c r="D35" s="194" t="s">
        <v>409</v>
      </c>
      <c r="E35" s="288"/>
      <c r="F35" s="288"/>
      <c r="G35" s="288"/>
      <c r="H35" s="288"/>
      <c r="I35" s="288"/>
      <c r="J35" s="288"/>
      <c r="K35" s="288"/>
      <c r="L35" s="288"/>
      <c r="M35" s="288"/>
      <c r="N35" s="288"/>
      <c r="O35" s="288"/>
      <c r="P35" s="288"/>
      <c r="Q35" s="288"/>
      <c r="R35" s="288"/>
      <c r="S35" s="288"/>
      <c r="T35" s="288"/>
      <c r="U35" s="288"/>
      <c r="V35" s="288"/>
      <c r="W35" s="288"/>
      <c r="X35" s="288"/>
      <c r="Y35" s="288"/>
      <c r="Z35" s="288"/>
      <c r="AA35" s="288"/>
      <c r="AB35" s="288"/>
      <c r="AC35" s="288"/>
      <c r="AD35" s="288"/>
      <c r="AE35" s="288"/>
      <c r="AF35" s="288"/>
      <c r="AG35" s="288"/>
      <c r="AH35" s="288"/>
      <c r="AI35" s="288"/>
      <c r="AJ35" s="289"/>
      <c r="AK35" s="76">
        <f t="shared" si="0"/>
        <v>0</v>
      </c>
      <c r="AL35" s="39">
        <v>0</v>
      </c>
      <c r="AM35" s="40" t="str">
        <f t="shared" si="1"/>
        <v>-</v>
      </c>
      <c r="AN35" t="s">
        <v>405</v>
      </c>
    </row>
    <row r="36" spans="1:40" customFormat="1" x14ac:dyDescent="0.25">
      <c r="A36" s="240">
        <v>25</v>
      </c>
      <c r="B36" s="42" t="s">
        <v>89</v>
      </c>
      <c r="C36" s="119"/>
      <c r="D36" s="59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>
        <f>9*6</f>
        <v>54</v>
      </c>
      <c r="W36" s="41"/>
      <c r="X36" s="41">
        <f>1*12</f>
        <v>12</v>
      </c>
      <c r="Y36" s="41">
        <f>7*12</f>
        <v>84</v>
      </c>
      <c r="Z36" s="1"/>
      <c r="AA36" s="41"/>
      <c r="AB36" s="1"/>
      <c r="AC36" s="1"/>
      <c r="AD36" s="41"/>
      <c r="AE36" s="1"/>
      <c r="AF36" s="58"/>
      <c r="AG36" s="58"/>
      <c r="AH36" s="41"/>
      <c r="AI36" s="42"/>
      <c r="AJ36" s="247"/>
      <c r="AK36" s="76">
        <f t="shared" si="0"/>
        <v>150</v>
      </c>
      <c r="AL36" s="39"/>
      <c r="AM36" s="40" t="str">
        <f t="shared" si="1"/>
        <v>-</v>
      </c>
      <c r="AN36" t="s">
        <v>405</v>
      </c>
    </row>
    <row r="37" spans="1:40" customFormat="1" x14ac:dyDescent="0.25">
      <c r="A37" s="246">
        <v>26</v>
      </c>
      <c r="B37" s="42" t="s">
        <v>90</v>
      </c>
      <c r="C37" s="119"/>
      <c r="D37" s="59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>
        <f>9*6</f>
        <v>54</v>
      </c>
      <c r="W37" s="41"/>
      <c r="X37" s="41">
        <f>3*12</f>
        <v>36</v>
      </c>
      <c r="Y37" s="41">
        <f>5*12</f>
        <v>60</v>
      </c>
      <c r="Z37" s="1"/>
      <c r="AA37" s="41"/>
      <c r="AB37" s="1"/>
      <c r="AC37" s="41"/>
      <c r="AD37" s="41"/>
      <c r="AE37" s="41"/>
      <c r="AF37" s="58"/>
      <c r="AG37" s="58"/>
      <c r="AH37" s="41"/>
      <c r="AI37" s="42"/>
      <c r="AJ37" s="247"/>
      <c r="AK37" s="76">
        <f t="shared" si="0"/>
        <v>150</v>
      </c>
      <c r="AL37" s="39">
        <v>0</v>
      </c>
      <c r="AM37" s="40" t="str">
        <f t="shared" si="1"/>
        <v>-</v>
      </c>
      <c r="AN37" t="s">
        <v>405</v>
      </c>
    </row>
    <row r="38" spans="1:40" customFormat="1" x14ac:dyDescent="0.25">
      <c r="A38" s="240">
        <v>27</v>
      </c>
      <c r="B38" s="117" t="s">
        <v>91</v>
      </c>
      <c r="C38" s="119"/>
      <c r="D38" s="59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>
        <f>9*6</f>
        <v>54</v>
      </c>
      <c r="W38" s="41"/>
      <c r="X38" s="41">
        <f>5*12</f>
        <v>60</v>
      </c>
      <c r="Y38" s="41">
        <f>3*12</f>
        <v>36</v>
      </c>
      <c r="Z38" s="1"/>
      <c r="AA38" s="41"/>
      <c r="AB38" s="1"/>
      <c r="AC38" s="1"/>
      <c r="AD38" s="41"/>
      <c r="AE38" s="1"/>
      <c r="AF38" s="58"/>
      <c r="AG38" s="58"/>
      <c r="AH38" s="41"/>
      <c r="AI38" s="42"/>
      <c r="AJ38" s="247"/>
      <c r="AK38" s="76">
        <f t="shared" si="0"/>
        <v>150</v>
      </c>
      <c r="AL38" s="39">
        <v>0</v>
      </c>
      <c r="AM38" s="40" t="str">
        <f t="shared" si="1"/>
        <v>-</v>
      </c>
      <c r="AN38" t="s">
        <v>405</v>
      </c>
    </row>
    <row r="39" spans="1:40" customFormat="1" x14ac:dyDescent="0.25">
      <c r="A39" s="240">
        <v>28</v>
      </c>
      <c r="B39" s="42" t="s">
        <v>93</v>
      </c>
      <c r="C39" s="119"/>
      <c r="D39" s="59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>
        <f>9*6</f>
        <v>54</v>
      </c>
      <c r="T39" s="41"/>
      <c r="U39" s="41"/>
      <c r="V39" s="41"/>
      <c r="W39" s="41"/>
      <c r="X39" s="41"/>
      <c r="Y39" s="41">
        <f>8*12</f>
        <v>96</v>
      </c>
      <c r="Z39" s="1"/>
      <c r="AA39" s="41"/>
      <c r="AB39" s="1"/>
      <c r="AC39" s="1"/>
      <c r="AD39" s="41"/>
      <c r="AE39" s="1"/>
      <c r="AF39" s="58"/>
      <c r="AG39" s="58"/>
      <c r="AH39" s="41"/>
      <c r="AI39" s="42"/>
      <c r="AJ39" s="247"/>
      <c r="AK39" s="76">
        <f t="shared" si="0"/>
        <v>150</v>
      </c>
      <c r="AL39" s="39">
        <v>0</v>
      </c>
      <c r="AM39" s="40" t="str">
        <f t="shared" si="1"/>
        <v>-</v>
      </c>
      <c r="AN39" t="s">
        <v>405</v>
      </c>
    </row>
    <row r="40" spans="1:40" customFormat="1" x14ac:dyDescent="0.25">
      <c r="A40" s="246">
        <v>29</v>
      </c>
      <c r="B40" s="42" t="s">
        <v>94</v>
      </c>
      <c r="C40" s="119"/>
      <c r="D40" s="59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>
        <f>9*6</f>
        <v>54</v>
      </c>
      <c r="W40" s="41"/>
      <c r="X40" s="41">
        <f>3*12</f>
        <v>36</v>
      </c>
      <c r="Y40" s="41">
        <f>5*12</f>
        <v>60</v>
      </c>
      <c r="Z40" s="1"/>
      <c r="AA40" s="41"/>
      <c r="AB40" s="1"/>
      <c r="AC40" s="1"/>
      <c r="AD40" s="41"/>
      <c r="AE40" s="1"/>
      <c r="AF40" s="58"/>
      <c r="AG40" s="58"/>
      <c r="AH40" s="41"/>
      <c r="AI40" s="42"/>
      <c r="AJ40" s="247"/>
      <c r="AK40" s="76">
        <f t="shared" si="0"/>
        <v>150</v>
      </c>
      <c r="AL40" s="39">
        <v>0</v>
      </c>
      <c r="AM40" s="40" t="str">
        <f t="shared" si="1"/>
        <v>-</v>
      </c>
      <c r="AN40" t="s">
        <v>405</v>
      </c>
    </row>
    <row r="41" spans="1:40" customFormat="1" x14ac:dyDescent="0.25">
      <c r="A41" s="240">
        <v>30</v>
      </c>
      <c r="B41" s="42" t="s">
        <v>95</v>
      </c>
      <c r="C41" s="128"/>
      <c r="D41" s="128" t="s">
        <v>410</v>
      </c>
      <c r="E41" s="288"/>
      <c r="F41" s="288"/>
      <c r="G41" s="288"/>
      <c r="H41" s="251"/>
      <c r="I41" s="127" t="s">
        <v>379</v>
      </c>
      <c r="J41" s="226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26"/>
      <c r="Y41" s="226"/>
      <c r="Z41" s="226"/>
      <c r="AA41" s="226"/>
      <c r="AB41" s="226"/>
      <c r="AC41" s="226"/>
      <c r="AD41" s="226"/>
      <c r="AE41" s="226"/>
      <c r="AF41" s="226"/>
      <c r="AG41" s="226"/>
      <c r="AH41" s="226"/>
      <c r="AI41" s="226"/>
      <c r="AJ41" s="290"/>
      <c r="AK41" s="76">
        <f t="shared" si="0"/>
        <v>0</v>
      </c>
      <c r="AL41" s="39">
        <v>0</v>
      </c>
      <c r="AM41" s="40" t="str">
        <f t="shared" si="1"/>
        <v>-</v>
      </c>
      <c r="AN41" t="s">
        <v>405</v>
      </c>
    </row>
    <row r="42" spans="1:40" customFormat="1" x14ac:dyDescent="0.25">
      <c r="A42" s="240">
        <v>31</v>
      </c>
      <c r="B42" s="42" t="s">
        <v>96</v>
      </c>
      <c r="C42" s="119"/>
      <c r="D42" s="59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>
        <f>11*6</f>
        <v>66</v>
      </c>
      <c r="W42" s="41"/>
      <c r="X42" s="41">
        <f>1*12</f>
        <v>12</v>
      </c>
      <c r="Y42" s="41">
        <f>6*12</f>
        <v>72</v>
      </c>
      <c r="Z42" s="1"/>
      <c r="AA42" s="41"/>
      <c r="AB42" s="1"/>
      <c r="AC42" s="1"/>
      <c r="AD42" s="41"/>
      <c r="AE42" s="1"/>
      <c r="AF42" s="58"/>
      <c r="AG42" s="58"/>
      <c r="AH42" s="41"/>
      <c r="AI42" s="42"/>
      <c r="AJ42" s="247"/>
      <c r="AK42" s="76">
        <f t="shared" si="0"/>
        <v>150</v>
      </c>
      <c r="AL42" s="39">
        <v>0</v>
      </c>
      <c r="AM42" s="40" t="str">
        <f t="shared" si="1"/>
        <v>-</v>
      </c>
      <c r="AN42" t="s">
        <v>405</v>
      </c>
    </row>
    <row r="43" spans="1:40" customFormat="1" x14ac:dyDescent="0.25">
      <c r="A43" s="246">
        <v>32</v>
      </c>
      <c r="B43" s="42" t="s">
        <v>97</v>
      </c>
      <c r="C43" s="119"/>
      <c r="D43" s="59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>
        <f>5*6</f>
        <v>30</v>
      </c>
      <c r="W43" s="41"/>
      <c r="X43" s="41">
        <f>5*12</f>
        <v>60</v>
      </c>
      <c r="Y43" s="41">
        <f>5*12</f>
        <v>60</v>
      </c>
      <c r="Z43" s="1"/>
      <c r="AA43" s="41"/>
      <c r="AB43" s="1"/>
      <c r="AC43" s="1"/>
      <c r="AD43" s="41"/>
      <c r="AE43" s="1"/>
      <c r="AF43" s="58"/>
      <c r="AG43" s="58"/>
      <c r="AH43" s="41"/>
      <c r="AI43" s="42"/>
      <c r="AJ43" s="247"/>
      <c r="AK43" s="76">
        <f t="shared" si="0"/>
        <v>150</v>
      </c>
      <c r="AL43" s="39">
        <v>0</v>
      </c>
      <c r="AM43" s="40" t="str">
        <f t="shared" si="1"/>
        <v>-</v>
      </c>
      <c r="AN43" t="s">
        <v>405</v>
      </c>
    </row>
    <row r="44" spans="1:40" customFormat="1" x14ac:dyDescent="0.25">
      <c r="A44" s="240">
        <v>33</v>
      </c>
      <c r="B44" s="42" t="s">
        <v>98</v>
      </c>
      <c r="C44" s="1"/>
      <c r="D44" s="291" t="s">
        <v>380</v>
      </c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  <c r="AF44" s="291"/>
      <c r="AG44" s="291"/>
      <c r="AH44" s="291"/>
      <c r="AI44" s="291"/>
      <c r="AJ44" s="292"/>
      <c r="AK44" s="76">
        <f>SUM(D44:AJ44)</f>
        <v>0</v>
      </c>
      <c r="AL44" s="39">
        <v>0</v>
      </c>
      <c r="AM44" s="40" t="str">
        <f t="shared" ref="AM44:AM75" si="2">+IFERROR(AL44/C44,"-")</f>
        <v>-</v>
      </c>
      <c r="AN44" t="s">
        <v>405</v>
      </c>
    </row>
    <row r="45" spans="1:40" customFormat="1" x14ac:dyDescent="0.25">
      <c r="A45" s="240">
        <v>34</v>
      </c>
      <c r="B45" s="42" t="s">
        <v>99</v>
      </c>
      <c r="C45" s="119"/>
      <c r="D45" s="59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>
        <f>9*6</f>
        <v>54</v>
      </c>
      <c r="W45" s="41"/>
      <c r="X45" s="41">
        <f>2*12</f>
        <v>24</v>
      </c>
      <c r="Y45" s="41">
        <f>6*12</f>
        <v>72</v>
      </c>
      <c r="Z45" s="1"/>
      <c r="AA45" s="41"/>
      <c r="AB45" s="1"/>
      <c r="AC45" s="1"/>
      <c r="AD45" s="41"/>
      <c r="AE45" s="1"/>
      <c r="AF45" s="58"/>
      <c r="AG45" s="58"/>
      <c r="AH45" s="41"/>
      <c r="AI45" s="42"/>
      <c r="AJ45" s="247"/>
      <c r="AK45" s="76">
        <f t="shared" ref="AK45:AK74" si="3">SUM(C45:AJ45)</f>
        <v>150</v>
      </c>
      <c r="AL45" s="39">
        <v>0</v>
      </c>
      <c r="AM45" s="40" t="str">
        <f t="shared" si="2"/>
        <v>-</v>
      </c>
      <c r="AN45" t="s">
        <v>405</v>
      </c>
    </row>
    <row r="46" spans="1:40" customFormat="1" x14ac:dyDescent="0.25">
      <c r="A46" s="246">
        <v>35</v>
      </c>
      <c r="B46" s="42" t="s">
        <v>100</v>
      </c>
      <c r="C46" s="119"/>
      <c r="D46" s="59"/>
      <c r="E46" s="41"/>
      <c r="F46" s="41">
        <f>3*6</f>
        <v>18</v>
      </c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>
        <f>3*6</f>
        <v>18</v>
      </c>
      <c r="U46" s="41"/>
      <c r="V46" s="41">
        <f>2*6</f>
        <v>12</v>
      </c>
      <c r="W46" s="41"/>
      <c r="X46" s="41">
        <f>8*12</f>
        <v>96</v>
      </c>
      <c r="Y46" s="41"/>
      <c r="Z46" s="1"/>
      <c r="AA46" s="41"/>
      <c r="AB46" s="1"/>
      <c r="AC46" s="41"/>
      <c r="AD46" s="41"/>
      <c r="AE46" s="41"/>
      <c r="AF46" s="58"/>
      <c r="AG46" s="58"/>
      <c r="AH46" s="41">
        <f>1*6</f>
        <v>6</v>
      </c>
      <c r="AI46" s="42"/>
      <c r="AJ46" s="247"/>
      <c r="AK46" s="76">
        <f t="shared" si="3"/>
        <v>150</v>
      </c>
      <c r="AL46" s="39">
        <v>0</v>
      </c>
      <c r="AM46" s="40" t="str">
        <f t="shared" si="2"/>
        <v>-</v>
      </c>
      <c r="AN46" t="s">
        <v>405</v>
      </c>
    </row>
    <row r="47" spans="1:40" customFormat="1" x14ac:dyDescent="0.25">
      <c r="A47" s="240">
        <v>36</v>
      </c>
      <c r="B47" s="42" t="s">
        <v>101</v>
      </c>
      <c r="C47" s="119"/>
      <c r="D47" s="59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>
        <f>12*6</f>
        <v>72</v>
      </c>
      <c r="U47" s="41"/>
      <c r="V47" s="41">
        <f>7*6</f>
        <v>42</v>
      </c>
      <c r="W47" s="41"/>
      <c r="X47" s="41"/>
      <c r="Y47" s="41">
        <f>3*12</f>
        <v>36</v>
      </c>
      <c r="Z47" s="1"/>
      <c r="AA47" s="41"/>
      <c r="AB47" s="1"/>
      <c r="AC47" s="250"/>
      <c r="AD47" s="250"/>
      <c r="AE47" s="250"/>
      <c r="AF47" s="250"/>
      <c r="AG47" s="250"/>
      <c r="AH47" s="250"/>
      <c r="AI47" s="250"/>
      <c r="AJ47" s="250"/>
      <c r="AK47" s="76">
        <f t="shared" si="3"/>
        <v>150</v>
      </c>
      <c r="AL47" s="39">
        <v>0</v>
      </c>
      <c r="AM47" s="40" t="str">
        <f t="shared" si="2"/>
        <v>-</v>
      </c>
      <c r="AN47" t="s">
        <v>405</v>
      </c>
    </row>
    <row r="48" spans="1:40" customFormat="1" x14ac:dyDescent="0.25">
      <c r="A48" s="240">
        <v>37</v>
      </c>
      <c r="B48" s="42" t="s">
        <v>102</v>
      </c>
      <c r="C48" s="119"/>
      <c r="D48" s="59"/>
      <c r="E48" s="41"/>
      <c r="F48" s="41">
        <f>1*6</f>
        <v>6</v>
      </c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>
        <f>6*6</f>
        <v>36</v>
      </c>
      <c r="U48" s="41"/>
      <c r="V48" s="128" t="s">
        <v>381</v>
      </c>
      <c r="W48" s="288"/>
      <c r="X48" s="288"/>
      <c r="Y48" s="288"/>
      <c r="Z48" s="288"/>
      <c r="AA48" s="288"/>
      <c r="AB48" s="288"/>
      <c r="AC48" s="288"/>
      <c r="AD48" s="288"/>
      <c r="AE48" s="288"/>
      <c r="AF48" s="288"/>
      <c r="AG48" s="288"/>
      <c r="AH48" s="288"/>
      <c r="AI48" s="288"/>
      <c r="AJ48" s="289"/>
      <c r="AK48" s="76">
        <f t="shared" si="3"/>
        <v>42</v>
      </c>
      <c r="AL48" s="39">
        <v>0</v>
      </c>
      <c r="AM48" s="40" t="str">
        <f t="shared" si="2"/>
        <v>-</v>
      </c>
      <c r="AN48" t="s">
        <v>405</v>
      </c>
    </row>
    <row r="49" spans="1:40" customFormat="1" x14ac:dyDescent="0.25">
      <c r="A49" s="246">
        <v>38</v>
      </c>
      <c r="B49" s="42" t="s">
        <v>103</v>
      </c>
      <c r="C49" s="118"/>
      <c r="D49" s="251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275"/>
      <c r="AA49" s="43"/>
      <c r="AB49" s="275"/>
      <c r="AC49" s="275"/>
      <c r="AD49" s="43"/>
      <c r="AE49" s="276" t="s">
        <v>382</v>
      </c>
      <c r="AF49" s="277"/>
      <c r="AG49" s="277"/>
      <c r="AH49" s="277"/>
      <c r="AI49" s="278"/>
      <c r="AJ49" s="252"/>
      <c r="AK49" s="76">
        <f t="shared" si="3"/>
        <v>0</v>
      </c>
      <c r="AL49" s="39">
        <v>0</v>
      </c>
      <c r="AM49" s="40" t="str">
        <f t="shared" si="2"/>
        <v>-</v>
      </c>
      <c r="AN49" t="s">
        <v>405</v>
      </c>
    </row>
    <row r="50" spans="1:40" customFormat="1" x14ac:dyDescent="0.25">
      <c r="A50" s="240">
        <v>39</v>
      </c>
      <c r="B50" s="42" t="s">
        <v>104</v>
      </c>
      <c r="C50" s="119"/>
      <c r="D50" s="59"/>
      <c r="E50" s="41">
        <f>24*6</f>
        <v>144</v>
      </c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1"/>
      <c r="AA50" s="41"/>
      <c r="AB50" s="1"/>
      <c r="AC50" s="1"/>
      <c r="AD50" s="41"/>
      <c r="AE50" s="1"/>
      <c r="AF50" s="58"/>
      <c r="AG50" s="58"/>
      <c r="AH50" s="41">
        <f>1*6</f>
        <v>6</v>
      </c>
      <c r="AI50" s="42"/>
      <c r="AJ50" s="247"/>
      <c r="AK50" s="76">
        <f t="shared" si="3"/>
        <v>150</v>
      </c>
      <c r="AL50" s="39">
        <v>68</v>
      </c>
      <c r="AM50" s="40" t="str">
        <f t="shared" si="2"/>
        <v>-</v>
      </c>
      <c r="AN50" t="s">
        <v>405</v>
      </c>
    </row>
    <row r="51" spans="1:40" customFormat="1" x14ac:dyDescent="0.25">
      <c r="A51" s="240">
        <v>40</v>
      </c>
      <c r="B51" s="42" t="s">
        <v>105</v>
      </c>
      <c r="C51" s="119"/>
      <c r="D51" s="59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>
        <f>1*6</f>
        <v>6</v>
      </c>
      <c r="U51" s="41"/>
      <c r="V51" s="41"/>
      <c r="W51" s="41"/>
      <c r="X51" s="41">
        <f>4*12</f>
        <v>48</v>
      </c>
      <c r="Y51" s="41">
        <f>8*12</f>
        <v>96</v>
      </c>
      <c r="Z51" s="1"/>
      <c r="AA51" s="41"/>
      <c r="AB51" s="1"/>
      <c r="AC51" s="41"/>
      <c r="AD51" s="41"/>
      <c r="AE51" s="41"/>
      <c r="AF51" s="58"/>
      <c r="AG51" s="58"/>
      <c r="AH51" s="41"/>
      <c r="AI51" s="42"/>
      <c r="AJ51" s="247"/>
      <c r="AK51" s="76">
        <f t="shared" si="3"/>
        <v>150</v>
      </c>
      <c r="AL51" s="39">
        <v>0</v>
      </c>
      <c r="AM51" s="40" t="str">
        <f t="shared" si="2"/>
        <v>-</v>
      </c>
      <c r="AN51" t="s">
        <v>405</v>
      </c>
    </row>
    <row r="52" spans="1:40" customFormat="1" x14ac:dyDescent="0.25">
      <c r="A52" s="246">
        <v>41</v>
      </c>
      <c r="B52" s="42" t="s">
        <v>106</v>
      </c>
      <c r="C52" s="119"/>
      <c r="D52" s="59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>
        <f>1*6</f>
        <v>6</v>
      </c>
      <c r="W52" s="41"/>
      <c r="X52" s="41">
        <f>6*12</f>
        <v>72</v>
      </c>
      <c r="Y52" s="41">
        <f>6*12</f>
        <v>72</v>
      </c>
      <c r="Z52" s="1"/>
      <c r="AA52" s="41"/>
      <c r="AB52" s="1"/>
      <c r="AC52" s="1"/>
      <c r="AD52" s="41"/>
      <c r="AE52" s="41"/>
      <c r="AF52" s="41"/>
      <c r="AG52" s="41"/>
      <c r="AH52" s="41"/>
      <c r="AI52" s="41"/>
      <c r="AJ52" s="247"/>
      <c r="AK52" s="76">
        <f t="shared" si="3"/>
        <v>150</v>
      </c>
      <c r="AL52" s="39">
        <v>0</v>
      </c>
      <c r="AM52" s="40" t="str">
        <f t="shared" si="2"/>
        <v>-</v>
      </c>
      <c r="AN52" t="s">
        <v>405</v>
      </c>
    </row>
    <row r="53" spans="1:40" customFormat="1" x14ac:dyDescent="0.25">
      <c r="A53" s="240">
        <v>42</v>
      </c>
      <c r="B53" s="42" t="s">
        <v>107</v>
      </c>
      <c r="C53" s="119"/>
      <c r="D53" s="59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>
        <f>1*12</f>
        <v>12</v>
      </c>
      <c r="Y53" s="41">
        <f>2*12</f>
        <v>24</v>
      </c>
      <c r="Z53" s="1"/>
      <c r="AA53" s="276" t="s">
        <v>383</v>
      </c>
      <c r="AB53" s="277"/>
      <c r="AC53" s="277"/>
      <c r="AD53" s="277"/>
      <c r="AE53" s="277"/>
      <c r="AF53" s="277"/>
      <c r="AG53" s="277"/>
      <c r="AH53" s="277"/>
      <c r="AI53" s="277"/>
      <c r="AJ53" s="293"/>
      <c r="AK53" s="76">
        <f t="shared" si="3"/>
        <v>36</v>
      </c>
      <c r="AL53" s="39">
        <v>0</v>
      </c>
      <c r="AM53" s="40" t="str">
        <f t="shared" si="2"/>
        <v>-</v>
      </c>
      <c r="AN53" t="s">
        <v>405</v>
      </c>
    </row>
    <row r="54" spans="1:40" customFormat="1" x14ac:dyDescent="0.25">
      <c r="A54" s="240">
        <v>43</v>
      </c>
      <c r="B54" s="42" t="s">
        <v>110</v>
      </c>
      <c r="C54" s="119"/>
      <c r="D54" s="59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>
        <f>18*6</f>
        <v>108</v>
      </c>
      <c r="U54" s="41"/>
      <c r="V54" s="41">
        <f>7*6</f>
        <v>42</v>
      </c>
      <c r="W54" s="41"/>
      <c r="X54" s="41"/>
      <c r="Y54" s="41"/>
      <c r="Z54" s="1"/>
      <c r="AA54" s="41"/>
      <c r="AB54" s="1"/>
      <c r="AC54" s="1"/>
      <c r="AD54" s="41"/>
      <c r="AE54" s="1"/>
      <c r="AF54" s="58"/>
      <c r="AG54" s="58"/>
      <c r="AH54" s="41"/>
      <c r="AI54" s="42"/>
      <c r="AJ54" s="247"/>
      <c r="AK54" s="76">
        <f t="shared" si="3"/>
        <v>150</v>
      </c>
      <c r="AL54" s="39">
        <v>0</v>
      </c>
      <c r="AM54" s="40" t="str">
        <f t="shared" si="2"/>
        <v>-</v>
      </c>
      <c r="AN54" t="s">
        <v>405</v>
      </c>
    </row>
    <row r="55" spans="1:40" customFormat="1" x14ac:dyDescent="0.25">
      <c r="A55" s="246">
        <v>44</v>
      </c>
      <c r="B55" s="42" t="s">
        <v>112</v>
      </c>
      <c r="C55" s="118"/>
      <c r="D55" s="251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>
        <f>1*6</f>
        <v>6</v>
      </c>
      <c r="W55" s="43"/>
      <c r="X55" s="43">
        <f>6*12</f>
        <v>72</v>
      </c>
      <c r="Y55" s="43">
        <f>6*12</f>
        <v>72</v>
      </c>
      <c r="Z55" s="43"/>
      <c r="AA55" s="43"/>
      <c r="AB55" s="43"/>
      <c r="AC55" s="43"/>
      <c r="AD55" s="43"/>
      <c r="AE55" s="43"/>
      <c r="AF55" s="43"/>
      <c r="AG55" s="43"/>
      <c r="AH55" s="43"/>
      <c r="AI55" s="128"/>
      <c r="AJ55" s="252"/>
      <c r="AK55" s="76">
        <f t="shared" si="3"/>
        <v>150</v>
      </c>
      <c r="AL55" s="39">
        <v>0</v>
      </c>
      <c r="AM55" s="40" t="str">
        <f t="shared" si="2"/>
        <v>-</v>
      </c>
      <c r="AN55" t="s">
        <v>405</v>
      </c>
    </row>
    <row r="56" spans="1:40" customFormat="1" x14ac:dyDescent="0.25">
      <c r="A56" s="240">
        <v>45</v>
      </c>
      <c r="B56" s="42" t="s">
        <v>113</v>
      </c>
      <c r="C56" s="119"/>
      <c r="D56" s="59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>
        <f>5*6</f>
        <v>30</v>
      </c>
      <c r="T56" s="41"/>
      <c r="U56" s="41"/>
      <c r="V56" s="41"/>
      <c r="W56" s="41"/>
      <c r="X56" s="41">
        <f>5*12</f>
        <v>60</v>
      </c>
      <c r="Y56" s="41">
        <f>5*12</f>
        <v>60</v>
      </c>
      <c r="Z56" s="1"/>
      <c r="AA56" s="41"/>
      <c r="AB56" s="1"/>
      <c r="AC56" s="1"/>
      <c r="AD56" s="41"/>
      <c r="AE56" s="41"/>
      <c r="AF56" s="41"/>
      <c r="AG56" s="41"/>
      <c r="AH56" s="41"/>
      <c r="AI56" s="41"/>
      <c r="AJ56" s="247"/>
      <c r="AK56" s="76">
        <f t="shared" si="3"/>
        <v>150</v>
      </c>
      <c r="AL56" s="39">
        <v>0</v>
      </c>
      <c r="AM56" s="40" t="str">
        <f t="shared" si="2"/>
        <v>-</v>
      </c>
      <c r="AN56" t="s">
        <v>405</v>
      </c>
    </row>
    <row r="57" spans="1:40" customFormat="1" x14ac:dyDescent="0.25">
      <c r="A57" s="240">
        <v>46</v>
      </c>
      <c r="B57" s="42" t="s">
        <v>114</v>
      </c>
      <c r="C57" s="119"/>
      <c r="D57" s="59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>
        <f>9*6</f>
        <v>54</v>
      </c>
      <c r="U57" s="41"/>
      <c r="V57" s="41"/>
      <c r="W57" s="41"/>
      <c r="X57" s="41"/>
      <c r="Y57" s="41">
        <f>8*12</f>
        <v>96</v>
      </c>
      <c r="Z57" s="1"/>
      <c r="AA57" s="41"/>
      <c r="AB57" s="1"/>
      <c r="AC57" s="1"/>
      <c r="AD57" s="41"/>
      <c r="AE57" s="1"/>
      <c r="AF57" s="58"/>
      <c r="AG57" s="58"/>
      <c r="AH57" s="41"/>
      <c r="AI57" s="42"/>
      <c r="AJ57" s="247"/>
      <c r="AK57" s="76">
        <f t="shared" si="3"/>
        <v>150</v>
      </c>
      <c r="AL57" s="39">
        <v>0</v>
      </c>
      <c r="AM57" s="40" t="str">
        <f t="shared" si="2"/>
        <v>-</v>
      </c>
      <c r="AN57" t="s">
        <v>405</v>
      </c>
    </row>
    <row r="58" spans="1:40" customFormat="1" x14ac:dyDescent="0.25">
      <c r="A58" s="246">
        <v>47</v>
      </c>
      <c r="B58" s="42" t="s">
        <v>115</v>
      </c>
      <c r="C58" s="119"/>
      <c r="D58" s="59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>
        <f>5*6</f>
        <v>30</v>
      </c>
      <c r="U58" s="41"/>
      <c r="V58" s="41"/>
      <c r="W58" s="41"/>
      <c r="X58" s="41"/>
      <c r="Y58" s="41">
        <f>10*12</f>
        <v>120</v>
      </c>
      <c r="Z58" s="1"/>
      <c r="AA58" s="41"/>
      <c r="AB58" s="1"/>
      <c r="AC58" s="1"/>
      <c r="AD58" s="41"/>
      <c r="AE58" s="1"/>
      <c r="AF58" s="58"/>
      <c r="AG58" s="58"/>
      <c r="AH58" s="41"/>
      <c r="AI58" s="42"/>
      <c r="AJ58" s="247"/>
      <c r="AK58" s="76">
        <f t="shared" si="3"/>
        <v>150</v>
      </c>
      <c r="AL58" s="39">
        <v>0</v>
      </c>
      <c r="AM58" s="40" t="str">
        <f t="shared" si="2"/>
        <v>-</v>
      </c>
      <c r="AN58" t="s">
        <v>405</v>
      </c>
    </row>
    <row r="59" spans="1:40" customFormat="1" x14ac:dyDescent="0.25">
      <c r="A59" s="240">
        <v>48</v>
      </c>
      <c r="B59" s="42" t="s">
        <v>116</v>
      </c>
      <c r="C59" s="119"/>
      <c r="D59" s="59"/>
      <c r="E59" s="41">
        <f>24*6</f>
        <v>144</v>
      </c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1"/>
      <c r="AA59" s="41"/>
      <c r="AB59" s="1"/>
      <c r="AC59" s="1"/>
      <c r="AD59" s="41"/>
      <c r="AE59" s="1"/>
      <c r="AF59" s="58"/>
      <c r="AG59" s="58"/>
      <c r="AH59" s="41"/>
      <c r="AI59" s="42"/>
      <c r="AJ59" s="247"/>
      <c r="AK59" s="76">
        <f t="shared" si="3"/>
        <v>144</v>
      </c>
      <c r="AL59" s="39">
        <v>87</v>
      </c>
      <c r="AM59" s="40" t="str">
        <f t="shared" si="2"/>
        <v>-</v>
      </c>
      <c r="AN59" t="s">
        <v>405</v>
      </c>
    </row>
    <row r="60" spans="1:40" customFormat="1" x14ac:dyDescent="0.25">
      <c r="A60" s="240">
        <v>49</v>
      </c>
      <c r="B60" s="42" t="s">
        <v>117</v>
      </c>
      <c r="C60" s="118"/>
      <c r="D60" s="251"/>
      <c r="E60" s="43">
        <f>10*6</f>
        <v>60</v>
      </c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>
        <f>11*6</f>
        <v>66</v>
      </c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>
        <f>4*6</f>
        <v>24</v>
      </c>
      <c r="AE60" s="43"/>
      <c r="AF60" s="43"/>
      <c r="AG60" s="43"/>
      <c r="AH60" s="43"/>
      <c r="AI60" s="43"/>
      <c r="AJ60" s="252"/>
      <c r="AK60" s="76">
        <f t="shared" si="3"/>
        <v>150</v>
      </c>
      <c r="AL60" s="39">
        <v>32</v>
      </c>
      <c r="AM60" s="40" t="str">
        <f t="shared" si="2"/>
        <v>-</v>
      </c>
      <c r="AN60" t="s">
        <v>405</v>
      </c>
    </row>
    <row r="61" spans="1:40" customFormat="1" x14ac:dyDescent="0.25">
      <c r="A61" s="246">
        <v>50</v>
      </c>
      <c r="B61" s="42" t="s">
        <v>118</v>
      </c>
      <c r="C61" s="119"/>
      <c r="D61" s="59"/>
      <c r="E61" s="41"/>
      <c r="F61" s="41">
        <f>3*6</f>
        <v>18</v>
      </c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>
        <f>10*6</f>
        <v>60</v>
      </c>
      <c r="U61" s="41"/>
      <c r="V61" s="41"/>
      <c r="W61" s="41"/>
      <c r="X61" s="41"/>
      <c r="Y61" s="41">
        <f>6*12</f>
        <v>72</v>
      </c>
      <c r="Z61" s="1"/>
      <c r="AA61" s="41"/>
      <c r="AB61" s="1"/>
      <c r="AC61" s="1"/>
      <c r="AD61" s="41"/>
      <c r="AE61" s="1"/>
      <c r="AF61" s="58"/>
      <c r="AG61" s="58"/>
      <c r="AH61" s="41"/>
      <c r="AI61" s="42"/>
      <c r="AJ61" s="247"/>
      <c r="AK61" s="76">
        <f t="shared" si="3"/>
        <v>150</v>
      </c>
      <c r="AL61" s="39">
        <v>4</v>
      </c>
      <c r="AM61" s="40" t="str">
        <f t="shared" si="2"/>
        <v>-</v>
      </c>
      <c r="AN61" t="s">
        <v>405</v>
      </c>
    </row>
    <row r="62" spans="1:40" customFormat="1" x14ac:dyDescent="0.25">
      <c r="A62" s="240">
        <v>51</v>
      </c>
      <c r="B62" s="42" t="s">
        <v>120</v>
      </c>
      <c r="C62" s="118"/>
      <c r="D62" s="251"/>
      <c r="E62" s="43">
        <f>7*6</f>
        <v>42</v>
      </c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>
        <f>10*6</f>
        <v>60</v>
      </c>
      <c r="T62" s="43"/>
      <c r="U62" s="43"/>
      <c r="V62" s="43"/>
      <c r="W62" s="43"/>
      <c r="X62" s="43">
        <f>2*12</f>
        <v>24</v>
      </c>
      <c r="Y62" s="43">
        <f>1*12</f>
        <v>12</v>
      </c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252"/>
      <c r="AK62" s="76">
        <f t="shared" si="3"/>
        <v>138</v>
      </c>
      <c r="AL62" s="39">
        <v>13</v>
      </c>
      <c r="AM62" s="40" t="str">
        <f t="shared" si="2"/>
        <v>-</v>
      </c>
      <c r="AN62" t="s">
        <v>405</v>
      </c>
    </row>
    <row r="63" spans="1:40" customFormat="1" x14ac:dyDescent="0.25">
      <c r="A63" s="240">
        <v>52</v>
      </c>
      <c r="B63" s="42" t="s">
        <v>121</v>
      </c>
      <c r="C63" s="118"/>
      <c r="D63" s="251"/>
      <c r="E63" s="43">
        <f>11*6</f>
        <v>66</v>
      </c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>
        <f>14*6</f>
        <v>84</v>
      </c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76">
        <f t="shared" si="3"/>
        <v>150</v>
      </c>
      <c r="AL63" s="39">
        <v>16</v>
      </c>
      <c r="AM63" s="40" t="str">
        <f t="shared" si="2"/>
        <v>-</v>
      </c>
      <c r="AN63" t="s">
        <v>405</v>
      </c>
    </row>
    <row r="64" spans="1:40" customFormat="1" x14ac:dyDescent="0.25">
      <c r="A64" s="246">
        <v>53</v>
      </c>
      <c r="B64" s="42" t="s">
        <v>122</v>
      </c>
      <c r="C64" s="119"/>
      <c r="D64" s="59"/>
      <c r="E64" s="41">
        <f>11*6</f>
        <v>66</v>
      </c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>
        <f>14*6</f>
        <v>84</v>
      </c>
      <c r="T64" s="41"/>
      <c r="U64" s="41"/>
      <c r="V64" s="41"/>
      <c r="W64" s="41"/>
      <c r="X64" s="41"/>
      <c r="Y64" s="41"/>
      <c r="Z64" s="1"/>
      <c r="AA64" s="41"/>
      <c r="AB64" s="1"/>
      <c r="AC64" s="1"/>
      <c r="AD64" s="250"/>
      <c r="AE64" s="250"/>
      <c r="AF64" s="250"/>
      <c r="AG64" s="250"/>
      <c r="AH64" s="250"/>
      <c r="AI64" s="250"/>
      <c r="AJ64" s="247"/>
      <c r="AK64" s="76">
        <f t="shared" si="3"/>
        <v>150</v>
      </c>
      <c r="AL64" s="39">
        <v>20</v>
      </c>
      <c r="AM64" s="40" t="str">
        <f t="shared" si="2"/>
        <v>-</v>
      </c>
      <c r="AN64" t="s">
        <v>405</v>
      </c>
    </row>
    <row r="65" spans="1:40" customFormat="1" x14ac:dyDescent="0.25">
      <c r="A65" s="240">
        <v>54</v>
      </c>
      <c r="B65" s="42" t="s">
        <v>123</v>
      </c>
      <c r="C65" s="118"/>
      <c r="D65" s="251"/>
      <c r="E65" s="43">
        <f>11*6</f>
        <v>66</v>
      </c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>
        <f>13*6</f>
        <v>78</v>
      </c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>
        <f>1*6</f>
        <v>6</v>
      </c>
      <c r="AE65" s="43"/>
      <c r="AF65" s="43"/>
      <c r="AG65" s="43"/>
      <c r="AH65" s="43"/>
      <c r="AI65" s="43"/>
      <c r="AJ65" s="252"/>
      <c r="AK65" s="76">
        <f t="shared" si="3"/>
        <v>150</v>
      </c>
      <c r="AL65" s="39">
        <v>47</v>
      </c>
      <c r="AM65" s="40" t="str">
        <f t="shared" si="2"/>
        <v>-</v>
      </c>
      <c r="AN65" t="s">
        <v>405</v>
      </c>
    </row>
    <row r="66" spans="1:40" customFormat="1" x14ac:dyDescent="0.25">
      <c r="A66" s="240">
        <v>55</v>
      </c>
      <c r="B66" s="42" t="s">
        <v>124</v>
      </c>
      <c r="C66" s="119"/>
      <c r="D66" s="59"/>
      <c r="E66" s="41">
        <f>21*6</f>
        <v>126</v>
      </c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>
        <f>2*6</f>
        <v>12</v>
      </c>
      <c r="T66" s="41"/>
      <c r="U66" s="41"/>
      <c r="V66" s="41"/>
      <c r="W66" s="41"/>
      <c r="X66" s="41"/>
      <c r="Y66" s="41"/>
      <c r="Z66" s="1"/>
      <c r="AA66" s="41"/>
      <c r="AB66" s="1"/>
      <c r="AC66" s="1"/>
      <c r="AD66" s="41"/>
      <c r="AE66" s="1"/>
      <c r="AF66" s="58"/>
      <c r="AG66" s="58"/>
      <c r="AH66" s="41"/>
      <c r="AI66" s="42"/>
      <c r="AJ66" s="247"/>
      <c r="AK66" s="76">
        <f t="shared" si="3"/>
        <v>138</v>
      </c>
      <c r="AL66" s="39">
        <v>65</v>
      </c>
      <c r="AM66" s="40" t="str">
        <f t="shared" si="2"/>
        <v>-</v>
      </c>
      <c r="AN66" t="s">
        <v>405</v>
      </c>
    </row>
    <row r="67" spans="1:40" customFormat="1" x14ac:dyDescent="0.25">
      <c r="A67" s="246">
        <v>56</v>
      </c>
      <c r="B67" s="42" t="s">
        <v>125</v>
      </c>
      <c r="C67" s="118"/>
      <c r="D67" s="251"/>
      <c r="E67" s="41">
        <f>5*6</f>
        <v>30</v>
      </c>
      <c r="F67" s="43"/>
      <c r="G67" s="43"/>
      <c r="H67" s="128" t="s">
        <v>384</v>
      </c>
      <c r="I67" s="288"/>
      <c r="J67" s="288"/>
      <c r="K67" s="288"/>
      <c r="L67" s="288"/>
      <c r="M67" s="288"/>
      <c r="N67" s="288"/>
      <c r="O67" s="288"/>
      <c r="P67" s="288"/>
      <c r="Q67" s="288"/>
      <c r="R67" s="288"/>
      <c r="S67" s="288"/>
      <c r="T67" s="288"/>
      <c r="U67" s="288"/>
      <c r="V67" s="288"/>
      <c r="W67" s="288"/>
      <c r="X67" s="288"/>
      <c r="Y67" s="288"/>
      <c r="Z67" s="288"/>
      <c r="AA67" s="288"/>
      <c r="AB67" s="288"/>
      <c r="AC67" s="288"/>
      <c r="AD67" s="288"/>
      <c r="AE67" s="288"/>
      <c r="AF67" s="288"/>
      <c r="AG67" s="288"/>
      <c r="AH67" s="288"/>
      <c r="AI67" s="288"/>
      <c r="AJ67" s="289"/>
      <c r="AK67" s="76">
        <f t="shared" si="3"/>
        <v>30</v>
      </c>
      <c r="AL67" s="39">
        <v>16</v>
      </c>
      <c r="AM67" s="40" t="str">
        <f t="shared" si="2"/>
        <v>-</v>
      </c>
      <c r="AN67" t="s">
        <v>405</v>
      </c>
    </row>
    <row r="68" spans="1:40" customFormat="1" x14ac:dyDescent="0.25">
      <c r="A68" s="240">
        <v>57</v>
      </c>
      <c r="B68" s="42" t="s">
        <v>126</v>
      </c>
      <c r="C68" s="119"/>
      <c r="D68" s="59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>
        <f>6*12</f>
        <v>72</v>
      </c>
      <c r="Y68" s="41">
        <f>6*12</f>
        <v>72</v>
      </c>
      <c r="Z68" s="1"/>
      <c r="AA68" s="41"/>
      <c r="AB68" s="1"/>
      <c r="AC68" s="1"/>
      <c r="AD68" s="41"/>
      <c r="AE68" s="1"/>
      <c r="AF68" s="58"/>
      <c r="AG68" s="57"/>
      <c r="AH68" s="41">
        <f>1*6</f>
        <v>6</v>
      </c>
      <c r="AI68" s="42"/>
      <c r="AJ68" s="247"/>
      <c r="AK68" s="76">
        <f t="shared" si="3"/>
        <v>150</v>
      </c>
      <c r="AL68" s="39">
        <v>0</v>
      </c>
      <c r="AM68" s="40" t="str">
        <f t="shared" si="2"/>
        <v>-</v>
      </c>
      <c r="AN68" t="s">
        <v>405</v>
      </c>
    </row>
    <row r="69" spans="1:40" customFormat="1" x14ac:dyDescent="0.25">
      <c r="A69" s="240">
        <v>58</v>
      </c>
      <c r="B69" s="42" t="s">
        <v>128</v>
      </c>
      <c r="C69" s="119"/>
      <c r="D69" s="59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>
        <f>3*6</f>
        <v>18</v>
      </c>
      <c r="T69" s="41"/>
      <c r="U69" s="41"/>
      <c r="V69" s="41">
        <f>8*6</f>
        <v>48</v>
      </c>
      <c r="W69" s="41"/>
      <c r="X69" s="41">
        <f>3*12</f>
        <v>36</v>
      </c>
      <c r="Y69" s="41">
        <f>3*12</f>
        <v>36</v>
      </c>
      <c r="Z69" s="1"/>
      <c r="AA69" s="41"/>
      <c r="AB69" s="1"/>
      <c r="AC69" s="1"/>
      <c r="AD69" s="41">
        <f>2*6</f>
        <v>12</v>
      </c>
      <c r="AE69" s="1"/>
      <c r="AF69" s="58"/>
      <c r="AG69" s="58"/>
      <c r="AH69" s="41"/>
      <c r="AI69" s="42"/>
      <c r="AJ69" s="247"/>
      <c r="AK69" s="76">
        <f t="shared" si="3"/>
        <v>150</v>
      </c>
      <c r="AL69" s="39">
        <v>6</v>
      </c>
      <c r="AM69" s="40" t="str">
        <f t="shared" si="2"/>
        <v>-</v>
      </c>
      <c r="AN69" t="s">
        <v>405</v>
      </c>
    </row>
    <row r="70" spans="1:40" customFormat="1" x14ac:dyDescent="0.25">
      <c r="A70" s="246">
        <v>59</v>
      </c>
      <c r="B70" s="42" t="s">
        <v>129</v>
      </c>
      <c r="C70" s="119"/>
      <c r="D70" s="59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>
        <f>4*6</f>
        <v>24</v>
      </c>
      <c r="T70" s="41"/>
      <c r="U70" s="41"/>
      <c r="V70" s="41">
        <f>9*6</f>
        <v>54</v>
      </c>
      <c r="W70" s="41"/>
      <c r="X70" s="43">
        <f>1*12</f>
        <v>12</v>
      </c>
      <c r="Y70" s="41">
        <f>5*12</f>
        <v>60</v>
      </c>
      <c r="Z70" s="43"/>
      <c r="AA70" s="43"/>
      <c r="AB70" s="43"/>
      <c r="AC70" s="43"/>
      <c r="AD70" s="43"/>
      <c r="AE70" s="43"/>
      <c r="AF70" s="43"/>
      <c r="AG70" s="43"/>
      <c r="AH70" s="41"/>
      <c r="AI70" s="42"/>
      <c r="AJ70" s="247"/>
      <c r="AK70" s="76">
        <f t="shared" si="3"/>
        <v>150</v>
      </c>
      <c r="AL70" s="39">
        <v>0</v>
      </c>
      <c r="AM70" s="40" t="str">
        <f t="shared" si="2"/>
        <v>-</v>
      </c>
      <c r="AN70" t="s">
        <v>405</v>
      </c>
    </row>
    <row r="71" spans="1:40" customFormat="1" x14ac:dyDescent="0.25">
      <c r="A71" s="240">
        <v>60</v>
      </c>
      <c r="B71" s="42" t="s">
        <v>130</v>
      </c>
      <c r="C71" s="119"/>
      <c r="D71" s="59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>
        <f>3*6</f>
        <v>18</v>
      </c>
      <c r="T71" s="41"/>
      <c r="U71" s="41"/>
      <c r="V71" s="41">
        <f>3*6</f>
        <v>18</v>
      </c>
      <c r="W71" s="41"/>
      <c r="X71" s="41">
        <f>1*12</f>
        <v>12</v>
      </c>
      <c r="Y71" s="41">
        <f>2*12</f>
        <v>24</v>
      </c>
      <c r="Z71" s="1"/>
      <c r="AA71" s="41"/>
      <c r="AB71" s="1"/>
      <c r="AC71" s="1"/>
      <c r="AD71" s="41">
        <f>1*6</f>
        <v>6</v>
      </c>
      <c r="AE71" s="127" t="s">
        <v>385</v>
      </c>
      <c r="AF71" s="226"/>
      <c r="AG71" s="226"/>
      <c r="AH71" s="226"/>
      <c r="AI71" s="226"/>
      <c r="AJ71" s="290"/>
      <c r="AK71" s="76">
        <f t="shared" si="3"/>
        <v>78</v>
      </c>
      <c r="AL71" s="39">
        <v>0</v>
      </c>
      <c r="AM71" s="40" t="str">
        <f t="shared" si="2"/>
        <v>-</v>
      </c>
      <c r="AN71" t="s">
        <v>405</v>
      </c>
    </row>
    <row r="72" spans="1:40" customFormat="1" x14ac:dyDescent="0.25">
      <c r="A72" s="240">
        <v>61</v>
      </c>
      <c r="B72" s="42" t="s">
        <v>386</v>
      </c>
      <c r="C72" s="119"/>
      <c r="D72" s="59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>
        <f>5*6</f>
        <v>30</v>
      </c>
      <c r="T72" s="41"/>
      <c r="U72" s="41"/>
      <c r="V72" s="41">
        <f>4*6</f>
        <v>24</v>
      </c>
      <c r="W72" s="41"/>
      <c r="X72" s="41"/>
      <c r="Y72" s="41">
        <f>8*12</f>
        <v>96</v>
      </c>
      <c r="Z72" s="1"/>
      <c r="AA72" s="41"/>
      <c r="AB72" s="1"/>
      <c r="AC72" s="1"/>
      <c r="AD72" s="41"/>
      <c r="AE72" s="1"/>
      <c r="AF72" s="58"/>
      <c r="AG72" s="58"/>
      <c r="AH72" s="41"/>
      <c r="AI72" s="42"/>
      <c r="AJ72" s="247"/>
      <c r="AK72" s="76">
        <f t="shared" si="3"/>
        <v>150</v>
      </c>
      <c r="AL72" s="39"/>
      <c r="AM72" s="40" t="str">
        <f t="shared" si="2"/>
        <v>-</v>
      </c>
      <c r="AN72" t="s">
        <v>405</v>
      </c>
    </row>
    <row r="73" spans="1:40" customFormat="1" x14ac:dyDescent="0.25">
      <c r="A73" s="246">
        <v>62</v>
      </c>
      <c r="B73" s="42" t="s">
        <v>131</v>
      </c>
      <c r="C73" s="119"/>
      <c r="D73" s="59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>
        <f>9*6</f>
        <v>54</v>
      </c>
      <c r="W73" s="41"/>
      <c r="X73" s="41"/>
      <c r="Y73" s="41">
        <f>8*12</f>
        <v>96</v>
      </c>
      <c r="Z73" s="1"/>
      <c r="AA73" s="41"/>
      <c r="AB73" s="1"/>
      <c r="AC73" s="1"/>
      <c r="AD73" s="41"/>
      <c r="AE73" s="1"/>
      <c r="AF73" s="58"/>
      <c r="AG73" s="58"/>
      <c r="AH73" s="41"/>
      <c r="AI73" s="42"/>
      <c r="AJ73" s="247"/>
      <c r="AK73" s="76">
        <f t="shared" si="3"/>
        <v>150</v>
      </c>
      <c r="AL73" s="39">
        <v>0</v>
      </c>
      <c r="AM73" s="40" t="str">
        <f t="shared" si="2"/>
        <v>-</v>
      </c>
      <c r="AN73" t="s">
        <v>405</v>
      </c>
    </row>
    <row r="74" spans="1:40" customFormat="1" x14ac:dyDescent="0.25">
      <c r="A74" s="240">
        <v>63</v>
      </c>
      <c r="B74" s="42" t="s">
        <v>132</v>
      </c>
      <c r="C74" s="119"/>
      <c r="D74" s="59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>
        <f>11*6</f>
        <v>66</v>
      </c>
      <c r="W74" s="41"/>
      <c r="X74" s="41">
        <f>3*12</f>
        <v>36</v>
      </c>
      <c r="Y74" s="41">
        <f>4*12</f>
        <v>48</v>
      </c>
      <c r="Z74" s="1"/>
      <c r="AA74" s="41"/>
      <c r="AB74" s="1"/>
      <c r="AC74" s="1"/>
      <c r="AD74" s="41"/>
      <c r="AE74" s="1"/>
      <c r="AF74" s="58"/>
      <c r="AG74" s="58"/>
      <c r="AH74" s="41"/>
      <c r="AI74" s="42"/>
      <c r="AJ74" s="247"/>
      <c r="AK74" s="76">
        <f t="shared" si="3"/>
        <v>150</v>
      </c>
      <c r="AL74" s="39">
        <v>0</v>
      </c>
      <c r="AM74" s="40" t="str">
        <f t="shared" si="2"/>
        <v>-</v>
      </c>
      <c r="AN74" t="s">
        <v>405</v>
      </c>
    </row>
    <row r="75" spans="1:40" customFormat="1" x14ac:dyDescent="0.25">
      <c r="A75" s="240">
        <v>64</v>
      </c>
      <c r="B75" s="42" t="s">
        <v>133</v>
      </c>
      <c r="D75" s="294" t="s">
        <v>387</v>
      </c>
      <c r="E75" s="291"/>
      <c r="F75" s="291"/>
      <c r="G75" s="291"/>
      <c r="H75" s="295"/>
      <c r="I75" s="127" t="s">
        <v>388</v>
      </c>
      <c r="J75" s="226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6"/>
      <c r="X75" s="226"/>
      <c r="Y75" s="226"/>
      <c r="Z75" s="226"/>
      <c r="AA75" s="226"/>
      <c r="AB75" s="226"/>
      <c r="AC75" s="226"/>
      <c r="AD75" s="226"/>
      <c r="AE75" s="226"/>
      <c r="AF75" s="226"/>
      <c r="AG75" s="226"/>
      <c r="AH75" s="226"/>
      <c r="AI75" s="226"/>
      <c r="AJ75" s="290"/>
      <c r="AK75" s="76">
        <f>SUM(D75:AJ75)</f>
        <v>0</v>
      </c>
      <c r="AL75" s="39">
        <v>0</v>
      </c>
      <c r="AM75" s="40" t="str">
        <f t="shared" si="2"/>
        <v>-</v>
      </c>
      <c r="AN75" t="s">
        <v>405</v>
      </c>
    </row>
    <row r="76" spans="1:40" customFormat="1" x14ac:dyDescent="0.25">
      <c r="A76" s="246">
        <v>65</v>
      </c>
      <c r="B76" s="42" t="s">
        <v>134</v>
      </c>
      <c r="C76" s="119"/>
      <c r="D76" s="59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1"/>
      <c r="AA76" s="41"/>
      <c r="AB76" s="1"/>
      <c r="AC76" s="1"/>
      <c r="AD76" s="1">
        <f t="shared" ref="AD76:AD81" si="4">25*6</f>
        <v>150</v>
      </c>
      <c r="AE76" s="1"/>
      <c r="AF76" s="58"/>
      <c r="AG76" s="68"/>
      <c r="AH76" s="41"/>
      <c r="AI76" s="42"/>
      <c r="AJ76" s="247"/>
      <c r="AK76" s="76">
        <f t="shared" ref="AK76:AK83" si="5">SUM(C76:AJ76)</f>
        <v>150</v>
      </c>
      <c r="AL76" s="39">
        <v>0</v>
      </c>
      <c r="AM76" s="40" t="str">
        <f t="shared" ref="AM76:AM107" si="6">+IFERROR(AL76/C76,"-")</f>
        <v>-</v>
      </c>
      <c r="AN76" t="s">
        <v>405</v>
      </c>
    </row>
    <row r="77" spans="1:40" customFormat="1" x14ac:dyDescent="0.25">
      <c r="A77" s="240">
        <v>66</v>
      </c>
      <c r="B77" s="42" t="s">
        <v>135</v>
      </c>
      <c r="C77" s="119"/>
      <c r="D77" s="59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1"/>
      <c r="AA77" s="41"/>
      <c r="AB77" s="1"/>
      <c r="AC77" s="1"/>
      <c r="AD77" s="1">
        <f t="shared" si="4"/>
        <v>150</v>
      </c>
      <c r="AE77" s="1"/>
      <c r="AF77" s="58"/>
      <c r="AG77" s="58"/>
      <c r="AH77" s="41"/>
      <c r="AI77" s="42"/>
      <c r="AJ77" s="247"/>
      <c r="AK77" s="76">
        <f t="shared" si="5"/>
        <v>150</v>
      </c>
      <c r="AL77" s="39">
        <v>17</v>
      </c>
      <c r="AM77" s="40" t="str">
        <f t="shared" si="6"/>
        <v>-</v>
      </c>
      <c r="AN77" t="s">
        <v>405</v>
      </c>
    </row>
    <row r="78" spans="1:40" customFormat="1" x14ac:dyDescent="0.25">
      <c r="A78" s="240">
        <v>67</v>
      </c>
      <c r="B78" s="42" t="s">
        <v>136</v>
      </c>
      <c r="C78" s="119"/>
      <c r="D78" s="59"/>
      <c r="E78" s="41"/>
      <c r="F78" s="41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>
        <f t="shared" si="4"/>
        <v>150</v>
      </c>
      <c r="AE78" s="43"/>
      <c r="AF78" s="43"/>
      <c r="AG78" s="43"/>
      <c r="AH78" s="41"/>
      <c r="AI78" s="42"/>
      <c r="AJ78" s="247"/>
      <c r="AK78" s="76">
        <f t="shared" si="5"/>
        <v>150</v>
      </c>
      <c r="AL78" s="39">
        <v>16</v>
      </c>
      <c r="AM78" s="40" t="str">
        <f t="shared" si="6"/>
        <v>-</v>
      </c>
      <c r="AN78" t="s">
        <v>405</v>
      </c>
    </row>
    <row r="79" spans="1:40" customFormat="1" x14ac:dyDescent="0.25">
      <c r="A79" s="246">
        <v>68</v>
      </c>
      <c r="B79" s="42" t="s">
        <v>137</v>
      </c>
      <c r="C79" s="119"/>
      <c r="D79" s="59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1"/>
      <c r="AA79" s="41"/>
      <c r="AB79" s="1"/>
      <c r="AC79" s="1"/>
      <c r="AD79" s="41">
        <f t="shared" si="4"/>
        <v>150</v>
      </c>
      <c r="AE79" s="1"/>
      <c r="AF79" s="58"/>
      <c r="AG79" s="58"/>
      <c r="AH79" s="41"/>
      <c r="AI79" s="42"/>
      <c r="AJ79" s="247"/>
      <c r="AK79" s="76">
        <f t="shared" si="5"/>
        <v>150</v>
      </c>
      <c r="AL79" s="39">
        <v>0</v>
      </c>
      <c r="AM79" s="40" t="str">
        <f t="shared" si="6"/>
        <v>-</v>
      </c>
      <c r="AN79" t="s">
        <v>405</v>
      </c>
    </row>
    <row r="80" spans="1:40" customFormat="1" x14ac:dyDescent="0.25">
      <c r="A80" s="240">
        <v>69</v>
      </c>
      <c r="B80" s="42" t="s">
        <v>138</v>
      </c>
      <c r="C80" s="119"/>
      <c r="D80" s="59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1"/>
      <c r="AA80" s="41"/>
      <c r="AB80" s="1"/>
      <c r="AC80" s="1"/>
      <c r="AD80" s="41">
        <f t="shared" si="4"/>
        <v>150</v>
      </c>
      <c r="AE80" s="1"/>
      <c r="AF80" s="58"/>
      <c r="AG80" s="58"/>
      <c r="AH80" s="41"/>
      <c r="AI80" s="42"/>
      <c r="AJ80" s="247"/>
      <c r="AK80" s="76">
        <f t="shared" si="5"/>
        <v>150</v>
      </c>
      <c r="AL80" s="39">
        <v>0</v>
      </c>
      <c r="AM80" s="40" t="str">
        <f t="shared" si="6"/>
        <v>-</v>
      </c>
      <c r="AN80" t="s">
        <v>405</v>
      </c>
    </row>
    <row r="81" spans="1:40" customFormat="1" x14ac:dyDescent="0.25">
      <c r="A81" s="240">
        <v>70</v>
      </c>
      <c r="B81" s="42" t="s">
        <v>139</v>
      </c>
      <c r="C81" s="119"/>
      <c r="D81" s="59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1"/>
      <c r="AA81" s="41"/>
      <c r="AB81" s="1"/>
      <c r="AC81" s="1"/>
      <c r="AD81" s="41">
        <f t="shared" si="4"/>
        <v>150</v>
      </c>
      <c r="AE81" s="1"/>
      <c r="AF81" s="58"/>
      <c r="AG81" s="58"/>
      <c r="AH81" s="41"/>
      <c r="AI81" s="42"/>
      <c r="AJ81" s="247"/>
      <c r="AK81" s="76">
        <f t="shared" si="5"/>
        <v>150</v>
      </c>
      <c r="AL81" s="39">
        <v>0</v>
      </c>
      <c r="AM81" s="40" t="str">
        <f t="shared" si="6"/>
        <v>-</v>
      </c>
      <c r="AN81" t="s">
        <v>405</v>
      </c>
    </row>
    <row r="82" spans="1:40" customFormat="1" x14ac:dyDescent="0.25">
      <c r="A82" s="246">
        <v>71</v>
      </c>
      <c r="B82" s="42" t="s">
        <v>389</v>
      </c>
      <c r="C82" s="119"/>
      <c r="D82" s="59"/>
      <c r="E82" s="41">
        <f>25*6</f>
        <v>150</v>
      </c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1"/>
      <c r="AA82" s="41"/>
      <c r="AB82" s="1"/>
      <c r="AC82" s="1"/>
      <c r="AD82" s="41"/>
      <c r="AE82" s="287"/>
      <c r="AF82" s="296"/>
      <c r="AG82" s="296"/>
      <c r="AH82" s="296"/>
      <c r="AI82" s="297"/>
      <c r="AJ82" s="247"/>
      <c r="AK82" s="76">
        <f t="shared" si="5"/>
        <v>150</v>
      </c>
      <c r="AL82" s="39">
        <v>129</v>
      </c>
      <c r="AM82" s="40" t="str">
        <f t="shared" si="6"/>
        <v>-</v>
      </c>
      <c r="AN82" t="s">
        <v>405</v>
      </c>
    </row>
    <row r="83" spans="1:40" customFormat="1" x14ac:dyDescent="0.25">
      <c r="A83" s="240">
        <v>72</v>
      </c>
      <c r="B83" s="42" t="s">
        <v>141</v>
      </c>
      <c r="C83" s="119"/>
      <c r="D83" s="59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>
        <f>9*6</f>
        <v>54</v>
      </c>
      <c r="T83" s="41"/>
      <c r="U83" s="41"/>
      <c r="V83" s="41"/>
      <c r="W83" s="41"/>
      <c r="X83" s="41"/>
      <c r="Y83" s="41">
        <f>8*12</f>
        <v>96</v>
      </c>
      <c r="Z83" s="1"/>
      <c r="AA83" s="41"/>
      <c r="AB83" s="1"/>
      <c r="AC83" s="1"/>
      <c r="AD83" s="41"/>
      <c r="AE83" s="1"/>
      <c r="AF83" s="58"/>
      <c r="AG83" s="58"/>
      <c r="AH83" s="41"/>
      <c r="AI83" s="42"/>
      <c r="AJ83" s="247"/>
      <c r="AK83" s="76">
        <f t="shared" si="5"/>
        <v>150</v>
      </c>
      <c r="AL83" s="39">
        <v>0</v>
      </c>
      <c r="AM83" s="40" t="str">
        <f t="shared" si="6"/>
        <v>-</v>
      </c>
      <c r="AN83" t="s">
        <v>405</v>
      </c>
    </row>
    <row r="84" spans="1:40" customFormat="1" x14ac:dyDescent="0.25">
      <c r="A84" s="240">
        <v>73</v>
      </c>
      <c r="B84" s="42" t="s">
        <v>212</v>
      </c>
      <c r="D84" s="298" t="s">
        <v>390</v>
      </c>
      <c r="E84" s="226"/>
      <c r="F84" s="226"/>
      <c r="G84" s="226"/>
      <c r="H84" s="226"/>
      <c r="I84" s="226"/>
      <c r="J84" s="226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6"/>
      <c r="X84" s="226"/>
      <c r="Y84" s="226"/>
      <c r="Z84" s="226"/>
      <c r="AA84" s="226"/>
      <c r="AB84" s="226"/>
      <c r="AC84" s="226"/>
      <c r="AD84" s="226"/>
      <c r="AE84" s="226"/>
      <c r="AF84" s="226"/>
      <c r="AG84" s="226"/>
      <c r="AH84" s="226"/>
      <c r="AI84" s="226"/>
      <c r="AJ84" s="290"/>
      <c r="AK84" s="76">
        <f>SUM(D84:AJ84)</f>
        <v>0</v>
      </c>
      <c r="AL84" s="39">
        <v>0</v>
      </c>
      <c r="AM84" s="40" t="str">
        <f t="shared" si="6"/>
        <v>-</v>
      </c>
      <c r="AN84" t="s">
        <v>405</v>
      </c>
    </row>
    <row r="85" spans="1:40" customFormat="1" x14ac:dyDescent="0.25">
      <c r="A85" s="246">
        <v>74</v>
      </c>
      <c r="B85" s="42" t="s">
        <v>145</v>
      </c>
      <c r="C85" s="119"/>
      <c r="D85" s="59"/>
      <c r="E85" s="41"/>
      <c r="F85" s="41">
        <f>4*6</f>
        <v>24</v>
      </c>
      <c r="G85" s="41">
        <f>2*6</f>
        <v>12</v>
      </c>
      <c r="H85" s="41"/>
      <c r="I85" s="41">
        <f>7*6</f>
        <v>42</v>
      </c>
      <c r="J85" s="41"/>
      <c r="K85" s="41"/>
      <c r="L85" s="41"/>
      <c r="M85" s="41"/>
      <c r="N85" s="41"/>
      <c r="O85" s="41"/>
      <c r="P85" s="41"/>
      <c r="Q85" s="41"/>
      <c r="R85" s="41"/>
      <c r="S85" s="45"/>
      <c r="T85" s="41"/>
      <c r="U85" s="41"/>
      <c r="V85" s="41"/>
      <c r="W85" s="41"/>
      <c r="X85" s="41"/>
      <c r="Y85" s="41">
        <f>6*12</f>
        <v>72</v>
      </c>
      <c r="Z85" s="1"/>
      <c r="AA85" s="41"/>
      <c r="AB85" s="1"/>
      <c r="AC85" s="1"/>
      <c r="AD85" s="41"/>
      <c r="AE85" s="1"/>
      <c r="AF85" s="58"/>
      <c r="AG85" s="58"/>
      <c r="AH85" s="41"/>
      <c r="AI85" s="42"/>
      <c r="AJ85" s="247"/>
      <c r="AK85" s="76">
        <f t="shared" ref="AK85:AK91" si="7">SUM(C85:AJ85)</f>
        <v>150</v>
      </c>
      <c r="AL85" s="39">
        <v>40</v>
      </c>
      <c r="AM85" s="40" t="str">
        <f t="shared" si="6"/>
        <v>-</v>
      </c>
      <c r="AN85" t="s">
        <v>405</v>
      </c>
    </row>
    <row r="86" spans="1:40" customFormat="1" x14ac:dyDescent="0.25">
      <c r="A86" s="240">
        <v>75</v>
      </c>
      <c r="B86" s="42" t="s">
        <v>146</v>
      </c>
      <c r="C86" s="119"/>
      <c r="D86" s="59"/>
      <c r="E86" s="41"/>
      <c r="F86" s="41">
        <f>2*6</f>
        <v>12</v>
      </c>
      <c r="G86" s="41">
        <f>4*6</f>
        <v>24</v>
      </c>
      <c r="H86" s="41"/>
      <c r="I86" s="41">
        <f>5*6</f>
        <v>30</v>
      </c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>
        <f>2*12</f>
        <v>24</v>
      </c>
      <c r="Y86" s="41">
        <f>5*12</f>
        <v>60</v>
      </c>
      <c r="Z86" s="1"/>
      <c r="AA86" s="41"/>
      <c r="AB86" s="1"/>
      <c r="AC86" s="1"/>
      <c r="AD86" s="41"/>
      <c r="AE86" s="250"/>
      <c r="AF86" s="250"/>
      <c r="AG86" s="250"/>
      <c r="AH86" s="250"/>
      <c r="AI86" s="250"/>
      <c r="AJ86" s="247"/>
      <c r="AK86" s="76">
        <f t="shared" si="7"/>
        <v>150</v>
      </c>
      <c r="AL86" s="39">
        <v>248</v>
      </c>
      <c r="AM86" s="40" t="str">
        <f t="shared" si="6"/>
        <v>-</v>
      </c>
      <c r="AN86" t="s">
        <v>405</v>
      </c>
    </row>
    <row r="87" spans="1:40" customFormat="1" x14ac:dyDescent="0.25">
      <c r="A87" s="240">
        <v>76</v>
      </c>
      <c r="B87" s="42" t="s">
        <v>220</v>
      </c>
      <c r="C87" s="119"/>
      <c r="D87" s="59"/>
      <c r="E87" s="41"/>
      <c r="F87" s="41"/>
      <c r="G87" s="41"/>
      <c r="H87" s="41"/>
      <c r="I87" s="41">
        <f>17*6</f>
        <v>102</v>
      </c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>
        <f>4*12</f>
        <v>48</v>
      </c>
      <c r="Z87" s="1"/>
      <c r="AA87" s="41"/>
      <c r="AB87" s="1"/>
      <c r="AC87" s="1"/>
      <c r="AD87" s="41"/>
      <c r="AE87" s="1"/>
      <c r="AF87" s="58"/>
      <c r="AG87" s="58"/>
      <c r="AH87" s="41"/>
      <c r="AI87" s="42"/>
      <c r="AJ87" s="247"/>
      <c r="AK87" s="76">
        <f t="shared" si="7"/>
        <v>150</v>
      </c>
      <c r="AL87" s="39">
        <v>22</v>
      </c>
      <c r="AM87" s="40" t="str">
        <f t="shared" si="6"/>
        <v>-</v>
      </c>
      <c r="AN87" t="s">
        <v>405</v>
      </c>
    </row>
    <row r="88" spans="1:40" customFormat="1" x14ac:dyDescent="0.25">
      <c r="A88" s="246">
        <v>77</v>
      </c>
      <c r="B88" s="42" t="s">
        <v>362</v>
      </c>
      <c r="C88" s="119"/>
      <c r="D88" s="59"/>
      <c r="E88" s="41"/>
      <c r="F88" s="41"/>
      <c r="G88" s="41">
        <f>3*6</f>
        <v>18</v>
      </c>
      <c r="H88" s="41"/>
      <c r="I88" s="41">
        <f>18*6</f>
        <v>108</v>
      </c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>
        <f>2*12</f>
        <v>24</v>
      </c>
      <c r="Z88" s="1"/>
      <c r="AA88" s="41"/>
      <c r="AB88" s="1"/>
      <c r="AC88" s="1"/>
      <c r="AD88" s="41"/>
      <c r="AE88" s="1"/>
      <c r="AF88" s="58"/>
      <c r="AG88" s="58"/>
      <c r="AH88" s="41"/>
      <c r="AI88" s="42"/>
      <c r="AJ88" s="247"/>
      <c r="AK88" s="76">
        <f t="shared" si="7"/>
        <v>150</v>
      </c>
      <c r="AL88" s="39">
        <v>217</v>
      </c>
      <c r="AM88" s="40" t="str">
        <f t="shared" si="6"/>
        <v>-</v>
      </c>
      <c r="AN88" t="s">
        <v>405</v>
      </c>
    </row>
    <row r="89" spans="1:40" customFormat="1" x14ac:dyDescent="0.25">
      <c r="A89" s="240">
        <v>78</v>
      </c>
      <c r="B89" s="42" t="s">
        <v>221</v>
      </c>
      <c r="C89" s="119"/>
      <c r="D89" s="59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>
        <f>1*6</f>
        <v>6</v>
      </c>
      <c r="W89" s="41"/>
      <c r="X89" s="41">
        <f>5*12</f>
        <v>60</v>
      </c>
      <c r="Y89" s="41">
        <f>7*12</f>
        <v>84</v>
      </c>
      <c r="Z89" s="1"/>
      <c r="AA89" s="41"/>
      <c r="AB89" s="1"/>
      <c r="AC89" s="1"/>
      <c r="AD89" s="41"/>
      <c r="AE89" s="1"/>
      <c r="AF89" s="58"/>
      <c r="AG89" s="58"/>
      <c r="AH89" s="41"/>
      <c r="AI89" s="42"/>
      <c r="AJ89" s="247"/>
      <c r="AK89" s="76">
        <f t="shared" si="7"/>
        <v>150</v>
      </c>
      <c r="AL89" s="39">
        <v>0</v>
      </c>
      <c r="AM89" s="40" t="str">
        <f t="shared" si="6"/>
        <v>-</v>
      </c>
      <c r="AN89" t="s">
        <v>405</v>
      </c>
    </row>
    <row r="90" spans="1:40" customFormat="1" x14ac:dyDescent="0.25">
      <c r="A90" s="240">
        <v>79</v>
      </c>
      <c r="B90" s="42" t="s">
        <v>391</v>
      </c>
      <c r="C90" s="119"/>
      <c r="D90" s="59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>
        <f>2*12</f>
        <v>24</v>
      </c>
      <c r="Y90" s="41">
        <f>4*12</f>
        <v>48</v>
      </c>
      <c r="Z90" s="1"/>
      <c r="AA90" s="41"/>
      <c r="AB90" s="1"/>
      <c r="AC90" s="1"/>
      <c r="AD90" s="41">
        <f>12*6</f>
        <v>72</v>
      </c>
      <c r="AE90" s="1"/>
      <c r="AF90" s="58"/>
      <c r="AG90" s="58"/>
      <c r="AH90" s="41">
        <f>1*6</f>
        <v>6</v>
      </c>
      <c r="AI90" s="42"/>
      <c r="AJ90" s="247"/>
      <c r="AK90" s="76">
        <f t="shared" si="7"/>
        <v>150</v>
      </c>
      <c r="AL90" s="39"/>
      <c r="AM90" s="40" t="str">
        <f t="shared" si="6"/>
        <v>-</v>
      </c>
      <c r="AN90" t="s">
        <v>405</v>
      </c>
    </row>
    <row r="91" spans="1:40" customFormat="1" x14ac:dyDescent="0.25">
      <c r="A91" s="246">
        <v>80</v>
      </c>
      <c r="B91" s="42" t="s">
        <v>222</v>
      </c>
      <c r="C91" s="119"/>
      <c r="D91" s="59">
        <f>25*6</f>
        <v>150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1"/>
      <c r="AA91" s="41"/>
      <c r="AB91" s="1"/>
      <c r="AC91" s="1"/>
      <c r="AD91" s="41"/>
      <c r="AE91" s="1"/>
      <c r="AF91" s="58"/>
      <c r="AG91" s="58"/>
      <c r="AH91" s="41"/>
      <c r="AI91" s="42"/>
      <c r="AJ91" s="247"/>
      <c r="AK91" s="76">
        <f t="shared" si="7"/>
        <v>150</v>
      </c>
      <c r="AL91" s="39"/>
      <c r="AM91" s="40" t="str">
        <f t="shared" si="6"/>
        <v>-</v>
      </c>
      <c r="AN91" t="s">
        <v>405</v>
      </c>
    </row>
    <row r="92" spans="1:40" customFormat="1" x14ac:dyDescent="0.25">
      <c r="A92" s="240">
        <v>81</v>
      </c>
      <c r="B92" s="42" t="s">
        <v>392</v>
      </c>
      <c r="D92" s="298" t="s">
        <v>393</v>
      </c>
      <c r="E92" s="226"/>
      <c r="F92" s="226"/>
      <c r="G92" s="226"/>
      <c r="H92" s="226"/>
      <c r="I92" s="226"/>
      <c r="J92" s="226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6"/>
      <c r="X92" s="226"/>
      <c r="Y92" s="226"/>
      <c r="Z92" s="226"/>
      <c r="AA92" s="226"/>
      <c r="AB92" s="226"/>
      <c r="AC92" s="226"/>
      <c r="AD92" s="226"/>
      <c r="AE92" s="226"/>
      <c r="AF92" s="226"/>
      <c r="AG92" s="226"/>
      <c r="AH92" s="226"/>
      <c r="AI92" s="226"/>
      <c r="AJ92" s="290"/>
      <c r="AK92" s="76">
        <f>SUM(D92:AJ92)</f>
        <v>0</v>
      </c>
      <c r="AL92" s="39"/>
      <c r="AM92" s="40" t="str">
        <f t="shared" si="6"/>
        <v>-</v>
      </c>
      <c r="AN92" t="s">
        <v>405</v>
      </c>
    </row>
    <row r="93" spans="1:40" customFormat="1" x14ac:dyDescent="0.25">
      <c r="A93" s="281">
        <v>82</v>
      </c>
      <c r="B93" s="279" t="s">
        <v>394</v>
      </c>
      <c r="C93" s="268"/>
      <c r="D93" s="269"/>
      <c r="E93" s="270"/>
      <c r="F93" s="270"/>
      <c r="G93" s="270"/>
      <c r="H93" s="270"/>
      <c r="I93" s="270"/>
      <c r="J93" s="270"/>
      <c r="K93" s="270"/>
      <c r="L93" s="270"/>
      <c r="M93" s="270"/>
      <c r="N93" s="270"/>
      <c r="O93" s="270"/>
      <c r="P93" s="270"/>
      <c r="Q93" s="270"/>
      <c r="R93" s="270"/>
      <c r="S93" s="270"/>
      <c r="T93" s="270"/>
      <c r="U93" s="270"/>
      <c r="V93" s="270">
        <f>3*6</f>
        <v>18</v>
      </c>
      <c r="W93" s="270"/>
      <c r="X93" s="270">
        <f>6*12</f>
        <v>72</v>
      </c>
      <c r="Y93" s="270">
        <f>5*12</f>
        <v>60</v>
      </c>
      <c r="Z93" s="270"/>
      <c r="AA93" s="270"/>
      <c r="AB93" s="270"/>
      <c r="AC93" s="270"/>
      <c r="AD93" s="270"/>
      <c r="AE93" s="270"/>
      <c r="AF93" s="270"/>
      <c r="AG93" s="270"/>
      <c r="AH93" s="270"/>
      <c r="AI93" s="270"/>
      <c r="AJ93" s="271"/>
      <c r="AK93" s="272">
        <f t="shared" ref="AK93:AK112" si="8">SUM(C93:AJ93)</f>
        <v>150</v>
      </c>
      <c r="AL93" s="280">
        <v>0</v>
      </c>
      <c r="AM93" s="40" t="str">
        <f t="shared" si="6"/>
        <v>-</v>
      </c>
      <c r="AN93" t="s">
        <v>405</v>
      </c>
    </row>
    <row r="94" spans="1:40" x14ac:dyDescent="0.25">
      <c r="A94" s="246">
        <v>83</v>
      </c>
      <c r="B94" s="41" t="s">
        <v>331</v>
      </c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1" t="s">
        <v>371</v>
      </c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286">
        <f t="shared" si="8"/>
        <v>0</v>
      </c>
      <c r="AL94" s="286"/>
      <c r="AM94" s="40" t="str">
        <f t="shared" si="6"/>
        <v>-</v>
      </c>
      <c r="AN94" s="181" t="s">
        <v>395</v>
      </c>
    </row>
    <row r="95" spans="1:40" ht="15.75" customHeight="1" x14ac:dyDescent="0.25">
      <c r="A95" s="240">
        <v>84</v>
      </c>
      <c r="B95" s="41" t="s">
        <v>332</v>
      </c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>
        <v>150</v>
      </c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286">
        <f t="shared" si="8"/>
        <v>150</v>
      </c>
      <c r="AL95" s="286">
        <v>34</v>
      </c>
      <c r="AM95" s="40" t="str">
        <f t="shared" si="6"/>
        <v>-</v>
      </c>
      <c r="AN95" s="181" t="s">
        <v>395</v>
      </c>
    </row>
    <row r="96" spans="1:40" ht="15.75" customHeight="1" x14ac:dyDescent="0.25">
      <c r="A96" s="281">
        <v>85</v>
      </c>
      <c r="B96" s="41" t="s">
        <v>286</v>
      </c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>
        <v>150</v>
      </c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286">
        <f t="shared" si="8"/>
        <v>150</v>
      </c>
      <c r="AL96" s="286">
        <v>0</v>
      </c>
      <c r="AM96" s="40" t="str">
        <f t="shared" si="6"/>
        <v>-</v>
      </c>
      <c r="AN96" s="181" t="s">
        <v>396</v>
      </c>
    </row>
    <row r="97" spans="1:40" ht="15.75" customHeight="1" x14ac:dyDescent="0.25">
      <c r="A97" s="246">
        <v>86</v>
      </c>
      <c r="B97" s="41" t="s">
        <v>287</v>
      </c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>
        <v>150</v>
      </c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286">
        <f t="shared" si="8"/>
        <v>150</v>
      </c>
      <c r="AL97" s="286">
        <v>0</v>
      </c>
      <c r="AM97" s="40" t="str">
        <f t="shared" si="6"/>
        <v>-</v>
      </c>
      <c r="AN97" s="181" t="s">
        <v>396</v>
      </c>
    </row>
    <row r="98" spans="1:40" ht="15.75" customHeight="1" x14ac:dyDescent="0.25">
      <c r="A98" s="240">
        <v>87</v>
      </c>
      <c r="B98" s="41" t="s">
        <v>307</v>
      </c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>
        <v>150</v>
      </c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286">
        <f t="shared" si="8"/>
        <v>150</v>
      </c>
      <c r="AL98" s="286">
        <v>18</v>
      </c>
      <c r="AM98" s="40" t="str">
        <f t="shared" si="6"/>
        <v>-</v>
      </c>
      <c r="AN98" s="70" t="s">
        <v>397</v>
      </c>
    </row>
    <row r="99" spans="1:40" ht="15.75" customHeight="1" x14ac:dyDescent="0.25">
      <c r="A99" s="281">
        <v>88</v>
      </c>
      <c r="B99" s="41" t="s">
        <v>306</v>
      </c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>
        <v>150</v>
      </c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286">
        <f t="shared" si="8"/>
        <v>150</v>
      </c>
      <c r="AL99" s="286">
        <v>22</v>
      </c>
      <c r="AM99" s="40" t="str">
        <f t="shared" si="6"/>
        <v>-</v>
      </c>
      <c r="AN99" s="70" t="s">
        <v>398</v>
      </c>
    </row>
    <row r="100" spans="1:40" ht="15.75" customHeight="1" x14ac:dyDescent="0.25">
      <c r="A100" s="246">
        <v>89</v>
      </c>
      <c r="B100" s="41" t="s">
        <v>313</v>
      </c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>
        <v>150</v>
      </c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286">
        <f t="shared" si="8"/>
        <v>150</v>
      </c>
      <c r="AL100" s="286">
        <v>31</v>
      </c>
      <c r="AM100" s="40" t="str">
        <f t="shared" si="6"/>
        <v>-</v>
      </c>
      <c r="AN100" s="70" t="s">
        <v>399</v>
      </c>
    </row>
    <row r="101" spans="1:40" ht="15.75" customHeight="1" x14ac:dyDescent="0.25">
      <c r="A101" s="240">
        <v>90</v>
      </c>
      <c r="B101" s="41" t="s">
        <v>310</v>
      </c>
      <c r="C101" s="43">
        <v>100</v>
      </c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>
        <v>30</v>
      </c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286">
        <f t="shared" si="8"/>
        <v>130</v>
      </c>
      <c r="AL101" s="286">
        <v>15</v>
      </c>
      <c r="AM101" s="40">
        <f t="shared" si="6"/>
        <v>0.15</v>
      </c>
      <c r="AN101" s="70" t="s">
        <v>400</v>
      </c>
    </row>
    <row r="102" spans="1:40" ht="15.75" customHeight="1" x14ac:dyDescent="0.25">
      <c r="A102" s="281">
        <v>91</v>
      </c>
      <c r="B102" s="41" t="s">
        <v>290</v>
      </c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>
        <v>150</v>
      </c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286">
        <f t="shared" si="8"/>
        <v>150</v>
      </c>
      <c r="AL102" s="286">
        <v>182</v>
      </c>
      <c r="AM102" s="40" t="str">
        <f t="shared" si="6"/>
        <v>-</v>
      </c>
      <c r="AN102" s="70" t="s">
        <v>402</v>
      </c>
    </row>
    <row r="103" spans="1:40" ht="15.75" customHeight="1" x14ac:dyDescent="0.25">
      <c r="A103" s="246">
        <v>92</v>
      </c>
      <c r="B103" s="41" t="s">
        <v>291</v>
      </c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>
        <v>150</v>
      </c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286">
        <f t="shared" si="8"/>
        <v>150</v>
      </c>
      <c r="AL103" s="286">
        <v>30</v>
      </c>
      <c r="AM103" s="40" t="str">
        <f t="shared" si="6"/>
        <v>-</v>
      </c>
      <c r="AN103" s="70" t="s">
        <v>402</v>
      </c>
    </row>
    <row r="104" spans="1:40" ht="15.75" customHeight="1" x14ac:dyDescent="0.25">
      <c r="A104" s="240">
        <v>93</v>
      </c>
      <c r="B104" s="41" t="s">
        <v>293</v>
      </c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>
        <v>150</v>
      </c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286">
        <f t="shared" si="8"/>
        <v>150</v>
      </c>
      <c r="AL104" s="286"/>
      <c r="AM104" s="40" t="str">
        <f t="shared" si="6"/>
        <v>-</v>
      </c>
      <c r="AN104" s="70" t="s">
        <v>402</v>
      </c>
    </row>
    <row r="105" spans="1:40" ht="15.75" customHeight="1" x14ac:dyDescent="0.25">
      <c r="A105" s="281">
        <v>94</v>
      </c>
      <c r="B105" s="41" t="s">
        <v>294</v>
      </c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>
        <v>150</v>
      </c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286">
        <f t="shared" si="8"/>
        <v>150</v>
      </c>
      <c r="AL105" s="286"/>
      <c r="AM105" s="40" t="str">
        <f t="shared" si="6"/>
        <v>-</v>
      </c>
      <c r="AN105" s="70" t="s">
        <v>402</v>
      </c>
    </row>
    <row r="106" spans="1:40" ht="15.75" customHeight="1" x14ac:dyDescent="0.25">
      <c r="A106" s="246">
        <v>95</v>
      </c>
      <c r="B106" s="41" t="s">
        <v>401</v>
      </c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>
        <v>150</v>
      </c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286">
        <f t="shared" si="8"/>
        <v>150</v>
      </c>
      <c r="AL106" s="286">
        <v>127</v>
      </c>
      <c r="AM106" s="40" t="str">
        <f t="shared" si="6"/>
        <v>-</v>
      </c>
      <c r="AN106" s="70" t="s">
        <v>402</v>
      </c>
    </row>
    <row r="107" spans="1:40" ht="15.75" customHeight="1" x14ac:dyDescent="0.25">
      <c r="A107" s="246">
        <v>96</v>
      </c>
      <c r="B107" s="41" t="s">
        <v>285</v>
      </c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>
        <v>150</v>
      </c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286">
        <f t="shared" si="8"/>
        <v>150</v>
      </c>
      <c r="AL107" s="286"/>
      <c r="AM107" s="40" t="str">
        <f t="shared" si="6"/>
        <v>-</v>
      </c>
      <c r="AN107" s="70" t="s">
        <v>403</v>
      </c>
    </row>
    <row r="108" spans="1:40" ht="15.75" thickBot="1" x14ac:dyDescent="0.3">
      <c r="A108" s="246">
        <v>97</v>
      </c>
      <c r="B108" s="287" t="s">
        <v>308</v>
      </c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>
        <v>150</v>
      </c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286">
        <f t="shared" si="8"/>
        <v>150</v>
      </c>
      <c r="AL108" s="286"/>
      <c r="AM108" s="40" t="str">
        <f t="shared" ref="AM108:AM113" si="9">+IFERROR(AL108/C108,"-")</f>
        <v>-</v>
      </c>
      <c r="AN108" s="70" t="s">
        <v>404</v>
      </c>
    </row>
    <row r="109" spans="1:40" x14ac:dyDescent="0.25">
      <c r="A109" s="246">
        <v>98</v>
      </c>
      <c r="B109" s="116" t="s">
        <v>367</v>
      </c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>
        <v>24</v>
      </c>
      <c r="N109" s="43">
        <v>60</v>
      </c>
      <c r="O109" s="43"/>
      <c r="P109" s="43"/>
      <c r="Q109" s="43"/>
      <c r="R109" s="43"/>
      <c r="S109" s="43"/>
      <c r="T109" s="43"/>
      <c r="U109" s="43"/>
      <c r="V109" s="62">
        <v>96</v>
      </c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286">
        <f t="shared" si="8"/>
        <v>180</v>
      </c>
      <c r="AL109" s="96">
        <v>176</v>
      </c>
      <c r="AM109" s="40" t="str">
        <f t="shared" si="9"/>
        <v>-</v>
      </c>
      <c r="AN109" s="70" t="s">
        <v>414</v>
      </c>
    </row>
    <row r="110" spans="1:40" x14ac:dyDescent="0.25">
      <c r="A110" s="246">
        <v>99</v>
      </c>
      <c r="B110" s="42" t="s">
        <v>368</v>
      </c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>
        <v>108</v>
      </c>
      <c r="W110" s="43"/>
      <c r="X110" s="43"/>
      <c r="Y110" s="43"/>
      <c r="Z110" s="43"/>
      <c r="AA110" s="43"/>
      <c r="AB110" s="43" t="s">
        <v>411</v>
      </c>
      <c r="AC110" s="43"/>
      <c r="AD110" s="43"/>
      <c r="AE110" s="43"/>
      <c r="AF110" s="43"/>
      <c r="AG110" s="43"/>
      <c r="AH110" s="43"/>
      <c r="AI110" s="43"/>
      <c r="AJ110" s="43"/>
      <c r="AK110" s="286">
        <f t="shared" si="8"/>
        <v>108</v>
      </c>
      <c r="AL110" s="39">
        <v>50</v>
      </c>
      <c r="AM110" s="40" t="str">
        <f t="shared" si="9"/>
        <v>-</v>
      </c>
      <c r="AN110" s="70" t="s">
        <v>414</v>
      </c>
    </row>
    <row r="111" spans="1:40" x14ac:dyDescent="0.25">
      <c r="A111" s="246">
        <v>100</v>
      </c>
      <c r="B111" s="42" t="s">
        <v>369</v>
      </c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1">
        <v>96</v>
      </c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1">
        <v>6</v>
      </c>
      <c r="AI111" s="43"/>
      <c r="AJ111" s="43"/>
      <c r="AK111" s="286">
        <f t="shared" si="8"/>
        <v>102</v>
      </c>
      <c r="AL111" s="39">
        <v>42</v>
      </c>
      <c r="AM111" s="40" t="str">
        <f t="shared" si="9"/>
        <v>-</v>
      </c>
      <c r="AN111" s="70" t="s">
        <v>414</v>
      </c>
    </row>
    <row r="112" spans="1:40" x14ac:dyDescent="0.25">
      <c r="A112" s="246">
        <v>101</v>
      </c>
      <c r="B112" s="42" t="s">
        <v>372</v>
      </c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1">
        <v>84</v>
      </c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1">
        <v>6</v>
      </c>
      <c r="AI112" s="43"/>
      <c r="AJ112" s="43"/>
      <c r="AK112" s="286">
        <f t="shared" si="8"/>
        <v>90</v>
      </c>
      <c r="AL112" s="39">
        <v>47</v>
      </c>
      <c r="AM112" s="40" t="str">
        <f t="shared" si="9"/>
        <v>-</v>
      </c>
      <c r="AN112" s="70" t="s">
        <v>414</v>
      </c>
    </row>
    <row r="113" spans="1:39" ht="15.75" thickBot="1" x14ac:dyDescent="0.3">
      <c r="A113" s="282"/>
      <c r="B113" s="283" t="s">
        <v>2</v>
      </c>
      <c r="C113" s="284">
        <f>SUM(C12:C112)</f>
        <v>100</v>
      </c>
      <c r="D113" s="284">
        <f t="shared" ref="D113:AK113" si="10">SUM(D12:D112)</f>
        <v>300</v>
      </c>
      <c r="E113" s="284">
        <f t="shared" si="10"/>
        <v>894</v>
      </c>
      <c r="F113" s="284">
        <f t="shared" si="10"/>
        <v>78</v>
      </c>
      <c r="G113" s="284">
        <f t="shared" si="10"/>
        <v>54</v>
      </c>
      <c r="H113" s="284">
        <f t="shared" si="10"/>
        <v>0</v>
      </c>
      <c r="I113" s="284">
        <f t="shared" si="10"/>
        <v>282</v>
      </c>
      <c r="J113" s="284">
        <f t="shared" si="10"/>
        <v>0</v>
      </c>
      <c r="K113" s="284">
        <f t="shared" si="10"/>
        <v>0</v>
      </c>
      <c r="L113" s="284">
        <f t="shared" si="10"/>
        <v>0</v>
      </c>
      <c r="M113" s="284">
        <f t="shared" si="10"/>
        <v>24</v>
      </c>
      <c r="N113" s="284">
        <f t="shared" si="10"/>
        <v>60</v>
      </c>
      <c r="O113" s="284">
        <f t="shared" si="10"/>
        <v>0</v>
      </c>
      <c r="P113" s="284">
        <f t="shared" si="10"/>
        <v>0</v>
      </c>
      <c r="Q113" s="284">
        <f t="shared" si="10"/>
        <v>0</v>
      </c>
      <c r="R113" s="284">
        <f t="shared" si="10"/>
        <v>0</v>
      </c>
      <c r="S113" s="284">
        <f t="shared" si="10"/>
        <v>612</v>
      </c>
      <c r="T113" s="284">
        <f t="shared" si="10"/>
        <v>384</v>
      </c>
      <c r="U113" s="284">
        <f t="shared" si="10"/>
        <v>0</v>
      </c>
      <c r="V113" s="284">
        <f t="shared" si="10"/>
        <v>3510</v>
      </c>
      <c r="W113" s="284">
        <f t="shared" si="10"/>
        <v>0</v>
      </c>
      <c r="X113" s="284">
        <f t="shared" si="10"/>
        <v>1776</v>
      </c>
      <c r="Y113" s="284">
        <f t="shared" si="10"/>
        <v>3312</v>
      </c>
      <c r="Z113" s="284">
        <f t="shared" si="10"/>
        <v>0</v>
      </c>
      <c r="AA113" s="284">
        <f t="shared" si="10"/>
        <v>0</v>
      </c>
      <c r="AB113" s="284">
        <f t="shared" si="10"/>
        <v>0</v>
      </c>
      <c r="AC113" s="284">
        <f t="shared" si="10"/>
        <v>0</v>
      </c>
      <c r="AD113" s="284">
        <f t="shared" si="10"/>
        <v>1020</v>
      </c>
      <c r="AE113" s="284">
        <f t="shared" si="10"/>
        <v>0</v>
      </c>
      <c r="AF113" s="284">
        <f t="shared" si="10"/>
        <v>0</v>
      </c>
      <c r="AG113" s="284">
        <f t="shared" si="10"/>
        <v>18</v>
      </c>
      <c r="AH113" s="284">
        <f t="shared" si="10"/>
        <v>42</v>
      </c>
      <c r="AI113" s="284">
        <f t="shared" si="10"/>
        <v>0</v>
      </c>
      <c r="AJ113" s="284">
        <f t="shared" si="10"/>
        <v>0</v>
      </c>
      <c r="AK113" s="284">
        <f t="shared" si="10"/>
        <v>12466</v>
      </c>
      <c r="AL113" s="285">
        <f>SUM(AL12:AL112)</f>
        <v>2123</v>
      </c>
      <c r="AM113" s="40">
        <f t="shared" si="9"/>
        <v>21.23</v>
      </c>
    </row>
    <row r="114" spans="1:39" x14ac:dyDescent="0.25">
      <c r="A114" s="234"/>
      <c r="AF114" s="69"/>
      <c r="AG114" s="69"/>
    </row>
    <row r="115" spans="1:39" x14ac:dyDescent="0.25">
      <c r="A115" s="234"/>
      <c r="B115" s="2" t="s">
        <v>18</v>
      </c>
      <c r="AF115" s="69"/>
      <c r="AG115" s="69"/>
    </row>
    <row r="116" spans="1:39" x14ac:dyDescent="0.25">
      <c r="A116" s="234"/>
      <c r="AF116" s="69"/>
      <c r="AG116" s="69"/>
    </row>
    <row r="117" spans="1:39" x14ac:dyDescent="0.25">
      <c r="A117" s="234"/>
      <c r="AF117" s="69"/>
      <c r="AG117" s="69"/>
    </row>
    <row r="118" spans="1:39" x14ac:dyDescent="0.25">
      <c r="A118" s="234"/>
      <c r="AF118" s="69"/>
      <c r="AG118" s="69"/>
    </row>
    <row r="119" spans="1:39" x14ac:dyDescent="0.25">
      <c r="A119" s="259"/>
      <c r="B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AB119" s="4"/>
      <c r="AC119" s="4"/>
      <c r="AD119" s="4"/>
      <c r="AE119" s="4"/>
      <c r="AF119" s="69"/>
      <c r="AG119" s="69"/>
      <c r="AH119" s="4"/>
      <c r="AI119" s="4"/>
      <c r="AJ119" s="4"/>
    </row>
    <row r="120" spans="1:39" x14ac:dyDescent="0.25">
      <c r="A120" s="260" t="s">
        <v>5</v>
      </c>
      <c r="B120" s="6"/>
      <c r="E120" s="6" t="s">
        <v>6</v>
      </c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AB120" s="6"/>
      <c r="AC120" s="6"/>
      <c r="AD120" s="6"/>
      <c r="AE120" s="6"/>
      <c r="AF120" s="69"/>
      <c r="AG120" s="69"/>
      <c r="AH120" s="6"/>
      <c r="AI120" s="6"/>
      <c r="AJ120" s="6"/>
    </row>
    <row r="121" spans="1:39" x14ac:dyDescent="0.25">
      <c r="A121" s="234"/>
      <c r="AF121" s="69"/>
      <c r="AG121" s="69"/>
    </row>
    <row r="122" spans="1:39" x14ac:dyDescent="0.25">
      <c r="A122" s="234"/>
      <c r="AF122" s="69"/>
      <c r="AG122" s="69"/>
    </row>
    <row r="123" spans="1:39" x14ac:dyDescent="0.25">
      <c r="A123" s="234"/>
      <c r="AF123" s="69"/>
      <c r="AG123" s="69"/>
    </row>
    <row r="124" spans="1:39" x14ac:dyDescent="0.25">
      <c r="A124" s="259"/>
      <c r="B124" s="4"/>
      <c r="AF124" s="69"/>
      <c r="AG124" s="69"/>
    </row>
    <row r="125" spans="1:39" x14ac:dyDescent="0.25">
      <c r="A125" s="260" t="s">
        <v>4</v>
      </c>
      <c r="B125" s="6"/>
      <c r="AF125" s="69"/>
      <c r="AG125" s="69"/>
    </row>
    <row r="126" spans="1:39" x14ac:dyDescent="0.25">
      <c r="A126" s="234"/>
      <c r="E126" s="2" t="s">
        <v>210</v>
      </c>
      <c r="AF126" s="69"/>
      <c r="AG126" s="69"/>
    </row>
    <row r="127" spans="1:39" x14ac:dyDescent="0.25">
      <c r="A127" s="234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F127" s="69"/>
      <c r="AG127" s="69"/>
    </row>
    <row r="128" spans="1:39" x14ac:dyDescent="0.25">
      <c r="A128" s="234"/>
      <c r="C128" s="8" t="s">
        <v>19</v>
      </c>
      <c r="D128" s="8"/>
      <c r="E128" s="8" t="s">
        <v>193</v>
      </c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 t="s">
        <v>256</v>
      </c>
      <c r="Q128" s="8"/>
      <c r="R128" s="8" t="s">
        <v>204</v>
      </c>
      <c r="S128" s="8"/>
      <c r="X128" s="8"/>
      <c r="Y128" s="8"/>
      <c r="Z128" s="49" t="s">
        <v>180</v>
      </c>
      <c r="AA128" s="86" t="s">
        <v>181</v>
      </c>
      <c r="AB128" s="8"/>
      <c r="AF128" s="69"/>
      <c r="AG128" s="69"/>
    </row>
    <row r="129" spans="1:33" x14ac:dyDescent="0.25">
      <c r="A129" s="234"/>
      <c r="C129" s="8" t="s">
        <v>245</v>
      </c>
      <c r="D129" s="8"/>
      <c r="E129" s="8" t="s">
        <v>265</v>
      </c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 t="s">
        <v>53</v>
      </c>
      <c r="Q129" s="8"/>
      <c r="R129" s="8" t="s">
        <v>54</v>
      </c>
      <c r="S129" s="8"/>
      <c r="X129" s="8"/>
      <c r="Y129" s="8"/>
      <c r="Z129" s="8" t="s">
        <v>171</v>
      </c>
      <c r="AA129" s="8" t="s">
        <v>172</v>
      </c>
      <c r="AB129" s="8"/>
      <c r="AF129" s="69"/>
      <c r="AG129" s="69"/>
    </row>
    <row r="130" spans="1:33" x14ac:dyDescent="0.25">
      <c r="A130" s="234"/>
      <c r="C130" s="8" t="s">
        <v>20</v>
      </c>
      <c r="D130" s="8"/>
      <c r="E130" s="8" t="s">
        <v>157</v>
      </c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 t="s">
        <v>21</v>
      </c>
      <c r="Q130" s="8"/>
      <c r="R130" s="8" t="s">
        <v>169</v>
      </c>
      <c r="S130" s="8"/>
      <c r="X130" s="8"/>
      <c r="Y130" s="8"/>
      <c r="Z130" s="8" t="s">
        <v>175</v>
      </c>
      <c r="AA130" s="8" t="s">
        <v>176</v>
      </c>
      <c r="AB130" s="86"/>
      <c r="AF130" s="69"/>
      <c r="AG130" s="69"/>
    </row>
    <row r="131" spans="1:33" x14ac:dyDescent="0.25">
      <c r="A131" s="234"/>
      <c r="C131" s="8" t="s">
        <v>194</v>
      </c>
      <c r="D131" s="8"/>
      <c r="E131" s="8" t="s">
        <v>195</v>
      </c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 t="s">
        <v>29</v>
      </c>
      <c r="Q131" s="8"/>
      <c r="R131" s="8" t="s">
        <v>30</v>
      </c>
      <c r="S131" s="8"/>
      <c r="X131" s="8"/>
      <c r="Y131" s="8"/>
      <c r="Z131" s="8" t="s">
        <v>177</v>
      </c>
      <c r="AA131" s="8" t="s">
        <v>178</v>
      </c>
      <c r="AB131" s="86"/>
      <c r="AF131" s="69"/>
      <c r="AG131" s="69"/>
    </row>
    <row r="132" spans="1:33" x14ac:dyDescent="0.25">
      <c r="A132" s="234"/>
      <c r="C132" s="8" t="s">
        <v>156</v>
      </c>
      <c r="D132" s="8"/>
      <c r="E132" s="8" t="s">
        <v>196</v>
      </c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 t="s">
        <v>22</v>
      </c>
      <c r="Q132" s="8"/>
      <c r="R132" s="8" t="s">
        <v>23</v>
      </c>
      <c r="S132" s="8"/>
      <c r="X132" s="8"/>
      <c r="Y132" s="8"/>
      <c r="Z132" s="8" t="s">
        <v>226</v>
      </c>
      <c r="AA132" s="8" t="s">
        <v>227</v>
      </c>
      <c r="AB132" s="8"/>
      <c r="AF132" s="69"/>
      <c r="AG132" s="69"/>
    </row>
    <row r="133" spans="1:33" x14ac:dyDescent="0.25">
      <c r="A133" s="234"/>
      <c r="C133" s="8" t="s">
        <v>197</v>
      </c>
      <c r="D133" s="8"/>
      <c r="E133" s="8" t="s">
        <v>198</v>
      </c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 t="s">
        <v>205</v>
      </c>
      <c r="Q133" s="8"/>
      <c r="R133" s="8" t="s">
        <v>208</v>
      </c>
      <c r="X133" s="8"/>
      <c r="Y133" s="8"/>
      <c r="Z133" s="8" t="s">
        <v>257</v>
      </c>
      <c r="AA133" s="8" t="s">
        <v>258</v>
      </c>
      <c r="AB133" s="8"/>
      <c r="AF133" s="69"/>
      <c r="AG133" s="69"/>
    </row>
    <row r="134" spans="1:33" x14ac:dyDescent="0.25">
      <c r="A134" s="234"/>
      <c r="C134" s="8" t="s">
        <v>199</v>
      </c>
      <c r="D134" s="8"/>
      <c r="E134" s="8" t="s">
        <v>200</v>
      </c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 t="s">
        <v>206</v>
      </c>
      <c r="Q134" s="8"/>
      <c r="R134" s="8" t="s">
        <v>207</v>
      </c>
      <c r="S134" s="8"/>
      <c r="X134" s="8"/>
      <c r="Y134" s="8"/>
      <c r="Z134" s="8" t="s">
        <v>262</v>
      </c>
      <c r="AA134" s="8" t="s">
        <v>263</v>
      </c>
      <c r="AB134" s="8"/>
      <c r="AF134" s="69"/>
      <c r="AG134" s="69"/>
    </row>
    <row r="135" spans="1:33" x14ac:dyDescent="0.25">
      <c r="A135" s="234"/>
      <c r="C135" s="8" t="s">
        <v>201</v>
      </c>
      <c r="D135" s="8"/>
      <c r="E135" s="8" t="s">
        <v>202</v>
      </c>
      <c r="P135" s="8" t="s">
        <v>25</v>
      </c>
      <c r="Q135" s="8"/>
      <c r="R135" s="8" t="s">
        <v>28</v>
      </c>
      <c r="S135" s="8"/>
      <c r="Z135" s="8" t="s">
        <v>359</v>
      </c>
      <c r="AA135" s="8" t="s">
        <v>360</v>
      </c>
      <c r="AF135" s="69"/>
      <c r="AG135" s="69"/>
    </row>
    <row r="136" spans="1:33" x14ac:dyDescent="0.25">
      <c r="A136" s="234"/>
      <c r="C136" s="8" t="s">
        <v>164</v>
      </c>
      <c r="D136" s="8"/>
      <c r="E136" s="8" t="s">
        <v>165</v>
      </c>
      <c r="P136" s="8" t="s">
        <v>247</v>
      </c>
      <c r="Q136" s="8"/>
      <c r="R136" s="8" t="s">
        <v>248</v>
      </c>
      <c r="S136" s="8"/>
      <c r="Z136" s="8" t="s">
        <v>365</v>
      </c>
      <c r="AA136" s="8"/>
      <c r="AB136" s="8"/>
      <c r="AF136" s="69"/>
      <c r="AG136" s="69"/>
    </row>
    <row r="137" spans="1:33" x14ac:dyDescent="0.25">
      <c r="A137" s="234"/>
      <c r="C137" s="8" t="s">
        <v>163</v>
      </c>
      <c r="D137" s="8"/>
      <c r="E137" s="8" t="s">
        <v>203</v>
      </c>
      <c r="P137" s="8" t="s">
        <v>26</v>
      </c>
      <c r="Q137" s="8"/>
      <c r="R137" s="8" t="s">
        <v>209</v>
      </c>
      <c r="S137" s="463"/>
      <c r="T137" s="463"/>
      <c r="U137" s="463"/>
      <c r="V137" s="463"/>
      <c r="W137" s="463"/>
      <c r="Z137" s="8" t="s">
        <v>366</v>
      </c>
      <c r="AA137" s="8"/>
      <c r="AB137" s="8"/>
      <c r="AF137" s="69"/>
      <c r="AG137" s="69"/>
    </row>
    <row r="138" spans="1:33" x14ac:dyDescent="0.25">
      <c r="A138" s="234"/>
      <c r="C138" s="8" t="s">
        <v>167</v>
      </c>
      <c r="D138" s="8"/>
      <c r="E138" s="8" t="s">
        <v>168</v>
      </c>
      <c r="P138" s="8" t="s">
        <v>24</v>
      </c>
      <c r="Q138" s="8"/>
      <c r="R138" s="8" t="s">
        <v>27</v>
      </c>
      <c r="S138" s="8"/>
      <c r="AF138" s="69"/>
      <c r="AG138" s="69"/>
    </row>
    <row r="139" spans="1:33" x14ac:dyDescent="0.25">
      <c r="A139" s="234"/>
      <c r="C139" s="8" t="s">
        <v>183</v>
      </c>
      <c r="D139" s="8"/>
      <c r="E139" s="8" t="s">
        <v>223</v>
      </c>
      <c r="P139" s="8" t="s">
        <v>442</v>
      </c>
      <c r="Q139" s="8"/>
      <c r="R139" s="8" t="s">
        <v>443</v>
      </c>
      <c r="S139" s="8"/>
      <c r="T139" s="8"/>
      <c r="U139" s="8"/>
      <c r="AF139" s="69"/>
      <c r="AG139" s="69"/>
    </row>
  </sheetData>
  <autoFilter ref="A11:AN113"/>
  <mergeCells count="8">
    <mergeCell ref="S137:W137"/>
    <mergeCell ref="A8:B8"/>
    <mergeCell ref="Z8:AC8"/>
    <mergeCell ref="A2:AC2"/>
    <mergeCell ref="A5:C5"/>
    <mergeCell ref="Z5:AC5"/>
    <mergeCell ref="A6:C6"/>
    <mergeCell ref="Z6:AC6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O141"/>
  <sheetViews>
    <sheetView topLeftCell="J1" workbookViewId="0">
      <selection activeCell="AA138" sqref="AA138"/>
    </sheetView>
  </sheetViews>
  <sheetFormatPr baseColWidth="10" defaultRowHeight="15" x14ac:dyDescent="0.25"/>
  <cols>
    <col min="1" max="1" width="5.5703125" customWidth="1"/>
    <col min="2" max="2" width="34.28515625" customWidth="1"/>
    <col min="3" max="4" width="8.140625" customWidth="1"/>
    <col min="5" max="5" width="6.5703125" customWidth="1"/>
    <col min="6" max="38" width="8.140625" customWidth="1"/>
    <col min="39" max="40" width="9.5703125" customWidth="1"/>
    <col min="41" max="41" width="11.42578125" customWidth="1"/>
  </cols>
  <sheetData>
    <row r="1" spans="1:41" x14ac:dyDescent="0.25">
      <c r="A1" s="234"/>
      <c r="AG1" s="66"/>
      <c r="AH1" s="66"/>
    </row>
    <row r="2" spans="1:41" x14ac:dyDescent="0.25">
      <c r="A2" s="299"/>
      <c r="B2" s="3"/>
      <c r="D2" s="3"/>
      <c r="E2" s="3"/>
      <c r="F2" s="3"/>
      <c r="G2" s="3"/>
      <c r="H2" s="3"/>
      <c r="I2" s="299" t="s">
        <v>7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64"/>
      <c r="AH2" s="64"/>
      <c r="AI2" s="3"/>
      <c r="AJ2" s="3"/>
      <c r="AK2" s="3"/>
    </row>
    <row r="3" spans="1:41" x14ac:dyDescent="0.25">
      <c r="A3" s="234"/>
      <c r="AG3" s="66"/>
      <c r="AH3" s="66"/>
    </row>
    <row r="4" spans="1:41" x14ac:dyDescent="0.25">
      <c r="A4" s="234"/>
      <c r="AG4" s="66"/>
      <c r="AH4" s="66"/>
    </row>
    <row r="5" spans="1:41" x14ac:dyDescent="0.25">
      <c r="A5" s="482" t="s">
        <v>149</v>
      </c>
      <c r="B5" s="482"/>
      <c r="C5" s="482"/>
      <c r="W5" s="9" t="s">
        <v>0</v>
      </c>
      <c r="X5" s="48"/>
      <c r="Y5" s="48"/>
      <c r="Z5" s="7"/>
      <c r="AA5" s="458" t="s">
        <v>150</v>
      </c>
      <c r="AB5" s="458"/>
      <c r="AC5" s="458"/>
      <c r="AD5" s="458"/>
      <c r="AE5" s="36"/>
      <c r="AF5" s="36"/>
      <c r="AG5" s="65"/>
      <c r="AH5" s="65"/>
      <c r="AI5" s="36"/>
      <c r="AJ5" s="36"/>
    </row>
    <row r="6" spans="1:41" x14ac:dyDescent="0.25">
      <c r="A6" s="482" t="s">
        <v>148</v>
      </c>
      <c r="B6" s="482"/>
      <c r="C6" s="482"/>
      <c r="W6" s="9" t="s">
        <v>1</v>
      </c>
      <c r="X6" s="48"/>
      <c r="Y6" s="48"/>
      <c r="Z6" s="7"/>
      <c r="AA6" s="458" t="s">
        <v>153</v>
      </c>
      <c r="AB6" s="458"/>
      <c r="AC6" s="458"/>
      <c r="AD6" s="458"/>
      <c r="AE6" s="36"/>
      <c r="AF6" s="36"/>
      <c r="AG6" s="65"/>
      <c r="AH6" s="65"/>
      <c r="AI6" s="36"/>
      <c r="AJ6" s="36"/>
    </row>
    <row r="7" spans="1:41" x14ac:dyDescent="0.25">
      <c r="A7" s="299"/>
      <c r="W7" s="10"/>
      <c r="X7" s="10"/>
      <c r="Y7" s="10"/>
      <c r="Z7" s="5"/>
      <c r="AG7" s="66"/>
      <c r="AH7" s="66"/>
    </row>
    <row r="8" spans="1:41" x14ac:dyDescent="0.25">
      <c r="A8" s="455" t="s">
        <v>152</v>
      </c>
      <c r="B8" s="456"/>
      <c r="W8" s="9" t="s">
        <v>3</v>
      </c>
      <c r="X8" s="48"/>
      <c r="Y8" s="48"/>
      <c r="Z8" s="7"/>
      <c r="AA8" s="458" t="s">
        <v>415</v>
      </c>
      <c r="AB8" s="458"/>
      <c r="AC8" s="458"/>
      <c r="AD8" s="458"/>
      <c r="AG8" s="66"/>
      <c r="AH8" s="66"/>
    </row>
    <row r="9" spans="1:41" ht="15.75" thickBot="1" x14ac:dyDescent="0.3">
      <c r="A9" s="234"/>
      <c r="AG9" s="66"/>
      <c r="AH9" s="66"/>
    </row>
    <row r="10" spans="1:41" ht="48.75" thickBot="1" x14ac:dyDescent="0.3">
      <c r="A10" s="77" t="s">
        <v>9</v>
      </c>
      <c r="B10" s="78" t="s">
        <v>10</v>
      </c>
      <c r="C10" s="237" t="s">
        <v>56</v>
      </c>
      <c r="D10" s="237" t="s">
        <v>264</v>
      </c>
      <c r="E10" s="237" t="s">
        <v>416</v>
      </c>
      <c r="F10" s="237" t="s">
        <v>11</v>
      </c>
      <c r="G10" s="237" t="s">
        <v>154</v>
      </c>
      <c r="H10" s="237" t="s">
        <v>347</v>
      </c>
      <c r="I10" s="237" t="s">
        <v>158</v>
      </c>
      <c r="J10" s="237" t="s">
        <v>159</v>
      </c>
      <c r="K10" s="237" t="s">
        <v>160</v>
      </c>
      <c r="L10" s="237" t="s">
        <v>412</v>
      </c>
      <c r="M10" s="237" t="s">
        <v>364</v>
      </c>
      <c r="N10" s="237" t="s">
        <v>161</v>
      </c>
      <c r="O10" s="237" t="s">
        <v>444</v>
      </c>
      <c r="P10" s="237" t="s">
        <v>162</v>
      </c>
      <c r="Q10" s="237" t="s">
        <v>166</v>
      </c>
      <c r="R10" s="237" t="s">
        <v>155</v>
      </c>
      <c r="S10" s="237" t="s">
        <v>182</v>
      </c>
      <c r="T10" s="237" t="s">
        <v>255</v>
      </c>
      <c r="U10" s="237" t="s">
        <v>55</v>
      </c>
      <c r="V10" s="237" t="s">
        <v>12</v>
      </c>
      <c r="W10" s="237" t="s">
        <v>14</v>
      </c>
      <c r="X10" s="237" t="s">
        <v>13</v>
      </c>
      <c r="Y10" s="237" t="s">
        <v>184</v>
      </c>
      <c r="Z10" s="237" t="s">
        <v>185</v>
      </c>
      <c r="AA10" s="237" t="s">
        <v>15</v>
      </c>
      <c r="AB10" s="237" t="s">
        <v>16</v>
      </c>
      <c r="AC10" s="237" t="s">
        <v>57</v>
      </c>
      <c r="AD10" s="237" t="s">
        <v>17</v>
      </c>
      <c r="AE10" s="238" t="s">
        <v>225</v>
      </c>
      <c r="AF10" s="238" t="s">
        <v>17</v>
      </c>
      <c r="AG10" s="238" t="s">
        <v>179</v>
      </c>
      <c r="AH10" s="237" t="s">
        <v>170</v>
      </c>
      <c r="AI10" s="237" t="s">
        <v>173</v>
      </c>
      <c r="AJ10" s="239" t="s">
        <v>259</v>
      </c>
      <c r="AK10" s="239" t="s">
        <v>348</v>
      </c>
      <c r="AL10" s="120" t="s">
        <v>51</v>
      </c>
      <c r="AM10" s="93" t="s">
        <v>38</v>
      </c>
      <c r="AN10" s="95" t="s">
        <v>52</v>
      </c>
      <c r="AO10" t="s">
        <v>433</v>
      </c>
    </row>
    <row r="11" spans="1:41" hidden="1" x14ac:dyDescent="0.25">
      <c r="A11" s="240">
        <v>1</v>
      </c>
      <c r="B11" s="116" t="s">
        <v>61</v>
      </c>
      <c r="C11" s="241"/>
      <c r="D11" s="112"/>
      <c r="E11" s="62"/>
      <c r="F11" s="62"/>
      <c r="G11" s="242"/>
      <c r="H11" s="24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>
        <f>6*12</f>
        <v>72</v>
      </c>
      <c r="Z11" s="62">
        <f>6*12</f>
        <v>72</v>
      </c>
      <c r="AA11" s="63"/>
      <c r="AB11" s="62"/>
      <c r="AC11" s="63"/>
      <c r="AD11" s="63"/>
      <c r="AE11" s="62"/>
      <c r="AF11" s="63"/>
      <c r="AG11" s="243"/>
      <c r="AH11" s="243">
        <f>1*6</f>
        <v>6</v>
      </c>
      <c r="AI11" s="62"/>
      <c r="AJ11" s="126"/>
      <c r="AK11" s="126"/>
      <c r="AL11" s="300">
        <f>SUM(C11:AK11)</f>
        <v>150</v>
      </c>
      <c r="AM11" s="96">
        <v>0</v>
      </c>
      <c r="AN11" s="40" t="e">
        <f t="shared" ref="AN11:AN74" si="0">+AM11/C11</f>
        <v>#DIV/0!</v>
      </c>
      <c r="AO11" t="s">
        <v>375</v>
      </c>
    </row>
    <row r="12" spans="1:41" hidden="1" x14ac:dyDescent="0.25">
      <c r="A12" s="246">
        <v>2</v>
      </c>
      <c r="B12" s="42" t="s">
        <v>63</v>
      </c>
      <c r="C12" s="119"/>
      <c r="D12" s="59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>
        <f>6*12</f>
        <v>72</v>
      </c>
      <c r="Z12" s="41">
        <f>6*12</f>
        <v>72</v>
      </c>
      <c r="AA12" s="1"/>
      <c r="AB12" s="41"/>
      <c r="AC12" s="1"/>
      <c r="AD12" s="1"/>
      <c r="AE12" s="41"/>
      <c r="AF12" s="1"/>
      <c r="AG12" s="58"/>
      <c r="AH12" s="58">
        <f>1*6</f>
        <v>6</v>
      </c>
      <c r="AI12" s="41"/>
      <c r="AJ12" s="42"/>
      <c r="AK12" s="42"/>
      <c r="AL12" s="301">
        <f t="shared" ref="AL12:AL75" si="1">SUM(C12:AK12)</f>
        <v>150</v>
      </c>
      <c r="AM12" s="39">
        <v>0</v>
      </c>
      <c r="AN12" s="40" t="e">
        <f t="shared" si="0"/>
        <v>#DIV/0!</v>
      </c>
      <c r="AO12" t="s">
        <v>375</v>
      </c>
    </row>
    <row r="13" spans="1:41" hidden="1" x14ac:dyDescent="0.25">
      <c r="A13" s="240">
        <v>3</v>
      </c>
      <c r="B13" s="42" t="s">
        <v>64</v>
      </c>
      <c r="C13" s="119"/>
      <c r="D13" s="59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>
        <f>1*6</f>
        <v>6</v>
      </c>
      <c r="X13" s="41"/>
      <c r="Y13" s="41">
        <f>10*12</f>
        <v>120</v>
      </c>
      <c r="Z13" s="41">
        <f>2*12</f>
        <v>24</v>
      </c>
      <c r="AA13" s="1"/>
      <c r="AB13" s="41"/>
      <c r="AC13" s="1"/>
      <c r="AD13" s="1"/>
      <c r="AE13" s="41"/>
      <c r="AF13" s="1"/>
      <c r="AG13" s="58"/>
      <c r="AH13" s="58"/>
      <c r="AI13" s="41"/>
      <c r="AJ13" s="42"/>
      <c r="AK13" s="42"/>
      <c r="AL13" s="301">
        <f t="shared" si="1"/>
        <v>150</v>
      </c>
      <c r="AM13" s="39">
        <v>0</v>
      </c>
      <c r="AN13" s="40" t="e">
        <f t="shared" si="0"/>
        <v>#DIV/0!</v>
      </c>
      <c r="AO13" t="s">
        <v>375</v>
      </c>
    </row>
    <row r="14" spans="1:41" hidden="1" x14ac:dyDescent="0.25">
      <c r="A14" s="240">
        <v>4</v>
      </c>
      <c r="B14" s="42" t="s">
        <v>66</v>
      </c>
      <c r="C14" s="484" t="s">
        <v>417</v>
      </c>
      <c r="D14" s="461"/>
      <c r="E14" s="461"/>
      <c r="F14" s="461"/>
      <c r="G14" s="461"/>
      <c r="H14" s="461"/>
      <c r="I14" s="461"/>
      <c r="J14" s="461"/>
      <c r="K14" s="461"/>
      <c r="L14" s="461"/>
      <c r="M14" s="461"/>
      <c r="N14" s="461"/>
      <c r="O14" s="461"/>
      <c r="P14" s="461"/>
      <c r="Q14" s="461"/>
      <c r="R14" s="461"/>
      <c r="S14" s="461"/>
      <c r="T14" s="461"/>
      <c r="U14" s="461"/>
      <c r="V14" s="461"/>
      <c r="W14" s="461"/>
      <c r="X14" s="461"/>
      <c r="Y14" s="461"/>
      <c r="Z14" s="461"/>
      <c r="AA14" s="461"/>
      <c r="AB14" s="461"/>
      <c r="AC14" s="461"/>
      <c r="AD14" s="461"/>
      <c r="AE14" s="461"/>
      <c r="AF14" s="461"/>
      <c r="AG14" s="461"/>
      <c r="AH14" s="461"/>
      <c r="AI14" s="461"/>
      <c r="AJ14" s="461"/>
      <c r="AK14" s="483"/>
      <c r="AL14" s="301">
        <f>SUM(C14:AK14)</f>
        <v>0</v>
      </c>
      <c r="AM14" s="39">
        <v>0</v>
      </c>
      <c r="AN14" s="40" t="e">
        <f>+AM14/#REF!</f>
        <v>#REF!</v>
      </c>
      <c r="AO14" t="s">
        <v>375</v>
      </c>
    </row>
    <row r="15" spans="1:41" hidden="1" x14ac:dyDescent="0.25">
      <c r="A15" s="246">
        <v>5</v>
      </c>
      <c r="B15" s="42" t="s">
        <v>67</v>
      </c>
      <c r="C15" s="464" t="s">
        <v>418</v>
      </c>
      <c r="D15" s="447"/>
      <c r="E15" s="447"/>
      <c r="F15" s="447"/>
      <c r="G15" s="447"/>
      <c r="H15" s="447"/>
      <c r="I15" s="447"/>
      <c r="J15" s="447"/>
      <c r="K15" s="447"/>
      <c r="L15" s="447"/>
      <c r="M15" s="447"/>
      <c r="N15" s="447"/>
      <c r="O15" s="447"/>
      <c r="P15" s="447"/>
      <c r="Q15" s="447"/>
      <c r="R15" s="447"/>
      <c r="S15" s="447"/>
      <c r="T15" s="447"/>
      <c r="U15" s="447"/>
      <c r="V15" s="447"/>
      <c r="W15" s="447"/>
      <c r="X15" s="447"/>
      <c r="Y15" s="447"/>
      <c r="Z15" s="447"/>
      <c r="AA15" s="447"/>
      <c r="AB15" s="447"/>
      <c r="AC15" s="447"/>
      <c r="AD15" s="447"/>
      <c r="AE15" s="447"/>
      <c r="AF15" s="447"/>
      <c r="AG15" s="447"/>
      <c r="AH15" s="447"/>
      <c r="AI15" s="447"/>
      <c r="AJ15" s="447"/>
      <c r="AK15" s="477"/>
      <c r="AL15" s="301">
        <f>SUM(C15:AK15)</f>
        <v>0</v>
      </c>
      <c r="AM15" s="39">
        <v>145</v>
      </c>
      <c r="AN15" s="40" t="e">
        <f>+AM15/#REF!</f>
        <v>#REF!</v>
      </c>
      <c r="AO15" t="s">
        <v>375</v>
      </c>
    </row>
    <row r="16" spans="1:41" hidden="1" x14ac:dyDescent="0.25">
      <c r="A16" s="240">
        <v>6</v>
      </c>
      <c r="B16" s="42" t="s">
        <v>68</v>
      </c>
      <c r="C16" s="119"/>
      <c r="D16" s="59"/>
      <c r="E16" s="41"/>
      <c r="F16" s="41"/>
      <c r="G16" s="57"/>
      <c r="H16" s="57"/>
      <c r="I16" s="41"/>
      <c r="J16" s="43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>
        <f>1*12</f>
        <v>12</v>
      </c>
      <c r="Z16" s="41">
        <f>5*12</f>
        <v>60</v>
      </c>
      <c r="AA16" s="1"/>
      <c r="AB16" s="41"/>
      <c r="AC16" s="1"/>
      <c r="AD16" s="1"/>
      <c r="AE16" s="41"/>
      <c r="AF16" s="1"/>
      <c r="AG16" s="58"/>
      <c r="AH16" s="58"/>
      <c r="AI16" s="41"/>
      <c r="AJ16" s="42"/>
      <c r="AK16" s="42"/>
      <c r="AL16" s="301">
        <f t="shared" si="1"/>
        <v>72</v>
      </c>
      <c r="AM16" s="39">
        <v>0</v>
      </c>
      <c r="AN16" s="40" t="e">
        <f t="shared" si="0"/>
        <v>#DIV/0!</v>
      </c>
      <c r="AO16" t="s">
        <v>375</v>
      </c>
    </row>
    <row r="17" spans="1:41" hidden="1" x14ac:dyDescent="0.25">
      <c r="A17" s="240">
        <v>7</v>
      </c>
      <c r="B17" s="42" t="s">
        <v>69</v>
      </c>
      <c r="C17" s="119"/>
      <c r="D17" s="59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>
        <f>9*6</f>
        <v>54</v>
      </c>
      <c r="X17" s="41"/>
      <c r="Y17" s="41">
        <f>5*12</f>
        <v>60</v>
      </c>
      <c r="Z17" s="41">
        <f>3*12</f>
        <v>36</v>
      </c>
      <c r="AA17" s="1"/>
      <c r="AB17" s="41"/>
      <c r="AC17" s="1"/>
      <c r="AD17" s="1"/>
      <c r="AE17" s="41"/>
      <c r="AF17" s="1"/>
      <c r="AG17" s="58"/>
      <c r="AH17" s="58"/>
      <c r="AI17" s="41"/>
      <c r="AJ17" s="42"/>
      <c r="AK17" s="42"/>
      <c r="AL17" s="301">
        <f t="shared" si="1"/>
        <v>150</v>
      </c>
      <c r="AM17" s="39">
        <v>0</v>
      </c>
      <c r="AN17" s="40" t="e">
        <f t="shared" si="0"/>
        <v>#DIV/0!</v>
      </c>
      <c r="AO17" t="s">
        <v>375</v>
      </c>
    </row>
    <row r="18" spans="1:41" hidden="1" x14ac:dyDescent="0.25">
      <c r="A18" s="246">
        <v>8</v>
      </c>
      <c r="B18" s="42" t="s">
        <v>70</v>
      </c>
      <c r="C18" s="119"/>
      <c r="D18" s="59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>
        <f>9*6</f>
        <v>54</v>
      </c>
      <c r="X18" s="41"/>
      <c r="Y18" s="41"/>
      <c r="Z18" s="41">
        <f>8*12</f>
        <v>96</v>
      </c>
      <c r="AA18" s="1"/>
      <c r="AB18" s="41"/>
      <c r="AC18" s="1"/>
      <c r="AD18" s="41"/>
      <c r="AE18" s="41"/>
      <c r="AF18" s="41"/>
      <c r="AG18" s="58"/>
      <c r="AH18" s="58"/>
      <c r="AI18" s="41"/>
      <c r="AJ18" s="42"/>
      <c r="AK18" s="42"/>
      <c r="AL18" s="301">
        <f t="shared" si="1"/>
        <v>150</v>
      </c>
      <c r="AM18" s="39">
        <v>0</v>
      </c>
      <c r="AN18" s="40" t="e">
        <f t="shared" si="0"/>
        <v>#DIV/0!</v>
      </c>
      <c r="AO18" t="s">
        <v>375</v>
      </c>
    </row>
    <row r="19" spans="1:41" hidden="1" x14ac:dyDescent="0.25">
      <c r="A19" s="240">
        <v>9</v>
      </c>
      <c r="B19" s="42" t="s">
        <v>71</v>
      </c>
      <c r="C19" s="119"/>
      <c r="D19" s="59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>
        <f>7*6</f>
        <v>42</v>
      </c>
      <c r="X19" s="41"/>
      <c r="Y19" s="41">
        <f>3*12</f>
        <v>36</v>
      </c>
      <c r="Z19" s="41">
        <f>6*12</f>
        <v>72</v>
      </c>
      <c r="AA19" s="1"/>
      <c r="AB19" s="41"/>
      <c r="AC19" s="1"/>
      <c r="AD19" s="309"/>
      <c r="AE19" s="41"/>
      <c r="AF19" s="41"/>
      <c r="AG19" s="41"/>
      <c r="AH19" s="41"/>
      <c r="AI19" s="41"/>
      <c r="AJ19" s="41"/>
      <c r="AK19" s="310"/>
      <c r="AL19" s="301">
        <f t="shared" si="1"/>
        <v>150</v>
      </c>
      <c r="AM19" s="39">
        <v>0</v>
      </c>
      <c r="AN19" s="40" t="e">
        <f t="shared" si="0"/>
        <v>#DIV/0!</v>
      </c>
      <c r="AO19" t="s">
        <v>375</v>
      </c>
    </row>
    <row r="20" spans="1:41" hidden="1" x14ac:dyDescent="0.25">
      <c r="A20" s="240">
        <v>10</v>
      </c>
      <c r="B20" s="42" t="s">
        <v>72</v>
      </c>
      <c r="C20" s="119"/>
      <c r="D20" s="59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>
        <f>3*6</f>
        <v>18</v>
      </c>
      <c r="X20" s="41"/>
      <c r="Y20" s="41">
        <f>7*12</f>
        <v>84</v>
      </c>
      <c r="Z20" s="41">
        <f>4*12</f>
        <v>48</v>
      </c>
      <c r="AA20" s="1"/>
      <c r="AB20" s="41"/>
      <c r="AC20" s="1"/>
      <c r="AD20" s="1"/>
      <c r="AE20" s="41"/>
      <c r="AF20" s="1"/>
      <c r="AG20" s="58"/>
      <c r="AH20" s="58"/>
      <c r="AI20" s="41"/>
      <c r="AJ20" s="42"/>
      <c r="AK20" s="42"/>
      <c r="AL20" s="301">
        <f t="shared" si="1"/>
        <v>150</v>
      </c>
      <c r="AM20" s="39">
        <v>0</v>
      </c>
      <c r="AN20" s="40" t="e">
        <f t="shared" si="0"/>
        <v>#DIV/0!</v>
      </c>
      <c r="AO20" t="s">
        <v>375</v>
      </c>
    </row>
    <row r="21" spans="1:41" hidden="1" x14ac:dyDescent="0.25">
      <c r="A21" s="246">
        <v>11</v>
      </c>
      <c r="B21" s="42" t="s">
        <v>73</v>
      </c>
      <c r="C21" s="464" t="s">
        <v>237</v>
      </c>
      <c r="D21" s="447"/>
      <c r="E21" s="447"/>
      <c r="F21" s="447"/>
      <c r="G21" s="447"/>
      <c r="H21" s="447"/>
      <c r="I21" s="447"/>
      <c r="J21" s="447"/>
      <c r="K21" s="447"/>
      <c r="L21" s="447"/>
      <c r="M21" s="447"/>
      <c r="N21" s="447"/>
      <c r="O21" s="447"/>
      <c r="P21" s="447"/>
      <c r="Q21" s="447"/>
      <c r="R21" s="447"/>
      <c r="S21" s="447"/>
      <c r="T21" s="447"/>
      <c r="U21" s="447"/>
      <c r="V21" s="447"/>
      <c r="W21" s="447"/>
      <c r="X21" s="447"/>
      <c r="Y21" s="447"/>
      <c r="Z21" s="447"/>
      <c r="AA21" s="447"/>
      <c r="AB21" s="447"/>
      <c r="AC21" s="447"/>
      <c r="AD21" s="447"/>
      <c r="AE21" s="447"/>
      <c r="AF21" s="447"/>
      <c r="AG21" s="447"/>
      <c r="AH21" s="447"/>
      <c r="AI21" s="447"/>
      <c r="AJ21" s="447"/>
      <c r="AK21" s="477"/>
      <c r="AL21" s="301">
        <f>SUM(C21:AK21)</f>
        <v>0</v>
      </c>
      <c r="AM21" s="39">
        <v>0</v>
      </c>
      <c r="AN21" s="40" t="e">
        <f>+AM21/#REF!</f>
        <v>#REF!</v>
      </c>
      <c r="AO21" t="s">
        <v>375</v>
      </c>
    </row>
    <row r="22" spans="1:41" hidden="1" x14ac:dyDescent="0.25">
      <c r="A22" s="240">
        <v>12</v>
      </c>
      <c r="B22" s="42" t="s">
        <v>74</v>
      </c>
      <c r="C22" s="119"/>
      <c r="D22" s="59"/>
      <c r="E22" s="41"/>
      <c r="F22" s="41"/>
      <c r="G22" s="41"/>
      <c r="H22" s="41"/>
      <c r="I22" s="41"/>
      <c r="J22" s="45"/>
      <c r="K22" s="41"/>
      <c r="L22" s="41"/>
      <c r="M22" s="41"/>
      <c r="N22" s="41"/>
      <c r="O22" s="41"/>
      <c r="P22" s="41"/>
      <c r="Q22" s="41"/>
      <c r="R22" s="41"/>
      <c r="S22" s="41"/>
      <c r="T22" s="45"/>
      <c r="U22" s="45"/>
      <c r="V22" s="41"/>
      <c r="W22" s="41">
        <f>7*6</f>
        <v>42</v>
      </c>
      <c r="X22" s="41"/>
      <c r="Y22" s="41">
        <f>4*12</f>
        <v>48</v>
      </c>
      <c r="Z22" s="41">
        <f>5*12</f>
        <v>60</v>
      </c>
      <c r="AA22" s="1"/>
      <c r="AB22" s="41"/>
      <c r="AC22" s="1"/>
      <c r="AD22" s="1"/>
      <c r="AE22" s="41"/>
      <c r="AF22" s="41"/>
      <c r="AG22" s="41"/>
      <c r="AH22" s="41"/>
      <c r="AI22" s="41"/>
      <c r="AJ22" s="41"/>
      <c r="AK22" s="42"/>
      <c r="AL22" s="301">
        <f t="shared" si="1"/>
        <v>150</v>
      </c>
      <c r="AM22" s="39">
        <v>0</v>
      </c>
      <c r="AN22" s="40" t="e">
        <f t="shared" si="0"/>
        <v>#DIV/0!</v>
      </c>
      <c r="AO22" t="s">
        <v>375</v>
      </c>
    </row>
    <row r="23" spans="1:41" hidden="1" x14ac:dyDescent="0.25">
      <c r="A23" s="240">
        <v>13</v>
      </c>
      <c r="B23" s="42" t="s">
        <v>75</v>
      </c>
      <c r="C23" s="119"/>
      <c r="D23" s="59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>
        <f>9*6</f>
        <v>54</v>
      </c>
      <c r="X23" s="41"/>
      <c r="Y23" s="41">
        <f>2*12</f>
        <v>24</v>
      </c>
      <c r="Z23" s="41">
        <f>6*12</f>
        <v>72</v>
      </c>
      <c r="AA23" s="1"/>
      <c r="AB23" s="41"/>
      <c r="AC23" s="1"/>
      <c r="AD23" s="1"/>
      <c r="AE23" s="41"/>
      <c r="AF23" s="1"/>
      <c r="AG23" s="58"/>
      <c r="AH23" s="58"/>
      <c r="AI23" s="41"/>
      <c r="AJ23" s="42"/>
      <c r="AK23" s="42"/>
      <c r="AL23" s="301">
        <f t="shared" si="1"/>
        <v>150</v>
      </c>
      <c r="AM23" s="39">
        <v>0</v>
      </c>
      <c r="AN23" s="40" t="e">
        <f t="shared" si="0"/>
        <v>#DIV/0!</v>
      </c>
      <c r="AO23" t="s">
        <v>375</v>
      </c>
    </row>
    <row r="24" spans="1:41" hidden="1" x14ac:dyDescent="0.25">
      <c r="A24" s="246">
        <v>14</v>
      </c>
      <c r="B24" s="42" t="s">
        <v>76</v>
      </c>
      <c r="C24" s="119"/>
      <c r="D24" s="59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>
        <f>9*6</f>
        <v>54</v>
      </c>
      <c r="X24" s="41"/>
      <c r="Y24" s="41">
        <f>2*12</f>
        <v>24</v>
      </c>
      <c r="Z24" s="41">
        <f>6*12</f>
        <v>72</v>
      </c>
      <c r="AA24" s="1"/>
      <c r="AB24" s="41"/>
      <c r="AC24" s="1"/>
      <c r="AD24" s="1"/>
      <c r="AE24" s="41"/>
      <c r="AF24" s="1"/>
      <c r="AG24" s="58"/>
      <c r="AH24" s="58"/>
      <c r="AI24" s="41"/>
      <c r="AJ24" s="42"/>
      <c r="AK24" s="42"/>
      <c r="AL24" s="301">
        <f t="shared" si="1"/>
        <v>150</v>
      </c>
      <c r="AM24" s="39">
        <v>0</v>
      </c>
      <c r="AN24" s="40" t="e">
        <f t="shared" si="0"/>
        <v>#DIV/0!</v>
      </c>
      <c r="AO24" t="s">
        <v>375</v>
      </c>
    </row>
    <row r="25" spans="1:41" hidden="1" x14ac:dyDescent="0.25">
      <c r="A25" s="240">
        <v>15</v>
      </c>
      <c r="B25" s="42" t="s">
        <v>77</v>
      </c>
      <c r="C25" s="119"/>
      <c r="D25" s="59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>
        <f>9*6</f>
        <v>54</v>
      </c>
      <c r="X25" s="41"/>
      <c r="Y25" s="41">
        <f>2*12</f>
        <v>24</v>
      </c>
      <c r="Z25" s="41">
        <f>6*12</f>
        <v>72</v>
      </c>
      <c r="AA25" s="1"/>
      <c r="AB25" s="41"/>
      <c r="AC25" s="1"/>
      <c r="AD25" s="1"/>
      <c r="AE25" s="41"/>
      <c r="AF25" s="1"/>
      <c r="AG25" s="58"/>
      <c r="AH25" s="58"/>
      <c r="AI25" s="41"/>
      <c r="AJ25" s="42"/>
      <c r="AK25" s="42"/>
      <c r="AL25" s="301">
        <f t="shared" si="1"/>
        <v>150</v>
      </c>
      <c r="AM25" s="39">
        <v>0</v>
      </c>
      <c r="AN25" s="40" t="e">
        <f t="shared" si="0"/>
        <v>#DIV/0!</v>
      </c>
      <c r="AO25" t="s">
        <v>375</v>
      </c>
    </row>
    <row r="26" spans="1:41" hidden="1" x14ac:dyDescent="0.25">
      <c r="A26" s="240">
        <v>16</v>
      </c>
      <c r="B26" s="42" t="s">
        <v>78</v>
      </c>
      <c r="C26" s="119"/>
      <c r="D26" s="59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>
        <f>2*6</f>
        <v>12</v>
      </c>
      <c r="X26" s="41"/>
      <c r="Y26" s="41">
        <f>5*12</f>
        <v>60</v>
      </c>
      <c r="Z26" s="41">
        <f>6*12</f>
        <v>72</v>
      </c>
      <c r="AA26" s="1"/>
      <c r="AB26" s="41"/>
      <c r="AC26" s="1"/>
      <c r="AD26" s="1"/>
      <c r="AE26" s="41"/>
      <c r="AF26" s="1"/>
      <c r="AG26" s="58"/>
      <c r="AH26" s="58"/>
      <c r="AI26" s="41">
        <f>1*6</f>
        <v>6</v>
      </c>
      <c r="AJ26" s="42"/>
      <c r="AK26" s="42"/>
      <c r="AL26" s="301">
        <f t="shared" si="1"/>
        <v>150</v>
      </c>
      <c r="AM26" s="39">
        <v>0</v>
      </c>
      <c r="AN26" s="40" t="e">
        <f t="shared" si="0"/>
        <v>#DIV/0!</v>
      </c>
      <c r="AO26" t="s">
        <v>375</v>
      </c>
    </row>
    <row r="27" spans="1:41" hidden="1" x14ac:dyDescent="0.25">
      <c r="A27" s="246">
        <v>17</v>
      </c>
      <c r="B27" s="42" t="s">
        <v>79</v>
      </c>
      <c r="C27" s="118"/>
      <c r="D27" s="251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>
        <f>7*6</f>
        <v>42</v>
      </c>
      <c r="X27" s="43"/>
      <c r="Y27" s="43">
        <f>4*12</f>
        <v>48</v>
      </c>
      <c r="Z27" s="43">
        <f>5*12</f>
        <v>60</v>
      </c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128"/>
      <c r="AL27" s="301">
        <f t="shared" si="1"/>
        <v>150</v>
      </c>
      <c r="AM27" s="39">
        <v>0</v>
      </c>
      <c r="AN27" s="40" t="e">
        <f t="shared" si="0"/>
        <v>#DIV/0!</v>
      </c>
      <c r="AO27" t="s">
        <v>375</v>
      </c>
    </row>
    <row r="28" spans="1:41" hidden="1" x14ac:dyDescent="0.25">
      <c r="A28" s="240">
        <v>18</v>
      </c>
      <c r="B28" s="42" t="s">
        <v>80</v>
      </c>
      <c r="C28" s="118"/>
      <c r="D28" s="251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>
        <f>7*6</f>
        <v>42</v>
      </c>
      <c r="X28" s="43"/>
      <c r="Y28" s="43">
        <f>5*12</f>
        <v>60</v>
      </c>
      <c r="Z28" s="43">
        <f>4*12</f>
        <v>48</v>
      </c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128"/>
      <c r="AL28" s="301">
        <f t="shared" si="1"/>
        <v>150</v>
      </c>
      <c r="AM28" s="39">
        <v>0</v>
      </c>
      <c r="AN28" s="40" t="e">
        <f t="shared" si="0"/>
        <v>#DIV/0!</v>
      </c>
      <c r="AO28" t="s">
        <v>375</v>
      </c>
    </row>
    <row r="29" spans="1:41" hidden="1" x14ac:dyDescent="0.25">
      <c r="A29" s="240">
        <v>19</v>
      </c>
      <c r="B29" s="42" t="s">
        <v>81</v>
      </c>
      <c r="C29" s="118"/>
      <c r="D29" s="251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>
        <f>3*6</f>
        <v>18</v>
      </c>
      <c r="X29" s="43"/>
      <c r="Y29" s="43">
        <f>5*12</f>
        <v>60</v>
      </c>
      <c r="Z29" s="43">
        <f>6*12</f>
        <v>72</v>
      </c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128"/>
      <c r="AL29" s="301">
        <f t="shared" si="1"/>
        <v>150</v>
      </c>
      <c r="AM29" s="39">
        <v>0</v>
      </c>
      <c r="AN29" s="40" t="e">
        <f t="shared" si="0"/>
        <v>#DIV/0!</v>
      </c>
      <c r="AO29" t="s">
        <v>375</v>
      </c>
    </row>
    <row r="30" spans="1:41" hidden="1" x14ac:dyDescent="0.25">
      <c r="A30" s="240">
        <v>21</v>
      </c>
      <c r="B30" s="42" t="s">
        <v>377</v>
      </c>
      <c r="C30" s="119"/>
      <c r="D30" s="59"/>
      <c r="E30" s="41"/>
      <c r="F30" s="41"/>
      <c r="G30" s="41"/>
      <c r="H30" s="41"/>
      <c r="I30" s="41"/>
      <c r="J30" s="309"/>
      <c r="K30" s="41"/>
      <c r="L30" s="41"/>
      <c r="M30" s="41"/>
      <c r="N30" s="41"/>
      <c r="O30" s="41"/>
      <c r="P30" s="41"/>
      <c r="Q30" s="41"/>
      <c r="R30" s="41"/>
      <c r="S30" s="41"/>
      <c r="T30" s="309"/>
      <c r="U30" s="309"/>
      <c r="V30" s="41"/>
      <c r="W30" s="41">
        <f>1*6</f>
        <v>6</v>
      </c>
      <c r="X30" s="41"/>
      <c r="Y30" s="41">
        <f>2*12</f>
        <v>24</v>
      </c>
      <c r="Z30" s="41">
        <f>4*12</f>
        <v>48</v>
      </c>
      <c r="AA30" s="460" t="s">
        <v>419</v>
      </c>
      <c r="AB30" s="461"/>
      <c r="AC30" s="461"/>
      <c r="AD30" s="461"/>
      <c r="AE30" s="461"/>
      <c r="AF30" s="461"/>
      <c r="AG30" s="461"/>
      <c r="AH30" s="461"/>
      <c r="AI30" s="461"/>
      <c r="AJ30" s="461"/>
      <c r="AK30" s="483"/>
      <c r="AL30" s="301">
        <f t="shared" si="1"/>
        <v>78</v>
      </c>
      <c r="AM30" s="39">
        <v>0</v>
      </c>
      <c r="AN30" s="40" t="e">
        <f t="shared" si="0"/>
        <v>#DIV/0!</v>
      </c>
      <c r="AO30" t="s">
        <v>375</v>
      </c>
    </row>
    <row r="31" spans="1:41" hidden="1" x14ac:dyDescent="0.25">
      <c r="A31" s="240">
        <v>22</v>
      </c>
      <c r="B31" s="42" t="s">
        <v>85</v>
      </c>
      <c r="C31" s="119"/>
      <c r="D31" s="59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>
        <f>1*6</f>
        <v>6</v>
      </c>
      <c r="X31" s="41"/>
      <c r="Y31" s="41">
        <f>5*12</f>
        <v>60</v>
      </c>
      <c r="Z31" s="41">
        <f>7*12</f>
        <v>84</v>
      </c>
      <c r="AA31" s="1"/>
      <c r="AB31" s="41"/>
      <c r="AC31" s="1"/>
      <c r="AD31" s="309"/>
      <c r="AE31" s="41"/>
      <c r="AF31" s="41"/>
      <c r="AG31" s="41"/>
      <c r="AH31" s="41"/>
      <c r="AI31" s="41"/>
      <c r="AJ31" s="41"/>
      <c r="AK31" s="310"/>
      <c r="AL31" s="301">
        <f t="shared" si="1"/>
        <v>150</v>
      </c>
      <c r="AM31" s="39">
        <v>0</v>
      </c>
      <c r="AN31" s="40" t="e">
        <f t="shared" si="0"/>
        <v>#DIV/0!</v>
      </c>
      <c r="AO31" t="s">
        <v>375</v>
      </c>
    </row>
    <row r="32" spans="1:41" hidden="1" x14ac:dyDescent="0.25">
      <c r="A32" s="246">
        <v>23</v>
      </c>
      <c r="B32" s="42" t="s">
        <v>87</v>
      </c>
      <c r="C32" s="118"/>
      <c r="D32" s="59"/>
      <c r="E32" s="43">
        <f>25*6</f>
        <v>150</v>
      </c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128"/>
      <c r="AL32" s="301">
        <f t="shared" si="1"/>
        <v>150</v>
      </c>
      <c r="AM32" s="39">
        <v>334</v>
      </c>
      <c r="AN32" s="40" t="e">
        <f t="shared" si="0"/>
        <v>#DIV/0!</v>
      </c>
      <c r="AO32" t="s">
        <v>375</v>
      </c>
    </row>
    <row r="33" spans="1:41" hidden="1" x14ac:dyDescent="0.25">
      <c r="A33" s="240">
        <v>24</v>
      </c>
      <c r="B33" s="42" t="s">
        <v>88</v>
      </c>
      <c r="C33" s="464" t="s">
        <v>420</v>
      </c>
      <c r="D33" s="447"/>
      <c r="E33" s="447"/>
      <c r="F33" s="447"/>
      <c r="G33" s="447"/>
      <c r="H33" s="447"/>
      <c r="I33" s="447"/>
      <c r="J33" s="447"/>
      <c r="K33" s="447"/>
      <c r="L33" s="447"/>
      <c r="M33" s="447"/>
      <c r="N33" s="447"/>
      <c r="O33" s="447"/>
      <c r="P33" s="447"/>
      <c r="Q33" s="447"/>
      <c r="R33" s="447"/>
      <c r="S33" s="447"/>
      <c r="T33" s="447"/>
      <c r="U33" s="447"/>
      <c r="V33" s="447"/>
      <c r="W33" s="447"/>
      <c r="X33" s="447"/>
      <c r="Y33" s="447"/>
      <c r="Z33" s="447"/>
      <c r="AA33" s="447"/>
      <c r="AB33" s="447"/>
      <c r="AC33" s="447"/>
      <c r="AD33" s="447"/>
      <c r="AE33" s="447"/>
      <c r="AF33" s="447"/>
      <c r="AG33" s="447"/>
      <c r="AH33" s="447"/>
      <c r="AI33" s="447"/>
      <c r="AJ33" s="447"/>
      <c r="AK33" s="477"/>
      <c r="AL33" s="301">
        <f>SUM(C33:AK33)</f>
        <v>0</v>
      </c>
      <c r="AM33" s="39">
        <v>0</v>
      </c>
      <c r="AN33" s="40" t="e">
        <f>+AM33/#REF!</f>
        <v>#REF!</v>
      </c>
      <c r="AO33" t="s">
        <v>375</v>
      </c>
    </row>
    <row r="34" spans="1:41" hidden="1" x14ac:dyDescent="0.25">
      <c r="A34" s="240">
        <v>25</v>
      </c>
      <c r="B34" s="42" t="s">
        <v>89</v>
      </c>
      <c r="C34" s="119"/>
      <c r="D34" s="59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>
        <f>9*6</f>
        <v>54</v>
      </c>
      <c r="X34" s="41"/>
      <c r="Y34" s="41">
        <f>2*12</f>
        <v>24</v>
      </c>
      <c r="Z34" s="41">
        <f>6*12</f>
        <v>72</v>
      </c>
      <c r="AA34" s="1"/>
      <c r="AB34" s="41"/>
      <c r="AC34" s="1"/>
      <c r="AD34" s="1"/>
      <c r="AE34" s="41"/>
      <c r="AF34" s="1"/>
      <c r="AG34" s="58"/>
      <c r="AH34" s="58"/>
      <c r="AI34" s="41"/>
      <c r="AJ34" s="42"/>
      <c r="AK34" s="42"/>
      <c r="AL34" s="301">
        <f t="shared" si="1"/>
        <v>150</v>
      </c>
      <c r="AM34" s="39">
        <v>0</v>
      </c>
      <c r="AN34" s="40" t="e">
        <f t="shared" si="0"/>
        <v>#DIV/0!</v>
      </c>
      <c r="AO34" t="s">
        <v>375</v>
      </c>
    </row>
    <row r="35" spans="1:41" hidden="1" x14ac:dyDescent="0.25">
      <c r="A35" s="246">
        <v>26</v>
      </c>
      <c r="B35" s="42" t="s">
        <v>90</v>
      </c>
      <c r="C35" s="119"/>
      <c r="D35" s="59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>
        <f>9*6</f>
        <v>54</v>
      </c>
      <c r="X35" s="41"/>
      <c r="Y35" s="41">
        <f>1*12</f>
        <v>12</v>
      </c>
      <c r="Z35" s="41">
        <f>7*12</f>
        <v>84</v>
      </c>
      <c r="AA35" s="1"/>
      <c r="AB35" s="41"/>
      <c r="AC35" s="1"/>
      <c r="AD35" s="41"/>
      <c r="AE35" s="41"/>
      <c r="AF35" s="41"/>
      <c r="AG35" s="58"/>
      <c r="AH35" s="58"/>
      <c r="AI35" s="41"/>
      <c r="AJ35" s="42"/>
      <c r="AK35" s="42"/>
      <c r="AL35" s="301">
        <f t="shared" si="1"/>
        <v>150</v>
      </c>
      <c r="AM35" s="39">
        <v>0</v>
      </c>
      <c r="AN35" s="40" t="e">
        <f t="shared" si="0"/>
        <v>#DIV/0!</v>
      </c>
      <c r="AO35" t="s">
        <v>375</v>
      </c>
    </row>
    <row r="36" spans="1:41" hidden="1" x14ac:dyDescent="0.25">
      <c r="A36" s="240">
        <v>27</v>
      </c>
      <c r="B36" s="117" t="s">
        <v>91</v>
      </c>
      <c r="C36" s="484" t="s">
        <v>421</v>
      </c>
      <c r="D36" s="461"/>
      <c r="E36" s="461"/>
      <c r="F36" s="461"/>
      <c r="G36" s="461"/>
      <c r="H36" s="461"/>
      <c r="I36" s="461"/>
      <c r="J36" s="461"/>
      <c r="K36" s="461"/>
      <c r="L36" s="461"/>
      <c r="M36" s="461"/>
      <c r="N36" s="461"/>
      <c r="O36" s="461"/>
      <c r="P36" s="461"/>
      <c r="Q36" s="461"/>
      <c r="R36" s="461"/>
      <c r="S36" s="461"/>
      <c r="T36" s="461"/>
      <c r="U36" s="461"/>
      <c r="V36" s="461"/>
      <c r="W36" s="461"/>
      <c r="X36" s="461"/>
      <c r="Y36" s="461"/>
      <c r="Z36" s="461"/>
      <c r="AA36" s="461"/>
      <c r="AB36" s="461"/>
      <c r="AC36" s="461"/>
      <c r="AD36" s="461"/>
      <c r="AE36" s="461"/>
      <c r="AF36" s="461"/>
      <c r="AG36" s="461"/>
      <c r="AH36" s="461"/>
      <c r="AI36" s="461"/>
      <c r="AJ36" s="461"/>
      <c r="AK36" s="483"/>
      <c r="AL36" s="301">
        <f>SUM(C36:AK36)</f>
        <v>0</v>
      </c>
      <c r="AM36" s="39">
        <v>0</v>
      </c>
      <c r="AN36" s="40" t="e">
        <f>+AM36/#REF!</f>
        <v>#REF!</v>
      </c>
      <c r="AO36" t="s">
        <v>375</v>
      </c>
    </row>
    <row r="37" spans="1:41" hidden="1" x14ac:dyDescent="0.25">
      <c r="A37" s="240">
        <v>28</v>
      </c>
      <c r="B37" s="42" t="s">
        <v>93</v>
      </c>
      <c r="C37" s="119"/>
      <c r="D37" s="59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>
        <f>9*6</f>
        <v>54</v>
      </c>
      <c r="U37" s="41">
        <f>8*12</f>
        <v>96</v>
      </c>
      <c r="V37" s="41"/>
      <c r="W37" s="41"/>
      <c r="X37" s="41"/>
      <c r="Y37" s="41"/>
      <c r="Z37" s="41"/>
      <c r="AA37" s="1"/>
      <c r="AB37" s="41"/>
      <c r="AC37" s="1"/>
      <c r="AD37" s="1"/>
      <c r="AE37" s="41"/>
      <c r="AF37" s="1"/>
      <c r="AG37" s="58"/>
      <c r="AH37" s="58"/>
      <c r="AI37" s="41"/>
      <c r="AJ37" s="42"/>
      <c r="AK37" s="42"/>
      <c r="AL37" s="301">
        <f t="shared" si="1"/>
        <v>150</v>
      </c>
      <c r="AM37" s="39">
        <v>0</v>
      </c>
      <c r="AN37" s="40" t="e">
        <f t="shared" si="0"/>
        <v>#DIV/0!</v>
      </c>
      <c r="AO37" t="s">
        <v>375</v>
      </c>
    </row>
    <row r="38" spans="1:41" hidden="1" x14ac:dyDescent="0.25">
      <c r="A38" s="246">
        <v>29</v>
      </c>
      <c r="B38" s="42" t="s">
        <v>94</v>
      </c>
      <c r="C38" s="119"/>
      <c r="D38" s="59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>
        <f>7*6</f>
        <v>42</v>
      </c>
      <c r="X38" s="41"/>
      <c r="Y38" s="41">
        <f>4*12</f>
        <v>48</v>
      </c>
      <c r="Z38" s="41">
        <f>5*12</f>
        <v>60</v>
      </c>
      <c r="AA38" s="1"/>
      <c r="AB38" s="41"/>
      <c r="AC38" s="1"/>
      <c r="AD38" s="1"/>
      <c r="AE38" s="41"/>
      <c r="AF38" s="1"/>
      <c r="AG38" s="58"/>
      <c r="AH38" s="58"/>
      <c r="AI38" s="41"/>
      <c r="AJ38" s="42"/>
      <c r="AK38" s="42"/>
      <c r="AL38" s="301">
        <f t="shared" si="1"/>
        <v>150</v>
      </c>
      <c r="AM38" s="39">
        <v>0</v>
      </c>
      <c r="AN38" s="40" t="e">
        <f t="shared" si="0"/>
        <v>#DIV/0!</v>
      </c>
      <c r="AO38" t="s">
        <v>375</v>
      </c>
    </row>
    <row r="39" spans="1:41" hidden="1" x14ac:dyDescent="0.25">
      <c r="A39" s="240">
        <v>30</v>
      </c>
      <c r="B39" s="42" t="s">
        <v>95</v>
      </c>
      <c r="C39" s="119"/>
      <c r="D39" s="59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>
        <f>5*6</f>
        <v>30</v>
      </c>
      <c r="X39" s="41"/>
      <c r="Y39" s="41">
        <f>4*12</f>
        <v>48</v>
      </c>
      <c r="Z39" s="41">
        <f>6*12</f>
        <v>72</v>
      </c>
      <c r="AA39" s="1"/>
      <c r="AB39" s="41"/>
      <c r="AC39" s="1"/>
      <c r="AD39" s="41"/>
      <c r="AE39" s="41"/>
      <c r="AF39" s="41"/>
      <c r="AG39" s="41"/>
      <c r="AH39" s="58"/>
      <c r="AI39" s="58"/>
      <c r="AJ39" s="58"/>
      <c r="AK39" s="155"/>
      <c r="AL39" s="301">
        <f t="shared" si="1"/>
        <v>150</v>
      </c>
      <c r="AM39" s="39">
        <v>0</v>
      </c>
      <c r="AN39" s="40" t="e">
        <f t="shared" si="0"/>
        <v>#DIV/0!</v>
      </c>
      <c r="AO39" t="s">
        <v>375</v>
      </c>
    </row>
    <row r="40" spans="1:41" hidden="1" x14ac:dyDescent="0.25">
      <c r="A40" s="240">
        <v>31</v>
      </c>
      <c r="B40" s="42" t="s">
        <v>96</v>
      </c>
      <c r="C40" s="484" t="s">
        <v>422</v>
      </c>
      <c r="D40" s="461"/>
      <c r="E40" s="461"/>
      <c r="F40" s="461"/>
      <c r="G40" s="461"/>
      <c r="H40" s="461"/>
      <c r="I40" s="461"/>
      <c r="J40" s="461"/>
      <c r="K40" s="461"/>
      <c r="L40" s="461"/>
      <c r="M40" s="461"/>
      <c r="N40" s="461"/>
      <c r="O40" s="461"/>
      <c r="P40" s="461"/>
      <c r="Q40" s="461"/>
      <c r="R40" s="461"/>
      <c r="S40" s="461"/>
      <c r="T40" s="461"/>
      <c r="U40" s="461"/>
      <c r="V40" s="461"/>
      <c r="W40" s="461"/>
      <c r="X40" s="461"/>
      <c r="Y40" s="461"/>
      <c r="Z40" s="461"/>
      <c r="AA40" s="461"/>
      <c r="AB40" s="461"/>
      <c r="AC40" s="461"/>
      <c r="AD40" s="461"/>
      <c r="AE40" s="461"/>
      <c r="AF40" s="461"/>
      <c r="AG40" s="461"/>
      <c r="AH40" s="461"/>
      <c r="AI40" s="461"/>
      <c r="AJ40" s="461"/>
      <c r="AK40" s="483"/>
      <c r="AL40" s="301">
        <f>SUM(C40:AK40)</f>
        <v>0</v>
      </c>
      <c r="AM40" s="39">
        <v>0</v>
      </c>
      <c r="AN40" s="40" t="e">
        <f>+AM40/#REF!</f>
        <v>#REF!</v>
      </c>
      <c r="AO40" t="s">
        <v>375</v>
      </c>
    </row>
    <row r="41" spans="1:41" hidden="1" x14ac:dyDescent="0.25">
      <c r="A41" s="246">
        <v>32</v>
      </c>
      <c r="B41" s="42" t="s">
        <v>97</v>
      </c>
      <c r="C41" s="119"/>
      <c r="D41" s="59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>
        <f>3*6</f>
        <v>18</v>
      </c>
      <c r="X41" s="41"/>
      <c r="Y41" s="41">
        <f>4*12</f>
        <v>48</v>
      </c>
      <c r="Z41" s="41">
        <f>7*12</f>
        <v>84</v>
      </c>
      <c r="AA41" s="1"/>
      <c r="AB41" s="41"/>
      <c r="AC41" s="1"/>
      <c r="AD41" s="1"/>
      <c r="AE41" s="41"/>
      <c r="AF41" s="41"/>
      <c r="AG41" s="41"/>
      <c r="AH41" s="41"/>
      <c r="AI41" s="41"/>
      <c r="AJ41" s="41"/>
      <c r="AK41" s="42"/>
      <c r="AL41" s="301">
        <f t="shared" si="1"/>
        <v>150</v>
      </c>
      <c r="AM41" s="39">
        <v>0</v>
      </c>
      <c r="AN41" s="40" t="e">
        <f t="shared" si="0"/>
        <v>#DIV/0!</v>
      </c>
      <c r="AO41" t="s">
        <v>375</v>
      </c>
    </row>
    <row r="42" spans="1:41" hidden="1" x14ac:dyDescent="0.25">
      <c r="A42" s="240">
        <v>33</v>
      </c>
      <c r="B42" s="42" t="s">
        <v>98</v>
      </c>
      <c r="C42" s="474" t="s">
        <v>380</v>
      </c>
      <c r="D42" s="475"/>
      <c r="E42" s="475"/>
      <c r="F42" s="475"/>
      <c r="G42" s="475"/>
      <c r="H42" s="475"/>
      <c r="I42" s="475"/>
      <c r="J42" s="475"/>
      <c r="K42" s="475"/>
      <c r="L42" s="475"/>
      <c r="M42" s="475"/>
      <c r="N42" s="475"/>
      <c r="O42" s="475"/>
      <c r="P42" s="475"/>
      <c r="Q42" s="475"/>
      <c r="R42" s="475"/>
      <c r="S42" s="475"/>
      <c r="T42" s="475"/>
      <c r="U42" s="475"/>
      <c r="V42" s="475"/>
      <c r="W42" s="475"/>
      <c r="X42" s="475"/>
      <c r="Y42" s="475"/>
      <c r="Z42" s="475"/>
      <c r="AA42" s="475"/>
      <c r="AB42" s="475"/>
      <c r="AC42" s="475"/>
      <c r="AD42" s="475"/>
      <c r="AE42" s="475"/>
      <c r="AF42" s="475"/>
      <c r="AG42" s="475"/>
      <c r="AH42" s="475"/>
      <c r="AI42" s="475"/>
      <c r="AJ42" s="475"/>
      <c r="AK42" s="479"/>
      <c r="AL42" s="301">
        <f>SUM(C42:AK42)</f>
        <v>0</v>
      </c>
      <c r="AM42" s="39">
        <v>0</v>
      </c>
      <c r="AN42" s="40" t="e">
        <f>+AM42/#REF!</f>
        <v>#REF!</v>
      </c>
      <c r="AO42" t="s">
        <v>375</v>
      </c>
    </row>
    <row r="43" spans="1:41" hidden="1" x14ac:dyDescent="0.25">
      <c r="A43" s="240">
        <v>34</v>
      </c>
      <c r="B43" s="42" t="s">
        <v>99</v>
      </c>
      <c r="C43" s="119"/>
      <c r="D43" s="59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>
        <f>7*6</f>
        <v>42</v>
      </c>
      <c r="X43" s="41"/>
      <c r="Y43" s="41">
        <f>5*12</f>
        <v>60</v>
      </c>
      <c r="Z43" s="41">
        <f>4*12</f>
        <v>48</v>
      </c>
      <c r="AA43" s="1"/>
      <c r="AB43" s="41"/>
      <c r="AC43" s="1"/>
      <c r="AD43" s="1"/>
      <c r="AE43" s="41"/>
      <c r="AF43" s="1"/>
      <c r="AG43" s="58"/>
      <c r="AH43" s="58"/>
      <c r="AI43" s="41"/>
      <c r="AJ43" s="42"/>
      <c r="AK43" s="42"/>
      <c r="AL43" s="301">
        <f t="shared" si="1"/>
        <v>150</v>
      </c>
      <c r="AM43" s="39">
        <v>0</v>
      </c>
      <c r="AN43" s="40" t="e">
        <f t="shared" si="0"/>
        <v>#DIV/0!</v>
      </c>
      <c r="AO43" t="s">
        <v>375</v>
      </c>
    </row>
    <row r="44" spans="1:41" hidden="1" x14ac:dyDescent="0.25">
      <c r="A44" s="246">
        <v>35</v>
      </c>
      <c r="B44" s="42" t="s">
        <v>100</v>
      </c>
      <c r="C44" s="119"/>
      <c r="D44" s="59"/>
      <c r="E44" s="41"/>
      <c r="F44" s="41">
        <f>9*6</f>
        <v>54</v>
      </c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>
        <f>8*12</f>
        <v>96</v>
      </c>
      <c r="Z44" s="41"/>
      <c r="AA44" s="1"/>
      <c r="AB44" s="41"/>
      <c r="AC44" s="1"/>
      <c r="AD44" s="41"/>
      <c r="AE44" s="41"/>
      <c r="AF44" s="41"/>
      <c r="AG44" s="58"/>
      <c r="AH44" s="58"/>
      <c r="AI44" s="41"/>
      <c r="AJ44" s="42"/>
      <c r="AK44" s="42"/>
      <c r="AL44" s="301">
        <f t="shared" si="1"/>
        <v>150</v>
      </c>
      <c r="AM44" s="39">
        <v>0</v>
      </c>
      <c r="AN44" s="40" t="e">
        <f t="shared" si="0"/>
        <v>#DIV/0!</v>
      </c>
      <c r="AO44" t="s">
        <v>375</v>
      </c>
    </row>
    <row r="45" spans="1:41" hidden="1" x14ac:dyDescent="0.25">
      <c r="A45" s="240">
        <v>36</v>
      </c>
      <c r="B45" s="42" t="s">
        <v>101</v>
      </c>
      <c r="C45" s="119"/>
      <c r="D45" s="59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>
        <f>10*6</f>
        <v>60</v>
      </c>
      <c r="V45" s="41"/>
      <c r="W45" s="41">
        <f>7*6</f>
        <v>42</v>
      </c>
      <c r="X45" s="41"/>
      <c r="Y45" s="41">
        <f>1*12</f>
        <v>12</v>
      </c>
      <c r="Z45" s="41">
        <f>3*12</f>
        <v>36</v>
      </c>
      <c r="AA45" s="1"/>
      <c r="AB45" s="41"/>
      <c r="AC45" s="1"/>
      <c r="AD45" s="250"/>
      <c r="AE45" s="250"/>
      <c r="AF45" s="250"/>
      <c r="AG45" s="250"/>
      <c r="AH45" s="250"/>
      <c r="AI45" s="250"/>
      <c r="AJ45" s="250"/>
      <c r="AK45" s="287"/>
      <c r="AL45" s="301">
        <f t="shared" si="1"/>
        <v>150</v>
      </c>
      <c r="AM45" s="39">
        <v>0</v>
      </c>
      <c r="AN45" s="40" t="e">
        <f t="shared" si="0"/>
        <v>#DIV/0!</v>
      </c>
      <c r="AO45" t="s">
        <v>375</v>
      </c>
    </row>
    <row r="46" spans="1:41" hidden="1" x14ac:dyDescent="0.25">
      <c r="A46" s="240">
        <v>37</v>
      </c>
      <c r="B46" s="42" t="s">
        <v>102</v>
      </c>
      <c r="C46" s="119"/>
      <c r="D46" s="59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>
        <f>10*6</f>
        <v>60</v>
      </c>
      <c r="V46" s="41"/>
      <c r="W46" s="41">
        <f>15*6</f>
        <v>90</v>
      </c>
      <c r="X46" s="41"/>
      <c r="Y46" s="41"/>
      <c r="Z46" s="41"/>
      <c r="AA46" s="1"/>
      <c r="AB46" s="41"/>
      <c r="AC46" s="1"/>
      <c r="AD46" s="1"/>
      <c r="AE46" s="41"/>
      <c r="AF46" s="41"/>
      <c r="AG46" s="41"/>
      <c r="AH46" s="41"/>
      <c r="AI46" s="41"/>
      <c r="AJ46" s="41"/>
      <c r="AK46" s="42"/>
      <c r="AL46" s="301">
        <f t="shared" si="1"/>
        <v>150</v>
      </c>
      <c r="AM46" s="39">
        <v>0</v>
      </c>
      <c r="AN46" s="40" t="e">
        <f t="shared" si="0"/>
        <v>#DIV/0!</v>
      </c>
      <c r="AO46" t="s">
        <v>375</v>
      </c>
    </row>
    <row r="47" spans="1:41" hidden="1" x14ac:dyDescent="0.25">
      <c r="A47" s="246">
        <v>38</v>
      </c>
      <c r="B47" s="42" t="s">
        <v>103</v>
      </c>
      <c r="C47" s="119"/>
      <c r="D47" s="59"/>
      <c r="E47" s="41">
        <f>25*6</f>
        <v>150</v>
      </c>
      <c r="F47" s="41"/>
      <c r="G47" s="41"/>
      <c r="H47" s="485" t="s">
        <v>382</v>
      </c>
      <c r="I47" s="486"/>
      <c r="J47" s="486"/>
      <c r="K47" s="486"/>
      <c r="L47" s="486"/>
      <c r="M47" s="486"/>
      <c r="N47" s="486"/>
      <c r="O47" s="486"/>
      <c r="P47" s="486"/>
      <c r="Q47" s="486"/>
      <c r="R47" s="486"/>
      <c r="S47" s="486"/>
      <c r="T47" s="486"/>
      <c r="U47" s="486"/>
      <c r="V47" s="486"/>
      <c r="W47" s="486"/>
      <c r="X47" s="486"/>
      <c r="Y47" s="486"/>
      <c r="Z47" s="486"/>
      <c r="AA47" s="486"/>
      <c r="AB47" s="486"/>
      <c r="AC47" s="486"/>
      <c r="AD47" s="486"/>
      <c r="AE47" s="486"/>
      <c r="AF47" s="486"/>
      <c r="AG47" s="486"/>
      <c r="AH47" s="486"/>
      <c r="AI47" s="486"/>
      <c r="AJ47" s="486"/>
      <c r="AK47" s="487"/>
      <c r="AL47" s="301">
        <f t="shared" si="1"/>
        <v>150</v>
      </c>
      <c r="AM47" s="39">
        <v>0</v>
      </c>
      <c r="AN47" s="40" t="e">
        <f t="shared" si="0"/>
        <v>#DIV/0!</v>
      </c>
      <c r="AO47" t="s">
        <v>375</v>
      </c>
    </row>
    <row r="48" spans="1:41" hidden="1" x14ac:dyDescent="0.25">
      <c r="A48" s="240">
        <v>39</v>
      </c>
      <c r="B48" s="42" t="s">
        <v>104</v>
      </c>
      <c r="C48" s="119"/>
      <c r="D48" s="59"/>
      <c r="E48" s="41">
        <f>25*6</f>
        <v>150</v>
      </c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1"/>
      <c r="AB48" s="41"/>
      <c r="AC48" s="1"/>
      <c r="AD48" s="1"/>
      <c r="AE48" s="41"/>
      <c r="AF48" s="1"/>
      <c r="AG48" s="58"/>
      <c r="AH48" s="58"/>
      <c r="AI48" s="41"/>
      <c r="AJ48" s="42"/>
      <c r="AK48" s="42"/>
      <c r="AL48" s="301">
        <f t="shared" si="1"/>
        <v>150</v>
      </c>
      <c r="AM48" s="39">
        <v>39</v>
      </c>
      <c r="AN48" s="40" t="e">
        <f t="shared" si="0"/>
        <v>#DIV/0!</v>
      </c>
      <c r="AO48" t="s">
        <v>375</v>
      </c>
    </row>
    <row r="49" spans="1:41" hidden="1" x14ac:dyDescent="0.25">
      <c r="A49" s="240">
        <v>40</v>
      </c>
      <c r="B49" s="42" t="s">
        <v>105</v>
      </c>
      <c r="C49" s="119"/>
      <c r="D49" s="59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>
        <f>1*6</f>
        <v>6</v>
      </c>
      <c r="V49" s="41"/>
      <c r="W49" s="41"/>
      <c r="X49" s="41"/>
      <c r="Y49" s="41">
        <f>4*12</f>
        <v>48</v>
      </c>
      <c r="Z49" s="41">
        <f>8*12</f>
        <v>96</v>
      </c>
      <c r="AA49" s="1"/>
      <c r="AB49" s="41"/>
      <c r="AC49" s="1"/>
      <c r="AD49" s="41"/>
      <c r="AE49" s="41"/>
      <c r="AF49" s="41"/>
      <c r="AG49" s="58"/>
      <c r="AH49" s="58"/>
      <c r="AI49" s="41"/>
      <c r="AJ49" s="42"/>
      <c r="AK49" s="42"/>
      <c r="AL49" s="301">
        <f t="shared" si="1"/>
        <v>150</v>
      </c>
      <c r="AM49" s="39">
        <v>0</v>
      </c>
      <c r="AN49" s="40" t="e">
        <f t="shared" si="0"/>
        <v>#DIV/0!</v>
      </c>
      <c r="AO49" t="s">
        <v>375</v>
      </c>
    </row>
    <row r="50" spans="1:41" hidden="1" x14ac:dyDescent="0.25">
      <c r="A50" s="246">
        <v>41</v>
      </c>
      <c r="B50" s="42" t="s">
        <v>106</v>
      </c>
      <c r="C50" s="119"/>
      <c r="D50" s="59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>
        <f>1*12</f>
        <v>12</v>
      </c>
      <c r="Z50" s="41">
        <f>1*12</f>
        <v>12</v>
      </c>
      <c r="AA50" s="460" t="s">
        <v>422</v>
      </c>
      <c r="AB50" s="461"/>
      <c r="AC50" s="461"/>
      <c r="AD50" s="461"/>
      <c r="AE50" s="461"/>
      <c r="AF50" s="461"/>
      <c r="AG50" s="461"/>
      <c r="AH50" s="461"/>
      <c r="AI50" s="461"/>
      <c r="AJ50" s="461"/>
      <c r="AK50" s="483"/>
      <c r="AL50" s="301">
        <f t="shared" si="1"/>
        <v>24</v>
      </c>
      <c r="AM50" s="39">
        <v>0</v>
      </c>
      <c r="AN50" s="40" t="e">
        <f t="shared" si="0"/>
        <v>#DIV/0!</v>
      </c>
      <c r="AO50" t="s">
        <v>375</v>
      </c>
    </row>
    <row r="51" spans="1:41" hidden="1" x14ac:dyDescent="0.25">
      <c r="A51" s="240">
        <v>42</v>
      </c>
      <c r="B51" s="42" t="s">
        <v>107</v>
      </c>
      <c r="C51" s="119"/>
      <c r="D51" s="59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>
        <f>1*6</f>
        <v>6</v>
      </c>
      <c r="X51" s="41"/>
      <c r="Y51" s="41">
        <f>6*12</f>
        <v>72</v>
      </c>
      <c r="Z51" s="41">
        <f>6*12</f>
        <v>72</v>
      </c>
      <c r="AA51" s="1"/>
      <c r="AB51" s="41"/>
      <c r="AC51" s="1"/>
      <c r="AD51" s="1"/>
      <c r="AE51" s="41"/>
      <c r="AF51" s="250"/>
      <c r="AG51" s="250"/>
      <c r="AH51" s="250"/>
      <c r="AI51" s="250"/>
      <c r="AJ51" s="250"/>
      <c r="AK51" s="42"/>
      <c r="AL51" s="301">
        <f t="shared" si="1"/>
        <v>150</v>
      </c>
      <c r="AM51" s="39">
        <v>0</v>
      </c>
      <c r="AN51" s="40" t="e">
        <f t="shared" si="0"/>
        <v>#DIV/0!</v>
      </c>
      <c r="AO51" t="s">
        <v>375</v>
      </c>
    </row>
    <row r="52" spans="1:41" hidden="1" x14ac:dyDescent="0.25">
      <c r="A52" s="240">
        <v>43</v>
      </c>
      <c r="B52" s="42" t="s">
        <v>110</v>
      </c>
      <c r="C52" s="119"/>
      <c r="D52" s="59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>
        <f>1*6</f>
        <v>6</v>
      </c>
      <c r="X52" s="41"/>
      <c r="Y52" s="41">
        <f>7*12</f>
        <v>84</v>
      </c>
      <c r="Z52" s="41">
        <f>5*12</f>
        <v>60</v>
      </c>
      <c r="AA52" s="1"/>
      <c r="AB52" s="41"/>
      <c r="AC52" s="1"/>
      <c r="AD52" s="1"/>
      <c r="AE52" s="41"/>
      <c r="AF52" s="1"/>
      <c r="AG52" s="58"/>
      <c r="AH52" s="58"/>
      <c r="AI52" s="41"/>
      <c r="AJ52" s="42"/>
      <c r="AK52" s="42"/>
      <c r="AL52" s="301">
        <f t="shared" si="1"/>
        <v>150</v>
      </c>
      <c r="AM52" s="39">
        <v>0</v>
      </c>
      <c r="AN52" s="40" t="e">
        <f t="shared" si="0"/>
        <v>#DIV/0!</v>
      </c>
      <c r="AO52" t="s">
        <v>375</v>
      </c>
    </row>
    <row r="53" spans="1:41" hidden="1" x14ac:dyDescent="0.25">
      <c r="A53" s="246">
        <v>44</v>
      </c>
      <c r="B53" s="42" t="s">
        <v>112</v>
      </c>
      <c r="C53" s="118"/>
      <c r="D53" s="251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>
        <f>1*6</f>
        <v>6</v>
      </c>
      <c r="V53" s="43"/>
      <c r="W53" s="43"/>
      <c r="X53" s="43"/>
      <c r="Y53" s="43">
        <f>6*12</f>
        <v>72</v>
      </c>
      <c r="Z53" s="43">
        <f>6*12</f>
        <v>72</v>
      </c>
      <c r="AA53" s="43"/>
      <c r="AB53" s="43"/>
      <c r="AC53" s="43"/>
      <c r="AD53" s="43"/>
      <c r="AE53" s="43"/>
      <c r="AF53" s="43"/>
      <c r="AG53" s="43"/>
      <c r="AH53" s="43"/>
      <c r="AI53" s="43"/>
      <c r="AJ53" s="128"/>
      <c r="AK53" s="128"/>
      <c r="AL53" s="301">
        <f t="shared" si="1"/>
        <v>150</v>
      </c>
      <c r="AM53" s="39">
        <v>0</v>
      </c>
      <c r="AN53" s="40" t="e">
        <f t="shared" si="0"/>
        <v>#DIV/0!</v>
      </c>
      <c r="AO53" t="s">
        <v>375</v>
      </c>
    </row>
    <row r="54" spans="1:41" hidden="1" x14ac:dyDescent="0.25">
      <c r="A54" s="240">
        <v>45</v>
      </c>
      <c r="B54" s="42" t="s">
        <v>113</v>
      </c>
      <c r="C54" s="119"/>
      <c r="D54" s="59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>
        <f>5*6</f>
        <v>30</v>
      </c>
      <c r="U54" s="41"/>
      <c r="V54" s="41"/>
      <c r="W54" s="41"/>
      <c r="X54" s="41"/>
      <c r="Y54" s="41">
        <f>5*12</f>
        <v>60</v>
      </c>
      <c r="Z54" s="41">
        <f>5*12</f>
        <v>60</v>
      </c>
      <c r="AA54" s="1"/>
      <c r="AB54" s="41"/>
      <c r="AC54" s="1"/>
      <c r="AD54" s="1"/>
      <c r="AE54" s="41"/>
      <c r="AF54" s="41"/>
      <c r="AG54" s="41"/>
      <c r="AH54" s="41"/>
      <c r="AI54" s="41"/>
      <c r="AJ54" s="41"/>
      <c r="AK54" s="42"/>
      <c r="AL54" s="301">
        <f t="shared" si="1"/>
        <v>150</v>
      </c>
      <c r="AM54" s="39">
        <v>0</v>
      </c>
      <c r="AN54" s="40" t="e">
        <f t="shared" si="0"/>
        <v>#DIV/0!</v>
      </c>
      <c r="AO54" t="s">
        <v>375</v>
      </c>
    </row>
    <row r="55" spans="1:41" hidden="1" x14ac:dyDescent="0.25">
      <c r="A55" s="240">
        <v>46</v>
      </c>
      <c r="B55" s="42" t="s">
        <v>114</v>
      </c>
      <c r="C55" s="119"/>
      <c r="D55" s="59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>
        <f>2*6</f>
        <v>12</v>
      </c>
      <c r="T55" s="41"/>
      <c r="U55" s="41">
        <f>7*6</f>
        <v>42</v>
      </c>
      <c r="V55" s="41"/>
      <c r="W55" s="41"/>
      <c r="X55" s="41"/>
      <c r="Y55" s="41"/>
      <c r="Z55" s="41">
        <f>8*12</f>
        <v>96</v>
      </c>
      <c r="AA55" s="1"/>
      <c r="AB55" s="41"/>
      <c r="AC55" s="1"/>
      <c r="AD55" s="1"/>
      <c r="AE55" s="41"/>
      <c r="AF55" s="1"/>
      <c r="AG55" s="58"/>
      <c r="AH55" s="58"/>
      <c r="AI55" s="41"/>
      <c r="AJ55" s="42"/>
      <c r="AK55" s="42"/>
      <c r="AL55" s="301">
        <f t="shared" si="1"/>
        <v>150</v>
      </c>
      <c r="AM55" s="39">
        <v>3</v>
      </c>
      <c r="AN55" s="40" t="e">
        <f t="shared" si="0"/>
        <v>#DIV/0!</v>
      </c>
      <c r="AO55" t="s">
        <v>375</v>
      </c>
    </row>
    <row r="56" spans="1:41" hidden="1" x14ac:dyDescent="0.25">
      <c r="A56" s="246">
        <v>47</v>
      </c>
      <c r="B56" s="42" t="s">
        <v>115</v>
      </c>
      <c r="C56" s="119"/>
      <c r="D56" s="59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>
        <f>9*6</f>
        <v>54</v>
      </c>
      <c r="V56" s="41"/>
      <c r="W56" s="41"/>
      <c r="X56" s="41"/>
      <c r="Y56" s="41"/>
      <c r="Z56" s="41">
        <f>8*12</f>
        <v>96</v>
      </c>
      <c r="AA56" s="1"/>
      <c r="AB56" s="41"/>
      <c r="AC56" s="1"/>
      <c r="AD56" s="1"/>
      <c r="AE56" s="41"/>
      <c r="AF56" s="1"/>
      <c r="AG56" s="58"/>
      <c r="AH56" s="58"/>
      <c r="AI56" s="41"/>
      <c r="AJ56" s="42"/>
      <c r="AK56" s="42"/>
      <c r="AL56" s="301">
        <f t="shared" si="1"/>
        <v>150</v>
      </c>
      <c r="AM56" s="39">
        <v>0</v>
      </c>
      <c r="AN56" s="40" t="e">
        <f t="shared" si="0"/>
        <v>#DIV/0!</v>
      </c>
      <c r="AO56" t="s">
        <v>375</v>
      </c>
    </row>
    <row r="57" spans="1:41" hidden="1" x14ac:dyDescent="0.25">
      <c r="A57" s="240">
        <v>48</v>
      </c>
      <c r="B57" s="42" t="s">
        <v>116</v>
      </c>
      <c r="C57" s="119"/>
      <c r="D57" s="59"/>
      <c r="E57" s="41">
        <f>10*6</f>
        <v>60</v>
      </c>
      <c r="F57" s="41"/>
      <c r="G57" s="460" t="s">
        <v>423</v>
      </c>
      <c r="H57" s="461"/>
      <c r="I57" s="461"/>
      <c r="J57" s="461"/>
      <c r="K57" s="461"/>
      <c r="L57" s="461"/>
      <c r="M57" s="461"/>
      <c r="N57" s="461"/>
      <c r="O57" s="461"/>
      <c r="P57" s="461"/>
      <c r="Q57" s="461"/>
      <c r="R57" s="461"/>
      <c r="S57" s="461"/>
      <c r="T57" s="461"/>
      <c r="U57" s="461"/>
      <c r="V57" s="461"/>
      <c r="W57" s="461"/>
      <c r="X57" s="461"/>
      <c r="Y57" s="461"/>
      <c r="Z57" s="461"/>
      <c r="AA57" s="461"/>
      <c r="AB57" s="461"/>
      <c r="AC57" s="461"/>
      <c r="AD57" s="461"/>
      <c r="AE57" s="461"/>
      <c r="AF57" s="461"/>
      <c r="AG57" s="461"/>
      <c r="AH57" s="461"/>
      <c r="AI57" s="461"/>
      <c r="AJ57" s="461"/>
      <c r="AK57" s="483"/>
      <c r="AL57" s="301">
        <f t="shared" si="1"/>
        <v>60</v>
      </c>
      <c r="AM57" s="39">
        <v>13</v>
      </c>
      <c r="AN57" s="40" t="e">
        <f t="shared" si="0"/>
        <v>#DIV/0!</v>
      </c>
      <c r="AO57" t="s">
        <v>375</v>
      </c>
    </row>
    <row r="58" spans="1:41" hidden="1" x14ac:dyDescent="0.25">
      <c r="A58" s="240">
        <v>49</v>
      </c>
      <c r="B58" s="42" t="s">
        <v>117</v>
      </c>
      <c r="C58" s="118"/>
      <c r="D58" s="251"/>
      <c r="E58" s="43">
        <f>3*6</f>
        <v>18</v>
      </c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>
        <f>12*6</f>
        <v>72</v>
      </c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>
        <f>6*6</f>
        <v>36</v>
      </c>
      <c r="AF58" s="446" t="s">
        <v>424</v>
      </c>
      <c r="AG58" s="447"/>
      <c r="AH58" s="447"/>
      <c r="AI58" s="447"/>
      <c r="AJ58" s="447"/>
      <c r="AK58" s="477"/>
      <c r="AL58" s="301">
        <f t="shared" si="1"/>
        <v>126</v>
      </c>
      <c r="AM58" s="39">
        <v>1</v>
      </c>
      <c r="AN58" s="40" t="e">
        <f t="shared" si="0"/>
        <v>#DIV/0!</v>
      </c>
      <c r="AO58" t="s">
        <v>375</v>
      </c>
    </row>
    <row r="59" spans="1:41" hidden="1" x14ac:dyDescent="0.25">
      <c r="A59" s="246">
        <v>50</v>
      </c>
      <c r="B59" s="42" t="s">
        <v>118</v>
      </c>
      <c r="C59" s="119"/>
      <c r="D59" s="59"/>
      <c r="E59" s="41"/>
      <c r="F59" s="41">
        <f>11*6</f>
        <v>66</v>
      </c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>
        <f>4*6</f>
        <v>24</v>
      </c>
      <c r="V59" s="41"/>
      <c r="W59" s="41"/>
      <c r="X59" s="41"/>
      <c r="Y59" s="41"/>
      <c r="Z59" s="41">
        <f>5*12</f>
        <v>60</v>
      </c>
      <c r="AA59" s="1"/>
      <c r="AB59" s="41"/>
      <c r="AC59" s="1"/>
      <c r="AD59" s="1"/>
      <c r="AE59" s="41"/>
      <c r="AF59" s="1"/>
      <c r="AG59" s="58"/>
      <c r="AH59" s="58"/>
      <c r="AI59" s="41"/>
      <c r="AJ59" s="42"/>
      <c r="AK59" s="42"/>
      <c r="AL59" s="301">
        <f t="shared" si="1"/>
        <v>150</v>
      </c>
      <c r="AM59" s="39">
        <v>0</v>
      </c>
      <c r="AN59" s="40" t="e">
        <f t="shared" si="0"/>
        <v>#DIV/0!</v>
      </c>
      <c r="AO59" t="s">
        <v>375</v>
      </c>
    </row>
    <row r="60" spans="1:41" hidden="1" x14ac:dyDescent="0.25">
      <c r="A60" s="240">
        <v>51</v>
      </c>
      <c r="B60" s="42" t="s">
        <v>120</v>
      </c>
      <c r="C60" s="118"/>
      <c r="D60" s="251"/>
      <c r="E60" s="43">
        <f>3*6</f>
        <v>18</v>
      </c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>
        <f>10*6</f>
        <v>60</v>
      </c>
      <c r="U60" s="43"/>
      <c r="V60" s="43"/>
      <c r="W60" s="43"/>
      <c r="X60" s="43"/>
      <c r="Y60" s="43">
        <f>2*12</f>
        <v>24</v>
      </c>
      <c r="Z60" s="43">
        <f>1*12</f>
        <v>12</v>
      </c>
      <c r="AA60" s="43"/>
      <c r="AB60" s="43"/>
      <c r="AC60" s="43"/>
      <c r="AD60" s="43"/>
      <c r="AE60" s="43">
        <f>4*6</f>
        <v>24</v>
      </c>
      <c r="AF60" s="446" t="s">
        <v>425</v>
      </c>
      <c r="AG60" s="447"/>
      <c r="AH60" s="447"/>
      <c r="AI60" s="447"/>
      <c r="AJ60" s="447"/>
      <c r="AK60" s="477"/>
      <c r="AL60" s="301">
        <f t="shared" si="1"/>
        <v>138</v>
      </c>
      <c r="AM60" s="39">
        <v>6</v>
      </c>
      <c r="AN60" s="40" t="e">
        <f t="shared" si="0"/>
        <v>#DIV/0!</v>
      </c>
      <c r="AO60" t="s">
        <v>375</v>
      </c>
    </row>
    <row r="61" spans="1:41" hidden="1" x14ac:dyDescent="0.25">
      <c r="A61" s="240">
        <v>52</v>
      </c>
      <c r="B61" s="42" t="s">
        <v>121</v>
      </c>
      <c r="C61" s="464" t="s">
        <v>426</v>
      </c>
      <c r="D61" s="447"/>
      <c r="E61" s="447"/>
      <c r="F61" s="447"/>
      <c r="G61" s="447"/>
      <c r="H61" s="447"/>
      <c r="I61" s="447"/>
      <c r="J61" s="447"/>
      <c r="K61" s="447"/>
      <c r="L61" s="447"/>
      <c r="M61" s="447"/>
      <c r="N61" s="447"/>
      <c r="O61" s="447"/>
      <c r="P61" s="447"/>
      <c r="Q61" s="447"/>
      <c r="R61" s="447"/>
      <c r="S61" s="447"/>
      <c r="T61" s="447"/>
      <c r="U61" s="447"/>
      <c r="V61" s="447"/>
      <c r="W61" s="447"/>
      <c r="X61" s="447"/>
      <c r="Y61" s="447"/>
      <c r="Z61" s="447"/>
      <c r="AA61" s="447"/>
      <c r="AB61" s="447"/>
      <c r="AC61" s="447"/>
      <c r="AD61" s="447"/>
      <c r="AE61" s="447"/>
      <c r="AF61" s="447"/>
      <c r="AG61" s="447"/>
      <c r="AH61" s="447"/>
      <c r="AI61" s="447"/>
      <c r="AJ61" s="447"/>
      <c r="AK61" s="477"/>
      <c r="AL61" s="301">
        <f>SUM(C61:AK61)</f>
        <v>0</v>
      </c>
      <c r="AM61" s="39">
        <v>0</v>
      </c>
      <c r="AN61" s="40" t="e">
        <f>+AM61/#REF!</f>
        <v>#REF!</v>
      </c>
      <c r="AO61" t="s">
        <v>375</v>
      </c>
    </row>
    <row r="62" spans="1:41" hidden="1" x14ac:dyDescent="0.25">
      <c r="A62" s="246">
        <v>53</v>
      </c>
      <c r="B62" s="42" t="s">
        <v>122</v>
      </c>
      <c r="C62" s="119"/>
      <c r="D62" s="59"/>
      <c r="E62" s="41">
        <f>3*6</f>
        <v>18</v>
      </c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>
        <f>13*6</f>
        <v>78</v>
      </c>
      <c r="U62" s="41"/>
      <c r="V62" s="41"/>
      <c r="W62" s="41"/>
      <c r="X62" s="41"/>
      <c r="Y62" s="41"/>
      <c r="Z62" s="41"/>
      <c r="AA62" s="1"/>
      <c r="AB62" s="41"/>
      <c r="AC62" s="1"/>
      <c r="AD62" s="1"/>
      <c r="AE62" s="250">
        <f>6*6</f>
        <v>36</v>
      </c>
      <c r="AF62" s="485" t="s">
        <v>427</v>
      </c>
      <c r="AG62" s="486"/>
      <c r="AH62" s="486"/>
      <c r="AI62" s="486"/>
      <c r="AJ62" s="486"/>
      <c r="AK62" s="487"/>
      <c r="AL62" s="301">
        <f t="shared" si="1"/>
        <v>132</v>
      </c>
      <c r="AM62" s="39">
        <v>5</v>
      </c>
      <c r="AN62" s="40" t="e">
        <f t="shared" si="0"/>
        <v>#DIV/0!</v>
      </c>
      <c r="AO62" t="s">
        <v>375</v>
      </c>
    </row>
    <row r="63" spans="1:41" hidden="1" x14ac:dyDescent="0.25">
      <c r="A63" s="240">
        <v>54</v>
      </c>
      <c r="B63" s="42" t="s">
        <v>123</v>
      </c>
      <c r="C63" s="118"/>
      <c r="D63" s="251"/>
      <c r="E63" s="43">
        <f>4*6</f>
        <v>24</v>
      </c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>
        <f>7*6</f>
        <v>42</v>
      </c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>
        <f>2*6</f>
        <v>12</v>
      </c>
      <c r="AF63" s="446" t="s">
        <v>428</v>
      </c>
      <c r="AG63" s="447"/>
      <c r="AH63" s="447"/>
      <c r="AI63" s="447"/>
      <c r="AJ63" s="447"/>
      <c r="AK63" s="477"/>
      <c r="AL63" s="301">
        <f t="shared" si="1"/>
        <v>78</v>
      </c>
      <c r="AM63" s="39">
        <v>32</v>
      </c>
      <c r="AN63" s="40" t="e">
        <f t="shared" si="0"/>
        <v>#DIV/0!</v>
      </c>
      <c r="AO63" t="s">
        <v>375</v>
      </c>
    </row>
    <row r="64" spans="1:41" hidden="1" x14ac:dyDescent="0.25">
      <c r="A64" s="240">
        <v>55</v>
      </c>
      <c r="B64" s="42" t="s">
        <v>124</v>
      </c>
      <c r="C64" s="119"/>
      <c r="D64" s="59"/>
      <c r="E64" s="41">
        <f>17*6</f>
        <v>102</v>
      </c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>
        <f>8*6</f>
        <v>48</v>
      </c>
      <c r="U64" s="41"/>
      <c r="V64" s="41"/>
      <c r="W64" s="41"/>
      <c r="X64" s="41"/>
      <c r="Y64" s="41"/>
      <c r="Z64" s="41"/>
      <c r="AA64" s="1"/>
      <c r="AB64" s="41"/>
      <c r="AC64" s="1"/>
      <c r="AD64" s="1"/>
      <c r="AE64" s="41"/>
      <c r="AF64" s="1"/>
      <c r="AG64" s="58"/>
      <c r="AH64" s="58"/>
      <c r="AI64" s="41"/>
      <c r="AJ64" s="42"/>
      <c r="AK64" s="42"/>
      <c r="AL64" s="301">
        <f t="shared" si="1"/>
        <v>150</v>
      </c>
      <c r="AM64" s="39">
        <v>64</v>
      </c>
      <c r="AN64" s="40" t="e">
        <f t="shared" si="0"/>
        <v>#DIV/0!</v>
      </c>
      <c r="AO64" t="s">
        <v>375</v>
      </c>
    </row>
    <row r="65" spans="1:41" hidden="1" x14ac:dyDescent="0.25">
      <c r="A65" s="246">
        <v>56</v>
      </c>
      <c r="B65" s="42" t="s">
        <v>125</v>
      </c>
      <c r="C65" s="118"/>
      <c r="D65" s="251"/>
      <c r="E65" s="41">
        <f>4*6</f>
        <v>24</v>
      </c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46" t="s">
        <v>429</v>
      </c>
      <c r="AG65" s="447"/>
      <c r="AH65" s="447"/>
      <c r="AI65" s="447"/>
      <c r="AJ65" s="447"/>
      <c r="AK65" s="477"/>
      <c r="AL65" s="301">
        <f t="shared" si="1"/>
        <v>24</v>
      </c>
      <c r="AM65" s="39">
        <v>10</v>
      </c>
      <c r="AN65" s="40" t="e">
        <f t="shared" si="0"/>
        <v>#DIV/0!</v>
      </c>
      <c r="AO65" t="s">
        <v>375</v>
      </c>
    </row>
    <row r="66" spans="1:41" hidden="1" x14ac:dyDescent="0.25">
      <c r="A66" s="240">
        <v>57</v>
      </c>
      <c r="B66" s="42" t="s">
        <v>126</v>
      </c>
      <c r="C66" s="119"/>
      <c r="D66" s="59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>
        <f>1*6</f>
        <v>6</v>
      </c>
      <c r="X66" s="41"/>
      <c r="Y66" s="41">
        <f>6*12</f>
        <v>72</v>
      </c>
      <c r="Z66" s="41">
        <f>6*12</f>
        <v>72</v>
      </c>
      <c r="AA66" s="1"/>
      <c r="AB66" s="41"/>
      <c r="AC66" s="1"/>
      <c r="AD66" s="1"/>
      <c r="AE66" s="41"/>
      <c r="AF66" s="1"/>
      <c r="AG66" s="58"/>
      <c r="AH66" s="57"/>
      <c r="AI66" s="41"/>
      <c r="AJ66" s="42"/>
      <c r="AK66" s="42"/>
      <c r="AL66" s="301">
        <f t="shared" si="1"/>
        <v>150</v>
      </c>
      <c r="AM66" s="39">
        <v>0</v>
      </c>
      <c r="AN66" s="40" t="e">
        <f t="shared" si="0"/>
        <v>#DIV/0!</v>
      </c>
      <c r="AO66" t="s">
        <v>375</v>
      </c>
    </row>
    <row r="67" spans="1:41" hidden="1" x14ac:dyDescent="0.25">
      <c r="A67" s="240">
        <v>58</v>
      </c>
      <c r="B67" s="42" t="s">
        <v>128</v>
      </c>
      <c r="C67" s="119"/>
      <c r="D67" s="59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>
        <f>3*6</f>
        <v>18</v>
      </c>
      <c r="U67" s="41"/>
      <c r="V67" s="41"/>
      <c r="W67" s="41">
        <f>8*6</f>
        <v>48</v>
      </c>
      <c r="X67" s="41"/>
      <c r="Y67" s="41"/>
      <c r="Z67" s="41">
        <f>4*12</f>
        <v>48</v>
      </c>
      <c r="AA67" s="1"/>
      <c r="AB67" s="41"/>
      <c r="AC67" s="1"/>
      <c r="AD67" s="1"/>
      <c r="AE67" s="41">
        <f>6*6</f>
        <v>36</v>
      </c>
      <c r="AF67" s="1"/>
      <c r="AG67" s="58"/>
      <c r="AH67" s="58"/>
      <c r="AI67" s="41"/>
      <c r="AJ67" s="42"/>
      <c r="AK67" s="42"/>
      <c r="AL67" s="301">
        <f t="shared" si="1"/>
        <v>150</v>
      </c>
      <c r="AM67" s="39">
        <v>0</v>
      </c>
      <c r="AN67" s="40" t="e">
        <f t="shared" si="0"/>
        <v>#DIV/0!</v>
      </c>
      <c r="AO67" t="s">
        <v>375</v>
      </c>
    </row>
    <row r="68" spans="1:41" hidden="1" x14ac:dyDescent="0.25">
      <c r="A68" s="246">
        <v>59</v>
      </c>
      <c r="B68" s="42" t="s">
        <v>129</v>
      </c>
      <c r="C68" s="119"/>
      <c r="D68" s="59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>
        <f>3*6</f>
        <v>18</v>
      </c>
      <c r="U68" s="41"/>
      <c r="V68" s="41"/>
      <c r="W68" s="41">
        <f>5*6</f>
        <v>30</v>
      </c>
      <c r="X68" s="41"/>
      <c r="Y68" s="43">
        <f>3*12</f>
        <v>36</v>
      </c>
      <c r="Z68" s="41">
        <f>3*12</f>
        <v>36</v>
      </c>
      <c r="AA68" s="43"/>
      <c r="AB68" s="43"/>
      <c r="AC68" s="43"/>
      <c r="AD68" s="43"/>
      <c r="AE68" s="43">
        <f>5*6</f>
        <v>30</v>
      </c>
      <c r="AF68" s="43"/>
      <c r="AG68" s="43"/>
      <c r="AH68" s="43"/>
      <c r="AI68" s="41"/>
      <c r="AJ68" s="42"/>
      <c r="AK68" s="42"/>
      <c r="AL68" s="301">
        <f t="shared" si="1"/>
        <v>150</v>
      </c>
      <c r="AM68" s="39">
        <v>0</v>
      </c>
      <c r="AN68" s="40" t="e">
        <f t="shared" si="0"/>
        <v>#DIV/0!</v>
      </c>
      <c r="AO68" t="s">
        <v>375</v>
      </c>
    </row>
    <row r="69" spans="1:41" hidden="1" x14ac:dyDescent="0.25">
      <c r="A69" s="240">
        <v>60</v>
      </c>
      <c r="B69" s="42" t="s">
        <v>130</v>
      </c>
      <c r="C69" s="119"/>
      <c r="D69" s="59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>
        <f>4*6</f>
        <v>24</v>
      </c>
      <c r="U69" s="41"/>
      <c r="V69" s="41"/>
      <c r="W69" s="41">
        <f>5*6</f>
        <v>30</v>
      </c>
      <c r="X69" s="41"/>
      <c r="Y69" s="41">
        <f>2*12</f>
        <v>24</v>
      </c>
      <c r="Z69" s="41">
        <f>3*12</f>
        <v>36</v>
      </c>
      <c r="AA69" s="1"/>
      <c r="AB69" s="41"/>
      <c r="AC69" s="1"/>
      <c r="AD69" s="1"/>
      <c r="AE69" s="41">
        <f>6*6</f>
        <v>36</v>
      </c>
      <c r="AF69" s="1"/>
      <c r="AG69" s="58"/>
      <c r="AH69" s="58"/>
      <c r="AI69" s="58"/>
      <c r="AJ69" s="58"/>
      <c r="AK69" s="42"/>
      <c r="AL69" s="301">
        <f t="shared" si="1"/>
        <v>150</v>
      </c>
      <c r="AM69" s="39">
        <v>0</v>
      </c>
      <c r="AN69" s="40" t="e">
        <f t="shared" si="0"/>
        <v>#DIV/0!</v>
      </c>
      <c r="AO69" t="s">
        <v>375</v>
      </c>
    </row>
    <row r="70" spans="1:41" hidden="1" x14ac:dyDescent="0.25">
      <c r="A70" s="240">
        <v>61</v>
      </c>
      <c r="B70" s="42" t="s">
        <v>386</v>
      </c>
      <c r="C70" s="119"/>
      <c r="D70" s="59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>
        <f>7*6</f>
        <v>42</v>
      </c>
      <c r="U70" s="41"/>
      <c r="V70" s="41"/>
      <c r="W70" s="41">
        <f>2*6</f>
        <v>12</v>
      </c>
      <c r="X70" s="41"/>
      <c r="Y70" s="41"/>
      <c r="Z70" s="41">
        <f>8*12</f>
        <v>96</v>
      </c>
      <c r="AA70" s="1"/>
      <c r="AB70" s="41"/>
      <c r="AC70" s="1"/>
      <c r="AD70" s="1"/>
      <c r="AE70" s="41"/>
      <c r="AF70" s="1"/>
      <c r="AG70" s="58"/>
      <c r="AH70" s="58"/>
      <c r="AI70" s="41"/>
      <c r="AJ70" s="42"/>
      <c r="AK70" s="42"/>
      <c r="AL70" s="301">
        <f t="shared" si="1"/>
        <v>150</v>
      </c>
      <c r="AM70" s="39">
        <v>0</v>
      </c>
      <c r="AN70" s="40"/>
      <c r="AO70" t="s">
        <v>375</v>
      </c>
    </row>
    <row r="71" spans="1:41" hidden="1" x14ac:dyDescent="0.25">
      <c r="A71" s="246">
        <v>62</v>
      </c>
      <c r="B71" s="42" t="s">
        <v>131</v>
      </c>
      <c r="C71" s="119"/>
      <c r="D71" s="59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>
        <f>2*6</f>
        <v>12</v>
      </c>
      <c r="U71" s="41"/>
      <c r="V71" s="41"/>
      <c r="W71" s="41">
        <f>7*6</f>
        <v>42</v>
      </c>
      <c r="X71" s="41"/>
      <c r="Y71" s="41"/>
      <c r="Z71" s="41">
        <f>8*12</f>
        <v>96</v>
      </c>
      <c r="AA71" s="1"/>
      <c r="AB71" s="41"/>
      <c r="AC71" s="1"/>
      <c r="AD71" s="1"/>
      <c r="AE71" s="41"/>
      <c r="AF71" s="1"/>
      <c r="AG71" s="58"/>
      <c r="AH71" s="58"/>
      <c r="AI71" s="41"/>
      <c r="AJ71" s="42"/>
      <c r="AK71" s="42"/>
      <c r="AL71" s="301">
        <f t="shared" si="1"/>
        <v>150</v>
      </c>
      <c r="AM71" s="39">
        <v>0</v>
      </c>
      <c r="AN71" s="40" t="e">
        <f t="shared" si="0"/>
        <v>#DIV/0!</v>
      </c>
      <c r="AO71" t="s">
        <v>375</v>
      </c>
    </row>
    <row r="72" spans="1:41" hidden="1" x14ac:dyDescent="0.25">
      <c r="A72" s="240">
        <v>63</v>
      </c>
      <c r="B72" s="42" t="s">
        <v>132</v>
      </c>
      <c r="C72" s="119"/>
      <c r="D72" s="59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>
        <f>9*6</f>
        <v>54</v>
      </c>
      <c r="X72" s="41"/>
      <c r="Y72" s="41">
        <f>4*12</f>
        <v>48</v>
      </c>
      <c r="Z72" s="41">
        <f>4*12</f>
        <v>48</v>
      </c>
      <c r="AA72" s="1"/>
      <c r="AB72" s="41"/>
      <c r="AC72" s="1"/>
      <c r="AD72" s="1"/>
      <c r="AE72" s="41"/>
      <c r="AF72" s="1"/>
      <c r="AG72" s="58"/>
      <c r="AH72" s="58"/>
      <c r="AI72" s="41"/>
      <c r="AJ72" s="42"/>
      <c r="AK72" s="42"/>
      <c r="AL72" s="301">
        <f t="shared" si="1"/>
        <v>150</v>
      </c>
      <c r="AM72" s="39">
        <v>0</v>
      </c>
      <c r="AN72" s="40" t="e">
        <f t="shared" si="0"/>
        <v>#DIV/0!</v>
      </c>
      <c r="AO72" t="s">
        <v>375</v>
      </c>
    </row>
    <row r="73" spans="1:41" hidden="1" x14ac:dyDescent="0.25">
      <c r="A73" s="240">
        <v>64</v>
      </c>
      <c r="B73" s="42" t="s">
        <v>133</v>
      </c>
      <c r="C73" s="119"/>
      <c r="D73" s="59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>
        <f>6*6</f>
        <v>36</v>
      </c>
      <c r="X73" s="41"/>
      <c r="Y73" s="41">
        <f>1*12</f>
        <v>12</v>
      </c>
      <c r="Z73" s="41">
        <f>1*12</f>
        <v>12</v>
      </c>
      <c r="AA73" s="1"/>
      <c r="AB73" s="41"/>
      <c r="AC73" s="1"/>
      <c r="AD73" s="302"/>
      <c r="AE73" s="302">
        <f>15*6</f>
        <v>90</v>
      </c>
      <c r="AF73" s="302"/>
      <c r="AG73" s="58"/>
      <c r="AH73" s="58"/>
      <c r="AI73" s="58"/>
      <c r="AJ73" s="58"/>
      <c r="AK73" s="155"/>
      <c r="AL73" s="301">
        <f t="shared" si="1"/>
        <v>150</v>
      </c>
      <c r="AM73" s="39">
        <v>0</v>
      </c>
      <c r="AN73" s="40" t="e">
        <f t="shared" si="0"/>
        <v>#DIV/0!</v>
      </c>
      <c r="AO73" t="s">
        <v>375</v>
      </c>
    </row>
    <row r="74" spans="1:41" hidden="1" x14ac:dyDescent="0.25">
      <c r="A74" s="246">
        <v>65</v>
      </c>
      <c r="B74" s="42" t="s">
        <v>134</v>
      </c>
      <c r="C74" s="119"/>
      <c r="D74" s="59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1"/>
      <c r="AB74" s="41"/>
      <c r="AC74" s="1"/>
      <c r="AD74" s="1"/>
      <c r="AE74" s="1">
        <f>25*6</f>
        <v>150</v>
      </c>
      <c r="AF74" s="1"/>
      <c r="AG74" s="58"/>
      <c r="AH74" s="68"/>
      <c r="AI74" s="41"/>
      <c r="AJ74" s="42"/>
      <c r="AK74" s="42"/>
      <c r="AL74" s="301">
        <f t="shared" si="1"/>
        <v>150</v>
      </c>
      <c r="AM74" s="39">
        <v>0</v>
      </c>
      <c r="AN74" s="40" t="e">
        <f t="shared" si="0"/>
        <v>#DIV/0!</v>
      </c>
      <c r="AO74" t="s">
        <v>375</v>
      </c>
    </row>
    <row r="75" spans="1:41" hidden="1" x14ac:dyDescent="0.25">
      <c r="A75" s="240">
        <v>66</v>
      </c>
      <c r="B75" s="42" t="s">
        <v>135</v>
      </c>
      <c r="C75" s="119"/>
      <c r="D75" s="59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1"/>
      <c r="AB75" s="41"/>
      <c r="AC75" s="1"/>
      <c r="AD75" s="1"/>
      <c r="AE75" s="1">
        <f>25*6</f>
        <v>150</v>
      </c>
      <c r="AF75" s="1"/>
      <c r="AG75" s="58"/>
      <c r="AH75" s="58"/>
      <c r="AI75" s="41"/>
      <c r="AJ75" s="42"/>
      <c r="AK75" s="42"/>
      <c r="AL75" s="301">
        <f t="shared" si="1"/>
        <v>150</v>
      </c>
      <c r="AM75" s="39">
        <v>0</v>
      </c>
      <c r="AN75" s="40" t="e">
        <f t="shared" ref="AN75:AN89" si="2">+AM75/C75</f>
        <v>#DIV/0!</v>
      </c>
      <c r="AO75" t="s">
        <v>375</v>
      </c>
    </row>
    <row r="76" spans="1:41" hidden="1" x14ac:dyDescent="0.25">
      <c r="A76" s="240">
        <v>67</v>
      </c>
      <c r="B76" s="42" t="s">
        <v>136</v>
      </c>
      <c r="C76" s="119"/>
      <c r="D76" s="59"/>
      <c r="E76" s="41"/>
      <c r="F76" s="41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>
        <f>25*6</f>
        <v>150</v>
      </c>
      <c r="AF76" s="43"/>
      <c r="AG76" s="43"/>
      <c r="AH76" s="43"/>
      <c r="AI76" s="41"/>
      <c r="AJ76" s="42"/>
      <c r="AK76" s="42"/>
      <c r="AL76" s="301">
        <f t="shared" ref="AL76:AL92" si="3">SUM(C76:AK76)</f>
        <v>150</v>
      </c>
      <c r="AM76" s="39">
        <v>0</v>
      </c>
      <c r="AN76" s="40" t="e">
        <f t="shared" si="2"/>
        <v>#DIV/0!</v>
      </c>
      <c r="AO76" t="s">
        <v>375</v>
      </c>
    </row>
    <row r="77" spans="1:41" hidden="1" x14ac:dyDescent="0.25">
      <c r="A77" s="246">
        <v>68</v>
      </c>
      <c r="B77" s="42" t="s">
        <v>137</v>
      </c>
      <c r="C77" s="119"/>
      <c r="D77" s="59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>
        <f>2*6</f>
        <v>12</v>
      </c>
      <c r="U77" s="41">
        <f>8*6</f>
        <v>48</v>
      </c>
      <c r="V77" s="41">
        <f>2*6</f>
        <v>12</v>
      </c>
      <c r="W77" s="41"/>
      <c r="X77" s="41"/>
      <c r="Y77" s="41"/>
      <c r="Z77" s="41"/>
      <c r="AA77" s="1"/>
      <c r="AB77" s="41"/>
      <c r="AC77" s="1"/>
      <c r="AD77" s="1"/>
      <c r="AE77" s="41">
        <f>13*6</f>
        <v>78</v>
      </c>
      <c r="AF77" s="1"/>
      <c r="AG77" s="58"/>
      <c r="AH77" s="58"/>
      <c r="AI77" s="41"/>
      <c r="AJ77" s="42"/>
      <c r="AK77" s="42"/>
      <c r="AL77" s="301">
        <f t="shared" si="3"/>
        <v>150</v>
      </c>
      <c r="AM77" s="39">
        <v>0</v>
      </c>
      <c r="AN77" s="40" t="e">
        <f t="shared" si="2"/>
        <v>#DIV/0!</v>
      </c>
      <c r="AO77" t="s">
        <v>375</v>
      </c>
    </row>
    <row r="78" spans="1:41" hidden="1" x14ac:dyDescent="0.25">
      <c r="A78" s="240">
        <v>69</v>
      </c>
      <c r="B78" s="42" t="s">
        <v>138</v>
      </c>
      <c r="C78" s="119"/>
      <c r="D78" s="59"/>
      <c r="E78" s="41">
        <f>2*6</f>
        <v>12</v>
      </c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1"/>
      <c r="AB78" s="41"/>
      <c r="AC78" s="1"/>
      <c r="AD78" s="1"/>
      <c r="AE78" s="41">
        <f>23*6</f>
        <v>138</v>
      </c>
      <c r="AF78" s="1"/>
      <c r="AG78" s="58"/>
      <c r="AH78" s="58"/>
      <c r="AI78" s="41"/>
      <c r="AJ78" s="42"/>
      <c r="AK78" s="42"/>
      <c r="AL78" s="301">
        <f t="shared" si="3"/>
        <v>150</v>
      </c>
      <c r="AM78" s="39">
        <v>0</v>
      </c>
      <c r="AN78" s="40" t="e">
        <f t="shared" si="2"/>
        <v>#DIV/0!</v>
      </c>
      <c r="AO78" t="s">
        <v>375</v>
      </c>
    </row>
    <row r="79" spans="1:41" hidden="1" x14ac:dyDescent="0.25">
      <c r="A79" s="240">
        <v>70</v>
      </c>
      <c r="B79" s="42" t="s">
        <v>139</v>
      </c>
      <c r="C79" s="119"/>
      <c r="D79" s="59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1"/>
      <c r="AB79" s="41"/>
      <c r="AC79" s="1"/>
      <c r="AD79" s="1"/>
      <c r="AE79" s="41">
        <f>24*6</f>
        <v>144</v>
      </c>
      <c r="AF79" s="1"/>
      <c r="AG79" s="58"/>
      <c r="AH79" s="58"/>
      <c r="AI79" s="41">
        <f>1*6</f>
        <v>6</v>
      </c>
      <c r="AJ79" s="42"/>
      <c r="AK79" s="42"/>
      <c r="AL79" s="301">
        <f t="shared" si="3"/>
        <v>150</v>
      </c>
      <c r="AM79" s="39">
        <v>0</v>
      </c>
      <c r="AN79" s="40" t="e">
        <f t="shared" si="2"/>
        <v>#DIV/0!</v>
      </c>
      <c r="AO79" t="s">
        <v>375</v>
      </c>
    </row>
    <row r="80" spans="1:41" hidden="1" x14ac:dyDescent="0.25">
      <c r="A80" s="246">
        <v>71</v>
      </c>
      <c r="B80" s="42" t="s">
        <v>389</v>
      </c>
      <c r="C80" s="119"/>
      <c r="D80" s="59"/>
      <c r="E80" s="41">
        <f>25*6</f>
        <v>150</v>
      </c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1"/>
      <c r="AB80" s="41"/>
      <c r="AC80" s="1"/>
      <c r="AD80" s="1"/>
      <c r="AE80" s="41"/>
      <c r="AF80" s="485"/>
      <c r="AG80" s="486"/>
      <c r="AH80" s="486"/>
      <c r="AI80" s="486"/>
      <c r="AJ80" s="488"/>
      <c r="AK80" s="42"/>
      <c r="AL80" s="301">
        <f t="shared" si="3"/>
        <v>150</v>
      </c>
      <c r="AM80" s="39">
        <v>156</v>
      </c>
      <c r="AN80" s="40" t="e">
        <f t="shared" si="2"/>
        <v>#DIV/0!</v>
      </c>
      <c r="AO80" t="s">
        <v>375</v>
      </c>
    </row>
    <row r="81" spans="1:41" hidden="1" x14ac:dyDescent="0.25">
      <c r="A81" s="240">
        <v>72</v>
      </c>
      <c r="B81" s="42" t="s">
        <v>141</v>
      </c>
      <c r="C81" s="119"/>
      <c r="D81" s="59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>
        <f>8*6</f>
        <v>48</v>
      </c>
      <c r="U81" s="41"/>
      <c r="V81" s="41"/>
      <c r="W81" s="41"/>
      <c r="X81" s="41"/>
      <c r="Y81" s="41"/>
      <c r="Z81" s="41">
        <f>8*12</f>
        <v>96</v>
      </c>
      <c r="AA81" s="1"/>
      <c r="AB81" s="41"/>
      <c r="AC81" s="1"/>
      <c r="AD81" s="1"/>
      <c r="AE81" s="41"/>
      <c r="AF81" s="1"/>
      <c r="AG81" s="58"/>
      <c r="AH81" s="58"/>
      <c r="AI81" s="41">
        <f>1*6</f>
        <v>6</v>
      </c>
      <c r="AJ81" s="42"/>
      <c r="AK81" s="42"/>
      <c r="AL81" s="301">
        <f t="shared" si="3"/>
        <v>150</v>
      </c>
      <c r="AM81" s="39">
        <v>0</v>
      </c>
      <c r="AN81" s="40" t="e">
        <f t="shared" si="2"/>
        <v>#DIV/0!</v>
      </c>
      <c r="AO81" t="s">
        <v>375</v>
      </c>
    </row>
    <row r="82" spans="1:41" hidden="1" x14ac:dyDescent="0.25">
      <c r="A82" s="240">
        <v>73</v>
      </c>
      <c r="B82" s="42" t="s">
        <v>212</v>
      </c>
      <c r="C82" s="118"/>
      <c r="D82" s="251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1">
        <f>9*6</f>
        <v>54</v>
      </c>
      <c r="V82" s="41"/>
      <c r="W82" s="41"/>
      <c r="X82" s="41"/>
      <c r="Y82" s="41">
        <f>4*12</f>
        <v>48</v>
      </c>
      <c r="Z82" s="41">
        <f>4*12</f>
        <v>48</v>
      </c>
      <c r="AA82" s="1"/>
      <c r="AB82" s="41"/>
      <c r="AC82" s="1"/>
      <c r="AD82" s="1"/>
      <c r="AE82" s="41"/>
      <c r="AF82" s="1"/>
      <c r="AG82" s="58"/>
      <c r="AH82" s="58"/>
      <c r="AI82" s="58"/>
      <c r="AJ82" s="58"/>
      <c r="AK82" s="42"/>
      <c r="AL82" s="301">
        <f t="shared" si="3"/>
        <v>150</v>
      </c>
      <c r="AM82" s="39">
        <v>0</v>
      </c>
      <c r="AN82" s="40" t="e">
        <f t="shared" si="2"/>
        <v>#DIV/0!</v>
      </c>
      <c r="AO82" t="s">
        <v>375</v>
      </c>
    </row>
    <row r="83" spans="1:41" hidden="1" x14ac:dyDescent="0.25">
      <c r="A83" s="246">
        <v>74</v>
      </c>
      <c r="B83" s="42" t="s">
        <v>145</v>
      </c>
      <c r="C83" s="119"/>
      <c r="D83" s="59"/>
      <c r="E83" s="41"/>
      <c r="F83" s="41"/>
      <c r="G83" s="41">
        <f>5*6</f>
        <v>30</v>
      </c>
      <c r="H83" s="41"/>
      <c r="I83" s="41">
        <f>4*6</f>
        <v>24</v>
      </c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5"/>
      <c r="U83" s="41"/>
      <c r="V83" s="41"/>
      <c r="W83" s="41"/>
      <c r="X83" s="41"/>
      <c r="Y83" s="41">
        <f>2*12</f>
        <v>24</v>
      </c>
      <c r="Z83" s="41">
        <f>6*12</f>
        <v>72</v>
      </c>
      <c r="AA83" s="1"/>
      <c r="AB83" s="41"/>
      <c r="AC83" s="1"/>
      <c r="AD83" s="1"/>
      <c r="AE83" s="41"/>
      <c r="AF83" s="1"/>
      <c r="AG83" s="58"/>
      <c r="AH83" s="58"/>
      <c r="AI83" s="41"/>
      <c r="AJ83" s="42"/>
      <c r="AK83" s="42"/>
      <c r="AL83" s="301">
        <f t="shared" si="3"/>
        <v>150</v>
      </c>
      <c r="AM83" s="39">
        <v>37</v>
      </c>
      <c r="AN83" s="40" t="e">
        <f t="shared" si="2"/>
        <v>#DIV/0!</v>
      </c>
      <c r="AO83" t="s">
        <v>375</v>
      </c>
    </row>
    <row r="84" spans="1:41" hidden="1" x14ac:dyDescent="0.25">
      <c r="A84" s="240">
        <v>75</v>
      </c>
      <c r="B84" s="42" t="s">
        <v>146</v>
      </c>
      <c r="C84" s="119"/>
      <c r="D84" s="59"/>
      <c r="E84" s="41"/>
      <c r="F84" s="41">
        <f>4*6</f>
        <v>24</v>
      </c>
      <c r="G84" s="41">
        <f>5*6</f>
        <v>30</v>
      </c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>
        <f>3*12</f>
        <v>36</v>
      </c>
      <c r="Z84" s="41">
        <f>5*12</f>
        <v>60</v>
      </c>
      <c r="AA84" s="1"/>
      <c r="AB84" s="41"/>
      <c r="AC84" s="1"/>
      <c r="AD84" s="1"/>
      <c r="AE84" s="41"/>
      <c r="AF84" s="250"/>
      <c r="AG84" s="250"/>
      <c r="AH84" s="250"/>
      <c r="AI84" s="250"/>
      <c r="AJ84" s="250"/>
      <c r="AK84" s="42"/>
      <c r="AL84" s="301">
        <f t="shared" si="3"/>
        <v>150</v>
      </c>
      <c r="AM84" s="39">
        <v>242</v>
      </c>
      <c r="AN84" s="40" t="e">
        <f t="shared" si="2"/>
        <v>#DIV/0!</v>
      </c>
      <c r="AO84" t="s">
        <v>375</v>
      </c>
    </row>
    <row r="85" spans="1:41" hidden="1" x14ac:dyDescent="0.25">
      <c r="A85" s="240">
        <v>76</v>
      </c>
      <c r="B85" s="42" t="s">
        <v>220</v>
      </c>
      <c r="C85" s="119"/>
      <c r="D85" s="59"/>
      <c r="E85" s="41"/>
      <c r="F85" s="41">
        <f>2*6</f>
        <v>12</v>
      </c>
      <c r="G85" s="41">
        <f>2*6</f>
        <v>12</v>
      </c>
      <c r="H85" s="41"/>
      <c r="I85" s="41">
        <f>19*6</f>
        <v>114</v>
      </c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>
        <f>1*12</f>
        <v>12</v>
      </c>
      <c r="AA85" s="1"/>
      <c r="AB85" s="41"/>
      <c r="AC85" s="1"/>
      <c r="AD85" s="1"/>
      <c r="AE85" s="41"/>
      <c r="AF85" s="1"/>
      <c r="AG85" s="58"/>
      <c r="AH85" s="58"/>
      <c r="AI85" s="41"/>
      <c r="AJ85" s="42"/>
      <c r="AK85" s="42"/>
      <c r="AL85" s="301">
        <f t="shared" si="3"/>
        <v>150</v>
      </c>
      <c r="AM85" s="39">
        <v>37</v>
      </c>
      <c r="AN85" s="40" t="e">
        <f t="shared" si="2"/>
        <v>#DIV/0!</v>
      </c>
      <c r="AO85" t="s">
        <v>375</v>
      </c>
    </row>
    <row r="86" spans="1:41" hidden="1" x14ac:dyDescent="0.25">
      <c r="A86" s="246">
        <v>77</v>
      </c>
      <c r="B86" s="42" t="s">
        <v>362</v>
      </c>
      <c r="C86" s="119"/>
      <c r="D86" s="59"/>
      <c r="E86" s="41"/>
      <c r="F86" s="41"/>
      <c r="G86" s="41"/>
      <c r="H86" s="41"/>
      <c r="I86" s="41">
        <f>25*6</f>
        <v>150</v>
      </c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1"/>
      <c r="AB86" s="41"/>
      <c r="AC86" s="1"/>
      <c r="AD86" s="1"/>
      <c r="AE86" s="41"/>
      <c r="AF86" s="1"/>
      <c r="AG86" s="58"/>
      <c r="AH86" s="58"/>
      <c r="AI86" s="41"/>
      <c r="AJ86" s="42"/>
      <c r="AK86" s="42"/>
      <c r="AL86" s="301">
        <f t="shared" si="3"/>
        <v>150</v>
      </c>
      <c r="AM86" s="39">
        <v>239</v>
      </c>
      <c r="AN86" s="40" t="e">
        <f t="shared" si="2"/>
        <v>#DIV/0!</v>
      </c>
      <c r="AO86" t="s">
        <v>375</v>
      </c>
    </row>
    <row r="87" spans="1:41" hidden="1" x14ac:dyDescent="0.25">
      <c r="A87" s="240">
        <v>78</v>
      </c>
      <c r="B87" s="42" t="s">
        <v>221</v>
      </c>
      <c r="C87" s="119"/>
      <c r="D87" s="59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>
        <f>1*6</f>
        <v>6</v>
      </c>
      <c r="X87" s="41"/>
      <c r="Y87" s="41">
        <f>6*12</f>
        <v>72</v>
      </c>
      <c r="Z87" s="41">
        <f>6*12</f>
        <v>72</v>
      </c>
      <c r="AA87" s="1"/>
      <c r="AB87" s="41"/>
      <c r="AC87" s="1"/>
      <c r="AD87" s="1"/>
      <c r="AE87" s="41"/>
      <c r="AF87" s="1"/>
      <c r="AG87" s="58"/>
      <c r="AH87" s="58"/>
      <c r="AI87" s="41"/>
      <c r="AJ87" s="42"/>
      <c r="AK87" s="42"/>
      <c r="AL87" s="301">
        <f t="shared" si="3"/>
        <v>150</v>
      </c>
      <c r="AM87" s="39">
        <v>0</v>
      </c>
      <c r="AN87" s="40" t="e">
        <f t="shared" si="2"/>
        <v>#DIV/0!</v>
      </c>
      <c r="AO87" t="s">
        <v>375</v>
      </c>
    </row>
    <row r="88" spans="1:41" hidden="1" x14ac:dyDescent="0.25">
      <c r="A88" s="240">
        <v>79</v>
      </c>
      <c r="B88" s="42" t="s">
        <v>391</v>
      </c>
      <c r="C88" s="119"/>
      <c r="D88" s="59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1"/>
      <c r="AB88" s="41"/>
      <c r="AC88" s="1"/>
      <c r="AD88" s="1"/>
      <c r="AE88" s="41">
        <f>25*6</f>
        <v>150</v>
      </c>
      <c r="AF88" s="1"/>
      <c r="AG88" s="58"/>
      <c r="AH88" s="58"/>
      <c r="AI88" s="41"/>
      <c r="AJ88" s="42"/>
      <c r="AK88" s="42"/>
      <c r="AL88" s="301">
        <f t="shared" si="3"/>
        <v>150</v>
      </c>
      <c r="AM88" s="39">
        <v>30</v>
      </c>
      <c r="AN88" s="40" t="e">
        <f t="shared" si="2"/>
        <v>#DIV/0!</v>
      </c>
      <c r="AO88" t="s">
        <v>375</v>
      </c>
    </row>
    <row r="89" spans="1:41" hidden="1" x14ac:dyDescent="0.25">
      <c r="A89" s="246">
        <v>80</v>
      </c>
      <c r="B89" s="42" t="s">
        <v>222</v>
      </c>
      <c r="C89" s="119"/>
      <c r="D89" s="59">
        <f>25*6</f>
        <v>150</v>
      </c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1"/>
      <c r="AB89" s="41"/>
      <c r="AC89" s="1"/>
      <c r="AD89" s="1"/>
      <c r="AE89" s="41"/>
      <c r="AF89" s="1"/>
      <c r="AG89" s="58"/>
      <c r="AH89" s="58"/>
      <c r="AI89" s="41"/>
      <c r="AJ89" s="42"/>
      <c r="AK89" s="42"/>
      <c r="AL89" s="301">
        <f t="shared" si="3"/>
        <v>150</v>
      </c>
      <c r="AM89" s="39">
        <v>221</v>
      </c>
      <c r="AN89" s="40" t="e">
        <f t="shared" si="2"/>
        <v>#DIV/0!</v>
      </c>
      <c r="AO89" t="s">
        <v>375</v>
      </c>
    </row>
    <row r="90" spans="1:41" hidden="1" x14ac:dyDescent="0.25">
      <c r="A90" s="240">
        <v>81</v>
      </c>
      <c r="B90" s="42" t="s">
        <v>392</v>
      </c>
      <c r="C90" s="489" t="s">
        <v>430</v>
      </c>
      <c r="D90" s="490"/>
      <c r="E90" s="490"/>
      <c r="F90" s="490"/>
      <c r="G90" s="490"/>
      <c r="H90" s="490"/>
      <c r="I90" s="490"/>
      <c r="J90" s="490"/>
      <c r="K90" s="490"/>
      <c r="L90" s="490"/>
      <c r="M90" s="490"/>
      <c r="N90" s="490"/>
      <c r="O90" s="490"/>
      <c r="P90" s="490"/>
      <c r="Q90" s="490"/>
      <c r="R90" s="490"/>
      <c r="S90" s="490"/>
      <c r="T90" s="490"/>
      <c r="U90" s="490"/>
      <c r="V90" s="490"/>
      <c r="W90" s="490"/>
      <c r="X90" s="490"/>
      <c r="Y90" s="490"/>
      <c r="Z90" s="490"/>
      <c r="AA90" s="490"/>
      <c r="AB90" s="490"/>
      <c r="AC90" s="490"/>
      <c r="AD90" s="490"/>
      <c r="AE90" s="490"/>
      <c r="AF90" s="490"/>
      <c r="AG90" s="490"/>
      <c r="AH90" s="490"/>
      <c r="AI90" s="490"/>
      <c r="AJ90" s="490"/>
      <c r="AK90" s="491"/>
      <c r="AL90" s="301">
        <f t="shared" si="3"/>
        <v>0</v>
      </c>
      <c r="AM90" s="39">
        <v>0</v>
      </c>
      <c r="AN90" s="40"/>
      <c r="AO90" t="s">
        <v>375</v>
      </c>
    </row>
    <row r="91" spans="1:41" hidden="1" x14ac:dyDescent="0.25">
      <c r="A91" s="240">
        <v>82</v>
      </c>
      <c r="B91" s="42" t="s">
        <v>394</v>
      </c>
      <c r="C91" s="118"/>
      <c r="D91" s="251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>
        <f>7*6</f>
        <v>42</v>
      </c>
      <c r="X91" s="43"/>
      <c r="Y91" s="43">
        <f>3*12</f>
        <v>36</v>
      </c>
      <c r="Z91" s="43">
        <f>6*12</f>
        <v>72</v>
      </c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128"/>
      <c r="AL91" s="301">
        <f t="shared" si="3"/>
        <v>150</v>
      </c>
      <c r="AM91" s="39">
        <v>0</v>
      </c>
      <c r="AN91" s="40" t="e">
        <f t="shared" ref="AN91" si="4">+AM91/C91</f>
        <v>#DIV/0!</v>
      </c>
      <c r="AO91" t="s">
        <v>375</v>
      </c>
    </row>
    <row r="92" spans="1:41" hidden="1" x14ac:dyDescent="0.25">
      <c r="A92" s="246">
        <v>83</v>
      </c>
      <c r="B92" s="279" t="s">
        <v>431</v>
      </c>
      <c r="C92" s="268"/>
      <c r="D92" s="269"/>
      <c r="E92" s="270"/>
      <c r="F92" s="270"/>
      <c r="G92" s="270"/>
      <c r="H92" s="270"/>
      <c r="I92" s="270"/>
      <c r="J92" s="270"/>
      <c r="K92" s="270"/>
      <c r="L92" s="270"/>
      <c r="M92" s="270"/>
      <c r="N92" s="270"/>
      <c r="O92" s="270"/>
      <c r="P92" s="270"/>
      <c r="Q92" s="270"/>
      <c r="R92" s="270"/>
      <c r="S92" s="270"/>
      <c r="T92" s="270">
        <f>20*6</f>
        <v>120</v>
      </c>
      <c r="U92" s="270"/>
      <c r="V92" s="270"/>
      <c r="W92" s="270"/>
      <c r="X92" s="270"/>
      <c r="Y92" s="270"/>
      <c r="Z92" s="270"/>
      <c r="AA92" s="270"/>
      <c r="AB92" s="270"/>
      <c r="AC92" s="270"/>
      <c r="AD92" s="270"/>
      <c r="AE92" s="270">
        <f>5*6</f>
        <v>30</v>
      </c>
      <c r="AF92" s="270"/>
      <c r="AG92" s="270"/>
      <c r="AH92" s="270"/>
      <c r="AI92" s="270"/>
      <c r="AJ92" s="270"/>
      <c r="AK92" s="311"/>
      <c r="AL92" s="286">
        <f t="shared" si="3"/>
        <v>150</v>
      </c>
      <c r="AM92" s="286">
        <v>0</v>
      </c>
      <c r="AN92" s="306" t="e">
        <f t="shared" ref="AN92:AN107" si="5">+AM92/C92</f>
        <v>#DIV/0!</v>
      </c>
      <c r="AO92" t="s">
        <v>375</v>
      </c>
    </row>
    <row r="93" spans="1:41" hidden="1" x14ac:dyDescent="0.25">
      <c r="A93" s="240">
        <v>84</v>
      </c>
      <c r="B93" s="250" t="s">
        <v>331</v>
      </c>
      <c r="C93" s="250"/>
      <c r="D93" s="250"/>
      <c r="E93" s="250"/>
      <c r="F93" s="250"/>
      <c r="G93" s="250"/>
      <c r="H93" s="43"/>
      <c r="I93" s="43"/>
      <c r="J93" s="1" t="s">
        <v>371</v>
      </c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286">
        <f t="shared" ref="AL93:AL114" si="6">SUM(C93:AK93)</f>
        <v>0</v>
      </c>
      <c r="AM93" s="286"/>
      <c r="AN93" s="306" t="e">
        <f t="shared" si="5"/>
        <v>#DIV/0!</v>
      </c>
      <c r="AO93" t="s">
        <v>327</v>
      </c>
    </row>
    <row r="94" spans="1:41" hidden="1" x14ac:dyDescent="0.25">
      <c r="A94" s="240">
        <v>85</v>
      </c>
      <c r="B94" s="287" t="s">
        <v>332</v>
      </c>
      <c r="C94" s="296"/>
      <c r="D94" s="296"/>
      <c r="E94" s="296"/>
      <c r="F94" s="296"/>
      <c r="G94" s="296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>
        <v>150</v>
      </c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286">
        <f t="shared" si="6"/>
        <v>150</v>
      </c>
      <c r="AM94" s="286">
        <v>45</v>
      </c>
      <c r="AN94" s="306" t="e">
        <f t="shared" si="5"/>
        <v>#DIV/0!</v>
      </c>
      <c r="AO94" t="s">
        <v>327</v>
      </c>
    </row>
    <row r="95" spans="1:41" hidden="1" x14ac:dyDescent="0.25">
      <c r="A95" s="240">
        <v>86</v>
      </c>
      <c r="B95" s="41" t="s">
        <v>287</v>
      </c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>
        <v>15</v>
      </c>
      <c r="P95" s="43"/>
      <c r="Q95" s="43"/>
      <c r="R95" s="43"/>
      <c r="S95" s="43"/>
      <c r="T95" s="43"/>
      <c r="U95" s="43"/>
      <c r="V95" s="43"/>
      <c r="W95" s="43">
        <v>135</v>
      </c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286">
        <f t="shared" si="6"/>
        <v>150</v>
      </c>
      <c r="AM95" s="286"/>
      <c r="AN95" s="306" t="e">
        <f t="shared" si="5"/>
        <v>#DIV/0!</v>
      </c>
      <c r="AO95" t="s">
        <v>438</v>
      </c>
    </row>
    <row r="96" spans="1:41" hidden="1" x14ac:dyDescent="0.25">
      <c r="A96" s="246">
        <v>87</v>
      </c>
      <c r="B96" s="41" t="s">
        <v>434</v>
      </c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>
        <v>15</v>
      </c>
      <c r="P96" s="43"/>
      <c r="Q96" s="43"/>
      <c r="R96" s="43"/>
      <c r="S96" s="43"/>
      <c r="T96" s="43"/>
      <c r="U96" s="43"/>
      <c r="V96" s="43"/>
      <c r="W96" s="43">
        <v>135</v>
      </c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286">
        <f t="shared" si="6"/>
        <v>150</v>
      </c>
      <c r="AM96" s="286"/>
      <c r="AN96" s="306" t="e">
        <f t="shared" si="5"/>
        <v>#DIV/0!</v>
      </c>
      <c r="AO96" t="s">
        <v>438</v>
      </c>
    </row>
    <row r="97" spans="1:41" hidden="1" x14ac:dyDescent="0.25">
      <c r="A97" s="240">
        <v>88</v>
      </c>
      <c r="B97" s="41" t="s">
        <v>435</v>
      </c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>
        <v>150</v>
      </c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286">
        <f t="shared" si="6"/>
        <v>150</v>
      </c>
      <c r="AM97" s="286">
        <v>50</v>
      </c>
      <c r="AN97" s="306" t="e">
        <f t="shared" si="5"/>
        <v>#DIV/0!</v>
      </c>
      <c r="AO97" t="s">
        <v>439</v>
      </c>
    </row>
    <row r="98" spans="1:41" hidden="1" x14ac:dyDescent="0.25">
      <c r="A98" s="240">
        <v>89</v>
      </c>
      <c r="B98" s="41" t="s">
        <v>436</v>
      </c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>
        <v>150</v>
      </c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286">
        <f t="shared" si="6"/>
        <v>150</v>
      </c>
      <c r="AM98" s="286">
        <v>79</v>
      </c>
      <c r="AN98" s="306" t="e">
        <f t="shared" si="5"/>
        <v>#DIV/0!</v>
      </c>
      <c r="AO98" t="s">
        <v>440</v>
      </c>
    </row>
    <row r="99" spans="1:41" hidden="1" x14ac:dyDescent="0.25">
      <c r="A99" s="240">
        <v>90</v>
      </c>
      <c r="B99" s="41" t="s">
        <v>437</v>
      </c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>
        <v>150</v>
      </c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286">
        <f t="shared" si="6"/>
        <v>150</v>
      </c>
      <c r="AM99" s="286">
        <v>133</v>
      </c>
      <c r="AN99" s="306" t="e">
        <f t="shared" si="5"/>
        <v>#DIV/0!</v>
      </c>
      <c r="AO99" t="s">
        <v>441</v>
      </c>
    </row>
    <row r="100" spans="1:41" hidden="1" x14ac:dyDescent="0.25">
      <c r="A100" s="246">
        <v>91</v>
      </c>
      <c r="B100" s="41" t="s">
        <v>307</v>
      </c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>
        <v>150</v>
      </c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286">
        <f t="shared" si="6"/>
        <v>150</v>
      </c>
      <c r="AM100" s="286">
        <v>67</v>
      </c>
      <c r="AN100" s="306" t="e">
        <f t="shared" si="5"/>
        <v>#DIV/0!</v>
      </c>
      <c r="AO100" t="s">
        <v>445</v>
      </c>
    </row>
    <row r="101" spans="1:41" hidden="1" x14ac:dyDescent="0.25">
      <c r="A101" s="240">
        <v>92</v>
      </c>
      <c r="B101" s="41" t="s">
        <v>306</v>
      </c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>
        <v>150</v>
      </c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286">
        <f t="shared" si="6"/>
        <v>150</v>
      </c>
      <c r="AM101" s="286">
        <v>9</v>
      </c>
      <c r="AN101" s="306" t="e">
        <f t="shared" si="5"/>
        <v>#DIV/0!</v>
      </c>
      <c r="AO101" t="s">
        <v>446</v>
      </c>
    </row>
    <row r="102" spans="1:41" hidden="1" x14ac:dyDescent="0.25">
      <c r="A102" s="240">
        <v>93</v>
      </c>
      <c r="B102" s="41" t="s">
        <v>367</v>
      </c>
      <c r="C102" s="43"/>
      <c r="D102" s="43"/>
      <c r="E102" s="43"/>
      <c r="F102" s="43"/>
      <c r="G102" s="43"/>
      <c r="H102" s="43"/>
      <c r="I102" s="43"/>
      <c r="J102" s="43"/>
      <c r="K102" s="43"/>
      <c r="L102" s="43">
        <v>12</v>
      </c>
      <c r="M102" s="43">
        <v>12</v>
      </c>
      <c r="N102" s="43"/>
      <c r="O102" s="43"/>
      <c r="P102" s="43"/>
      <c r="Q102" s="43"/>
      <c r="R102" s="43"/>
      <c r="S102" s="43"/>
      <c r="T102" s="43"/>
      <c r="U102" s="43"/>
      <c r="V102" s="43"/>
      <c r="W102" s="43">
        <v>144</v>
      </c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>
        <v>6</v>
      </c>
      <c r="AJ102" s="43"/>
      <c r="AK102" s="43"/>
      <c r="AL102" s="286">
        <f t="shared" si="6"/>
        <v>174</v>
      </c>
      <c r="AM102" s="286">
        <v>179</v>
      </c>
      <c r="AN102" s="306" t="e">
        <f t="shared" si="5"/>
        <v>#DIV/0!</v>
      </c>
      <c r="AO102" t="s">
        <v>447</v>
      </c>
    </row>
    <row r="103" spans="1:41" hidden="1" x14ac:dyDescent="0.25">
      <c r="A103" s="240">
        <v>94</v>
      </c>
      <c r="B103" s="41" t="s">
        <v>368</v>
      </c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>
        <v>156</v>
      </c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286">
        <f t="shared" si="6"/>
        <v>156</v>
      </c>
      <c r="AM103" s="286">
        <v>76</v>
      </c>
      <c r="AN103" s="306" t="e">
        <f t="shared" si="5"/>
        <v>#DIV/0!</v>
      </c>
      <c r="AO103" t="s">
        <v>447</v>
      </c>
    </row>
    <row r="104" spans="1:41" hidden="1" x14ac:dyDescent="0.25">
      <c r="A104" s="240">
        <v>95</v>
      </c>
      <c r="B104" s="41" t="s">
        <v>369</v>
      </c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>
        <v>96</v>
      </c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286">
        <f>SUM(C104:AK104)</f>
        <v>96</v>
      </c>
      <c r="AM104" s="286">
        <v>49</v>
      </c>
      <c r="AN104" s="306" t="e">
        <f t="shared" si="5"/>
        <v>#DIV/0!</v>
      </c>
      <c r="AO104" t="s">
        <v>447</v>
      </c>
    </row>
    <row r="105" spans="1:41" hidden="1" x14ac:dyDescent="0.25">
      <c r="A105" s="246">
        <v>96</v>
      </c>
      <c r="B105" s="41" t="s">
        <v>372</v>
      </c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>
        <v>120</v>
      </c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286">
        <f t="shared" si="6"/>
        <v>120</v>
      </c>
      <c r="AM105" s="286">
        <v>59</v>
      </c>
      <c r="AN105" s="306" t="e">
        <f t="shared" si="5"/>
        <v>#DIV/0!</v>
      </c>
      <c r="AO105" t="s">
        <v>447</v>
      </c>
    </row>
    <row r="106" spans="1:41" hidden="1" x14ac:dyDescent="0.25">
      <c r="A106" s="240">
        <v>97</v>
      </c>
      <c r="B106" s="41" t="s">
        <v>313</v>
      </c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>
        <v>150</v>
      </c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286">
        <f t="shared" si="6"/>
        <v>150</v>
      </c>
      <c r="AM106" s="286">
        <v>78</v>
      </c>
      <c r="AN106" s="306" t="e">
        <f t="shared" si="5"/>
        <v>#DIV/0!</v>
      </c>
      <c r="AO106" t="s">
        <v>448</v>
      </c>
    </row>
    <row r="107" spans="1:41" hidden="1" x14ac:dyDescent="0.25">
      <c r="A107" s="240">
        <v>98</v>
      </c>
      <c r="B107" s="41" t="s">
        <v>310</v>
      </c>
      <c r="C107" s="43">
        <v>100</v>
      </c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>
        <v>20</v>
      </c>
      <c r="V107" s="43"/>
      <c r="W107" s="43">
        <v>30</v>
      </c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286">
        <f t="shared" si="6"/>
        <v>150</v>
      </c>
      <c r="AM107" s="286">
        <v>40</v>
      </c>
      <c r="AN107" s="306">
        <f t="shared" si="5"/>
        <v>0.4</v>
      </c>
      <c r="AO107" t="s">
        <v>450</v>
      </c>
    </row>
    <row r="108" spans="1:41" hidden="1" x14ac:dyDescent="0.25">
      <c r="A108" s="240">
        <v>99</v>
      </c>
      <c r="B108" s="41" t="s">
        <v>290</v>
      </c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>
        <v>150</v>
      </c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286">
        <f t="shared" si="6"/>
        <v>150</v>
      </c>
      <c r="AM108" s="286"/>
      <c r="AN108" s="306"/>
      <c r="AO108" t="s">
        <v>295</v>
      </c>
    </row>
    <row r="109" spans="1:41" hidden="1" x14ac:dyDescent="0.25">
      <c r="A109" s="246">
        <v>100</v>
      </c>
      <c r="B109" s="41" t="s">
        <v>291</v>
      </c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>
        <v>150</v>
      </c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286">
        <f t="shared" si="6"/>
        <v>150</v>
      </c>
      <c r="AM109" s="286"/>
      <c r="AN109" s="306"/>
      <c r="AO109" t="s">
        <v>295</v>
      </c>
    </row>
    <row r="110" spans="1:41" hidden="1" x14ac:dyDescent="0.25">
      <c r="A110" s="240">
        <v>101</v>
      </c>
      <c r="B110" s="41" t="s">
        <v>293</v>
      </c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>
        <v>0</v>
      </c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286">
        <f t="shared" si="6"/>
        <v>0</v>
      </c>
      <c r="AM110" s="286"/>
      <c r="AN110" s="306"/>
      <c r="AO110" t="s">
        <v>295</v>
      </c>
    </row>
    <row r="111" spans="1:41" hidden="1" x14ac:dyDescent="0.25">
      <c r="A111" s="240">
        <v>102</v>
      </c>
      <c r="B111" s="41" t="s">
        <v>294</v>
      </c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>
        <v>150</v>
      </c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286">
        <f t="shared" si="6"/>
        <v>150</v>
      </c>
      <c r="AM111" s="286"/>
      <c r="AN111" s="306"/>
      <c r="AO111" t="s">
        <v>295</v>
      </c>
    </row>
    <row r="112" spans="1:41" hidden="1" x14ac:dyDescent="0.25">
      <c r="A112" s="240">
        <v>103</v>
      </c>
      <c r="B112" s="41" t="s">
        <v>401</v>
      </c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>
        <v>150</v>
      </c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286">
        <f t="shared" si="6"/>
        <v>150</v>
      </c>
      <c r="AM112" s="286">
        <v>202</v>
      </c>
      <c r="AN112" s="306" t="e">
        <f>+AM112/C112</f>
        <v>#DIV/0!</v>
      </c>
      <c r="AO112" t="s">
        <v>295</v>
      </c>
    </row>
    <row r="113" spans="1:41" x14ac:dyDescent="0.25">
      <c r="A113" s="246">
        <v>104</v>
      </c>
      <c r="B113" s="41" t="s">
        <v>449</v>
      </c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>
        <v>48</v>
      </c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286">
        <f t="shared" si="6"/>
        <v>48</v>
      </c>
      <c r="AM113" s="286">
        <v>50</v>
      </c>
      <c r="AN113" s="306" t="e">
        <f>+AM113/C113</f>
        <v>#DIV/0!</v>
      </c>
      <c r="AO113" t="s">
        <v>451</v>
      </c>
    </row>
    <row r="114" spans="1:41" hidden="1" x14ac:dyDescent="0.25">
      <c r="A114" s="240">
        <v>105</v>
      </c>
      <c r="B114" s="41" t="s">
        <v>285</v>
      </c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>
        <v>150</v>
      </c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286">
        <f t="shared" si="6"/>
        <v>150</v>
      </c>
      <c r="AM114" s="286">
        <v>23</v>
      </c>
      <c r="AN114" s="306" t="e">
        <f>+AM114/C114</f>
        <v>#DIV/0!</v>
      </c>
      <c r="AO114" t="s">
        <v>289</v>
      </c>
    </row>
    <row r="115" spans="1:41" ht="15.75" hidden="1" thickBot="1" x14ac:dyDescent="0.3">
      <c r="A115" s="303"/>
      <c r="B115" s="304" t="s">
        <v>2</v>
      </c>
      <c r="C115" s="284">
        <f t="shared" ref="C115:K115" si="7">SUM(C11:C114)</f>
        <v>100</v>
      </c>
      <c r="D115" s="284">
        <f t="shared" si="7"/>
        <v>150</v>
      </c>
      <c r="E115" s="284">
        <f t="shared" si="7"/>
        <v>876</v>
      </c>
      <c r="F115" s="284">
        <f t="shared" si="7"/>
        <v>156</v>
      </c>
      <c r="G115" s="284">
        <f t="shared" si="7"/>
        <v>72</v>
      </c>
      <c r="H115" s="284">
        <f t="shared" si="7"/>
        <v>0</v>
      </c>
      <c r="I115" s="284">
        <f t="shared" si="7"/>
        <v>288</v>
      </c>
      <c r="J115" s="284">
        <f t="shared" si="7"/>
        <v>0</v>
      </c>
      <c r="K115" s="284">
        <f t="shared" si="7"/>
        <v>0</v>
      </c>
      <c r="L115" s="284"/>
      <c r="M115" s="284"/>
      <c r="N115" s="284">
        <f t="shared" ref="N115:AK115" si="8">SUM(N11:N114)</f>
        <v>0</v>
      </c>
      <c r="O115" s="284">
        <f t="shared" si="8"/>
        <v>30</v>
      </c>
      <c r="P115" s="284">
        <f t="shared" si="8"/>
        <v>0</v>
      </c>
      <c r="Q115" s="284">
        <f t="shared" si="8"/>
        <v>0</v>
      </c>
      <c r="R115" s="284">
        <f t="shared" si="8"/>
        <v>0</v>
      </c>
      <c r="S115" s="284">
        <f t="shared" si="8"/>
        <v>12</v>
      </c>
      <c r="T115" s="284">
        <f t="shared" si="8"/>
        <v>678</v>
      </c>
      <c r="U115" s="284">
        <f t="shared" si="8"/>
        <v>470</v>
      </c>
      <c r="V115" s="284">
        <f t="shared" si="8"/>
        <v>12</v>
      </c>
      <c r="W115" s="284">
        <f t="shared" si="8"/>
        <v>3858</v>
      </c>
      <c r="X115" s="284">
        <f t="shared" si="8"/>
        <v>0</v>
      </c>
      <c r="Y115" s="284">
        <f t="shared" si="8"/>
        <v>2016</v>
      </c>
      <c r="Z115" s="284">
        <f t="shared" si="8"/>
        <v>3108</v>
      </c>
      <c r="AA115" s="284">
        <f t="shared" si="8"/>
        <v>0</v>
      </c>
      <c r="AB115" s="284">
        <f t="shared" si="8"/>
        <v>0</v>
      </c>
      <c r="AC115" s="284">
        <f t="shared" si="8"/>
        <v>0</v>
      </c>
      <c r="AD115" s="284">
        <f t="shared" si="8"/>
        <v>0</v>
      </c>
      <c r="AE115" s="284">
        <f t="shared" si="8"/>
        <v>1290</v>
      </c>
      <c r="AF115" s="284">
        <f t="shared" si="8"/>
        <v>0</v>
      </c>
      <c r="AG115" s="284">
        <f t="shared" si="8"/>
        <v>0</v>
      </c>
      <c r="AH115" s="284">
        <f t="shared" si="8"/>
        <v>12</v>
      </c>
      <c r="AI115" s="284">
        <f t="shared" si="8"/>
        <v>24</v>
      </c>
      <c r="AJ115" s="284">
        <f t="shared" si="8"/>
        <v>0</v>
      </c>
      <c r="AK115" s="284">
        <f t="shared" si="8"/>
        <v>0</v>
      </c>
      <c r="AL115" s="305">
        <f>SUM(C115:AK115)</f>
        <v>13152</v>
      </c>
      <c r="AM115" s="285">
        <f>SUM(AM11:AM114)</f>
        <v>2753</v>
      </c>
      <c r="AN115" s="307">
        <f>+AM115/C115</f>
        <v>27.53</v>
      </c>
    </row>
    <row r="116" spans="1:41" x14ac:dyDescent="0.25">
      <c r="A116" s="234"/>
      <c r="AG116" s="69"/>
      <c r="AH116" s="69"/>
    </row>
    <row r="117" spans="1:41" x14ac:dyDescent="0.25">
      <c r="A117" s="234"/>
      <c r="B117" s="2" t="s">
        <v>18</v>
      </c>
      <c r="AG117" s="69"/>
      <c r="AH117" s="69"/>
    </row>
    <row r="118" spans="1:41" x14ac:dyDescent="0.25">
      <c r="A118" s="234"/>
      <c r="AG118" s="69"/>
      <c r="AH118" s="69"/>
    </row>
    <row r="119" spans="1:41" x14ac:dyDescent="0.25">
      <c r="A119" s="234"/>
      <c r="AG119" s="69"/>
      <c r="AH119" s="69"/>
    </row>
    <row r="120" spans="1:41" x14ac:dyDescent="0.25">
      <c r="A120" s="234"/>
      <c r="AG120" s="69"/>
      <c r="AH120" s="69"/>
    </row>
    <row r="121" spans="1:41" x14ac:dyDescent="0.25">
      <c r="A121" s="259"/>
      <c r="B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C121" s="4"/>
      <c r="AD121" s="4"/>
      <c r="AE121" s="4"/>
      <c r="AF121" s="4"/>
      <c r="AG121" s="69"/>
      <c r="AH121" s="69"/>
      <c r="AI121" s="4"/>
      <c r="AJ121" s="4"/>
      <c r="AK121" s="4"/>
    </row>
    <row r="122" spans="1:41" x14ac:dyDescent="0.25">
      <c r="A122" s="260" t="s">
        <v>5</v>
      </c>
      <c r="B122" s="6"/>
      <c r="E122" s="6" t="s">
        <v>6</v>
      </c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C122" s="6"/>
      <c r="AD122" s="6"/>
      <c r="AE122" s="6"/>
      <c r="AF122" s="6"/>
      <c r="AG122" s="69"/>
      <c r="AH122" s="69"/>
      <c r="AI122" s="6"/>
      <c r="AJ122" s="6"/>
      <c r="AK122" s="6"/>
    </row>
    <row r="123" spans="1:41" x14ac:dyDescent="0.25">
      <c r="A123" s="234"/>
      <c r="AG123" s="69"/>
      <c r="AH123" s="69"/>
    </row>
    <row r="124" spans="1:41" x14ac:dyDescent="0.25">
      <c r="A124" s="234"/>
      <c r="AG124" s="69"/>
      <c r="AH124" s="69"/>
    </row>
    <row r="125" spans="1:41" x14ac:dyDescent="0.25">
      <c r="A125" s="234"/>
      <c r="AG125" s="69"/>
      <c r="AH125" s="69"/>
    </row>
    <row r="126" spans="1:41" x14ac:dyDescent="0.25">
      <c r="A126" s="259"/>
      <c r="B126" s="4"/>
      <c r="AG126" s="69"/>
      <c r="AH126" s="69"/>
    </row>
    <row r="127" spans="1:41" x14ac:dyDescent="0.25">
      <c r="A127" s="260" t="s">
        <v>4</v>
      </c>
      <c r="B127" s="6"/>
      <c r="AG127" s="69"/>
      <c r="AH127" s="69"/>
    </row>
    <row r="128" spans="1:41" x14ac:dyDescent="0.25">
      <c r="A128" s="234"/>
      <c r="E128" s="2" t="s">
        <v>210</v>
      </c>
      <c r="AG128" s="69"/>
      <c r="AH128" s="69"/>
    </row>
    <row r="129" spans="1:34" x14ac:dyDescent="0.25">
      <c r="A129" s="234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G129" s="69"/>
      <c r="AH129" s="69"/>
    </row>
    <row r="130" spans="1:34" x14ac:dyDescent="0.25">
      <c r="A130" s="234"/>
      <c r="C130" s="8" t="s">
        <v>19</v>
      </c>
      <c r="D130" s="8"/>
      <c r="E130" s="8" t="s">
        <v>193</v>
      </c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 t="s">
        <v>256</v>
      </c>
      <c r="R130" s="8"/>
      <c r="S130" s="8" t="s">
        <v>204</v>
      </c>
      <c r="T130" s="8"/>
      <c r="Y130" s="8"/>
      <c r="Z130" s="8"/>
      <c r="AA130" s="49" t="s">
        <v>180</v>
      </c>
      <c r="AB130" s="86" t="s">
        <v>181</v>
      </c>
      <c r="AC130" s="8"/>
      <c r="AG130" s="69"/>
      <c r="AH130" s="69"/>
    </row>
    <row r="131" spans="1:34" x14ac:dyDescent="0.25">
      <c r="A131" s="234"/>
      <c r="C131" s="8" t="s">
        <v>245</v>
      </c>
      <c r="D131" s="8"/>
      <c r="E131" s="8" t="s">
        <v>432</v>
      </c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 t="s">
        <v>53</v>
      </c>
      <c r="R131" s="8"/>
      <c r="S131" s="8" t="s">
        <v>54</v>
      </c>
      <c r="T131" s="8"/>
      <c r="Y131" s="8"/>
      <c r="Z131" s="8"/>
      <c r="AA131" s="8" t="s">
        <v>171</v>
      </c>
      <c r="AB131" s="8" t="s">
        <v>172</v>
      </c>
      <c r="AC131" s="8"/>
      <c r="AG131" s="69"/>
      <c r="AH131" s="69"/>
    </row>
    <row r="132" spans="1:34" x14ac:dyDescent="0.25">
      <c r="A132" s="234"/>
      <c r="C132" s="8" t="s">
        <v>20</v>
      </c>
      <c r="D132" s="8"/>
      <c r="E132" s="8" t="s">
        <v>157</v>
      </c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 t="s">
        <v>21</v>
      </c>
      <c r="R132" s="8"/>
      <c r="S132" s="8" t="s">
        <v>169</v>
      </c>
      <c r="T132" s="8"/>
      <c r="Y132" s="8"/>
      <c r="Z132" s="8"/>
      <c r="AA132" s="8" t="s">
        <v>175</v>
      </c>
      <c r="AB132" s="8" t="s">
        <v>176</v>
      </c>
      <c r="AC132" s="86"/>
      <c r="AG132" s="69"/>
      <c r="AH132" s="69"/>
    </row>
    <row r="133" spans="1:34" x14ac:dyDescent="0.25">
      <c r="A133" s="234"/>
      <c r="C133" s="8" t="s">
        <v>194</v>
      </c>
      <c r="D133" s="8"/>
      <c r="E133" s="8" t="s">
        <v>195</v>
      </c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 t="s">
        <v>29</v>
      </c>
      <c r="R133" s="8"/>
      <c r="S133" s="8" t="s">
        <v>30</v>
      </c>
      <c r="T133" s="8"/>
      <c r="Y133" s="8"/>
      <c r="Z133" s="8"/>
      <c r="AA133" s="8" t="s">
        <v>177</v>
      </c>
      <c r="AB133" s="8" t="s">
        <v>178</v>
      </c>
      <c r="AC133" s="86"/>
      <c r="AG133" s="69"/>
      <c r="AH133" s="69"/>
    </row>
    <row r="134" spans="1:34" x14ac:dyDescent="0.25">
      <c r="A134" s="234"/>
      <c r="C134" s="8" t="s">
        <v>156</v>
      </c>
      <c r="D134" s="8"/>
      <c r="E134" s="8" t="s">
        <v>196</v>
      </c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 t="s">
        <v>22</v>
      </c>
      <c r="R134" s="8"/>
      <c r="S134" s="8" t="s">
        <v>23</v>
      </c>
      <c r="T134" s="8"/>
      <c r="Y134" s="8"/>
      <c r="Z134" s="8"/>
      <c r="AA134" s="8" t="s">
        <v>226</v>
      </c>
      <c r="AB134" s="8" t="s">
        <v>227</v>
      </c>
      <c r="AC134" s="8"/>
      <c r="AG134" s="69"/>
      <c r="AH134" s="69"/>
    </row>
    <row r="135" spans="1:34" x14ac:dyDescent="0.25">
      <c r="A135" s="234"/>
      <c r="C135" s="8" t="s">
        <v>197</v>
      </c>
      <c r="D135" s="8"/>
      <c r="E135" s="8" t="s">
        <v>198</v>
      </c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 t="s">
        <v>205</v>
      </c>
      <c r="R135" s="8"/>
      <c r="S135" s="8" t="s">
        <v>208</v>
      </c>
      <c r="Y135" s="8"/>
      <c r="Z135" s="8"/>
      <c r="AA135" s="8" t="s">
        <v>257</v>
      </c>
      <c r="AB135" s="8" t="s">
        <v>258</v>
      </c>
      <c r="AC135" s="8"/>
      <c r="AG135" s="69"/>
      <c r="AH135" s="69"/>
    </row>
    <row r="136" spans="1:34" x14ac:dyDescent="0.25">
      <c r="A136" s="234"/>
      <c r="C136" s="8" t="s">
        <v>199</v>
      </c>
      <c r="D136" s="8"/>
      <c r="E136" s="8" t="s">
        <v>200</v>
      </c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 t="s">
        <v>206</v>
      </c>
      <c r="R136" s="8"/>
      <c r="S136" s="8" t="s">
        <v>207</v>
      </c>
      <c r="T136" s="8"/>
      <c r="Y136" s="8"/>
      <c r="Z136" s="8"/>
      <c r="AA136" s="8" t="s">
        <v>262</v>
      </c>
      <c r="AB136" s="8" t="s">
        <v>263</v>
      </c>
      <c r="AC136" s="8"/>
      <c r="AG136" s="69"/>
      <c r="AH136" s="69"/>
    </row>
    <row r="137" spans="1:34" x14ac:dyDescent="0.25">
      <c r="A137" s="234"/>
      <c r="C137" s="8" t="s">
        <v>201</v>
      </c>
      <c r="D137" s="8"/>
      <c r="E137" s="8" t="s">
        <v>202</v>
      </c>
      <c r="Q137" s="8" t="s">
        <v>25</v>
      </c>
      <c r="R137" s="8"/>
      <c r="S137" s="8" t="s">
        <v>28</v>
      </c>
      <c r="T137" s="8"/>
      <c r="AA137" s="8" t="s">
        <v>359</v>
      </c>
      <c r="AB137" s="8" t="s">
        <v>360</v>
      </c>
      <c r="AG137" s="69"/>
      <c r="AH137" s="69"/>
    </row>
    <row r="138" spans="1:34" x14ac:dyDescent="0.25">
      <c r="A138" s="234"/>
      <c r="C138" s="8" t="s">
        <v>164</v>
      </c>
      <c r="D138" s="8"/>
      <c r="E138" s="8" t="s">
        <v>165</v>
      </c>
      <c r="Q138" s="8" t="s">
        <v>247</v>
      </c>
      <c r="R138" s="8"/>
      <c r="S138" s="8" t="s">
        <v>248</v>
      </c>
      <c r="T138" s="8"/>
      <c r="AA138" s="8" t="s">
        <v>365</v>
      </c>
      <c r="AG138" s="69"/>
      <c r="AH138" s="69"/>
    </row>
    <row r="139" spans="1:34" x14ac:dyDescent="0.25">
      <c r="A139" s="234"/>
      <c r="C139" s="8" t="s">
        <v>163</v>
      </c>
      <c r="D139" s="8"/>
      <c r="E139" s="8" t="s">
        <v>203</v>
      </c>
      <c r="Q139" s="8" t="s">
        <v>26</v>
      </c>
      <c r="R139" s="8"/>
      <c r="S139" s="8" t="s">
        <v>209</v>
      </c>
      <c r="T139" s="463"/>
      <c r="U139" s="463"/>
      <c r="V139" s="463"/>
      <c r="W139" s="463"/>
      <c r="X139" s="463"/>
      <c r="AA139" s="8" t="s">
        <v>366</v>
      </c>
      <c r="AG139" s="69"/>
      <c r="AH139" s="69"/>
    </row>
    <row r="140" spans="1:34" x14ac:dyDescent="0.25">
      <c r="A140" s="234"/>
      <c r="C140" s="8" t="s">
        <v>167</v>
      </c>
      <c r="D140" s="8"/>
      <c r="E140" s="8" t="s">
        <v>168</v>
      </c>
      <c r="Q140" s="8" t="s">
        <v>24</v>
      </c>
      <c r="R140" s="8"/>
      <c r="S140" s="8" t="s">
        <v>27</v>
      </c>
      <c r="T140" s="8"/>
      <c r="AA140" s="8"/>
      <c r="AG140" s="69"/>
      <c r="AH140" s="69"/>
    </row>
    <row r="141" spans="1:34" x14ac:dyDescent="0.25">
      <c r="A141" s="234"/>
      <c r="C141" s="8" t="s">
        <v>183</v>
      </c>
      <c r="D141" s="8"/>
      <c r="E141" s="8" t="s">
        <v>223</v>
      </c>
      <c r="Q141" s="8"/>
      <c r="R141" s="8"/>
      <c r="S141" s="8"/>
      <c r="T141" s="8"/>
      <c r="U141" s="8"/>
      <c r="V141" s="8"/>
      <c r="AG141" s="69"/>
      <c r="AH141" s="69"/>
    </row>
  </sheetData>
  <autoFilter ref="A10:AO115">
    <filterColumn colId="40">
      <filters>
        <filter val="C.S. SAN MARCOS"/>
      </filters>
    </filterColumn>
  </autoFilter>
  <mergeCells count="26">
    <mergeCell ref="AF65:AK65"/>
    <mergeCell ref="AF80:AJ80"/>
    <mergeCell ref="C90:AK90"/>
    <mergeCell ref="T139:X139"/>
    <mergeCell ref="G57:AK57"/>
    <mergeCell ref="AF58:AK58"/>
    <mergeCell ref="AF60:AK60"/>
    <mergeCell ref="C61:AK61"/>
    <mergeCell ref="AF62:AK62"/>
    <mergeCell ref="AF63:AK63"/>
    <mergeCell ref="A5:C5"/>
    <mergeCell ref="AA5:AD5"/>
    <mergeCell ref="A6:C6"/>
    <mergeCell ref="AA6:AD6"/>
    <mergeCell ref="AA50:AK50"/>
    <mergeCell ref="A8:B8"/>
    <mergeCell ref="AA8:AD8"/>
    <mergeCell ref="C14:AK14"/>
    <mergeCell ref="C15:AK15"/>
    <mergeCell ref="C21:AK21"/>
    <mergeCell ref="AA30:AK30"/>
    <mergeCell ref="C33:AK33"/>
    <mergeCell ref="C36:AK36"/>
    <mergeCell ref="C40:AK40"/>
    <mergeCell ref="C42:AK42"/>
    <mergeCell ref="H47:AK4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35"/>
  <sheetViews>
    <sheetView topLeftCell="A7" zoomScale="98" zoomScaleNormal="98" workbookViewId="0">
      <pane xSplit="2" ySplit="6" topLeftCell="AB89" activePane="bottomRight" state="frozen"/>
      <selection activeCell="AL13" sqref="AL13"/>
      <selection pane="topRight" activeCell="AL13" sqref="AL13"/>
      <selection pane="bottomLeft" activeCell="AL13" sqref="AL13"/>
      <selection pane="bottomRight" activeCell="AJ13" sqref="AJ13:AJ116"/>
    </sheetView>
  </sheetViews>
  <sheetFormatPr baseColWidth="10" defaultRowHeight="12.75" x14ac:dyDescent="0.2"/>
  <cols>
    <col min="1" max="1" width="4.28515625" style="313" customWidth="1"/>
    <col min="2" max="2" width="36.7109375" style="313" customWidth="1"/>
    <col min="3" max="35" width="8" style="313" customWidth="1"/>
    <col min="36" max="38" width="9.7109375" style="313" customWidth="1"/>
    <col min="39" max="16384" width="11.42578125" style="313"/>
  </cols>
  <sheetData>
    <row r="1" spans="1:39" x14ac:dyDescent="0.2">
      <c r="A1" s="312"/>
      <c r="AD1" s="314"/>
      <c r="AE1" s="314"/>
      <c r="AF1" s="314"/>
    </row>
    <row r="2" spans="1:39" x14ac:dyDescent="0.2">
      <c r="A2" s="315"/>
      <c r="B2" s="316"/>
      <c r="D2" s="316"/>
      <c r="E2" s="316"/>
      <c r="F2" s="316"/>
      <c r="G2" s="316"/>
      <c r="H2" s="316"/>
      <c r="I2" s="315" t="s">
        <v>7</v>
      </c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  <c r="Z2" s="316"/>
      <c r="AA2" s="316"/>
      <c r="AB2" s="316"/>
      <c r="AC2" s="316"/>
      <c r="AD2" s="317"/>
      <c r="AE2" s="317"/>
      <c r="AF2" s="317"/>
      <c r="AG2" s="316"/>
      <c r="AH2" s="316"/>
      <c r="AI2" s="316"/>
    </row>
    <row r="3" spans="1:39" x14ac:dyDescent="0.2">
      <c r="A3" s="312"/>
      <c r="AD3" s="314"/>
      <c r="AE3" s="314"/>
      <c r="AF3" s="314"/>
    </row>
    <row r="4" spans="1:39" x14ac:dyDescent="0.2">
      <c r="A4" s="312"/>
      <c r="AD4" s="314"/>
      <c r="AE4" s="314"/>
      <c r="AF4" s="314"/>
    </row>
    <row r="5" spans="1:39" x14ac:dyDescent="0.2">
      <c r="A5" s="495" t="s">
        <v>149</v>
      </c>
      <c r="B5" s="495"/>
      <c r="C5" s="495"/>
      <c r="T5" s="318" t="s">
        <v>0</v>
      </c>
      <c r="U5" s="319"/>
      <c r="V5" s="319"/>
      <c r="W5" s="320"/>
      <c r="X5" s="496" t="s">
        <v>150</v>
      </c>
      <c r="Y5" s="496"/>
      <c r="Z5" s="496"/>
      <c r="AA5" s="496"/>
      <c r="AB5" s="321"/>
      <c r="AC5" s="321"/>
      <c r="AD5" s="322"/>
      <c r="AE5" s="322"/>
      <c r="AF5" s="322"/>
      <c r="AG5" s="321"/>
      <c r="AH5" s="321"/>
    </row>
    <row r="6" spans="1:39" x14ac:dyDescent="0.2">
      <c r="A6" s="495" t="s">
        <v>148</v>
      </c>
      <c r="B6" s="495"/>
      <c r="C6" s="495"/>
      <c r="T6" s="318" t="s">
        <v>1</v>
      </c>
      <c r="U6" s="319"/>
      <c r="V6" s="319"/>
      <c r="W6" s="320"/>
      <c r="X6" s="496" t="s">
        <v>153</v>
      </c>
      <c r="Y6" s="496"/>
      <c r="Z6" s="496"/>
      <c r="AA6" s="496"/>
      <c r="AB6" s="321"/>
      <c r="AC6" s="321"/>
      <c r="AD6" s="322"/>
      <c r="AE6" s="322"/>
      <c r="AF6" s="322"/>
      <c r="AG6" s="321"/>
      <c r="AH6" s="321"/>
    </row>
    <row r="7" spans="1:39" x14ac:dyDescent="0.2">
      <c r="A7" s="495" t="s">
        <v>452</v>
      </c>
      <c r="B7" s="495"/>
      <c r="C7" s="495"/>
      <c r="T7" s="318" t="s">
        <v>8</v>
      </c>
      <c r="U7" s="319"/>
      <c r="V7" s="319"/>
      <c r="W7" s="320"/>
      <c r="X7" s="496" t="s">
        <v>375</v>
      </c>
      <c r="Y7" s="496"/>
      <c r="Z7" s="496"/>
      <c r="AA7" s="496"/>
      <c r="AB7" s="321"/>
      <c r="AC7" s="321"/>
      <c r="AD7" s="322"/>
      <c r="AE7" s="322"/>
      <c r="AF7" s="322"/>
      <c r="AG7" s="321"/>
      <c r="AH7" s="321"/>
    </row>
    <row r="8" spans="1:39" x14ac:dyDescent="0.2">
      <c r="A8" s="315"/>
      <c r="T8" s="323"/>
      <c r="U8" s="323"/>
      <c r="V8" s="323"/>
      <c r="W8" s="324"/>
      <c r="AD8" s="314"/>
      <c r="AE8" s="314"/>
      <c r="AF8" s="314"/>
    </row>
    <row r="9" spans="1:39" x14ac:dyDescent="0.2">
      <c r="A9" s="497" t="s">
        <v>152</v>
      </c>
      <c r="B9" s="498"/>
      <c r="T9" s="318" t="s">
        <v>3</v>
      </c>
      <c r="U9" s="319"/>
      <c r="V9" s="319"/>
      <c r="W9" s="320"/>
      <c r="X9" s="496" t="s">
        <v>453</v>
      </c>
      <c r="Y9" s="496"/>
      <c r="Z9" s="496"/>
      <c r="AA9" s="496"/>
      <c r="AD9" s="314"/>
      <c r="AE9" s="314"/>
      <c r="AF9" s="314"/>
    </row>
    <row r="10" spans="1:39" x14ac:dyDescent="0.2">
      <c r="A10" s="312"/>
      <c r="AD10" s="314"/>
      <c r="AE10" s="314"/>
      <c r="AF10" s="314"/>
    </row>
    <row r="11" spans="1:39" ht="13.5" thickBot="1" x14ac:dyDescent="0.25">
      <c r="A11" s="312"/>
      <c r="AD11" s="314"/>
      <c r="AE11" s="314"/>
      <c r="AF11" s="314"/>
    </row>
    <row r="12" spans="1:39" ht="51.75" thickBot="1" x14ac:dyDescent="0.3">
      <c r="A12" s="325" t="s">
        <v>9</v>
      </c>
      <c r="B12" s="326" t="s">
        <v>10</v>
      </c>
      <c r="C12" s="327" t="s">
        <v>454</v>
      </c>
      <c r="D12" s="328" t="s">
        <v>264</v>
      </c>
      <c r="E12" s="328" t="s">
        <v>416</v>
      </c>
      <c r="F12" s="328" t="s">
        <v>11</v>
      </c>
      <c r="G12" s="328" t="s">
        <v>154</v>
      </c>
      <c r="H12" s="328" t="s">
        <v>347</v>
      </c>
      <c r="I12" s="328" t="s">
        <v>158</v>
      </c>
      <c r="J12" s="328" t="s">
        <v>159</v>
      </c>
      <c r="K12" s="328" t="s">
        <v>160</v>
      </c>
      <c r="L12" s="328" t="s">
        <v>161</v>
      </c>
      <c r="M12" s="328" t="s">
        <v>162</v>
      </c>
      <c r="N12" s="328" t="s">
        <v>166</v>
      </c>
      <c r="O12" s="328" t="s">
        <v>155</v>
      </c>
      <c r="P12" s="328" t="s">
        <v>473</v>
      </c>
      <c r="Q12" s="328" t="s">
        <v>255</v>
      </c>
      <c r="R12" s="328" t="s">
        <v>55</v>
      </c>
      <c r="S12" s="328" t="s">
        <v>12</v>
      </c>
      <c r="T12" s="328" t="s">
        <v>14</v>
      </c>
      <c r="U12" s="328" t="s">
        <v>13</v>
      </c>
      <c r="V12" s="328" t="s">
        <v>184</v>
      </c>
      <c r="W12" s="328" t="s">
        <v>185</v>
      </c>
      <c r="X12" s="328" t="s">
        <v>15</v>
      </c>
      <c r="Y12" s="328" t="s">
        <v>16</v>
      </c>
      <c r="Z12" s="328" t="s">
        <v>57</v>
      </c>
      <c r="AA12" s="328" t="s">
        <v>17</v>
      </c>
      <c r="AB12" s="329" t="s">
        <v>225</v>
      </c>
      <c r="AC12" s="329" t="s">
        <v>17</v>
      </c>
      <c r="AD12" s="329" t="s">
        <v>179</v>
      </c>
      <c r="AE12" s="328" t="s">
        <v>170</v>
      </c>
      <c r="AF12" s="328" t="s">
        <v>412</v>
      </c>
      <c r="AG12" s="328" t="s">
        <v>173</v>
      </c>
      <c r="AH12" s="330" t="s">
        <v>259</v>
      </c>
      <c r="AI12" s="330" t="s">
        <v>348</v>
      </c>
      <c r="AJ12" s="331" t="s">
        <v>51</v>
      </c>
      <c r="AK12" s="332" t="s">
        <v>38</v>
      </c>
      <c r="AL12" s="333" t="s">
        <v>52</v>
      </c>
      <c r="AM12" t="s">
        <v>329</v>
      </c>
    </row>
    <row r="13" spans="1:39" ht="15" customHeight="1" x14ac:dyDescent="0.25">
      <c r="A13" s="334">
        <v>1</v>
      </c>
      <c r="B13" s="335" t="s">
        <v>61</v>
      </c>
      <c r="C13" s="336"/>
      <c r="D13" s="337"/>
      <c r="E13" s="337"/>
      <c r="F13" s="337"/>
      <c r="G13" s="338"/>
      <c r="H13" s="338"/>
      <c r="I13" s="337"/>
      <c r="J13" s="337"/>
      <c r="K13" s="337"/>
      <c r="L13" s="337"/>
      <c r="M13" s="337"/>
      <c r="N13" s="337"/>
      <c r="O13" s="337"/>
      <c r="P13" s="337"/>
      <c r="Q13" s="337"/>
      <c r="R13" s="337"/>
      <c r="S13" s="337"/>
      <c r="T13" s="337"/>
      <c r="U13" s="337"/>
      <c r="V13" s="337">
        <f>6*12</f>
        <v>72</v>
      </c>
      <c r="W13" s="337">
        <f>6*12</f>
        <v>72</v>
      </c>
      <c r="X13" s="339"/>
      <c r="Y13" s="337"/>
      <c r="Z13" s="339"/>
      <c r="AA13" s="339"/>
      <c r="AB13" s="337"/>
      <c r="AC13" s="339"/>
      <c r="AD13" s="340"/>
      <c r="AE13" s="340">
        <f>1*6</f>
        <v>6</v>
      </c>
      <c r="AF13" s="340"/>
      <c r="AG13" s="337"/>
      <c r="AH13" s="337"/>
      <c r="AI13" s="341"/>
      <c r="AJ13" s="342">
        <f t="shared" ref="AJ13:AJ44" si="0">SUM(C13:AI13)</f>
        <v>150</v>
      </c>
      <c r="AK13" s="343">
        <v>0</v>
      </c>
      <c r="AL13" s="344" t="e">
        <f>+AK13/C13</f>
        <v>#DIV/0!</v>
      </c>
      <c r="AM13" t="s">
        <v>320</v>
      </c>
    </row>
    <row r="14" spans="1:39" ht="15" customHeight="1" x14ac:dyDescent="0.25">
      <c r="A14" s="345">
        <v>2</v>
      </c>
      <c r="B14" s="346" t="s">
        <v>63</v>
      </c>
      <c r="C14" s="347"/>
      <c r="D14" s="348"/>
      <c r="E14" s="348"/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348"/>
      <c r="Q14" s="348"/>
      <c r="R14" s="348"/>
      <c r="S14" s="348"/>
      <c r="T14" s="348"/>
      <c r="U14" s="348"/>
      <c r="V14" s="348">
        <f>6*12</f>
        <v>72</v>
      </c>
      <c r="W14" s="348">
        <f>6*12</f>
        <v>72</v>
      </c>
      <c r="X14" s="349"/>
      <c r="Y14" s="348"/>
      <c r="Z14" s="349"/>
      <c r="AA14" s="349"/>
      <c r="AB14" s="348"/>
      <c r="AC14" s="349"/>
      <c r="AD14" s="350"/>
      <c r="AE14" s="350">
        <f>1*6</f>
        <v>6</v>
      </c>
      <c r="AF14" s="350"/>
      <c r="AG14" s="348"/>
      <c r="AH14" s="348"/>
      <c r="AI14" s="351"/>
      <c r="AJ14" s="342">
        <f t="shared" si="0"/>
        <v>150</v>
      </c>
      <c r="AK14" s="352">
        <v>0</v>
      </c>
      <c r="AL14" s="344" t="e">
        <f>+AK14/C14</f>
        <v>#DIV/0!</v>
      </c>
      <c r="AM14" t="s">
        <v>320</v>
      </c>
    </row>
    <row r="15" spans="1:39" ht="15" customHeight="1" x14ac:dyDescent="0.25">
      <c r="A15" s="334">
        <v>3</v>
      </c>
      <c r="B15" s="346" t="s">
        <v>64</v>
      </c>
      <c r="C15" s="347"/>
      <c r="D15" s="348"/>
      <c r="E15" s="348"/>
      <c r="F15" s="348"/>
      <c r="G15" s="348"/>
      <c r="H15" s="348"/>
      <c r="I15" s="348"/>
      <c r="J15" s="348"/>
      <c r="K15" s="348"/>
      <c r="L15" s="348"/>
      <c r="M15" s="348"/>
      <c r="N15" s="348"/>
      <c r="O15" s="348"/>
      <c r="P15" s="348"/>
      <c r="Q15" s="348"/>
      <c r="R15" s="348"/>
      <c r="S15" s="348"/>
      <c r="T15" s="348">
        <f>1*6</f>
        <v>6</v>
      </c>
      <c r="U15" s="348"/>
      <c r="V15" s="348">
        <f>8*12</f>
        <v>96</v>
      </c>
      <c r="W15" s="348">
        <f>4*12</f>
        <v>48</v>
      </c>
      <c r="X15" s="349"/>
      <c r="Y15" s="348"/>
      <c r="Z15" s="349"/>
      <c r="AA15" s="349"/>
      <c r="AB15" s="348"/>
      <c r="AC15" s="349"/>
      <c r="AD15" s="350"/>
      <c r="AE15" s="350"/>
      <c r="AF15" s="350"/>
      <c r="AG15" s="348"/>
      <c r="AH15" s="348"/>
      <c r="AI15" s="351"/>
      <c r="AJ15" s="342">
        <f t="shared" si="0"/>
        <v>150</v>
      </c>
      <c r="AK15" s="352">
        <v>0</v>
      </c>
      <c r="AL15" s="344" t="e">
        <f>+AK15/C15</f>
        <v>#DIV/0!</v>
      </c>
      <c r="AM15" t="s">
        <v>320</v>
      </c>
    </row>
    <row r="16" spans="1:39" ht="15" customHeight="1" x14ac:dyDescent="0.25">
      <c r="A16" s="334">
        <v>4</v>
      </c>
      <c r="B16" s="346" t="s">
        <v>66</v>
      </c>
      <c r="C16" s="499" t="s">
        <v>455</v>
      </c>
      <c r="D16" s="493"/>
      <c r="E16" s="493"/>
      <c r="F16" s="493"/>
      <c r="G16" s="493"/>
      <c r="H16" s="493"/>
      <c r="I16" s="493"/>
      <c r="J16" s="493"/>
      <c r="K16" s="493"/>
      <c r="L16" s="493"/>
      <c r="M16" s="493"/>
      <c r="N16" s="493"/>
      <c r="O16" s="493"/>
      <c r="P16" s="493"/>
      <c r="Q16" s="493"/>
      <c r="R16" s="493"/>
      <c r="S16" s="493"/>
      <c r="T16" s="493"/>
      <c r="U16" s="493"/>
      <c r="V16" s="493"/>
      <c r="W16" s="493"/>
      <c r="X16" s="493"/>
      <c r="Y16" s="493"/>
      <c r="Z16" s="493"/>
      <c r="AA16" s="493"/>
      <c r="AB16" s="493"/>
      <c r="AC16" s="493"/>
      <c r="AD16" s="493"/>
      <c r="AE16" s="493"/>
      <c r="AF16" s="493"/>
      <c r="AG16" s="493"/>
      <c r="AH16" s="493"/>
      <c r="AI16" s="494"/>
      <c r="AJ16" s="342">
        <f t="shared" si="0"/>
        <v>0</v>
      </c>
      <c r="AK16" s="352">
        <v>0</v>
      </c>
      <c r="AL16" s="344" t="e">
        <f>+AK16/#REF!</f>
        <v>#REF!</v>
      </c>
      <c r="AM16" t="s">
        <v>320</v>
      </c>
    </row>
    <row r="17" spans="1:39" ht="15" customHeight="1" x14ac:dyDescent="0.25">
      <c r="A17" s="345">
        <v>5</v>
      </c>
      <c r="B17" s="346" t="s">
        <v>67</v>
      </c>
      <c r="C17" s="499" t="s">
        <v>456</v>
      </c>
      <c r="D17" s="493"/>
      <c r="E17" s="493"/>
      <c r="F17" s="493"/>
      <c r="G17" s="493"/>
      <c r="H17" s="493"/>
      <c r="I17" s="493"/>
      <c r="J17" s="493"/>
      <c r="K17" s="493"/>
      <c r="L17" s="493"/>
      <c r="M17" s="493"/>
      <c r="N17" s="493"/>
      <c r="O17" s="493"/>
      <c r="P17" s="493"/>
      <c r="Q17" s="493"/>
      <c r="R17" s="493"/>
      <c r="S17" s="493"/>
      <c r="T17" s="493"/>
      <c r="U17" s="493"/>
      <c r="V17" s="493"/>
      <c r="W17" s="493"/>
      <c r="X17" s="493"/>
      <c r="Y17" s="493"/>
      <c r="Z17" s="493"/>
      <c r="AA17" s="493"/>
      <c r="AB17" s="493"/>
      <c r="AC17" s="493"/>
      <c r="AD17" s="493"/>
      <c r="AE17" s="493"/>
      <c r="AF17" s="493"/>
      <c r="AG17" s="493"/>
      <c r="AH17" s="493"/>
      <c r="AI17" s="494"/>
      <c r="AJ17" s="342">
        <f t="shared" si="0"/>
        <v>0</v>
      </c>
      <c r="AK17" s="352">
        <v>91</v>
      </c>
      <c r="AL17" s="344" t="e">
        <f>+AK17/#REF!</f>
        <v>#REF!</v>
      </c>
      <c r="AM17" t="s">
        <v>320</v>
      </c>
    </row>
    <row r="18" spans="1:39" ht="15" customHeight="1" x14ac:dyDescent="0.25">
      <c r="A18" s="334">
        <v>6</v>
      </c>
      <c r="B18" s="346" t="s">
        <v>68</v>
      </c>
      <c r="C18" s="347"/>
      <c r="D18" s="348"/>
      <c r="E18" s="348"/>
      <c r="F18" s="348"/>
      <c r="G18" s="350"/>
      <c r="H18" s="350"/>
      <c r="I18" s="348"/>
      <c r="J18" s="348"/>
      <c r="K18" s="348"/>
      <c r="L18" s="348"/>
      <c r="M18" s="348"/>
      <c r="N18" s="348"/>
      <c r="O18" s="348"/>
      <c r="P18" s="348"/>
      <c r="Q18" s="348"/>
      <c r="R18" s="348"/>
      <c r="S18" s="348"/>
      <c r="T18" s="348"/>
      <c r="U18" s="348"/>
      <c r="V18" s="348"/>
      <c r="W18" s="348">
        <f>6*12</f>
        <v>72</v>
      </c>
      <c r="X18" s="349"/>
      <c r="Y18" s="348"/>
      <c r="Z18" s="349"/>
      <c r="AA18" s="349"/>
      <c r="AB18" s="348"/>
      <c r="AC18" s="349"/>
      <c r="AD18" s="350"/>
      <c r="AE18" s="350"/>
      <c r="AF18" s="350"/>
      <c r="AG18" s="348"/>
      <c r="AH18" s="348"/>
      <c r="AI18" s="351"/>
      <c r="AJ18" s="342">
        <f t="shared" si="0"/>
        <v>72</v>
      </c>
      <c r="AK18" s="352">
        <v>0</v>
      </c>
      <c r="AL18" s="344" t="e">
        <f t="shared" ref="AL18:AL35" si="1">+AK18/C18</f>
        <v>#DIV/0!</v>
      </c>
      <c r="AM18" t="s">
        <v>320</v>
      </c>
    </row>
    <row r="19" spans="1:39" ht="15" customHeight="1" x14ac:dyDescent="0.25">
      <c r="A19" s="334">
        <v>7</v>
      </c>
      <c r="B19" s="346" t="s">
        <v>69</v>
      </c>
      <c r="C19" s="347"/>
      <c r="D19" s="348"/>
      <c r="E19" s="348"/>
      <c r="F19" s="348"/>
      <c r="G19" s="348"/>
      <c r="H19" s="348"/>
      <c r="I19" s="348"/>
      <c r="J19" s="348"/>
      <c r="K19" s="348"/>
      <c r="L19" s="348"/>
      <c r="M19" s="348"/>
      <c r="N19" s="348"/>
      <c r="O19" s="348"/>
      <c r="P19" s="348"/>
      <c r="Q19" s="348"/>
      <c r="R19" s="348"/>
      <c r="S19" s="348"/>
      <c r="T19" s="348">
        <f>5*6</f>
        <v>30</v>
      </c>
      <c r="U19" s="348"/>
      <c r="V19" s="348">
        <f>5*12</f>
        <v>60</v>
      </c>
      <c r="W19" s="348">
        <f>3*12</f>
        <v>36</v>
      </c>
      <c r="X19" s="500" t="s">
        <v>457</v>
      </c>
      <c r="Y19" s="501"/>
      <c r="Z19" s="501"/>
      <c r="AA19" s="501"/>
      <c r="AB19" s="501"/>
      <c r="AC19" s="501"/>
      <c r="AD19" s="501"/>
      <c r="AE19" s="501"/>
      <c r="AF19" s="501"/>
      <c r="AG19" s="501"/>
      <c r="AH19" s="501"/>
      <c r="AI19" s="502"/>
      <c r="AJ19" s="342">
        <f t="shared" si="0"/>
        <v>126</v>
      </c>
      <c r="AK19" s="352">
        <v>0</v>
      </c>
      <c r="AL19" s="344" t="e">
        <f t="shared" si="1"/>
        <v>#DIV/0!</v>
      </c>
      <c r="AM19" t="s">
        <v>320</v>
      </c>
    </row>
    <row r="20" spans="1:39" ht="15" customHeight="1" x14ac:dyDescent="0.25">
      <c r="A20" s="345">
        <v>8</v>
      </c>
      <c r="B20" s="346" t="s">
        <v>70</v>
      </c>
      <c r="C20" s="347"/>
      <c r="D20" s="348"/>
      <c r="E20" s="348"/>
      <c r="F20" s="348"/>
      <c r="G20" s="348"/>
      <c r="H20" s="348"/>
      <c r="I20" s="348"/>
      <c r="J20" s="348"/>
      <c r="K20" s="348"/>
      <c r="L20" s="348"/>
      <c r="M20" s="348"/>
      <c r="N20" s="348"/>
      <c r="O20" s="348"/>
      <c r="P20" s="348"/>
      <c r="Q20" s="348"/>
      <c r="R20" s="348"/>
      <c r="S20" s="348"/>
      <c r="T20" s="348">
        <f>9*6</f>
        <v>54</v>
      </c>
      <c r="U20" s="348"/>
      <c r="V20" s="348">
        <f>3*12</f>
        <v>36</v>
      </c>
      <c r="W20" s="348">
        <f>5*12</f>
        <v>60</v>
      </c>
      <c r="X20" s="349"/>
      <c r="Y20" s="348"/>
      <c r="Z20" s="349"/>
      <c r="AA20" s="348"/>
      <c r="AB20" s="348"/>
      <c r="AC20" s="348"/>
      <c r="AD20" s="350"/>
      <c r="AE20" s="350"/>
      <c r="AF20" s="350"/>
      <c r="AG20" s="348"/>
      <c r="AH20" s="348"/>
      <c r="AI20" s="351"/>
      <c r="AJ20" s="342">
        <f t="shared" si="0"/>
        <v>150</v>
      </c>
      <c r="AK20" s="352">
        <v>0</v>
      </c>
      <c r="AL20" s="344" t="e">
        <f t="shared" si="1"/>
        <v>#DIV/0!</v>
      </c>
      <c r="AM20" t="s">
        <v>320</v>
      </c>
    </row>
    <row r="21" spans="1:39" ht="15" customHeight="1" x14ac:dyDescent="0.25">
      <c r="A21" s="334">
        <v>9</v>
      </c>
      <c r="B21" s="346" t="s">
        <v>71</v>
      </c>
      <c r="C21" s="347"/>
      <c r="D21" s="348"/>
      <c r="E21" s="348"/>
      <c r="F21" s="348"/>
      <c r="G21" s="348"/>
      <c r="H21" s="348"/>
      <c r="I21" s="348"/>
      <c r="J21" s="348"/>
      <c r="K21" s="348"/>
      <c r="L21" s="348"/>
      <c r="M21" s="348"/>
      <c r="N21" s="348"/>
      <c r="O21" s="348"/>
      <c r="P21" s="348"/>
      <c r="Q21" s="348"/>
      <c r="R21" s="348"/>
      <c r="S21" s="348"/>
      <c r="T21" s="348">
        <f>7*6</f>
        <v>42</v>
      </c>
      <c r="U21" s="348"/>
      <c r="V21" s="348">
        <f>5*12</f>
        <v>60</v>
      </c>
      <c r="W21" s="348">
        <f>4*12</f>
        <v>48</v>
      </c>
      <c r="X21" s="349"/>
      <c r="Y21" s="348"/>
      <c r="Z21" s="349"/>
      <c r="AA21" s="348"/>
      <c r="AB21" s="348"/>
      <c r="AC21" s="348"/>
      <c r="AD21" s="348"/>
      <c r="AE21" s="348"/>
      <c r="AF21" s="348"/>
      <c r="AG21" s="348"/>
      <c r="AH21" s="348"/>
      <c r="AI21" s="351"/>
      <c r="AJ21" s="342">
        <f t="shared" si="0"/>
        <v>150</v>
      </c>
      <c r="AK21" s="352">
        <v>0</v>
      </c>
      <c r="AL21" s="344" t="e">
        <f t="shared" si="1"/>
        <v>#DIV/0!</v>
      </c>
      <c r="AM21" t="s">
        <v>320</v>
      </c>
    </row>
    <row r="22" spans="1:39" ht="15" customHeight="1" x14ac:dyDescent="0.25">
      <c r="A22" s="334">
        <v>10</v>
      </c>
      <c r="B22" s="346" t="s">
        <v>72</v>
      </c>
      <c r="C22" s="347"/>
      <c r="D22" s="348"/>
      <c r="E22" s="348"/>
      <c r="F22" s="348"/>
      <c r="G22" s="348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48">
        <f>7*6</f>
        <v>42</v>
      </c>
      <c r="U22" s="348"/>
      <c r="V22" s="348">
        <f>2*12</f>
        <v>24</v>
      </c>
      <c r="W22" s="348">
        <f>7*12</f>
        <v>84</v>
      </c>
      <c r="X22" s="349"/>
      <c r="Y22" s="348"/>
      <c r="Z22" s="349"/>
      <c r="AA22" s="349"/>
      <c r="AB22" s="348"/>
      <c r="AC22" s="349"/>
      <c r="AD22" s="350"/>
      <c r="AE22" s="350"/>
      <c r="AF22" s="350"/>
      <c r="AG22" s="348"/>
      <c r="AH22" s="348"/>
      <c r="AI22" s="351"/>
      <c r="AJ22" s="342">
        <f t="shared" si="0"/>
        <v>150</v>
      </c>
      <c r="AK22" s="352">
        <v>0</v>
      </c>
      <c r="AL22" s="344" t="e">
        <f t="shared" si="1"/>
        <v>#DIV/0!</v>
      </c>
      <c r="AM22" t="s">
        <v>320</v>
      </c>
    </row>
    <row r="23" spans="1:39" ht="15" customHeight="1" x14ac:dyDescent="0.25">
      <c r="A23" s="345">
        <v>11</v>
      </c>
      <c r="B23" s="346" t="s">
        <v>73</v>
      </c>
      <c r="C23" s="347"/>
      <c r="D23" s="348"/>
      <c r="E23" s="348"/>
      <c r="F23" s="348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48"/>
      <c r="T23" s="348"/>
      <c r="U23" s="348"/>
      <c r="V23" s="348"/>
      <c r="W23" s="348"/>
      <c r="X23" s="348"/>
      <c r="Y23" s="348"/>
      <c r="Z23" s="348"/>
      <c r="AA23" s="348"/>
      <c r="AB23" s="348"/>
      <c r="AC23" s="348"/>
      <c r="AD23" s="348"/>
      <c r="AE23" s="351" t="s">
        <v>237</v>
      </c>
      <c r="AF23" s="353"/>
      <c r="AG23" s="353"/>
      <c r="AH23" s="353"/>
      <c r="AI23" s="354"/>
      <c r="AJ23" s="342">
        <f t="shared" si="0"/>
        <v>0</v>
      </c>
      <c r="AK23" s="352">
        <v>0</v>
      </c>
      <c r="AL23" s="344" t="e">
        <f t="shared" si="1"/>
        <v>#DIV/0!</v>
      </c>
      <c r="AM23" t="s">
        <v>320</v>
      </c>
    </row>
    <row r="24" spans="1:39" ht="15" customHeight="1" x14ac:dyDescent="0.25">
      <c r="A24" s="334">
        <v>12</v>
      </c>
      <c r="B24" s="346" t="s">
        <v>74</v>
      </c>
      <c r="C24" s="347"/>
      <c r="D24" s="348"/>
      <c r="E24" s="348"/>
      <c r="F24" s="348"/>
      <c r="G24" s="348"/>
      <c r="H24" s="348"/>
      <c r="I24" s="348"/>
      <c r="J24" s="355"/>
      <c r="K24" s="348"/>
      <c r="L24" s="348"/>
      <c r="M24" s="348"/>
      <c r="N24" s="348"/>
      <c r="O24" s="348"/>
      <c r="P24" s="348"/>
      <c r="Q24" s="355"/>
      <c r="R24" s="355"/>
      <c r="S24" s="348"/>
      <c r="T24" s="348">
        <f>5*6</f>
        <v>30</v>
      </c>
      <c r="U24" s="348"/>
      <c r="V24" s="348">
        <f>2*12</f>
        <v>24</v>
      </c>
      <c r="W24" s="348">
        <f>8*12</f>
        <v>96</v>
      </c>
      <c r="X24" s="349"/>
      <c r="Y24" s="348"/>
      <c r="Z24" s="349"/>
      <c r="AA24" s="349"/>
      <c r="AB24" s="348"/>
      <c r="AC24" s="348"/>
      <c r="AD24" s="348"/>
      <c r="AE24" s="348"/>
      <c r="AF24" s="348"/>
      <c r="AG24" s="348"/>
      <c r="AH24" s="348"/>
      <c r="AI24" s="351"/>
      <c r="AJ24" s="342">
        <f t="shared" si="0"/>
        <v>150</v>
      </c>
      <c r="AK24" s="352">
        <v>5</v>
      </c>
      <c r="AL24" s="344" t="e">
        <f t="shared" si="1"/>
        <v>#DIV/0!</v>
      </c>
      <c r="AM24" t="s">
        <v>320</v>
      </c>
    </row>
    <row r="25" spans="1:39" ht="15" customHeight="1" x14ac:dyDescent="0.25">
      <c r="A25" s="334">
        <v>13</v>
      </c>
      <c r="B25" s="346" t="s">
        <v>75</v>
      </c>
      <c r="C25" s="347"/>
      <c r="D25" s="348"/>
      <c r="E25" s="348"/>
      <c r="F25" s="348"/>
      <c r="G25" s="348"/>
      <c r="H25" s="348"/>
      <c r="I25" s="348"/>
      <c r="J25" s="348"/>
      <c r="K25" s="348"/>
      <c r="L25" s="348"/>
      <c r="M25" s="348"/>
      <c r="N25" s="348"/>
      <c r="O25" s="348"/>
      <c r="P25" s="348"/>
      <c r="Q25" s="348"/>
      <c r="R25" s="348"/>
      <c r="S25" s="348"/>
      <c r="T25" s="348">
        <f>9*6</f>
        <v>54</v>
      </c>
      <c r="U25" s="348"/>
      <c r="V25" s="348">
        <f>2*12</f>
        <v>24</v>
      </c>
      <c r="W25" s="348">
        <f>6*12</f>
        <v>72</v>
      </c>
      <c r="X25" s="349"/>
      <c r="Y25" s="348"/>
      <c r="Z25" s="349"/>
      <c r="AA25" s="349"/>
      <c r="AB25" s="348"/>
      <c r="AC25" s="349"/>
      <c r="AD25" s="350"/>
      <c r="AE25" s="350"/>
      <c r="AF25" s="350"/>
      <c r="AG25" s="348"/>
      <c r="AH25" s="348"/>
      <c r="AI25" s="351"/>
      <c r="AJ25" s="342">
        <f t="shared" si="0"/>
        <v>150</v>
      </c>
      <c r="AK25" s="352">
        <v>0</v>
      </c>
      <c r="AL25" s="344" t="e">
        <f t="shared" si="1"/>
        <v>#DIV/0!</v>
      </c>
      <c r="AM25" t="s">
        <v>320</v>
      </c>
    </row>
    <row r="26" spans="1:39" ht="15" customHeight="1" x14ac:dyDescent="0.25">
      <c r="A26" s="345">
        <v>14</v>
      </c>
      <c r="B26" s="346" t="s">
        <v>76</v>
      </c>
      <c r="C26" s="347"/>
      <c r="D26" s="348"/>
      <c r="E26" s="348"/>
      <c r="F26" s="348"/>
      <c r="G26" s="348"/>
      <c r="H26" s="348"/>
      <c r="I26" s="348"/>
      <c r="J26" s="348"/>
      <c r="K26" s="348"/>
      <c r="L26" s="348"/>
      <c r="M26" s="348"/>
      <c r="N26" s="348"/>
      <c r="O26" s="348"/>
      <c r="P26" s="348"/>
      <c r="Q26" s="348"/>
      <c r="R26" s="348"/>
      <c r="S26" s="348"/>
      <c r="T26" s="348">
        <f>9*6</f>
        <v>54</v>
      </c>
      <c r="U26" s="348"/>
      <c r="V26" s="348">
        <f>2*12</f>
        <v>24</v>
      </c>
      <c r="W26" s="348">
        <f>6*12</f>
        <v>72</v>
      </c>
      <c r="X26" s="349"/>
      <c r="Y26" s="348"/>
      <c r="Z26" s="349"/>
      <c r="AA26" s="349"/>
      <c r="AB26" s="348"/>
      <c r="AC26" s="349"/>
      <c r="AD26" s="350"/>
      <c r="AE26" s="350"/>
      <c r="AF26" s="350"/>
      <c r="AG26" s="348"/>
      <c r="AH26" s="348"/>
      <c r="AI26" s="351"/>
      <c r="AJ26" s="342">
        <f t="shared" si="0"/>
        <v>150</v>
      </c>
      <c r="AK26" s="352">
        <v>0</v>
      </c>
      <c r="AL26" s="344" t="e">
        <f t="shared" si="1"/>
        <v>#DIV/0!</v>
      </c>
      <c r="AM26" t="s">
        <v>320</v>
      </c>
    </row>
    <row r="27" spans="1:39" ht="15" customHeight="1" x14ac:dyDescent="0.25">
      <c r="A27" s="334">
        <v>15</v>
      </c>
      <c r="B27" s="346" t="s">
        <v>77</v>
      </c>
      <c r="C27" s="347"/>
      <c r="D27" s="348"/>
      <c r="E27" s="348"/>
      <c r="F27" s="348"/>
      <c r="G27" s="348"/>
      <c r="H27" s="348"/>
      <c r="I27" s="348"/>
      <c r="J27" s="348"/>
      <c r="K27" s="348"/>
      <c r="L27" s="348"/>
      <c r="M27" s="348"/>
      <c r="N27" s="348"/>
      <c r="O27" s="348"/>
      <c r="P27" s="348"/>
      <c r="Q27" s="348"/>
      <c r="R27" s="348"/>
      <c r="S27" s="348"/>
      <c r="T27" s="348">
        <f>9*6</f>
        <v>54</v>
      </c>
      <c r="U27" s="348"/>
      <c r="V27" s="348">
        <f>2*12</f>
        <v>24</v>
      </c>
      <c r="W27" s="348">
        <f>6*12</f>
        <v>72</v>
      </c>
      <c r="X27" s="349"/>
      <c r="Y27" s="348"/>
      <c r="Z27" s="349"/>
      <c r="AA27" s="349"/>
      <c r="AB27" s="348"/>
      <c r="AC27" s="349"/>
      <c r="AD27" s="350"/>
      <c r="AE27" s="350"/>
      <c r="AF27" s="350"/>
      <c r="AG27" s="348"/>
      <c r="AH27" s="348"/>
      <c r="AI27" s="351"/>
      <c r="AJ27" s="342">
        <f t="shared" si="0"/>
        <v>150</v>
      </c>
      <c r="AK27" s="352">
        <v>0</v>
      </c>
      <c r="AL27" s="344" t="e">
        <f t="shared" si="1"/>
        <v>#DIV/0!</v>
      </c>
      <c r="AM27" t="s">
        <v>320</v>
      </c>
    </row>
    <row r="28" spans="1:39" ht="15" customHeight="1" x14ac:dyDescent="0.25">
      <c r="A28" s="334">
        <v>16</v>
      </c>
      <c r="B28" s="346" t="s">
        <v>78</v>
      </c>
      <c r="C28" s="347"/>
      <c r="D28" s="348"/>
      <c r="E28" s="348"/>
      <c r="F28" s="348"/>
      <c r="G28" s="348"/>
      <c r="H28" s="348"/>
      <c r="I28" s="348"/>
      <c r="J28" s="348"/>
      <c r="K28" s="348"/>
      <c r="L28" s="348"/>
      <c r="M28" s="348"/>
      <c r="N28" s="348"/>
      <c r="O28" s="348"/>
      <c r="P28" s="348"/>
      <c r="Q28" s="348"/>
      <c r="R28" s="348"/>
      <c r="S28" s="348"/>
      <c r="T28" s="348">
        <f>1*6</f>
        <v>6</v>
      </c>
      <c r="U28" s="348"/>
      <c r="V28" s="348">
        <f>6*12</f>
        <v>72</v>
      </c>
      <c r="W28" s="348">
        <f>6*12</f>
        <v>72</v>
      </c>
      <c r="X28" s="349"/>
      <c r="Y28" s="348"/>
      <c r="Z28" s="349"/>
      <c r="AA28" s="349"/>
      <c r="AB28" s="348"/>
      <c r="AC28" s="349"/>
      <c r="AD28" s="350"/>
      <c r="AE28" s="350"/>
      <c r="AF28" s="350"/>
      <c r="AG28" s="348"/>
      <c r="AH28" s="348"/>
      <c r="AI28" s="351"/>
      <c r="AJ28" s="342">
        <f t="shared" si="0"/>
        <v>150</v>
      </c>
      <c r="AK28" s="352">
        <v>0</v>
      </c>
      <c r="AL28" s="344" t="e">
        <f t="shared" si="1"/>
        <v>#DIV/0!</v>
      </c>
      <c r="AM28" t="s">
        <v>320</v>
      </c>
    </row>
    <row r="29" spans="1:39" ht="15" customHeight="1" x14ac:dyDescent="0.25">
      <c r="A29" s="334">
        <v>18</v>
      </c>
      <c r="B29" s="346" t="s">
        <v>80</v>
      </c>
      <c r="C29" s="347"/>
      <c r="D29" s="348"/>
      <c r="E29" s="348"/>
      <c r="F29" s="348"/>
      <c r="G29" s="348"/>
      <c r="H29" s="348"/>
      <c r="I29" s="348"/>
      <c r="J29" s="348"/>
      <c r="K29" s="348"/>
      <c r="L29" s="348"/>
      <c r="M29" s="348"/>
      <c r="N29" s="348"/>
      <c r="O29" s="348"/>
      <c r="P29" s="348"/>
      <c r="Q29" s="348"/>
      <c r="R29" s="348"/>
      <c r="S29" s="348"/>
      <c r="T29" s="348">
        <f>3*6</f>
        <v>18</v>
      </c>
      <c r="U29" s="348"/>
      <c r="V29" s="348">
        <f>6*12</f>
        <v>72</v>
      </c>
      <c r="W29" s="348">
        <f>5*12</f>
        <v>60</v>
      </c>
      <c r="X29" s="348"/>
      <c r="Y29" s="348"/>
      <c r="Z29" s="348"/>
      <c r="AA29" s="348"/>
      <c r="AB29" s="348"/>
      <c r="AC29" s="348"/>
      <c r="AD29" s="348"/>
      <c r="AE29" s="348"/>
      <c r="AF29" s="348"/>
      <c r="AG29" s="348"/>
      <c r="AH29" s="348"/>
      <c r="AI29" s="351"/>
      <c r="AJ29" s="342">
        <f t="shared" si="0"/>
        <v>150</v>
      </c>
      <c r="AK29" s="352">
        <v>0</v>
      </c>
      <c r="AL29" s="344" t="e">
        <f t="shared" si="1"/>
        <v>#DIV/0!</v>
      </c>
      <c r="AM29" t="s">
        <v>320</v>
      </c>
    </row>
    <row r="30" spans="1:39" ht="15" customHeight="1" x14ac:dyDescent="0.25">
      <c r="A30" s="334">
        <v>21</v>
      </c>
      <c r="B30" s="346" t="s">
        <v>377</v>
      </c>
      <c r="C30" s="347"/>
      <c r="D30" s="348"/>
      <c r="E30" s="348"/>
      <c r="F30" s="348"/>
      <c r="G30" s="348"/>
      <c r="H30" s="348"/>
      <c r="I30" s="348"/>
      <c r="J30" s="348"/>
      <c r="K30" s="348"/>
      <c r="L30" s="348"/>
      <c r="M30" s="348"/>
      <c r="N30" s="348"/>
      <c r="O30" s="348"/>
      <c r="P30" s="348"/>
      <c r="Q30" s="348"/>
      <c r="R30" s="348"/>
      <c r="S30" s="348"/>
      <c r="T30" s="348">
        <f>1*6</f>
        <v>6</v>
      </c>
      <c r="U30" s="348"/>
      <c r="V30" s="348">
        <f>6*12</f>
        <v>72</v>
      </c>
      <c r="W30" s="348">
        <f>6*12</f>
        <v>72</v>
      </c>
      <c r="X30" s="349"/>
      <c r="Y30" s="348"/>
      <c r="Z30" s="349"/>
      <c r="AA30" s="348"/>
      <c r="AB30" s="348"/>
      <c r="AC30" s="348"/>
      <c r="AD30" s="348"/>
      <c r="AE30" s="348"/>
      <c r="AF30" s="348"/>
      <c r="AG30" s="348"/>
      <c r="AH30" s="348"/>
      <c r="AI30" s="351"/>
      <c r="AJ30" s="342">
        <f t="shared" si="0"/>
        <v>150</v>
      </c>
      <c r="AK30" s="352">
        <v>0</v>
      </c>
      <c r="AL30" s="344" t="e">
        <f t="shared" si="1"/>
        <v>#DIV/0!</v>
      </c>
      <c r="AM30" t="s">
        <v>320</v>
      </c>
    </row>
    <row r="31" spans="1:39" ht="15" customHeight="1" x14ac:dyDescent="0.25">
      <c r="A31" s="334">
        <v>22</v>
      </c>
      <c r="B31" s="346" t="s">
        <v>85</v>
      </c>
      <c r="C31" s="347"/>
      <c r="D31" s="348"/>
      <c r="E31" s="348"/>
      <c r="F31" s="348"/>
      <c r="G31" s="348"/>
      <c r="H31" s="348"/>
      <c r="I31" s="348"/>
      <c r="J31" s="348"/>
      <c r="K31" s="348"/>
      <c r="L31" s="348"/>
      <c r="M31" s="348"/>
      <c r="N31" s="348"/>
      <c r="O31" s="348"/>
      <c r="P31" s="348"/>
      <c r="Q31" s="348"/>
      <c r="R31" s="348"/>
      <c r="S31" s="348"/>
      <c r="T31" s="348">
        <f>1*6</f>
        <v>6</v>
      </c>
      <c r="U31" s="348"/>
      <c r="V31" s="348">
        <f>6*12</f>
        <v>72</v>
      </c>
      <c r="W31" s="348">
        <f>6*12</f>
        <v>72</v>
      </c>
      <c r="X31" s="349"/>
      <c r="Y31" s="348"/>
      <c r="Z31" s="349"/>
      <c r="AA31" s="348"/>
      <c r="AB31" s="348"/>
      <c r="AC31" s="348"/>
      <c r="AD31" s="348"/>
      <c r="AE31" s="348"/>
      <c r="AF31" s="348"/>
      <c r="AG31" s="348"/>
      <c r="AH31" s="348"/>
      <c r="AI31" s="351"/>
      <c r="AJ31" s="342">
        <f t="shared" si="0"/>
        <v>150</v>
      </c>
      <c r="AK31" s="352">
        <v>0</v>
      </c>
      <c r="AL31" s="344" t="e">
        <f t="shared" si="1"/>
        <v>#DIV/0!</v>
      </c>
      <c r="AM31" t="s">
        <v>320</v>
      </c>
    </row>
    <row r="32" spans="1:39" ht="15" customHeight="1" x14ac:dyDescent="0.25">
      <c r="A32" s="345">
        <v>23</v>
      </c>
      <c r="B32" s="346" t="s">
        <v>87</v>
      </c>
      <c r="C32" s="347">
        <v>78</v>
      </c>
      <c r="D32" s="348">
        <v>0</v>
      </c>
      <c r="E32" s="348"/>
      <c r="F32" s="348"/>
      <c r="G32" s="348"/>
      <c r="H32" s="348"/>
      <c r="I32" s="348"/>
      <c r="J32" s="348"/>
      <c r="K32" s="348"/>
      <c r="L32" s="348"/>
      <c r="M32" s="348"/>
      <c r="N32" s="348"/>
      <c r="O32" s="348"/>
      <c r="P32" s="348"/>
      <c r="Q32" s="348"/>
      <c r="R32" s="348"/>
      <c r="S32" s="348"/>
      <c r="T32" s="348"/>
      <c r="U32" s="348"/>
      <c r="V32" s="492" t="s">
        <v>458</v>
      </c>
      <c r="W32" s="493"/>
      <c r="X32" s="493"/>
      <c r="Y32" s="493"/>
      <c r="Z32" s="493"/>
      <c r="AA32" s="493"/>
      <c r="AB32" s="493"/>
      <c r="AC32" s="493"/>
      <c r="AD32" s="493"/>
      <c r="AE32" s="493"/>
      <c r="AF32" s="493"/>
      <c r="AG32" s="493"/>
      <c r="AH32" s="493"/>
      <c r="AI32" s="494"/>
      <c r="AJ32" s="342">
        <f t="shared" si="0"/>
        <v>78</v>
      </c>
      <c r="AK32" s="352">
        <v>271</v>
      </c>
      <c r="AL32" s="344">
        <f t="shared" si="1"/>
        <v>3.4743589743589745</v>
      </c>
      <c r="AM32" t="s">
        <v>320</v>
      </c>
    </row>
    <row r="33" spans="1:39" ht="15" customHeight="1" x14ac:dyDescent="0.25">
      <c r="A33" s="334">
        <v>24</v>
      </c>
      <c r="B33" s="346" t="s">
        <v>88</v>
      </c>
      <c r="C33" s="347"/>
      <c r="D33" s="348"/>
      <c r="E33" s="348"/>
      <c r="F33" s="348"/>
      <c r="G33" s="348"/>
      <c r="H33" s="348"/>
      <c r="I33" s="348"/>
      <c r="J33" s="348"/>
      <c r="K33" s="348"/>
      <c r="L33" s="348"/>
      <c r="M33" s="348"/>
      <c r="N33" s="348"/>
      <c r="O33" s="348"/>
      <c r="P33" s="348"/>
      <c r="Q33" s="348"/>
      <c r="R33" s="348"/>
      <c r="S33" s="348"/>
      <c r="T33" s="348">
        <f>9*6</f>
        <v>54</v>
      </c>
      <c r="U33" s="348"/>
      <c r="V33" s="348">
        <f>2*12</f>
        <v>24</v>
      </c>
      <c r="W33" s="348">
        <f>6*12</f>
        <v>72</v>
      </c>
      <c r="X33" s="348"/>
      <c r="Y33" s="348"/>
      <c r="Z33" s="348"/>
      <c r="AA33" s="348"/>
      <c r="AB33" s="348"/>
      <c r="AC33" s="348"/>
      <c r="AD33" s="348"/>
      <c r="AE33" s="348"/>
      <c r="AF33" s="348"/>
      <c r="AG33" s="348"/>
      <c r="AH33" s="348"/>
      <c r="AI33" s="351"/>
      <c r="AJ33" s="342">
        <f t="shared" si="0"/>
        <v>150</v>
      </c>
      <c r="AK33" s="352">
        <v>1</v>
      </c>
      <c r="AL33" s="344" t="e">
        <f t="shared" si="1"/>
        <v>#DIV/0!</v>
      </c>
      <c r="AM33" t="s">
        <v>320</v>
      </c>
    </row>
    <row r="34" spans="1:39" ht="15" customHeight="1" x14ac:dyDescent="0.25">
      <c r="A34" s="334">
        <v>25</v>
      </c>
      <c r="B34" s="346" t="s">
        <v>89</v>
      </c>
      <c r="C34" s="347"/>
      <c r="D34" s="348"/>
      <c r="E34" s="348"/>
      <c r="F34" s="348"/>
      <c r="G34" s="348"/>
      <c r="H34" s="348"/>
      <c r="I34" s="348"/>
      <c r="J34" s="348"/>
      <c r="K34" s="348"/>
      <c r="L34" s="348"/>
      <c r="M34" s="348"/>
      <c r="N34" s="348"/>
      <c r="O34" s="348"/>
      <c r="P34" s="348"/>
      <c r="Q34" s="348"/>
      <c r="R34" s="348"/>
      <c r="S34" s="348"/>
      <c r="T34" s="348">
        <f>9*6</f>
        <v>54</v>
      </c>
      <c r="U34" s="348"/>
      <c r="V34" s="348">
        <f>5*12</f>
        <v>60</v>
      </c>
      <c r="W34" s="348">
        <f>3*12</f>
        <v>36</v>
      </c>
      <c r="X34" s="349"/>
      <c r="Y34" s="348"/>
      <c r="Z34" s="349"/>
      <c r="AA34" s="349"/>
      <c r="AB34" s="348"/>
      <c r="AC34" s="349"/>
      <c r="AD34" s="350"/>
      <c r="AE34" s="350"/>
      <c r="AF34" s="350"/>
      <c r="AG34" s="348"/>
      <c r="AH34" s="348"/>
      <c r="AI34" s="351"/>
      <c r="AJ34" s="342">
        <f t="shared" si="0"/>
        <v>150</v>
      </c>
      <c r="AK34" s="352">
        <v>0</v>
      </c>
      <c r="AL34" s="344" t="e">
        <f t="shared" si="1"/>
        <v>#DIV/0!</v>
      </c>
      <c r="AM34" t="s">
        <v>320</v>
      </c>
    </row>
    <row r="35" spans="1:39" ht="15" customHeight="1" x14ac:dyDescent="0.25">
      <c r="A35" s="345">
        <v>26</v>
      </c>
      <c r="B35" s="346" t="s">
        <v>90</v>
      </c>
      <c r="C35" s="347"/>
      <c r="D35" s="348"/>
      <c r="E35" s="348"/>
      <c r="F35" s="348"/>
      <c r="G35" s="348"/>
      <c r="H35" s="348"/>
      <c r="I35" s="348"/>
      <c r="J35" s="348"/>
      <c r="K35" s="348"/>
      <c r="L35" s="348"/>
      <c r="M35" s="348"/>
      <c r="N35" s="348"/>
      <c r="O35" s="348"/>
      <c r="P35" s="348"/>
      <c r="Q35" s="348"/>
      <c r="R35" s="348"/>
      <c r="S35" s="348"/>
      <c r="T35" s="348">
        <f>9*6</f>
        <v>54</v>
      </c>
      <c r="U35" s="348"/>
      <c r="V35" s="348">
        <f>5*12</f>
        <v>60</v>
      </c>
      <c r="W35" s="348">
        <f>3*12</f>
        <v>36</v>
      </c>
      <c r="X35" s="349"/>
      <c r="Y35" s="348"/>
      <c r="Z35" s="349"/>
      <c r="AA35" s="348"/>
      <c r="AB35" s="348"/>
      <c r="AC35" s="348"/>
      <c r="AD35" s="350"/>
      <c r="AE35" s="350"/>
      <c r="AF35" s="350"/>
      <c r="AG35" s="348"/>
      <c r="AH35" s="348"/>
      <c r="AI35" s="351"/>
      <c r="AJ35" s="342">
        <f t="shared" si="0"/>
        <v>150</v>
      </c>
      <c r="AK35" s="352">
        <v>17</v>
      </c>
      <c r="AL35" s="344" t="e">
        <f t="shared" si="1"/>
        <v>#DIV/0!</v>
      </c>
      <c r="AM35" t="s">
        <v>320</v>
      </c>
    </row>
    <row r="36" spans="1:39" ht="15" customHeight="1" x14ac:dyDescent="0.25">
      <c r="A36" s="334">
        <v>27</v>
      </c>
      <c r="B36" s="356" t="s">
        <v>91</v>
      </c>
      <c r="C36" s="499" t="s">
        <v>459</v>
      </c>
      <c r="D36" s="493"/>
      <c r="E36" s="493"/>
      <c r="F36" s="493"/>
      <c r="G36" s="493"/>
      <c r="H36" s="493"/>
      <c r="I36" s="493"/>
      <c r="J36" s="493"/>
      <c r="K36" s="493"/>
      <c r="L36" s="493"/>
      <c r="M36" s="493"/>
      <c r="N36" s="493"/>
      <c r="O36" s="493"/>
      <c r="P36" s="493"/>
      <c r="Q36" s="493"/>
      <c r="R36" s="493"/>
      <c r="S36" s="493"/>
      <c r="T36" s="493"/>
      <c r="U36" s="493"/>
      <c r="V36" s="493"/>
      <c r="W36" s="493"/>
      <c r="X36" s="493"/>
      <c r="Y36" s="493"/>
      <c r="Z36" s="493"/>
      <c r="AA36" s="493"/>
      <c r="AB36" s="493"/>
      <c r="AC36" s="493"/>
      <c r="AD36" s="493"/>
      <c r="AE36" s="493"/>
      <c r="AF36" s="493"/>
      <c r="AG36" s="493"/>
      <c r="AH36" s="493"/>
      <c r="AI36" s="494"/>
      <c r="AJ36" s="342">
        <f t="shared" si="0"/>
        <v>0</v>
      </c>
      <c r="AK36" s="352">
        <v>0</v>
      </c>
      <c r="AL36" s="344" t="e">
        <f>+AK36/#REF!</f>
        <v>#REF!</v>
      </c>
      <c r="AM36" t="s">
        <v>320</v>
      </c>
    </row>
    <row r="37" spans="1:39" ht="15" customHeight="1" x14ac:dyDescent="0.25">
      <c r="A37" s="334">
        <v>28</v>
      </c>
      <c r="B37" s="346" t="s">
        <v>93</v>
      </c>
      <c r="C37" s="347"/>
      <c r="D37" s="348"/>
      <c r="E37" s="348"/>
      <c r="F37" s="348"/>
      <c r="G37" s="348"/>
      <c r="H37" s="348"/>
      <c r="I37" s="348"/>
      <c r="J37" s="348"/>
      <c r="K37" s="348"/>
      <c r="L37" s="348"/>
      <c r="M37" s="348"/>
      <c r="N37" s="348"/>
      <c r="O37" s="348"/>
      <c r="P37" s="348"/>
      <c r="Q37" s="348">
        <f>8*6</f>
        <v>48</v>
      </c>
      <c r="R37" s="348"/>
      <c r="S37" s="348"/>
      <c r="T37" s="348"/>
      <c r="U37" s="348"/>
      <c r="V37" s="348"/>
      <c r="W37" s="348">
        <f>8*12</f>
        <v>96</v>
      </c>
      <c r="X37" s="349"/>
      <c r="Y37" s="348"/>
      <c r="Z37" s="349"/>
      <c r="AA37" s="349"/>
      <c r="AB37" s="348"/>
      <c r="AC37" s="349"/>
      <c r="AD37" s="350"/>
      <c r="AE37" s="350"/>
      <c r="AF37" s="350"/>
      <c r="AG37" s="348">
        <f>1*6</f>
        <v>6</v>
      </c>
      <c r="AH37" s="348"/>
      <c r="AI37" s="351"/>
      <c r="AJ37" s="342">
        <f t="shared" si="0"/>
        <v>150</v>
      </c>
      <c r="AK37" s="352">
        <v>0</v>
      </c>
      <c r="AL37" s="344" t="e">
        <f>+AK37/C37</f>
        <v>#DIV/0!</v>
      </c>
      <c r="AM37" t="s">
        <v>320</v>
      </c>
    </row>
    <row r="38" spans="1:39" ht="15" customHeight="1" x14ac:dyDescent="0.25">
      <c r="A38" s="345">
        <v>29</v>
      </c>
      <c r="B38" s="346" t="s">
        <v>94</v>
      </c>
      <c r="C38" s="347"/>
      <c r="D38" s="348"/>
      <c r="E38" s="348"/>
      <c r="F38" s="348"/>
      <c r="G38" s="348"/>
      <c r="H38" s="348"/>
      <c r="I38" s="348"/>
      <c r="J38" s="348"/>
      <c r="K38" s="348"/>
      <c r="L38" s="348"/>
      <c r="M38" s="348"/>
      <c r="N38" s="348"/>
      <c r="O38" s="348"/>
      <c r="P38" s="348"/>
      <c r="Q38" s="348"/>
      <c r="R38" s="348"/>
      <c r="S38" s="348"/>
      <c r="T38" s="348">
        <f>11*6</f>
        <v>66</v>
      </c>
      <c r="U38" s="348"/>
      <c r="V38" s="348">
        <f>2*12</f>
        <v>24</v>
      </c>
      <c r="W38" s="348">
        <f>5*12</f>
        <v>60</v>
      </c>
      <c r="X38" s="349"/>
      <c r="Y38" s="348"/>
      <c r="Z38" s="349"/>
      <c r="AA38" s="349"/>
      <c r="AB38" s="348"/>
      <c r="AC38" s="349"/>
      <c r="AD38" s="350"/>
      <c r="AE38" s="350"/>
      <c r="AF38" s="350"/>
      <c r="AG38" s="348"/>
      <c r="AH38" s="348"/>
      <c r="AI38" s="351"/>
      <c r="AJ38" s="342">
        <f t="shared" si="0"/>
        <v>150</v>
      </c>
      <c r="AK38" s="352">
        <v>0</v>
      </c>
      <c r="AL38" s="344" t="e">
        <f>+AK38/C38</f>
        <v>#DIV/0!</v>
      </c>
      <c r="AM38" t="s">
        <v>320</v>
      </c>
    </row>
    <row r="39" spans="1:39" ht="15" customHeight="1" x14ac:dyDescent="0.25">
      <c r="A39" s="334">
        <v>30</v>
      </c>
      <c r="B39" s="346" t="s">
        <v>95</v>
      </c>
      <c r="C39" s="347"/>
      <c r="D39" s="348"/>
      <c r="E39" s="348"/>
      <c r="F39" s="348"/>
      <c r="G39" s="348"/>
      <c r="H39" s="348"/>
      <c r="I39" s="348"/>
      <c r="J39" s="348"/>
      <c r="K39" s="348"/>
      <c r="L39" s="348"/>
      <c r="M39" s="348"/>
      <c r="N39" s="348"/>
      <c r="O39" s="348"/>
      <c r="P39" s="348"/>
      <c r="Q39" s="348"/>
      <c r="R39" s="348"/>
      <c r="S39" s="348"/>
      <c r="T39" s="348">
        <f>9*6</f>
        <v>54</v>
      </c>
      <c r="U39" s="348"/>
      <c r="V39" s="348">
        <f>4*12</f>
        <v>48</v>
      </c>
      <c r="W39" s="348">
        <f>4*12</f>
        <v>48</v>
      </c>
      <c r="X39" s="349"/>
      <c r="Y39" s="348"/>
      <c r="Z39" s="349"/>
      <c r="AA39" s="348"/>
      <c r="AB39" s="348"/>
      <c r="AC39" s="348"/>
      <c r="AD39" s="348"/>
      <c r="AE39" s="350"/>
      <c r="AF39" s="350"/>
      <c r="AG39" s="350"/>
      <c r="AH39" s="350"/>
      <c r="AI39" s="357"/>
      <c r="AJ39" s="342">
        <f t="shared" si="0"/>
        <v>150</v>
      </c>
      <c r="AK39" s="352">
        <v>0</v>
      </c>
      <c r="AL39" s="344" t="e">
        <f>+AK39/C39</f>
        <v>#DIV/0!</v>
      </c>
      <c r="AM39" t="s">
        <v>320</v>
      </c>
    </row>
    <row r="40" spans="1:39" ht="15" customHeight="1" x14ac:dyDescent="0.25">
      <c r="A40" s="334">
        <v>31</v>
      </c>
      <c r="B40" s="346" t="s">
        <v>96</v>
      </c>
      <c r="C40" s="347"/>
      <c r="D40" s="348"/>
      <c r="E40" s="348"/>
      <c r="F40" s="348"/>
      <c r="G40" s="348"/>
      <c r="H40" s="348"/>
      <c r="I40" s="348"/>
      <c r="J40" s="348"/>
      <c r="K40" s="348"/>
      <c r="L40" s="348"/>
      <c r="M40" s="348"/>
      <c r="N40" s="348"/>
      <c r="O40" s="348"/>
      <c r="P40" s="348"/>
      <c r="Q40" s="348">
        <f>9*6</f>
        <v>54</v>
      </c>
      <c r="R40" s="348"/>
      <c r="S40" s="348"/>
      <c r="T40" s="348"/>
      <c r="U40" s="348"/>
      <c r="V40" s="348"/>
      <c r="W40" s="348">
        <f>8*12</f>
        <v>96</v>
      </c>
      <c r="X40" s="349"/>
      <c r="Y40" s="348"/>
      <c r="Z40" s="349"/>
      <c r="AA40" s="349"/>
      <c r="AB40" s="348"/>
      <c r="AC40" s="348"/>
      <c r="AD40" s="348"/>
      <c r="AE40" s="348"/>
      <c r="AF40" s="348"/>
      <c r="AG40" s="348"/>
      <c r="AH40" s="348"/>
      <c r="AI40" s="351"/>
      <c r="AJ40" s="342">
        <f t="shared" si="0"/>
        <v>150</v>
      </c>
      <c r="AK40" s="352">
        <v>0</v>
      </c>
      <c r="AL40" s="344" t="e">
        <f>+AK40/C40</f>
        <v>#DIV/0!</v>
      </c>
      <c r="AM40" t="s">
        <v>320</v>
      </c>
    </row>
    <row r="41" spans="1:39" ht="15" customHeight="1" x14ac:dyDescent="0.25">
      <c r="A41" s="345">
        <v>32</v>
      </c>
      <c r="B41" s="346" t="s">
        <v>97</v>
      </c>
      <c r="C41" s="347"/>
      <c r="D41" s="348"/>
      <c r="E41" s="348"/>
      <c r="F41" s="348"/>
      <c r="G41" s="348"/>
      <c r="H41" s="348"/>
      <c r="I41" s="348"/>
      <c r="J41" s="348"/>
      <c r="K41" s="348"/>
      <c r="L41" s="348"/>
      <c r="M41" s="348"/>
      <c r="N41" s="348"/>
      <c r="O41" s="348"/>
      <c r="P41" s="348"/>
      <c r="Q41" s="348"/>
      <c r="R41" s="348"/>
      <c r="S41" s="348"/>
      <c r="T41" s="348">
        <f>5*6</f>
        <v>30</v>
      </c>
      <c r="U41" s="348"/>
      <c r="V41" s="348">
        <f>3*12</f>
        <v>36</v>
      </c>
      <c r="W41" s="348">
        <f>7*12</f>
        <v>84</v>
      </c>
      <c r="X41" s="349"/>
      <c r="Y41" s="348"/>
      <c r="Z41" s="349"/>
      <c r="AA41" s="349"/>
      <c r="AB41" s="348"/>
      <c r="AC41" s="348"/>
      <c r="AD41" s="348"/>
      <c r="AE41" s="348"/>
      <c r="AF41" s="348"/>
      <c r="AG41" s="348"/>
      <c r="AH41" s="348"/>
      <c r="AI41" s="351"/>
      <c r="AJ41" s="342">
        <f t="shared" si="0"/>
        <v>150</v>
      </c>
      <c r="AK41" s="352">
        <v>4</v>
      </c>
      <c r="AL41" s="344" t="e">
        <f>+AK41/C41</f>
        <v>#DIV/0!</v>
      </c>
      <c r="AM41" t="s">
        <v>320</v>
      </c>
    </row>
    <row r="42" spans="1:39" ht="15" customHeight="1" x14ac:dyDescent="0.25">
      <c r="A42" s="334">
        <v>33</v>
      </c>
      <c r="B42" s="346" t="s">
        <v>98</v>
      </c>
      <c r="C42" s="503" t="s">
        <v>460</v>
      </c>
      <c r="D42" s="504"/>
      <c r="E42" s="504"/>
      <c r="F42" s="504"/>
      <c r="G42" s="504"/>
      <c r="H42" s="504"/>
      <c r="I42" s="504"/>
      <c r="J42" s="504"/>
      <c r="K42" s="504"/>
      <c r="L42" s="504"/>
      <c r="M42" s="504"/>
      <c r="N42" s="504"/>
      <c r="O42" s="504"/>
      <c r="P42" s="504"/>
      <c r="Q42" s="504"/>
      <c r="R42" s="504"/>
      <c r="S42" s="504"/>
      <c r="T42" s="504"/>
      <c r="U42" s="504"/>
      <c r="V42" s="504"/>
      <c r="W42" s="504"/>
      <c r="X42" s="504"/>
      <c r="Y42" s="504"/>
      <c r="Z42" s="504"/>
      <c r="AA42" s="504"/>
      <c r="AB42" s="504"/>
      <c r="AC42" s="504"/>
      <c r="AD42" s="504"/>
      <c r="AE42" s="504"/>
      <c r="AF42" s="504"/>
      <c r="AG42" s="504"/>
      <c r="AH42" s="504"/>
      <c r="AI42" s="505"/>
      <c r="AJ42" s="342">
        <f t="shared" si="0"/>
        <v>0</v>
      </c>
      <c r="AK42" s="352">
        <v>0</v>
      </c>
      <c r="AL42" s="344" t="e">
        <f>+AK42/#REF!</f>
        <v>#REF!</v>
      </c>
      <c r="AM42" t="s">
        <v>320</v>
      </c>
    </row>
    <row r="43" spans="1:39" ht="15" customHeight="1" x14ac:dyDescent="0.25">
      <c r="A43" s="334">
        <v>34</v>
      </c>
      <c r="B43" s="346" t="s">
        <v>99</v>
      </c>
      <c r="C43" s="347">
        <f>5*6</f>
        <v>30</v>
      </c>
      <c r="D43" s="348"/>
      <c r="E43" s="348"/>
      <c r="F43" s="348"/>
      <c r="G43" s="348"/>
      <c r="H43" s="348"/>
      <c r="I43" s="348"/>
      <c r="J43" s="348"/>
      <c r="K43" s="348"/>
      <c r="L43" s="348"/>
      <c r="M43" s="348"/>
      <c r="N43" s="348"/>
      <c r="O43" s="348"/>
      <c r="P43" s="348"/>
      <c r="Q43" s="348"/>
      <c r="R43" s="348"/>
      <c r="S43" s="348"/>
      <c r="T43" s="348">
        <f>6*6</f>
        <v>36</v>
      </c>
      <c r="U43" s="348"/>
      <c r="V43" s="348">
        <f>3*12</f>
        <v>36</v>
      </c>
      <c r="W43" s="348">
        <f>4*12</f>
        <v>48</v>
      </c>
      <c r="X43" s="349"/>
      <c r="Y43" s="348"/>
      <c r="Z43" s="349"/>
      <c r="AA43" s="349"/>
      <c r="AB43" s="348"/>
      <c r="AC43" s="349"/>
      <c r="AD43" s="350"/>
      <c r="AE43" s="350"/>
      <c r="AF43" s="350"/>
      <c r="AG43" s="348"/>
      <c r="AH43" s="348"/>
      <c r="AI43" s="351"/>
      <c r="AJ43" s="342">
        <f t="shared" si="0"/>
        <v>150</v>
      </c>
      <c r="AK43" s="352">
        <v>8</v>
      </c>
      <c r="AL43" s="344">
        <f t="shared" ref="AL43:AL66" si="2">+AK43/C43</f>
        <v>0.26666666666666666</v>
      </c>
      <c r="AM43" t="s">
        <v>320</v>
      </c>
    </row>
    <row r="44" spans="1:39" ht="15" customHeight="1" x14ac:dyDescent="0.25">
      <c r="A44" s="345">
        <v>35</v>
      </c>
      <c r="B44" s="346" t="s">
        <v>100</v>
      </c>
      <c r="C44" s="347"/>
      <c r="D44" s="348"/>
      <c r="E44" s="348"/>
      <c r="F44" s="348"/>
      <c r="G44" s="348"/>
      <c r="H44" s="348"/>
      <c r="I44" s="348"/>
      <c r="J44" s="348"/>
      <c r="K44" s="348"/>
      <c r="L44" s="348"/>
      <c r="M44" s="348"/>
      <c r="N44" s="348"/>
      <c r="O44" s="348"/>
      <c r="P44" s="348"/>
      <c r="Q44" s="348"/>
      <c r="R44" s="348"/>
      <c r="S44" s="348"/>
      <c r="T44" s="348">
        <f>9*6</f>
        <v>54</v>
      </c>
      <c r="U44" s="348"/>
      <c r="V44" s="348"/>
      <c r="W44" s="348">
        <f>8*12</f>
        <v>96</v>
      </c>
      <c r="X44" s="349"/>
      <c r="Y44" s="348"/>
      <c r="Z44" s="349"/>
      <c r="AA44" s="348"/>
      <c r="AB44" s="348"/>
      <c r="AC44" s="348"/>
      <c r="AD44" s="350"/>
      <c r="AE44" s="350"/>
      <c r="AF44" s="350"/>
      <c r="AG44" s="348"/>
      <c r="AH44" s="348"/>
      <c r="AI44" s="351"/>
      <c r="AJ44" s="342">
        <f t="shared" si="0"/>
        <v>150</v>
      </c>
      <c r="AK44" s="352">
        <v>0</v>
      </c>
      <c r="AL44" s="344" t="e">
        <f t="shared" si="2"/>
        <v>#DIV/0!</v>
      </c>
      <c r="AM44" t="s">
        <v>320</v>
      </c>
    </row>
    <row r="45" spans="1:39" ht="15" customHeight="1" x14ac:dyDescent="0.25">
      <c r="A45" s="334">
        <v>36</v>
      </c>
      <c r="B45" s="346" t="s">
        <v>101</v>
      </c>
      <c r="C45" s="347"/>
      <c r="D45" s="348"/>
      <c r="E45" s="348"/>
      <c r="F45" s="348"/>
      <c r="G45" s="348"/>
      <c r="H45" s="348"/>
      <c r="I45" s="348"/>
      <c r="J45" s="348"/>
      <c r="K45" s="348"/>
      <c r="L45" s="348"/>
      <c r="M45" s="348"/>
      <c r="N45" s="348"/>
      <c r="O45" s="348"/>
      <c r="P45" s="348"/>
      <c r="Q45" s="348"/>
      <c r="R45" s="348">
        <f>9*6</f>
        <v>54</v>
      </c>
      <c r="S45" s="348"/>
      <c r="T45" s="348">
        <f>12*6</f>
        <v>72</v>
      </c>
      <c r="U45" s="348"/>
      <c r="V45" s="348"/>
      <c r="W45" s="348">
        <f>2*12</f>
        <v>24</v>
      </c>
      <c r="X45" s="349"/>
      <c r="Y45" s="348"/>
      <c r="Z45" s="349"/>
      <c r="AA45" s="358"/>
      <c r="AB45" s="358"/>
      <c r="AC45" s="358"/>
      <c r="AD45" s="358"/>
      <c r="AE45" s="358"/>
      <c r="AF45" s="358"/>
      <c r="AG45" s="358"/>
      <c r="AH45" s="358"/>
      <c r="AI45" s="359"/>
      <c r="AJ45" s="342">
        <f t="shared" ref="AJ45:AJ76" si="3">SUM(C45:AI45)</f>
        <v>150</v>
      </c>
      <c r="AK45" s="352">
        <v>0</v>
      </c>
      <c r="AL45" s="344" t="e">
        <f t="shared" si="2"/>
        <v>#DIV/0!</v>
      </c>
      <c r="AM45" t="s">
        <v>320</v>
      </c>
    </row>
    <row r="46" spans="1:39" ht="15" customHeight="1" x14ac:dyDescent="0.25">
      <c r="A46" s="334">
        <v>37</v>
      </c>
      <c r="B46" s="346" t="s">
        <v>102</v>
      </c>
      <c r="C46" s="347"/>
      <c r="D46" s="348"/>
      <c r="E46" s="348"/>
      <c r="F46" s="348"/>
      <c r="G46" s="348"/>
      <c r="H46" s="348"/>
      <c r="I46" s="348"/>
      <c r="J46" s="348"/>
      <c r="K46" s="348"/>
      <c r="L46" s="348"/>
      <c r="M46" s="348"/>
      <c r="N46" s="348"/>
      <c r="O46" s="348"/>
      <c r="P46" s="348"/>
      <c r="Q46" s="348"/>
      <c r="R46" s="348">
        <f>21*6</f>
        <v>126</v>
      </c>
      <c r="S46" s="348"/>
      <c r="T46" s="348">
        <f>4*6</f>
        <v>24</v>
      </c>
      <c r="U46" s="348"/>
      <c r="V46" s="348"/>
      <c r="W46" s="348"/>
      <c r="X46" s="349"/>
      <c r="Y46" s="348"/>
      <c r="Z46" s="349"/>
      <c r="AA46" s="349"/>
      <c r="AB46" s="348"/>
      <c r="AC46" s="348"/>
      <c r="AD46" s="348"/>
      <c r="AE46" s="348"/>
      <c r="AF46" s="348"/>
      <c r="AG46" s="348"/>
      <c r="AH46" s="348"/>
      <c r="AI46" s="351"/>
      <c r="AJ46" s="342">
        <f t="shared" si="3"/>
        <v>150</v>
      </c>
      <c r="AK46" s="352">
        <v>0</v>
      </c>
      <c r="AL46" s="344" t="e">
        <f t="shared" si="2"/>
        <v>#DIV/0!</v>
      </c>
      <c r="AM46" t="s">
        <v>320</v>
      </c>
    </row>
    <row r="47" spans="1:39" ht="15" customHeight="1" x14ac:dyDescent="0.25">
      <c r="A47" s="345">
        <v>38</v>
      </c>
      <c r="B47" s="346" t="s">
        <v>103</v>
      </c>
      <c r="C47" s="347"/>
      <c r="D47" s="348"/>
      <c r="E47" s="348">
        <f>25*6</f>
        <v>150</v>
      </c>
      <c r="F47" s="348"/>
      <c r="G47" s="348"/>
      <c r="H47" s="348"/>
      <c r="I47" s="348"/>
      <c r="J47" s="348"/>
      <c r="K47" s="348"/>
      <c r="L47" s="348"/>
      <c r="M47" s="348"/>
      <c r="N47" s="348"/>
      <c r="O47" s="348"/>
      <c r="P47" s="348"/>
      <c r="Q47" s="348"/>
      <c r="R47" s="348"/>
      <c r="S47" s="348"/>
      <c r="T47" s="348"/>
      <c r="U47" s="348"/>
      <c r="V47" s="348"/>
      <c r="W47" s="348"/>
      <c r="X47" s="349"/>
      <c r="Y47" s="348"/>
      <c r="Z47" s="349"/>
      <c r="AA47" s="349"/>
      <c r="AB47" s="348"/>
      <c r="AC47" s="358"/>
      <c r="AD47" s="358"/>
      <c r="AE47" s="358"/>
      <c r="AF47" s="358"/>
      <c r="AG47" s="358"/>
      <c r="AH47" s="358"/>
      <c r="AI47" s="351"/>
      <c r="AJ47" s="342">
        <f t="shared" si="3"/>
        <v>150</v>
      </c>
      <c r="AK47" s="352">
        <v>50</v>
      </c>
      <c r="AL47" s="344" t="e">
        <f t="shared" si="2"/>
        <v>#DIV/0!</v>
      </c>
      <c r="AM47" t="s">
        <v>320</v>
      </c>
    </row>
    <row r="48" spans="1:39" ht="15" customHeight="1" x14ac:dyDescent="0.25">
      <c r="A48" s="334">
        <v>39</v>
      </c>
      <c r="B48" s="346" t="s">
        <v>104</v>
      </c>
      <c r="C48" s="347"/>
      <c r="D48" s="348"/>
      <c r="E48" s="348">
        <f>25*6</f>
        <v>150</v>
      </c>
      <c r="F48" s="348"/>
      <c r="G48" s="348"/>
      <c r="H48" s="348"/>
      <c r="I48" s="348"/>
      <c r="J48" s="348"/>
      <c r="K48" s="348"/>
      <c r="L48" s="348"/>
      <c r="M48" s="348"/>
      <c r="N48" s="348"/>
      <c r="O48" s="348"/>
      <c r="P48" s="348"/>
      <c r="Q48" s="348"/>
      <c r="R48" s="348"/>
      <c r="S48" s="348"/>
      <c r="T48" s="348"/>
      <c r="U48" s="348"/>
      <c r="V48" s="348"/>
      <c r="W48" s="348"/>
      <c r="X48" s="349"/>
      <c r="Y48" s="348"/>
      <c r="Z48" s="349"/>
      <c r="AA48" s="349"/>
      <c r="AB48" s="348"/>
      <c r="AC48" s="349"/>
      <c r="AD48" s="350"/>
      <c r="AE48" s="350"/>
      <c r="AF48" s="350"/>
      <c r="AG48" s="348"/>
      <c r="AH48" s="348"/>
      <c r="AI48" s="351"/>
      <c r="AJ48" s="342">
        <f t="shared" si="3"/>
        <v>150</v>
      </c>
      <c r="AK48" s="352">
        <v>53</v>
      </c>
      <c r="AL48" s="344" t="e">
        <f t="shared" si="2"/>
        <v>#DIV/0!</v>
      </c>
      <c r="AM48" t="s">
        <v>320</v>
      </c>
    </row>
    <row r="49" spans="1:39" ht="15" customHeight="1" x14ac:dyDescent="0.25">
      <c r="A49" s="334">
        <v>40</v>
      </c>
      <c r="B49" s="346" t="s">
        <v>105</v>
      </c>
      <c r="C49" s="347"/>
      <c r="D49" s="348"/>
      <c r="E49" s="348"/>
      <c r="F49" s="348"/>
      <c r="G49" s="348"/>
      <c r="H49" s="348"/>
      <c r="I49" s="348"/>
      <c r="J49" s="348"/>
      <c r="K49" s="348"/>
      <c r="L49" s="348"/>
      <c r="M49" s="348"/>
      <c r="N49" s="348"/>
      <c r="O49" s="348"/>
      <c r="P49" s="348"/>
      <c r="Q49" s="348"/>
      <c r="R49" s="348">
        <f>1*6</f>
        <v>6</v>
      </c>
      <c r="S49" s="348"/>
      <c r="T49" s="348"/>
      <c r="U49" s="348"/>
      <c r="V49" s="348">
        <f>4*12</f>
        <v>48</v>
      </c>
      <c r="W49" s="348">
        <f>8*12</f>
        <v>96</v>
      </c>
      <c r="X49" s="349"/>
      <c r="Y49" s="348"/>
      <c r="Z49" s="349"/>
      <c r="AA49" s="348"/>
      <c r="AB49" s="348"/>
      <c r="AC49" s="348"/>
      <c r="AD49" s="350"/>
      <c r="AE49" s="350"/>
      <c r="AF49" s="350"/>
      <c r="AG49" s="348"/>
      <c r="AH49" s="348"/>
      <c r="AI49" s="351"/>
      <c r="AJ49" s="342">
        <f t="shared" si="3"/>
        <v>150</v>
      </c>
      <c r="AK49" s="352">
        <v>0</v>
      </c>
      <c r="AL49" s="344" t="e">
        <f t="shared" si="2"/>
        <v>#DIV/0!</v>
      </c>
      <c r="AM49" t="s">
        <v>320</v>
      </c>
    </row>
    <row r="50" spans="1:39" ht="15" customHeight="1" x14ac:dyDescent="0.25">
      <c r="A50" s="345">
        <v>41</v>
      </c>
      <c r="B50" s="346" t="s">
        <v>106</v>
      </c>
      <c r="C50" s="347"/>
      <c r="D50" s="348"/>
      <c r="E50" s="348"/>
      <c r="F50" s="348"/>
      <c r="G50" s="348"/>
      <c r="H50" s="348"/>
      <c r="I50" s="348"/>
      <c r="J50" s="348"/>
      <c r="K50" s="348"/>
      <c r="L50" s="348"/>
      <c r="M50" s="348"/>
      <c r="N50" s="348"/>
      <c r="O50" s="348"/>
      <c r="P50" s="348"/>
      <c r="Q50" s="348"/>
      <c r="R50" s="348"/>
      <c r="S50" s="348"/>
      <c r="T50" s="348">
        <f>7*6</f>
        <v>42</v>
      </c>
      <c r="U50" s="348"/>
      <c r="V50" s="348">
        <f>5*12</f>
        <v>60</v>
      </c>
      <c r="W50" s="348">
        <f>4*12</f>
        <v>48</v>
      </c>
      <c r="X50" s="349"/>
      <c r="Y50" s="348"/>
      <c r="Z50" s="349"/>
      <c r="AA50" s="349"/>
      <c r="AB50" s="348"/>
      <c r="AC50" s="348"/>
      <c r="AD50" s="348"/>
      <c r="AE50" s="348"/>
      <c r="AF50" s="348"/>
      <c r="AG50" s="348"/>
      <c r="AH50" s="348"/>
      <c r="AI50" s="351"/>
      <c r="AJ50" s="342">
        <f t="shared" si="3"/>
        <v>150</v>
      </c>
      <c r="AK50" s="352">
        <v>5</v>
      </c>
      <c r="AL50" s="344" t="e">
        <f t="shared" si="2"/>
        <v>#DIV/0!</v>
      </c>
      <c r="AM50" t="s">
        <v>320</v>
      </c>
    </row>
    <row r="51" spans="1:39" ht="15" customHeight="1" x14ac:dyDescent="0.25">
      <c r="A51" s="334">
        <v>42</v>
      </c>
      <c r="B51" s="346" t="s">
        <v>107</v>
      </c>
      <c r="C51" s="347"/>
      <c r="D51" s="348"/>
      <c r="E51" s="348"/>
      <c r="F51" s="348"/>
      <c r="G51" s="348"/>
      <c r="H51" s="348"/>
      <c r="I51" s="348"/>
      <c r="J51" s="348"/>
      <c r="K51" s="348"/>
      <c r="L51" s="348"/>
      <c r="M51" s="348"/>
      <c r="N51" s="348"/>
      <c r="O51" s="348"/>
      <c r="P51" s="348"/>
      <c r="Q51" s="348"/>
      <c r="R51" s="348">
        <f>7*6</f>
        <v>42</v>
      </c>
      <c r="S51" s="348"/>
      <c r="T51" s="348"/>
      <c r="U51" s="348"/>
      <c r="V51" s="348">
        <f>3*12</f>
        <v>36</v>
      </c>
      <c r="W51" s="348">
        <f>6*12</f>
        <v>72</v>
      </c>
      <c r="X51" s="349"/>
      <c r="Y51" s="348"/>
      <c r="Z51" s="349"/>
      <c r="AA51" s="349"/>
      <c r="AB51" s="348"/>
      <c r="AC51" s="358"/>
      <c r="AD51" s="358"/>
      <c r="AE51" s="358"/>
      <c r="AF51" s="358"/>
      <c r="AG51" s="358"/>
      <c r="AH51" s="358"/>
      <c r="AI51" s="351"/>
      <c r="AJ51" s="342">
        <f t="shared" si="3"/>
        <v>150</v>
      </c>
      <c r="AK51" s="352">
        <v>0</v>
      </c>
      <c r="AL51" s="344" t="e">
        <f t="shared" si="2"/>
        <v>#DIV/0!</v>
      </c>
      <c r="AM51" t="s">
        <v>320</v>
      </c>
    </row>
    <row r="52" spans="1:39" ht="15" customHeight="1" x14ac:dyDescent="0.25">
      <c r="A52" s="334">
        <v>43</v>
      </c>
      <c r="B52" s="346" t="s">
        <v>110</v>
      </c>
      <c r="C52" s="347"/>
      <c r="D52" s="348"/>
      <c r="E52" s="348"/>
      <c r="F52" s="348"/>
      <c r="G52" s="348"/>
      <c r="H52" s="348"/>
      <c r="I52" s="348"/>
      <c r="J52" s="348"/>
      <c r="K52" s="348"/>
      <c r="L52" s="348"/>
      <c r="M52" s="348"/>
      <c r="N52" s="348"/>
      <c r="O52" s="348"/>
      <c r="P52" s="348">
        <f>1*6</f>
        <v>6</v>
      </c>
      <c r="Q52" s="348"/>
      <c r="R52" s="348"/>
      <c r="S52" s="348"/>
      <c r="T52" s="348"/>
      <c r="U52" s="348"/>
      <c r="V52" s="348">
        <f>6*12</f>
        <v>72</v>
      </c>
      <c r="W52" s="348">
        <f>6*12</f>
        <v>72</v>
      </c>
      <c r="X52" s="349"/>
      <c r="Y52" s="348"/>
      <c r="Z52" s="349"/>
      <c r="AA52" s="349"/>
      <c r="AB52" s="348"/>
      <c r="AC52" s="349"/>
      <c r="AD52" s="350"/>
      <c r="AE52" s="350"/>
      <c r="AF52" s="350"/>
      <c r="AG52" s="348"/>
      <c r="AH52" s="348"/>
      <c r="AI52" s="351"/>
      <c r="AJ52" s="342">
        <f t="shared" si="3"/>
        <v>150</v>
      </c>
      <c r="AK52" s="352">
        <v>0</v>
      </c>
      <c r="AL52" s="344" t="e">
        <f t="shared" si="2"/>
        <v>#DIV/0!</v>
      </c>
      <c r="AM52" t="s">
        <v>320</v>
      </c>
    </row>
    <row r="53" spans="1:39" ht="15" customHeight="1" x14ac:dyDescent="0.25">
      <c r="A53" s="334">
        <v>45</v>
      </c>
      <c r="B53" s="346" t="s">
        <v>113</v>
      </c>
      <c r="C53" s="347">
        <f>3*6</f>
        <v>18</v>
      </c>
      <c r="D53" s="348"/>
      <c r="E53" s="348"/>
      <c r="F53" s="348">
        <f>2*6</f>
        <v>12</v>
      </c>
      <c r="G53" s="348"/>
      <c r="H53" s="348"/>
      <c r="I53" s="348"/>
      <c r="J53" s="348"/>
      <c r="K53" s="348"/>
      <c r="L53" s="348"/>
      <c r="M53" s="348"/>
      <c r="N53" s="348"/>
      <c r="O53" s="348"/>
      <c r="P53" s="348"/>
      <c r="Q53" s="348"/>
      <c r="R53" s="348"/>
      <c r="S53" s="348"/>
      <c r="T53" s="348"/>
      <c r="U53" s="348"/>
      <c r="V53" s="348">
        <f>5*12</f>
        <v>60</v>
      </c>
      <c r="W53" s="348">
        <f>5*12</f>
        <v>60</v>
      </c>
      <c r="X53" s="349"/>
      <c r="Y53" s="348"/>
      <c r="Z53" s="349"/>
      <c r="AA53" s="349"/>
      <c r="AB53" s="348"/>
      <c r="AC53" s="348"/>
      <c r="AD53" s="348"/>
      <c r="AE53" s="348"/>
      <c r="AF53" s="348"/>
      <c r="AG53" s="348"/>
      <c r="AH53" s="348"/>
      <c r="AI53" s="351"/>
      <c r="AJ53" s="342">
        <f t="shared" si="3"/>
        <v>150</v>
      </c>
      <c r="AK53" s="352">
        <v>16</v>
      </c>
      <c r="AL53" s="344">
        <f t="shared" si="2"/>
        <v>0.88888888888888884</v>
      </c>
      <c r="AM53" t="s">
        <v>320</v>
      </c>
    </row>
    <row r="54" spans="1:39" ht="15" customHeight="1" x14ac:dyDescent="0.25">
      <c r="A54" s="334">
        <v>46</v>
      </c>
      <c r="B54" s="346" t="s">
        <v>114</v>
      </c>
      <c r="C54" s="347"/>
      <c r="D54" s="348"/>
      <c r="E54" s="348"/>
      <c r="F54" s="348"/>
      <c r="G54" s="348"/>
      <c r="H54" s="348"/>
      <c r="I54" s="348"/>
      <c r="J54" s="348"/>
      <c r="K54" s="348"/>
      <c r="L54" s="348"/>
      <c r="M54" s="348"/>
      <c r="N54" s="348"/>
      <c r="O54" s="348"/>
      <c r="P54" s="348">
        <f>2*6</f>
        <v>12</v>
      </c>
      <c r="Q54" s="348"/>
      <c r="R54" s="348">
        <f>7*6</f>
        <v>42</v>
      </c>
      <c r="S54" s="348"/>
      <c r="T54" s="348"/>
      <c r="U54" s="348"/>
      <c r="V54" s="348"/>
      <c r="W54" s="348">
        <f>8*12</f>
        <v>96</v>
      </c>
      <c r="X54" s="349"/>
      <c r="Y54" s="348"/>
      <c r="Z54" s="349"/>
      <c r="AA54" s="349"/>
      <c r="AB54" s="348"/>
      <c r="AC54" s="349"/>
      <c r="AD54" s="350"/>
      <c r="AE54" s="350"/>
      <c r="AF54" s="350"/>
      <c r="AG54" s="348"/>
      <c r="AH54" s="348"/>
      <c r="AI54" s="351"/>
      <c r="AJ54" s="342">
        <f t="shared" si="3"/>
        <v>150</v>
      </c>
      <c r="AK54" s="352">
        <v>33</v>
      </c>
      <c r="AL54" s="344" t="e">
        <f t="shared" si="2"/>
        <v>#DIV/0!</v>
      </c>
      <c r="AM54" t="s">
        <v>320</v>
      </c>
    </row>
    <row r="55" spans="1:39" ht="15" customHeight="1" x14ac:dyDescent="0.25">
      <c r="A55" s="345">
        <v>47</v>
      </c>
      <c r="B55" s="346" t="s">
        <v>115</v>
      </c>
      <c r="C55" s="347">
        <f>2*6</f>
        <v>12</v>
      </c>
      <c r="D55" s="348"/>
      <c r="E55" s="348"/>
      <c r="F55" s="348"/>
      <c r="G55" s="348"/>
      <c r="H55" s="348"/>
      <c r="I55" s="348"/>
      <c r="J55" s="348"/>
      <c r="K55" s="348"/>
      <c r="L55" s="348"/>
      <c r="M55" s="348"/>
      <c r="N55" s="348"/>
      <c r="O55" s="348"/>
      <c r="P55" s="348"/>
      <c r="Q55" s="348">
        <f>1*6</f>
        <v>6</v>
      </c>
      <c r="R55" s="348">
        <f>6*6</f>
        <v>36</v>
      </c>
      <c r="S55" s="348"/>
      <c r="T55" s="348"/>
      <c r="U55" s="348"/>
      <c r="V55" s="348"/>
      <c r="W55" s="348">
        <f>8*12</f>
        <v>96</v>
      </c>
      <c r="X55" s="349"/>
      <c r="Y55" s="348"/>
      <c r="Z55" s="349"/>
      <c r="AA55" s="349"/>
      <c r="AB55" s="348"/>
      <c r="AC55" s="349"/>
      <c r="AD55" s="350"/>
      <c r="AE55" s="350"/>
      <c r="AF55" s="350"/>
      <c r="AG55" s="348"/>
      <c r="AH55" s="348"/>
      <c r="AI55" s="351"/>
      <c r="AJ55" s="342">
        <f t="shared" si="3"/>
        <v>150</v>
      </c>
      <c r="AK55" s="352">
        <v>4</v>
      </c>
      <c r="AL55" s="344">
        <f t="shared" si="2"/>
        <v>0.33333333333333331</v>
      </c>
      <c r="AM55" t="s">
        <v>320</v>
      </c>
    </row>
    <row r="56" spans="1:39" ht="15" customHeight="1" x14ac:dyDescent="0.25">
      <c r="A56" s="334">
        <v>48</v>
      </c>
      <c r="B56" s="346" t="s">
        <v>116</v>
      </c>
      <c r="C56" s="347">
        <v>100</v>
      </c>
      <c r="D56" s="348"/>
      <c r="E56" s="348">
        <v>50</v>
      </c>
      <c r="F56" s="348"/>
      <c r="G56" s="348"/>
      <c r="H56" s="348"/>
      <c r="I56" s="348"/>
      <c r="J56" s="348"/>
      <c r="K56" s="348"/>
      <c r="L56" s="348"/>
      <c r="M56" s="348"/>
      <c r="N56" s="348"/>
      <c r="O56" s="348"/>
      <c r="P56" s="348"/>
      <c r="Q56" s="348"/>
      <c r="R56" s="348"/>
      <c r="S56" s="348"/>
      <c r="T56" s="348"/>
      <c r="U56" s="348"/>
      <c r="V56" s="348"/>
      <c r="W56" s="348"/>
      <c r="X56" s="349"/>
      <c r="Y56" s="348"/>
      <c r="Z56" s="349"/>
      <c r="AA56" s="349"/>
      <c r="AB56" s="348"/>
      <c r="AC56" s="348"/>
      <c r="AD56" s="348"/>
      <c r="AE56" s="348"/>
      <c r="AF56" s="348"/>
      <c r="AG56" s="348"/>
      <c r="AH56" s="348"/>
      <c r="AI56" s="351"/>
      <c r="AJ56" s="342">
        <f t="shared" si="3"/>
        <v>150</v>
      </c>
      <c r="AK56" s="352">
        <v>54</v>
      </c>
      <c r="AL56" s="344">
        <f t="shared" si="2"/>
        <v>0.54</v>
      </c>
      <c r="AM56" t="s">
        <v>320</v>
      </c>
    </row>
    <row r="57" spans="1:39" ht="15" customHeight="1" x14ac:dyDescent="0.25">
      <c r="A57" s="334">
        <v>49</v>
      </c>
      <c r="B57" s="346" t="s">
        <v>117</v>
      </c>
      <c r="C57" s="347">
        <f>3*6</f>
        <v>18</v>
      </c>
      <c r="D57" s="348"/>
      <c r="E57" s="348">
        <f>4*6</f>
        <v>24</v>
      </c>
      <c r="F57" s="348"/>
      <c r="G57" s="348"/>
      <c r="H57" s="348"/>
      <c r="I57" s="348"/>
      <c r="J57" s="348"/>
      <c r="K57" s="348"/>
      <c r="L57" s="348"/>
      <c r="M57" s="348"/>
      <c r="N57" s="348"/>
      <c r="O57" s="348"/>
      <c r="P57" s="348"/>
      <c r="Q57" s="348">
        <f>11*6</f>
        <v>66</v>
      </c>
      <c r="R57" s="348"/>
      <c r="S57" s="348"/>
      <c r="T57" s="348"/>
      <c r="U57" s="348"/>
      <c r="V57" s="348"/>
      <c r="W57" s="348"/>
      <c r="X57" s="348"/>
      <c r="Y57" s="348"/>
      <c r="Z57" s="348"/>
      <c r="AA57" s="348"/>
      <c r="AB57" s="348">
        <f>7*6</f>
        <v>42</v>
      </c>
      <c r="AC57" s="348"/>
      <c r="AD57" s="348"/>
      <c r="AE57" s="348"/>
      <c r="AF57" s="348"/>
      <c r="AG57" s="348"/>
      <c r="AH57" s="348"/>
      <c r="AI57" s="351"/>
      <c r="AJ57" s="342">
        <f t="shared" si="3"/>
        <v>150</v>
      </c>
      <c r="AK57" s="352">
        <v>21</v>
      </c>
      <c r="AL57" s="344">
        <f t="shared" si="2"/>
        <v>1.1666666666666667</v>
      </c>
      <c r="AM57" t="s">
        <v>320</v>
      </c>
    </row>
    <row r="58" spans="1:39" ht="15" customHeight="1" x14ac:dyDescent="0.25">
      <c r="A58" s="345">
        <v>50</v>
      </c>
      <c r="B58" s="346" t="s">
        <v>118</v>
      </c>
      <c r="C58" s="347"/>
      <c r="D58" s="348"/>
      <c r="E58" s="348"/>
      <c r="F58" s="348">
        <f>13*6</f>
        <v>78</v>
      </c>
      <c r="G58" s="348"/>
      <c r="H58" s="348"/>
      <c r="I58" s="348"/>
      <c r="J58" s="348"/>
      <c r="K58" s="348"/>
      <c r="L58" s="348"/>
      <c r="M58" s="348"/>
      <c r="N58" s="348"/>
      <c r="O58" s="348"/>
      <c r="P58" s="348"/>
      <c r="Q58" s="348"/>
      <c r="R58" s="348"/>
      <c r="S58" s="348"/>
      <c r="T58" s="348"/>
      <c r="U58" s="348"/>
      <c r="V58" s="348"/>
      <c r="W58" s="348">
        <f>6*12</f>
        <v>72</v>
      </c>
      <c r="X58" s="349"/>
      <c r="Y58" s="348"/>
      <c r="Z58" s="349"/>
      <c r="AA58" s="349"/>
      <c r="AB58" s="348"/>
      <c r="AC58" s="349"/>
      <c r="AD58" s="350"/>
      <c r="AE58" s="350"/>
      <c r="AF58" s="350"/>
      <c r="AG58" s="348"/>
      <c r="AH58" s="348"/>
      <c r="AI58" s="351"/>
      <c r="AJ58" s="342">
        <f t="shared" si="3"/>
        <v>150</v>
      </c>
      <c r="AK58" s="352">
        <v>26</v>
      </c>
      <c r="AL58" s="344" t="e">
        <f t="shared" si="2"/>
        <v>#DIV/0!</v>
      </c>
      <c r="AM58" t="s">
        <v>320</v>
      </c>
    </row>
    <row r="59" spans="1:39" ht="15" customHeight="1" x14ac:dyDescent="0.25">
      <c r="A59" s="334">
        <v>51</v>
      </c>
      <c r="B59" s="346" t="s">
        <v>120</v>
      </c>
      <c r="C59" s="347">
        <f>3*6</f>
        <v>18</v>
      </c>
      <c r="D59" s="348"/>
      <c r="E59" s="348">
        <f>5*6</f>
        <v>30</v>
      </c>
      <c r="F59" s="348"/>
      <c r="G59" s="348"/>
      <c r="H59" s="348"/>
      <c r="I59" s="348"/>
      <c r="J59" s="348"/>
      <c r="K59" s="348"/>
      <c r="L59" s="348"/>
      <c r="M59" s="348"/>
      <c r="N59" s="348"/>
      <c r="O59" s="348"/>
      <c r="P59" s="348"/>
      <c r="Q59" s="348">
        <f>6*6</f>
        <v>36</v>
      </c>
      <c r="R59" s="348"/>
      <c r="S59" s="348"/>
      <c r="T59" s="348"/>
      <c r="U59" s="348"/>
      <c r="V59" s="348"/>
      <c r="W59" s="348">
        <f>3*12</f>
        <v>36</v>
      </c>
      <c r="X59" s="348"/>
      <c r="Y59" s="348"/>
      <c r="Z59" s="348"/>
      <c r="AA59" s="348"/>
      <c r="AB59" s="348">
        <f>3*6</f>
        <v>18</v>
      </c>
      <c r="AC59" s="348"/>
      <c r="AD59" s="348"/>
      <c r="AE59" s="348">
        <f>2*6</f>
        <v>12</v>
      </c>
      <c r="AF59" s="348"/>
      <c r="AG59" s="348"/>
      <c r="AH59" s="348"/>
      <c r="AI59" s="351"/>
      <c r="AJ59" s="342">
        <f t="shared" si="3"/>
        <v>150</v>
      </c>
      <c r="AK59" s="352">
        <v>21</v>
      </c>
      <c r="AL59" s="344">
        <f t="shared" si="2"/>
        <v>1.1666666666666667</v>
      </c>
      <c r="AM59" t="s">
        <v>320</v>
      </c>
    </row>
    <row r="60" spans="1:39" ht="15" customHeight="1" x14ac:dyDescent="0.25">
      <c r="A60" s="334">
        <v>52</v>
      </c>
      <c r="B60" s="346" t="s">
        <v>121</v>
      </c>
      <c r="C60" s="347">
        <f>2*6</f>
        <v>12</v>
      </c>
      <c r="D60" s="348"/>
      <c r="E60" s="348">
        <f>5*6</f>
        <v>30</v>
      </c>
      <c r="F60" s="348"/>
      <c r="G60" s="348"/>
      <c r="H60" s="348"/>
      <c r="I60" s="348"/>
      <c r="J60" s="348"/>
      <c r="K60" s="348"/>
      <c r="L60" s="348"/>
      <c r="M60" s="348"/>
      <c r="N60" s="348"/>
      <c r="O60" s="348"/>
      <c r="P60" s="348"/>
      <c r="Q60" s="348">
        <f>12*6</f>
        <v>72</v>
      </c>
      <c r="R60" s="348"/>
      <c r="S60" s="348"/>
      <c r="T60" s="348"/>
      <c r="U60" s="348"/>
      <c r="V60" s="348"/>
      <c r="W60" s="348"/>
      <c r="X60" s="348"/>
      <c r="Y60" s="348"/>
      <c r="Z60" s="348"/>
      <c r="AA60" s="348"/>
      <c r="AB60" s="348">
        <f>6*6</f>
        <v>36</v>
      </c>
      <c r="AC60" s="348"/>
      <c r="AD60" s="348"/>
      <c r="AE60" s="348"/>
      <c r="AF60" s="348"/>
      <c r="AG60" s="348"/>
      <c r="AH60" s="348"/>
      <c r="AI60" s="351"/>
      <c r="AJ60" s="342">
        <f t="shared" si="3"/>
        <v>150</v>
      </c>
      <c r="AK60" s="352">
        <v>42</v>
      </c>
      <c r="AL60" s="344">
        <f t="shared" si="2"/>
        <v>3.5</v>
      </c>
      <c r="AM60" t="s">
        <v>320</v>
      </c>
    </row>
    <row r="61" spans="1:39" ht="15" customHeight="1" x14ac:dyDescent="0.25">
      <c r="A61" s="345">
        <v>53</v>
      </c>
      <c r="B61" s="346" t="s">
        <v>122</v>
      </c>
      <c r="C61" s="347">
        <f>4*6</f>
        <v>24</v>
      </c>
      <c r="D61" s="348"/>
      <c r="E61" s="348">
        <f>5*6</f>
        <v>30</v>
      </c>
      <c r="F61" s="348"/>
      <c r="G61" s="348"/>
      <c r="H61" s="348"/>
      <c r="I61" s="348"/>
      <c r="J61" s="348"/>
      <c r="K61" s="348"/>
      <c r="L61" s="348"/>
      <c r="M61" s="348"/>
      <c r="N61" s="348"/>
      <c r="O61" s="348"/>
      <c r="P61" s="348"/>
      <c r="Q61" s="348">
        <f>10*6</f>
        <v>60</v>
      </c>
      <c r="R61" s="348"/>
      <c r="S61" s="348"/>
      <c r="T61" s="348"/>
      <c r="U61" s="348"/>
      <c r="V61" s="348"/>
      <c r="W61" s="348"/>
      <c r="X61" s="349"/>
      <c r="Y61" s="348"/>
      <c r="Z61" s="349"/>
      <c r="AA61" s="349"/>
      <c r="AB61" s="358">
        <f>6*6</f>
        <v>36</v>
      </c>
      <c r="AC61" s="358"/>
      <c r="AD61" s="358"/>
      <c r="AE61" s="358"/>
      <c r="AF61" s="358"/>
      <c r="AG61" s="358"/>
      <c r="AH61" s="358"/>
      <c r="AI61" s="351"/>
      <c r="AJ61" s="342">
        <f t="shared" si="3"/>
        <v>150</v>
      </c>
      <c r="AK61" s="352">
        <v>50</v>
      </c>
      <c r="AL61" s="344">
        <f t="shared" si="2"/>
        <v>2.0833333333333335</v>
      </c>
      <c r="AM61" t="s">
        <v>320</v>
      </c>
    </row>
    <row r="62" spans="1:39" ht="15" customHeight="1" x14ac:dyDescent="0.25">
      <c r="A62" s="334">
        <v>54</v>
      </c>
      <c r="B62" s="346" t="s">
        <v>123</v>
      </c>
      <c r="C62" s="347">
        <v>6</v>
      </c>
      <c r="D62" s="348"/>
      <c r="E62" s="348">
        <v>0</v>
      </c>
      <c r="F62" s="348"/>
      <c r="G62" s="348"/>
      <c r="H62" s="348"/>
      <c r="I62" s="348"/>
      <c r="J62" s="348"/>
      <c r="K62" s="348"/>
      <c r="L62" s="348"/>
      <c r="M62" s="348"/>
      <c r="N62" s="348"/>
      <c r="O62" s="348"/>
      <c r="P62" s="348"/>
      <c r="Q62" s="348">
        <f>2*6</f>
        <v>12</v>
      </c>
      <c r="R62" s="348"/>
      <c r="S62" s="348"/>
      <c r="T62" s="348"/>
      <c r="U62" s="348"/>
      <c r="V62" s="348"/>
      <c r="W62" s="348"/>
      <c r="X62" s="348"/>
      <c r="Y62" s="348"/>
      <c r="Z62" s="348"/>
      <c r="AA62" s="348"/>
      <c r="AB62" s="348">
        <f>1*6</f>
        <v>6</v>
      </c>
      <c r="AC62" s="492" t="s">
        <v>461</v>
      </c>
      <c r="AD62" s="493"/>
      <c r="AE62" s="506"/>
      <c r="AF62" s="408"/>
      <c r="AG62" s="492" t="s">
        <v>462</v>
      </c>
      <c r="AH62" s="493"/>
      <c r="AI62" s="493"/>
      <c r="AJ62" s="342">
        <f t="shared" si="3"/>
        <v>24</v>
      </c>
      <c r="AK62" s="352">
        <v>1</v>
      </c>
      <c r="AL62" s="344">
        <f t="shared" si="2"/>
        <v>0.16666666666666666</v>
      </c>
      <c r="AM62" t="s">
        <v>320</v>
      </c>
    </row>
    <row r="63" spans="1:39" ht="15" customHeight="1" x14ac:dyDescent="0.25">
      <c r="A63" s="334">
        <v>55</v>
      </c>
      <c r="B63" s="346" t="s">
        <v>124</v>
      </c>
      <c r="C63" s="347">
        <f>2*6</f>
        <v>12</v>
      </c>
      <c r="D63" s="348"/>
      <c r="E63" s="348">
        <f>4*6</f>
        <v>24</v>
      </c>
      <c r="F63" s="348"/>
      <c r="G63" s="348"/>
      <c r="H63" s="348"/>
      <c r="I63" s="348"/>
      <c r="J63" s="348"/>
      <c r="K63" s="348"/>
      <c r="L63" s="348"/>
      <c r="M63" s="348"/>
      <c r="N63" s="348"/>
      <c r="O63" s="348"/>
      <c r="P63" s="348">
        <f>1*6</f>
        <v>6</v>
      </c>
      <c r="Q63" s="348"/>
      <c r="R63" s="348"/>
      <c r="S63" s="348"/>
      <c r="T63" s="507" t="s">
        <v>463</v>
      </c>
      <c r="U63" s="504"/>
      <c r="V63" s="504"/>
      <c r="W63" s="504"/>
      <c r="X63" s="504"/>
      <c r="Y63" s="508"/>
      <c r="Z63" s="492" t="s">
        <v>464</v>
      </c>
      <c r="AA63" s="493"/>
      <c r="AB63" s="493"/>
      <c r="AC63" s="493"/>
      <c r="AD63" s="493"/>
      <c r="AE63" s="493"/>
      <c r="AF63" s="493"/>
      <c r="AG63" s="493"/>
      <c r="AH63" s="493"/>
      <c r="AI63" s="494"/>
      <c r="AJ63" s="342">
        <f t="shared" si="3"/>
        <v>42</v>
      </c>
      <c r="AK63" s="352">
        <v>42</v>
      </c>
      <c r="AL63" s="344">
        <f t="shared" si="2"/>
        <v>3.5</v>
      </c>
      <c r="AM63" t="s">
        <v>320</v>
      </c>
    </row>
    <row r="64" spans="1:39" ht="15" customHeight="1" x14ac:dyDescent="0.25">
      <c r="A64" s="334">
        <v>57</v>
      </c>
      <c r="B64" s="346" t="s">
        <v>126</v>
      </c>
      <c r="C64" s="347"/>
      <c r="D64" s="348"/>
      <c r="E64" s="348"/>
      <c r="F64" s="348"/>
      <c r="G64" s="348"/>
      <c r="H64" s="348"/>
      <c r="I64" s="348"/>
      <c r="J64" s="348"/>
      <c r="K64" s="348"/>
      <c r="L64" s="348"/>
      <c r="M64" s="348"/>
      <c r="N64" s="348"/>
      <c r="O64" s="348"/>
      <c r="P64" s="348"/>
      <c r="Q64" s="348"/>
      <c r="R64" s="348"/>
      <c r="S64" s="348"/>
      <c r="T64" s="348">
        <v>6</v>
      </c>
      <c r="U64" s="348"/>
      <c r="V64" s="348">
        <f>8*12</f>
        <v>96</v>
      </c>
      <c r="W64" s="348">
        <f>4*12</f>
        <v>48</v>
      </c>
      <c r="X64" s="349"/>
      <c r="Y64" s="348"/>
      <c r="Z64" s="349"/>
      <c r="AA64" s="349"/>
      <c r="AB64" s="348"/>
      <c r="AC64" s="349"/>
      <c r="AD64" s="350"/>
      <c r="AE64" s="350"/>
      <c r="AF64" s="350"/>
      <c r="AG64" s="348"/>
      <c r="AH64" s="348"/>
      <c r="AI64" s="351"/>
      <c r="AJ64" s="342">
        <f t="shared" si="3"/>
        <v>150</v>
      </c>
      <c r="AK64" s="352">
        <v>0</v>
      </c>
      <c r="AL64" s="344" t="e">
        <f t="shared" si="2"/>
        <v>#DIV/0!</v>
      </c>
      <c r="AM64" t="s">
        <v>320</v>
      </c>
    </row>
    <row r="65" spans="1:39" ht="15" customHeight="1" x14ac:dyDescent="0.25">
      <c r="A65" s="334">
        <v>58</v>
      </c>
      <c r="B65" s="346" t="s">
        <v>128</v>
      </c>
      <c r="C65" s="347"/>
      <c r="D65" s="348"/>
      <c r="E65" s="348"/>
      <c r="F65" s="348"/>
      <c r="G65" s="348"/>
      <c r="H65" s="348"/>
      <c r="I65" s="348"/>
      <c r="J65" s="348"/>
      <c r="K65" s="348"/>
      <c r="L65" s="348"/>
      <c r="M65" s="348"/>
      <c r="N65" s="348"/>
      <c r="O65" s="348"/>
      <c r="P65" s="348"/>
      <c r="Q65" s="348">
        <f>5*6</f>
        <v>30</v>
      </c>
      <c r="R65" s="348"/>
      <c r="S65" s="348"/>
      <c r="T65" s="348">
        <f>8*6</f>
        <v>48</v>
      </c>
      <c r="U65" s="348"/>
      <c r="V65" s="348">
        <f>1*12</f>
        <v>12</v>
      </c>
      <c r="W65" s="348">
        <f>5*12</f>
        <v>60</v>
      </c>
      <c r="X65" s="349"/>
      <c r="Y65" s="348"/>
      <c r="Z65" s="349"/>
      <c r="AA65" s="349"/>
      <c r="AB65" s="348"/>
      <c r="AC65" s="349"/>
      <c r="AD65" s="350"/>
      <c r="AE65" s="350"/>
      <c r="AF65" s="350"/>
      <c r="AG65" s="348"/>
      <c r="AH65" s="348"/>
      <c r="AI65" s="351"/>
      <c r="AJ65" s="342">
        <f t="shared" si="3"/>
        <v>150</v>
      </c>
      <c r="AK65" s="352">
        <v>3</v>
      </c>
      <c r="AL65" s="344" t="e">
        <f t="shared" si="2"/>
        <v>#DIV/0!</v>
      </c>
      <c r="AM65" t="s">
        <v>320</v>
      </c>
    </row>
    <row r="66" spans="1:39" ht="15" customHeight="1" x14ac:dyDescent="0.25">
      <c r="A66" s="345">
        <v>59</v>
      </c>
      <c r="B66" s="346" t="s">
        <v>129</v>
      </c>
      <c r="C66" s="347"/>
      <c r="D66" s="348"/>
      <c r="E66" s="348"/>
      <c r="F66" s="348"/>
      <c r="G66" s="348"/>
      <c r="H66" s="348"/>
      <c r="I66" s="348"/>
      <c r="J66" s="348"/>
      <c r="K66" s="348"/>
      <c r="L66" s="348"/>
      <c r="M66" s="348"/>
      <c r="N66" s="348"/>
      <c r="O66" s="348"/>
      <c r="P66" s="348"/>
      <c r="Q66" s="348">
        <f>5*6</f>
        <v>30</v>
      </c>
      <c r="R66" s="348"/>
      <c r="S66" s="348"/>
      <c r="T66" s="348">
        <f>8*6</f>
        <v>48</v>
      </c>
      <c r="U66" s="348"/>
      <c r="V66" s="348">
        <f>1*12</f>
        <v>12</v>
      </c>
      <c r="W66" s="348">
        <f>5*12</f>
        <v>60</v>
      </c>
      <c r="X66" s="348"/>
      <c r="Y66" s="348"/>
      <c r="Z66" s="348"/>
      <c r="AA66" s="348"/>
      <c r="AB66" s="348"/>
      <c r="AC66" s="348"/>
      <c r="AD66" s="348"/>
      <c r="AE66" s="348"/>
      <c r="AF66" s="348"/>
      <c r="AG66" s="348"/>
      <c r="AH66" s="348"/>
      <c r="AI66" s="351"/>
      <c r="AJ66" s="342">
        <f t="shared" si="3"/>
        <v>150</v>
      </c>
      <c r="AK66" s="352">
        <v>0</v>
      </c>
      <c r="AL66" s="344" t="e">
        <f t="shared" si="2"/>
        <v>#DIV/0!</v>
      </c>
      <c r="AM66" t="s">
        <v>320</v>
      </c>
    </row>
    <row r="67" spans="1:39" ht="15" customHeight="1" x14ac:dyDescent="0.25">
      <c r="A67" s="334">
        <v>60</v>
      </c>
      <c r="B67" s="346" t="s">
        <v>130</v>
      </c>
      <c r="C67" s="509" t="s">
        <v>459</v>
      </c>
      <c r="D67" s="501"/>
      <c r="E67" s="501"/>
      <c r="F67" s="501"/>
      <c r="G67" s="501"/>
      <c r="H67" s="501"/>
      <c r="I67" s="501"/>
      <c r="J67" s="501"/>
      <c r="K67" s="501"/>
      <c r="L67" s="501"/>
      <c r="M67" s="501"/>
      <c r="N67" s="501"/>
      <c r="O67" s="501"/>
      <c r="P67" s="501"/>
      <c r="Q67" s="501"/>
      <c r="R67" s="501"/>
      <c r="S67" s="501"/>
      <c r="T67" s="501"/>
      <c r="U67" s="501"/>
      <c r="V67" s="501"/>
      <c r="W67" s="501"/>
      <c r="X67" s="501"/>
      <c r="Y67" s="501"/>
      <c r="Z67" s="501"/>
      <c r="AA67" s="501"/>
      <c r="AB67" s="501"/>
      <c r="AC67" s="501"/>
      <c r="AD67" s="501"/>
      <c r="AE67" s="501"/>
      <c r="AF67" s="501"/>
      <c r="AG67" s="501"/>
      <c r="AH67" s="501"/>
      <c r="AI67" s="502"/>
      <c r="AJ67" s="342">
        <f t="shared" si="3"/>
        <v>0</v>
      </c>
      <c r="AK67" s="352">
        <v>0</v>
      </c>
      <c r="AL67" s="344" t="e">
        <f>+AK67/#REF!</f>
        <v>#REF!</v>
      </c>
      <c r="AM67" t="s">
        <v>320</v>
      </c>
    </row>
    <row r="68" spans="1:39" ht="15" customHeight="1" x14ac:dyDescent="0.25">
      <c r="A68" s="334">
        <v>61</v>
      </c>
      <c r="B68" s="346" t="s">
        <v>386</v>
      </c>
      <c r="C68" s="347"/>
      <c r="D68" s="348"/>
      <c r="E68" s="348"/>
      <c r="F68" s="348"/>
      <c r="G68" s="348"/>
      <c r="H68" s="348"/>
      <c r="I68" s="348"/>
      <c r="J68" s="348"/>
      <c r="K68" s="348"/>
      <c r="L68" s="348"/>
      <c r="M68" s="348"/>
      <c r="N68" s="348"/>
      <c r="O68" s="348"/>
      <c r="P68" s="348"/>
      <c r="Q68" s="348">
        <f>5*6</f>
        <v>30</v>
      </c>
      <c r="R68" s="348"/>
      <c r="S68" s="348"/>
      <c r="T68" s="348">
        <f>4*6</f>
        <v>24</v>
      </c>
      <c r="U68" s="348"/>
      <c r="V68" s="348"/>
      <c r="W68" s="348">
        <f>8*12</f>
        <v>96</v>
      </c>
      <c r="X68" s="349"/>
      <c r="Y68" s="348"/>
      <c r="Z68" s="349"/>
      <c r="AA68" s="349"/>
      <c r="AB68" s="348"/>
      <c r="AC68" s="349"/>
      <c r="AD68" s="350"/>
      <c r="AE68" s="350"/>
      <c r="AF68" s="350"/>
      <c r="AG68" s="348"/>
      <c r="AH68" s="348"/>
      <c r="AI68" s="351"/>
      <c r="AJ68" s="342">
        <f t="shared" si="3"/>
        <v>150</v>
      </c>
      <c r="AK68" s="352">
        <v>10</v>
      </c>
      <c r="AL68" s="344" t="e">
        <f t="shared" ref="AL68:AL94" si="4">+AK68/C68</f>
        <v>#DIV/0!</v>
      </c>
      <c r="AM68" t="s">
        <v>320</v>
      </c>
    </row>
    <row r="69" spans="1:39" ht="15" customHeight="1" x14ac:dyDescent="0.25">
      <c r="A69" s="345">
        <v>62</v>
      </c>
      <c r="B69" s="346" t="s">
        <v>131</v>
      </c>
      <c r="C69" s="347"/>
      <c r="D69" s="348"/>
      <c r="E69" s="348"/>
      <c r="F69" s="348"/>
      <c r="G69" s="348"/>
      <c r="H69" s="348"/>
      <c r="I69" s="348"/>
      <c r="J69" s="348"/>
      <c r="K69" s="348"/>
      <c r="L69" s="348"/>
      <c r="M69" s="348"/>
      <c r="N69" s="348"/>
      <c r="O69" s="348"/>
      <c r="P69" s="348"/>
      <c r="Q69" s="348">
        <f>4*6</f>
        <v>24</v>
      </c>
      <c r="R69" s="348"/>
      <c r="S69" s="348"/>
      <c r="T69" s="348">
        <f>5*6</f>
        <v>30</v>
      </c>
      <c r="U69" s="348"/>
      <c r="V69" s="348"/>
      <c r="W69" s="348">
        <f>8*12</f>
        <v>96</v>
      </c>
      <c r="X69" s="349"/>
      <c r="Y69" s="348"/>
      <c r="Z69" s="349"/>
      <c r="AA69" s="349"/>
      <c r="AB69" s="348"/>
      <c r="AC69" s="349"/>
      <c r="AD69" s="350"/>
      <c r="AE69" s="350"/>
      <c r="AF69" s="350"/>
      <c r="AG69" s="348"/>
      <c r="AH69" s="348"/>
      <c r="AI69" s="351"/>
      <c r="AJ69" s="342">
        <f t="shared" si="3"/>
        <v>150</v>
      </c>
      <c r="AK69" s="352">
        <v>1</v>
      </c>
      <c r="AL69" s="344" t="e">
        <f t="shared" si="4"/>
        <v>#DIV/0!</v>
      </c>
      <c r="AM69" t="s">
        <v>320</v>
      </c>
    </row>
    <row r="70" spans="1:39" ht="15" customHeight="1" x14ac:dyDescent="0.25">
      <c r="A70" s="334">
        <v>63</v>
      </c>
      <c r="B70" s="346" t="s">
        <v>132</v>
      </c>
      <c r="C70" s="347"/>
      <c r="D70" s="348"/>
      <c r="E70" s="348">
        <f>1*6</f>
        <v>6</v>
      </c>
      <c r="F70" s="348"/>
      <c r="G70" s="348"/>
      <c r="H70" s="348"/>
      <c r="I70" s="348"/>
      <c r="J70" s="348"/>
      <c r="K70" s="348"/>
      <c r="L70" s="348"/>
      <c r="M70" s="348"/>
      <c r="N70" s="348"/>
      <c r="O70" s="348"/>
      <c r="P70" s="348"/>
      <c r="Q70" s="348">
        <f>6*6</f>
        <v>36</v>
      </c>
      <c r="R70" s="348"/>
      <c r="S70" s="348"/>
      <c r="T70" s="348">
        <f>4*6</f>
        <v>24</v>
      </c>
      <c r="U70" s="348"/>
      <c r="V70" s="348">
        <f>2*12</f>
        <v>24</v>
      </c>
      <c r="W70" s="348">
        <f>3*12</f>
        <v>36</v>
      </c>
      <c r="X70" s="349"/>
      <c r="Y70" s="348"/>
      <c r="Z70" s="349"/>
      <c r="AA70" s="349"/>
      <c r="AB70" s="348">
        <f>4*6</f>
        <v>24</v>
      </c>
      <c r="AC70" s="349"/>
      <c r="AD70" s="350"/>
      <c r="AE70" s="350"/>
      <c r="AF70" s="350"/>
      <c r="AG70" s="348"/>
      <c r="AH70" s="348"/>
      <c r="AI70" s="351"/>
      <c r="AJ70" s="342">
        <f t="shared" si="3"/>
        <v>150</v>
      </c>
      <c r="AK70" s="352">
        <v>0</v>
      </c>
      <c r="AL70" s="344" t="e">
        <f t="shared" si="4"/>
        <v>#DIV/0!</v>
      </c>
      <c r="AM70" t="s">
        <v>320</v>
      </c>
    </row>
    <row r="71" spans="1:39" ht="15" customHeight="1" x14ac:dyDescent="0.25">
      <c r="A71" s="334">
        <v>64</v>
      </c>
      <c r="B71" s="346" t="s">
        <v>133</v>
      </c>
      <c r="C71" s="347"/>
      <c r="D71" s="348"/>
      <c r="E71" s="348">
        <f>1*6</f>
        <v>6</v>
      </c>
      <c r="F71" s="348"/>
      <c r="G71" s="348"/>
      <c r="H71" s="348"/>
      <c r="I71" s="348"/>
      <c r="J71" s="348"/>
      <c r="K71" s="348"/>
      <c r="L71" s="348"/>
      <c r="M71" s="348"/>
      <c r="N71" s="348"/>
      <c r="O71" s="348"/>
      <c r="P71" s="348"/>
      <c r="Q71" s="348">
        <f>3*6</f>
        <v>18</v>
      </c>
      <c r="R71" s="348"/>
      <c r="S71" s="348"/>
      <c r="T71" s="348">
        <f>5*6</f>
        <v>30</v>
      </c>
      <c r="U71" s="348"/>
      <c r="V71" s="348">
        <f>5*12</f>
        <v>60</v>
      </c>
      <c r="W71" s="348">
        <f>1*12</f>
        <v>12</v>
      </c>
      <c r="X71" s="349"/>
      <c r="Y71" s="348"/>
      <c r="Z71" s="349"/>
      <c r="AA71" s="358"/>
      <c r="AB71" s="358">
        <f>4*6</f>
        <v>24</v>
      </c>
      <c r="AC71" s="358"/>
      <c r="AD71" s="350"/>
      <c r="AE71" s="350"/>
      <c r="AF71" s="350"/>
      <c r="AG71" s="350"/>
      <c r="AH71" s="350"/>
      <c r="AI71" s="357"/>
      <c r="AJ71" s="342">
        <f t="shared" si="3"/>
        <v>150</v>
      </c>
      <c r="AK71" s="352">
        <v>2</v>
      </c>
      <c r="AL71" s="344" t="e">
        <f t="shared" si="4"/>
        <v>#DIV/0!</v>
      </c>
      <c r="AM71" t="s">
        <v>320</v>
      </c>
    </row>
    <row r="72" spans="1:39" ht="15" customHeight="1" x14ac:dyDescent="0.25">
      <c r="A72" s="345">
        <v>65</v>
      </c>
      <c r="B72" s="346" t="s">
        <v>134</v>
      </c>
      <c r="C72" s="347"/>
      <c r="D72" s="348"/>
      <c r="E72" s="348"/>
      <c r="F72" s="348">
        <f>3*6</f>
        <v>18</v>
      </c>
      <c r="G72" s="348"/>
      <c r="H72" s="348"/>
      <c r="I72" s="348"/>
      <c r="J72" s="348"/>
      <c r="K72" s="348"/>
      <c r="L72" s="348"/>
      <c r="M72" s="348"/>
      <c r="N72" s="348"/>
      <c r="O72" s="348"/>
      <c r="P72" s="348">
        <f>13*6</f>
        <v>78</v>
      </c>
      <c r="Q72" s="348"/>
      <c r="R72" s="348"/>
      <c r="S72" s="348">
        <f>3*6</f>
        <v>18</v>
      </c>
      <c r="T72" s="348"/>
      <c r="U72" s="348"/>
      <c r="V72" s="348"/>
      <c r="W72" s="348"/>
      <c r="X72" s="349"/>
      <c r="Y72" s="348"/>
      <c r="Z72" s="349"/>
      <c r="AA72" s="349"/>
      <c r="AB72" s="349">
        <f>6*6</f>
        <v>36</v>
      </c>
      <c r="AC72" s="349"/>
      <c r="AD72" s="350"/>
      <c r="AE72" s="360"/>
      <c r="AF72" s="360"/>
      <c r="AG72" s="348"/>
      <c r="AH72" s="348"/>
      <c r="AI72" s="351"/>
      <c r="AJ72" s="342">
        <f t="shared" si="3"/>
        <v>150</v>
      </c>
      <c r="AK72" s="352">
        <v>91</v>
      </c>
      <c r="AL72" s="344" t="e">
        <f t="shared" si="4"/>
        <v>#DIV/0!</v>
      </c>
      <c r="AM72" t="s">
        <v>320</v>
      </c>
    </row>
    <row r="73" spans="1:39" ht="15" customHeight="1" x14ac:dyDescent="0.25">
      <c r="A73" s="334">
        <v>66</v>
      </c>
      <c r="B73" s="346" t="s">
        <v>135</v>
      </c>
      <c r="C73" s="347"/>
      <c r="D73" s="348"/>
      <c r="E73" s="348"/>
      <c r="F73" s="348">
        <f>2*6</f>
        <v>12</v>
      </c>
      <c r="G73" s="348"/>
      <c r="H73" s="348"/>
      <c r="I73" s="348"/>
      <c r="J73" s="348"/>
      <c r="K73" s="348"/>
      <c r="L73" s="348"/>
      <c r="M73" s="348"/>
      <c r="N73" s="348"/>
      <c r="O73" s="348"/>
      <c r="P73" s="348">
        <f>8*6</f>
        <v>48</v>
      </c>
      <c r="Q73" s="348"/>
      <c r="R73" s="348"/>
      <c r="S73" s="348">
        <f>2*6</f>
        <v>12</v>
      </c>
      <c r="T73" s="348"/>
      <c r="U73" s="348"/>
      <c r="V73" s="348"/>
      <c r="W73" s="348"/>
      <c r="X73" s="349"/>
      <c r="Y73" s="348"/>
      <c r="Z73" s="349"/>
      <c r="AA73" s="349"/>
      <c r="AB73" s="349">
        <f>13*6</f>
        <v>78</v>
      </c>
      <c r="AC73" s="349"/>
      <c r="AD73" s="350"/>
      <c r="AE73" s="350"/>
      <c r="AF73" s="350"/>
      <c r="AG73" s="348"/>
      <c r="AH73" s="348"/>
      <c r="AI73" s="351"/>
      <c r="AJ73" s="342">
        <f t="shared" si="3"/>
        <v>150</v>
      </c>
      <c r="AK73" s="352">
        <v>45</v>
      </c>
      <c r="AL73" s="344" t="e">
        <f t="shared" si="4"/>
        <v>#DIV/0!</v>
      </c>
      <c r="AM73" t="s">
        <v>320</v>
      </c>
    </row>
    <row r="74" spans="1:39" ht="15" customHeight="1" x14ac:dyDescent="0.25">
      <c r="A74" s="334">
        <v>67</v>
      </c>
      <c r="B74" s="346" t="s">
        <v>136</v>
      </c>
      <c r="C74" s="347"/>
      <c r="D74" s="348"/>
      <c r="E74" s="348"/>
      <c r="F74" s="348">
        <f>1*6</f>
        <v>6</v>
      </c>
      <c r="G74" s="348"/>
      <c r="H74" s="348"/>
      <c r="I74" s="348"/>
      <c r="J74" s="348"/>
      <c r="K74" s="348"/>
      <c r="L74" s="348"/>
      <c r="M74" s="348"/>
      <c r="N74" s="348"/>
      <c r="O74" s="348"/>
      <c r="P74" s="348">
        <f>6*6</f>
        <v>36</v>
      </c>
      <c r="Q74" s="348"/>
      <c r="R74" s="348"/>
      <c r="S74" s="348">
        <f>1*6</f>
        <v>6</v>
      </c>
      <c r="T74" s="348"/>
      <c r="U74" s="348"/>
      <c r="V74" s="348"/>
      <c r="W74" s="348"/>
      <c r="X74" s="348"/>
      <c r="Y74" s="348"/>
      <c r="Z74" s="348"/>
      <c r="AA74" s="348"/>
      <c r="AB74" s="348">
        <f>17*6</f>
        <v>102</v>
      </c>
      <c r="AC74" s="348"/>
      <c r="AD74" s="348"/>
      <c r="AE74" s="348"/>
      <c r="AF74" s="348"/>
      <c r="AG74" s="348"/>
      <c r="AH74" s="348"/>
      <c r="AI74" s="351"/>
      <c r="AJ74" s="342">
        <f t="shared" si="3"/>
        <v>150</v>
      </c>
      <c r="AK74" s="352">
        <v>24</v>
      </c>
      <c r="AL74" s="344" t="e">
        <f t="shared" si="4"/>
        <v>#DIV/0!</v>
      </c>
      <c r="AM74" t="s">
        <v>320</v>
      </c>
    </row>
    <row r="75" spans="1:39" ht="15" customHeight="1" x14ac:dyDescent="0.25">
      <c r="A75" s="345">
        <v>68</v>
      </c>
      <c r="B75" s="346" t="s">
        <v>137</v>
      </c>
      <c r="C75" s="347">
        <f>2*6</f>
        <v>12</v>
      </c>
      <c r="D75" s="348"/>
      <c r="E75" s="348"/>
      <c r="F75" s="348"/>
      <c r="G75" s="348"/>
      <c r="H75" s="348"/>
      <c r="I75" s="348"/>
      <c r="J75" s="348"/>
      <c r="K75" s="348"/>
      <c r="L75" s="348"/>
      <c r="M75" s="348"/>
      <c r="N75" s="348"/>
      <c r="O75" s="348"/>
      <c r="P75" s="348"/>
      <c r="Q75" s="348"/>
      <c r="R75" s="348">
        <f>8*6</f>
        <v>48</v>
      </c>
      <c r="S75" s="348">
        <f>2*6</f>
        <v>12</v>
      </c>
      <c r="T75" s="348"/>
      <c r="U75" s="348"/>
      <c r="V75" s="348"/>
      <c r="W75" s="348"/>
      <c r="X75" s="349"/>
      <c r="Y75" s="348"/>
      <c r="Z75" s="349"/>
      <c r="AA75" s="349"/>
      <c r="AB75" s="348">
        <f>13*6</f>
        <v>78</v>
      </c>
      <c r="AC75" s="349"/>
      <c r="AD75" s="350"/>
      <c r="AE75" s="350"/>
      <c r="AF75" s="350"/>
      <c r="AG75" s="348"/>
      <c r="AH75" s="348"/>
      <c r="AI75" s="351"/>
      <c r="AJ75" s="342">
        <f t="shared" si="3"/>
        <v>150</v>
      </c>
      <c r="AK75" s="352">
        <v>13</v>
      </c>
      <c r="AL75" s="344">
        <f t="shared" si="4"/>
        <v>1.0833333333333333</v>
      </c>
      <c r="AM75" t="s">
        <v>320</v>
      </c>
    </row>
    <row r="76" spans="1:39" ht="15" customHeight="1" x14ac:dyDescent="0.25">
      <c r="A76" s="334">
        <v>69</v>
      </c>
      <c r="B76" s="346" t="s">
        <v>138</v>
      </c>
      <c r="C76" s="347"/>
      <c r="D76" s="348"/>
      <c r="E76" s="348">
        <f>2*6</f>
        <v>12</v>
      </c>
      <c r="F76" s="348"/>
      <c r="G76" s="348"/>
      <c r="H76" s="348"/>
      <c r="I76" s="348"/>
      <c r="J76" s="348"/>
      <c r="K76" s="348"/>
      <c r="L76" s="348"/>
      <c r="M76" s="348"/>
      <c r="N76" s="348"/>
      <c r="O76" s="348"/>
      <c r="P76" s="348"/>
      <c r="Q76" s="348"/>
      <c r="R76" s="348"/>
      <c r="S76" s="348"/>
      <c r="T76" s="348"/>
      <c r="U76" s="348"/>
      <c r="V76" s="348"/>
      <c r="W76" s="348"/>
      <c r="X76" s="349"/>
      <c r="Y76" s="348"/>
      <c r="Z76" s="349"/>
      <c r="AA76" s="349"/>
      <c r="AB76" s="348">
        <f>23*6</f>
        <v>138</v>
      </c>
      <c r="AC76" s="349"/>
      <c r="AD76" s="350"/>
      <c r="AE76" s="350"/>
      <c r="AF76" s="350"/>
      <c r="AG76" s="348"/>
      <c r="AH76" s="348"/>
      <c r="AI76" s="351"/>
      <c r="AJ76" s="342">
        <f t="shared" si="3"/>
        <v>150</v>
      </c>
      <c r="AK76" s="352">
        <v>16</v>
      </c>
      <c r="AL76" s="344" t="e">
        <f t="shared" si="4"/>
        <v>#DIV/0!</v>
      </c>
      <c r="AM76" t="s">
        <v>320</v>
      </c>
    </row>
    <row r="77" spans="1:39" ht="15" customHeight="1" x14ac:dyDescent="0.25">
      <c r="A77" s="334">
        <v>70</v>
      </c>
      <c r="B77" s="346" t="s">
        <v>139</v>
      </c>
      <c r="C77" s="347"/>
      <c r="D77" s="348"/>
      <c r="E77" s="348"/>
      <c r="F77" s="348"/>
      <c r="G77" s="348"/>
      <c r="H77" s="348"/>
      <c r="I77" s="348"/>
      <c r="J77" s="348"/>
      <c r="K77" s="348"/>
      <c r="L77" s="348"/>
      <c r="M77" s="348"/>
      <c r="N77" s="348"/>
      <c r="O77" s="348"/>
      <c r="P77" s="348"/>
      <c r="Q77" s="348"/>
      <c r="R77" s="348"/>
      <c r="S77" s="348"/>
      <c r="T77" s="348"/>
      <c r="U77" s="348"/>
      <c r="V77" s="348"/>
      <c r="W77" s="348"/>
      <c r="X77" s="349"/>
      <c r="Y77" s="348"/>
      <c r="Z77" s="349"/>
      <c r="AA77" s="349"/>
      <c r="AB77" s="348"/>
      <c r="AC77" s="349"/>
      <c r="AD77" s="350"/>
      <c r="AE77" s="350">
        <f>25*6</f>
        <v>150</v>
      </c>
      <c r="AF77" s="350"/>
      <c r="AG77" s="348"/>
      <c r="AH77" s="348"/>
      <c r="AI77" s="351"/>
      <c r="AJ77" s="342">
        <f t="shared" ref="AJ77:AJ107" si="5">SUM(C77:AI77)</f>
        <v>150</v>
      </c>
      <c r="AK77" s="352">
        <v>0</v>
      </c>
      <c r="AL77" s="344" t="e">
        <f t="shared" si="4"/>
        <v>#DIV/0!</v>
      </c>
      <c r="AM77" t="s">
        <v>320</v>
      </c>
    </row>
    <row r="78" spans="1:39" ht="15" customHeight="1" x14ac:dyDescent="0.25">
      <c r="A78" s="345">
        <v>71</v>
      </c>
      <c r="B78" s="346" t="s">
        <v>389</v>
      </c>
      <c r="C78" s="347"/>
      <c r="D78" s="348"/>
      <c r="E78" s="348">
        <f>25*6</f>
        <v>150</v>
      </c>
      <c r="F78" s="348"/>
      <c r="G78" s="348"/>
      <c r="H78" s="348"/>
      <c r="I78" s="348"/>
      <c r="J78" s="348"/>
      <c r="K78" s="348"/>
      <c r="L78" s="348"/>
      <c r="M78" s="348"/>
      <c r="N78" s="348"/>
      <c r="O78" s="348"/>
      <c r="P78" s="348"/>
      <c r="Q78" s="348"/>
      <c r="R78" s="348"/>
      <c r="S78" s="348"/>
      <c r="T78" s="348"/>
      <c r="U78" s="348"/>
      <c r="V78" s="348"/>
      <c r="W78" s="348"/>
      <c r="X78" s="349"/>
      <c r="Y78" s="348"/>
      <c r="Z78" s="349"/>
      <c r="AA78" s="349"/>
      <c r="AB78" s="348"/>
      <c r="AC78" s="358"/>
      <c r="AD78" s="358"/>
      <c r="AE78" s="358"/>
      <c r="AF78" s="358"/>
      <c r="AG78" s="358"/>
      <c r="AH78" s="358"/>
      <c r="AI78" s="351"/>
      <c r="AJ78" s="342">
        <f t="shared" si="5"/>
        <v>150</v>
      </c>
      <c r="AK78" s="352">
        <v>179</v>
      </c>
      <c r="AL78" s="344" t="e">
        <f t="shared" si="4"/>
        <v>#DIV/0!</v>
      </c>
      <c r="AM78" t="s">
        <v>320</v>
      </c>
    </row>
    <row r="79" spans="1:39" ht="15" customHeight="1" x14ac:dyDescent="0.25">
      <c r="A79" s="334">
        <v>72</v>
      </c>
      <c r="B79" s="346" t="s">
        <v>141</v>
      </c>
      <c r="C79" s="347"/>
      <c r="D79" s="348"/>
      <c r="E79" s="348"/>
      <c r="F79" s="348"/>
      <c r="G79" s="348"/>
      <c r="H79" s="348"/>
      <c r="I79" s="348"/>
      <c r="J79" s="348"/>
      <c r="K79" s="348"/>
      <c r="L79" s="348"/>
      <c r="M79" s="348"/>
      <c r="N79" s="348"/>
      <c r="O79" s="348"/>
      <c r="P79" s="348"/>
      <c r="Q79" s="348"/>
      <c r="R79" s="348"/>
      <c r="S79" s="348"/>
      <c r="T79" s="348"/>
      <c r="U79" s="348"/>
      <c r="V79" s="348"/>
      <c r="W79" s="348">
        <f>8*12</f>
        <v>96</v>
      </c>
      <c r="X79" s="349"/>
      <c r="Y79" s="348"/>
      <c r="Z79" s="349"/>
      <c r="AA79" s="349"/>
      <c r="AB79" s="348"/>
      <c r="AC79" s="349"/>
      <c r="AD79" s="350"/>
      <c r="AE79" s="350">
        <f>9*6</f>
        <v>54</v>
      </c>
      <c r="AF79" s="350"/>
      <c r="AG79" s="348"/>
      <c r="AH79" s="348"/>
      <c r="AI79" s="351"/>
      <c r="AJ79" s="342">
        <f t="shared" si="5"/>
        <v>150</v>
      </c>
      <c r="AK79" s="352">
        <v>0</v>
      </c>
      <c r="AL79" s="344" t="e">
        <f t="shared" si="4"/>
        <v>#DIV/0!</v>
      </c>
      <c r="AM79" t="s">
        <v>320</v>
      </c>
    </row>
    <row r="80" spans="1:39" ht="15" customHeight="1" x14ac:dyDescent="0.25">
      <c r="A80" s="334">
        <v>73</v>
      </c>
      <c r="B80" s="346" t="s">
        <v>212</v>
      </c>
      <c r="C80" s="347"/>
      <c r="D80" s="348"/>
      <c r="E80" s="348"/>
      <c r="F80" s="348"/>
      <c r="G80" s="348"/>
      <c r="H80" s="348"/>
      <c r="I80" s="348"/>
      <c r="J80" s="348"/>
      <c r="K80" s="348"/>
      <c r="L80" s="348"/>
      <c r="M80" s="348"/>
      <c r="N80" s="348"/>
      <c r="O80" s="348"/>
      <c r="P80" s="348"/>
      <c r="Q80" s="348"/>
      <c r="R80" s="348">
        <f>8*6</f>
        <v>48</v>
      </c>
      <c r="S80" s="348"/>
      <c r="T80" s="348"/>
      <c r="U80" s="348"/>
      <c r="V80" s="348"/>
      <c r="W80" s="348"/>
      <c r="X80" s="349"/>
      <c r="Y80" s="348"/>
      <c r="Z80" s="349"/>
      <c r="AA80" s="349"/>
      <c r="AB80" s="348"/>
      <c r="AC80" s="349"/>
      <c r="AD80" s="350"/>
      <c r="AE80" s="350"/>
      <c r="AF80" s="350"/>
      <c r="AG80" s="350"/>
      <c r="AH80" s="350"/>
      <c r="AI80" s="351"/>
      <c r="AJ80" s="342">
        <f t="shared" si="5"/>
        <v>48</v>
      </c>
      <c r="AK80" s="352">
        <v>0</v>
      </c>
      <c r="AL80" s="344" t="e">
        <f t="shared" si="4"/>
        <v>#DIV/0!</v>
      </c>
      <c r="AM80" t="s">
        <v>320</v>
      </c>
    </row>
    <row r="81" spans="1:39" ht="15" customHeight="1" x14ac:dyDescent="0.25">
      <c r="A81" s="345">
        <v>74</v>
      </c>
      <c r="B81" s="346" t="s">
        <v>145</v>
      </c>
      <c r="C81" s="347"/>
      <c r="D81" s="348"/>
      <c r="E81" s="348"/>
      <c r="F81" s="348"/>
      <c r="G81" s="348"/>
      <c r="H81" s="348"/>
      <c r="I81" s="348">
        <f>4*6</f>
        <v>24</v>
      </c>
      <c r="J81" s="348"/>
      <c r="K81" s="348"/>
      <c r="L81" s="348"/>
      <c r="M81" s="348"/>
      <c r="N81" s="348"/>
      <c r="O81" s="348"/>
      <c r="P81" s="348"/>
      <c r="Q81" s="355"/>
      <c r="R81" s="348"/>
      <c r="S81" s="348"/>
      <c r="T81" s="348"/>
      <c r="U81" s="348"/>
      <c r="V81" s="348">
        <f>1*12</f>
        <v>12</v>
      </c>
      <c r="W81" s="348">
        <f>4*12</f>
        <v>48</v>
      </c>
      <c r="X81" s="500" t="s">
        <v>465</v>
      </c>
      <c r="Y81" s="501"/>
      <c r="Z81" s="501"/>
      <c r="AA81" s="501"/>
      <c r="AB81" s="501"/>
      <c r="AC81" s="501"/>
      <c r="AD81" s="501"/>
      <c r="AE81" s="501"/>
      <c r="AF81" s="501"/>
      <c r="AG81" s="501"/>
      <c r="AH81" s="501"/>
      <c r="AI81" s="502"/>
      <c r="AJ81" s="342">
        <f t="shared" si="5"/>
        <v>84</v>
      </c>
      <c r="AK81" s="352">
        <v>18</v>
      </c>
      <c r="AL81" s="344" t="e">
        <f t="shared" si="4"/>
        <v>#DIV/0!</v>
      </c>
      <c r="AM81" t="s">
        <v>320</v>
      </c>
    </row>
    <row r="82" spans="1:39" ht="15" customHeight="1" x14ac:dyDescent="0.25">
      <c r="A82" s="334">
        <v>75</v>
      </c>
      <c r="B82" s="346" t="s">
        <v>146</v>
      </c>
      <c r="C82" s="347"/>
      <c r="D82" s="348"/>
      <c r="E82" s="348"/>
      <c r="F82" s="348">
        <f>5*6</f>
        <v>30</v>
      </c>
      <c r="G82" s="348">
        <f>4*6</f>
        <v>24</v>
      </c>
      <c r="H82" s="348"/>
      <c r="I82" s="348"/>
      <c r="J82" s="348"/>
      <c r="K82" s="348"/>
      <c r="L82" s="348"/>
      <c r="M82" s="348"/>
      <c r="N82" s="348"/>
      <c r="O82" s="348"/>
      <c r="P82" s="348"/>
      <c r="Q82" s="348"/>
      <c r="R82" s="348"/>
      <c r="S82" s="348"/>
      <c r="T82" s="348"/>
      <c r="U82" s="348"/>
      <c r="V82" s="348">
        <f>3*12</f>
        <v>36</v>
      </c>
      <c r="W82" s="348">
        <f>5*12</f>
        <v>60</v>
      </c>
      <c r="X82" s="349"/>
      <c r="Y82" s="348"/>
      <c r="Z82" s="349"/>
      <c r="AA82" s="349"/>
      <c r="AB82" s="348"/>
      <c r="AC82" s="358"/>
      <c r="AD82" s="358"/>
      <c r="AE82" s="358"/>
      <c r="AF82" s="358"/>
      <c r="AG82" s="358"/>
      <c r="AH82" s="358"/>
      <c r="AI82" s="351"/>
      <c r="AJ82" s="342">
        <f t="shared" si="5"/>
        <v>150</v>
      </c>
      <c r="AK82" s="352">
        <v>222</v>
      </c>
      <c r="AL82" s="344" t="e">
        <f t="shared" si="4"/>
        <v>#DIV/0!</v>
      </c>
      <c r="AM82" t="s">
        <v>320</v>
      </c>
    </row>
    <row r="83" spans="1:39" ht="15" customHeight="1" x14ac:dyDescent="0.25">
      <c r="A83" s="334">
        <v>76</v>
      </c>
      <c r="B83" s="346" t="s">
        <v>220</v>
      </c>
      <c r="C83" s="347"/>
      <c r="D83" s="348"/>
      <c r="E83" s="348"/>
      <c r="F83" s="348"/>
      <c r="G83" s="348"/>
      <c r="H83" s="348"/>
      <c r="I83" s="348">
        <f>23*6</f>
        <v>138</v>
      </c>
      <c r="J83" s="348"/>
      <c r="K83" s="348"/>
      <c r="L83" s="348"/>
      <c r="M83" s="348"/>
      <c r="N83" s="348"/>
      <c r="O83" s="348"/>
      <c r="P83" s="348"/>
      <c r="Q83" s="348"/>
      <c r="R83" s="348"/>
      <c r="S83" s="348"/>
      <c r="T83" s="348"/>
      <c r="U83" s="348"/>
      <c r="V83" s="348"/>
      <c r="W83" s="348">
        <f>1*12</f>
        <v>12</v>
      </c>
      <c r="X83" s="349"/>
      <c r="Y83" s="348"/>
      <c r="Z83" s="349"/>
      <c r="AA83" s="349"/>
      <c r="AB83" s="348"/>
      <c r="AC83" s="349"/>
      <c r="AD83" s="350"/>
      <c r="AE83" s="350"/>
      <c r="AF83" s="350"/>
      <c r="AG83" s="348"/>
      <c r="AH83" s="348"/>
      <c r="AI83" s="351"/>
      <c r="AJ83" s="342">
        <f t="shared" si="5"/>
        <v>150</v>
      </c>
      <c r="AK83" s="352">
        <v>40</v>
      </c>
      <c r="AL83" s="344" t="e">
        <f t="shared" si="4"/>
        <v>#DIV/0!</v>
      </c>
      <c r="AM83" t="s">
        <v>320</v>
      </c>
    </row>
    <row r="84" spans="1:39" ht="15" customHeight="1" x14ac:dyDescent="0.25">
      <c r="A84" s="345">
        <v>77</v>
      </c>
      <c r="B84" s="346" t="s">
        <v>362</v>
      </c>
      <c r="C84" s="347"/>
      <c r="D84" s="348"/>
      <c r="E84" s="348"/>
      <c r="F84" s="348"/>
      <c r="G84" s="348"/>
      <c r="H84" s="348"/>
      <c r="I84" s="348">
        <f>25*6</f>
        <v>150</v>
      </c>
      <c r="J84" s="348"/>
      <c r="K84" s="348"/>
      <c r="L84" s="348"/>
      <c r="M84" s="348"/>
      <c r="N84" s="348"/>
      <c r="O84" s="348"/>
      <c r="P84" s="348"/>
      <c r="Q84" s="348"/>
      <c r="R84" s="348"/>
      <c r="S84" s="348"/>
      <c r="T84" s="348"/>
      <c r="U84" s="348"/>
      <c r="V84" s="348"/>
      <c r="W84" s="348"/>
      <c r="X84" s="349"/>
      <c r="Y84" s="348"/>
      <c r="Z84" s="349"/>
      <c r="AA84" s="349"/>
      <c r="AB84" s="348"/>
      <c r="AC84" s="349"/>
      <c r="AD84" s="350"/>
      <c r="AE84" s="350"/>
      <c r="AF84" s="350"/>
      <c r="AG84" s="348"/>
      <c r="AH84" s="348"/>
      <c r="AI84" s="351"/>
      <c r="AJ84" s="342">
        <f t="shared" si="5"/>
        <v>150</v>
      </c>
      <c r="AK84" s="352">
        <v>200</v>
      </c>
      <c r="AL84" s="344" t="e">
        <f t="shared" si="4"/>
        <v>#DIV/0!</v>
      </c>
      <c r="AM84" t="s">
        <v>320</v>
      </c>
    </row>
    <row r="85" spans="1:39" ht="15" customHeight="1" x14ac:dyDescent="0.25">
      <c r="A85" s="334">
        <v>78</v>
      </c>
      <c r="B85" s="346" t="s">
        <v>221</v>
      </c>
      <c r="C85" s="347"/>
      <c r="D85" s="348"/>
      <c r="E85" s="348"/>
      <c r="F85" s="348"/>
      <c r="G85" s="348"/>
      <c r="H85" s="348"/>
      <c r="I85" s="348"/>
      <c r="J85" s="348"/>
      <c r="K85" s="348"/>
      <c r="L85" s="348"/>
      <c r="M85" s="348"/>
      <c r="N85" s="348"/>
      <c r="O85" s="348"/>
      <c r="P85" s="348"/>
      <c r="Q85" s="348"/>
      <c r="R85" s="348"/>
      <c r="S85" s="348"/>
      <c r="T85" s="348">
        <f>1*6</f>
        <v>6</v>
      </c>
      <c r="U85" s="348"/>
      <c r="V85" s="348">
        <f>6*12</f>
        <v>72</v>
      </c>
      <c r="W85" s="348">
        <f>6*12</f>
        <v>72</v>
      </c>
      <c r="X85" s="349"/>
      <c r="Y85" s="348"/>
      <c r="Z85" s="349"/>
      <c r="AA85" s="349"/>
      <c r="AB85" s="348"/>
      <c r="AC85" s="349"/>
      <c r="AD85" s="350"/>
      <c r="AE85" s="350"/>
      <c r="AF85" s="350"/>
      <c r="AG85" s="348"/>
      <c r="AH85" s="348"/>
      <c r="AI85" s="351"/>
      <c r="AJ85" s="342">
        <f t="shared" si="5"/>
        <v>150</v>
      </c>
      <c r="AK85" s="352">
        <v>0</v>
      </c>
      <c r="AL85" s="344" t="e">
        <f t="shared" si="4"/>
        <v>#DIV/0!</v>
      </c>
      <c r="AM85" t="s">
        <v>320</v>
      </c>
    </row>
    <row r="86" spans="1:39" ht="15" customHeight="1" x14ac:dyDescent="0.25">
      <c r="A86" s="334">
        <v>79</v>
      </c>
      <c r="B86" s="346" t="s">
        <v>391</v>
      </c>
      <c r="C86" s="347"/>
      <c r="D86" s="348"/>
      <c r="E86" s="348"/>
      <c r="F86" s="348"/>
      <c r="G86" s="348"/>
      <c r="H86" s="348"/>
      <c r="I86" s="348"/>
      <c r="J86" s="348"/>
      <c r="K86" s="348"/>
      <c r="L86" s="348"/>
      <c r="M86" s="348"/>
      <c r="N86" s="348"/>
      <c r="O86" s="348"/>
      <c r="P86" s="348"/>
      <c r="Q86" s="348"/>
      <c r="R86" s="348"/>
      <c r="S86" s="348"/>
      <c r="T86" s="348"/>
      <c r="U86" s="348"/>
      <c r="V86" s="348"/>
      <c r="W86" s="348"/>
      <c r="X86" s="349"/>
      <c r="Y86" s="348"/>
      <c r="Z86" s="349"/>
      <c r="AA86" s="349"/>
      <c r="AB86" s="348">
        <f>25*6</f>
        <v>150</v>
      </c>
      <c r="AC86" s="349"/>
      <c r="AD86" s="350"/>
      <c r="AE86" s="350"/>
      <c r="AF86" s="350"/>
      <c r="AG86" s="348"/>
      <c r="AH86" s="348"/>
      <c r="AI86" s="351"/>
      <c r="AJ86" s="342">
        <f t="shared" si="5"/>
        <v>150</v>
      </c>
      <c r="AK86" s="352"/>
      <c r="AL86" s="344" t="e">
        <f t="shared" si="4"/>
        <v>#DIV/0!</v>
      </c>
      <c r="AM86" t="s">
        <v>320</v>
      </c>
    </row>
    <row r="87" spans="1:39" ht="15" customHeight="1" x14ac:dyDescent="0.25">
      <c r="A87" s="345">
        <v>80</v>
      </c>
      <c r="B87" s="346" t="s">
        <v>222</v>
      </c>
      <c r="C87" s="347">
        <v>150</v>
      </c>
      <c r="D87" s="348">
        <v>0</v>
      </c>
      <c r="E87" s="348"/>
      <c r="F87" s="348"/>
      <c r="G87" s="348"/>
      <c r="H87" s="348"/>
      <c r="I87" s="348"/>
      <c r="J87" s="348"/>
      <c r="K87" s="348"/>
      <c r="L87" s="348"/>
      <c r="M87" s="348"/>
      <c r="N87" s="348"/>
      <c r="O87" s="348"/>
      <c r="P87" s="348"/>
      <c r="Q87" s="348"/>
      <c r="R87" s="348"/>
      <c r="S87" s="348"/>
      <c r="T87" s="348"/>
      <c r="U87" s="348"/>
      <c r="V87" s="348"/>
      <c r="W87" s="348"/>
      <c r="X87" s="349"/>
      <c r="Y87" s="348"/>
      <c r="Z87" s="349"/>
      <c r="AA87" s="349"/>
      <c r="AB87" s="348"/>
      <c r="AC87" s="349"/>
      <c r="AD87" s="350"/>
      <c r="AE87" s="350"/>
      <c r="AF87" s="350"/>
      <c r="AG87" s="348"/>
      <c r="AH87" s="348"/>
      <c r="AI87" s="351"/>
      <c r="AJ87" s="342">
        <f t="shared" si="5"/>
        <v>150</v>
      </c>
      <c r="AK87" s="352">
        <v>271</v>
      </c>
      <c r="AL87" s="344">
        <f t="shared" si="4"/>
        <v>1.8066666666666666</v>
      </c>
      <c r="AM87" t="s">
        <v>320</v>
      </c>
    </row>
    <row r="88" spans="1:39" ht="15" customHeight="1" x14ac:dyDescent="0.25">
      <c r="A88" s="334">
        <v>81</v>
      </c>
      <c r="B88" s="346" t="s">
        <v>392</v>
      </c>
      <c r="C88" s="347"/>
      <c r="D88" s="348"/>
      <c r="E88" s="348"/>
      <c r="F88" s="348"/>
      <c r="G88" s="348"/>
      <c r="H88" s="348"/>
      <c r="I88" s="348"/>
      <c r="J88" s="348"/>
      <c r="K88" s="348"/>
      <c r="L88" s="348"/>
      <c r="M88" s="348"/>
      <c r="N88" s="348"/>
      <c r="O88" s="348"/>
      <c r="P88" s="348"/>
      <c r="Q88" s="348"/>
      <c r="R88" s="348">
        <f>15*6</f>
        <v>90</v>
      </c>
      <c r="S88" s="348"/>
      <c r="T88" s="348">
        <f>8*6</f>
        <v>48</v>
      </c>
      <c r="U88" s="348"/>
      <c r="V88" s="348"/>
      <c r="W88" s="348">
        <f>1*12</f>
        <v>12</v>
      </c>
      <c r="X88" s="349"/>
      <c r="Y88" s="348"/>
      <c r="Z88" s="349"/>
      <c r="AA88" s="349"/>
      <c r="AB88" s="348"/>
      <c r="AC88" s="349"/>
      <c r="AD88" s="350"/>
      <c r="AE88" s="350"/>
      <c r="AF88" s="350"/>
      <c r="AG88" s="350"/>
      <c r="AH88" s="350"/>
      <c r="AI88" s="357"/>
      <c r="AJ88" s="342">
        <f t="shared" si="5"/>
        <v>150</v>
      </c>
      <c r="AK88" s="352"/>
      <c r="AL88" s="344" t="e">
        <f t="shared" si="4"/>
        <v>#DIV/0!</v>
      </c>
      <c r="AM88" t="s">
        <v>320</v>
      </c>
    </row>
    <row r="89" spans="1:39" ht="15" customHeight="1" x14ac:dyDescent="0.25">
      <c r="A89" s="334">
        <v>82</v>
      </c>
      <c r="B89" s="361" t="s">
        <v>474</v>
      </c>
      <c r="C89" s="362"/>
      <c r="D89" s="363"/>
      <c r="E89" s="363"/>
      <c r="F89" s="363"/>
      <c r="G89" s="363"/>
      <c r="H89" s="363"/>
      <c r="I89" s="363"/>
      <c r="J89" s="363"/>
      <c r="K89" s="363"/>
      <c r="L89" s="363"/>
      <c r="M89" s="363"/>
      <c r="N89" s="363"/>
      <c r="O89" s="363"/>
      <c r="P89" s="363"/>
      <c r="Q89" s="363"/>
      <c r="R89" s="363"/>
      <c r="S89" s="363"/>
      <c r="T89" s="363">
        <v>6</v>
      </c>
      <c r="U89" s="363"/>
      <c r="V89" s="363"/>
      <c r="W89" s="363">
        <v>144</v>
      </c>
      <c r="X89" s="364"/>
      <c r="Y89" s="363"/>
      <c r="Z89" s="364"/>
      <c r="AA89" s="364"/>
      <c r="AB89" s="363"/>
      <c r="AC89" s="364"/>
      <c r="AD89" s="365"/>
      <c r="AE89" s="365"/>
      <c r="AF89" s="365"/>
      <c r="AG89" s="365"/>
      <c r="AH89" s="365"/>
      <c r="AI89" s="366"/>
      <c r="AJ89" s="342">
        <f t="shared" si="5"/>
        <v>150</v>
      </c>
      <c r="AK89" s="352">
        <v>2</v>
      </c>
      <c r="AL89" s="344" t="e">
        <f t="shared" si="4"/>
        <v>#DIV/0!</v>
      </c>
      <c r="AM89" t="s">
        <v>320</v>
      </c>
    </row>
    <row r="90" spans="1:39" ht="15" customHeight="1" x14ac:dyDescent="0.25">
      <c r="A90" s="345">
        <v>83</v>
      </c>
      <c r="B90" s="346" t="s">
        <v>431</v>
      </c>
      <c r="C90" s="347"/>
      <c r="D90" s="348"/>
      <c r="E90" s="348"/>
      <c r="F90" s="348"/>
      <c r="G90" s="348"/>
      <c r="H90" s="348"/>
      <c r="I90" s="348"/>
      <c r="J90" s="348"/>
      <c r="K90" s="348"/>
      <c r="L90" s="348"/>
      <c r="M90" s="348"/>
      <c r="N90" s="348"/>
      <c r="O90" s="348"/>
      <c r="P90" s="348"/>
      <c r="Q90" s="348">
        <f>11*6</f>
        <v>66</v>
      </c>
      <c r="R90" s="348"/>
      <c r="S90" s="348"/>
      <c r="T90" s="348"/>
      <c r="U90" s="348"/>
      <c r="V90" s="348">
        <f>2*12</f>
        <v>24</v>
      </c>
      <c r="W90" s="348">
        <f>4*12</f>
        <v>48</v>
      </c>
      <c r="X90" s="349"/>
      <c r="Y90" s="348"/>
      <c r="Z90" s="349"/>
      <c r="AA90" s="349"/>
      <c r="AB90" s="348">
        <f>2*6</f>
        <v>12</v>
      </c>
      <c r="AC90" s="349"/>
      <c r="AD90" s="350"/>
      <c r="AE90" s="350"/>
      <c r="AF90" s="350"/>
      <c r="AG90" s="348"/>
      <c r="AH90" s="348"/>
      <c r="AI90" s="351"/>
      <c r="AJ90" s="342">
        <f t="shared" si="5"/>
        <v>150</v>
      </c>
      <c r="AK90" s="352">
        <v>0</v>
      </c>
      <c r="AL90" s="344" t="e">
        <f t="shared" si="4"/>
        <v>#DIV/0!</v>
      </c>
      <c r="AM90" t="s">
        <v>320</v>
      </c>
    </row>
    <row r="91" spans="1:39" ht="15" customHeight="1" x14ac:dyDescent="0.25">
      <c r="A91" s="345">
        <v>84</v>
      </c>
      <c r="B91" s="42" t="s">
        <v>367</v>
      </c>
      <c r="C91" s="347"/>
      <c r="D91" s="348"/>
      <c r="E91" s="348"/>
      <c r="F91" s="348"/>
      <c r="G91" s="348"/>
      <c r="H91" s="348"/>
      <c r="I91" s="348"/>
      <c r="J91" s="348"/>
      <c r="K91" s="403"/>
      <c r="L91" s="403"/>
      <c r="M91" s="403"/>
      <c r="N91" s="403"/>
      <c r="O91" s="403"/>
      <c r="P91" s="403"/>
      <c r="Q91" s="403"/>
      <c r="R91" s="403"/>
      <c r="S91" s="403"/>
      <c r="T91" s="407">
        <v>60</v>
      </c>
      <c r="U91" s="403"/>
      <c r="V91" s="403"/>
      <c r="W91" s="403"/>
      <c r="X91" s="404"/>
      <c r="Y91" s="403"/>
      <c r="Z91" s="404"/>
      <c r="AA91" s="404"/>
      <c r="AB91" s="407">
        <v>36</v>
      </c>
      <c r="AC91" s="404"/>
      <c r="AD91" s="405"/>
      <c r="AE91" s="407">
        <v>42</v>
      </c>
      <c r="AF91" s="407">
        <v>36</v>
      </c>
      <c r="AG91" s="403"/>
      <c r="AH91" s="403"/>
      <c r="AI91" s="406"/>
      <c r="AJ91" s="342">
        <f t="shared" si="5"/>
        <v>174</v>
      </c>
      <c r="AK91" s="352">
        <v>76</v>
      </c>
      <c r="AL91" s="344" t="e">
        <f t="shared" si="4"/>
        <v>#DIV/0!</v>
      </c>
      <c r="AM91" t="s">
        <v>314</v>
      </c>
    </row>
    <row r="92" spans="1:39" ht="15" customHeight="1" x14ac:dyDescent="0.25">
      <c r="A92" s="345">
        <v>85</v>
      </c>
      <c r="B92" s="42" t="s">
        <v>472</v>
      </c>
      <c r="C92" s="347"/>
      <c r="D92" s="348"/>
      <c r="E92" s="348"/>
      <c r="F92" s="348"/>
      <c r="G92" s="348"/>
      <c r="H92" s="348"/>
      <c r="I92" s="348"/>
      <c r="J92" s="348"/>
      <c r="K92" s="403"/>
      <c r="L92" s="403"/>
      <c r="M92" s="403"/>
      <c r="N92" s="403"/>
      <c r="O92" s="403"/>
      <c r="P92" s="403"/>
      <c r="Q92" s="403"/>
      <c r="R92" s="403"/>
      <c r="S92" s="403"/>
      <c r="T92" s="407">
        <v>192</v>
      </c>
      <c r="U92" s="403"/>
      <c r="V92" s="403"/>
      <c r="W92" s="403"/>
      <c r="X92" s="404"/>
      <c r="Y92" s="403"/>
      <c r="Z92" s="404"/>
      <c r="AA92" s="404"/>
      <c r="AB92" s="403"/>
      <c r="AC92" s="404"/>
      <c r="AD92" s="405"/>
      <c r="AE92" s="405"/>
      <c r="AF92" s="405"/>
      <c r="AG92" s="403"/>
      <c r="AH92" s="403"/>
      <c r="AI92" s="406"/>
      <c r="AJ92" s="342">
        <f t="shared" si="5"/>
        <v>192</v>
      </c>
      <c r="AK92" s="352">
        <v>130</v>
      </c>
      <c r="AL92" s="344" t="e">
        <f t="shared" si="4"/>
        <v>#DIV/0!</v>
      </c>
      <c r="AM92" t="s">
        <v>314</v>
      </c>
    </row>
    <row r="93" spans="1:39" ht="15" customHeight="1" x14ac:dyDescent="0.25">
      <c r="A93" s="345">
        <v>86</v>
      </c>
      <c r="B93" s="42" t="s">
        <v>369</v>
      </c>
      <c r="C93" s="347"/>
      <c r="D93" s="348"/>
      <c r="E93" s="240">
        <v>54</v>
      </c>
      <c r="F93" s="348"/>
      <c r="G93" s="348"/>
      <c r="H93" s="348"/>
      <c r="I93" s="348"/>
      <c r="J93" s="348"/>
      <c r="K93" s="403"/>
      <c r="L93" s="403"/>
      <c r="M93" s="403"/>
      <c r="N93" s="403"/>
      <c r="O93" s="403"/>
      <c r="P93" s="403"/>
      <c r="Q93" s="403"/>
      <c r="R93" s="403"/>
      <c r="S93" s="403"/>
      <c r="T93" s="407">
        <v>96</v>
      </c>
      <c r="U93" s="403"/>
      <c r="V93" s="403"/>
      <c r="W93" s="403"/>
      <c r="X93" s="404"/>
      <c r="Y93" s="403"/>
      <c r="Z93" s="404"/>
      <c r="AA93" s="404"/>
      <c r="AB93" s="403"/>
      <c r="AC93" s="404"/>
      <c r="AD93" s="405"/>
      <c r="AE93" s="405"/>
      <c r="AF93" s="405"/>
      <c r="AG93" s="403"/>
      <c r="AH93" s="403"/>
      <c r="AI93" s="406"/>
      <c r="AJ93" s="342">
        <f t="shared" si="5"/>
        <v>150</v>
      </c>
      <c r="AK93" s="352">
        <v>83</v>
      </c>
      <c r="AL93" s="344" t="e">
        <f t="shared" si="4"/>
        <v>#DIV/0!</v>
      </c>
      <c r="AM93" t="s">
        <v>314</v>
      </c>
    </row>
    <row r="94" spans="1:39" ht="15" customHeight="1" x14ac:dyDescent="0.25">
      <c r="A94" s="345">
        <v>87</v>
      </c>
      <c r="B94" s="42" t="s">
        <v>372</v>
      </c>
      <c r="C94" s="347"/>
      <c r="D94" s="348"/>
      <c r="E94" s="348"/>
      <c r="F94" s="348"/>
      <c r="G94" s="348"/>
      <c r="H94" s="348"/>
      <c r="I94" s="348"/>
      <c r="J94" s="348"/>
      <c r="K94" s="403"/>
      <c r="L94" s="403"/>
      <c r="M94" s="403"/>
      <c r="N94" s="403"/>
      <c r="O94" s="403"/>
      <c r="P94" s="403"/>
      <c r="Q94" s="403"/>
      <c r="R94" s="403"/>
      <c r="S94" s="403"/>
      <c r="T94" s="407">
        <v>96</v>
      </c>
      <c r="U94" s="403"/>
      <c r="V94" s="403"/>
      <c r="W94" s="403"/>
      <c r="X94" s="404"/>
      <c r="Y94" s="403"/>
      <c r="Z94" s="404"/>
      <c r="AA94" s="404"/>
      <c r="AB94" s="403"/>
      <c r="AC94" s="404"/>
      <c r="AD94" s="405"/>
      <c r="AE94" s="405"/>
      <c r="AF94" s="405"/>
      <c r="AG94" s="403"/>
      <c r="AH94" s="403"/>
      <c r="AI94" s="406"/>
      <c r="AJ94" s="342">
        <f t="shared" si="5"/>
        <v>96</v>
      </c>
      <c r="AK94" s="352">
        <v>113</v>
      </c>
      <c r="AL94" s="344" t="e">
        <f t="shared" si="4"/>
        <v>#DIV/0!</v>
      </c>
      <c r="AM94" t="s">
        <v>314</v>
      </c>
    </row>
    <row r="95" spans="1:39" ht="15" customHeight="1" x14ac:dyDescent="0.25">
      <c r="A95" s="345">
        <v>88</v>
      </c>
      <c r="B95" s="42" t="s">
        <v>307</v>
      </c>
      <c r="C95" s="347">
        <v>10</v>
      </c>
      <c r="D95" s="348"/>
      <c r="E95" s="348"/>
      <c r="F95" s="348"/>
      <c r="G95" s="348"/>
      <c r="H95" s="348"/>
      <c r="I95" s="348"/>
      <c r="J95" s="348"/>
      <c r="K95" s="348"/>
      <c r="L95" s="348"/>
      <c r="M95" s="348"/>
      <c r="N95" s="348"/>
      <c r="O95" s="348"/>
      <c r="P95" s="348"/>
      <c r="Q95" s="348"/>
      <c r="R95" s="348"/>
      <c r="S95" s="348"/>
      <c r="T95" s="348">
        <v>140</v>
      </c>
      <c r="U95" s="348"/>
      <c r="V95" s="348"/>
      <c r="W95" s="348"/>
      <c r="X95" s="349"/>
      <c r="Y95" s="348"/>
      <c r="Z95" s="349"/>
      <c r="AA95" s="349"/>
      <c r="AB95" s="348"/>
      <c r="AC95" s="349"/>
      <c r="AD95" s="350"/>
      <c r="AE95" s="350"/>
      <c r="AF95" s="350"/>
      <c r="AG95" s="348"/>
      <c r="AH95" s="348"/>
      <c r="AI95" s="351"/>
      <c r="AJ95" s="342">
        <f t="shared" si="5"/>
        <v>150</v>
      </c>
      <c r="AK95" s="352">
        <v>43</v>
      </c>
      <c r="AL95" s="344"/>
      <c r="AM95" t="s">
        <v>315</v>
      </c>
    </row>
    <row r="96" spans="1:39" ht="15" customHeight="1" x14ac:dyDescent="0.25">
      <c r="A96" s="345">
        <v>89</v>
      </c>
      <c r="B96" s="42" t="s">
        <v>306</v>
      </c>
      <c r="C96" s="347"/>
      <c r="D96" s="348"/>
      <c r="E96" s="348"/>
      <c r="F96" s="348"/>
      <c r="G96" s="348"/>
      <c r="H96" s="348"/>
      <c r="I96" s="348"/>
      <c r="J96" s="348"/>
      <c r="K96" s="348"/>
      <c r="L96" s="348"/>
      <c r="M96" s="348"/>
      <c r="N96" s="348"/>
      <c r="O96" s="348"/>
      <c r="P96" s="348"/>
      <c r="Q96" s="348"/>
      <c r="R96" s="348"/>
      <c r="S96" s="348"/>
      <c r="T96" s="348">
        <v>150</v>
      </c>
      <c r="U96" s="348"/>
      <c r="V96" s="348"/>
      <c r="W96" s="348"/>
      <c r="X96" s="349"/>
      <c r="Y96" s="348"/>
      <c r="Z96" s="349"/>
      <c r="AA96" s="349"/>
      <c r="AB96" s="348"/>
      <c r="AC96" s="349"/>
      <c r="AD96" s="350"/>
      <c r="AE96" s="350"/>
      <c r="AF96" s="350"/>
      <c r="AG96" s="348"/>
      <c r="AH96" s="348"/>
      <c r="AI96" s="351"/>
      <c r="AJ96" s="342">
        <f t="shared" si="5"/>
        <v>150</v>
      </c>
      <c r="AK96" s="352">
        <v>57</v>
      </c>
      <c r="AL96" s="344"/>
      <c r="AM96" t="s">
        <v>316</v>
      </c>
    </row>
    <row r="97" spans="1:39" ht="15" customHeight="1" x14ac:dyDescent="0.25">
      <c r="A97" s="345">
        <v>90</v>
      </c>
      <c r="B97" s="42" t="s">
        <v>467</v>
      </c>
      <c r="C97" s="347"/>
      <c r="D97" s="348"/>
      <c r="E97" s="348"/>
      <c r="F97" s="348"/>
      <c r="G97" s="348"/>
      <c r="H97" s="348"/>
      <c r="I97" s="348"/>
      <c r="J97" s="348"/>
      <c r="K97" s="348"/>
      <c r="L97" s="348">
        <v>90</v>
      </c>
      <c r="M97" s="348"/>
      <c r="N97" s="348"/>
      <c r="O97" s="348"/>
      <c r="P97" s="348"/>
      <c r="Q97" s="348"/>
      <c r="R97" s="348"/>
      <c r="S97" s="348"/>
      <c r="T97" s="348">
        <v>60</v>
      </c>
      <c r="U97" s="348"/>
      <c r="V97" s="348"/>
      <c r="W97" s="348"/>
      <c r="X97" s="349"/>
      <c r="Y97" s="348"/>
      <c r="Z97" s="349"/>
      <c r="AA97" s="349"/>
      <c r="AB97" s="348"/>
      <c r="AC97" s="349"/>
      <c r="AD97" s="350"/>
      <c r="AE97" s="350"/>
      <c r="AF97" s="350"/>
      <c r="AG97" s="348"/>
      <c r="AH97" s="348"/>
      <c r="AI97" s="351"/>
      <c r="AJ97" s="342">
        <f t="shared" si="5"/>
        <v>150</v>
      </c>
      <c r="AK97" s="352">
        <v>59</v>
      </c>
      <c r="AL97" s="344"/>
      <c r="AM97" t="s">
        <v>317</v>
      </c>
    </row>
    <row r="98" spans="1:39" ht="15" customHeight="1" x14ac:dyDescent="0.25">
      <c r="A98" s="410">
        <v>91</v>
      </c>
      <c r="B98" s="42" t="s">
        <v>290</v>
      </c>
      <c r="C98" s="347"/>
      <c r="D98" s="348"/>
      <c r="E98" s="348"/>
      <c r="F98" s="348"/>
      <c r="G98" s="348"/>
      <c r="H98" s="348"/>
      <c r="I98" s="348"/>
      <c r="J98" s="348"/>
      <c r="K98" s="348"/>
      <c r="L98" s="348"/>
      <c r="M98" s="348"/>
      <c r="N98" s="348"/>
      <c r="O98" s="348"/>
      <c r="P98" s="348"/>
      <c r="Q98" s="348"/>
      <c r="R98" s="348"/>
      <c r="S98" s="348"/>
      <c r="T98" s="348">
        <v>150</v>
      </c>
      <c r="U98" s="348"/>
      <c r="V98" s="348"/>
      <c r="W98" s="348"/>
      <c r="X98" s="349"/>
      <c r="Y98" s="348"/>
      <c r="Z98" s="349"/>
      <c r="AA98" s="349"/>
      <c r="AB98" s="348"/>
      <c r="AC98" s="349"/>
      <c r="AD98" s="350"/>
      <c r="AE98" s="350"/>
      <c r="AF98" s="350"/>
      <c r="AG98" s="348"/>
      <c r="AH98" s="348"/>
      <c r="AI98" s="351"/>
      <c r="AJ98" s="342">
        <f t="shared" si="5"/>
        <v>150</v>
      </c>
      <c r="AK98" s="352"/>
      <c r="AL98" s="344"/>
      <c r="AM98" t="s">
        <v>295</v>
      </c>
    </row>
    <row r="99" spans="1:39" ht="15" customHeight="1" x14ac:dyDescent="0.25">
      <c r="A99" s="410">
        <v>92</v>
      </c>
      <c r="B99" s="42" t="s">
        <v>291</v>
      </c>
      <c r="C99" s="347"/>
      <c r="D99" s="348"/>
      <c r="E99" s="348"/>
      <c r="F99" s="348"/>
      <c r="G99" s="348"/>
      <c r="H99" s="348"/>
      <c r="I99" s="348"/>
      <c r="J99" s="348"/>
      <c r="K99" s="348"/>
      <c r="L99" s="348"/>
      <c r="M99" s="348"/>
      <c r="N99" s="348"/>
      <c r="O99" s="348"/>
      <c r="P99" s="348"/>
      <c r="Q99" s="348"/>
      <c r="R99" s="348"/>
      <c r="S99" s="348"/>
      <c r="T99" s="407">
        <v>150</v>
      </c>
      <c r="U99" s="348"/>
      <c r="V99" s="348"/>
      <c r="W99" s="348"/>
      <c r="X99" s="349"/>
      <c r="Y99" s="348"/>
      <c r="Z99" s="349"/>
      <c r="AA99" s="349"/>
      <c r="AB99" s="348"/>
      <c r="AC99" s="349"/>
      <c r="AD99" s="350"/>
      <c r="AE99" s="350"/>
      <c r="AF99" s="350"/>
      <c r="AG99" s="348"/>
      <c r="AH99" s="348"/>
      <c r="AI99" s="351"/>
      <c r="AJ99" s="342">
        <f t="shared" si="5"/>
        <v>150</v>
      </c>
      <c r="AK99" s="352"/>
      <c r="AL99" s="344"/>
      <c r="AM99" t="s">
        <v>295</v>
      </c>
    </row>
    <row r="100" spans="1:39" ht="15" customHeight="1" x14ac:dyDescent="0.25">
      <c r="A100" s="410">
        <v>93</v>
      </c>
      <c r="B100" s="42" t="s">
        <v>293</v>
      </c>
      <c r="C100" s="347"/>
      <c r="D100" s="348"/>
      <c r="E100" s="348"/>
      <c r="F100" s="348"/>
      <c r="G100" s="348"/>
      <c r="H100" s="348"/>
      <c r="I100" s="348"/>
      <c r="J100" s="348"/>
      <c r="K100" s="348"/>
      <c r="L100" s="348"/>
      <c r="M100" s="348"/>
      <c r="N100" s="348"/>
      <c r="O100" s="348"/>
      <c r="P100" s="348"/>
      <c r="Q100" s="348"/>
      <c r="R100" s="348"/>
      <c r="S100" s="348"/>
      <c r="T100" s="407">
        <v>150</v>
      </c>
      <c r="U100" s="348"/>
      <c r="V100" s="348"/>
      <c r="W100" s="348"/>
      <c r="X100" s="349"/>
      <c r="Y100" s="348"/>
      <c r="Z100" s="349"/>
      <c r="AA100" s="349"/>
      <c r="AB100" s="348"/>
      <c r="AC100" s="349"/>
      <c r="AD100" s="350"/>
      <c r="AE100" s="350"/>
      <c r="AF100" s="350"/>
      <c r="AG100" s="348"/>
      <c r="AH100" s="348"/>
      <c r="AI100" s="351"/>
      <c r="AJ100" s="342">
        <f t="shared" si="5"/>
        <v>150</v>
      </c>
      <c r="AK100" s="352"/>
      <c r="AL100" s="344"/>
      <c r="AM100" t="s">
        <v>295</v>
      </c>
    </row>
    <row r="101" spans="1:39" ht="15" customHeight="1" x14ac:dyDescent="0.25">
      <c r="A101" s="410">
        <v>94</v>
      </c>
      <c r="B101" s="42" t="s">
        <v>294</v>
      </c>
      <c r="C101" s="347"/>
      <c r="D101" s="348"/>
      <c r="E101" s="348"/>
      <c r="F101" s="348"/>
      <c r="G101" s="348"/>
      <c r="H101" s="348"/>
      <c r="I101" s="348"/>
      <c r="J101" s="348"/>
      <c r="K101" s="348"/>
      <c r="L101" s="348"/>
      <c r="M101" s="348"/>
      <c r="N101" s="348"/>
      <c r="O101" s="348"/>
      <c r="P101" s="348"/>
      <c r="Q101" s="348"/>
      <c r="R101" s="348"/>
      <c r="S101" s="348"/>
      <c r="T101" s="407">
        <v>150</v>
      </c>
      <c r="U101" s="348"/>
      <c r="V101" s="348"/>
      <c r="W101" s="348"/>
      <c r="X101" s="349"/>
      <c r="Y101" s="348"/>
      <c r="Z101" s="349"/>
      <c r="AA101" s="349"/>
      <c r="AB101" s="348"/>
      <c r="AC101" s="349"/>
      <c r="AD101" s="350"/>
      <c r="AE101" s="350"/>
      <c r="AF101" s="350"/>
      <c r="AG101" s="348"/>
      <c r="AH101" s="348"/>
      <c r="AI101" s="351"/>
      <c r="AJ101" s="342">
        <f t="shared" si="5"/>
        <v>150</v>
      </c>
      <c r="AK101" s="352"/>
      <c r="AL101" s="344"/>
      <c r="AM101" t="s">
        <v>295</v>
      </c>
    </row>
    <row r="102" spans="1:39" ht="15" customHeight="1" x14ac:dyDescent="0.25">
      <c r="A102" s="410">
        <v>95</v>
      </c>
      <c r="B102" s="42" t="s">
        <v>468</v>
      </c>
      <c r="C102" s="347"/>
      <c r="D102" s="348"/>
      <c r="E102" s="348"/>
      <c r="F102" s="348"/>
      <c r="G102" s="348"/>
      <c r="H102" s="348"/>
      <c r="I102" s="348"/>
      <c r="J102" s="348"/>
      <c r="K102" s="348"/>
      <c r="L102" s="348"/>
      <c r="M102" s="348"/>
      <c r="N102" s="348"/>
      <c r="O102" s="348"/>
      <c r="P102" s="348"/>
      <c r="Q102" s="348"/>
      <c r="R102" s="348"/>
      <c r="S102" s="348"/>
      <c r="T102" s="407">
        <v>150</v>
      </c>
      <c r="U102" s="348"/>
      <c r="V102" s="348"/>
      <c r="W102" s="348"/>
      <c r="X102" s="349"/>
      <c r="Y102" s="348"/>
      <c r="Z102" s="349"/>
      <c r="AA102" s="349"/>
      <c r="AB102" s="348"/>
      <c r="AC102" s="349"/>
      <c r="AD102" s="350"/>
      <c r="AE102" s="350"/>
      <c r="AF102" s="350"/>
      <c r="AG102" s="348"/>
      <c r="AH102" s="348"/>
      <c r="AI102" s="351"/>
      <c r="AJ102" s="342">
        <f t="shared" si="5"/>
        <v>150</v>
      </c>
      <c r="AK102" s="352"/>
      <c r="AL102" s="344"/>
      <c r="AM102" t="s">
        <v>295</v>
      </c>
    </row>
    <row r="103" spans="1:39" ht="15" customHeight="1" x14ac:dyDescent="0.25">
      <c r="A103" s="410">
        <v>96</v>
      </c>
      <c r="B103" s="42" t="s">
        <v>401</v>
      </c>
      <c r="C103" s="347"/>
      <c r="D103" s="348"/>
      <c r="E103" s="348"/>
      <c r="F103" s="348"/>
      <c r="G103" s="348"/>
      <c r="H103" s="348"/>
      <c r="I103" s="348"/>
      <c r="J103" s="348"/>
      <c r="K103" s="348"/>
      <c r="L103" s="348"/>
      <c r="M103" s="348"/>
      <c r="N103" s="348"/>
      <c r="O103" s="348"/>
      <c r="P103" s="348"/>
      <c r="Q103" s="348"/>
      <c r="R103" s="348"/>
      <c r="S103" s="348"/>
      <c r="T103" s="407">
        <v>150</v>
      </c>
      <c r="U103" s="348"/>
      <c r="V103" s="348"/>
      <c r="W103" s="348"/>
      <c r="X103" s="349"/>
      <c r="Y103" s="348"/>
      <c r="Z103" s="349"/>
      <c r="AA103" s="349"/>
      <c r="AB103" s="348"/>
      <c r="AC103" s="349"/>
      <c r="AD103" s="350"/>
      <c r="AE103" s="350"/>
      <c r="AF103" s="350"/>
      <c r="AG103" s="348"/>
      <c r="AH103" s="348"/>
      <c r="AI103" s="351"/>
      <c r="AJ103" s="342">
        <f t="shared" si="5"/>
        <v>150</v>
      </c>
      <c r="AK103" s="352">
        <v>130</v>
      </c>
      <c r="AL103" s="344"/>
      <c r="AM103" t="s">
        <v>295</v>
      </c>
    </row>
    <row r="104" spans="1:39" ht="15" customHeight="1" x14ac:dyDescent="0.25">
      <c r="A104" s="410">
        <v>97</v>
      </c>
      <c r="B104" s="42" t="s">
        <v>449</v>
      </c>
      <c r="C104" s="347"/>
      <c r="D104" s="348"/>
      <c r="E104" s="348"/>
      <c r="F104" s="348"/>
      <c r="G104" s="348"/>
      <c r="H104" s="348"/>
      <c r="I104" s="348"/>
      <c r="J104" s="348"/>
      <c r="K104" s="348"/>
      <c r="L104" s="348"/>
      <c r="M104" s="348"/>
      <c r="N104" s="348"/>
      <c r="O104" s="348"/>
      <c r="P104" s="348"/>
      <c r="Q104" s="348"/>
      <c r="R104" s="348"/>
      <c r="S104" s="348"/>
      <c r="T104" s="407">
        <v>150</v>
      </c>
      <c r="U104" s="348"/>
      <c r="V104" s="348"/>
      <c r="W104" s="348"/>
      <c r="X104" s="349"/>
      <c r="Y104" s="348"/>
      <c r="Z104" s="349"/>
      <c r="AA104" s="349"/>
      <c r="AB104" s="348"/>
      <c r="AC104" s="349"/>
      <c r="AD104" s="350"/>
      <c r="AE104" s="350"/>
      <c r="AF104" s="350"/>
      <c r="AG104" s="348"/>
      <c r="AH104" s="348"/>
      <c r="AI104" s="351"/>
      <c r="AJ104" s="342">
        <f t="shared" si="5"/>
        <v>150</v>
      </c>
      <c r="AK104" s="352">
        <v>131</v>
      </c>
      <c r="AL104" s="344"/>
      <c r="AM104" t="s">
        <v>451</v>
      </c>
    </row>
    <row r="105" spans="1:39" ht="15" customHeight="1" x14ac:dyDescent="0.25">
      <c r="A105" s="410">
        <v>98</v>
      </c>
      <c r="B105" s="42" t="s">
        <v>285</v>
      </c>
      <c r="C105" s="347"/>
      <c r="D105" s="348"/>
      <c r="E105" s="348"/>
      <c r="F105" s="348"/>
      <c r="G105" s="348"/>
      <c r="H105" s="348"/>
      <c r="I105" s="348"/>
      <c r="J105" s="348"/>
      <c r="K105" s="348"/>
      <c r="L105" s="348"/>
      <c r="M105" s="348"/>
      <c r="N105" s="348"/>
      <c r="O105" s="348"/>
      <c r="P105" s="348"/>
      <c r="Q105" s="348"/>
      <c r="R105" s="348"/>
      <c r="S105" s="348"/>
      <c r="T105" s="348">
        <v>150</v>
      </c>
      <c r="U105" s="348"/>
      <c r="V105" s="348"/>
      <c r="W105" s="348"/>
      <c r="X105" s="349"/>
      <c r="Y105" s="348"/>
      <c r="Z105" s="349"/>
      <c r="AA105" s="349"/>
      <c r="AB105" s="348"/>
      <c r="AC105" s="349"/>
      <c r="AD105" s="350"/>
      <c r="AE105" s="350"/>
      <c r="AF105" s="350"/>
      <c r="AG105" s="348"/>
      <c r="AH105" s="348"/>
      <c r="AI105" s="351"/>
      <c r="AJ105" s="342">
        <f t="shared" si="5"/>
        <v>150</v>
      </c>
      <c r="AK105" s="352"/>
      <c r="AL105" s="344"/>
      <c r="AM105" t="s">
        <v>289</v>
      </c>
    </row>
    <row r="106" spans="1:39" ht="15" customHeight="1" x14ac:dyDescent="0.25">
      <c r="A106" s="410">
        <v>99</v>
      </c>
      <c r="B106" s="42" t="s">
        <v>287</v>
      </c>
      <c r="C106" s="347"/>
      <c r="D106" s="348"/>
      <c r="E106" s="348"/>
      <c r="F106" s="348"/>
      <c r="G106" s="348"/>
      <c r="H106" s="348"/>
      <c r="I106" s="348"/>
      <c r="J106" s="348"/>
      <c r="K106" s="348"/>
      <c r="L106" s="348"/>
      <c r="M106" s="348"/>
      <c r="N106" s="348"/>
      <c r="O106" s="348"/>
      <c r="P106" s="348"/>
      <c r="Q106" s="348"/>
      <c r="R106" s="348">
        <v>15</v>
      </c>
      <c r="S106" s="348"/>
      <c r="T106" s="348">
        <v>135</v>
      </c>
      <c r="U106" s="348"/>
      <c r="V106" s="348"/>
      <c r="W106" s="348"/>
      <c r="X106" s="349"/>
      <c r="Y106" s="348"/>
      <c r="Z106" s="349"/>
      <c r="AA106" s="349"/>
      <c r="AB106" s="348"/>
      <c r="AC106" s="349"/>
      <c r="AD106" s="350"/>
      <c r="AE106" s="350"/>
      <c r="AF106" s="350"/>
      <c r="AG106" s="348"/>
      <c r="AH106" s="348"/>
      <c r="AI106" s="351"/>
      <c r="AJ106" s="342">
        <f t="shared" si="5"/>
        <v>150</v>
      </c>
      <c r="AK106" s="352">
        <v>1</v>
      </c>
      <c r="AL106" s="344"/>
      <c r="AM106" t="s">
        <v>438</v>
      </c>
    </row>
    <row r="107" spans="1:39" ht="15" customHeight="1" x14ac:dyDescent="0.25">
      <c r="A107" s="410">
        <v>100</v>
      </c>
      <c r="B107" s="42" t="s">
        <v>434</v>
      </c>
      <c r="C107" s="347"/>
      <c r="D107" s="348"/>
      <c r="E107" s="348"/>
      <c r="F107" s="348"/>
      <c r="G107" s="348"/>
      <c r="H107" s="348"/>
      <c r="I107" s="348"/>
      <c r="J107" s="348"/>
      <c r="K107" s="348"/>
      <c r="L107" s="348"/>
      <c r="M107" s="348"/>
      <c r="N107" s="348"/>
      <c r="O107" s="348"/>
      <c r="P107" s="348"/>
      <c r="Q107" s="348"/>
      <c r="R107" s="348">
        <v>15</v>
      </c>
      <c r="S107" s="348"/>
      <c r="T107" s="348">
        <v>135</v>
      </c>
      <c r="U107" s="348"/>
      <c r="V107" s="348"/>
      <c r="W107" s="348"/>
      <c r="X107" s="349"/>
      <c r="Y107" s="348"/>
      <c r="Z107" s="349"/>
      <c r="AA107" s="349"/>
      <c r="AB107" s="348"/>
      <c r="AC107" s="349"/>
      <c r="AD107" s="350"/>
      <c r="AE107" s="350"/>
      <c r="AF107" s="350"/>
      <c r="AG107" s="348"/>
      <c r="AH107" s="348"/>
      <c r="AI107" s="351"/>
      <c r="AJ107" s="342">
        <f t="shared" si="5"/>
        <v>150</v>
      </c>
      <c r="AK107" s="352"/>
      <c r="AL107" s="344"/>
      <c r="AM107" t="s">
        <v>438</v>
      </c>
    </row>
    <row r="108" spans="1:39" ht="15" customHeight="1" x14ac:dyDescent="0.25">
      <c r="A108" s="410">
        <v>101</v>
      </c>
      <c r="B108" s="42" t="s">
        <v>435</v>
      </c>
      <c r="C108" s="347"/>
      <c r="D108" s="348"/>
      <c r="E108" s="348"/>
      <c r="F108" s="348"/>
      <c r="G108" s="348"/>
      <c r="H108" s="348"/>
      <c r="I108" s="348"/>
      <c r="J108" s="348"/>
      <c r="K108" s="348"/>
      <c r="L108" s="348"/>
      <c r="M108" s="348"/>
      <c r="N108" s="348"/>
      <c r="O108" s="348"/>
      <c r="P108" s="348"/>
      <c r="Q108" s="348"/>
      <c r="R108" s="348"/>
      <c r="S108" s="348"/>
      <c r="T108" s="348">
        <v>150</v>
      </c>
      <c r="U108" s="348"/>
      <c r="V108" s="348"/>
      <c r="W108" s="348"/>
      <c r="X108" s="349"/>
      <c r="Y108" s="348"/>
      <c r="Z108" s="349"/>
      <c r="AA108" s="349"/>
      <c r="AB108" s="348"/>
      <c r="AC108" s="349"/>
      <c r="AD108" s="350"/>
      <c r="AE108" s="350"/>
      <c r="AF108" s="350"/>
      <c r="AG108" s="348"/>
      <c r="AH108" s="348"/>
      <c r="AI108" s="351"/>
      <c r="AJ108" s="342">
        <v>150</v>
      </c>
      <c r="AK108" s="352">
        <v>133</v>
      </c>
      <c r="AL108" s="344"/>
      <c r="AM108" t="s">
        <v>439</v>
      </c>
    </row>
    <row r="109" spans="1:39" ht="15" customHeight="1" x14ac:dyDescent="0.25">
      <c r="A109" s="410">
        <v>102</v>
      </c>
      <c r="B109" s="42" t="s">
        <v>436</v>
      </c>
      <c r="C109" s="347"/>
      <c r="D109" s="348"/>
      <c r="E109" s="348"/>
      <c r="F109" s="348"/>
      <c r="G109" s="348"/>
      <c r="H109" s="348"/>
      <c r="I109" s="348"/>
      <c r="J109" s="348"/>
      <c r="K109" s="348"/>
      <c r="L109" s="348"/>
      <c r="M109" s="348"/>
      <c r="N109" s="348"/>
      <c r="O109" s="348"/>
      <c r="P109" s="348"/>
      <c r="Q109" s="348"/>
      <c r="R109" s="348"/>
      <c r="S109" s="348"/>
      <c r="T109" s="348">
        <v>150</v>
      </c>
      <c r="U109" s="348"/>
      <c r="V109" s="348"/>
      <c r="W109" s="348"/>
      <c r="X109" s="349"/>
      <c r="Y109" s="348"/>
      <c r="Z109" s="349"/>
      <c r="AA109" s="349"/>
      <c r="AB109" s="348"/>
      <c r="AC109" s="349"/>
      <c r="AD109" s="350"/>
      <c r="AE109" s="350"/>
      <c r="AF109" s="350"/>
      <c r="AG109" s="348"/>
      <c r="AH109" s="348"/>
      <c r="AI109" s="351"/>
      <c r="AJ109" s="342">
        <f t="shared" ref="AJ109:AJ116" si="6">SUM(C109:AI109)</f>
        <v>150</v>
      </c>
      <c r="AK109" s="352">
        <v>113</v>
      </c>
      <c r="AL109" s="344"/>
      <c r="AM109" t="s">
        <v>440</v>
      </c>
    </row>
    <row r="110" spans="1:39" ht="15" customHeight="1" x14ac:dyDescent="0.25">
      <c r="A110" s="410">
        <v>103</v>
      </c>
      <c r="B110" s="42" t="s">
        <v>437</v>
      </c>
      <c r="C110" s="347"/>
      <c r="D110" s="348"/>
      <c r="E110" s="348"/>
      <c r="F110" s="348"/>
      <c r="G110" s="348"/>
      <c r="H110" s="348"/>
      <c r="I110" s="348"/>
      <c r="J110" s="348"/>
      <c r="K110" s="348"/>
      <c r="L110" s="348"/>
      <c r="M110" s="348"/>
      <c r="N110" s="348"/>
      <c r="O110" s="348"/>
      <c r="P110" s="348"/>
      <c r="Q110" s="348"/>
      <c r="R110" s="348"/>
      <c r="S110" s="348"/>
      <c r="T110" s="348">
        <v>150</v>
      </c>
      <c r="U110" s="348"/>
      <c r="V110" s="348"/>
      <c r="W110" s="348"/>
      <c r="X110" s="349"/>
      <c r="Y110" s="348"/>
      <c r="Z110" s="349"/>
      <c r="AA110" s="349"/>
      <c r="AB110" s="348"/>
      <c r="AC110" s="349"/>
      <c r="AD110" s="350"/>
      <c r="AE110" s="350"/>
      <c r="AF110" s="350"/>
      <c r="AG110" s="348"/>
      <c r="AH110" s="348"/>
      <c r="AI110" s="351"/>
      <c r="AJ110" s="342">
        <f t="shared" si="6"/>
        <v>150</v>
      </c>
      <c r="AK110" s="352">
        <v>92</v>
      </c>
      <c r="AL110" s="344"/>
      <c r="AM110" t="s">
        <v>441</v>
      </c>
    </row>
    <row r="111" spans="1:39" ht="15" customHeight="1" x14ac:dyDescent="0.25">
      <c r="A111" s="410">
        <v>104</v>
      </c>
      <c r="B111" s="409" t="s">
        <v>310</v>
      </c>
      <c r="C111" s="347">
        <v>100</v>
      </c>
      <c r="D111" s="348"/>
      <c r="E111" s="348"/>
      <c r="F111" s="348"/>
      <c r="G111" s="348"/>
      <c r="H111" s="348"/>
      <c r="I111" s="348"/>
      <c r="J111" s="348"/>
      <c r="K111" s="348"/>
      <c r="L111" s="348"/>
      <c r="M111" s="348"/>
      <c r="N111" s="348"/>
      <c r="O111" s="348"/>
      <c r="P111" s="348"/>
      <c r="Q111" s="348"/>
      <c r="R111" s="348">
        <v>20</v>
      </c>
      <c r="S111" s="348"/>
      <c r="T111" s="348">
        <v>30</v>
      </c>
      <c r="U111" s="348"/>
      <c r="V111" s="348"/>
      <c r="W111" s="348"/>
      <c r="X111" s="349"/>
      <c r="Y111" s="348"/>
      <c r="Z111" s="349"/>
      <c r="AA111" s="349"/>
      <c r="AB111" s="348"/>
      <c r="AC111" s="349"/>
      <c r="AD111" s="350"/>
      <c r="AE111" s="350"/>
      <c r="AF111" s="350"/>
      <c r="AG111" s="348"/>
      <c r="AH111" s="348"/>
      <c r="AI111" s="351"/>
      <c r="AJ111" s="342">
        <f t="shared" si="6"/>
        <v>150</v>
      </c>
      <c r="AK111" s="352">
        <v>1</v>
      </c>
      <c r="AL111" s="344"/>
      <c r="AM111" t="s">
        <v>318</v>
      </c>
    </row>
    <row r="112" spans="1:39" ht="15" customHeight="1" x14ac:dyDescent="0.25">
      <c r="A112" s="410">
        <v>105</v>
      </c>
      <c r="B112" s="409" t="s">
        <v>469</v>
      </c>
      <c r="C112" s="347">
        <v>100</v>
      </c>
      <c r="D112" s="348"/>
      <c r="E112" s="348"/>
      <c r="F112" s="348"/>
      <c r="G112" s="348"/>
      <c r="H112" s="348"/>
      <c r="I112" s="348"/>
      <c r="J112" s="348"/>
      <c r="K112" s="348"/>
      <c r="L112" s="348"/>
      <c r="M112" s="348"/>
      <c r="N112" s="348"/>
      <c r="O112" s="348"/>
      <c r="P112" s="348"/>
      <c r="Q112" s="348"/>
      <c r="R112" s="348">
        <v>20</v>
      </c>
      <c r="S112" s="348"/>
      <c r="T112" s="348">
        <v>30</v>
      </c>
      <c r="U112" s="348"/>
      <c r="V112" s="348"/>
      <c r="W112" s="348"/>
      <c r="X112" s="349"/>
      <c r="Y112" s="348"/>
      <c r="Z112" s="349"/>
      <c r="AA112" s="349"/>
      <c r="AB112" s="348"/>
      <c r="AC112" s="349"/>
      <c r="AD112" s="350"/>
      <c r="AE112" s="350"/>
      <c r="AF112" s="350"/>
      <c r="AG112" s="348"/>
      <c r="AH112" s="348"/>
      <c r="AI112" s="351"/>
      <c r="AJ112" s="342">
        <f t="shared" si="6"/>
        <v>150</v>
      </c>
      <c r="AK112" s="352">
        <v>66</v>
      </c>
      <c r="AL112" s="344"/>
      <c r="AM112" t="s">
        <v>318</v>
      </c>
    </row>
    <row r="113" spans="1:39" ht="15" customHeight="1" x14ac:dyDescent="0.25">
      <c r="A113" s="410">
        <v>106</v>
      </c>
      <c r="B113" s="409" t="s">
        <v>331</v>
      </c>
      <c r="C113" s="347"/>
      <c r="D113" s="492" t="s">
        <v>371</v>
      </c>
      <c r="E113" s="493"/>
      <c r="F113" s="493"/>
      <c r="G113" s="493"/>
      <c r="H113" s="493"/>
      <c r="I113" s="493"/>
      <c r="J113" s="493"/>
      <c r="K113" s="493"/>
      <c r="L113" s="493"/>
      <c r="M113" s="506"/>
      <c r="N113" s="348"/>
      <c r="O113" s="348"/>
      <c r="P113" s="348"/>
      <c r="Q113" s="348"/>
      <c r="R113" s="348"/>
      <c r="S113" s="348"/>
      <c r="T113" s="348"/>
      <c r="U113" s="348"/>
      <c r="V113" s="348"/>
      <c r="W113" s="348"/>
      <c r="X113" s="349"/>
      <c r="Y113" s="348"/>
      <c r="Z113" s="349"/>
      <c r="AA113" s="349"/>
      <c r="AB113" s="348"/>
      <c r="AC113" s="349"/>
      <c r="AD113" s="350"/>
      <c r="AE113" s="350"/>
      <c r="AF113" s="350"/>
      <c r="AG113" s="348"/>
      <c r="AH113" s="348"/>
      <c r="AI113" s="351"/>
      <c r="AJ113" s="342">
        <f t="shared" si="6"/>
        <v>0</v>
      </c>
      <c r="AK113" s="352"/>
      <c r="AL113" s="344"/>
      <c r="AM113" t="s">
        <v>284</v>
      </c>
    </row>
    <row r="114" spans="1:39" ht="15" customHeight="1" x14ac:dyDescent="0.25">
      <c r="A114" s="410">
        <v>107</v>
      </c>
      <c r="B114" s="409" t="s">
        <v>332</v>
      </c>
      <c r="C114" s="347"/>
      <c r="D114" s="348"/>
      <c r="E114" s="348"/>
      <c r="F114" s="348"/>
      <c r="G114" s="348"/>
      <c r="H114" s="348"/>
      <c r="I114" s="348"/>
      <c r="J114" s="348"/>
      <c r="K114" s="348"/>
      <c r="L114" s="348"/>
      <c r="M114" s="348"/>
      <c r="N114" s="348"/>
      <c r="O114" s="348"/>
      <c r="P114" s="348"/>
      <c r="Q114" s="348"/>
      <c r="R114" s="348"/>
      <c r="S114" s="348"/>
      <c r="T114" s="348">
        <v>150</v>
      </c>
      <c r="U114" s="348"/>
      <c r="V114" s="348"/>
      <c r="W114" s="348"/>
      <c r="X114" s="349"/>
      <c r="Y114" s="348"/>
      <c r="Z114" s="349"/>
      <c r="AA114" s="349"/>
      <c r="AB114" s="348"/>
      <c r="AC114" s="349"/>
      <c r="AD114" s="350"/>
      <c r="AE114" s="350"/>
      <c r="AF114" s="350"/>
      <c r="AG114" s="348"/>
      <c r="AH114" s="348"/>
      <c r="AI114" s="351"/>
      <c r="AJ114" s="342">
        <f t="shared" si="6"/>
        <v>150</v>
      </c>
      <c r="AK114" s="352">
        <v>43</v>
      </c>
      <c r="AL114" s="344"/>
      <c r="AM114" t="s">
        <v>284</v>
      </c>
    </row>
    <row r="115" spans="1:39" ht="15" customHeight="1" x14ac:dyDescent="0.25">
      <c r="A115" s="410">
        <v>108</v>
      </c>
      <c r="B115" s="409" t="s">
        <v>313</v>
      </c>
      <c r="C115" s="347">
        <v>90</v>
      </c>
      <c r="D115" s="348"/>
      <c r="E115" s="348"/>
      <c r="F115" s="348"/>
      <c r="G115" s="348"/>
      <c r="H115" s="348"/>
      <c r="I115" s="348"/>
      <c r="J115" s="348"/>
      <c r="K115" s="348"/>
      <c r="L115" s="348"/>
      <c r="M115" s="348"/>
      <c r="N115" s="348"/>
      <c r="O115" s="348"/>
      <c r="P115" s="348"/>
      <c r="Q115" s="348"/>
      <c r="R115" s="348"/>
      <c r="S115" s="348"/>
      <c r="T115" s="348">
        <v>60</v>
      </c>
      <c r="U115" s="348"/>
      <c r="V115" s="348"/>
      <c r="W115" s="348"/>
      <c r="X115" s="349"/>
      <c r="Y115" s="348"/>
      <c r="Z115" s="349"/>
      <c r="AA115" s="349"/>
      <c r="AB115" s="348"/>
      <c r="AC115" s="349"/>
      <c r="AD115" s="350"/>
      <c r="AE115" s="350"/>
      <c r="AF115" s="350"/>
      <c r="AG115" s="348"/>
      <c r="AH115" s="348"/>
      <c r="AI115" s="351"/>
      <c r="AJ115" s="342">
        <f t="shared" si="6"/>
        <v>150</v>
      </c>
      <c r="AK115" s="352">
        <v>104</v>
      </c>
      <c r="AL115" s="344"/>
      <c r="AM115" t="s">
        <v>319</v>
      </c>
    </row>
    <row r="116" spans="1:39" ht="15" customHeight="1" thickBot="1" x14ac:dyDescent="0.3">
      <c r="A116" s="410">
        <v>109</v>
      </c>
      <c r="B116" s="8" t="s">
        <v>471</v>
      </c>
      <c r="C116" s="347"/>
      <c r="D116" s="348"/>
      <c r="E116" s="492" t="s">
        <v>470</v>
      </c>
      <c r="F116" s="493"/>
      <c r="G116" s="493"/>
      <c r="H116" s="493"/>
      <c r="I116" s="493"/>
      <c r="J116" s="506"/>
      <c r="K116" s="348"/>
      <c r="L116" s="348"/>
      <c r="M116" s="348"/>
      <c r="N116" s="348"/>
      <c r="O116" s="348"/>
      <c r="P116" s="348"/>
      <c r="Q116" s="348"/>
      <c r="R116" s="348"/>
      <c r="S116" s="348"/>
      <c r="T116" s="348"/>
      <c r="U116" s="348"/>
      <c r="V116" s="348"/>
      <c r="W116" s="348"/>
      <c r="X116" s="349"/>
      <c r="Y116" s="348"/>
      <c r="Z116" s="349"/>
      <c r="AA116" s="349"/>
      <c r="AB116" s="348"/>
      <c r="AC116" s="349"/>
      <c r="AD116" s="350"/>
      <c r="AE116" s="350"/>
      <c r="AF116" s="350"/>
      <c r="AG116" s="348"/>
      <c r="AH116" s="348"/>
      <c r="AI116" s="351"/>
      <c r="AJ116" s="342">
        <f t="shared" si="6"/>
        <v>0</v>
      </c>
      <c r="AK116" s="352">
        <v>36</v>
      </c>
      <c r="AL116" s="344"/>
      <c r="AM116" t="s">
        <v>319</v>
      </c>
    </row>
    <row r="117" spans="1:39" ht="22.5" customHeight="1" thickBot="1" x14ac:dyDescent="0.25">
      <c r="A117" s="367"/>
      <c r="B117" s="368" t="s">
        <v>2</v>
      </c>
      <c r="C117" s="369">
        <f>SUM(C13:C116)</f>
        <v>790</v>
      </c>
      <c r="D117" s="369">
        <f>SUM(D13:D116)</f>
        <v>0</v>
      </c>
      <c r="E117" s="369">
        <f t="shared" ref="E117:AB117" si="7">SUM(E13:E116)</f>
        <v>716</v>
      </c>
      <c r="F117" s="369">
        <f t="shared" si="7"/>
        <v>156</v>
      </c>
      <c r="G117" s="369">
        <f t="shared" si="7"/>
        <v>24</v>
      </c>
      <c r="H117" s="369">
        <f t="shared" si="7"/>
        <v>0</v>
      </c>
      <c r="I117" s="369">
        <f t="shared" si="7"/>
        <v>312</v>
      </c>
      <c r="J117" s="369">
        <f t="shared" si="7"/>
        <v>0</v>
      </c>
      <c r="K117" s="369">
        <f t="shared" si="7"/>
        <v>0</v>
      </c>
      <c r="L117" s="369">
        <f t="shared" si="7"/>
        <v>90</v>
      </c>
      <c r="M117" s="369">
        <f t="shared" si="7"/>
        <v>0</v>
      </c>
      <c r="N117" s="369">
        <f t="shared" si="7"/>
        <v>0</v>
      </c>
      <c r="O117" s="369">
        <f t="shared" si="7"/>
        <v>0</v>
      </c>
      <c r="P117" s="369">
        <f t="shared" si="7"/>
        <v>186</v>
      </c>
      <c r="Q117" s="369">
        <f t="shared" si="7"/>
        <v>588</v>
      </c>
      <c r="R117" s="369">
        <f t="shared" si="7"/>
        <v>562</v>
      </c>
      <c r="S117" s="369">
        <f t="shared" si="7"/>
        <v>48</v>
      </c>
      <c r="T117" s="369">
        <f t="shared" si="7"/>
        <v>4196</v>
      </c>
      <c r="U117" s="369">
        <f t="shared" si="7"/>
        <v>0</v>
      </c>
      <c r="V117" s="369">
        <f t="shared" si="7"/>
        <v>1716</v>
      </c>
      <c r="W117" s="369">
        <f t="shared" si="7"/>
        <v>3324</v>
      </c>
      <c r="X117" s="369">
        <f t="shared" si="7"/>
        <v>0</v>
      </c>
      <c r="Y117" s="369">
        <f t="shared" si="7"/>
        <v>0</v>
      </c>
      <c r="Z117" s="369">
        <f t="shared" si="7"/>
        <v>0</v>
      </c>
      <c r="AA117" s="369">
        <f t="shared" si="7"/>
        <v>0</v>
      </c>
      <c r="AB117" s="369">
        <f t="shared" si="7"/>
        <v>816</v>
      </c>
      <c r="AC117" s="369">
        <f>SUM(AC13:AC116)</f>
        <v>0</v>
      </c>
      <c r="AD117" s="369">
        <f t="shared" ref="AD117" si="8">SUM(AD13:AD116)</f>
        <v>0</v>
      </c>
      <c r="AE117" s="369">
        <f t="shared" ref="AE117" si="9">SUM(AE13:AE116)</f>
        <v>270</v>
      </c>
      <c r="AF117" s="369">
        <f t="shared" ref="AF117" si="10">SUM(AF13:AF116)</f>
        <v>36</v>
      </c>
      <c r="AG117" s="369">
        <f t="shared" ref="AG117" si="11">SUM(AG13:AG116)</f>
        <v>6</v>
      </c>
      <c r="AH117" s="369">
        <f t="shared" ref="AH117" si="12">SUM(AH13:AH116)</f>
        <v>0</v>
      </c>
      <c r="AI117" s="369">
        <f t="shared" ref="AI117" si="13">SUM(AI13:AI116)</f>
        <v>0</v>
      </c>
      <c r="AJ117" s="370">
        <f>SUM(AJ13:AJ116)</f>
        <v>13836</v>
      </c>
      <c r="AK117" s="371">
        <f>SUM(AK13:AK116)</f>
        <v>3363</v>
      </c>
      <c r="AL117" s="372">
        <f>+AK117/C117</f>
        <v>4.2569620253164553</v>
      </c>
    </row>
    <row r="118" spans="1:39" x14ac:dyDescent="0.2">
      <c r="A118" s="312"/>
      <c r="AD118" s="373"/>
      <c r="AE118" s="373"/>
      <c r="AF118" s="373"/>
    </row>
    <row r="119" spans="1:39" x14ac:dyDescent="0.2">
      <c r="A119" s="312"/>
      <c r="B119" s="374" t="s">
        <v>18</v>
      </c>
      <c r="AD119" s="373"/>
      <c r="AE119" s="373"/>
      <c r="AF119" s="373"/>
    </row>
    <row r="120" spans="1:39" x14ac:dyDescent="0.2">
      <c r="A120" s="312"/>
      <c r="AD120" s="373"/>
      <c r="AE120" s="373"/>
      <c r="AF120" s="373"/>
    </row>
    <row r="121" spans="1:39" x14ac:dyDescent="0.2">
      <c r="A121" s="312"/>
      <c r="AD121" s="373"/>
      <c r="AE121" s="373"/>
      <c r="AF121" s="373"/>
    </row>
    <row r="122" spans="1:39" x14ac:dyDescent="0.2">
      <c r="A122" s="312"/>
      <c r="E122" s="374" t="s">
        <v>210</v>
      </c>
      <c r="AD122" s="373"/>
      <c r="AE122" s="373"/>
      <c r="AF122" s="373"/>
    </row>
    <row r="123" spans="1:39" x14ac:dyDescent="0.2">
      <c r="A123" s="312"/>
      <c r="AD123" s="373"/>
      <c r="AE123" s="373"/>
      <c r="AF123" s="373"/>
    </row>
    <row r="124" spans="1:39" x14ac:dyDescent="0.2">
      <c r="A124" s="312"/>
      <c r="C124" s="313" t="s">
        <v>19</v>
      </c>
      <c r="E124" s="313" t="s">
        <v>193</v>
      </c>
      <c r="N124" s="313" t="s">
        <v>256</v>
      </c>
      <c r="P124" s="313" t="s">
        <v>204</v>
      </c>
      <c r="X124" s="375" t="s">
        <v>180</v>
      </c>
      <c r="Y124" s="376" t="s">
        <v>181</v>
      </c>
      <c r="AD124" s="373"/>
      <c r="AE124" s="373"/>
      <c r="AF124" s="373"/>
    </row>
    <row r="125" spans="1:39" x14ac:dyDescent="0.2">
      <c r="A125" s="312"/>
      <c r="C125" s="313" t="s">
        <v>245</v>
      </c>
      <c r="E125" s="313" t="s">
        <v>432</v>
      </c>
      <c r="N125" s="313" t="s">
        <v>53</v>
      </c>
      <c r="P125" s="313" t="s">
        <v>54</v>
      </c>
      <c r="X125" s="313" t="s">
        <v>171</v>
      </c>
      <c r="Y125" s="313" t="s">
        <v>172</v>
      </c>
      <c r="AD125" s="373"/>
      <c r="AE125" s="373"/>
      <c r="AF125" s="373"/>
    </row>
    <row r="126" spans="1:39" x14ac:dyDescent="0.2">
      <c r="A126" s="312"/>
      <c r="C126" s="313" t="s">
        <v>20</v>
      </c>
      <c r="E126" s="313" t="s">
        <v>157</v>
      </c>
      <c r="N126" s="313" t="s">
        <v>21</v>
      </c>
      <c r="P126" s="313" t="s">
        <v>169</v>
      </c>
      <c r="X126" s="313" t="s">
        <v>175</v>
      </c>
      <c r="Y126" s="313" t="s">
        <v>176</v>
      </c>
      <c r="Z126" s="376"/>
      <c r="AD126" s="373"/>
      <c r="AE126" s="373"/>
      <c r="AF126" s="373"/>
    </row>
    <row r="127" spans="1:39" x14ac:dyDescent="0.2">
      <c r="A127" s="312"/>
      <c r="C127" s="313" t="s">
        <v>194</v>
      </c>
      <c r="E127" s="313" t="s">
        <v>195</v>
      </c>
      <c r="N127" s="313" t="s">
        <v>29</v>
      </c>
      <c r="P127" s="313" t="s">
        <v>30</v>
      </c>
      <c r="X127" s="313" t="s">
        <v>177</v>
      </c>
      <c r="Y127" s="313" t="s">
        <v>178</v>
      </c>
      <c r="Z127" s="376"/>
      <c r="AD127" s="373"/>
      <c r="AE127" s="373"/>
      <c r="AF127" s="373"/>
    </row>
    <row r="128" spans="1:39" x14ac:dyDescent="0.2">
      <c r="A128" s="312"/>
      <c r="C128" s="313" t="s">
        <v>156</v>
      </c>
      <c r="E128" s="313" t="s">
        <v>196</v>
      </c>
      <c r="N128" s="313" t="s">
        <v>22</v>
      </c>
      <c r="P128" s="313" t="s">
        <v>23</v>
      </c>
      <c r="X128" s="313" t="s">
        <v>226</v>
      </c>
      <c r="Y128" s="313" t="s">
        <v>227</v>
      </c>
      <c r="AD128" s="373"/>
      <c r="AE128" s="373"/>
      <c r="AF128" s="373"/>
    </row>
    <row r="129" spans="1:32" x14ac:dyDescent="0.2">
      <c r="A129" s="312"/>
      <c r="C129" s="313" t="s">
        <v>197</v>
      </c>
      <c r="E129" s="313" t="s">
        <v>198</v>
      </c>
      <c r="N129" s="313" t="s">
        <v>205</v>
      </c>
      <c r="P129" s="313" t="s">
        <v>208</v>
      </c>
      <c r="X129" s="313" t="s">
        <v>257</v>
      </c>
      <c r="Y129" s="313" t="s">
        <v>258</v>
      </c>
      <c r="AD129" s="373"/>
      <c r="AE129" s="373"/>
      <c r="AF129" s="373"/>
    </row>
    <row r="130" spans="1:32" x14ac:dyDescent="0.2">
      <c r="A130" s="312"/>
      <c r="C130" s="313" t="s">
        <v>199</v>
      </c>
      <c r="E130" s="313" t="s">
        <v>200</v>
      </c>
      <c r="N130" s="313" t="s">
        <v>206</v>
      </c>
      <c r="P130" s="313" t="s">
        <v>207</v>
      </c>
      <c r="X130" s="313" t="s">
        <v>262</v>
      </c>
      <c r="Y130" s="313" t="s">
        <v>263</v>
      </c>
      <c r="AD130" s="373"/>
      <c r="AE130" s="373"/>
      <c r="AF130" s="373"/>
    </row>
    <row r="131" spans="1:32" x14ac:dyDescent="0.2">
      <c r="A131" s="312"/>
      <c r="C131" s="313" t="s">
        <v>201</v>
      </c>
      <c r="E131" s="313" t="s">
        <v>202</v>
      </c>
      <c r="N131" s="313" t="s">
        <v>25</v>
      </c>
      <c r="P131" s="313" t="s">
        <v>28</v>
      </c>
      <c r="X131" s="313" t="s">
        <v>359</v>
      </c>
      <c r="Y131" s="313" t="s">
        <v>360</v>
      </c>
      <c r="AD131" s="373"/>
      <c r="AE131" s="373"/>
      <c r="AF131" s="373"/>
    </row>
    <row r="132" spans="1:32" x14ac:dyDescent="0.2">
      <c r="A132" s="312"/>
      <c r="C132" s="313" t="s">
        <v>164</v>
      </c>
      <c r="E132" s="313" t="s">
        <v>165</v>
      </c>
      <c r="N132" s="313" t="s">
        <v>247</v>
      </c>
      <c r="P132" s="313" t="s">
        <v>248</v>
      </c>
      <c r="X132" s="8" t="s">
        <v>466</v>
      </c>
      <c r="Y132" s="8" t="s">
        <v>282</v>
      </c>
      <c r="AD132" s="373"/>
      <c r="AE132" s="373"/>
      <c r="AF132" s="373"/>
    </row>
    <row r="133" spans="1:32" x14ac:dyDescent="0.2">
      <c r="A133" s="312"/>
      <c r="C133" s="313" t="s">
        <v>163</v>
      </c>
      <c r="E133" s="313" t="s">
        <v>203</v>
      </c>
      <c r="N133" s="313" t="s">
        <v>26</v>
      </c>
      <c r="P133" s="313" t="s">
        <v>209</v>
      </c>
      <c r="Q133" s="510"/>
      <c r="R133" s="510"/>
      <c r="S133" s="510"/>
      <c r="T133" s="510"/>
      <c r="U133" s="510"/>
      <c r="AD133" s="373"/>
      <c r="AE133" s="373"/>
      <c r="AF133" s="373"/>
    </row>
    <row r="134" spans="1:32" x14ac:dyDescent="0.2">
      <c r="A134" s="312"/>
      <c r="C134" s="313" t="s">
        <v>167</v>
      </c>
      <c r="E134" s="313" t="s">
        <v>168</v>
      </c>
      <c r="N134" s="313" t="s">
        <v>24</v>
      </c>
      <c r="P134" s="313" t="s">
        <v>27</v>
      </c>
      <c r="AD134" s="373"/>
      <c r="AE134" s="373"/>
      <c r="AF134" s="373"/>
    </row>
    <row r="135" spans="1:32" x14ac:dyDescent="0.2">
      <c r="A135" s="312"/>
      <c r="C135" s="313" t="s">
        <v>475</v>
      </c>
      <c r="E135" s="313" t="s">
        <v>476</v>
      </c>
      <c r="AD135" s="373"/>
      <c r="AE135" s="373"/>
      <c r="AF135" s="373"/>
    </row>
  </sheetData>
  <autoFilter ref="A12:AM117"/>
  <mergeCells count="23">
    <mergeCell ref="C67:AI67"/>
    <mergeCell ref="X81:AI81"/>
    <mergeCell ref="Q133:U133"/>
    <mergeCell ref="E116:J116"/>
    <mergeCell ref="D113:M113"/>
    <mergeCell ref="C36:AI36"/>
    <mergeCell ref="C42:AI42"/>
    <mergeCell ref="AC62:AE62"/>
    <mergeCell ref="AG62:AI62"/>
    <mergeCell ref="T63:Y63"/>
    <mergeCell ref="Z63:AI63"/>
    <mergeCell ref="V32:AI32"/>
    <mergeCell ref="A5:C5"/>
    <mergeCell ref="X5:AA5"/>
    <mergeCell ref="A6:C6"/>
    <mergeCell ref="X6:AA6"/>
    <mergeCell ref="A7:C7"/>
    <mergeCell ref="X7:AA7"/>
    <mergeCell ref="A9:B9"/>
    <mergeCell ref="X9:AA9"/>
    <mergeCell ref="C16:AI16"/>
    <mergeCell ref="C17:AI17"/>
    <mergeCell ref="X19:AI1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setiembre</vt:lpstr>
      <vt:lpstr>octubre</vt:lpstr>
      <vt:lpstr>noviembre</vt:lpstr>
      <vt:lpstr>diciembre</vt:lpstr>
      <vt:lpstr>FORMATO IND_1A</vt:lpstr>
      <vt:lpstr>'FORMATO IND_1A'!Títulos_a_imprimir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 GLADYS VERA NUÑEZ</dc:creator>
  <cp:lastModifiedBy>ESTADÍSTICA OGESS AM - UE 401</cp:lastModifiedBy>
  <cp:lastPrinted>2020-05-26T13:56:01Z</cp:lastPrinted>
  <dcterms:created xsi:type="dcterms:W3CDTF">2014-04-25T13:36:46Z</dcterms:created>
  <dcterms:modified xsi:type="dcterms:W3CDTF">2021-01-12T18:58:29Z</dcterms:modified>
</cp:coreProperties>
</file>