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Definition8.xml" ContentType="application/vnd.openxmlformats-officedocument.spreadsheetml.pivotCacheDefinition+xml"/>
  <Override PartName="/xl/pivotCache/pivotCacheDefinition9.xml" ContentType="application/vnd.openxmlformats-officedocument.spreadsheetml.pivotCacheDefinition+xml"/>
  <Override PartName="/xl/pivotCache/pivotCacheDefinition10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5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EJEMPLO DENGUE\"/>
    </mc:Choice>
  </mc:AlternateContent>
  <xr:revisionPtr revIDLastSave="0" documentId="13_ncr:1_{5FCA9AB7-7854-4744-B04D-0468F6541C46}" xr6:coauthVersionLast="47" xr6:coauthVersionMax="47" xr10:uidLastSave="{00000000-0000-0000-0000-000000000000}"/>
  <bookViews>
    <workbookView xWindow="-120" yWindow="-120" windowWidth="29040" windowHeight="15720" activeTab="3" xr2:uid="{BD7AF1CD-5A32-479C-BB83-A410C3E1CBFF}"/>
  </bookViews>
  <sheets>
    <sheet name="Población" sheetId="6" r:id="rId1"/>
    <sheet name="Canal Endémico" sheetId="7" r:id="rId2"/>
    <sheet name="TD" sheetId="5" r:id="rId3"/>
    <sheet name="Gráficos" sheetId="8" r:id="rId4"/>
  </sheets>
  <calcPr calcId="191029"/>
  <pivotCaches>
    <pivotCache cacheId="0" r:id="rId5"/>
    <pivotCache cacheId="1" r:id="rId6"/>
    <pivotCache cacheId="2" r:id="rId7"/>
    <pivotCache cacheId="3" r:id="rId8"/>
    <pivotCache cacheId="4" r:id="rId9"/>
    <pivotCache cacheId="5" r:id="rId10"/>
    <pivotCache cacheId="6" r:id="rId11"/>
    <pivotCache cacheId="7" r:id="rId12"/>
    <pivotCache cacheId="8" r:id="rId13"/>
    <pivotCache cacheId="9" r:id="rId14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Data_086f52a6-ae3d-4f82-a980-e0e85cdd5105" name="Data" connection="Excel NOTI   AUX 2"/>
          <x15:modelTable id="edad_fd799769-98ea-4061-bff9-4d08c17ffd2c" name="edad" connection="Excel edad"/>
        </x15:modelTables>
        <x15:modelRelationships>
          <x15:modelRelationship fromTable="Data" fromColumn="edad" toTable="edad" toColumn="edad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50" i="7" l="1"/>
  <c r="BC44" i="7"/>
  <c r="BB44" i="7"/>
  <c r="BA44" i="7"/>
  <c r="AZ44" i="7"/>
  <c r="AY44" i="7"/>
  <c r="AX44" i="7"/>
  <c r="AW44" i="7"/>
  <c r="AV44" i="7"/>
  <c r="AU44" i="7"/>
  <c r="AT44" i="7"/>
  <c r="AS44" i="7"/>
  <c r="AR44" i="7"/>
  <c r="AQ44" i="7"/>
  <c r="AP44" i="7"/>
  <c r="AO44" i="7"/>
  <c r="AN44" i="7"/>
  <c r="AM44" i="7"/>
  <c r="AL44" i="7"/>
  <c r="AK44" i="7"/>
  <c r="AJ44" i="7"/>
  <c r="AI44" i="7"/>
  <c r="AH44" i="7"/>
  <c r="AG44" i="7"/>
  <c r="AF44" i="7"/>
  <c r="AE44" i="7"/>
  <c r="AD44" i="7"/>
  <c r="AC44" i="7"/>
  <c r="AB44" i="7"/>
  <c r="AA44" i="7"/>
  <c r="Z44" i="7"/>
  <c r="Y44" i="7"/>
  <c r="X44" i="7"/>
  <c r="W44" i="7"/>
  <c r="V44" i="7"/>
  <c r="U44" i="7"/>
  <c r="T44" i="7"/>
  <c r="S44" i="7"/>
  <c r="R44" i="7"/>
  <c r="Q44" i="7"/>
  <c r="P44" i="7"/>
  <c r="O44" i="7"/>
  <c r="N44" i="7"/>
  <c r="M44" i="7"/>
  <c r="L44" i="7"/>
  <c r="K44" i="7"/>
  <c r="J44" i="7"/>
  <c r="I44" i="7"/>
  <c r="H44" i="7"/>
  <c r="G44" i="7"/>
  <c r="F44" i="7"/>
  <c r="E44" i="7"/>
  <c r="D44" i="7"/>
  <c r="C44" i="7"/>
  <c r="D43" i="7"/>
  <c r="E43" i="7"/>
  <c r="F43" i="7"/>
  <c r="G43" i="7"/>
  <c r="H43" i="7"/>
  <c r="I43" i="7"/>
  <c r="J43" i="7"/>
  <c r="K43" i="7"/>
  <c r="L43" i="7"/>
  <c r="M43" i="7"/>
  <c r="N43" i="7"/>
  <c r="O43" i="7"/>
  <c r="P43" i="7"/>
  <c r="Q43" i="7"/>
  <c r="R43" i="7"/>
  <c r="S43" i="7"/>
  <c r="T43" i="7"/>
  <c r="U43" i="7"/>
  <c r="V43" i="7"/>
  <c r="W43" i="7"/>
  <c r="X43" i="7"/>
  <c r="Y43" i="7"/>
  <c r="Z43" i="7"/>
  <c r="AA43" i="7"/>
  <c r="AB43" i="7"/>
  <c r="AC43" i="7"/>
  <c r="AD43" i="7"/>
  <c r="AE43" i="7"/>
  <c r="AF43" i="7"/>
  <c r="AG43" i="7"/>
  <c r="AH43" i="7"/>
  <c r="AI43" i="7"/>
  <c r="AJ43" i="7"/>
  <c r="AK43" i="7"/>
  <c r="AL43" i="7"/>
  <c r="AM43" i="7"/>
  <c r="AN43" i="7"/>
  <c r="AO43" i="7"/>
  <c r="AP43" i="7"/>
  <c r="AQ43" i="7"/>
  <c r="AR43" i="7"/>
  <c r="AS43" i="7"/>
  <c r="AT43" i="7"/>
  <c r="AU43" i="7"/>
  <c r="AV43" i="7"/>
  <c r="AW43" i="7"/>
  <c r="AX43" i="7"/>
  <c r="AY43" i="7"/>
  <c r="AZ43" i="7"/>
  <c r="BA43" i="7"/>
  <c r="BB43" i="7"/>
  <c r="BC43" i="7"/>
  <c r="C43" i="7"/>
  <c r="D42" i="7"/>
  <c r="E42" i="7"/>
  <c r="F42" i="7"/>
  <c r="G42" i="7"/>
  <c r="H42" i="7"/>
  <c r="I42" i="7"/>
  <c r="J42" i="7"/>
  <c r="K42" i="7"/>
  <c r="L42" i="7"/>
  <c r="M42" i="7"/>
  <c r="N42" i="7"/>
  <c r="O42" i="7"/>
  <c r="P42" i="7"/>
  <c r="Q42" i="7"/>
  <c r="R42" i="7"/>
  <c r="S42" i="7"/>
  <c r="T42" i="7"/>
  <c r="U42" i="7"/>
  <c r="V42" i="7"/>
  <c r="W42" i="7"/>
  <c r="X42" i="7"/>
  <c r="Y42" i="7"/>
  <c r="Z42" i="7"/>
  <c r="AA42" i="7"/>
  <c r="AB42" i="7"/>
  <c r="AC42" i="7"/>
  <c r="AD42" i="7"/>
  <c r="AE42" i="7"/>
  <c r="AF42" i="7"/>
  <c r="AG42" i="7"/>
  <c r="AH42" i="7"/>
  <c r="AI42" i="7"/>
  <c r="AJ42" i="7"/>
  <c r="AK42" i="7"/>
  <c r="AL42" i="7"/>
  <c r="AM42" i="7"/>
  <c r="AN42" i="7"/>
  <c r="AO42" i="7"/>
  <c r="AP42" i="7"/>
  <c r="AQ42" i="7"/>
  <c r="AR42" i="7"/>
  <c r="AS42" i="7"/>
  <c r="AT42" i="7"/>
  <c r="AU42" i="7"/>
  <c r="AV42" i="7"/>
  <c r="AW42" i="7"/>
  <c r="AX42" i="7"/>
  <c r="AY42" i="7"/>
  <c r="AZ42" i="7"/>
  <c r="BA42" i="7"/>
  <c r="BB42" i="7"/>
  <c r="BC42" i="7"/>
  <c r="C42" i="7"/>
  <c r="D27" i="7"/>
  <c r="E27" i="7"/>
  <c r="F27" i="7"/>
  <c r="G27" i="7"/>
  <c r="H27" i="7"/>
  <c r="I27" i="7"/>
  <c r="J27" i="7"/>
  <c r="K27" i="7"/>
  <c r="L27" i="7"/>
  <c r="M27" i="7"/>
  <c r="N27" i="7"/>
  <c r="O27" i="7"/>
  <c r="P27" i="7"/>
  <c r="Q27" i="7"/>
  <c r="R27" i="7"/>
  <c r="S27" i="7"/>
  <c r="T27" i="7"/>
  <c r="U27" i="7"/>
  <c r="V27" i="7"/>
  <c r="W27" i="7"/>
  <c r="X27" i="7"/>
  <c r="Y27" i="7"/>
  <c r="Z27" i="7"/>
  <c r="AA27" i="7"/>
  <c r="AB27" i="7"/>
  <c r="AC27" i="7"/>
  <c r="AD27" i="7"/>
  <c r="AE27" i="7"/>
  <c r="AF27" i="7"/>
  <c r="AG27" i="7"/>
  <c r="AH27" i="7"/>
  <c r="AI27" i="7"/>
  <c r="AJ27" i="7"/>
  <c r="AK27" i="7"/>
  <c r="AL27" i="7"/>
  <c r="AM27" i="7"/>
  <c r="AN27" i="7"/>
  <c r="AO27" i="7"/>
  <c r="AP27" i="7"/>
  <c r="AQ27" i="7"/>
  <c r="AR27" i="7"/>
  <c r="AS27" i="7"/>
  <c r="AT27" i="7"/>
  <c r="AU27" i="7"/>
  <c r="AV27" i="7"/>
  <c r="AW27" i="7"/>
  <c r="AX27" i="7"/>
  <c r="AY27" i="7"/>
  <c r="AZ27" i="7"/>
  <c r="BA27" i="7"/>
  <c r="BB27" i="7"/>
  <c r="BC27" i="7"/>
  <c r="D28" i="7"/>
  <c r="E28" i="7"/>
  <c r="F28" i="7"/>
  <c r="G28" i="7"/>
  <c r="H28" i="7"/>
  <c r="I28" i="7"/>
  <c r="J28" i="7"/>
  <c r="K28" i="7"/>
  <c r="L28" i="7"/>
  <c r="M28" i="7"/>
  <c r="N28" i="7"/>
  <c r="O28" i="7"/>
  <c r="P28" i="7"/>
  <c r="Q28" i="7"/>
  <c r="R28" i="7"/>
  <c r="S28" i="7"/>
  <c r="T28" i="7"/>
  <c r="U28" i="7"/>
  <c r="V28" i="7"/>
  <c r="W28" i="7"/>
  <c r="X28" i="7"/>
  <c r="Y28" i="7"/>
  <c r="Z28" i="7"/>
  <c r="AA28" i="7"/>
  <c r="AB28" i="7"/>
  <c r="AC28" i="7"/>
  <c r="AD28" i="7"/>
  <c r="AE28" i="7"/>
  <c r="AF28" i="7"/>
  <c r="AG28" i="7"/>
  <c r="AH28" i="7"/>
  <c r="AI28" i="7"/>
  <c r="AJ28" i="7"/>
  <c r="AK28" i="7"/>
  <c r="AL28" i="7"/>
  <c r="AM28" i="7"/>
  <c r="AN28" i="7"/>
  <c r="AO28" i="7"/>
  <c r="AP28" i="7"/>
  <c r="AQ28" i="7"/>
  <c r="AR28" i="7"/>
  <c r="AS28" i="7"/>
  <c r="AT28" i="7"/>
  <c r="AU28" i="7"/>
  <c r="AV28" i="7"/>
  <c r="AW28" i="7"/>
  <c r="AX28" i="7"/>
  <c r="AY28" i="7"/>
  <c r="AZ28" i="7"/>
  <c r="BA28" i="7"/>
  <c r="BB28" i="7"/>
  <c r="BC28" i="7"/>
  <c r="D29" i="7"/>
  <c r="E29" i="7"/>
  <c r="F29" i="7"/>
  <c r="G29" i="7"/>
  <c r="H29" i="7"/>
  <c r="I29" i="7"/>
  <c r="J29" i="7"/>
  <c r="K29" i="7"/>
  <c r="L29" i="7"/>
  <c r="M29" i="7"/>
  <c r="N29" i="7"/>
  <c r="O29" i="7"/>
  <c r="P29" i="7"/>
  <c r="Q29" i="7"/>
  <c r="R29" i="7"/>
  <c r="S29" i="7"/>
  <c r="T29" i="7"/>
  <c r="U29" i="7"/>
  <c r="V29" i="7"/>
  <c r="W29" i="7"/>
  <c r="X29" i="7"/>
  <c r="Y29" i="7"/>
  <c r="Z29" i="7"/>
  <c r="AA29" i="7"/>
  <c r="AB29" i="7"/>
  <c r="AC29" i="7"/>
  <c r="AD29" i="7"/>
  <c r="AE29" i="7"/>
  <c r="AF29" i="7"/>
  <c r="AG29" i="7"/>
  <c r="AH29" i="7"/>
  <c r="AI29" i="7"/>
  <c r="AJ29" i="7"/>
  <c r="AK29" i="7"/>
  <c r="AL29" i="7"/>
  <c r="AM29" i="7"/>
  <c r="AN29" i="7"/>
  <c r="AO29" i="7"/>
  <c r="AP29" i="7"/>
  <c r="AQ29" i="7"/>
  <c r="AR29" i="7"/>
  <c r="AS29" i="7"/>
  <c r="AT29" i="7"/>
  <c r="AU29" i="7"/>
  <c r="AV29" i="7"/>
  <c r="AW29" i="7"/>
  <c r="AX29" i="7"/>
  <c r="AY29" i="7"/>
  <c r="AZ29" i="7"/>
  <c r="BA29" i="7"/>
  <c r="BB29" i="7"/>
  <c r="BC29" i="7"/>
  <c r="D30" i="7"/>
  <c r="E30" i="7"/>
  <c r="F30" i="7"/>
  <c r="G30" i="7"/>
  <c r="H30" i="7"/>
  <c r="I30" i="7"/>
  <c r="J30" i="7"/>
  <c r="K30" i="7"/>
  <c r="L30" i="7"/>
  <c r="M30" i="7"/>
  <c r="N30" i="7"/>
  <c r="O30" i="7"/>
  <c r="P30" i="7"/>
  <c r="Q30" i="7"/>
  <c r="R30" i="7"/>
  <c r="S30" i="7"/>
  <c r="T30" i="7"/>
  <c r="U30" i="7"/>
  <c r="V30" i="7"/>
  <c r="W30" i="7"/>
  <c r="X30" i="7"/>
  <c r="Y30" i="7"/>
  <c r="Z30" i="7"/>
  <c r="AA30" i="7"/>
  <c r="AB30" i="7"/>
  <c r="AC30" i="7"/>
  <c r="AD30" i="7"/>
  <c r="AE30" i="7"/>
  <c r="AF30" i="7"/>
  <c r="AG30" i="7"/>
  <c r="AH30" i="7"/>
  <c r="AI30" i="7"/>
  <c r="AJ30" i="7"/>
  <c r="AK30" i="7"/>
  <c r="AL30" i="7"/>
  <c r="AM30" i="7"/>
  <c r="AN30" i="7"/>
  <c r="AO30" i="7"/>
  <c r="AP30" i="7"/>
  <c r="AQ30" i="7"/>
  <c r="AR30" i="7"/>
  <c r="AS30" i="7"/>
  <c r="AT30" i="7"/>
  <c r="AU30" i="7"/>
  <c r="AV30" i="7"/>
  <c r="AW30" i="7"/>
  <c r="AX30" i="7"/>
  <c r="AY30" i="7"/>
  <c r="AZ30" i="7"/>
  <c r="BA30" i="7"/>
  <c r="BB30" i="7"/>
  <c r="BC30" i="7"/>
  <c r="D31" i="7"/>
  <c r="E31" i="7"/>
  <c r="F31" i="7"/>
  <c r="G31" i="7"/>
  <c r="H31" i="7"/>
  <c r="I31" i="7"/>
  <c r="J31" i="7"/>
  <c r="K31" i="7"/>
  <c r="L31" i="7"/>
  <c r="M31" i="7"/>
  <c r="N31" i="7"/>
  <c r="O31" i="7"/>
  <c r="P31" i="7"/>
  <c r="Q31" i="7"/>
  <c r="R31" i="7"/>
  <c r="S31" i="7"/>
  <c r="T31" i="7"/>
  <c r="U31" i="7"/>
  <c r="V31" i="7"/>
  <c r="W31" i="7"/>
  <c r="X31" i="7"/>
  <c r="Y31" i="7"/>
  <c r="Z31" i="7"/>
  <c r="AA31" i="7"/>
  <c r="AB31" i="7"/>
  <c r="AC31" i="7"/>
  <c r="AD31" i="7"/>
  <c r="AE31" i="7"/>
  <c r="AF31" i="7"/>
  <c r="AG31" i="7"/>
  <c r="AH31" i="7"/>
  <c r="AI31" i="7"/>
  <c r="AJ31" i="7"/>
  <c r="AK31" i="7"/>
  <c r="AL31" i="7"/>
  <c r="AM31" i="7"/>
  <c r="AN31" i="7"/>
  <c r="AO31" i="7"/>
  <c r="AP31" i="7"/>
  <c r="AQ31" i="7"/>
  <c r="AR31" i="7"/>
  <c r="AS31" i="7"/>
  <c r="AT31" i="7"/>
  <c r="AU31" i="7"/>
  <c r="AV31" i="7"/>
  <c r="AW31" i="7"/>
  <c r="AX31" i="7"/>
  <c r="AY31" i="7"/>
  <c r="AZ31" i="7"/>
  <c r="BA31" i="7"/>
  <c r="BB31" i="7"/>
  <c r="BC31" i="7"/>
  <c r="D32" i="7"/>
  <c r="E32" i="7"/>
  <c r="F32" i="7"/>
  <c r="G32" i="7"/>
  <c r="H32" i="7"/>
  <c r="I32" i="7"/>
  <c r="J32" i="7"/>
  <c r="K32" i="7"/>
  <c r="L32" i="7"/>
  <c r="M32" i="7"/>
  <c r="N32" i="7"/>
  <c r="O32" i="7"/>
  <c r="P32" i="7"/>
  <c r="Q32" i="7"/>
  <c r="R32" i="7"/>
  <c r="S32" i="7"/>
  <c r="T32" i="7"/>
  <c r="U32" i="7"/>
  <c r="V32" i="7"/>
  <c r="W32" i="7"/>
  <c r="X32" i="7"/>
  <c r="Y32" i="7"/>
  <c r="Z32" i="7"/>
  <c r="AA32" i="7"/>
  <c r="AB32" i="7"/>
  <c r="AC32" i="7"/>
  <c r="AD32" i="7"/>
  <c r="AE32" i="7"/>
  <c r="AF32" i="7"/>
  <c r="AG32" i="7"/>
  <c r="AH32" i="7"/>
  <c r="AI32" i="7"/>
  <c r="AJ32" i="7"/>
  <c r="AK32" i="7"/>
  <c r="AL32" i="7"/>
  <c r="AM32" i="7"/>
  <c r="AN32" i="7"/>
  <c r="AO32" i="7"/>
  <c r="AP32" i="7"/>
  <c r="AQ32" i="7"/>
  <c r="AR32" i="7"/>
  <c r="AS32" i="7"/>
  <c r="AT32" i="7"/>
  <c r="AU32" i="7"/>
  <c r="AV32" i="7"/>
  <c r="AW32" i="7"/>
  <c r="AX32" i="7"/>
  <c r="AY32" i="7"/>
  <c r="AZ32" i="7"/>
  <c r="BA32" i="7"/>
  <c r="BB32" i="7"/>
  <c r="BC32" i="7"/>
  <c r="D33" i="7"/>
  <c r="E33" i="7"/>
  <c r="F33" i="7"/>
  <c r="G33" i="7"/>
  <c r="H33" i="7"/>
  <c r="I33" i="7"/>
  <c r="J33" i="7"/>
  <c r="K33" i="7"/>
  <c r="L33" i="7"/>
  <c r="M33" i="7"/>
  <c r="N33" i="7"/>
  <c r="O33" i="7"/>
  <c r="P33" i="7"/>
  <c r="Q33" i="7"/>
  <c r="R33" i="7"/>
  <c r="S33" i="7"/>
  <c r="T33" i="7"/>
  <c r="U33" i="7"/>
  <c r="V33" i="7"/>
  <c r="W33" i="7"/>
  <c r="X33" i="7"/>
  <c r="Y33" i="7"/>
  <c r="Z33" i="7"/>
  <c r="AA33" i="7"/>
  <c r="AB33" i="7"/>
  <c r="AC33" i="7"/>
  <c r="AD33" i="7"/>
  <c r="AE33" i="7"/>
  <c r="AF33" i="7"/>
  <c r="AG33" i="7"/>
  <c r="AH33" i="7"/>
  <c r="AI33" i="7"/>
  <c r="AJ33" i="7"/>
  <c r="AK33" i="7"/>
  <c r="AL33" i="7"/>
  <c r="AM33" i="7"/>
  <c r="AN33" i="7"/>
  <c r="AO33" i="7"/>
  <c r="AP33" i="7"/>
  <c r="AQ33" i="7"/>
  <c r="AR33" i="7"/>
  <c r="AS33" i="7"/>
  <c r="AT33" i="7"/>
  <c r="AU33" i="7"/>
  <c r="AV33" i="7"/>
  <c r="AW33" i="7"/>
  <c r="AX33" i="7"/>
  <c r="AY33" i="7"/>
  <c r="AZ33" i="7"/>
  <c r="BA33" i="7"/>
  <c r="BB33" i="7"/>
  <c r="BC33" i="7"/>
  <c r="D34" i="7"/>
  <c r="E34" i="7"/>
  <c r="F34" i="7"/>
  <c r="G34" i="7"/>
  <c r="H34" i="7"/>
  <c r="I34" i="7"/>
  <c r="J34" i="7"/>
  <c r="K34" i="7"/>
  <c r="L34" i="7"/>
  <c r="M34" i="7"/>
  <c r="N34" i="7"/>
  <c r="O34" i="7"/>
  <c r="P34" i="7"/>
  <c r="Q34" i="7"/>
  <c r="R34" i="7"/>
  <c r="S34" i="7"/>
  <c r="T34" i="7"/>
  <c r="U34" i="7"/>
  <c r="V34" i="7"/>
  <c r="W34" i="7"/>
  <c r="X34" i="7"/>
  <c r="Y34" i="7"/>
  <c r="Z34" i="7"/>
  <c r="AA34" i="7"/>
  <c r="AB34" i="7"/>
  <c r="AC34" i="7"/>
  <c r="AD34" i="7"/>
  <c r="AE34" i="7"/>
  <c r="AF34" i="7"/>
  <c r="AG34" i="7"/>
  <c r="AH34" i="7"/>
  <c r="AI34" i="7"/>
  <c r="AJ34" i="7"/>
  <c r="AK34" i="7"/>
  <c r="AL34" i="7"/>
  <c r="AM34" i="7"/>
  <c r="AN34" i="7"/>
  <c r="AO34" i="7"/>
  <c r="AP34" i="7"/>
  <c r="AQ34" i="7"/>
  <c r="AR34" i="7"/>
  <c r="AS34" i="7"/>
  <c r="AT34" i="7"/>
  <c r="AU34" i="7"/>
  <c r="AV34" i="7"/>
  <c r="AW34" i="7"/>
  <c r="AX34" i="7"/>
  <c r="AY34" i="7"/>
  <c r="AZ34" i="7"/>
  <c r="BA34" i="7"/>
  <c r="BB34" i="7"/>
  <c r="BC34" i="7"/>
  <c r="C28" i="7"/>
  <c r="C29" i="7"/>
  <c r="C30" i="7"/>
  <c r="C31" i="7"/>
  <c r="C32" i="7"/>
  <c r="C33" i="7"/>
  <c r="C34" i="7"/>
  <c r="C27" i="7"/>
  <c r="E16" i="8"/>
  <c r="D16" i="8"/>
  <c r="E10" i="8"/>
  <c r="E11" i="8"/>
  <c r="E12" i="8"/>
  <c r="E13" i="8"/>
  <c r="E14" i="8"/>
  <c r="E15" i="8"/>
  <c r="E9" i="8"/>
  <c r="F10" i="8"/>
  <c r="F11" i="8"/>
  <c r="F12" i="8"/>
  <c r="F13" i="8"/>
  <c r="F14" i="8"/>
  <c r="F15" i="8"/>
  <c r="F9" i="8"/>
  <c r="D10" i="8"/>
  <c r="D11" i="8"/>
  <c r="D12" i="8"/>
  <c r="D13" i="8"/>
  <c r="D14" i="8"/>
  <c r="D15" i="8"/>
  <c r="D9" i="8"/>
  <c r="A147" i="5"/>
  <c r="A146" i="5"/>
  <c r="A145" i="5"/>
  <c r="A134" i="5"/>
  <c r="A133" i="5"/>
  <c r="A132" i="5"/>
  <c r="A121" i="5"/>
  <c r="A120" i="5"/>
  <c r="A119" i="5"/>
  <c r="DD104" i="5"/>
  <c r="DE104" i="5"/>
  <c r="DF104" i="5"/>
  <c r="DG104" i="5"/>
  <c r="DH104" i="5"/>
  <c r="DI104" i="5"/>
  <c r="DJ104" i="5"/>
  <c r="DK104" i="5"/>
  <c r="DL104" i="5"/>
  <c r="DM104" i="5"/>
  <c r="DN104" i="5"/>
  <c r="DO104" i="5"/>
  <c r="DP104" i="5"/>
  <c r="DQ104" i="5"/>
  <c r="DR104" i="5"/>
  <c r="DS104" i="5"/>
  <c r="DT104" i="5"/>
  <c r="DU104" i="5"/>
  <c r="DV104" i="5"/>
  <c r="DW104" i="5"/>
  <c r="DX104" i="5"/>
  <c r="DY104" i="5"/>
  <c r="DZ104" i="5"/>
  <c r="EA104" i="5"/>
  <c r="EB104" i="5"/>
  <c r="EC104" i="5"/>
  <c r="ED104" i="5"/>
  <c r="EE104" i="5"/>
  <c r="EF104" i="5"/>
  <c r="EG104" i="5"/>
  <c r="EH104" i="5"/>
  <c r="EI104" i="5"/>
  <c r="EJ104" i="5"/>
  <c r="EK104" i="5"/>
  <c r="EL104" i="5"/>
  <c r="EM104" i="5"/>
  <c r="EN104" i="5"/>
  <c r="EO104" i="5"/>
  <c r="EP104" i="5"/>
  <c r="EQ104" i="5"/>
  <c r="ER104" i="5"/>
  <c r="ES104" i="5"/>
  <c r="ET104" i="5"/>
  <c r="EU104" i="5"/>
  <c r="EV104" i="5"/>
  <c r="EW104" i="5"/>
  <c r="EX104" i="5"/>
  <c r="EY104" i="5"/>
  <c r="EZ104" i="5"/>
  <c r="FA104" i="5"/>
  <c r="FB104" i="5"/>
  <c r="DD105" i="5"/>
  <c r="DE105" i="5"/>
  <c r="DF105" i="5"/>
  <c r="DG105" i="5"/>
  <c r="DH105" i="5"/>
  <c r="DI105" i="5"/>
  <c r="DJ105" i="5"/>
  <c r="DK105" i="5"/>
  <c r="DL105" i="5"/>
  <c r="DM105" i="5"/>
  <c r="DN105" i="5"/>
  <c r="DO105" i="5"/>
  <c r="DP105" i="5"/>
  <c r="DQ105" i="5"/>
  <c r="DR105" i="5"/>
  <c r="DS105" i="5"/>
  <c r="DT105" i="5"/>
  <c r="DU105" i="5"/>
  <c r="DV105" i="5"/>
  <c r="DW105" i="5"/>
  <c r="DX105" i="5"/>
  <c r="DY105" i="5"/>
  <c r="DZ105" i="5"/>
  <c r="EA105" i="5"/>
  <c r="EB105" i="5"/>
  <c r="EC105" i="5"/>
  <c r="ED105" i="5"/>
  <c r="EE105" i="5"/>
  <c r="EF105" i="5"/>
  <c r="EG105" i="5"/>
  <c r="EH105" i="5"/>
  <c r="EI105" i="5"/>
  <c r="EJ105" i="5"/>
  <c r="EK105" i="5"/>
  <c r="EL105" i="5"/>
  <c r="EM105" i="5"/>
  <c r="EN105" i="5"/>
  <c r="EO105" i="5"/>
  <c r="EP105" i="5"/>
  <c r="EQ105" i="5"/>
  <c r="ER105" i="5"/>
  <c r="ES105" i="5"/>
  <c r="ET105" i="5"/>
  <c r="EU105" i="5"/>
  <c r="EV105" i="5"/>
  <c r="EW105" i="5"/>
  <c r="EX105" i="5"/>
  <c r="EY105" i="5"/>
  <c r="EZ105" i="5"/>
  <c r="FA105" i="5"/>
  <c r="FB105" i="5"/>
  <c r="DD106" i="5"/>
  <c r="DE106" i="5"/>
  <c r="DF106" i="5"/>
  <c r="DG106" i="5"/>
  <c r="DH106" i="5"/>
  <c r="DI106" i="5"/>
  <c r="DJ106" i="5"/>
  <c r="DK106" i="5"/>
  <c r="DL106" i="5"/>
  <c r="DM106" i="5"/>
  <c r="DN106" i="5"/>
  <c r="DO106" i="5"/>
  <c r="DP106" i="5"/>
  <c r="DQ106" i="5"/>
  <c r="DR106" i="5"/>
  <c r="DS106" i="5"/>
  <c r="DT106" i="5"/>
  <c r="DU106" i="5"/>
  <c r="DV106" i="5"/>
  <c r="DW106" i="5"/>
  <c r="DX106" i="5"/>
  <c r="DY106" i="5"/>
  <c r="DZ106" i="5"/>
  <c r="EA106" i="5"/>
  <c r="EB106" i="5"/>
  <c r="EC106" i="5"/>
  <c r="ED106" i="5"/>
  <c r="EE106" i="5"/>
  <c r="EF106" i="5"/>
  <c r="EG106" i="5"/>
  <c r="EH106" i="5"/>
  <c r="EI106" i="5"/>
  <c r="EJ106" i="5"/>
  <c r="EK106" i="5"/>
  <c r="EL106" i="5"/>
  <c r="EM106" i="5"/>
  <c r="EN106" i="5"/>
  <c r="EO106" i="5"/>
  <c r="EP106" i="5"/>
  <c r="EQ106" i="5"/>
  <c r="ER106" i="5"/>
  <c r="ES106" i="5"/>
  <c r="ET106" i="5"/>
  <c r="EU106" i="5"/>
  <c r="EV106" i="5"/>
  <c r="EW106" i="5"/>
  <c r="EX106" i="5"/>
  <c r="EY106" i="5"/>
  <c r="EZ106" i="5"/>
  <c r="FA106" i="5"/>
  <c r="FB106" i="5"/>
  <c r="DC106" i="5"/>
  <c r="DC105" i="5"/>
  <c r="DC104" i="5"/>
  <c r="BD104" i="5"/>
  <c r="BE104" i="5"/>
  <c r="BF104" i="5"/>
  <c r="BG104" i="5"/>
  <c r="BH104" i="5"/>
  <c r="BI104" i="5"/>
  <c r="BJ104" i="5"/>
  <c r="BK104" i="5"/>
  <c r="BL104" i="5"/>
  <c r="BM104" i="5"/>
  <c r="BN104" i="5"/>
  <c r="BO104" i="5"/>
  <c r="BP104" i="5"/>
  <c r="BQ104" i="5"/>
  <c r="BR104" i="5"/>
  <c r="BS104" i="5"/>
  <c r="BT104" i="5"/>
  <c r="BU104" i="5"/>
  <c r="BV104" i="5"/>
  <c r="BW104" i="5"/>
  <c r="BX104" i="5"/>
  <c r="BY104" i="5"/>
  <c r="BZ104" i="5"/>
  <c r="CA104" i="5"/>
  <c r="CB104" i="5"/>
  <c r="CC104" i="5"/>
  <c r="CD104" i="5"/>
  <c r="CE104" i="5"/>
  <c r="CF104" i="5"/>
  <c r="CG104" i="5"/>
  <c r="CH104" i="5"/>
  <c r="CI104" i="5"/>
  <c r="CJ104" i="5"/>
  <c r="CK104" i="5"/>
  <c r="CL104" i="5"/>
  <c r="CM104" i="5"/>
  <c r="CN104" i="5"/>
  <c r="CO104" i="5"/>
  <c r="CP104" i="5"/>
  <c r="CQ104" i="5"/>
  <c r="CR104" i="5"/>
  <c r="CS104" i="5"/>
  <c r="CT104" i="5"/>
  <c r="CU104" i="5"/>
  <c r="CV104" i="5"/>
  <c r="CW104" i="5"/>
  <c r="CX104" i="5"/>
  <c r="CY104" i="5"/>
  <c r="CZ104" i="5"/>
  <c r="DA104" i="5"/>
  <c r="DB104" i="5"/>
  <c r="BD105" i="5"/>
  <c r="BE105" i="5"/>
  <c r="BF105" i="5"/>
  <c r="BG105" i="5"/>
  <c r="BH105" i="5"/>
  <c r="BI105" i="5"/>
  <c r="BJ105" i="5"/>
  <c r="BK105" i="5"/>
  <c r="BL105" i="5"/>
  <c r="BM105" i="5"/>
  <c r="BN105" i="5"/>
  <c r="BO105" i="5"/>
  <c r="BP105" i="5"/>
  <c r="BQ105" i="5"/>
  <c r="BR105" i="5"/>
  <c r="BS105" i="5"/>
  <c r="BT105" i="5"/>
  <c r="BU105" i="5"/>
  <c r="BV105" i="5"/>
  <c r="BW105" i="5"/>
  <c r="BX105" i="5"/>
  <c r="BY105" i="5"/>
  <c r="BZ105" i="5"/>
  <c r="CA105" i="5"/>
  <c r="CB105" i="5"/>
  <c r="CC105" i="5"/>
  <c r="CD105" i="5"/>
  <c r="CE105" i="5"/>
  <c r="CF105" i="5"/>
  <c r="CG105" i="5"/>
  <c r="CH105" i="5"/>
  <c r="CI105" i="5"/>
  <c r="CJ105" i="5"/>
  <c r="CK105" i="5"/>
  <c r="CL105" i="5"/>
  <c r="CM105" i="5"/>
  <c r="CN105" i="5"/>
  <c r="CO105" i="5"/>
  <c r="CP105" i="5"/>
  <c r="CQ105" i="5"/>
  <c r="CR105" i="5"/>
  <c r="CS105" i="5"/>
  <c r="CT105" i="5"/>
  <c r="CU105" i="5"/>
  <c r="CV105" i="5"/>
  <c r="CW105" i="5"/>
  <c r="CX105" i="5"/>
  <c r="CY105" i="5"/>
  <c r="CZ105" i="5"/>
  <c r="DA105" i="5"/>
  <c r="DB105" i="5"/>
  <c r="BD106" i="5"/>
  <c r="BE106" i="5"/>
  <c r="BF106" i="5"/>
  <c r="BG106" i="5"/>
  <c r="BH106" i="5"/>
  <c r="BI106" i="5"/>
  <c r="BJ106" i="5"/>
  <c r="BK106" i="5"/>
  <c r="BL106" i="5"/>
  <c r="BM106" i="5"/>
  <c r="BN106" i="5"/>
  <c r="BO106" i="5"/>
  <c r="BP106" i="5"/>
  <c r="BQ106" i="5"/>
  <c r="BR106" i="5"/>
  <c r="BS106" i="5"/>
  <c r="BT106" i="5"/>
  <c r="BU106" i="5"/>
  <c r="BV106" i="5"/>
  <c r="BW106" i="5"/>
  <c r="BX106" i="5"/>
  <c r="BY106" i="5"/>
  <c r="BZ106" i="5"/>
  <c r="CA106" i="5"/>
  <c r="CB106" i="5"/>
  <c r="CC106" i="5"/>
  <c r="CD106" i="5"/>
  <c r="CE106" i="5"/>
  <c r="CF106" i="5"/>
  <c r="CG106" i="5"/>
  <c r="CH106" i="5"/>
  <c r="CI106" i="5"/>
  <c r="CJ106" i="5"/>
  <c r="CK106" i="5"/>
  <c r="CL106" i="5"/>
  <c r="CM106" i="5"/>
  <c r="CN106" i="5"/>
  <c r="CO106" i="5"/>
  <c r="CP106" i="5"/>
  <c r="CQ106" i="5"/>
  <c r="CR106" i="5"/>
  <c r="CS106" i="5"/>
  <c r="CT106" i="5"/>
  <c r="CU106" i="5"/>
  <c r="CV106" i="5"/>
  <c r="CW106" i="5"/>
  <c r="CX106" i="5"/>
  <c r="CY106" i="5"/>
  <c r="CZ106" i="5"/>
  <c r="DA106" i="5"/>
  <c r="DB106" i="5"/>
  <c r="BC106" i="5"/>
  <c r="BC105" i="5"/>
  <c r="BC104" i="5"/>
  <c r="D104" i="5"/>
  <c r="E104" i="5"/>
  <c r="F104" i="5"/>
  <c r="G104" i="5"/>
  <c r="H104" i="5"/>
  <c r="I104" i="5"/>
  <c r="J104" i="5"/>
  <c r="K104" i="5"/>
  <c r="L104" i="5"/>
  <c r="M104" i="5"/>
  <c r="N104" i="5"/>
  <c r="O104" i="5"/>
  <c r="P104" i="5"/>
  <c r="Q104" i="5"/>
  <c r="R104" i="5"/>
  <c r="S104" i="5"/>
  <c r="T104" i="5"/>
  <c r="U104" i="5"/>
  <c r="V104" i="5"/>
  <c r="W104" i="5"/>
  <c r="X104" i="5"/>
  <c r="Y104" i="5"/>
  <c r="Z104" i="5"/>
  <c r="AA104" i="5"/>
  <c r="AB104" i="5"/>
  <c r="AC104" i="5"/>
  <c r="AD104" i="5"/>
  <c r="AE104" i="5"/>
  <c r="AF104" i="5"/>
  <c r="AG104" i="5"/>
  <c r="AH104" i="5"/>
  <c r="AI104" i="5"/>
  <c r="AJ104" i="5"/>
  <c r="AK104" i="5"/>
  <c r="AL104" i="5"/>
  <c r="AM104" i="5"/>
  <c r="AN104" i="5"/>
  <c r="AO104" i="5"/>
  <c r="AP104" i="5"/>
  <c r="AQ104" i="5"/>
  <c r="AR104" i="5"/>
  <c r="AS104" i="5"/>
  <c r="AT104" i="5"/>
  <c r="AU104" i="5"/>
  <c r="AV104" i="5"/>
  <c r="AW104" i="5"/>
  <c r="AX104" i="5"/>
  <c r="AY104" i="5"/>
  <c r="AZ104" i="5"/>
  <c r="BA104" i="5"/>
  <c r="BB104" i="5"/>
  <c r="D105" i="5"/>
  <c r="E105" i="5"/>
  <c r="F105" i="5"/>
  <c r="G105" i="5"/>
  <c r="H105" i="5"/>
  <c r="I105" i="5"/>
  <c r="J105" i="5"/>
  <c r="K105" i="5"/>
  <c r="L105" i="5"/>
  <c r="M105" i="5"/>
  <c r="N105" i="5"/>
  <c r="O105" i="5"/>
  <c r="P105" i="5"/>
  <c r="Q105" i="5"/>
  <c r="R105" i="5"/>
  <c r="S105" i="5"/>
  <c r="T105" i="5"/>
  <c r="U105" i="5"/>
  <c r="V105" i="5"/>
  <c r="W105" i="5"/>
  <c r="X105" i="5"/>
  <c r="Y105" i="5"/>
  <c r="Z105" i="5"/>
  <c r="AA105" i="5"/>
  <c r="AB105" i="5"/>
  <c r="AC105" i="5"/>
  <c r="AD105" i="5"/>
  <c r="AE105" i="5"/>
  <c r="AF105" i="5"/>
  <c r="AG105" i="5"/>
  <c r="AH105" i="5"/>
  <c r="AI105" i="5"/>
  <c r="AJ105" i="5"/>
  <c r="AK105" i="5"/>
  <c r="AL105" i="5"/>
  <c r="AM105" i="5"/>
  <c r="AN105" i="5"/>
  <c r="AO105" i="5"/>
  <c r="AP105" i="5"/>
  <c r="AQ105" i="5"/>
  <c r="AR105" i="5"/>
  <c r="AS105" i="5"/>
  <c r="AT105" i="5"/>
  <c r="AU105" i="5"/>
  <c r="AV105" i="5"/>
  <c r="AW105" i="5"/>
  <c r="AX105" i="5"/>
  <c r="AY105" i="5"/>
  <c r="AZ105" i="5"/>
  <c r="BA105" i="5"/>
  <c r="BB105" i="5"/>
  <c r="D106" i="5"/>
  <c r="E106" i="5"/>
  <c r="F106" i="5"/>
  <c r="G106" i="5"/>
  <c r="H106" i="5"/>
  <c r="I106" i="5"/>
  <c r="J106" i="5"/>
  <c r="K106" i="5"/>
  <c r="L106" i="5"/>
  <c r="M106" i="5"/>
  <c r="N106" i="5"/>
  <c r="O106" i="5"/>
  <c r="P106" i="5"/>
  <c r="Q106" i="5"/>
  <c r="R106" i="5"/>
  <c r="S106" i="5"/>
  <c r="T106" i="5"/>
  <c r="U106" i="5"/>
  <c r="V106" i="5"/>
  <c r="W106" i="5"/>
  <c r="X106" i="5"/>
  <c r="Y106" i="5"/>
  <c r="Z106" i="5"/>
  <c r="AA106" i="5"/>
  <c r="AB106" i="5"/>
  <c r="AC106" i="5"/>
  <c r="AD106" i="5"/>
  <c r="AE106" i="5"/>
  <c r="AF106" i="5"/>
  <c r="AG106" i="5"/>
  <c r="AH106" i="5"/>
  <c r="AI106" i="5"/>
  <c r="AJ106" i="5"/>
  <c r="AK106" i="5"/>
  <c r="AL106" i="5"/>
  <c r="AM106" i="5"/>
  <c r="AN106" i="5"/>
  <c r="AO106" i="5"/>
  <c r="AP106" i="5"/>
  <c r="AQ106" i="5"/>
  <c r="AR106" i="5"/>
  <c r="AS106" i="5"/>
  <c r="AT106" i="5"/>
  <c r="AU106" i="5"/>
  <c r="AV106" i="5"/>
  <c r="AW106" i="5"/>
  <c r="AX106" i="5"/>
  <c r="AY106" i="5"/>
  <c r="AZ106" i="5"/>
  <c r="BA106" i="5"/>
  <c r="BB106" i="5"/>
  <c r="C106" i="5"/>
  <c r="C105" i="5"/>
  <c r="C104" i="5"/>
  <c r="B105" i="5" l="1"/>
  <c r="B103" i="5"/>
  <c r="B104" i="5"/>
  <c r="C26" i="7"/>
  <c r="C45" i="7" s="1"/>
  <c r="D26" i="7"/>
  <c r="D45" i="7" s="1"/>
  <c r="E26" i="7"/>
  <c r="E45" i="7" s="1"/>
  <c r="F26" i="7"/>
  <c r="F45" i="7" s="1"/>
  <c r="G26" i="7"/>
  <c r="G45" i="7" s="1"/>
  <c r="H26" i="7"/>
  <c r="I26" i="7"/>
  <c r="I45" i="7" s="1"/>
  <c r="J26" i="7"/>
  <c r="J45" i="7" s="1"/>
  <c r="K26" i="7"/>
  <c r="K45" i="7" s="1"/>
  <c r="L26" i="7"/>
  <c r="L45" i="7" s="1"/>
  <c r="M26" i="7"/>
  <c r="M45" i="7" s="1"/>
  <c r="N26" i="7"/>
  <c r="N45" i="7" s="1"/>
  <c r="O26" i="7"/>
  <c r="O45" i="7" s="1"/>
  <c r="P26" i="7"/>
  <c r="P45" i="7" s="1"/>
  <c r="Q26" i="7"/>
  <c r="Q45" i="7" s="1"/>
  <c r="R26" i="7"/>
  <c r="R45" i="7" s="1"/>
  <c r="S26" i="7"/>
  <c r="S45" i="7" s="1"/>
  <c r="T26" i="7"/>
  <c r="T45" i="7" s="1"/>
  <c r="U26" i="7"/>
  <c r="U45" i="7" s="1"/>
  <c r="V26" i="7"/>
  <c r="V45" i="7" s="1"/>
  <c r="W26" i="7"/>
  <c r="W45" i="7" s="1"/>
  <c r="X26" i="7"/>
  <c r="X45" i="7" s="1"/>
  <c r="Y26" i="7"/>
  <c r="Y45" i="7" s="1"/>
  <c r="Z26" i="7"/>
  <c r="Z45" i="7" s="1"/>
  <c r="AA26" i="7"/>
  <c r="AA45" i="7" s="1"/>
  <c r="AB26" i="7"/>
  <c r="AB45" i="7" s="1"/>
  <c r="AC26" i="7"/>
  <c r="AC45" i="7" s="1"/>
  <c r="AD26" i="7"/>
  <c r="AD45" i="7" s="1"/>
  <c r="AE26" i="7"/>
  <c r="AE45" i="7" s="1"/>
  <c r="AF26" i="7"/>
  <c r="AF45" i="7" s="1"/>
  <c r="AG26" i="7"/>
  <c r="AG45" i="7" s="1"/>
  <c r="AH26" i="7"/>
  <c r="AH45" i="7" s="1"/>
  <c r="AI26" i="7"/>
  <c r="AI45" i="7" s="1"/>
  <c r="AJ26" i="7"/>
  <c r="AJ45" i="7" s="1"/>
  <c r="AK26" i="7"/>
  <c r="AK45" i="7" s="1"/>
  <c r="AL26" i="7"/>
  <c r="AL45" i="7" s="1"/>
  <c r="AM26" i="7"/>
  <c r="AN26" i="7"/>
  <c r="AN45" i="7" s="1"/>
  <c r="AO26" i="7"/>
  <c r="AO45" i="7" s="1"/>
  <c r="AP26" i="7"/>
  <c r="AP45" i="7" s="1"/>
  <c r="AQ26" i="7"/>
  <c r="AQ45" i="7" s="1"/>
  <c r="AR26" i="7"/>
  <c r="AR45" i="7" s="1"/>
  <c r="AS26" i="7"/>
  <c r="AS45" i="7" s="1"/>
  <c r="AT26" i="7"/>
  <c r="AT45" i="7" s="1"/>
  <c r="AU26" i="7"/>
  <c r="AU45" i="7" s="1"/>
  <c r="AV26" i="7"/>
  <c r="AV45" i="7" s="1"/>
  <c r="AW26" i="7"/>
  <c r="AW45" i="7" s="1"/>
  <c r="AX26" i="7"/>
  <c r="AX45" i="7" s="1"/>
  <c r="AY26" i="7"/>
  <c r="AY45" i="7" s="1"/>
  <c r="AZ26" i="7"/>
  <c r="AZ45" i="7" s="1"/>
  <c r="BA26" i="7"/>
  <c r="BA45" i="7" s="1"/>
  <c r="BB26" i="7"/>
  <c r="BB45" i="7" s="1"/>
  <c r="BC26" i="7"/>
  <c r="BC45" i="7" s="1"/>
  <c r="B27" i="7"/>
  <c r="B28" i="7"/>
  <c r="B29" i="7"/>
  <c r="B30" i="7"/>
  <c r="B31" i="7"/>
  <c r="B32" i="7"/>
  <c r="B33" i="7"/>
  <c r="B34" i="7"/>
  <c r="H45" i="7"/>
  <c r="AM45" i="7"/>
  <c r="D50" i="7"/>
  <c r="E50" i="7"/>
  <c r="F50" i="7"/>
  <c r="G50" i="7"/>
  <c r="H50" i="7"/>
  <c r="I50" i="7"/>
  <c r="J50" i="7"/>
  <c r="K50" i="7"/>
  <c r="L50" i="7"/>
  <c r="M50" i="7"/>
  <c r="N50" i="7"/>
  <c r="O50" i="7"/>
  <c r="P50" i="7"/>
  <c r="Q50" i="7"/>
  <c r="R50" i="7"/>
  <c r="S50" i="7"/>
  <c r="T50" i="7"/>
  <c r="U50" i="7"/>
  <c r="V50" i="7"/>
  <c r="W50" i="7"/>
  <c r="X50" i="7"/>
  <c r="Y50" i="7"/>
  <c r="Z50" i="7"/>
  <c r="AA50" i="7"/>
  <c r="AB50" i="7"/>
  <c r="AC50" i="7"/>
  <c r="AD50" i="7"/>
  <c r="AE50" i="7"/>
  <c r="AF50" i="7"/>
  <c r="AG50" i="7"/>
  <c r="AH50" i="7"/>
  <c r="AI50" i="7"/>
  <c r="AJ50" i="7"/>
  <c r="AK50" i="7"/>
  <c r="AL50" i="7"/>
  <c r="AM50" i="7"/>
  <c r="AN50" i="7"/>
  <c r="AO50" i="7"/>
  <c r="AP50" i="7"/>
  <c r="AQ50" i="7"/>
  <c r="AR50" i="7"/>
  <c r="AS50" i="7"/>
  <c r="AT50" i="7"/>
  <c r="AU50" i="7"/>
  <c r="AV50" i="7"/>
  <c r="AW50" i="7"/>
  <c r="AX50" i="7"/>
  <c r="AY50" i="7"/>
  <c r="AZ50" i="7"/>
  <c r="BA50" i="7"/>
  <c r="BB50" i="7"/>
  <c r="BC50" i="7"/>
  <c r="AV36" i="7" l="1"/>
  <c r="AF36" i="7"/>
  <c r="AJ36" i="7"/>
  <c r="D36" i="7"/>
  <c r="K35" i="7"/>
  <c r="AQ35" i="7"/>
  <c r="Y35" i="7"/>
  <c r="Y40" i="7" s="1"/>
  <c r="T36" i="7"/>
  <c r="AA35" i="7"/>
  <c r="AA40" i="7" s="1"/>
  <c r="P36" i="7"/>
  <c r="AZ36" i="7"/>
  <c r="BB36" i="7"/>
  <c r="AT35" i="7"/>
  <c r="AL36" i="7"/>
  <c r="AD35" i="7"/>
  <c r="AD40" i="7" s="1"/>
  <c r="V36" i="7"/>
  <c r="N35" i="7"/>
  <c r="F36" i="7"/>
  <c r="BA35" i="7"/>
  <c r="BA40" i="7" s="1"/>
  <c r="AK35" i="7"/>
  <c r="AK40" i="7" s="1"/>
  <c r="U35" i="7"/>
  <c r="U40" i="7" s="1"/>
  <c r="E35" i="7"/>
  <c r="E40" i="7" s="1"/>
  <c r="AO35" i="7"/>
  <c r="AO40" i="7" s="1"/>
  <c r="Y36" i="7"/>
  <c r="I36" i="7"/>
  <c r="AQ36" i="7"/>
  <c r="AA36" i="7"/>
  <c r="K36" i="7"/>
  <c r="C36" i="7"/>
  <c r="BB35" i="7"/>
  <c r="BB40" i="7" s="1"/>
  <c r="AT36" i="7"/>
  <c r="AL35" i="7"/>
  <c r="AL38" i="7" s="1"/>
  <c r="AL41" i="7" s="1"/>
  <c r="AD36" i="7"/>
  <c r="V35" i="7"/>
  <c r="N36" i="7"/>
  <c r="F35" i="7"/>
  <c r="F40" i="7" s="1"/>
  <c r="AR36" i="7"/>
  <c r="AB36" i="7"/>
  <c r="L36" i="7"/>
  <c r="AY36" i="7"/>
  <c r="AY35" i="7"/>
  <c r="AI36" i="7"/>
  <c r="AI35" i="7"/>
  <c r="S36" i="7"/>
  <c r="S35" i="7"/>
  <c r="AW35" i="7"/>
  <c r="AG35" i="7"/>
  <c r="Q35" i="7"/>
  <c r="BC35" i="7"/>
  <c r="BC36" i="7"/>
  <c r="AS35" i="7"/>
  <c r="AC35" i="7"/>
  <c r="M35" i="7"/>
  <c r="AO36" i="7"/>
  <c r="K40" i="7"/>
  <c r="I35" i="7"/>
  <c r="AQ38" i="7"/>
  <c r="AQ41" i="7" s="1"/>
  <c r="AQ40" i="7"/>
  <c r="AW36" i="7"/>
  <c r="AG36" i="7"/>
  <c r="Q36" i="7"/>
  <c r="AZ35" i="7"/>
  <c r="AR35" i="7"/>
  <c r="AJ35" i="7"/>
  <c r="AB35" i="7"/>
  <c r="T35" i="7"/>
  <c r="L35" i="7"/>
  <c r="D35" i="7"/>
  <c r="C35" i="7"/>
  <c r="AX36" i="7"/>
  <c r="AP36" i="7"/>
  <c r="AH36" i="7"/>
  <c r="Z36" i="7"/>
  <c r="R36" i="7"/>
  <c r="J36" i="7"/>
  <c r="AV35" i="7"/>
  <c r="AN35" i="7"/>
  <c r="AF35" i="7"/>
  <c r="X35" i="7"/>
  <c r="P35" i="7"/>
  <c r="H35" i="7"/>
  <c r="AN36" i="7"/>
  <c r="X36" i="7"/>
  <c r="H36" i="7"/>
  <c r="AU35" i="7"/>
  <c r="AU36" i="7"/>
  <c r="AM35" i="7"/>
  <c r="AM36" i="7"/>
  <c r="AE35" i="7"/>
  <c r="AE36" i="7"/>
  <c r="W35" i="7"/>
  <c r="W36" i="7"/>
  <c r="O35" i="7"/>
  <c r="O36" i="7"/>
  <c r="G35" i="7"/>
  <c r="G36" i="7"/>
  <c r="BA36" i="7"/>
  <c r="AS36" i="7"/>
  <c r="AK36" i="7"/>
  <c r="AC36" i="7"/>
  <c r="U36" i="7"/>
  <c r="M36" i="7"/>
  <c r="E36" i="7"/>
  <c r="E37" i="7" s="1"/>
  <c r="E39" i="7" s="1"/>
  <c r="AX35" i="7"/>
  <c r="AP35" i="7"/>
  <c r="AH35" i="7"/>
  <c r="Z35" i="7"/>
  <c r="R35" i="7"/>
  <c r="J35" i="7"/>
  <c r="V37" i="7" l="1"/>
  <c r="V39" i="7" s="1"/>
  <c r="V46" i="7" s="1"/>
  <c r="AQ37" i="7"/>
  <c r="AQ39" i="7" s="1"/>
  <c r="AQ46" i="7" s="1"/>
  <c r="N38" i="7"/>
  <c r="N41" i="7" s="1"/>
  <c r="BB37" i="7"/>
  <c r="BB39" i="7" s="1"/>
  <c r="BB46" i="7" s="1"/>
  <c r="BB38" i="7"/>
  <c r="BB41" i="7" s="1"/>
  <c r="BB48" i="7" s="1"/>
  <c r="AK37" i="7"/>
  <c r="AK39" i="7" s="1"/>
  <c r="AK46" i="7" s="1"/>
  <c r="BA37" i="7"/>
  <c r="BA39" i="7" s="1"/>
  <c r="BA46" i="7" s="1"/>
  <c r="N37" i="7"/>
  <c r="N39" i="7" s="1"/>
  <c r="N46" i="7" s="1"/>
  <c r="N40" i="7"/>
  <c r="K38" i="7"/>
  <c r="K41" i="7" s="1"/>
  <c r="K48" i="7" s="1"/>
  <c r="AL40" i="7"/>
  <c r="Y38" i="7"/>
  <c r="Y41" i="7" s="1"/>
  <c r="Y48" i="7" s="1"/>
  <c r="Y37" i="7"/>
  <c r="Y39" i="7" s="1"/>
  <c r="Y46" i="7" s="1"/>
  <c r="AT38" i="7"/>
  <c r="AT41" i="7" s="1"/>
  <c r="V38" i="7"/>
  <c r="V41" i="7" s="1"/>
  <c r="AL37" i="7"/>
  <c r="AL39" i="7" s="1"/>
  <c r="AL46" i="7" s="1"/>
  <c r="AT40" i="7"/>
  <c r="AT37" i="7"/>
  <c r="AT39" i="7" s="1"/>
  <c r="AT46" i="7" s="1"/>
  <c r="U37" i="7"/>
  <c r="U39" i="7" s="1"/>
  <c r="U46" i="7" s="1"/>
  <c r="K37" i="7"/>
  <c r="K39" i="7" s="1"/>
  <c r="K46" i="7" s="1"/>
  <c r="F38" i="7"/>
  <c r="F41" i="7" s="1"/>
  <c r="F48" i="7" s="1"/>
  <c r="AD37" i="7"/>
  <c r="AD39" i="7" s="1"/>
  <c r="AD46" i="7" s="1"/>
  <c r="V40" i="7"/>
  <c r="V47" i="7" s="1"/>
  <c r="F37" i="7"/>
  <c r="F39" i="7" s="1"/>
  <c r="F46" i="7" s="1"/>
  <c r="AO38" i="7"/>
  <c r="AO41" i="7" s="1"/>
  <c r="AO48" i="7" s="1"/>
  <c r="AA38" i="7"/>
  <c r="AA41" i="7" s="1"/>
  <c r="AA48" i="7" s="1"/>
  <c r="AD38" i="7"/>
  <c r="AD41" i="7" s="1"/>
  <c r="AD48" i="7" s="1"/>
  <c r="AA37" i="7"/>
  <c r="AA39" i="7" s="1"/>
  <c r="AA46" i="7" s="1"/>
  <c r="AQ48" i="7"/>
  <c r="AK38" i="7"/>
  <c r="AK41" i="7" s="1"/>
  <c r="AK48" i="7" s="1"/>
  <c r="U38" i="7"/>
  <c r="U41" i="7" s="1"/>
  <c r="U48" i="7" s="1"/>
  <c r="E46" i="7"/>
  <c r="E47" i="7"/>
  <c r="G40" i="7"/>
  <c r="G37" i="7"/>
  <c r="G39" i="7" s="1"/>
  <c r="G46" i="7" s="1"/>
  <c r="G38" i="7"/>
  <c r="G41" i="7" s="1"/>
  <c r="AM40" i="7"/>
  <c r="AM37" i="7"/>
  <c r="AM39" i="7" s="1"/>
  <c r="AM46" i="7" s="1"/>
  <c r="AM38" i="7"/>
  <c r="AM41" i="7" s="1"/>
  <c r="AJ40" i="7"/>
  <c r="AJ38" i="7"/>
  <c r="AJ41" i="7" s="1"/>
  <c r="AJ37" i="7"/>
  <c r="AJ39" i="7" s="1"/>
  <c r="AJ46" i="7" s="1"/>
  <c r="AQ47" i="7"/>
  <c r="AC37" i="7"/>
  <c r="AC39" i="7" s="1"/>
  <c r="AC46" i="7" s="1"/>
  <c r="AC38" i="7"/>
  <c r="AC41" i="7" s="1"/>
  <c r="AC40" i="7"/>
  <c r="AB40" i="7"/>
  <c r="AB37" i="7"/>
  <c r="AB39" i="7" s="1"/>
  <c r="AB46" i="7" s="1"/>
  <c r="AB38" i="7"/>
  <c r="AB41" i="7" s="1"/>
  <c r="AS37" i="7"/>
  <c r="AS39" i="7" s="1"/>
  <c r="AS46" i="7" s="1"/>
  <c r="AS38" i="7"/>
  <c r="AS41" i="7" s="1"/>
  <c r="AS40" i="7"/>
  <c r="AI38" i="7"/>
  <c r="AI41" i="7" s="1"/>
  <c r="AI40" i="7"/>
  <c r="AI37" i="7"/>
  <c r="AI39" i="7" s="1"/>
  <c r="AI46" i="7" s="1"/>
  <c r="J37" i="7"/>
  <c r="J39" i="7" s="1"/>
  <c r="J46" i="7" s="1"/>
  <c r="J40" i="7"/>
  <c r="J38" i="7"/>
  <c r="J41" i="7" s="1"/>
  <c r="O40" i="7"/>
  <c r="O37" i="7"/>
  <c r="O39" i="7" s="1"/>
  <c r="O46" i="7" s="1"/>
  <c r="O38" i="7"/>
  <c r="O41" i="7" s="1"/>
  <c r="AU40" i="7"/>
  <c r="AU37" i="7"/>
  <c r="AU39" i="7" s="1"/>
  <c r="AU46" i="7" s="1"/>
  <c r="AU38" i="7"/>
  <c r="AU41" i="7" s="1"/>
  <c r="P38" i="7"/>
  <c r="P41" i="7" s="1"/>
  <c r="P37" i="7"/>
  <c r="P39" i="7" s="1"/>
  <c r="P46" i="7" s="1"/>
  <c r="P40" i="7"/>
  <c r="AZ40" i="7"/>
  <c r="AZ38" i="7"/>
  <c r="AZ41" i="7" s="1"/>
  <c r="AZ37" i="7"/>
  <c r="AZ39" i="7" s="1"/>
  <c r="AZ46" i="7" s="1"/>
  <c r="BA47" i="7"/>
  <c r="AX37" i="7"/>
  <c r="AX39" i="7" s="1"/>
  <c r="AX46" i="7" s="1"/>
  <c r="AX38" i="7"/>
  <c r="AX41" i="7" s="1"/>
  <c r="AX40" i="7"/>
  <c r="R37" i="7"/>
  <c r="R39" i="7" s="1"/>
  <c r="R46" i="7" s="1"/>
  <c r="R38" i="7"/>
  <c r="R41" i="7" s="1"/>
  <c r="R40" i="7"/>
  <c r="X38" i="7"/>
  <c r="X41" i="7" s="1"/>
  <c r="X37" i="7"/>
  <c r="X39" i="7" s="1"/>
  <c r="X46" i="7" s="1"/>
  <c r="X40" i="7"/>
  <c r="BC40" i="7"/>
  <c r="BC37" i="7"/>
  <c r="BC39" i="7" s="1"/>
  <c r="BC46" i="7" s="1"/>
  <c r="BC38" i="7"/>
  <c r="BC41" i="7" s="1"/>
  <c r="AY38" i="7"/>
  <c r="AY41" i="7" s="1"/>
  <c r="AY40" i="7"/>
  <c r="AY37" i="7"/>
  <c r="AY39" i="7" s="1"/>
  <c r="AY46" i="7" s="1"/>
  <c r="AO37" i="7"/>
  <c r="AO39" i="7" s="1"/>
  <c r="AO46" i="7" s="1"/>
  <c r="H38" i="7"/>
  <c r="H41" i="7" s="1"/>
  <c r="H37" i="7"/>
  <c r="H39" i="7" s="1"/>
  <c r="H46" i="7" s="1"/>
  <c r="H40" i="7"/>
  <c r="C38" i="7"/>
  <c r="C41" i="7" s="1"/>
  <c r="C40" i="7"/>
  <c r="C37" i="7"/>
  <c r="C39" i="7" s="1"/>
  <c r="C46" i="7" s="1"/>
  <c r="BA38" i="7"/>
  <c r="BA41" i="7" s="1"/>
  <c r="BA48" i="7" s="1"/>
  <c r="Z37" i="7"/>
  <c r="Z39" i="7" s="1"/>
  <c r="Z46" i="7" s="1"/>
  <c r="Z40" i="7"/>
  <c r="Z38" i="7"/>
  <c r="Z41" i="7" s="1"/>
  <c r="W40" i="7"/>
  <c r="W37" i="7"/>
  <c r="W39" i="7" s="1"/>
  <c r="W46" i="7" s="1"/>
  <c r="W38" i="7"/>
  <c r="W41" i="7" s="1"/>
  <c r="AF38" i="7"/>
  <c r="AF41" i="7" s="1"/>
  <c r="AF37" i="7"/>
  <c r="AF39" i="7" s="1"/>
  <c r="AF46" i="7" s="1"/>
  <c r="AF40" i="7"/>
  <c r="D40" i="7"/>
  <c r="D38" i="7"/>
  <c r="D41" i="7" s="1"/>
  <c r="D37" i="7"/>
  <c r="D39" i="7" s="1"/>
  <c r="D46" i="7" s="1"/>
  <c r="AL48" i="7"/>
  <c r="Q38" i="7"/>
  <c r="Q41" i="7" s="1"/>
  <c r="Q40" i="7"/>
  <c r="Q37" i="7"/>
  <c r="Q39" i="7" s="1"/>
  <c r="Q46" i="7" s="1"/>
  <c r="AH37" i="7"/>
  <c r="AH39" i="7" s="1"/>
  <c r="AH46" i="7" s="1"/>
  <c r="AH38" i="7"/>
  <c r="AH41" i="7" s="1"/>
  <c r="AH40" i="7"/>
  <c r="AN38" i="7"/>
  <c r="AN41" i="7" s="1"/>
  <c r="AN37" i="7"/>
  <c r="AN39" i="7" s="1"/>
  <c r="AN46" i="7" s="1"/>
  <c r="AN40" i="7"/>
  <c r="L40" i="7"/>
  <c r="L37" i="7"/>
  <c r="L39" i="7" s="1"/>
  <c r="L46" i="7" s="1"/>
  <c r="L38" i="7"/>
  <c r="L41" i="7" s="1"/>
  <c r="I38" i="7"/>
  <c r="I41" i="7" s="1"/>
  <c r="I40" i="7"/>
  <c r="I37" i="7"/>
  <c r="I39" i="7" s="1"/>
  <c r="I46" i="7" s="1"/>
  <c r="AG38" i="7"/>
  <c r="AG41" i="7" s="1"/>
  <c r="AG40" i="7"/>
  <c r="AG37" i="7"/>
  <c r="AG39" i="7" s="1"/>
  <c r="AG46" i="7" s="1"/>
  <c r="E38" i="7"/>
  <c r="E41" i="7" s="1"/>
  <c r="E48" i="7" s="1"/>
  <c r="AR37" i="7"/>
  <c r="AR39" i="7" s="1"/>
  <c r="AR46" i="7" s="1"/>
  <c r="AR38" i="7"/>
  <c r="AR41" i="7" s="1"/>
  <c r="AR40" i="7"/>
  <c r="AP37" i="7"/>
  <c r="AP39" i="7" s="1"/>
  <c r="AP46" i="7" s="1"/>
  <c r="AP40" i="7"/>
  <c r="AP38" i="7"/>
  <c r="AP41" i="7" s="1"/>
  <c r="AE40" i="7"/>
  <c r="AE38" i="7"/>
  <c r="AE41" i="7" s="1"/>
  <c r="AE37" i="7"/>
  <c r="AE39" i="7" s="1"/>
  <c r="AE46" i="7" s="1"/>
  <c r="AV38" i="7"/>
  <c r="AV41" i="7" s="1"/>
  <c r="AV37" i="7"/>
  <c r="AV39" i="7" s="1"/>
  <c r="AV46" i="7" s="1"/>
  <c r="AV40" i="7"/>
  <c r="T40" i="7"/>
  <c r="T38" i="7"/>
  <c r="T41" i="7" s="1"/>
  <c r="T37" i="7"/>
  <c r="T39" i="7" s="1"/>
  <c r="T46" i="7" s="1"/>
  <c r="AW38" i="7"/>
  <c r="AW41" i="7" s="1"/>
  <c r="AW40" i="7"/>
  <c r="AW37" i="7"/>
  <c r="AW39" i="7" s="1"/>
  <c r="AW46" i="7" s="1"/>
  <c r="M37" i="7"/>
  <c r="M39" i="7" s="1"/>
  <c r="M46" i="7" s="1"/>
  <c r="M38" i="7"/>
  <c r="M41" i="7" s="1"/>
  <c r="M40" i="7"/>
  <c r="S38" i="7"/>
  <c r="S41" i="7" s="1"/>
  <c r="S40" i="7"/>
  <c r="S37" i="7"/>
  <c r="S39" i="7" s="1"/>
  <c r="S46" i="7" s="1"/>
  <c r="BB47" i="7" l="1"/>
  <c r="AK47" i="7"/>
  <c r="AK49" i="7" s="1"/>
  <c r="AK51" i="7" s="1"/>
  <c r="AT47" i="7"/>
  <c r="N47" i="7"/>
  <c r="F47" i="7"/>
  <c r="F49" i="7" s="1"/>
  <c r="F51" i="7" s="1"/>
  <c r="AL47" i="7"/>
  <c r="AL49" i="7" s="1"/>
  <c r="AL51" i="7" s="1"/>
  <c r="N48" i="7"/>
  <c r="N49" i="7" s="1"/>
  <c r="N51" i="7" s="1"/>
  <c r="AT48" i="7"/>
  <c r="V48" i="7"/>
  <c r="V49" i="7" s="1"/>
  <c r="V51" i="7" s="1"/>
  <c r="AD47" i="7"/>
  <c r="AD49" i="7" s="1"/>
  <c r="AD51" i="7" s="1"/>
  <c r="Y47" i="7"/>
  <c r="Y49" i="7" s="1"/>
  <c r="Y51" i="7" s="1"/>
  <c r="AQ49" i="7"/>
  <c r="AQ51" i="7" s="1"/>
  <c r="K47" i="7"/>
  <c r="K49" i="7" s="1"/>
  <c r="K51" i="7" s="1"/>
  <c r="BB49" i="7"/>
  <c r="BB51" i="7" s="1"/>
  <c r="U47" i="7"/>
  <c r="U49" i="7" s="1"/>
  <c r="U51" i="7" s="1"/>
  <c r="J48" i="7"/>
  <c r="AA47" i="7"/>
  <c r="AA49" i="7" s="1"/>
  <c r="AA51" i="7" s="1"/>
  <c r="O48" i="7"/>
  <c r="AC48" i="7"/>
  <c r="E49" i="7"/>
  <c r="E51" i="7" s="1"/>
  <c r="AU48" i="7"/>
  <c r="AP48" i="7"/>
  <c r="AN47" i="7"/>
  <c r="G48" i="7"/>
  <c r="S48" i="7"/>
  <c r="M48" i="7"/>
  <c r="AG48" i="7"/>
  <c r="AY48" i="7"/>
  <c r="AU47" i="7"/>
  <c r="AI47" i="7"/>
  <c r="AW48" i="7"/>
  <c r="D48" i="7"/>
  <c r="H47" i="7"/>
  <c r="AZ47" i="7"/>
  <c r="AM48" i="7"/>
  <c r="L48" i="7"/>
  <c r="AX48" i="7"/>
  <c r="AS48" i="7"/>
  <c r="BA49" i="7"/>
  <c r="BA51" i="7" s="1"/>
  <c r="AR48" i="7"/>
  <c r="I48" i="7"/>
  <c r="AH48" i="7"/>
  <c r="Z48" i="7"/>
  <c r="L47" i="7"/>
  <c r="Q47" i="7"/>
  <c r="X48" i="7"/>
  <c r="P48" i="7"/>
  <c r="AW47" i="7"/>
  <c r="T47" i="7"/>
  <c r="AG47" i="7"/>
  <c r="AF48" i="7"/>
  <c r="S47" i="7"/>
  <c r="W48" i="7"/>
  <c r="C47" i="7"/>
  <c r="AB47" i="7"/>
  <c r="AJ48" i="7"/>
  <c r="M47" i="7"/>
  <c r="W47" i="7"/>
  <c r="AZ48" i="7"/>
  <c r="D47" i="7"/>
  <c r="BC47" i="7"/>
  <c r="AE48" i="7"/>
  <c r="AO47" i="7"/>
  <c r="AO49" i="7" s="1"/>
  <c r="AO51" i="7" s="1"/>
  <c r="Z47" i="7"/>
  <c r="H48" i="7"/>
  <c r="AX47" i="7"/>
  <c r="AI48" i="7"/>
  <c r="AC47" i="7"/>
  <c r="AJ47" i="7"/>
  <c r="G47" i="7"/>
  <c r="T48" i="7"/>
  <c r="AE47" i="7"/>
  <c r="AF47" i="7"/>
  <c r="X47" i="7"/>
  <c r="P47" i="7"/>
  <c r="O47" i="7"/>
  <c r="AS47" i="7"/>
  <c r="AV47" i="7"/>
  <c r="AP47" i="7"/>
  <c r="Q48" i="7"/>
  <c r="AY47" i="7"/>
  <c r="J47" i="7"/>
  <c r="AN48" i="7"/>
  <c r="R47" i="7"/>
  <c r="AV48" i="7"/>
  <c r="AR47" i="7"/>
  <c r="I47" i="7"/>
  <c r="AH47" i="7"/>
  <c r="C48" i="7"/>
  <c r="BC48" i="7"/>
  <c r="R48" i="7"/>
  <c r="AB48" i="7"/>
  <c r="AM47" i="7"/>
  <c r="AT49" i="7" l="1"/>
  <c r="AT51" i="7" s="1"/>
  <c r="C49" i="7"/>
  <c r="C51" i="7" s="1"/>
  <c r="Z49" i="7"/>
  <c r="Z51" i="7" s="1"/>
  <c r="AP49" i="7"/>
  <c r="AP51" i="7" s="1"/>
  <c r="O49" i="7"/>
  <c r="O51" i="7" s="1"/>
  <c r="J49" i="7"/>
  <c r="J51" i="7" s="1"/>
  <c r="Q49" i="7"/>
  <c r="Q51" i="7" s="1"/>
  <c r="AY49" i="7"/>
  <c r="AY51" i="7" s="1"/>
  <c r="I49" i="7"/>
  <c r="I51" i="7" s="1"/>
  <c r="AM49" i="7"/>
  <c r="AM51" i="7" s="1"/>
  <c r="AN49" i="7"/>
  <c r="AN51" i="7" s="1"/>
  <c r="AH49" i="7"/>
  <c r="AH51" i="7" s="1"/>
  <c r="AF49" i="7"/>
  <c r="AF51" i="7" s="1"/>
  <c r="AR49" i="7"/>
  <c r="AR51" i="7" s="1"/>
  <c r="AZ49" i="7"/>
  <c r="AZ51" i="7" s="1"/>
  <c r="AU49" i="7"/>
  <c r="AU51" i="7" s="1"/>
  <c r="BC49" i="7"/>
  <c r="BC51" i="7" s="1"/>
  <c r="AC49" i="7"/>
  <c r="AC51" i="7" s="1"/>
  <c r="AX49" i="7"/>
  <c r="AX51" i="7" s="1"/>
  <c r="L49" i="7"/>
  <c r="L51" i="7" s="1"/>
  <c r="G49" i="7"/>
  <c r="G51" i="7" s="1"/>
  <c r="AS49" i="7"/>
  <c r="AS51" i="7" s="1"/>
  <c r="M49" i="7"/>
  <c r="M51" i="7" s="1"/>
  <c r="AG49" i="7"/>
  <c r="AG51" i="7" s="1"/>
  <c r="AW49" i="7"/>
  <c r="AW51" i="7" s="1"/>
  <c r="R49" i="7"/>
  <c r="R51" i="7" s="1"/>
  <c r="AI49" i="7"/>
  <c r="AI51" i="7" s="1"/>
  <c r="X49" i="7"/>
  <c r="X51" i="7" s="1"/>
  <c r="H49" i="7"/>
  <c r="H51" i="7" s="1"/>
  <c r="W49" i="7"/>
  <c r="W51" i="7" s="1"/>
  <c r="P49" i="7"/>
  <c r="P51" i="7" s="1"/>
  <c r="AB49" i="7"/>
  <c r="AB51" i="7" s="1"/>
  <c r="AV49" i="7"/>
  <c r="AV51" i="7" s="1"/>
  <c r="T49" i="7"/>
  <c r="T51" i="7" s="1"/>
  <c r="S49" i="7"/>
  <c r="S51" i="7" s="1"/>
  <c r="AJ49" i="7"/>
  <c r="AJ51" i="7" s="1"/>
  <c r="D49" i="7"/>
  <c r="D51" i="7" s="1"/>
  <c r="AE49" i="7"/>
  <c r="AE51" i="7" s="1"/>
  <c r="G15" i="8" l="1"/>
  <c r="F24" i="8"/>
  <c r="F25" i="8" s="1"/>
  <c r="E24" i="8"/>
  <c r="E25" i="8" s="1"/>
  <c r="D24" i="8"/>
  <c r="D25" i="8" s="1"/>
  <c r="I15" i="8" l="1"/>
  <c r="H15" i="8"/>
  <c r="G10" i="8"/>
  <c r="G12" i="8"/>
  <c r="G14" i="8"/>
  <c r="F17" i="8"/>
  <c r="G24" i="8"/>
  <c r="G25" i="8" s="1"/>
  <c r="G9" i="8"/>
  <c r="G11" i="8"/>
  <c r="G13" i="8"/>
  <c r="G16" i="8"/>
  <c r="E17" i="8"/>
  <c r="D17" i="8"/>
  <c r="F37" i="5"/>
  <c r="F38" i="5"/>
  <c r="F39" i="5"/>
  <c r="F40" i="5"/>
  <c r="F41" i="5"/>
  <c r="F42" i="5"/>
  <c r="F43" i="5"/>
  <c r="F44" i="5"/>
  <c r="F45" i="5"/>
  <c r="F46" i="5"/>
  <c r="F47" i="5"/>
  <c r="F48" i="5"/>
  <c r="F49" i="5"/>
  <c r="F50" i="5"/>
  <c r="F51" i="5"/>
  <c r="F52" i="5"/>
  <c r="F53" i="5"/>
  <c r="F54" i="5"/>
  <c r="F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F55" i="5"/>
  <c r="G55" i="5"/>
  <c r="G36" i="5"/>
  <c r="I13" i="8" l="1"/>
  <c r="H13" i="8"/>
  <c r="H11" i="8"/>
  <c r="I11" i="8"/>
  <c r="H10" i="8"/>
  <c r="I10" i="8"/>
  <c r="H12" i="8"/>
  <c r="I12" i="8"/>
  <c r="H9" i="8"/>
  <c r="I9" i="8"/>
  <c r="H14" i="8"/>
  <c r="I14" i="8"/>
  <c r="G17" i="8"/>
  <c r="W42" i="6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63BB78E6-39D2-4B79-9099-D62CFE4A08F3}" name="Excel edad" type="100" refreshedVersion="7">
    <extLst>
      <ext xmlns:x15="http://schemas.microsoft.com/office/spreadsheetml/2010/11/main" uri="{DE250136-89BD-433C-8126-D09CA5730AF9}">
        <x15:connection id="4cc98771-3306-4ae4-81f8-1926b3b3d969"/>
      </ext>
    </extLst>
  </connection>
  <connection id="2" xr16:uid="{FA3A5E65-4050-46BE-85CD-832B0561AE23}" name="Excel NOTI   AUX 2" type="100" refreshedVersion="7">
    <extLst>
      <ext xmlns:x15="http://schemas.microsoft.com/office/spreadsheetml/2010/11/main" uri="{DE250136-89BD-433C-8126-D09CA5730AF9}">
        <x15:connection id="520a30c1-11ff-4fbc-9406-bba6fa2d6133"/>
      </ext>
    </extLst>
  </connection>
  <connection id="3" xr16:uid="{00000000-0015-0000-FFFF-FFFF07000000}" keepAlive="1" name="ThisWorkbookDataModel" description="Modelo de datos" type="5" refreshedVersion="7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9">
    <s v="ThisWorkbookDataModel"/>
    <s v="{[Data].[DISTRITO].[All]}"/>
    <s v="{[Data].[Diagnóstico].&amp;[Dengue Grave],[Data].[Diagnóstico].&amp;[Dengue Con Signos De Alarma],[Data].[Diagnóstico].&amp;[Dengue Sin Signos De Alarma]}"/>
    <s v="{[Data].[tipo_dx].&amp;[C],[Data].[tipo_dx].&amp;[P]}"/>
    <s v="{[Data].[ano].&amp;[2.024E3]}"/>
    <s v="{[Data].[tipo_dx].&amp;[C]}"/>
    <s v="{[Data].[semana].&amp;[1.],[Data].[semana].&amp;[2.],[Data].[semana].&amp;[3.],[Data].[semana].&amp;[4.],[Data].[semana].&amp;[5.],[Data].[semana].&amp;[6.],[Data].[semana].&amp;[7.],[Data].[semana].&amp;[8.],[Data].[semana].&amp;[9.],[Data].[semana].&amp;[1.E1],[Data].[semana].&amp;[1.1E1],[Data].[semana].&amp;[1.2E1],[Data].[semana].&amp;[1.3E1],[Data].[semana].&amp;[1.4E1],[Data].[semana].&amp;[1.5E1],[Data].[semana].&amp;[1.6E1]}"/>
    <s v="{[Data].[MR].&amp;[SIN MICRORED]}"/>
    <s v="{[Data].[EESS].&amp;[HOSPITAL DE MOYOBAMBA]}"/>
  </metadataStrings>
  <mdxMetadata count="8">
    <mdx n="0" f="s">
      <ms ns="1" c="0"/>
    </mdx>
    <mdx n="0" f="s">
      <ms ns="2" c="0"/>
    </mdx>
    <mdx n="0" f="s">
      <ms ns="3" c="0"/>
    </mdx>
    <mdx n="0" f="s">
      <ms ns="4" c="0"/>
    </mdx>
    <mdx n="0" f="s">
      <ms ns="5" c="0"/>
    </mdx>
    <mdx n="0" f="s">
      <ms ns="6" c="0"/>
    </mdx>
    <mdx n="0" f="s">
      <ms ns="7" c="0"/>
    </mdx>
    <mdx n="0" f="s">
      <ms ns="8" c="0"/>
    </mdx>
  </mdxMetadata>
  <valueMetadata count="8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</valueMetadata>
</metadata>
</file>

<file path=xl/sharedStrings.xml><?xml version="1.0" encoding="utf-8"?>
<sst xmlns="http://schemas.openxmlformats.org/spreadsheetml/2006/main" count="357" uniqueCount="200">
  <si>
    <t>ano</t>
  </si>
  <si>
    <t>semana</t>
  </si>
  <si>
    <t>tipo_dx</t>
  </si>
  <si>
    <t>Bellavista</t>
  </si>
  <si>
    <t>San Antonio</t>
  </si>
  <si>
    <t>Santa Rosa</t>
  </si>
  <si>
    <t>El Porvenir</t>
  </si>
  <si>
    <t>San Cristobal</t>
  </si>
  <si>
    <t>San Pablo</t>
  </si>
  <si>
    <t>Nuevo Progreso</t>
  </si>
  <si>
    <t>San Hilarion</t>
  </si>
  <si>
    <t>San Fernando</t>
  </si>
  <si>
    <t>San Rafael</t>
  </si>
  <si>
    <t>Santa Lucia</t>
  </si>
  <si>
    <t>Tres Unidos</t>
  </si>
  <si>
    <t>Buenos Aires</t>
  </si>
  <si>
    <t>El Dorado</t>
  </si>
  <si>
    <t>Moyobamba</t>
  </si>
  <si>
    <t>Calzada</t>
  </si>
  <si>
    <t>Habana</t>
  </si>
  <si>
    <t>Jepelacio</t>
  </si>
  <si>
    <t>Soritor</t>
  </si>
  <si>
    <t>Yantalo</t>
  </si>
  <si>
    <t>Agua Blanca</t>
  </si>
  <si>
    <t>Barranquita</t>
  </si>
  <si>
    <t>Shatoja</t>
  </si>
  <si>
    <t>Saposoa</t>
  </si>
  <si>
    <t>El Eslabon</t>
  </si>
  <si>
    <t>Piscoyacu</t>
  </si>
  <si>
    <t>Sacanche</t>
  </si>
  <si>
    <t>Lamas</t>
  </si>
  <si>
    <t>Pinto Recodo</t>
  </si>
  <si>
    <t>Shanao</t>
  </si>
  <si>
    <t>Tabalosos</t>
  </si>
  <si>
    <t>Zapatero</t>
  </si>
  <si>
    <t>Juanjui</t>
  </si>
  <si>
    <t>Campanilla</t>
  </si>
  <si>
    <t>Huicungo</t>
  </si>
  <si>
    <t>Pachiza</t>
  </si>
  <si>
    <t>Pajarillo</t>
  </si>
  <si>
    <t>Picota</t>
  </si>
  <si>
    <t>Caspizapa</t>
  </si>
  <si>
    <t>Pilluana</t>
  </si>
  <si>
    <t>Pucacaca</t>
  </si>
  <si>
    <t>Shamboyacu</t>
  </si>
  <si>
    <t>Rioja</t>
  </si>
  <si>
    <t>Nueva Cajamarca</t>
  </si>
  <si>
    <t>Posic</t>
  </si>
  <si>
    <t>Yorongos</t>
  </si>
  <si>
    <t>Yuracyacu</t>
  </si>
  <si>
    <t>Tarapoto</t>
  </si>
  <si>
    <t>Cacatachi</t>
  </si>
  <si>
    <t>Chazuta</t>
  </si>
  <si>
    <t>Huimbayoc</t>
  </si>
  <si>
    <t>Juan Guerra</t>
  </si>
  <si>
    <t>Morales</t>
  </si>
  <si>
    <t>Papaplaya</t>
  </si>
  <si>
    <t>Sauce</t>
  </si>
  <si>
    <t>Shapaja</t>
  </si>
  <si>
    <t>Polvora</t>
  </si>
  <si>
    <t>Shunte</t>
  </si>
  <si>
    <t>Uchiza</t>
  </si>
  <si>
    <t>Alto Biavo</t>
  </si>
  <si>
    <t>Bajo Biavo</t>
  </si>
  <si>
    <t>Huallaga</t>
  </si>
  <si>
    <t>Alto Saposoa</t>
  </si>
  <si>
    <t>Caynarachi</t>
  </si>
  <si>
    <t>Cuñumbuqui</t>
  </si>
  <si>
    <t>Rumisapa</t>
  </si>
  <si>
    <t>Awajun</t>
  </si>
  <si>
    <t>Elias Soplin Vargas</t>
  </si>
  <si>
    <t>Pardo Miguel</t>
  </si>
  <si>
    <t>Alberto Leveau</t>
  </si>
  <si>
    <t>Chipurana</t>
  </si>
  <si>
    <t>Tocache</t>
  </si>
  <si>
    <t>Población de</t>
  </si>
  <si>
    <t>Año</t>
  </si>
  <si>
    <t>Niños(0-11 años)</t>
  </si>
  <si>
    <t>Adolescentes(12-17 años)</t>
  </si>
  <si>
    <t>Joven (18-29 años)</t>
  </si>
  <si>
    <t>Adulto (30-59 años)</t>
  </si>
  <si>
    <t>Adulto Mayor (60 años a más)</t>
  </si>
  <si>
    <t>Pob. Masculina</t>
  </si>
  <si>
    <t>Pob. Femenina</t>
  </si>
  <si>
    <t>Naciemientos</t>
  </si>
  <si>
    <t>Población San Martín por provincias</t>
  </si>
  <si>
    <t>Provincia/Años</t>
  </si>
  <si>
    <t>Mariscal Cáceres</t>
  </si>
  <si>
    <t>San MartÍn</t>
  </si>
  <si>
    <t>Total general</t>
  </si>
  <si>
    <t>Población San Martín por distritos</t>
  </si>
  <si>
    <t>Distrito/Años</t>
  </si>
  <si>
    <t>San Jose de Sisa</t>
  </si>
  <si>
    <t>San Martin de Alao</t>
  </si>
  <si>
    <t>Tingo de Saposoa</t>
  </si>
  <si>
    <t>Alonso de Alvarado</t>
  </si>
  <si>
    <t>San Roque de Cumbaza</t>
  </si>
  <si>
    <t>Tingo de Ponasa</t>
  </si>
  <si>
    <t>La Banda de Shilcayo</t>
  </si>
  <si>
    <t>+ Roque</t>
  </si>
  <si>
    <t>All</t>
  </si>
  <si>
    <t>(Varios elementos)</t>
  </si>
  <si>
    <t>PASO</t>
  </si>
  <si>
    <t>Año/SE</t>
  </si>
  <si>
    <t>LOGARITMO</t>
  </si>
  <si>
    <t>Limites</t>
  </si>
  <si>
    <t>Ln Media</t>
  </si>
  <si>
    <t>Ln DE</t>
  </si>
  <si>
    <t>Ln IC Inf</t>
  </si>
  <si>
    <t>Ln IC Sup</t>
  </si>
  <si>
    <t>Calculo de intervalos</t>
  </si>
  <si>
    <t>IC Inf (tasa)</t>
  </si>
  <si>
    <t>Media (tasa)</t>
  </si>
  <si>
    <t>IC Sup (tasa)</t>
  </si>
  <si>
    <t>IC Inf (casos)</t>
  </si>
  <si>
    <t>Media (casos)</t>
  </si>
  <si>
    <t>IC Sup (casos)</t>
  </si>
  <si>
    <t>SE</t>
  </si>
  <si>
    <t>IC Inf</t>
  </si>
  <si>
    <t>Media - IC Inf</t>
  </si>
  <si>
    <t>IC Sup - Media</t>
  </si>
  <si>
    <t>Casos</t>
  </si>
  <si>
    <t>Ubicación canal endémico</t>
  </si>
  <si>
    <t>MR</t>
  </si>
  <si>
    <t>Distrito</t>
  </si>
  <si>
    <t>Etiquetas de fila</t>
  </si>
  <si>
    <t>Etiquetas de columna</t>
  </si>
  <si>
    <t>Recuento de semana</t>
  </si>
  <si>
    <t>Diagnóstico</t>
  </si>
  <si>
    <t>Alarma</t>
  </si>
  <si>
    <t>Epidemia</t>
  </si>
  <si>
    <t>Seguridad</t>
  </si>
  <si>
    <t>Éxito</t>
  </si>
  <si>
    <t>C</t>
  </si>
  <si>
    <t>Dengue Con Signos De Alarma</t>
  </si>
  <si>
    <t>Dengue Sin Signos De Alarma</t>
  </si>
  <si>
    <t>Casos de la Microred según distrito de procedencia</t>
  </si>
  <si>
    <t>Otros distritos</t>
  </si>
  <si>
    <t>Dengue Grave</t>
  </si>
  <si>
    <t>Total</t>
  </si>
  <si>
    <t>Casos de la Microred según género y grupo etario</t>
  </si>
  <si>
    <t>0 - 4</t>
  </si>
  <si>
    <t>10 - 14</t>
  </si>
  <si>
    <t>15 - 19</t>
  </si>
  <si>
    <t>20 - 24</t>
  </si>
  <si>
    <t>25 - 29</t>
  </si>
  <si>
    <t>30 - 34</t>
  </si>
  <si>
    <t>35 - 39</t>
  </si>
  <si>
    <t>40 - 44</t>
  </si>
  <si>
    <t>45 - 49</t>
  </si>
  <si>
    <t>5 - 9</t>
  </si>
  <si>
    <t>50 - 54</t>
  </si>
  <si>
    <t>55 - 59</t>
  </si>
  <si>
    <t>60 - 64</t>
  </si>
  <si>
    <t>65 - 69</t>
  </si>
  <si>
    <t>70 - 74</t>
  </si>
  <si>
    <t>75 - 79</t>
  </si>
  <si>
    <t>80 - 84</t>
  </si>
  <si>
    <t>85 - 89</t>
  </si>
  <si>
    <t>90 a más</t>
  </si>
  <si>
    <t>Femenino</t>
  </si>
  <si>
    <t>Masculino</t>
  </si>
  <si>
    <t>Casos de la Microred por semana epidemiológia y año</t>
  </si>
  <si>
    <t>Casos de la Microred por etapas de vida</t>
  </si>
  <si>
    <t>Niño (0a - 11a)</t>
  </si>
  <si>
    <t>Adolescente (12a - 17a)</t>
  </si>
  <si>
    <t>Joven (18a - 29a)</t>
  </si>
  <si>
    <t>Adulto (30a - 59a)</t>
  </si>
  <si>
    <t>Adulto mayor (60a +)</t>
  </si>
  <si>
    <t>Casos de la Microred por años</t>
  </si>
  <si>
    <t>Casos hospitalizados de la Microred por semana epidemiológia y año</t>
  </si>
  <si>
    <t>Fallecidos de la Microred por semana epidemiológia y año</t>
  </si>
  <si>
    <t>Recuento de fecha_hos</t>
  </si>
  <si>
    <t>Recuento de fecha_def</t>
  </si>
  <si>
    <t>Tasa de Ataque</t>
  </si>
  <si>
    <t>-</t>
  </si>
  <si>
    <t>Tasa de Incidencia Acumulada *10,000</t>
  </si>
  <si>
    <t>ALONSO DE ALVARADO</t>
  </si>
  <si>
    <t>MOYOBAMBA</t>
  </si>
  <si>
    <t>NUEVA CAJAMARCA</t>
  </si>
  <si>
    <t>DISTRITO</t>
  </si>
  <si>
    <t>2024</t>
  </si>
  <si>
    <t>F</t>
  </si>
  <si>
    <t>M</t>
  </si>
  <si>
    <t>SIN MICRORED</t>
  </si>
  <si>
    <t>EESS</t>
  </si>
  <si>
    <t>HOSPITAL DE MOYOBAMBA</t>
  </si>
  <si>
    <t>CALZADA</t>
  </si>
  <si>
    <t>CAMPANILLA</t>
  </si>
  <si>
    <t>HABANA</t>
  </si>
  <si>
    <t>JEPELACIO</t>
  </si>
  <si>
    <t>RIOJA</t>
  </si>
  <si>
    <t>SAN MARTIN</t>
  </si>
  <si>
    <t>SORITOR</t>
  </si>
  <si>
    <t>YANTALO</t>
  </si>
  <si>
    <t>YURACYACU</t>
  </si>
  <si>
    <t>YURIMAGUAS</t>
  </si>
  <si>
    <t>Hospital de Moyobamba</t>
  </si>
  <si>
    <t>TABLA N°01: CASOS CONFIRMADOS POR DENGUE EN LA MICRORED _________, SEGÚN DISTRITO DE PROCEDENCIA, 2024*SE16</t>
  </si>
  <si>
    <t>TABLA N°02: CASOS CONFIRMADOS POR DENGUE EN LA MICRORED ________, SEGÚN ESTABLECIMIENTO NOTIFICANTE, 2024*SE16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</si>
</sst>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0;[Red]0"/>
  </numFmts>
  <fonts count="22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Comic Sans MS"/>
      <family val="4"/>
    </font>
    <font>
      <sz val="10"/>
      <color theme="1"/>
      <name val="Comic Sans MS"/>
      <family val="4"/>
    </font>
    <font>
      <b/>
      <sz val="14"/>
      <color rgb="FFFF0000"/>
      <name val="Comic Sans MS"/>
      <family val="4"/>
    </font>
    <font>
      <sz val="11"/>
      <color theme="1"/>
      <name val="Comic Sans MS"/>
      <family val="4"/>
    </font>
    <font>
      <b/>
      <sz val="10"/>
      <name val="Arial"/>
      <family val="2"/>
    </font>
    <font>
      <sz val="11"/>
      <name val="Tahoma"/>
      <family val="2"/>
    </font>
    <font>
      <b/>
      <sz val="10"/>
      <color theme="1"/>
      <name val="Arial"/>
      <family val="2"/>
    </font>
    <font>
      <sz val="10"/>
      <name val="Courier"/>
      <family val="3"/>
    </font>
    <font>
      <sz val="11"/>
      <name val="Arial"/>
      <family val="2"/>
    </font>
    <font>
      <b/>
      <sz val="10"/>
      <name val="Comic Sans MS"/>
      <family val="4"/>
    </font>
    <font>
      <sz val="9"/>
      <name val="Arial"/>
      <family val="2"/>
    </font>
    <font>
      <b/>
      <sz val="9"/>
      <color rgb="FF0000FF"/>
      <name val="Arial"/>
      <family val="2"/>
    </font>
    <font>
      <b/>
      <sz val="10"/>
      <color theme="1"/>
      <name val="Comic Sans MS"/>
      <family val="4"/>
    </font>
    <font>
      <u/>
      <sz val="10"/>
      <color indexed="12"/>
      <name val="Arial"/>
      <family val="2"/>
    </font>
    <font>
      <u/>
      <sz val="10"/>
      <color indexed="12"/>
      <name val="Comic Sans MS"/>
      <family val="4"/>
    </font>
    <font>
      <sz val="10"/>
      <name val="Arial"/>
    </font>
    <font>
      <b/>
      <sz val="1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CC9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9">
    <xf numFmtId="0" fontId="0" fillId="0" borderId="0"/>
    <xf numFmtId="0" fontId="1" fillId="0" borderId="0"/>
    <xf numFmtId="0" fontId="10" fillId="0" borderId="0"/>
    <xf numFmtId="0" fontId="2" fillId="0" borderId="0"/>
    <xf numFmtId="0" fontId="2" fillId="0" borderId="0"/>
    <xf numFmtId="0" fontId="12" fillId="0" borderId="0"/>
    <xf numFmtId="0" fontId="13" fillId="0" borderId="0"/>
    <xf numFmtId="0" fontId="18" fillId="0" borderId="0" applyNumberFormat="0" applyFill="0" applyBorder="0" applyAlignment="0" applyProtection="0">
      <alignment vertical="top"/>
      <protection locked="0"/>
    </xf>
    <xf numFmtId="9" fontId="20" fillId="0" borderId="0" applyFont="0" applyFill="0" applyBorder="0" applyAlignment="0" applyProtection="0"/>
  </cellStyleXfs>
  <cellXfs count="102">
    <xf numFmtId="0" fontId="0" fillId="0" borderId="0" xfId="0"/>
    <xf numFmtId="0" fontId="1" fillId="0" borderId="0" xfId="1"/>
    <xf numFmtId="0" fontId="7" fillId="2" borderId="0" xfId="1" applyFont="1" applyFill="1" applyAlignment="1">
      <alignment horizontal="center" vertical="center" wrapText="1"/>
    </xf>
    <xf numFmtId="0" fontId="8" fillId="2" borderId="0" xfId="1" applyFont="1" applyFill="1"/>
    <xf numFmtId="0" fontId="9" fillId="2" borderId="1" xfId="1" applyFont="1" applyFill="1" applyBorder="1" applyAlignment="1">
      <alignment horizontal="center" vertical="center" wrapText="1"/>
    </xf>
    <xf numFmtId="0" fontId="9" fillId="2" borderId="1" xfId="2" applyFont="1" applyFill="1" applyBorder="1" applyAlignment="1">
      <alignment horizontal="center" vertical="center" wrapText="1"/>
    </xf>
    <xf numFmtId="0" fontId="11" fillId="2" borderId="1" xfId="1" applyFont="1" applyFill="1" applyBorder="1" applyAlignment="1">
      <alignment horizontal="center" vertical="center" wrapText="1"/>
    </xf>
    <xf numFmtId="0" fontId="2" fillId="2" borderId="1" xfId="1" applyFont="1" applyFill="1" applyBorder="1" applyAlignment="1">
      <alignment horizontal="center" vertical="center" wrapText="1"/>
    </xf>
    <xf numFmtId="0" fontId="2" fillId="0" borderId="1" xfId="3" applyBorder="1" applyAlignment="1">
      <alignment horizontal="center" vertical="center"/>
    </xf>
    <xf numFmtId="3" fontId="2" fillId="0" borderId="1" xfId="2" applyNumberFormat="1" applyFont="1" applyBorder="1" applyAlignment="1">
      <alignment horizontal="center" vertical="center"/>
    </xf>
    <xf numFmtId="3" fontId="2" fillId="0" borderId="1" xfId="3" applyNumberFormat="1" applyBorder="1" applyAlignment="1">
      <alignment horizontal="center" vertical="center"/>
    </xf>
    <xf numFmtId="0" fontId="3" fillId="2" borderId="1" xfId="1" applyFont="1" applyFill="1" applyBorder="1" applyAlignment="1">
      <alignment horizontal="center" wrapText="1"/>
    </xf>
    <xf numFmtId="3" fontId="2" fillId="0" borderId="1" xfId="4" applyNumberFormat="1" applyBorder="1" applyAlignment="1">
      <alignment horizontal="center" vertical="center"/>
    </xf>
    <xf numFmtId="0" fontId="2" fillId="2" borderId="1" xfId="3" applyFill="1" applyBorder="1" applyAlignment="1">
      <alignment horizontal="center" vertical="center"/>
    </xf>
    <xf numFmtId="0" fontId="2" fillId="2" borderId="1" xfId="3" applyFill="1" applyBorder="1" applyAlignment="1">
      <alignment horizontal="center"/>
    </xf>
    <xf numFmtId="1" fontId="2" fillId="0" borderId="1" xfId="3" applyNumberFormat="1" applyBorder="1" applyAlignment="1">
      <alignment horizontal="center" vertical="center"/>
    </xf>
    <xf numFmtId="1" fontId="3" fillId="2" borderId="1" xfId="1" applyNumberFormat="1" applyFont="1" applyFill="1" applyBorder="1" applyAlignment="1">
      <alignment horizontal="center" wrapText="1"/>
    </xf>
    <xf numFmtId="1" fontId="2" fillId="0" borderId="1" xfId="6" applyNumberFormat="1" applyFont="1" applyBorder="1" applyAlignment="1">
      <alignment horizontal="center" vertical="center"/>
    </xf>
    <xf numFmtId="0" fontId="3" fillId="2" borderId="1" xfId="1" applyFont="1" applyFill="1" applyBorder="1" applyAlignment="1">
      <alignment horizontal="center" vertical="center"/>
    </xf>
    <xf numFmtId="0" fontId="3" fillId="2" borderId="1" xfId="1" applyFont="1" applyFill="1" applyBorder="1" applyAlignment="1">
      <alignment horizontal="center"/>
    </xf>
    <xf numFmtId="0" fontId="14" fillId="0" borderId="0" xfId="3" applyFont="1" applyAlignment="1">
      <alignment horizontal="left" vertical="center"/>
    </xf>
    <xf numFmtId="0" fontId="5" fillId="0" borderId="0" xfId="3" applyFont="1"/>
    <xf numFmtId="0" fontId="8" fillId="0" borderId="0" xfId="1" applyFont="1"/>
    <xf numFmtId="0" fontId="5" fillId="0" borderId="0" xfId="3" applyFont="1" applyAlignment="1">
      <alignment horizontal="left" vertical="center"/>
    </xf>
    <xf numFmtId="3" fontId="5" fillId="0" borderId="0" xfId="3" applyNumberFormat="1" applyFont="1" applyAlignment="1">
      <alignment vertical="center"/>
    </xf>
    <xf numFmtId="0" fontId="5" fillId="0" borderId="0" xfId="3" applyFont="1" applyAlignment="1">
      <alignment vertical="center"/>
    </xf>
    <xf numFmtId="0" fontId="9" fillId="0" borderId="1" xfId="2" applyFont="1" applyBorder="1" applyAlignment="1">
      <alignment vertical="center"/>
    </xf>
    <xf numFmtId="0" fontId="9" fillId="0" borderId="1" xfId="2" applyFont="1" applyBorder="1" applyAlignment="1">
      <alignment horizontal="center" vertical="center"/>
    </xf>
    <xf numFmtId="0" fontId="9" fillId="0" borderId="1" xfId="3" applyFont="1" applyBorder="1" applyAlignment="1">
      <alignment horizontal="center" vertical="center"/>
    </xf>
    <xf numFmtId="0" fontId="9" fillId="2" borderId="1" xfId="3" applyFont="1" applyFill="1" applyBorder="1" applyAlignment="1">
      <alignment horizontal="center" vertical="center"/>
    </xf>
    <xf numFmtId="0" fontId="2" fillId="0" borderId="1" xfId="3" applyBorder="1" applyAlignment="1">
      <alignment vertical="center"/>
    </xf>
    <xf numFmtId="0" fontId="2" fillId="0" borderId="0" xfId="3" applyAlignment="1">
      <alignment horizontal="center" vertical="center"/>
    </xf>
    <xf numFmtId="3" fontId="15" fillId="0" borderId="1" xfId="5" applyNumberFormat="1" applyFont="1" applyBorder="1" applyAlignment="1">
      <alignment horizontal="center" vertical="center"/>
    </xf>
    <xf numFmtId="0" fontId="16" fillId="0" borderId="0" xfId="6" applyFont="1" applyAlignment="1">
      <alignment horizontal="left" vertical="center"/>
    </xf>
    <xf numFmtId="3" fontId="16" fillId="0" borderId="0" xfId="6" applyNumberFormat="1" applyFont="1" applyAlignment="1">
      <alignment vertical="center"/>
    </xf>
    <xf numFmtId="0" fontId="2" fillId="0" borderId="1" xfId="2" applyFont="1" applyBorder="1" applyAlignment="1">
      <alignment vertical="center"/>
    </xf>
    <xf numFmtId="0" fontId="2" fillId="0" borderId="1" xfId="3" applyBorder="1"/>
    <xf numFmtId="1" fontId="9" fillId="0" borderId="1" xfId="2" applyNumberFormat="1" applyFont="1" applyBorder="1" applyAlignment="1">
      <alignment horizontal="center" vertical="center"/>
    </xf>
    <xf numFmtId="1" fontId="9" fillId="2" borderId="1" xfId="2" applyNumberFormat="1" applyFont="1" applyFill="1" applyBorder="1" applyAlignment="1">
      <alignment horizontal="center" vertical="center"/>
    </xf>
    <xf numFmtId="0" fontId="5" fillId="0" borderId="0" xfId="3" applyFont="1" applyAlignment="1">
      <alignment horizontal="center" vertical="center"/>
    </xf>
    <xf numFmtId="0" fontId="5" fillId="0" borderId="0" xfId="2" applyFont="1" applyAlignment="1">
      <alignment vertical="center"/>
    </xf>
    <xf numFmtId="0" fontId="4" fillId="0" borderId="1" xfId="3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8" fillId="0" borderId="0" xfId="1" applyFont="1" applyAlignment="1">
      <alignment horizontal="center"/>
    </xf>
    <xf numFmtId="0" fontId="8" fillId="0" borderId="1" xfId="1" applyFont="1" applyBorder="1" applyAlignment="1">
      <alignment horizontal="center" vertical="center"/>
    </xf>
    <xf numFmtId="1" fontId="9" fillId="0" borderId="1" xfId="3" applyNumberFormat="1" applyFont="1" applyBorder="1" applyAlignment="1">
      <alignment horizontal="center" vertical="center"/>
    </xf>
    <xf numFmtId="3" fontId="9" fillId="0" borderId="1" xfId="4" applyNumberFormat="1" applyFont="1" applyBorder="1" applyAlignment="1">
      <alignment horizontal="center" vertical="center"/>
    </xf>
    <xf numFmtId="3" fontId="9" fillId="0" borderId="1" xfId="3" applyNumberFormat="1" applyFont="1" applyBorder="1" applyAlignment="1">
      <alignment horizontal="center" vertical="center"/>
    </xf>
    <xf numFmtId="0" fontId="14" fillId="5" borderId="1" xfId="2" applyFont="1" applyFill="1" applyBorder="1" applyAlignment="1">
      <alignment horizontal="center" vertical="center"/>
    </xf>
    <xf numFmtId="0" fontId="14" fillId="7" borderId="1" xfId="2" applyFont="1" applyFill="1" applyBorder="1" applyAlignment="1">
      <alignment horizontal="center" vertical="center"/>
    </xf>
    <xf numFmtId="2" fontId="5" fillId="7" borderId="1" xfId="2" applyNumberFormat="1" applyFont="1" applyFill="1" applyBorder="1" applyAlignment="1">
      <alignment horizontal="center" vertical="center"/>
    </xf>
    <xf numFmtId="0" fontId="14" fillId="6" borderId="1" xfId="2" applyFont="1" applyFill="1" applyBorder="1" applyAlignment="1">
      <alignment horizontal="center" vertical="center"/>
    </xf>
    <xf numFmtId="2" fontId="5" fillId="6" borderId="1" xfId="2" applyNumberFormat="1" applyFont="1" applyFill="1" applyBorder="1" applyAlignment="1">
      <alignment horizontal="center" vertical="center"/>
    </xf>
    <xf numFmtId="0" fontId="19" fillId="0" borderId="1" xfId="7" applyFont="1" applyBorder="1" applyAlignment="1" applyProtection="1">
      <alignment horizontal="center" vertical="center"/>
    </xf>
    <xf numFmtId="0" fontId="14" fillId="8" borderId="1" xfId="2" applyFont="1" applyFill="1" applyBorder="1" applyAlignment="1">
      <alignment horizontal="center" vertical="center"/>
    </xf>
    <xf numFmtId="0" fontId="5" fillId="0" borderId="1" xfId="2" applyFont="1" applyBorder="1" applyAlignment="1">
      <alignment horizontal="center" vertical="center"/>
    </xf>
    <xf numFmtId="0" fontId="14" fillId="9" borderId="1" xfId="2" applyFont="1" applyFill="1" applyBorder="1" applyAlignment="1">
      <alignment horizontal="center" vertical="center"/>
    </xf>
    <xf numFmtId="0" fontId="14" fillId="10" borderId="1" xfId="2" applyFont="1" applyFill="1" applyBorder="1" applyAlignment="1">
      <alignment horizontal="center" vertical="center"/>
    </xf>
    <xf numFmtId="0" fontId="14" fillId="11" borderId="1" xfId="2" applyFont="1" applyFill="1" applyBorder="1" applyAlignment="1">
      <alignment horizontal="center" vertical="center"/>
    </xf>
    <xf numFmtId="0" fontId="14" fillId="12" borderId="1" xfId="2" applyFont="1" applyFill="1" applyBorder="1" applyAlignment="1">
      <alignment horizontal="center" vertical="center"/>
    </xf>
    <xf numFmtId="0" fontId="14" fillId="13" borderId="1" xfId="2" applyFont="1" applyFill="1" applyBorder="1" applyAlignment="1">
      <alignment horizontal="center" vertical="center"/>
    </xf>
    <xf numFmtId="0" fontId="0" fillId="0" borderId="0" xfId="0" pivotButton="1"/>
    <xf numFmtId="0" fontId="0" fillId="0" borderId="0" xfId="0" applyAlignment="1">
      <alignment horizontal="left"/>
    </xf>
    <xf numFmtId="0" fontId="17" fillId="3" borderId="1" xfId="0" applyFont="1" applyFill="1" applyBorder="1" applyAlignment="1">
      <alignment horizontal="center" vertical="center"/>
    </xf>
    <xf numFmtId="0" fontId="17" fillId="2" borderId="5" xfId="0" applyFont="1" applyFill="1" applyBorder="1" applyAlignment="1">
      <alignment horizontal="center" vertical="center"/>
    </xf>
    <xf numFmtId="2" fontId="6" fillId="2" borderId="1" xfId="0" applyNumberFormat="1" applyFont="1" applyFill="1" applyBorder="1" applyAlignment="1">
      <alignment horizontal="center" vertical="center"/>
    </xf>
    <xf numFmtId="2" fontId="6" fillId="5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9" fillId="0" borderId="0" xfId="0" applyFont="1"/>
    <xf numFmtId="0" fontId="2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2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 wrapText="1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center" vertical="center" wrapText="1"/>
    </xf>
    <xf numFmtId="0" fontId="9" fillId="0" borderId="7" xfId="0" applyFont="1" applyBorder="1" applyAlignment="1">
      <alignment vertical="center"/>
    </xf>
    <xf numFmtId="0" fontId="9" fillId="0" borderId="7" xfId="0" applyFont="1" applyBorder="1" applyAlignment="1">
      <alignment horizontal="center" vertical="center" wrapText="1"/>
    </xf>
    <xf numFmtId="0" fontId="9" fillId="0" borderId="7" xfId="0" applyFont="1" applyBorder="1" applyAlignment="1">
      <alignment vertical="center" wrapText="1"/>
    </xf>
    <xf numFmtId="10" fontId="0" fillId="0" borderId="0" xfId="8" applyNumberFormat="1" applyFont="1" applyAlignment="1">
      <alignment horizontal="center" vertical="center" wrapText="1"/>
    </xf>
    <xf numFmtId="2" fontId="0" fillId="0" borderId="0" xfId="0" applyNumberFormat="1" applyAlignment="1">
      <alignment horizontal="center" vertical="center" wrapText="1"/>
    </xf>
    <xf numFmtId="0" fontId="0" fillId="0" borderId="0" xfId="0" applyNumberFormat="1"/>
    <xf numFmtId="0" fontId="9" fillId="14" borderId="0" xfId="0" applyFont="1" applyFill="1"/>
    <xf numFmtId="0" fontId="2" fillId="0" borderId="1" xfId="0" applyFont="1" applyBorder="1"/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14" borderId="0" xfId="0" applyFill="1"/>
    <xf numFmtId="0" fontId="17" fillId="4" borderId="4" xfId="0" applyFont="1" applyFill="1" applyBorder="1" applyAlignment="1">
      <alignment horizontal="center" vertical="center" textRotation="90"/>
    </xf>
    <xf numFmtId="0" fontId="17" fillId="4" borderId="0" xfId="0" applyFont="1" applyFill="1" applyAlignment="1">
      <alignment horizontal="center" vertical="center" textRotation="90"/>
    </xf>
    <xf numFmtId="0" fontId="14" fillId="5" borderId="1" xfId="2" applyFont="1" applyFill="1" applyBorder="1" applyAlignment="1">
      <alignment horizontal="center" vertical="center"/>
    </xf>
    <xf numFmtId="0" fontId="14" fillId="6" borderId="3" xfId="2" applyFont="1" applyFill="1" applyBorder="1" applyAlignment="1">
      <alignment horizontal="center" vertical="center" textRotation="180" wrapText="1"/>
    </xf>
    <xf numFmtId="0" fontId="14" fillId="6" borderId="6" xfId="2" applyFont="1" applyFill="1" applyBorder="1" applyAlignment="1">
      <alignment horizontal="center" vertical="center" textRotation="180" wrapText="1"/>
    </xf>
    <xf numFmtId="0" fontId="14" fillId="6" borderId="2" xfId="2" applyFont="1" applyFill="1" applyBorder="1" applyAlignment="1">
      <alignment horizontal="center" vertical="center" textRotation="180" wrapText="1"/>
    </xf>
    <xf numFmtId="0" fontId="0" fillId="15" borderId="0" xfId="0" applyNumberFormat="1" applyFill="1" applyAlignment="1">
      <alignment horizontal="center"/>
    </xf>
    <xf numFmtId="0" fontId="0" fillId="16" borderId="0" xfId="0" applyNumberFormat="1" applyFill="1" applyAlignment="1">
      <alignment horizontal="center"/>
    </xf>
    <xf numFmtId="0" fontId="0" fillId="14" borderId="0" xfId="0" applyNumberFormat="1" applyFill="1" applyAlignment="1">
      <alignment horizontal="center"/>
    </xf>
    <xf numFmtId="0" fontId="21" fillId="0" borderId="0" xfId="0" applyFont="1" applyAlignment="1">
      <alignment horizontal="center" vertical="center" wrapText="1"/>
    </xf>
    <xf numFmtId="0" fontId="21" fillId="0" borderId="8" xfId="0" applyFont="1" applyBorder="1" applyAlignment="1">
      <alignment horizontal="center" vertical="center" wrapText="1"/>
    </xf>
  </cellXfs>
  <cellStyles count="9">
    <cellStyle name="Hipervínculo" xfId="7" builtinId="8"/>
    <cellStyle name="Normal" xfId="0" builtinId="0"/>
    <cellStyle name="Normal 2" xfId="1" xr:uid="{3B561FE5-FCA6-40E2-A810-D743373C8018}"/>
    <cellStyle name="Normal 4" xfId="6" xr:uid="{7425CB78-8053-48CA-9B55-848C1F2B2D6D}"/>
    <cellStyle name="Normal 5" xfId="4" xr:uid="{AABA176F-2894-4885-9D27-BA31EDF38E98}"/>
    <cellStyle name="Normal 8" xfId="3" xr:uid="{7BD17FE5-D346-49E9-AFE8-79CC85BF857A}"/>
    <cellStyle name="Normal_Noti SS" xfId="2" xr:uid="{5A662443-996B-42B6-9A02-20B1726E2F68}"/>
    <cellStyle name="Normal_Pob  1993-2005-  Y PROYECCIONES 2006-2007" xfId="5" xr:uid="{4561CF7F-B54D-4F07-BB6A-CF13C937E13B}"/>
    <cellStyle name="Porcentaje" xfId="8" builtinId="5"/>
  </cellStyles>
  <dxfs count="1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Estilo de tabla dinámica 2" table="0" count="1" xr9:uid="{4B9A886A-6776-4304-9FE0-9416089A9536}">
      <tableStyleElement type="wholeTabl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4.xml"/><Relationship Id="rId13" Type="http://schemas.openxmlformats.org/officeDocument/2006/relationships/pivotCacheDefinition" Target="pivotCache/pivotCacheDefinition9.xml"/><Relationship Id="rId18" Type="http://schemas.openxmlformats.org/officeDocument/2006/relationships/sharedStrings" Target="sharedStrings.xml"/><Relationship Id="rId26" Type="http://schemas.openxmlformats.org/officeDocument/2006/relationships/customXml" Target="../customXml/item5.xml"/><Relationship Id="rId39" Type="http://schemas.openxmlformats.org/officeDocument/2006/relationships/customXml" Target="../customXml/item18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34" Type="http://schemas.openxmlformats.org/officeDocument/2006/relationships/customXml" Target="../customXml/item13.xml"/><Relationship Id="rId7" Type="http://schemas.openxmlformats.org/officeDocument/2006/relationships/pivotCacheDefinition" Target="pivotCache/pivotCacheDefinition3.xml"/><Relationship Id="rId12" Type="http://schemas.openxmlformats.org/officeDocument/2006/relationships/pivotCacheDefinition" Target="pivotCache/pivotCacheDefinition8.xml"/><Relationship Id="rId17" Type="http://schemas.openxmlformats.org/officeDocument/2006/relationships/styles" Target="styles.xml"/><Relationship Id="rId25" Type="http://schemas.openxmlformats.org/officeDocument/2006/relationships/customXml" Target="../customXml/item4.xml"/><Relationship Id="rId33" Type="http://schemas.openxmlformats.org/officeDocument/2006/relationships/customXml" Target="../customXml/item12.xml"/><Relationship Id="rId38" Type="http://schemas.openxmlformats.org/officeDocument/2006/relationships/customXml" Target="../customXml/item17.xml"/><Relationship Id="rId2" Type="http://schemas.openxmlformats.org/officeDocument/2006/relationships/worksheet" Target="worksheets/sheet2.xml"/><Relationship Id="rId16" Type="http://schemas.openxmlformats.org/officeDocument/2006/relationships/connections" Target="connections.xml"/><Relationship Id="rId20" Type="http://schemas.openxmlformats.org/officeDocument/2006/relationships/powerPivotData" Target="model/item.data"/><Relationship Id="rId29" Type="http://schemas.openxmlformats.org/officeDocument/2006/relationships/customXml" Target="../customXml/item8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11" Type="http://schemas.openxmlformats.org/officeDocument/2006/relationships/pivotCacheDefinition" Target="pivotCache/pivotCacheDefinition7.xml"/><Relationship Id="rId24" Type="http://schemas.openxmlformats.org/officeDocument/2006/relationships/customXml" Target="../customXml/item3.xml"/><Relationship Id="rId32" Type="http://schemas.openxmlformats.org/officeDocument/2006/relationships/customXml" Target="../customXml/item11.xml"/><Relationship Id="rId37" Type="http://schemas.openxmlformats.org/officeDocument/2006/relationships/customXml" Target="../customXml/item16.xml"/><Relationship Id="rId5" Type="http://schemas.openxmlformats.org/officeDocument/2006/relationships/pivotCacheDefinition" Target="pivotCache/pivotCacheDefinition1.xml"/><Relationship Id="rId15" Type="http://schemas.openxmlformats.org/officeDocument/2006/relationships/theme" Target="theme/theme1.xml"/><Relationship Id="rId23" Type="http://schemas.openxmlformats.org/officeDocument/2006/relationships/customXml" Target="../customXml/item2.xml"/><Relationship Id="rId28" Type="http://schemas.openxmlformats.org/officeDocument/2006/relationships/customXml" Target="../customXml/item7.xml"/><Relationship Id="rId36" Type="http://schemas.openxmlformats.org/officeDocument/2006/relationships/customXml" Target="../customXml/item15.xml"/><Relationship Id="rId10" Type="http://schemas.openxmlformats.org/officeDocument/2006/relationships/pivotCacheDefinition" Target="pivotCache/pivotCacheDefinition6.xml"/><Relationship Id="rId19" Type="http://schemas.openxmlformats.org/officeDocument/2006/relationships/sheetMetadata" Target="metadata.xml"/><Relationship Id="rId31" Type="http://schemas.openxmlformats.org/officeDocument/2006/relationships/customXml" Target="../customXml/item10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5.xml"/><Relationship Id="rId14" Type="http://schemas.openxmlformats.org/officeDocument/2006/relationships/pivotCacheDefinition" Target="pivotCache/pivotCacheDefinition10.xml"/><Relationship Id="rId22" Type="http://schemas.openxmlformats.org/officeDocument/2006/relationships/customXml" Target="../customXml/item1.xml"/><Relationship Id="rId27" Type="http://schemas.openxmlformats.org/officeDocument/2006/relationships/customXml" Target="../customXml/item6.xml"/><Relationship Id="rId30" Type="http://schemas.openxmlformats.org/officeDocument/2006/relationships/customXml" Target="../customXml/item9.xml"/><Relationship Id="rId35" Type="http://schemas.openxmlformats.org/officeDocument/2006/relationships/customXml" Target="../customXml/item14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 sz="1100" b="1" i="0" u="none" strike="noStrike" kern="1200" spc="0" baseline="0">
                <a:solidFill>
                  <a:sysClr val="windowText" lastClr="000000"/>
                </a:solidFill>
                <a:effectLst/>
              </a:rPr>
              <a:t>FIGURA N°05: CASOS CONFIRMADOS POR DENGUE EN LA MICRORED __________, SEGÚN GRUPOS ETARIOS Y SEXO, 2024*SE16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TD!$F$35</c:f>
              <c:strCache>
                <c:ptCount val="1"/>
                <c:pt idx="0">
                  <c:v>Femenino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36-440E-B3CF-55CC3F5470F1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36-440E-B3CF-55CC3F5470F1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36-440E-B3CF-55CC3F5470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TD!$B$36:$B$54</c:f>
              <c:strCache>
                <c:ptCount val="19"/>
                <c:pt idx="0">
                  <c:v>0 - 4</c:v>
                </c:pt>
                <c:pt idx="1">
                  <c:v>5 - 9</c:v>
                </c:pt>
                <c:pt idx="2">
                  <c:v>10 - 14</c:v>
                </c:pt>
                <c:pt idx="3">
                  <c:v>15 - 19</c:v>
                </c:pt>
                <c:pt idx="4">
                  <c:v>20 - 24</c:v>
                </c:pt>
                <c:pt idx="5">
                  <c:v>25 - 29</c:v>
                </c:pt>
                <c:pt idx="6">
                  <c:v>30 - 34</c:v>
                </c:pt>
                <c:pt idx="7">
                  <c:v>35 - 39</c:v>
                </c:pt>
                <c:pt idx="8">
                  <c:v>40 - 44</c:v>
                </c:pt>
                <c:pt idx="9">
                  <c:v>45 - 49</c:v>
                </c:pt>
                <c:pt idx="10">
                  <c:v>50 - 54</c:v>
                </c:pt>
                <c:pt idx="11">
                  <c:v>55 - 59</c:v>
                </c:pt>
                <c:pt idx="12">
                  <c:v>60 - 64</c:v>
                </c:pt>
                <c:pt idx="13">
                  <c:v>65 - 69</c:v>
                </c:pt>
                <c:pt idx="14">
                  <c:v>70 - 74</c:v>
                </c:pt>
                <c:pt idx="15">
                  <c:v>75 - 79</c:v>
                </c:pt>
                <c:pt idx="16">
                  <c:v>80 - 84</c:v>
                </c:pt>
                <c:pt idx="17">
                  <c:v>85 - 89</c:v>
                </c:pt>
                <c:pt idx="18">
                  <c:v>90 a más</c:v>
                </c:pt>
              </c:strCache>
            </c:strRef>
          </c:cat>
          <c:val>
            <c:numRef>
              <c:f>TD!$F$36:$F$54</c:f>
              <c:numCache>
                <c:formatCode>0;[Red]0</c:formatCode>
                <c:ptCount val="19"/>
                <c:pt idx="0">
                  <c:v>-3</c:v>
                </c:pt>
                <c:pt idx="1">
                  <c:v>-7</c:v>
                </c:pt>
                <c:pt idx="2">
                  <c:v>-18</c:v>
                </c:pt>
                <c:pt idx="3">
                  <c:v>-22</c:v>
                </c:pt>
                <c:pt idx="4">
                  <c:v>-23</c:v>
                </c:pt>
                <c:pt idx="5">
                  <c:v>-12</c:v>
                </c:pt>
                <c:pt idx="6">
                  <c:v>-14</c:v>
                </c:pt>
                <c:pt idx="7">
                  <c:v>-8</c:v>
                </c:pt>
                <c:pt idx="8">
                  <c:v>-8</c:v>
                </c:pt>
                <c:pt idx="9">
                  <c:v>-7</c:v>
                </c:pt>
                <c:pt idx="10">
                  <c:v>-9</c:v>
                </c:pt>
                <c:pt idx="11">
                  <c:v>-6</c:v>
                </c:pt>
                <c:pt idx="12">
                  <c:v>-2</c:v>
                </c:pt>
                <c:pt idx="13">
                  <c:v>-2</c:v>
                </c:pt>
                <c:pt idx="14">
                  <c:v>-2</c:v>
                </c:pt>
                <c:pt idx="15">
                  <c:v>-1</c:v>
                </c:pt>
                <c:pt idx="16">
                  <c:v>0</c:v>
                </c:pt>
                <c:pt idx="17">
                  <c:v>-1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36-440E-B3CF-55CC3F5470F1}"/>
            </c:ext>
          </c:extLst>
        </c:ser>
        <c:ser>
          <c:idx val="1"/>
          <c:order val="1"/>
          <c:tx>
            <c:strRef>
              <c:f>TD!$G$35</c:f>
              <c:strCache>
                <c:ptCount val="1"/>
                <c:pt idx="0">
                  <c:v>Masculino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D9-4376-82E3-15381D58E61A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36-440E-B3CF-55CC3F5470F1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36-440E-B3CF-55CC3F5470F1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836-440E-B3CF-55CC3F5470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TD!$B$36:$B$54</c:f>
              <c:strCache>
                <c:ptCount val="19"/>
                <c:pt idx="0">
                  <c:v>0 - 4</c:v>
                </c:pt>
                <c:pt idx="1">
                  <c:v>5 - 9</c:v>
                </c:pt>
                <c:pt idx="2">
                  <c:v>10 - 14</c:v>
                </c:pt>
                <c:pt idx="3">
                  <c:v>15 - 19</c:v>
                </c:pt>
                <c:pt idx="4">
                  <c:v>20 - 24</c:v>
                </c:pt>
                <c:pt idx="5">
                  <c:v>25 - 29</c:v>
                </c:pt>
                <c:pt idx="6">
                  <c:v>30 - 34</c:v>
                </c:pt>
                <c:pt idx="7">
                  <c:v>35 - 39</c:v>
                </c:pt>
                <c:pt idx="8">
                  <c:v>40 - 44</c:v>
                </c:pt>
                <c:pt idx="9">
                  <c:v>45 - 49</c:v>
                </c:pt>
                <c:pt idx="10">
                  <c:v>50 - 54</c:v>
                </c:pt>
                <c:pt idx="11">
                  <c:v>55 - 59</c:v>
                </c:pt>
                <c:pt idx="12">
                  <c:v>60 - 64</c:v>
                </c:pt>
                <c:pt idx="13">
                  <c:v>65 - 69</c:v>
                </c:pt>
                <c:pt idx="14">
                  <c:v>70 - 74</c:v>
                </c:pt>
                <c:pt idx="15">
                  <c:v>75 - 79</c:v>
                </c:pt>
                <c:pt idx="16">
                  <c:v>80 - 84</c:v>
                </c:pt>
                <c:pt idx="17">
                  <c:v>85 - 89</c:v>
                </c:pt>
                <c:pt idx="18">
                  <c:v>90 a más</c:v>
                </c:pt>
              </c:strCache>
            </c:strRef>
          </c:cat>
          <c:val>
            <c:numRef>
              <c:f>TD!$G$36:$G$54</c:f>
              <c:numCache>
                <c:formatCode>General</c:formatCode>
                <c:ptCount val="19"/>
                <c:pt idx="0">
                  <c:v>2</c:v>
                </c:pt>
                <c:pt idx="1">
                  <c:v>7</c:v>
                </c:pt>
                <c:pt idx="2">
                  <c:v>13</c:v>
                </c:pt>
                <c:pt idx="3">
                  <c:v>10</c:v>
                </c:pt>
                <c:pt idx="4">
                  <c:v>13</c:v>
                </c:pt>
                <c:pt idx="5">
                  <c:v>10</c:v>
                </c:pt>
                <c:pt idx="6">
                  <c:v>6</c:v>
                </c:pt>
                <c:pt idx="7">
                  <c:v>7</c:v>
                </c:pt>
                <c:pt idx="8">
                  <c:v>6</c:v>
                </c:pt>
                <c:pt idx="9">
                  <c:v>4</c:v>
                </c:pt>
                <c:pt idx="10">
                  <c:v>2</c:v>
                </c:pt>
                <c:pt idx="11">
                  <c:v>2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836-440E-B3CF-55CC3F547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78352024"/>
        <c:axId val="1078357064"/>
      </c:barChart>
      <c:catAx>
        <c:axId val="107835202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/>
                  <a:t>Grupos</a:t>
                </a:r>
                <a:r>
                  <a:rPr lang="es-PE" baseline="0"/>
                  <a:t> etarios</a:t>
                </a:r>
                <a:endParaRPr lang="es-PE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078357064"/>
        <c:crosses val="autoZero"/>
        <c:auto val="1"/>
        <c:lblAlgn val="ctr"/>
        <c:lblOffset val="100"/>
        <c:tickLblSkip val="1"/>
        <c:noMultiLvlLbl val="0"/>
      </c:catAx>
      <c:valAx>
        <c:axId val="1078357064"/>
        <c:scaling>
          <c:orientation val="minMax"/>
          <c:max val="25"/>
          <c:min val="-2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/>
                  <a:t>Casos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0;[Red]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078352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1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s-PE" sz="1100" b="1" i="0" u="none" strike="noStrike" kern="1200" spc="0" baseline="0">
                <a:solidFill>
                  <a:sysClr val="windowText" lastClr="000000"/>
                </a:solidFill>
                <a:effectLst/>
              </a:rPr>
              <a:t>FIGURA N°03: CASOS CONFIRMADOS VS HOSPITALIZADOS VS FALLECIDOS POR DENGUE EN LA MICRORED _______________, SEGÚN SEMANAS EPIDEMIOLÓGICAS, 2022-2024*SE16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1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v>Casos</c:v>
          </c:tx>
          <c:spPr>
            <a:solidFill>
              <a:schemeClr val="accent6">
                <a:lumMod val="75000"/>
              </a:schemeClr>
            </a:solidFill>
            <a:ln>
              <a:solidFill>
                <a:schemeClr val="tx1"/>
              </a:solidFill>
            </a:ln>
            <a:effectLst/>
          </c:spPr>
          <c:cat>
            <c:numRef>
              <c:f>(TD!$C$118:$BB$118,TD!$C$118:$BB$118,TD!$C$118:$BB$118)</c:f>
              <c:numCache>
                <c:formatCode>General</c:formatCode>
                <c:ptCount val="15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1</c:v>
                </c:pt>
                <c:pt idx="53">
                  <c:v>2</c:v>
                </c:pt>
                <c:pt idx="54">
                  <c:v>3</c:v>
                </c:pt>
                <c:pt idx="55">
                  <c:v>4</c:v>
                </c:pt>
                <c:pt idx="56">
                  <c:v>5</c:v>
                </c:pt>
                <c:pt idx="57">
                  <c:v>6</c:v>
                </c:pt>
                <c:pt idx="58">
                  <c:v>7</c:v>
                </c:pt>
                <c:pt idx="59">
                  <c:v>8</c:v>
                </c:pt>
                <c:pt idx="60">
                  <c:v>9</c:v>
                </c:pt>
                <c:pt idx="61">
                  <c:v>10</c:v>
                </c:pt>
                <c:pt idx="62">
                  <c:v>11</c:v>
                </c:pt>
                <c:pt idx="63">
                  <c:v>12</c:v>
                </c:pt>
                <c:pt idx="64">
                  <c:v>13</c:v>
                </c:pt>
                <c:pt idx="65">
                  <c:v>14</c:v>
                </c:pt>
                <c:pt idx="66">
                  <c:v>15</c:v>
                </c:pt>
                <c:pt idx="67">
                  <c:v>16</c:v>
                </c:pt>
                <c:pt idx="68">
                  <c:v>17</c:v>
                </c:pt>
                <c:pt idx="69">
                  <c:v>18</c:v>
                </c:pt>
                <c:pt idx="70">
                  <c:v>19</c:v>
                </c:pt>
                <c:pt idx="71">
                  <c:v>20</c:v>
                </c:pt>
                <c:pt idx="72">
                  <c:v>21</c:v>
                </c:pt>
                <c:pt idx="73">
                  <c:v>22</c:v>
                </c:pt>
                <c:pt idx="74">
                  <c:v>23</c:v>
                </c:pt>
                <c:pt idx="75">
                  <c:v>24</c:v>
                </c:pt>
                <c:pt idx="76">
                  <c:v>25</c:v>
                </c:pt>
                <c:pt idx="77">
                  <c:v>26</c:v>
                </c:pt>
                <c:pt idx="78">
                  <c:v>27</c:v>
                </c:pt>
                <c:pt idx="79">
                  <c:v>28</c:v>
                </c:pt>
                <c:pt idx="80">
                  <c:v>29</c:v>
                </c:pt>
                <c:pt idx="81">
                  <c:v>30</c:v>
                </c:pt>
                <c:pt idx="82">
                  <c:v>31</c:v>
                </c:pt>
                <c:pt idx="83">
                  <c:v>32</c:v>
                </c:pt>
                <c:pt idx="84">
                  <c:v>33</c:v>
                </c:pt>
                <c:pt idx="85">
                  <c:v>34</c:v>
                </c:pt>
                <c:pt idx="86">
                  <c:v>35</c:v>
                </c:pt>
                <c:pt idx="87">
                  <c:v>36</c:v>
                </c:pt>
                <c:pt idx="88">
                  <c:v>37</c:v>
                </c:pt>
                <c:pt idx="89">
                  <c:v>38</c:v>
                </c:pt>
                <c:pt idx="90">
                  <c:v>39</c:v>
                </c:pt>
                <c:pt idx="91">
                  <c:v>40</c:v>
                </c:pt>
                <c:pt idx="92">
                  <c:v>41</c:v>
                </c:pt>
                <c:pt idx="93">
                  <c:v>42</c:v>
                </c:pt>
                <c:pt idx="94">
                  <c:v>43</c:v>
                </c:pt>
                <c:pt idx="95">
                  <c:v>44</c:v>
                </c:pt>
                <c:pt idx="96">
                  <c:v>45</c:v>
                </c:pt>
                <c:pt idx="97">
                  <c:v>46</c:v>
                </c:pt>
                <c:pt idx="98">
                  <c:v>47</c:v>
                </c:pt>
                <c:pt idx="99">
                  <c:v>48</c:v>
                </c:pt>
                <c:pt idx="100">
                  <c:v>49</c:v>
                </c:pt>
                <c:pt idx="101">
                  <c:v>50</c:v>
                </c:pt>
                <c:pt idx="102">
                  <c:v>51</c:v>
                </c:pt>
                <c:pt idx="103">
                  <c:v>52</c:v>
                </c:pt>
                <c:pt idx="104">
                  <c:v>1</c:v>
                </c:pt>
                <c:pt idx="105">
                  <c:v>2</c:v>
                </c:pt>
                <c:pt idx="106">
                  <c:v>3</c:v>
                </c:pt>
                <c:pt idx="107">
                  <c:v>4</c:v>
                </c:pt>
                <c:pt idx="108">
                  <c:v>5</c:v>
                </c:pt>
                <c:pt idx="109">
                  <c:v>6</c:v>
                </c:pt>
                <c:pt idx="110">
                  <c:v>7</c:v>
                </c:pt>
                <c:pt idx="111">
                  <c:v>8</c:v>
                </c:pt>
                <c:pt idx="112">
                  <c:v>9</c:v>
                </c:pt>
                <c:pt idx="113">
                  <c:v>10</c:v>
                </c:pt>
                <c:pt idx="114">
                  <c:v>11</c:v>
                </c:pt>
                <c:pt idx="115">
                  <c:v>12</c:v>
                </c:pt>
                <c:pt idx="116">
                  <c:v>13</c:v>
                </c:pt>
                <c:pt idx="117">
                  <c:v>14</c:v>
                </c:pt>
                <c:pt idx="118">
                  <c:v>15</c:v>
                </c:pt>
                <c:pt idx="119">
                  <c:v>16</c:v>
                </c:pt>
                <c:pt idx="120">
                  <c:v>17</c:v>
                </c:pt>
                <c:pt idx="121">
                  <c:v>18</c:v>
                </c:pt>
                <c:pt idx="122">
                  <c:v>19</c:v>
                </c:pt>
                <c:pt idx="123">
                  <c:v>20</c:v>
                </c:pt>
                <c:pt idx="124">
                  <c:v>21</c:v>
                </c:pt>
                <c:pt idx="125">
                  <c:v>22</c:v>
                </c:pt>
                <c:pt idx="126">
                  <c:v>23</c:v>
                </c:pt>
                <c:pt idx="127">
                  <c:v>24</c:v>
                </c:pt>
                <c:pt idx="128">
                  <c:v>25</c:v>
                </c:pt>
                <c:pt idx="129">
                  <c:v>26</c:v>
                </c:pt>
                <c:pt idx="130">
                  <c:v>27</c:v>
                </c:pt>
                <c:pt idx="131">
                  <c:v>28</c:v>
                </c:pt>
                <c:pt idx="132">
                  <c:v>29</c:v>
                </c:pt>
                <c:pt idx="133">
                  <c:v>30</c:v>
                </c:pt>
                <c:pt idx="134">
                  <c:v>31</c:v>
                </c:pt>
                <c:pt idx="135">
                  <c:v>32</c:v>
                </c:pt>
                <c:pt idx="136">
                  <c:v>33</c:v>
                </c:pt>
                <c:pt idx="137">
                  <c:v>34</c:v>
                </c:pt>
                <c:pt idx="138">
                  <c:v>35</c:v>
                </c:pt>
                <c:pt idx="139">
                  <c:v>36</c:v>
                </c:pt>
                <c:pt idx="140">
                  <c:v>37</c:v>
                </c:pt>
                <c:pt idx="141">
                  <c:v>38</c:v>
                </c:pt>
                <c:pt idx="142">
                  <c:v>39</c:v>
                </c:pt>
                <c:pt idx="143">
                  <c:v>40</c:v>
                </c:pt>
                <c:pt idx="144">
                  <c:v>41</c:v>
                </c:pt>
                <c:pt idx="145">
                  <c:v>42</c:v>
                </c:pt>
                <c:pt idx="146">
                  <c:v>43</c:v>
                </c:pt>
                <c:pt idx="147">
                  <c:v>44</c:v>
                </c:pt>
                <c:pt idx="148">
                  <c:v>45</c:v>
                </c:pt>
                <c:pt idx="149">
                  <c:v>46</c:v>
                </c:pt>
                <c:pt idx="150">
                  <c:v>47</c:v>
                </c:pt>
                <c:pt idx="151">
                  <c:v>48</c:v>
                </c:pt>
                <c:pt idx="152">
                  <c:v>49</c:v>
                </c:pt>
                <c:pt idx="153">
                  <c:v>50</c:v>
                </c:pt>
                <c:pt idx="154">
                  <c:v>51</c:v>
                </c:pt>
                <c:pt idx="155">
                  <c:v>52</c:v>
                </c:pt>
              </c:numCache>
            </c:numRef>
          </c:cat>
          <c:val>
            <c:numRef>
              <c:f>(TD!$C$119:$BB$119,TD!$C$120:$BB$120,TD!$C$121:$BB$121)</c:f>
              <c:numCache>
                <c:formatCode>General</c:formatCode>
                <c:ptCount val="156"/>
                <c:pt idx="0">
                  <c:v>7</c:v>
                </c:pt>
                <c:pt idx="1">
                  <c:v>10</c:v>
                </c:pt>
                <c:pt idx="2">
                  <c:v>9</c:v>
                </c:pt>
                <c:pt idx="3">
                  <c:v>5</c:v>
                </c:pt>
                <c:pt idx="4">
                  <c:v>12</c:v>
                </c:pt>
                <c:pt idx="5">
                  <c:v>14</c:v>
                </c:pt>
                <c:pt idx="6">
                  <c:v>14</c:v>
                </c:pt>
                <c:pt idx="7">
                  <c:v>19</c:v>
                </c:pt>
                <c:pt idx="8">
                  <c:v>8</c:v>
                </c:pt>
                <c:pt idx="9">
                  <c:v>10</c:v>
                </c:pt>
                <c:pt idx="10">
                  <c:v>3</c:v>
                </c:pt>
                <c:pt idx="11">
                  <c:v>7</c:v>
                </c:pt>
                <c:pt idx="12">
                  <c:v>7</c:v>
                </c:pt>
                <c:pt idx="13">
                  <c:v>7</c:v>
                </c:pt>
                <c:pt idx="14">
                  <c:v>11</c:v>
                </c:pt>
                <c:pt idx="15">
                  <c:v>12</c:v>
                </c:pt>
                <c:pt idx="16">
                  <c:v>7</c:v>
                </c:pt>
                <c:pt idx="17">
                  <c:v>3</c:v>
                </c:pt>
                <c:pt idx="18">
                  <c:v>6</c:v>
                </c:pt>
                <c:pt idx="19">
                  <c:v>5</c:v>
                </c:pt>
                <c:pt idx="20">
                  <c:v>2</c:v>
                </c:pt>
                <c:pt idx="22">
                  <c:v>1</c:v>
                </c:pt>
                <c:pt idx="23">
                  <c:v>3</c:v>
                </c:pt>
                <c:pt idx="24">
                  <c:v>1</c:v>
                </c:pt>
                <c:pt idx="25">
                  <c:v>1</c:v>
                </c:pt>
                <c:pt idx="26">
                  <c:v>4</c:v>
                </c:pt>
                <c:pt idx="27">
                  <c:v>3</c:v>
                </c:pt>
                <c:pt idx="29">
                  <c:v>2</c:v>
                </c:pt>
                <c:pt idx="31">
                  <c:v>6</c:v>
                </c:pt>
                <c:pt idx="32">
                  <c:v>2</c:v>
                </c:pt>
                <c:pt idx="33">
                  <c:v>1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1</c:v>
                </c:pt>
                <c:pt idx="39">
                  <c:v>3</c:v>
                </c:pt>
                <c:pt idx="40">
                  <c:v>4</c:v>
                </c:pt>
                <c:pt idx="41">
                  <c:v>2</c:v>
                </c:pt>
                <c:pt idx="42">
                  <c:v>2</c:v>
                </c:pt>
                <c:pt idx="43">
                  <c:v>1</c:v>
                </c:pt>
                <c:pt idx="44">
                  <c:v>3</c:v>
                </c:pt>
                <c:pt idx="45">
                  <c:v>6</c:v>
                </c:pt>
                <c:pt idx="46">
                  <c:v>2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7</c:v>
                </c:pt>
                <c:pt idx="51">
                  <c:v>6</c:v>
                </c:pt>
                <c:pt idx="52">
                  <c:v>13</c:v>
                </c:pt>
                <c:pt idx="53">
                  <c:v>8</c:v>
                </c:pt>
                <c:pt idx="54">
                  <c:v>4</c:v>
                </c:pt>
                <c:pt idx="55">
                  <c:v>4</c:v>
                </c:pt>
                <c:pt idx="56">
                  <c:v>9</c:v>
                </c:pt>
                <c:pt idx="57">
                  <c:v>8</c:v>
                </c:pt>
                <c:pt idx="58">
                  <c:v>10</c:v>
                </c:pt>
                <c:pt idx="59">
                  <c:v>8</c:v>
                </c:pt>
                <c:pt idx="60">
                  <c:v>8</c:v>
                </c:pt>
                <c:pt idx="61">
                  <c:v>19</c:v>
                </c:pt>
                <c:pt idx="62">
                  <c:v>9</c:v>
                </c:pt>
                <c:pt idx="63">
                  <c:v>16</c:v>
                </c:pt>
                <c:pt idx="64">
                  <c:v>12</c:v>
                </c:pt>
                <c:pt idx="65">
                  <c:v>10</c:v>
                </c:pt>
                <c:pt idx="66">
                  <c:v>8</c:v>
                </c:pt>
                <c:pt idx="67">
                  <c:v>12</c:v>
                </c:pt>
                <c:pt idx="68">
                  <c:v>8</c:v>
                </c:pt>
                <c:pt idx="69">
                  <c:v>4</c:v>
                </c:pt>
                <c:pt idx="70">
                  <c:v>3</c:v>
                </c:pt>
                <c:pt idx="71">
                  <c:v>8</c:v>
                </c:pt>
                <c:pt idx="72">
                  <c:v>8</c:v>
                </c:pt>
                <c:pt idx="73">
                  <c:v>3</c:v>
                </c:pt>
                <c:pt idx="74">
                  <c:v>7</c:v>
                </c:pt>
                <c:pt idx="75">
                  <c:v>9</c:v>
                </c:pt>
                <c:pt idx="76">
                  <c:v>6</c:v>
                </c:pt>
                <c:pt idx="77">
                  <c:v>3</c:v>
                </c:pt>
                <c:pt idx="78">
                  <c:v>5</c:v>
                </c:pt>
                <c:pt idx="79">
                  <c:v>4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5</c:v>
                </c:pt>
                <c:pt idx="84">
                  <c:v>2</c:v>
                </c:pt>
                <c:pt idx="85">
                  <c:v>8</c:v>
                </c:pt>
                <c:pt idx="86">
                  <c:v>7</c:v>
                </c:pt>
                <c:pt idx="87">
                  <c:v>1</c:v>
                </c:pt>
                <c:pt idx="88">
                  <c:v>4</c:v>
                </c:pt>
                <c:pt idx="89">
                  <c:v>8</c:v>
                </c:pt>
                <c:pt idx="90">
                  <c:v>2</c:v>
                </c:pt>
                <c:pt idx="91">
                  <c:v>3</c:v>
                </c:pt>
                <c:pt idx="92">
                  <c:v>1</c:v>
                </c:pt>
                <c:pt idx="93">
                  <c:v>5</c:v>
                </c:pt>
                <c:pt idx="94">
                  <c:v>10</c:v>
                </c:pt>
                <c:pt idx="95">
                  <c:v>9</c:v>
                </c:pt>
                <c:pt idx="96">
                  <c:v>6</c:v>
                </c:pt>
                <c:pt idx="97">
                  <c:v>8</c:v>
                </c:pt>
                <c:pt idx="98">
                  <c:v>7</c:v>
                </c:pt>
                <c:pt idx="99">
                  <c:v>10</c:v>
                </c:pt>
                <c:pt idx="100">
                  <c:v>16</c:v>
                </c:pt>
                <c:pt idx="101">
                  <c:v>10</c:v>
                </c:pt>
                <c:pt idx="102">
                  <c:v>13</c:v>
                </c:pt>
                <c:pt idx="103">
                  <c:v>15</c:v>
                </c:pt>
                <c:pt idx="104">
                  <c:v>11</c:v>
                </c:pt>
                <c:pt idx="105">
                  <c:v>19</c:v>
                </c:pt>
                <c:pt idx="106">
                  <c:v>16</c:v>
                </c:pt>
                <c:pt idx="107">
                  <c:v>14</c:v>
                </c:pt>
                <c:pt idx="108">
                  <c:v>17</c:v>
                </c:pt>
                <c:pt idx="109">
                  <c:v>14</c:v>
                </c:pt>
                <c:pt idx="110">
                  <c:v>16</c:v>
                </c:pt>
                <c:pt idx="111">
                  <c:v>15</c:v>
                </c:pt>
                <c:pt idx="112">
                  <c:v>21</c:v>
                </c:pt>
                <c:pt idx="113">
                  <c:v>22</c:v>
                </c:pt>
                <c:pt idx="114">
                  <c:v>16</c:v>
                </c:pt>
                <c:pt idx="115">
                  <c:v>13</c:v>
                </c:pt>
                <c:pt idx="116">
                  <c:v>8</c:v>
                </c:pt>
                <c:pt idx="117">
                  <c:v>8</c:v>
                </c:pt>
                <c:pt idx="118">
                  <c:v>11</c:v>
                </c:pt>
                <c:pt idx="119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E5-4BA4-A95A-233FAA635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8123784"/>
        <c:axId val="1078151864"/>
      </c:areaChart>
      <c:barChart>
        <c:barDir val="col"/>
        <c:grouping val="stacked"/>
        <c:varyColors val="0"/>
        <c:ser>
          <c:idx val="1"/>
          <c:order val="1"/>
          <c:tx>
            <c:v>Hospitalizados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(TD!$C$132:$BB$132,TD!$C$133:$BB$133,TD!$C$134:$BB$134)</c:f>
              <c:numCache>
                <c:formatCode>General</c:formatCode>
                <c:ptCount val="156"/>
                <c:pt idx="0">
                  <c:v>2</c:v>
                </c:pt>
                <c:pt idx="1">
                  <c:v>5</c:v>
                </c:pt>
                <c:pt idx="2">
                  <c:v>6</c:v>
                </c:pt>
                <c:pt idx="3">
                  <c:v>1</c:v>
                </c:pt>
                <c:pt idx="4">
                  <c:v>5</c:v>
                </c:pt>
                <c:pt idx="5">
                  <c:v>1</c:v>
                </c:pt>
                <c:pt idx="6">
                  <c:v>6</c:v>
                </c:pt>
                <c:pt idx="7">
                  <c:v>2</c:v>
                </c:pt>
                <c:pt idx="9">
                  <c:v>4</c:v>
                </c:pt>
                <c:pt idx="10">
                  <c:v>1</c:v>
                </c:pt>
                <c:pt idx="11">
                  <c:v>3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6">
                  <c:v>1</c:v>
                </c:pt>
                <c:pt idx="18">
                  <c:v>1</c:v>
                </c:pt>
                <c:pt idx="19">
                  <c:v>1</c:v>
                </c:pt>
                <c:pt idx="26">
                  <c:v>3</c:v>
                </c:pt>
                <c:pt idx="27">
                  <c:v>3</c:v>
                </c:pt>
                <c:pt idx="29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6">
                  <c:v>1</c:v>
                </c:pt>
                <c:pt idx="40">
                  <c:v>3</c:v>
                </c:pt>
                <c:pt idx="42">
                  <c:v>1</c:v>
                </c:pt>
                <c:pt idx="44">
                  <c:v>2</c:v>
                </c:pt>
                <c:pt idx="45">
                  <c:v>2</c:v>
                </c:pt>
                <c:pt idx="46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2</c:v>
                </c:pt>
                <c:pt idx="52">
                  <c:v>6</c:v>
                </c:pt>
                <c:pt idx="53">
                  <c:v>4</c:v>
                </c:pt>
                <c:pt idx="54">
                  <c:v>1</c:v>
                </c:pt>
                <c:pt idx="55">
                  <c:v>2</c:v>
                </c:pt>
                <c:pt idx="56">
                  <c:v>3</c:v>
                </c:pt>
                <c:pt idx="57">
                  <c:v>2</c:v>
                </c:pt>
                <c:pt idx="58">
                  <c:v>6</c:v>
                </c:pt>
                <c:pt idx="59">
                  <c:v>4</c:v>
                </c:pt>
                <c:pt idx="60">
                  <c:v>5</c:v>
                </c:pt>
                <c:pt idx="61">
                  <c:v>8</c:v>
                </c:pt>
                <c:pt idx="62">
                  <c:v>2</c:v>
                </c:pt>
                <c:pt idx="63">
                  <c:v>6</c:v>
                </c:pt>
                <c:pt idx="64">
                  <c:v>5</c:v>
                </c:pt>
                <c:pt idx="65">
                  <c:v>4</c:v>
                </c:pt>
                <c:pt idx="66">
                  <c:v>1</c:v>
                </c:pt>
                <c:pt idx="67">
                  <c:v>2</c:v>
                </c:pt>
                <c:pt idx="68">
                  <c:v>2</c:v>
                </c:pt>
                <c:pt idx="70">
                  <c:v>1</c:v>
                </c:pt>
                <c:pt idx="71">
                  <c:v>1</c:v>
                </c:pt>
                <c:pt idx="72">
                  <c:v>4</c:v>
                </c:pt>
                <c:pt idx="74">
                  <c:v>2</c:v>
                </c:pt>
                <c:pt idx="75">
                  <c:v>4</c:v>
                </c:pt>
                <c:pt idx="76">
                  <c:v>2</c:v>
                </c:pt>
                <c:pt idx="77">
                  <c:v>2</c:v>
                </c:pt>
                <c:pt idx="78">
                  <c:v>1</c:v>
                </c:pt>
                <c:pt idx="80">
                  <c:v>1</c:v>
                </c:pt>
                <c:pt idx="83">
                  <c:v>3</c:v>
                </c:pt>
                <c:pt idx="85">
                  <c:v>4</c:v>
                </c:pt>
                <c:pt idx="86">
                  <c:v>3</c:v>
                </c:pt>
                <c:pt idx="88">
                  <c:v>3</c:v>
                </c:pt>
                <c:pt idx="89">
                  <c:v>2</c:v>
                </c:pt>
                <c:pt idx="90">
                  <c:v>1</c:v>
                </c:pt>
                <c:pt idx="91">
                  <c:v>2</c:v>
                </c:pt>
                <c:pt idx="93">
                  <c:v>2</c:v>
                </c:pt>
                <c:pt idx="94">
                  <c:v>1</c:v>
                </c:pt>
                <c:pt idx="96">
                  <c:v>2</c:v>
                </c:pt>
                <c:pt idx="97">
                  <c:v>1</c:v>
                </c:pt>
                <c:pt idx="98">
                  <c:v>1</c:v>
                </c:pt>
                <c:pt idx="99">
                  <c:v>2</c:v>
                </c:pt>
                <c:pt idx="101">
                  <c:v>1</c:v>
                </c:pt>
                <c:pt idx="102">
                  <c:v>3</c:v>
                </c:pt>
                <c:pt idx="103">
                  <c:v>1</c:v>
                </c:pt>
                <c:pt idx="104">
                  <c:v>2</c:v>
                </c:pt>
                <c:pt idx="105">
                  <c:v>4</c:v>
                </c:pt>
                <c:pt idx="106">
                  <c:v>2</c:v>
                </c:pt>
                <c:pt idx="107">
                  <c:v>3</c:v>
                </c:pt>
                <c:pt idx="108">
                  <c:v>3</c:v>
                </c:pt>
                <c:pt idx="109">
                  <c:v>2</c:v>
                </c:pt>
                <c:pt idx="110">
                  <c:v>4</c:v>
                </c:pt>
                <c:pt idx="111">
                  <c:v>3</c:v>
                </c:pt>
                <c:pt idx="112">
                  <c:v>7</c:v>
                </c:pt>
                <c:pt idx="113">
                  <c:v>12</c:v>
                </c:pt>
                <c:pt idx="114">
                  <c:v>4</c:v>
                </c:pt>
                <c:pt idx="115">
                  <c:v>2</c:v>
                </c:pt>
                <c:pt idx="118">
                  <c:v>2</c:v>
                </c:pt>
                <c:pt idx="119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1D-496E-845D-350CB0578B16}"/>
            </c:ext>
          </c:extLst>
        </c:ser>
        <c:ser>
          <c:idx val="2"/>
          <c:order val="2"/>
          <c:tx>
            <c:v>Fallecidos</c:v>
          </c:tx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(TD!$C$145:$BB$145,TD!$C$146:$BB$146,TD!$C$147:$BB$147)</c:f>
              <c:numCache>
                <c:formatCode>General</c:formatCode>
                <c:ptCount val="156"/>
                <c:pt idx="52">
                  <c:v>1</c:v>
                </c:pt>
                <c:pt idx="83">
                  <c:v>1</c:v>
                </c:pt>
                <c:pt idx="91">
                  <c:v>1</c:v>
                </c:pt>
                <c:pt idx="93">
                  <c:v>1</c:v>
                </c:pt>
                <c:pt idx="10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1D-496E-845D-350CB0578B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78123784"/>
        <c:axId val="1078151864"/>
      </c:barChart>
      <c:catAx>
        <c:axId val="10781237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/>
                  <a:t>Semanas epidemiológicas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078151864"/>
        <c:crosses val="autoZero"/>
        <c:auto val="1"/>
        <c:lblAlgn val="ctr"/>
        <c:lblOffset val="100"/>
        <c:noMultiLvlLbl val="0"/>
      </c:catAx>
      <c:valAx>
        <c:axId val="1078151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/>
                  <a:t>Casos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078123784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 sz="1100" b="1" i="0" u="none" strike="noStrike" kern="1200" spc="0" baseline="0">
                <a:solidFill>
                  <a:sysClr val="windowText" lastClr="000000"/>
                </a:solidFill>
                <a:effectLst/>
              </a:rPr>
              <a:t>FIGURA N°06: CASOS CONFIRMADOS POR DENGUE EN LA MICRORED _______________, SEGÚN ETAPAS DE VIDA, 2024*SE16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pieChart>
        <c:varyColors val="1"/>
        <c:ser>
          <c:idx val="0"/>
          <c:order val="0"/>
          <c:tx>
            <c:v>Etapas de vida</c:v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2FF-43FA-8DE3-14524F51960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2FF-43FA-8DE3-14524F51960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2FF-43FA-8DE3-14524F51960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2FF-43FA-8DE3-14524F51960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02FF-43FA-8DE3-14524F51960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TD!$B$65:$B$69</c:f>
              <c:strCache>
                <c:ptCount val="5"/>
                <c:pt idx="0">
                  <c:v>Niño (0a - 11a)</c:v>
                </c:pt>
                <c:pt idx="1">
                  <c:v>Adolescente (12a - 17a)</c:v>
                </c:pt>
                <c:pt idx="2">
                  <c:v>Joven (18a - 29a)</c:v>
                </c:pt>
                <c:pt idx="3">
                  <c:v>Adulto (30a - 59a)</c:v>
                </c:pt>
                <c:pt idx="4">
                  <c:v>Adulto mayor (60a +)</c:v>
                </c:pt>
              </c:strCache>
            </c:strRef>
          </c:cat>
          <c:val>
            <c:numRef>
              <c:f>TD!$C$65:$C$69</c:f>
              <c:numCache>
                <c:formatCode>General</c:formatCode>
                <c:ptCount val="5"/>
                <c:pt idx="0">
                  <c:v>31</c:v>
                </c:pt>
                <c:pt idx="1">
                  <c:v>38</c:v>
                </c:pt>
                <c:pt idx="2">
                  <c:v>71</c:v>
                </c:pt>
                <c:pt idx="3">
                  <c:v>79</c:v>
                </c:pt>
                <c:pt idx="4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2FF-43FA-8DE3-14524F519609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PE" sz="1100" b="1" i="0" u="none" strike="noStrike" kern="1200" spc="0" baseline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es-PE" sz="1100" b="1" i="0" u="none" strike="noStrike" kern="1200" spc="0" baseline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FIGURA N°01: DISTRITO YANTALO - CANAL ENDÉMICO DE DENGUE, 2011-2024*SE16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PE" sz="1100" b="1" i="0" u="none" strike="noStrike" kern="1200" spc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v>Éxito</c:v>
          </c:tx>
          <c:spPr>
            <a:solidFill>
              <a:schemeClr val="bg1"/>
            </a:solidFill>
            <a:ln w="25400">
              <a:noFill/>
            </a:ln>
            <a:effectLst/>
          </c:spPr>
          <c:cat>
            <c:numRef>
              <c:f>'Canal Endémico'!$C$45:$BB$45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'Canal Endémico'!$C$46:$BB$46</c:f>
              <c:numCache>
                <c:formatCode>0.00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0.75262216736001819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0.41797235148153644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0.34670394358179107</c:v>
                </c:pt>
                <c:pt idx="19">
                  <c:v>0.54938416015855962</c:v>
                </c:pt>
                <c:pt idx="20">
                  <c:v>0</c:v>
                </c:pt>
                <c:pt idx="21">
                  <c:v>0</c:v>
                </c:pt>
                <c:pt idx="22">
                  <c:v>3.9287693461483648E-2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0.19918982823816989</c:v>
                </c:pt>
                <c:pt idx="27">
                  <c:v>0</c:v>
                </c:pt>
                <c:pt idx="28">
                  <c:v>0</c:v>
                </c:pt>
                <c:pt idx="29">
                  <c:v>0.18659491811865622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0.23136748855081049</c:v>
                </c:pt>
                <c:pt idx="41">
                  <c:v>0.10887617992551663</c:v>
                </c:pt>
                <c:pt idx="42">
                  <c:v>0.38921373724418284</c:v>
                </c:pt>
                <c:pt idx="43">
                  <c:v>0</c:v>
                </c:pt>
                <c:pt idx="44">
                  <c:v>0.25333299484852878</c:v>
                </c:pt>
                <c:pt idx="45">
                  <c:v>0.9430631674784592</c:v>
                </c:pt>
                <c:pt idx="46">
                  <c:v>0</c:v>
                </c:pt>
                <c:pt idx="47">
                  <c:v>9.3214242474871825E-2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0.32187844752830563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4C-4720-83A2-B4DAC62FE24A}"/>
            </c:ext>
          </c:extLst>
        </c:ser>
        <c:ser>
          <c:idx val="1"/>
          <c:order val="1"/>
          <c:tx>
            <c:v>Seguridad</c:v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  <a:effectLst/>
          </c:spPr>
          <c:cat>
            <c:numRef>
              <c:f>'Canal Endémico'!$C$45:$BB$45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'Canal Endémico'!$C$47:$BB$47</c:f>
              <c:numCache>
                <c:formatCode>0.00</c:formatCode>
                <c:ptCount val="52"/>
                <c:pt idx="0">
                  <c:v>4.6937467563034216</c:v>
                </c:pt>
                <c:pt idx="1">
                  <c:v>3.989951228131162</c:v>
                </c:pt>
                <c:pt idx="2">
                  <c:v>3.5421352153013168</c:v>
                </c:pt>
                <c:pt idx="3">
                  <c:v>2.4731781829247681</c:v>
                </c:pt>
                <c:pt idx="4">
                  <c:v>4.6710898240162937</c:v>
                </c:pt>
                <c:pt idx="5">
                  <c:v>5.1651057773225011</c:v>
                </c:pt>
                <c:pt idx="6">
                  <c:v>5.9270915308931107</c:v>
                </c:pt>
                <c:pt idx="7">
                  <c:v>6.9734705610740582</c:v>
                </c:pt>
                <c:pt idx="8">
                  <c:v>4.3431251695275623</c:v>
                </c:pt>
                <c:pt idx="9">
                  <c:v>6.1820701906504514</c:v>
                </c:pt>
                <c:pt idx="10">
                  <c:v>4.8244869115828841</c:v>
                </c:pt>
                <c:pt idx="11">
                  <c:v>5.1662351657701642</c:v>
                </c:pt>
                <c:pt idx="12">
                  <c:v>4.1231283590531449</c:v>
                </c:pt>
                <c:pt idx="13">
                  <c:v>3.6968851263471088</c:v>
                </c:pt>
                <c:pt idx="14">
                  <c:v>4.5412617370166473</c:v>
                </c:pt>
                <c:pt idx="15">
                  <c:v>5.1653997945794012</c:v>
                </c:pt>
                <c:pt idx="16">
                  <c:v>3.3040596378669989</c:v>
                </c:pt>
                <c:pt idx="17">
                  <c:v>1.5321553957414911</c:v>
                </c:pt>
                <c:pt idx="18">
                  <c:v>2.1166716505597041</c:v>
                </c:pt>
                <c:pt idx="19">
                  <c:v>2.7066320430896278</c:v>
                </c:pt>
                <c:pt idx="20">
                  <c:v>2.5160633306202893</c:v>
                </c:pt>
                <c:pt idx="21">
                  <c:v>1.2671776527044198</c:v>
                </c:pt>
                <c:pt idx="22">
                  <c:v>1.9711011834653158</c:v>
                </c:pt>
                <c:pt idx="23">
                  <c:v>2.8009134555087849</c:v>
                </c:pt>
                <c:pt idx="24">
                  <c:v>1.8870619378306754</c:v>
                </c:pt>
                <c:pt idx="25">
                  <c:v>1.6213295886133212</c:v>
                </c:pt>
                <c:pt idx="26">
                  <c:v>2.1769459574549188</c:v>
                </c:pt>
                <c:pt idx="27">
                  <c:v>1.6898833357452292</c:v>
                </c:pt>
                <c:pt idx="28">
                  <c:v>0.67933657014864968</c:v>
                </c:pt>
                <c:pt idx="29">
                  <c:v>0.73790694919396727</c:v>
                </c:pt>
                <c:pt idx="30">
                  <c:v>1.1468019593280763</c:v>
                </c:pt>
                <c:pt idx="31">
                  <c:v>2.4794722025773277</c:v>
                </c:pt>
                <c:pt idx="32">
                  <c:v>0.94303386171088077</c:v>
                </c:pt>
                <c:pt idx="33">
                  <c:v>2.6212557488990562</c:v>
                </c:pt>
                <c:pt idx="34">
                  <c:v>2.2305785894102597</c:v>
                </c:pt>
                <c:pt idx="35">
                  <c:v>1.3089861175525686</c:v>
                </c:pt>
                <c:pt idx="36">
                  <c:v>1.351686591069037</c:v>
                </c:pt>
                <c:pt idx="37">
                  <c:v>2.5141166662368968</c:v>
                </c:pt>
                <c:pt idx="38">
                  <c:v>0.71617188646066021</c:v>
                </c:pt>
                <c:pt idx="39">
                  <c:v>1.3414547865328776</c:v>
                </c:pt>
                <c:pt idx="40">
                  <c:v>1.7410300617156487</c:v>
                </c:pt>
                <c:pt idx="41">
                  <c:v>1.7829819693339251</c:v>
                </c:pt>
                <c:pt idx="42">
                  <c:v>3.3064084976192127</c:v>
                </c:pt>
                <c:pt idx="43">
                  <c:v>3.7447915594063463</c:v>
                </c:pt>
                <c:pt idx="44">
                  <c:v>2.7777355036054452</c:v>
                </c:pt>
                <c:pt idx="45">
                  <c:v>4.3914894823660573</c:v>
                </c:pt>
                <c:pt idx="46">
                  <c:v>2.6918008103917863</c:v>
                </c:pt>
                <c:pt idx="47">
                  <c:v>3.2212945436024052</c:v>
                </c:pt>
                <c:pt idx="48">
                  <c:v>4.711760366463662</c:v>
                </c:pt>
                <c:pt idx="49">
                  <c:v>3.8947904703076177</c:v>
                </c:pt>
                <c:pt idx="50">
                  <c:v>4.4858295507349224</c:v>
                </c:pt>
                <c:pt idx="51">
                  <c:v>4.588998403657687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4C-4720-83A2-B4DAC62FE24A}"/>
            </c:ext>
          </c:extLst>
        </c:ser>
        <c:ser>
          <c:idx val="2"/>
          <c:order val="2"/>
          <c:tx>
            <c:v>Alarma</c:v>
          </c:tx>
          <c:spPr>
            <a:solidFill>
              <a:srgbClr val="FFFF00"/>
            </a:solidFill>
            <a:ln w="25400">
              <a:noFill/>
            </a:ln>
            <a:effectLst/>
          </c:spPr>
          <c:cat>
            <c:numRef>
              <c:f>'Canal Endémico'!$C$45:$BB$45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'Canal Endémico'!$C$48:$BB$48</c:f>
              <c:numCache>
                <c:formatCode>0.00</c:formatCode>
                <c:ptCount val="52"/>
                <c:pt idx="0">
                  <c:v>4.9447035432044579</c:v>
                </c:pt>
                <c:pt idx="1">
                  <c:v>4.1709582200489379</c:v>
                </c:pt>
                <c:pt idx="2">
                  <c:v>3.6845515122669061</c:v>
                </c:pt>
                <c:pt idx="3">
                  <c:v>2.5426371225689781</c:v>
                </c:pt>
                <c:pt idx="4">
                  <c:v>4.9165441667057248</c:v>
                </c:pt>
                <c:pt idx="5">
                  <c:v>5.4682899928450555</c:v>
                </c:pt>
                <c:pt idx="6">
                  <c:v>6.3272687279120676</c:v>
                </c:pt>
                <c:pt idx="7">
                  <c:v>7.5255363846342904</c:v>
                </c:pt>
                <c:pt idx="8">
                  <c:v>4.5561239062569818</c:v>
                </c:pt>
                <c:pt idx="9">
                  <c:v>6.6174496529413434</c:v>
                </c:pt>
                <c:pt idx="10">
                  <c:v>5.091942677432943</c:v>
                </c:pt>
                <c:pt idx="11">
                  <c:v>5.473371660345336</c:v>
                </c:pt>
                <c:pt idx="12">
                  <c:v>4.3178974834931543</c:v>
                </c:pt>
                <c:pt idx="13">
                  <c:v>3.8528974142464061</c:v>
                </c:pt>
                <c:pt idx="14">
                  <c:v>4.7787790844416254</c:v>
                </c:pt>
                <c:pt idx="15">
                  <c:v>5.4708226838277305</c:v>
                </c:pt>
                <c:pt idx="16">
                  <c:v>3.428496795234016</c:v>
                </c:pt>
                <c:pt idx="17">
                  <c:v>1.5588385193247001</c:v>
                </c:pt>
                <c:pt idx="18">
                  <c:v>2.1673041035340823</c:v>
                </c:pt>
                <c:pt idx="19">
                  <c:v>2.7892333271784975</c:v>
                </c:pt>
                <c:pt idx="20">
                  <c:v>2.5885361888243628</c:v>
                </c:pt>
                <c:pt idx="21">
                  <c:v>1.2854860631430118</c:v>
                </c:pt>
                <c:pt idx="22">
                  <c:v>2.0151618691102815</c:v>
                </c:pt>
                <c:pt idx="23">
                  <c:v>2.8905489019614894</c:v>
                </c:pt>
                <c:pt idx="24">
                  <c:v>1.9278040087373851</c:v>
                </c:pt>
                <c:pt idx="25">
                  <c:v>1.6512195864916315</c:v>
                </c:pt>
                <c:pt idx="26">
                  <c:v>2.23059251806853</c:v>
                </c:pt>
                <c:pt idx="27">
                  <c:v>1.7223539495989331</c:v>
                </c:pt>
                <c:pt idx="28">
                  <c:v>0.68458818856824899</c:v>
                </c:pt>
                <c:pt idx="29">
                  <c:v>0.74407164586513752</c:v>
                </c:pt>
                <c:pt idx="30">
                  <c:v>1.1617261247464279</c:v>
                </c:pt>
                <c:pt idx="31">
                  <c:v>2.5494720455579514</c:v>
                </c:pt>
                <c:pt idx="32">
                  <c:v>0.95314337043904029</c:v>
                </c:pt>
                <c:pt idx="33">
                  <c:v>2.6999222682105795</c:v>
                </c:pt>
                <c:pt idx="34">
                  <c:v>2.2874391680319115</c:v>
                </c:pt>
                <c:pt idx="35">
                  <c:v>1.3284531276983682</c:v>
                </c:pt>
                <c:pt idx="36">
                  <c:v>1.3724195847056557</c:v>
                </c:pt>
                <c:pt idx="37">
                  <c:v>2.5860049743833837</c:v>
                </c:pt>
                <c:pt idx="38">
                  <c:v>0.72199898311793764</c:v>
                </c:pt>
                <c:pt idx="39">
                  <c:v>1.3618967686981336</c:v>
                </c:pt>
                <c:pt idx="40">
                  <c:v>1.7753306022859763</c:v>
                </c:pt>
                <c:pt idx="41">
                  <c:v>1.819005370883982</c:v>
                </c:pt>
                <c:pt idx="42">
                  <c:v>3.4298969676012856</c:v>
                </c:pt>
                <c:pt idx="43">
                  <c:v>3.9054330456504771</c:v>
                </c:pt>
                <c:pt idx="44">
                  <c:v>2.8650250566358726</c:v>
                </c:pt>
                <c:pt idx="45">
                  <c:v>4.6079748521773016</c:v>
                </c:pt>
                <c:pt idx="46">
                  <c:v>2.7741251792030344</c:v>
                </c:pt>
                <c:pt idx="47">
                  <c:v>3.3389003525455712</c:v>
                </c:pt>
                <c:pt idx="48">
                  <c:v>4.9638095259339501</c:v>
                </c:pt>
                <c:pt idx="49">
                  <c:v>4.0678871787254005</c:v>
                </c:pt>
                <c:pt idx="50">
                  <c:v>4.7144519524762343</c:v>
                </c:pt>
                <c:pt idx="51">
                  <c:v>4.8270546909347658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4C-4720-83A2-B4DAC62FE2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4580808"/>
        <c:axId val="694523408"/>
      </c:areaChart>
      <c:barChart>
        <c:barDir val="col"/>
        <c:grouping val="clustered"/>
        <c:varyColors val="0"/>
        <c:ser>
          <c:idx val="3"/>
          <c:order val="3"/>
          <c:tx>
            <c:v>Casos</c:v>
          </c:tx>
          <c:spPr>
            <a:solidFill>
              <a:srgbClr val="7030A0">
                <a:alpha val="50000"/>
              </a:srgbClr>
            </a:solidFill>
            <a:ln>
              <a:noFill/>
            </a:ln>
            <a:effectLst/>
          </c:spPr>
          <c:invertIfNegative val="0"/>
          <c:dLbls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B2-4A0C-A2FA-C68F4F6FCCD5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B2-4A0C-A2FA-C68F4F6FCC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'Canal Endémico'!$C$50:$BB$50</c:f>
              <c:numCache>
                <c:formatCode>General</c:formatCode>
                <c:ptCount val="52"/>
                <c:pt idx="0">
                  <c:v>11</c:v>
                </c:pt>
                <c:pt idx="1">
                  <c:v>19</c:v>
                </c:pt>
                <c:pt idx="2">
                  <c:v>16</c:v>
                </c:pt>
                <c:pt idx="3">
                  <c:v>14</c:v>
                </c:pt>
                <c:pt idx="4">
                  <c:v>17</c:v>
                </c:pt>
                <c:pt idx="5">
                  <c:v>14</c:v>
                </c:pt>
                <c:pt idx="6">
                  <c:v>16</c:v>
                </c:pt>
                <c:pt idx="7">
                  <c:v>15</c:v>
                </c:pt>
                <c:pt idx="8">
                  <c:v>21</c:v>
                </c:pt>
                <c:pt idx="9">
                  <c:v>22</c:v>
                </c:pt>
                <c:pt idx="10">
                  <c:v>16</c:v>
                </c:pt>
                <c:pt idx="11">
                  <c:v>13</c:v>
                </c:pt>
                <c:pt idx="12">
                  <c:v>8</c:v>
                </c:pt>
                <c:pt idx="13">
                  <c:v>9</c:v>
                </c:pt>
                <c:pt idx="14">
                  <c:v>20</c:v>
                </c:pt>
                <c:pt idx="15">
                  <c:v>28</c:v>
                </c:pt>
                <c:pt idx="16">
                  <c:v>8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F4C-4720-83A2-B4DAC62FE2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694580808"/>
        <c:axId val="694523408"/>
      </c:barChart>
      <c:catAx>
        <c:axId val="694580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94523408"/>
        <c:crosses val="autoZero"/>
        <c:auto val="1"/>
        <c:lblAlgn val="ctr"/>
        <c:lblOffset val="100"/>
        <c:noMultiLvlLbl val="0"/>
      </c:catAx>
      <c:valAx>
        <c:axId val="694523408"/>
        <c:scaling>
          <c:orientation val="minMax"/>
          <c:max val="35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94580808"/>
        <c:crosses val="autoZero"/>
        <c:crossBetween val="between"/>
        <c:majorUnit val="2"/>
        <c:minorUnit val="1"/>
      </c:valAx>
      <c:spPr>
        <a:solidFill>
          <a:srgbClr val="FF0000"/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1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s-PE" sz="1100" b="1" i="0" u="none" strike="noStrike" kern="1200" spc="0" baseline="0">
                <a:solidFill>
                  <a:sysClr val="windowText" lastClr="000000"/>
                </a:solidFill>
                <a:effectLst/>
              </a:rPr>
              <a:t>FIGURA N°04: HISTÓRICO COMPARATIVO A LA SEMANA EPIDEMIOLÓGICA 17*, DE CASOS CONFIRMADOS POR DENGUE EN LA MICRORED _________________, 2020-2024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1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TD!$B$119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TD!$B$80:$B$84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TD!$C$80:$C$84</c:f>
              <c:numCache>
                <c:formatCode>General</c:formatCode>
                <c:ptCount val="5"/>
                <c:pt idx="0">
                  <c:v>87</c:v>
                </c:pt>
                <c:pt idx="1">
                  <c:v>51</c:v>
                </c:pt>
                <c:pt idx="2">
                  <c:v>155</c:v>
                </c:pt>
                <c:pt idx="3">
                  <c:v>158</c:v>
                </c:pt>
                <c:pt idx="4">
                  <c:v>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2D-47FD-91B3-DD6BF3CC6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078123784"/>
        <c:axId val="1078151864"/>
      </c:barChart>
      <c:catAx>
        <c:axId val="10781237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/>
                  <a:t>Año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078151864"/>
        <c:crosses val="autoZero"/>
        <c:auto val="1"/>
        <c:lblAlgn val="ctr"/>
        <c:lblOffset val="100"/>
        <c:noMultiLvlLbl val="0"/>
      </c:catAx>
      <c:valAx>
        <c:axId val="1078151864"/>
        <c:scaling>
          <c:orientation val="minMax"/>
          <c:max val="2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/>
                  <a:t>Casos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078123784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 sz="1100" b="1" i="0" baseline="0">
                <a:effectLst/>
              </a:rPr>
              <a:t>FIGURA N°02: CASOS CONFIRMADOS POR DENGUE EN LA MICRORED ________________, SEGÚN CLASIFICACIÓN, 2022-2024*SE16</a:t>
            </a:r>
            <a:endParaRPr lang="es-PE" sz="11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TD!$B$98</c:f>
              <c:strCache>
                <c:ptCount val="1"/>
                <c:pt idx="0">
                  <c:v>Dengue Sin Signos De Alarma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multiLvlStrRef>
              <c:f>TD!$C$102:$FB$103</c:f>
              <c:multiLvlStrCache>
                <c:ptCount val="15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  <c:pt idx="22">
                    <c:v>23</c:v>
                  </c:pt>
                  <c:pt idx="23">
                    <c:v>24</c:v>
                  </c:pt>
                  <c:pt idx="24">
                    <c:v>25</c:v>
                  </c:pt>
                  <c:pt idx="25">
                    <c:v>26</c:v>
                  </c:pt>
                  <c:pt idx="26">
                    <c:v>27</c:v>
                  </c:pt>
                  <c:pt idx="27">
                    <c:v>28</c:v>
                  </c:pt>
                  <c:pt idx="28">
                    <c:v>29</c:v>
                  </c:pt>
                  <c:pt idx="29">
                    <c:v>30</c:v>
                  </c:pt>
                  <c:pt idx="30">
                    <c:v>31</c:v>
                  </c:pt>
                  <c:pt idx="31">
                    <c:v>32</c:v>
                  </c:pt>
                  <c:pt idx="32">
                    <c:v>33</c:v>
                  </c:pt>
                  <c:pt idx="33">
                    <c:v>34</c:v>
                  </c:pt>
                  <c:pt idx="34">
                    <c:v>35</c:v>
                  </c:pt>
                  <c:pt idx="35">
                    <c:v>36</c:v>
                  </c:pt>
                  <c:pt idx="36">
                    <c:v>37</c:v>
                  </c:pt>
                  <c:pt idx="37">
                    <c:v>38</c:v>
                  </c:pt>
                  <c:pt idx="38">
                    <c:v>39</c:v>
                  </c:pt>
                  <c:pt idx="39">
                    <c:v>40</c:v>
                  </c:pt>
                  <c:pt idx="40">
                    <c:v>41</c:v>
                  </c:pt>
                  <c:pt idx="41">
                    <c:v>42</c:v>
                  </c:pt>
                  <c:pt idx="42">
                    <c:v>43</c:v>
                  </c:pt>
                  <c:pt idx="43">
                    <c:v>44</c:v>
                  </c:pt>
                  <c:pt idx="44">
                    <c:v>45</c:v>
                  </c:pt>
                  <c:pt idx="45">
                    <c:v>46</c:v>
                  </c:pt>
                  <c:pt idx="46">
                    <c:v>47</c:v>
                  </c:pt>
                  <c:pt idx="47">
                    <c:v>48</c:v>
                  </c:pt>
                  <c:pt idx="48">
                    <c:v>49</c:v>
                  </c:pt>
                  <c:pt idx="49">
                    <c:v>50</c:v>
                  </c:pt>
                  <c:pt idx="50">
                    <c:v>51</c:v>
                  </c:pt>
                  <c:pt idx="51">
                    <c:v>52</c:v>
                  </c:pt>
                  <c:pt idx="52">
                    <c:v>1</c:v>
                  </c:pt>
                  <c:pt idx="53">
                    <c:v>2</c:v>
                  </c:pt>
                  <c:pt idx="54">
                    <c:v>3</c:v>
                  </c:pt>
                  <c:pt idx="55">
                    <c:v>4</c:v>
                  </c:pt>
                  <c:pt idx="56">
                    <c:v>5</c:v>
                  </c:pt>
                  <c:pt idx="57">
                    <c:v>6</c:v>
                  </c:pt>
                  <c:pt idx="58">
                    <c:v>7</c:v>
                  </c:pt>
                  <c:pt idx="59">
                    <c:v>8</c:v>
                  </c:pt>
                  <c:pt idx="60">
                    <c:v>9</c:v>
                  </c:pt>
                  <c:pt idx="61">
                    <c:v>10</c:v>
                  </c:pt>
                  <c:pt idx="62">
                    <c:v>11</c:v>
                  </c:pt>
                  <c:pt idx="63">
                    <c:v>12</c:v>
                  </c:pt>
                  <c:pt idx="64">
                    <c:v>13</c:v>
                  </c:pt>
                  <c:pt idx="65">
                    <c:v>14</c:v>
                  </c:pt>
                  <c:pt idx="66">
                    <c:v>15</c:v>
                  </c:pt>
                  <c:pt idx="67">
                    <c:v>16</c:v>
                  </c:pt>
                  <c:pt idx="68">
                    <c:v>17</c:v>
                  </c:pt>
                  <c:pt idx="69">
                    <c:v>18</c:v>
                  </c:pt>
                  <c:pt idx="70">
                    <c:v>19</c:v>
                  </c:pt>
                  <c:pt idx="71">
                    <c:v>20</c:v>
                  </c:pt>
                  <c:pt idx="72">
                    <c:v>21</c:v>
                  </c:pt>
                  <c:pt idx="73">
                    <c:v>22</c:v>
                  </c:pt>
                  <c:pt idx="74">
                    <c:v>23</c:v>
                  </c:pt>
                  <c:pt idx="75">
                    <c:v>24</c:v>
                  </c:pt>
                  <c:pt idx="76">
                    <c:v>25</c:v>
                  </c:pt>
                  <c:pt idx="77">
                    <c:v>26</c:v>
                  </c:pt>
                  <c:pt idx="78">
                    <c:v>27</c:v>
                  </c:pt>
                  <c:pt idx="79">
                    <c:v>28</c:v>
                  </c:pt>
                  <c:pt idx="80">
                    <c:v>29</c:v>
                  </c:pt>
                  <c:pt idx="81">
                    <c:v>30</c:v>
                  </c:pt>
                  <c:pt idx="82">
                    <c:v>31</c:v>
                  </c:pt>
                  <c:pt idx="83">
                    <c:v>32</c:v>
                  </c:pt>
                  <c:pt idx="84">
                    <c:v>33</c:v>
                  </c:pt>
                  <c:pt idx="85">
                    <c:v>34</c:v>
                  </c:pt>
                  <c:pt idx="86">
                    <c:v>35</c:v>
                  </c:pt>
                  <c:pt idx="87">
                    <c:v>36</c:v>
                  </c:pt>
                  <c:pt idx="88">
                    <c:v>37</c:v>
                  </c:pt>
                  <c:pt idx="89">
                    <c:v>38</c:v>
                  </c:pt>
                  <c:pt idx="90">
                    <c:v>39</c:v>
                  </c:pt>
                  <c:pt idx="91">
                    <c:v>40</c:v>
                  </c:pt>
                  <c:pt idx="92">
                    <c:v>41</c:v>
                  </c:pt>
                  <c:pt idx="93">
                    <c:v>42</c:v>
                  </c:pt>
                  <c:pt idx="94">
                    <c:v>43</c:v>
                  </c:pt>
                  <c:pt idx="95">
                    <c:v>44</c:v>
                  </c:pt>
                  <c:pt idx="96">
                    <c:v>45</c:v>
                  </c:pt>
                  <c:pt idx="97">
                    <c:v>46</c:v>
                  </c:pt>
                  <c:pt idx="98">
                    <c:v>47</c:v>
                  </c:pt>
                  <c:pt idx="99">
                    <c:v>48</c:v>
                  </c:pt>
                  <c:pt idx="100">
                    <c:v>49</c:v>
                  </c:pt>
                  <c:pt idx="101">
                    <c:v>50</c:v>
                  </c:pt>
                  <c:pt idx="102">
                    <c:v>51</c:v>
                  </c:pt>
                  <c:pt idx="103">
                    <c:v>52</c:v>
                  </c:pt>
                  <c:pt idx="104">
                    <c:v>1</c:v>
                  </c:pt>
                  <c:pt idx="105">
                    <c:v>2</c:v>
                  </c:pt>
                  <c:pt idx="106">
                    <c:v>3</c:v>
                  </c:pt>
                  <c:pt idx="107">
                    <c:v>4</c:v>
                  </c:pt>
                  <c:pt idx="108">
                    <c:v>5</c:v>
                  </c:pt>
                  <c:pt idx="109">
                    <c:v>6</c:v>
                  </c:pt>
                  <c:pt idx="110">
                    <c:v>7</c:v>
                  </c:pt>
                  <c:pt idx="111">
                    <c:v>8</c:v>
                  </c:pt>
                  <c:pt idx="112">
                    <c:v>9</c:v>
                  </c:pt>
                  <c:pt idx="113">
                    <c:v>10</c:v>
                  </c:pt>
                  <c:pt idx="114">
                    <c:v>11</c:v>
                  </c:pt>
                  <c:pt idx="115">
                    <c:v>12</c:v>
                  </c:pt>
                  <c:pt idx="116">
                    <c:v>13</c:v>
                  </c:pt>
                  <c:pt idx="117">
                    <c:v>14</c:v>
                  </c:pt>
                  <c:pt idx="118">
                    <c:v>15</c:v>
                  </c:pt>
                  <c:pt idx="119">
                    <c:v>16</c:v>
                  </c:pt>
                  <c:pt idx="120">
                    <c:v>17</c:v>
                  </c:pt>
                  <c:pt idx="121">
                    <c:v>18</c:v>
                  </c:pt>
                  <c:pt idx="122">
                    <c:v>19</c:v>
                  </c:pt>
                  <c:pt idx="123">
                    <c:v>20</c:v>
                  </c:pt>
                  <c:pt idx="124">
                    <c:v>21</c:v>
                  </c:pt>
                  <c:pt idx="125">
                    <c:v>22</c:v>
                  </c:pt>
                  <c:pt idx="126">
                    <c:v>23</c:v>
                  </c:pt>
                  <c:pt idx="127">
                    <c:v>24</c:v>
                  </c:pt>
                  <c:pt idx="128">
                    <c:v>25</c:v>
                  </c:pt>
                  <c:pt idx="129">
                    <c:v>26</c:v>
                  </c:pt>
                  <c:pt idx="130">
                    <c:v>27</c:v>
                  </c:pt>
                  <c:pt idx="131">
                    <c:v>28</c:v>
                  </c:pt>
                  <c:pt idx="132">
                    <c:v>29</c:v>
                  </c:pt>
                  <c:pt idx="133">
                    <c:v>30</c:v>
                  </c:pt>
                  <c:pt idx="134">
                    <c:v>31</c:v>
                  </c:pt>
                  <c:pt idx="135">
                    <c:v>32</c:v>
                  </c:pt>
                  <c:pt idx="136">
                    <c:v>33</c:v>
                  </c:pt>
                  <c:pt idx="137">
                    <c:v>34</c:v>
                  </c:pt>
                  <c:pt idx="138">
                    <c:v>35</c:v>
                  </c:pt>
                  <c:pt idx="139">
                    <c:v>36</c:v>
                  </c:pt>
                  <c:pt idx="140">
                    <c:v>37</c:v>
                  </c:pt>
                  <c:pt idx="141">
                    <c:v>38</c:v>
                  </c:pt>
                  <c:pt idx="142">
                    <c:v>39</c:v>
                  </c:pt>
                  <c:pt idx="143">
                    <c:v>40</c:v>
                  </c:pt>
                  <c:pt idx="144">
                    <c:v>41</c:v>
                  </c:pt>
                  <c:pt idx="145">
                    <c:v>42</c:v>
                  </c:pt>
                  <c:pt idx="146">
                    <c:v>43</c:v>
                  </c:pt>
                  <c:pt idx="147">
                    <c:v>44</c:v>
                  </c:pt>
                  <c:pt idx="148">
                    <c:v>45</c:v>
                  </c:pt>
                  <c:pt idx="149">
                    <c:v>46</c:v>
                  </c:pt>
                  <c:pt idx="150">
                    <c:v>47</c:v>
                  </c:pt>
                  <c:pt idx="151">
                    <c:v>48</c:v>
                  </c:pt>
                  <c:pt idx="152">
                    <c:v>49</c:v>
                  </c:pt>
                  <c:pt idx="153">
                    <c:v>50</c:v>
                  </c:pt>
                  <c:pt idx="154">
                    <c:v>51</c:v>
                  </c:pt>
                  <c:pt idx="155">
                    <c:v>52</c:v>
                  </c:pt>
                </c:lvl>
                <c:lvl>
                  <c:pt idx="0">
                    <c:v>2022</c:v>
                  </c:pt>
                  <c:pt idx="52">
                    <c:v>2023</c:v>
                  </c:pt>
                  <c:pt idx="104">
                    <c:v>2024</c:v>
                  </c:pt>
                </c:lvl>
              </c:multiLvlStrCache>
            </c:multiLvlStrRef>
          </c:cat>
          <c:val>
            <c:numRef>
              <c:f>TD!$C$104:$FB$104</c:f>
              <c:numCache>
                <c:formatCode>General</c:formatCode>
                <c:ptCount val="156"/>
                <c:pt idx="0">
                  <c:v>4</c:v>
                </c:pt>
                <c:pt idx="1">
                  <c:v>9</c:v>
                </c:pt>
                <c:pt idx="2">
                  <c:v>4</c:v>
                </c:pt>
                <c:pt idx="3">
                  <c:v>4</c:v>
                </c:pt>
                <c:pt idx="4">
                  <c:v>7</c:v>
                </c:pt>
                <c:pt idx="5">
                  <c:v>12</c:v>
                </c:pt>
                <c:pt idx="6">
                  <c:v>7</c:v>
                </c:pt>
                <c:pt idx="7">
                  <c:v>12</c:v>
                </c:pt>
                <c:pt idx="8">
                  <c:v>7</c:v>
                </c:pt>
                <c:pt idx="9">
                  <c:v>7</c:v>
                </c:pt>
                <c:pt idx="10">
                  <c:v>1</c:v>
                </c:pt>
                <c:pt idx="11">
                  <c:v>4</c:v>
                </c:pt>
                <c:pt idx="12">
                  <c:v>7</c:v>
                </c:pt>
                <c:pt idx="13">
                  <c:v>5</c:v>
                </c:pt>
                <c:pt idx="14">
                  <c:v>11</c:v>
                </c:pt>
                <c:pt idx="15">
                  <c:v>10</c:v>
                </c:pt>
                <c:pt idx="16">
                  <c:v>6</c:v>
                </c:pt>
                <c:pt idx="17">
                  <c:v>3</c:v>
                </c:pt>
                <c:pt idx="18">
                  <c:v>4</c:v>
                </c:pt>
                <c:pt idx="19">
                  <c:v>5</c:v>
                </c:pt>
                <c:pt idx="20">
                  <c:v>2</c:v>
                </c:pt>
                <c:pt idx="21">
                  <c:v>0</c:v>
                </c:pt>
                <c:pt idx="22">
                  <c:v>0</c:v>
                </c:pt>
                <c:pt idx="23">
                  <c:v>2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2</c:v>
                </c:pt>
                <c:pt idx="30">
                  <c:v>0</c:v>
                </c:pt>
                <c:pt idx="31">
                  <c:v>5</c:v>
                </c:pt>
                <c:pt idx="32">
                  <c:v>2</c:v>
                </c:pt>
                <c:pt idx="33">
                  <c:v>1</c:v>
                </c:pt>
                <c:pt idx="34">
                  <c:v>1</c:v>
                </c:pt>
                <c:pt idx="35">
                  <c:v>2</c:v>
                </c:pt>
                <c:pt idx="36">
                  <c:v>0</c:v>
                </c:pt>
                <c:pt idx="37">
                  <c:v>2</c:v>
                </c:pt>
                <c:pt idx="38">
                  <c:v>1</c:v>
                </c:pt>
                <c:pt idx="39">
                  <c:v>2</c:v>
                </c:pt>
                <c:pt idx="40">
                  <c:v>1</c:v>
                </c:pt>
                <c:pt idx="41">
                  <c:v>2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3</c:v>
                </c:pt>
                <c:pt idx="46">
                  <c:v>2</c:v>
                </c:pt>
                <c:pt idx="47">
                  <c:v>3</c:v>
                </c:pt>
                <c:pt idx="48">
                  <c:v>3</c:v>
                </c:pt>
                <c:pt idx="49">
                  <c:v>1</c:v>
                </c:pt>
                <c:pt idx="50">
                  <c:v>3</c:v>
                </c:pt>
                <c:pt idx="51">
                  <c:v>6</c:v>
                </c:pt>
                <c:pt idx="52">
                  <c:v>12</c:v>
                </c:pt>
                <c:pt idx="53">
                  <c:v>7</c:v>
                </c:pt>
                <c:pt idx="54">
                  <c:v>3</c:v>
                </c:pt>
                <c:pt idx="55">
                  <c:v>3</c:v>
                </c:pt>
                <c:pt idx="56">
                  <c:v>6</c:v>
                </c:pt>
                <c:pt idx="57">
                  <c:v>5</c:v>
                </c:pt>
                <c:pt idx="58">
                  <c:v>6</c:v>
                </c:pt>
                <c:pt idx="59">
                  <c:v>3</c:v>
                </c:pt>
                <c:pt idx="60">
                  <c:v>5</c:v>
                </c:pt>
                <c:pt idx="61">
                  <c:v>12</c:v>
                </c:pt>
                <c:pt idx="62">
                  <c:v>8</c:v>
                </c:pt>
                <c:pt idx="63">
                  <c:v>12</c:v>
                </c:pt>
                <c:pt idx="64">
                  <c:v>5</c:v>
                </c:pt>
                <c:pt idx="65">
                  <c:v>8</c:v>
                </c:pt>
                <c:pt idx="66">
                  <c:v>7</c:v>
                </c:pt>
                <c:pt idx="67">
                  <c:v>9</c:v>
                </c:pt>
                <c:pt idx="68">
                  <c:v>7</c:v>
                </c:pt>
                <c:pt idx="69">
                  <c:v>4</c:v>
                </c:pt>
                <c:pt idx="70">
                  <c:v>2</c:v>
                </c:pt>
                <c:pt idx="71">
                  <c:v>7</c:v>
                </c:pt>
                <c:pt idx="72">
                  <c:v>4</c:v>
                </c:pt>
                <c:pt idx="73">
                  <c:v>0</c:v>
                </c:pt>
                <c:pt idx="74">
                  <c:v>6</c:v>
                </c:pt>
                <c:pt idx="75">
                  <c:v>9</c:v>
                </c:pt>
                <c:pt idx="76">
                  <c:v>3</c:v>
                </c:pt>
                <c:pt idx="77">
                  <c:v>2</c:v>
                </c:pt>
                <c:pt idx="78">
                  <c:v>5</c:v>
                </c:pt>
                <c:pt idx="79">
                  <c:v>3</c:v>
                </c:pt>
                <c:pt idx="80">
                  <c:v>0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2</c:v>
                </c:pt>
                <c:pt idx="85">
                  <c:v>5</c:v>
                </c:pt>
                <c:pt idx="86">
                  <c:v>6</c:v>
                </c:pt>
                <c:pt idx="87">
                  <c:v>1</c:v>
                </c:pt>
                <c:pt idx="88">
                  <c:v>3</c:v>
                </c:pt>
                <c:pt idx="89">
                  <c:v>5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3</c:v>
                </c:pt>
                <c:pt idx="94">
                  <c:v>8</c:v>
                </c:pt>
                <c:pt idx="95">
                  <c:v>8</c:v>
                </c:pt>
                <c:pt idx="96">
                  <c:v>4</c:v>
                </c:pt>
                <c:pt idx="97">
                  <c:v>7</c:v>
                </c:pt>
                <c:pt idx="98">
                  <c:v>5</c:v>
                </c:pt>
                <c:pt idx="99">
                  <c:v>9</c:v>
                </c:pt>
                <c:pt idx="100">
                  <c:v>16</c:v>
                </c:pt>
                <c:pt idx="101">
                  <c:v>8</c:v>
                </c:pt>
                <c:pt idx="102">
                  <c:v>11</c:v>
                </c:pt>
                <c:pt idx="103">
                  <c:v>14</c:v>
                </c:pt>
                <c:pt idx="104">
                  <c:v>7</c:v>
                </c:pt>
                <c:pt idx="105">
                  <c:v>16</c:v>
                </c:pt>
                <c:pt idx="106">
                  <c:v>15</c:v>
                </c:pt>
                <c:pt idx="107">
                  <c:v>12</c:v>
                </c:pt>
                <c:pt idx="108">
                  <c:v>17</c:v>
                </c:pt>
                <c:pt idx="109">
                  <c:v>14</c:v>
                </c:pt>
                <c:pt idx="110">
                  <c:v>16</c:v>
                </c:pt>
                <c:pt idx="111">
                  <c:v>14</c:v>
                </c:pt>
                <c:pt idx="112">
                  <c:v>19</c:v>
                </c:pt>
                <c:pt idx="113">
                  <c:v>15</c:v>
                </c:pt>
                <c:pt idx="114">
                  <c:v>16</c:v>
                </c:pt>
                <c:pt idx="115">
                  <c:v>12</c:v>
                </c:pt>
                <c:pt idx="116">
                  <c:v>8</c:v>
                </c:pt>
                <c:pt idx="117">
                  <c:v>7</c:v>
                </c:pt>
                <c:pt idx="118">
                  <c:v>9</c:v>
                </c:pt>
                <c:pt idx="119">
                  <c:v>7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1A-4F60-A6D3-A786D56FA6AC}"/>
            </c:ext>
          </c:extLst>
        </c:ser>
        <c:ser>
          <c:idx val="1"/>
          <c:order val="1"/>
          <c:tx>
            <c:strRef>
              <c:f>TD!$B$99</c:f>
              <c:strCache>
                <c:ptCount val="1"/>
                <c:pt idx="0">
                  <c:v>Dengue Con Signos De Alarma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multiLvlStrRef>
              <c:f>TD!$C$102:$FB$103</c:f>
              <c:multiLvlStrCache>
                <c:ptCount val="15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  <c:pt idx="22">
                    <c:v>23</c:v>
                  </c:pt>
                  <c:pt idx="23">
                    <c:v>24</c:v>
                  </c:pt>
                  <c:pt idx="24">
                    <c:v>25</c:v>
                  </c:pt>
                  <c:pt idx="25">
                    <c:v>26</c:v>
                  </c:pt>
                  <c:pt idx="26">
                    <c:v>27</c:v>
                  </c:pt>
                  <c:pt idx="27">
                    <c:v>28</c:v>
                  </c:pt>
                  <c:pt idx="28">
                    <c:v>29</c:v>
                  </c:pt>
                  <c:pt idx="29">
                    <c:v>30</c:v>
                  </c:pt>
                  <c:pt idx="30">
                    <c:v>31</c:v>
                  </c:pt>
                  <c:pt idx="31">
                    <c:v>32</c:v>
                  </c:pt>
                  <c:pt idx="32">
                    <c:v>33</c:v>
                  </c:pt>
                  <c:pt idx="33">
                    <c:v>34</c:v>
                  </c:pt>
                  <c:pt idx="34">
                    <c:v>35</c:v>
                  </c:pt>
                  <c:pt idx="35">
                    <c:v>36</c:v>
                  </c:pt>
                  <c:pt idx="36">
                    <c:v>37</c:v>
                  </c:pt>
                  <c:pt idx="37">
                    <c:v>38</c:v>
                  </c:pt>
                  <c:pt idx="38">
                    <c:v>39</c:v>
                  </c:pt>
                  <c:pt idx="39">
                    <c:v>40</c:v>
                  </c:pt>
                  <c:pt idx="40">
                    <c:v>41</c:v>
                  </c:pt>
                  <c:pt idx="41">
                    <c:v>42</c:v>
                  </c:pt>
                  <c:pt idx="42">
                    <c:v>43</c:v>
                  </c:pt>
                  <c:pt idx="43">
                    <c:v>44</c:v>
                  </c:pt>
                  <c:pt idx="44">
                    <c:v>45</c:v>
                  </c:pt>
                  <c:pt idx="45">
                    <c:v>46</c:v>
                  </c:pt>
                  <c:pt idx="46">
                    <c:v>47</c:v>
                  </c:pt>
                  <c:pt idx="47">
                    <c:v>48</c:v>
                  </c:pt>
                  <c:pt idx="48">
                    <c:v>49</c:v>
                  </c:pt>
                  <c:pt idx="49">
                    <c:v>50</c:v>
                  </c:pt>
                  <c:pt idx="50">
                    <c:v>51</c:v>
                  </c:pt>
                  <c:pt idx="51">
                    <c:v>52</c:v>
                  </c:pt>
                  <c:pt idx="52">
                    <c:v>1</c:v>
                  </c:pt>
                  <c:pt idx="53">
                    <c:v>2</c:v>
                  </c:pt>
                  <c:pt idx="54">
                    <c:v>3</c:v>
                  </c:pt>
                  <c:pt idx="55">
                    <c:v>4</c:v>
                  </c:pt>
                  <c:pt idx="56">
                    <c:v>5</c:v>
                  </c:pt>
                  <c:pt idx="57">
                    <c:v>6</c:v>
                  </c:pt>
                  <c:pt idx="58">
                    <c:v>7</c:v>
                  </c:pt>
                  <c:pt idx="59">
                    <c:v>8</c:v>
                  </c:pt>
                  <c:pt idx="60">
                    <c:v>9</c:v>
                  </c:pt>
                  <c:pt idx="61">
                    <c:v>10</c:v>
                  </c:pt>
                  <c:pt idx="62">
                    <c:v>11</c:v>
                  </c:pt>
                  <c:pt idx="63">
                    <c:v>12</c:v>
                  </c:pt>
                  <c:pt idx="64">
                    <c:v>13</c:v>
                  </c:pt>
                  <c:pt idx="65">
                    <c:v>14</c:v>
                  </c:pt>
                  <c:pt idx="66">
                    <c:v>15</c:v>
                  </c:pt>
                  <c:pt idx="67">
                    <c:v>16</c:v>
                  </c:pt>
                  <c:pt idx="68">
                    <c:v>17</c:v>
                  </c:pt>
                  <c:pt idx="69">
                    <c:v>18</c:v>
                  </c:pt>
                  <c:pt idx="70">
                    <c:v>19</c:v>
                  </c:pt>
                  <c:pt idx="71">
                    <c:v>20</c:v>
                  </c:pt>
                  <c:pt idx="72">
                    <c:v>21</c:v>
                  </c:pt>
                  <c:pt idx="73">
                    <c:v>22</c:v>
                  </c:pt>
                  <c:pt idx="74">
                    <c:v>23</c:v>
                  </c:pt>
                  <c:pt idx="75">
                    <c:v>24</c:v>
                  </c:pt>
                  <c:pt idx="76">
                    <c:v>25</c:v>
                  </c:pt>
                  <c:pt idx="77">
                    <c:v>26</c:v>
                  </c:pt>
                  <c:pt idx="78">
                    <c:v>27</c:v>
                  </c:pt>
                  <c:pt idx="79">
                    <c:v>28</c:v>
                  </c:pt>
                  <c:pt idx="80">
                    <c:v>29</c:v>
                  </c:pt>
                  <c:pt idx="81">
                    <c:v>30</c:v>
                  </c:pt>
                  <c:pt idx="82">
                    <c:v>31</c:v>
                  </c:pt>
                  <c:pt idx="83">
                    <c:v>32</c:v>
                  </c:pt>
                  <c:pt idx="84">
                    <c:v>33</c:v>
                  </c:pt>
                  <c:pt idx="85">
                    <c:v>34</c:v>
                  </c:pt>
                  <c:pt idx="86">
                    <c:v>35</c:v>
                  </c:pt>
                  <c:pt idx="87">
                    <c:v>36</c:v>
                  </c:pt>
                  <c:pt idx="88">
                    <c:v>37</c:v>
                  </c:pt>
                  <c:pt idx="89">
                    <c:v>38</c:v>
                  </c:pt>
                  <c:pt idx="90">
                    <c:v>39</c:v>
                  </c:pt>
                  <c:pt idx="91">
                    <c:v>40</c:v>
                  </c:pt>
                  <c:pt idx="92">
                    <c:v>41</c:v>
                  </c:pt>
                  <c:pt idx="93">
                    <c:v>42</c:v>
                  </c:pt>
                  <c:pt idx="94">
                    <c:v>43</c:v>
                  </c:pt>
                  <c:pt idx="95">
                    <c:v>44</c:v>
                  </c:pt>
                  <c:pt idx="96">
                    <c:v>45</c:v>
                  </c:pt>
                  <c:pt idx="97">
                    <c:v>46</c:v>
                  </c:pt>
                  <c:pt idx="98">
                    <c:v>47</c:v>
                  </c:pt>
                  <c:pt idx="99">
                    <c:v>48</c:v>
                  </c:pt>
                  <c:pt idx="100">
                    <c:v>49</c:v>
                  </c:pt>
                  <c:pt idx="101">
                    <c:v>50</c:v>
                  </c:pt>
                  <c:pt idx="102">
                    <c:v>51</c:v>
                  </c:pt>
                  <c:pt idx="103">
                    <c:v>52</c:v>
                  </c:pt>
                  <c:pt idx="104">
                    <c:v>1</c:v>
                  </c:pt>
                  <c:pt idx="105">
                    <c:v>2</c:v>
                  </c:pt>
                  <c:pt idx="106">
                    <c:v>3</c:v>
                  </c:pt>
                  <c:pt idx="107">
                    <c:v>4</c:v>
                  </c:pt>
                  <c:pt idx="108">
                    <c:v>5</c:v>
                  </c:pt>
                  <c:pt idx="109">
                    <c:v>6</c:v>
                  </c:pt>
                  <c:pt idx="110">
                    <c:v>7</c:v>
                  </c:pt>
                  <c:pt idx="111">
                    <c:v>8</c:v>
                  </c:pt>
                  <c:pt idx="112">
                    <c:v>9</c:v>
                  </c:pt>
                  <c:pt idx="113">
                    <c:v>10</c:v>
                  </c:pt>
                  <c:pt idx="114">
                    <c:v>11</c:v>
                  </c:pt>
                  <c:pt idx="115">
                    <c:v>12</c:v>
                  </c:pt>
                  <c:pt idx="116">
                    <c:v>13</c:v>
                  </c:pt>
                  <c:pt idx="117">
                    <c:v>14</c:v>
                  </c:pt>
                  <c:pt idx="118">
                    <c:v>15</c:v>
                  </c:pt>
                  <c:pt idx="119">
                    <c:v>16</c:v>
                  </c:pt>
                  <c:pt idx="120">
                    <c:v>17</c:v>
                  </c:pt>
                  <c:pt idx="121">
                    <c:v>18</c:v>
                  </c:pt>
                  <c:pt idx="122">
                    <c:v>19</c:v>
                  </c:pt>
                  <c:pt idx="123">
                    <c:v>20</c:v>
                  </c:pt>
                  <c:pt idx="124">
                    <c:v>21</c:v>
                  </c:pt>
                  <c:pt idx="125">
                    <c:v>22</c:v>
                  </c:pt>
                  <c:pt idx="126">
                    <c:v>23</c:v>
                  </c:pt>
                  <c:pt idx="127">
                    <c:v>24</c:v>
                  </c:pt>
                  <c:pt idx="128">
                    <c:v>25</c:v>
                  </c:pt>
                  <c:pt idx="129">
                    <c:v>26</c:v>
                  </c:pt>
                  <c:pt idx="130">
                    <c:v>27</c:v>
                  </c:pt>
                  <c:pt idx="131">
                    <c:v>28</c:v>
                  </c:pt>
                  <c:pt idx="132">
                    <c:v>29</c:v>
                  </c:pt>
                  <c:pt idx="133">
                    <c:v>30</c:v>
                  </c:pt>
                  <c:pt idx="134">
                    <c:v>31</c:v>
                  </c:pt>
                  <c:pt idx="135">
                    <c:v>32</c:v>
                  </c:pt>
                  <c:pt idx="136">
                    <c:v>33</c:v>
                  </c:pt>
                  <c:pt idx="137">
                    <c:v>34</c:v>
                  </c:pt>
                  <c:pt idx="138">
                    <c:v>35</c:v>
                  </c:pt>
                  <c:pt idx="139">
                    <c:v>36</c:v>
                  </c:pt>
                  <c:pt idx="140">
                    <c:v>37</c:v>
                  </c:pt>
                  <c:pt idx="141">
                    <c:v>38</c:v>
                  </c:pt>
                  <c:pt idx="142">
                    <c:v>39</c:v>
                  </c:pt>
                  <c:pt idx="143">
                    <c:v>40</c:v>
                  </c:pt>
                  <c:pt idx="144">
                    <c:v>41</c:v>
                  </c:pt>
                  <c:pt idx="145">
                    <c:v>42</c:v>
                  </c:pt>
                  <c:pt idx="146">
                    <c:v>43</c:v>
                  </c:pt>
                  <c:pt idx="147">
                    <c:v>44</c:v>
                  </c:pt>
                  <c:pt idx="148">
                    <c:v>45</c:v>
                  </c:pt>
                  <c:pt idx="149">
                    <c:v>46</c:v>
                  </c:pt>
                  <c:pt idx="150">
                    <c:v>47</c:v>
                  </c:pt>
                  <c:pt idx="151">
                    <c:v>48</c:v>
                  </c:pt>
                  <c:pt idx="152">
                    <c:v>49</c:v>
                  </c:pt>
                  <c:pt idx="153">
                    <c:v>50</c:v>
                  </c:pt>
                  <c:pt idx="154">
                    <c:v>51</c:v>
                  </c:pt>
                  <c:pt idx="155">
                    <c:v>52</c:v>
                  </c:pt>
                </c:lvl>
                <c:lvl>
                  <c:pt idx="0">
                    <c:v>2022</c:v>
                  </c:pt>
                  <c:pt idx="52">
                    <c:v>2023</c:v>
                  </c:pt>
                  <c:pt idx="104">
                    <c:v>2024</c:v>
                  </c:pt>
                </c:lvl>
              </c:multiLvlStrCache>
            </c:multiLvlStrRef>
          </c:cat>
          <c:val>
            <c:numRef>
              <c:f>TD!$C$105:$FB$105</c:f>
              <c:numCache>
                <c:formatCode>General</c:formatCode>
                <c:ptCount val="156"/>
                <c:pt idx="0">
                  <c:v>3</c:v>
                </c:pt>
                <c:pt idx="1">
                  <c:v>1</c:v>
                </c:pt>
                <c:pt idx="2">
                  <c:v>5</c:v>
                </c:pt>
                <c:pt idx="3">
                  <c:v>1</c:v>
                </c:pt>
                <c:pt idx="4">
                  <c:v>5</c:v>
                </c:pt>
                <c:pt idx="5">
                  <c:v>2</c:v>
                </c:pt>
                <c:pt idx="6">
                  <c:v>6</c:v>
                </c:pt>
                <c:pt idx="7">
                  <c:v>7</c:v>
                </c:pt>
                <c:pt idx="8">
                  <c:v>1</c:v>
                </c:pt>
                <c:pt idx="9">
                  <c:v>3</c:v>
                </c:pt>
                <c:pt idx="10">
                  <c:v>2</c:v>
                </c:pt>
                <c:pt idx="11">
                  <c:v>3</c:v>
                </c:pt>
                <c:pt idx="12">
                  <c:v>0</c:v>
                </c:pt>
                <c:pt idx="13">
                  <c:v>2</c:v>
                </c:pt>
                <c:pt idx="14">
                  <c:v>0</c:v>
                </c:pt>
                <c:pt idx="15">
                  <c:v>2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3</c:v>
                </c:pt>
                <c:pt idx="27">
                  <c:v>3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2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2</c:v>
                </c:pt>
                <c:pt idx="45">
                  <c:v>3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2</c:v>
                </c:pt>
                <c:pt idx="50">
                  <c:v>3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3</c:v>
                </c:pt>
                <c:pt idx="57">
                  <c:v>2</c:v>
                </c:pt>
                <c:pt idx="58">
                  <c:v>4</c:v>
                </c:pt>
                <c:pt idx="59">
                  <c:v>5</c:v>
                </c:pt>
                <c:pt idx="60">
                  <c:v>3</c:v>
                </c:pt>
                <c:pt idx="61">
                  <c:v>7</c:v>
                </c:pt>
                <c:pt idx="62">
                  <c:v>1</c:v>
                </c:pt>
                <c:pt idx="63">
                  <c:v>4</c:v>
                </c:pt>
                <c:pt idx="64">
                  <c:v>7</c:v>
                </c:pt>
                <c:pt idx="65">
                  <c:v>2</c:v>
                </c:pt>
                <c:pt idx="66">
                  <c:v>1</c:v>
                </c:pt>
                <c:pt idx="67">
                  <c:v>3</c:v>
                </c:pt>
                <c:pt idx="68">
                  <c:v>1</c:v>
                </c:pt>
                <c:pt idx="69">
                  <c:v>0</c:v>
                </c:pt>
                <c:pt idx="70">
                  <c:v>1</c:v>
                </c:pt>
                <c:pt idx="71">
                  <c:v>1</c:v>
                </c:pt>
                <c:pt idx="72">
                  <c:v>4</c:v>
                </c:pt>
                <c:pt idx="73">
                  <c:v>3</c:v>
                </c:pt>
                <c:pt idx="74">
                  <c:v>1</c:v>
                </c:pt>
                <c:pt idx="75">
                  <c:v>0</c:v>
                </c:pt>
                <c:pt idx="76">
                  <c:v>3</c:v>
                </c:pt>
                <c:pt idx="77">
                  <c:v>1</c:v>
                </c:pt>
                <c:pt idx="78">
                  <c:v>0</c:v>
                </c:pt>
                <c:pt idx="79">
                  <c:v>1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4</c:v>
                </c:pt>
                <c:pt idx="84">
                  <c:v>0</c:v>
                </c:pt>
                <c:pt idx="85">
                  <c:v>3</c:v>
                </c:pt>
                <c:pt idx="86">
                  <c:v>1</c:v>
                </c:pt>
                <c:pt idx="87">
                  <c:v>0</c:v>
                </c:pt>
                <c:pt idx="88">
                  <c:v>1</c:v>
                </c:pt>
                <c:pt idx="89">
                  <c:v>3</c:v>
                </c:pt>
                <c:pt idx="90">
                  <c:v>1</c:v>
                </c:pt>
                <c:pt idx="91">
                  <c:v>1</c:v>
                </c:pt>
                <c:pt idx="92">
                  <c:v>0</c:v>
                </c:pt>
                <c:pt idx="93">
                  <c:v>1</c:v>
                </c:pt>
                <c:pt idx="94">
                  <c:v>2</c:v>
                </c:pt>
                <c:pt idx="95">
                  <c:v>1</c:v>
                </c:pt>
                <c:pt idx="96">
                  <c:v>2</c:v>
                </c:pt>
                <c:pt idx="97">
                  <c:v>1</c:v>
                </c:pt>
                <c:pt idx="98">
                  <c:v>2</c:v>
                </c:pt>
                <c:pt idx="99">
                  <c:v>1</c:v>
                </c:pt>
                <c:pt idx="100">
                  <c:v>0</c:v>
                </c:pt>
                <c:pt idx="101">
                  <c:v>2</c:v>
                </c:pt>
                <c:pt idx="102">
                  <c:v>2</c:v>
                </c:pt>
                <c:pt idx="103">
                  <c:v>1</c:v>
                </c:pt>
                <c:pt idx="104">
                  <c:v>4</c:v>
                </c:pt>
                <c:pt idx="105">
                  <c:v>3</c:v>
                </c:pt>
                <c:pt idx="106">
                  <c:v>1</c:v>
                </c:pt>
                <c:pt idx="107">
                  <c:v>2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1</c:v>
                </c:pt>
                <c:pt idx="112">
                  <c:v>2</c:v>
                </c:pt>
                <c:pt idx="113">
                  <c:v>7</c:v>
                </c:pt>
                <c:pt idx="114">
                  <c:v>0</c:v>
                </c:pt>
                <c:pt idx="115">
                  <c:v>1</c:v>
                </c:pt>
                <c:pt idx="116">
                  <c:v>0</c:v>
                </c:pt>
                <c:pt idx="117">
                  <c:v>1</c:v>
                </c:pt>
                <c:pt idx="118">
                  <c:v>2</c:v>
                </c:pt>
                <c:pt idx="119">
                  <c:v>2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E21A-4F60-A6D3-A786D56FA6AC}"/>
            </c:ext>
          </c:extLst>
        </c:ser>
        <c:ser>
          <c:idx val="2"/>
          <c:order val="2"/>
          <c:tx>
            <c:strRef>
              <c:f>TD!$B$100</c:f>
              <c:strCache>
                <c:ptCount val="1"/>
                <c:pt idx="0">
                  <c:v>Dengue Grave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multiLvlStrRef>
              <c:f>TD!$C$102:$FB$103</c:f>
              <c:multiLvlStrCache>
                <c:ptCount val="15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  <c:pt idx="22">
                    <c:v>23</c:v>
                  </c:pt>
                  <c:pt idx="23">
                    <c:v>24</c:v>
                  </c:pt>
                  <c:pt idx="24">
                    <c:v>25</c:v>
                  </c:pt>
                  <c:pt idx="25">
                    <c:v>26</c:v>
                  </c:pt>
                  <c:pt idx="26">
                    <c:v>27</c:v>
                  </c:pt>
                  <c:pt idx="27">
                    <c:v>28</c:v>
                  </c:pt>
                  <c:pt idx="28">
                    <c:v>29</c:v>
                  </c:pt>
                  <c:pt idx="29">
                    <c:v>30</c:v>
                  </c:pt>
                  <c:pt idx="30">
                    <c:v>31</c:v>
                  </c:pt>
                  <c:pt idx="31">
                    <c:v>32</c:v>
                  </c:pt>
                  <c:pt idx="32">
                    <c:v>33</c:v>
                  </c:pt>
                  <c:pt idx="33">
                    <c:v>34</c:v>
                  </c:pt>
                  <c:pt idx="34">
                    <c:v>35</c:v>
                  </c:pt>
                  <c:pt idx="35">
                    <c:v>36</c:v>
                  </c:pt>
                  <c:pt idx="36">
                    <c:v>37</c:v>
                  </c:pt>
                  <c:pt idx="37">
                    <c:v>38</c:v>
                  </c:pt>
                  <c:pt idx="38">
                    <c:v>39</c:v>
                  </c:pt>
                  <c:pt idx="39">
                    <c:v>40</c:v>
                  </c:pt>
                  <c:pt idx="40">
                    <c:v>41</c:v>
                  </c:pt>
                  <c:pt idx="41">
                    <c:v>42</c:v>
                  </c:pt>
                  <c:pt idx="42">
                    <c:v>43</c:v>
                  </c:pt>
                  <c:pt idx="43">
                    <c:v>44</c:v>
                  </c:pt>
                  <c:pt idx="44">
                    <c:v>45</c:v>
                  </c:pt>
                  <c:pt idx="45">
                    <c:v>46</c:v>
                  </c:pt>
                  <c:pt idx="46">
                    <c:v>47</c:v>
                  </c:pt>
                  <c:pt idx="47">
                    <c:v>48</c:v>
                  </c:pt>
                  <c:pt idx="48">
                    <c:v>49</c:v>
                  </c:pt>
                  <c:pt idx="49">
                    <c:v>50</c:v>
                  </c:pt>
                  <c:pt idx="50">
                    <c:v>51</c:v>
                  </c:pt>
                  <c:pt idx="51">
                    <c:v>52</c:v>
                  </c:pt>
                  <c:pt idx="52">
                    <c:v>1</c:v>
                  </c:pt>
                  <c:pt idx="53">
                    <c:v>2</c:v>
                  </c:pt>
                  <c:pt idx="54">
                    <c:v>3</c:v>
                  </c:pt>
                  <c:pt idx="55">
                    <c:v>4</c:v>
                  </c:pt>
                  <c:pt idx="56">
                    <c:v>5</c:v>
                  </c:pt>
                  <c:pt idx="57">
                    <c:v>6</c:v>
                  </c:pt>
                  <c:pt idx="58">
                    <c:v>7</c:v>
                  </c:pt>
                  <c:pt idx="59">
                    <c:v>8</c:v>
                  </c:pt>
                  <c:pt idx="60">
                    <c:v>9</c:v>
                  </c:pt>
                  <c:pt idx="61">
                    <c:v>10</c:v>
                  </c:pt>
                  <c:pt idx="62">
                    <c:v>11</c:v>
                  </c:pt>
                  <c:pt idx="63">
                    <c:v>12</c:v>
                  </c:pt>
                  <c:pt idx="64">
                    <c:v>13</c:v>
                  </c:pt>
                  <c:pt idx="65">
                    <c:v>14</c:v>
                  </c:pt>
                  <c:pt idx="66">
                    <c:v>15</c:v>
                  </c:pt>
                  <c:pt idx="67">
                    <c:v>16</c:v>
                  </c:pt>
                  <c:pt idx="68">
                    <c:v>17</c:v>
                  </c:pt>
                  <c:pt idx="69">
                    <c:v>18</c:v>
                  </c:pt>
                  <c:pt idx="70">
                    <c:v>19</c:v>
                  </c:pt>
                  <c:pt idx="71">
                    <c:v>20</c:v>
                  </c:pt>
                  <c:pt idx="72">
                    <c:v>21</c:v>
                  </c:pt>
                  <c:pt idx="73">
                    <c:v>22</c:v>
                  </c:pt>
                  <c:pt idx="74">
                    <c:v>23</c:v>
                  </c:pt>
                  <c:pt idx="75">
                    <c:v>24</c:v>
                  </c:pt>
                  <c:pt idx="76">
                    <c:v>25</c:v>
                  </c:pt>
                  <c:pt idx="77">
                    <c:v>26</c:v>
                  </c:pt>
                  <c:pt idx="78">
                    <c:v>27</c:v>
                  </c:pt>
                  <c:pt idx="79">
                    <c:v>28</c:v>
                  </c:pt>
                  <c:pt idx="80">
                    <c:v>29</c:v>
                  </c:pt>
                  <c:pt idx="81">
                    <c:v>30</c:v>
                  </c:pt>
                  <c:pt idx="82">
                    <c:v>31</c:v>
                  </c:pt>
                  <c:pt idx="83">
                    <c:v>32</c:v>
                  </c:pt>
                  <c:pt idx="84">
                    <c:v>33</c:v>
                  </c:pt>
                  <c:pt idx="85">
                    <c:v>34</c:v>
                  </c:pt>
                  <c:pt idx="86">
                    <c:v>35</c:v>
                  </c:pt>
                  <c:pt idx="87">
                    <c:v>36</c:v>
                  </c:pt>
                  <c:pt idx="88">
                    <c:v>37</c:v>
                  </c:pt>
                  <c:pt idx="89">
                    <c:v>38</c:v>
                  </c:pt>
                  <c:pt idx="90">
                    <c:v>39</c:v>
                  </c:pt>
                  <c:pt idx="91">
                    <c:v>40</c:v>
                  </c:pt>
                  <c:pt idx="92">
                    <c:v>41</c:v>
                  </c:pt>
                  <c:pt idx="93">
                    <c:v>42</c:v>
                  </c:pt>
                  <c:pt idx="94">
                    <c:v>43</c:v>
                  </c:pt>
                  <c:pt idx="95">
                    <c:v>44</c:v>
                  </c:pt>
                  <c:pt idx="96">
                    <c:v>45</c:v>
                  </c:pt>
                  <c:pt idx="97">
                    <c:v>46</c:v>
                  </c:pt>
                  <c:pt idx="98">
                    <c:v>47</c:v>
                  </c:pt>
                  <c:pt idx="99">
                    <c:v>48</c:v>
                  </c:pt>
                  <c:pt idx="100">
                    <c:v>49</c:v>
                  </c:pt>
                  <c:pt idx="101">
                    <c:v>50</c:v>
                  </c:pt>
                  <c:pt idx="102">
                    <c:v>51</c:v>
                  </c:pt>
                  <c:pt idx="103">
                    <c:v>52</c:v>
                  </c:pt>
                  <c:pt idx="104">
                    <c:v>1</c:v>
                  </c:pt>
                  <c:pt idx="105">
                    <c:v>2</c:v>
                  </c:pt>
                  <c:pt idx="106">
                    <c:v>3</c:v>
                  </c:pt>
                  <c:pt idx="107">
                    <c:v>4</c:v>
                  </c:pt>
                  <c:pt idx="108">
                    <c:v>5</c:v>
                  </c:pt>
                  <c:pt idx="109">
                    <c:v>6</c:v>
                  </c:pt>
                  <c:pt idx="110">
                    <c:v>7</c:v>
                  </c:pt>
                  <c:pt idx="111">
                    <c:v>8</c:v>
                  </c:pt>
                  <c:pt idx="112">
                    <c:v>9</c:v>
                  </c:pt>
                  <c:pt idx="113">
                    <c:v>10</c:v>
                  </c:pt>
                  <c:pt idx="114">
                    <c:v>11</c:v>
                  </c:pt>
                  <c:pt idx="115">
                    <c:v>12</c:v>
                  </c:pt>
                  <c:pt idx="116">
                    <c:v>13</c:v>
                  </c:pt>
                  <c:pt idx="117">
                    <c:v>14</c:v>
                  </c:pt>
                  <c:pt idx="118">
                    <c:v>15</c:v>
                  </c:pt>
                  <c:pt idx="119">
                    <c:v>16</c:v>
                  </c:pt>
                  <c:pt idx="120">
                    <c:v>17</c:v>
                  </c:pt>
                  <c:pt idx="121">
                    <c:v>18</c:v>
                  </c:pt>
                  <c:pt idx="122">
                    <c:v>19</c:v>
                  </c:pt>
                  <c:pt idx="123">
                    <c:v>20</c:v>
                  </c:pt>
                  <c:pt idx="124">
                    <c:v>21</c:v>
                  </c:pt>
                  <c:pt idx="125">
                    <c:v>22</c:v>
                  </c:pt>
                  <c:pt idx="126">
                    <c:v>23</c:v>
                  </c:pt>
                  <c:pt idx="127">
                    <c:v>24</c:v>
                  </c:pt>
                  <c:pt idx="128">
                    <c:v>25</c:v>
                  </c:pt>
                  <c:pt idx="129">
                    <c:v>26</c:v>
                  </c:pt>
                  <c:pt idx="130">
                    <c:v>27</c:v>
                  </c:pt>
                  <c:pt idx="131">
                    <c:v>28</c:v>
                  </c:pt>
                  <c:pt idx="132">
                    <c:v>29</c:v>
                  </c:pt>
                  <c:pt idx="133">
                    <c:v>30</c:v>
                  </c:pt>
                  <c:pt idx="134">
                    <c:v>31</c:v>
                  </c:pt>
                  <c:pt idx="135">
                    <c:v>32</c:v>
                  </c:pt>
                  <c:pt idx="136">
                    <c:v>33</c:v>
                  </c:pt>
                  <c:pt idx="137">
                    <c:v>34</c:v>
                  </c:pt>
                  <c:pt idx="138">
                    <c:v>35</c:v>
                  </c:pt>
                  <c:pt idx="139">
                    <c:v>36</c:v>
                  </c:pt>
                  <c:pt idx="140">
                    <c:v>37</c:v>
                  </c:pt>
                  <c:pt idx="141">
                    <c:v>38</c:v>
                  </c:pt>
                  <c:pt idx="142">
                    <c:v>39</c:v>
                  </c:pt>
                  <c:pt idx="143">
                    <c:v>40</c:v>
                  </c:pt>
                  <c:pt idx="144">
                    <c:v>41</c:v>
                  </c:pt>
                  <c:pt idx="145">
                    <c:v>42</c:v>
                  </c:pt>
                  <c:pt idx="146">
                    <c:v>43</c:v>
                  </c:pt>
                  <c:pt idx="147">
                    <c:v>44</c:v>
                  </c:pt>
                  <c:pt idx="148">
                    <c:v>45</c:v>
                  </c:pt>
                  <c:pt idx="149">
                    <c:v>46</c:v>
                  </c:pt>
                  <c:pt idx="150">
                    <c:v>47</c:v>
                  </c:pt>
                  <c:pt idx="151">
                    <c:v>48</c:v>
                  </c:pt>
                  <c:pt idx="152">
                    <c:v>49</c:v>
                  </c:pt>
                  <c:pt idx="153">
                    <c:v>50</c:v>
                  </c:pt>
                  <c:pt idx="154">
                    <c:v>51</c:v>
                  </c:pt>
                  <c:pt idx="155">
                    <c:v>52</c:v>
                  </c:pt>
                </c:lvl>
                <c:lvl>
                  <c:pt idx="0">
                    <c:v>2022</c:v>
                  </c:pt>
                  <c:pt idx="52">
                    <c:v>2023</c:v>
                  </c:pt>
                  <c:pt idx="104">
                    <c:v>2024</c:v>
                  </c:pt>
                </c:lvl>
              </c:multiLvlStrCache>
            </c:multiLvlStrRef>
          </c:cat>
          <c:val>
            <c:numRef>
              <c:f>TD!$C$106:$FB$106</c:f>
              <c:numCache>
                <c:formatCode>General</c:formatCode>
                <c:ptCount val="15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  <c:pt idx="52">
                  <c:v>1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E21A-4F60-A6D3-A786D56FA6A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1078123784"/>
        <c:axId val="1078151864"/>
        <c:extLst/>
      </c:barChart>
      <c:catAx>
        <c:axId val="1078123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078151864"/>
        <c:crosses val="autoZero"/>
        <c:auto val="1"/>
        <c:lblAlgn val="ctr"/>
        <c:lblOffset val="100"/>
        <c:noMultiLvlLbl val="0"/>
      </c:catAx>
      <c:valAx>
        <c:axId val="1078151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/>
                  <a:t>Casos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078123784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181655</xdr:colOff>
      <xdr:row>39</xdr:row>
      <xdr:rowOff>19050</xdr:rowOff>
    </xdr:from>
    <xdr:to>
      <xdr:col>20</xdr:col>
      <xdr:colOff>372154</xdr:colOff>
      <xdr:row>66</xdr:row>
      <xdr:rowOff>26533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D76A310-B6DA-4BB4-8052-19A40BB380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451302</xdr:colOff>
      <xdr:row>2</xdr:row>
      <xdr:rowOff>98653</xdr:rowOff>
    </xdr:from>
    <xdr:to>
      <xdr:col>21</xdr:col>
      <xdr:colOff>466269</xdr:colOff>
      <xdr:row>28</xdr:row>
      <xdr:rowOff>45358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D25BD6F-24D5-4E31-9F28-C3AF01C353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190498</xdr:colOff>
      <xdr:row>70</xdr:row>
      <xdr:rowOff>71438</xdr:rowOff>
    </xdr:from>
    <xdr:to>
      <xdr:col>21</xdr:col>
      <xdr:colOff>3174</xdr:colOff>
      <xdr:row>96</xdr:row>
      <xdr:rowOff>61913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4C9B5FF-B2CD-43C0-8EBB-48C7A24CCC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127906</xdr:colOff>
      <xdr:row>38</xdr:row>
      <xdr:rowOff>26533</xdr:rowOff>
    </xdr:from>
    <xdr:to>
      <xdr:col>8</xdr:col>
      <xdr:colOff>71437</xdr:colOff>
      <xdr:row>67</xdr:row>
      <xdr:rowOff>12246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DD030A8-7546-4EF4-B8AE-0C8E974CE2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359683</xdr:colOff>
      <xdr:row>103</xdr:row>
      <xdr:rowOff>134331</xdr:rowOff>
    </xdr:from>
    <xdr:to>
      <xdr:col>7</xdr:col>
      <xdr:colOff>683532</xdr:colOff>
      <xdr:row>132</xdr:row>
      <xdr:rowOff>117702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5536739-FBC7-44C9-847D-5F7433F23D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66673</xdr:colOff>
      <xdr:row>69</xdr:row>
      <xdr:rowOff>123264</xdr:rowOff>
    </xdr:from>
    <xdr:to>
      <xdr:col>10</xdr:col>
      <xdr:colOff>504265</xdr:colOff>
      <xdr:row>99</xdr:row>
      <xdr:rowOff>61913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82AF9DE-85C7-48A8-A48A-93FDE0B9AB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0.18626</cdr:x>
      <cdr:y>0.16145</cdr:y>
    </cdr:from>
    <cdr:to>
      <cdr:x>0.23267</cdr:x>
      <cdr:y>0.31656</cdr:y>
    </cdr:to>
    <cdr:pic>
      <cdr:nvPicPr>
        <cdr:cNvPr id="2" name="Imagen 1">
          <a:extLst xmlns:a="http://schemas.openxmlformats.org/drawingml/2006/main">
            <a:ext uri="{FF2B5EF4-FFF2-40B4-BE49-F238E27FC236}">
              <a16:creationId xmlns:a16="http://schemas.microsoft.com/office/drawing/2014/main" id="{EBA83A70-F694-6DFD-FFC8-868A95521ABA}"/>
            </a:ext>
          </a:extLst>
        </cdr:cNvPr>
        <cdr:cNvPicPr>
          <a:picLocks xmlns:a="http://schemas.openxmlformats.org/drawingml/2006/main" noChangeAspect="1"/>
        </cdr:cNvPicPr>
      </cdr:nvPicPr>
      <cdr:blipFill rotWithShape="1">
        <a:blip xmlns:a="http://schemas.openxmlformats.org/drawingml/2006/main" xmlns:r="http://schemas.openxmlformats.org/officeDocument/2006/relationships" r:embed="rId1">
          <a:duotone>
            <a:prstClr val="black"/>
            <a:schemeClr val="accent4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16286" r="46677"/>
        <a:stretch xmlns:a="http://schemas.openxmlformats.org/drawingml/2006/main"/>
      </cdr:blipFill>
      <cdr:spPr>
        <a:xfrm xmlns:a="http://schemas.openxmlformats.org/drawingml/2006/main">
          <a:off x="1312863" y="727814"/>
          <a:ext cx="327138" cy="699262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0.87545</cdr:x>
      <cdr:y>0.16216</cdr:y>
    </cdr:from>
    <cdr:to>
      <cdr:x>0.91369</cdr:x>
      <cdr:y>0.31394</cdr:y>
    </cdr:to>
    <cdr:pic>
      <cdr:nvPicPr>
        <cdr:cNvPr id="3" name="Imagen 2">
          <a:extLst xmlns:a="http://schemas.openxmlformats.org/drawingml/2006/main">
            <a:ext uri="{FF2B5EF4-FFF2-40B4-BE49-F238E27FC236}">
              <a16:creationId xmlns:a16="http://schemas.microsoft.com/office/drawing/2014/main" id="{0D6B4B1A-BA2D-884C-2009-EF9585079A2B}"/>
            </a:ext>
          </a:extLst>
        </cdr:cNvPr>
        <cdr:cNvPicPr>
          <a:picLocks xmlns:a="http://schemas.openxmlformats.org/drawingml/2006/main" noChangeAspect="1"/>
        </cdr:cNvPicPr>
      </cdr:nvPicPr>
      <cdr:blipFill rotWithShape="1">
        <a:blip xmlns:a="http://schemas.openxmlformats.org/drawingml/2006/main" xmlns:r="http://schemas.openxmlformats.org/officeDocument/2006/relationships" r:embed="rId3">
          <a:duotone>
            <a:prstClr val="black"/>
            <a:schemeClr val="accent1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2424" r="16394"/>
        <a:stretch xmlns:a="http://schemas.openxmlformats.org/drawingml/2006/main"/>
      </cdr:blipFill>
      <cdr:spPr>
        <a:xfrm xmlns:a="http://schemas.openxmlformats.org/drawingml/2006/main">
          <a:off x="6170612" y="731043"/>
          <a:ext cx="269515" cy="684196"/>
        </a:xfrm>
        <a:prstGeom xmlns:a="http://schemas.openxmlformats.org/drawingml/2006/main" prst="rect">
          <a:avLst/>
        </a:prstGeom>
      </cdr:spPr>
    </cdr:pic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0.46858</cdr:x>
      <cdr:y>0.11559</cdr:y>
    </cdr:from>
    <cdr:to>
      <cdr:x>0.57256</cdr:x>
      <cdr:y>0.18145</cdr:y>
    </cdr:to>
    <cdr:sp macro="" textlink="TD!$A$120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8F7AEEED-897A-75F6-44F2-BA7214B0D5DF}"/>
            </a:ext>
          </a:extLst>
        </cdr:cNvPr>
        <cdr:cNvSpPr txBox="1"/>
      </cdr:nvSpPr>
      <cdr:spPr>
        <a:xfrm xmlns:a="http://schemas.openxmlformats.org/drawingml/2006/main">
          <a:off x="3577607" y="511307"/>
          <a:ext cx="793884" cy="291329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5">
            <a:lumMod val="20000"/>
            <a:lumOff val="80000"/>
          </a:schemeClr>
        </a:solidFill>
        <a:ln xmlns:a="http://schemas.openxmlformats.org/drawingml/2006/main">
          <a:solidFill>
            <a:srgbClr val="002060"/>
          </a:solidFill>
        </a:ln>
      </cdr:spPr>
      <cdr:style>
        <a:lnRef xmlns:a="http://schemas.openxmlformats.org/drawingml/2006/main" idx="1">
          <a:schemeClr val="accent5"/>
        </a:lnRef>
        <a:fillRef xmlns:a="http://schemas.openxmlformats.org/drawingml/2006/main" idx="2">
          <a:schemeClr val="accent5"/>
        </a:fillRef>
        <a:effectRef xmlns:a="http://schemas.openxmlformats.org/drawingml/2006/main" idx="1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1C1CC570-7302-475F-A802-0D49882D5689}" type="TxLink">
            <a:rPr lang="en-US" sz="10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2023: 379</a:t>
          </a:fld>
          <a:endParaRPr lang="es-PE" sz="1100"/>
        </a:p>
      </cdr:txBody>
    </cdr:sp>
  </cdr:relSizeAnchor>
  <cdr:relSizeAnchor xmlns:cdr="http://schemas.openxmlformats.org/drawingml/2006/chartDrawing">
    <cdr:from>
      <cdr:x>0.37628</cdr:x>
      <cdr:y>0.1304</cdr:y>
    </cdr:from>
    <cdr:to>
      <cdr:x>0.37628</cdr:x>
      <cdr:y>0.81315</cdr:y>
    </cdr:to>
    <cdr:cxnSp macro="">
      <cdr:nvCxnSpPr>
        <cdr:cNvPr id="4" name="Conector recto 3">
          <a:extLst xmlns:a="http://schemas.openxmlformats.org/drawingml/2006/main">
            <a:ext uri="{FF2B5EF4-FFF2-40B4-BE49-F238E27FC236}">
              <a16:creationId xmlns:a16="http://schemas.microsoft.com/office/drawing/2014/main" id="{011687A0-D9E2-4F1F-B80B-92A6F3D77AD6}"/>
            </a:ext>
          </a:extLst>
        </cdr:cNvPr>
        <cdr:cNvCxnSpPr/>
      </cdr:nvCxnSpPr>
      <cdr:spPr>
        <a:xfrm xmlns:a="http://schemas.openxmlformats.org/drawingml/2006/main" flipV="1">
          <a:off x="2872923" y="596672"/>
          <a:ext cx="0" cy="3124200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tx1"/>
          </a:solidFill>
          <a:prstDash val="dash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0.67736</cdr:x>
      <cdr:y>0.1299</cdr:y>
    </cdr:from>
    <cdr:to>
      <cdr:x>0.67736</cdr:x>
      <cdr:y>0.81266</cdr:y>
    </cdr:to>
    <cdr:cxnSp macro="">
      <cdr:nvCxnSpPr>
        <cdr:cNvPr id="5" name="Conector recto 4">
          <a:extLst xmlns:a="http://schemas.openxmlformats.org/drawingml/2006/main">
            <a:ext uri="{FF2B5EF4-FFF2-40B4-BE49-F238E27FC236}">
              <a16:creationId xmlns:a16="http://schemas.microsoft.com/office/drawing/2014/main" id="{46485096-AFDC-46F8-99AC-AEE011A601EA}"/>
            </a:ext>
          </a:extLst>
        </cdr:cNvPr>
        <cdr:cNvCxnSpPr/>
      </cdr:nvCxnSpPr>
      <cdr:spPr>
        <a:xfrm xmlns:a="http://schemas.openxmlformats.org/drawingml/2006/main" flipV="1">
          <a:off x="5171623" y="594405"/>
          <a:ext cx="0" cy="3124200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tx1"/>
          </a:solidFill>
          <a:prstDash val="dash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0.15511</cdr:x>
      <cdr:y>0.11726</cdr:y>
    </cdr:from>
    <cdr:to>
      <cdr:x>0.25909</cdr:x>
      <cdr:y>0.18312</cdr:y>
    </cdr:to>
    <cdr:sp macro="" textlink="TD!$A$119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2973A56C-86C4-430E-9F71-541BA9DAF5A7}"/>
            </a:ext>
          </a:extLst>
        </cdr:cNvPr>
        <cdr:cNvSpPr txBox="1"/>
      </cdr:nvSpPr>
      <cdr:spPr>
        <a:xfrm xmlns:a="http://schemas.openxmlformats.org/drawingml/2006/main">
          <a:off x="1184275" y="536575"/>
          <a:ext cx="793884" cy="30136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5">
            <a:lumMod val="20000"/>
            <a:lumOff val="80000"/>
          </a:schemeClr>
        </a:solidFill>
        <a:ln xmlns:a="http://schemas.openxmlformats.org/drawingml/2006/main">
          <a:solidFill>
            <a:srgbClr val="002060"/>
          </a:solidFill>
        </a:ln>
      </cdr:spPr>
      <cdr:style>
        <a:lnRef xmlns:a="http://schemas.openxmlformats.org/drawingml/2006/main" idx="1">
          <a:schemeClr val="accent5"/>
        </a:lnRef>
        <a:fillRef xmlns:a="http://schemas.openxmlformats.org/drawingml/2006/main" idx="2">
          <a:schemeClr val="accent5"/>
        </a:fillRef>
        <a:effectRef xmlns:a="http://schemas.openxmlformats.org/drawingml/2006/main" idx="1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A2233EA6-A64B-469E-8BFA-F396F5E32111}" type="TxLink">
            <a:rPr lang="en-US" sz="10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2022: 256</a:t>
          </a:fld>
          <a:endParaRPr lang="es-PE" sz="1100"/>
        </a:p>
      </cdr:txBody>
    </cdr:sp>
  </cdr:relSizeAnchor>
  <cdr:relSizeAnchor xmlns:cdr="http://schemas.openxmlformats.org/drawingml/2006/chartDrawing">
    <cdr:from>
      <cdr:x>0.81257</cdr:x>
      <cdr:y>0.11726</cdr:y>
    </cdr:from>
    <cdr:to>
      <cdr:x>0.91655</cdr:x>
      <cdr:y>0.18312</cdr:y>
    </cdr:to>
    <cdr:sp macro="" textlink="TD!$A$121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973A56C-86C4-430E-9F71-541BA9DAF5A7}"/>
            </a:ext>
          </a:extLst>
        </cdr:cNvPr>
        <cdr:cNvSpPr txBox="1"/>
      </cdr:nvSpPr>
      <cdr:spPr>
        <a:xfrm xmlns:a="http://schemas.openxmlformats.org/drawingml/2006/main">
          <a:off x="6203950" y="536575"/>
          <a:ext cx="793884" cy="30136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5">
            <a:lumMod val="20000"/>
            <a:lumOff val="80000"/>
          </a:schemeClr>
        </a:solidFill>
        <a:ln xmlns:a="http://schemas.openxmlformats.org/drawingml/2006/main">
          <a:solidFill>
            <a:srgbClr val="002060"/>
          </a:solidFill>
        </a:ln>
      </cdr:spPr>
      <cdr:style>
        <a:lnRef xmlns:a="http://schemas.openxmlformats.org/drawingml/2006/main" idx="1">
          <a:schemeClr val="accent5"/>
        </a:lnRef>
        <a:fillRef xmlns:a="http://schemas.openxmlformats.org/drawingml/2006/main" idx="2">
          <a:schemeClr val="accent5"/>
        </a:fillRef>
        <a:effectRef xmlns:a="http://schemas.openxmlformats.org/drawingml/2006/main" idx="1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057AE26-8F32-4A96-8209-D293381E6C4E}" type="TxLink">
            <a:rPr lang="en-US" sz="10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2024: 230</a:t>
          </a:fld>
          <a:endParaRPr lang="es-PE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0.84913</cdr:x>
      <cdr:y>0.09769</cdr:y>
    </cdr:from>
    <cdr:to>
      <cdr:x>0.97851</cdr:x>
      <cdr:y>0.1376</cdr:y>
    </cdr:to>
    <cdr:sp macro="" textlink="">
      <cdr:nvSpPr>
        <cdr:cNvPr id="2" name="Rectángulo 1">
          <a:extLst xmlns:a="http://schemas.openxmlformats.org/drawingml/2006/main">
            <a:ext uri="{FF2B5EF4-FFF2-40B4-BE49-F238E27FC236}">
              <a16:creationId xmlns:a16="http://schemas.microsoft.com/office/drawing/2014/main" id="{CD110E0F-8C3D-4698-BA0D-106D8A8AA30A}"/>
            </a:ext>
          </a:extLst>
        </cdr:cNvPr>
        <cdr:cNvSpPr/>
      </cdr:nvSpPr>
      <cdr:spPr>
        <a:xfrm xmlns:a="http://schemas.openxmlformats.org/drawingml/2006/main">
          <a:off x="6057901" y="473368"/>
          <a:ext cx="923008" cy="193382"/>
        </a:xfrm>
        <a:prstGeom xmlns:a="http://schemas.openxmlformats.org/drawingml/2006/main" prst="rect">
          <a:avLst/>
        </a:prstGeom>
        <a:solidFill xmlns:a="http://schemas.openxmlformats.org/drawingml/2006/main">
          <a:srgbClr val="7030A0">
            <a:alpha val="54000"/>
          </a:srgbClr>
        </a:solidFill>
        <a:ln xmlns:a="http://schemas.openxmlformats.org/drawingml/2006/main">
          <a:solidFill>
            <a:srgbClr val="00206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r>
            <a:rPr lang="es-PE" sz="1200" b="1">
              <a:solidFill>
                <a:schemeClr val="bg1"/>
              </a:solidFill>
            </a:rPr>
            <a:t>Casos</a:t>
          </a:r>
        </a:p>
      </cdr:txBody>
    </cdr:sp>
  </cdr:relSizeAnchor>
  <cdr:relSizeAnchor xmlns:cdr="http://schemas.openxmlformats.org/drawingml/2006/chartDrawing">
    <cdr:from>
      <cdr:x>0.84913</cdr:x>
      <cdr:y>0.13679</cdr:y>
    </cdr:from>
    <cdr:to>
      <cdr:x>0.97897</cdr:x>
      <cdr:y>0.17495</cdr:y>
    </cdr:to>
    <cdr:sp macro="" textlink="">
      <cdr:nvSpPr>
        <cdr:cNvPr id="3" name="Rectángulo 2">
          <a:extLst xmlns:a="http://schemas.openxmlformats.org/drawingml/2006/main">
            <a:ext uri="{FF2B5EF4-FFF2-40B4-BE49-F238E27FC236}">
              <a16:creationId xmlns:a16="http://schemas.microsoft.com/office/drawing/2014/main" id="{7513572C-F5C6-412A-894D-E2D984EB6D7B}"/>
            </a:ext>
          </a:extLst>
        </cdr:cNvPr>
        <cdr:cNvSpPr/>
      </cdr:nvSpPr>
      <cdr:spPr>
        <a:xfrm xmlns:a="http://schemas.openxmlformats.org/drawingml/2006/main">
          <a:off x="6057901" y="662831"/>
          <a:ext cx="926326" cy="184894"/>
        </a:xfrm>
        <a:prstGeom xmlns:a="http://schemas.openxmlformats.org/drawingml/2006/main" prst="rect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PE" sz="1200" b="1">
              <a:solidFill>
                <a:schemeClr val="tx1"/>
              </a:solidFill>
            </a:rPr>
            <a:t>Brote</a:t>
          </a:r>
          <a:endParaRPr lang="es-PE" sz="2400" b="1">
            <a:solidFill>
              <a:schemeClr val="tx1"/>
            </a:solidFill>
          </a:endParaRPr>
        </a:p>
      </cdr:txBody>
    </cdr:sp>
  </cdr:relSizeAnchor>
  <cdr:relSizeAnchor xmlns:cdr="http://schemas.openxmlformats.org/drawingml/2006/chartDrawing">
    <cdr:from>
      <cdr:x>0.84913</cdr:x>
      <cdr:y>0.2123</cdr:y>
    </cdr:from>
    <cdr:to>
      <cdr:x>0.97875</cdr:x>
      <cdr:y>0.24964</cdr:y>
    </cdr:to>
    <cdr:sp macro="" textlink="">
      <cdr:nvSpPr>
        <cdr:cNvPr id="6" name="Rectángulo 5">
          <a:extLst xmlns:a="http://schemas.openxmlformats.org/drawingml/2006/main">
            <a:ext uri="{FF2B5EF4-FFF2-40B4-BE49-F238E27FC236}">
              <a16:creationId xmlns:a16="http://schemas.microsoft.com/office/drawing/2014/main" id="{E1F80CC0-FD79-4BC4-A047-B70F0C754B93}"/>
            </a:ext>
          </a:extLst>
        </cdr:cNvPr>
        <cdr:cNvSpPr/>
      </cdr:nvSpPr>
      <cdr:spPr>
        <a:xfrm xmlns:a="http://schemas.openxmlformats.org/drawingml/2006/main">
          <a:off x="6057901" y="1028701"/>
          <a:ext cx="924757" cy="180974"/>
        </a:xfrm>
        <a:prstGeom xmlns:a="http://schemas.openxmlformats.org/drawingml/2006/main" prst="rect">
          <a:avLst/>
        </a:prstGeom>
        <a:solidFill xmlns:a="http://schemas.openxmlformats.org/drawingml/2006/main">
          <a:srgbClr val="00B050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PE" sz="1200" b="1">
              <a:solidFill>
                <a:schemeClr val="tx1"/>
              </a:solidFill>
            </a:rPr>
            <a:t>Seguridad</a:t>
          </a:r>
          <a:endParaRPr lang="es-PE" sz="2400" b="1">
            <a:solidFill>
              <a:schemeClr val="tx1"/>
            </a:solidFill>
          </a:endParaRPr>
        </a:p>
      </cdr:txBody>
    </cdr:sp>
  </cdr:relSizeAnchor>
  <cdr:relSizeAnchor xmlns:cdr="http://schemas.openxmlformats.org/drawingml/2006/chartDrawing">
    <cdr:from>
      <cdr:x>0.84913</cdr:x>
      <cdr:y>0.17672</cdr:y>
    </cdr:from>
    <cdr:to>
      <cdr:x>0.97875</cdr:x>
      <cdr:y>0.2123</cdr:y>
    </cdr:to>
    <cdr:sp macro="" textlink="">
      <cdr:nvSpPr>
        <cdr:cNvPr id="7" name="Rectángulo 6">
          <a:extLst xmlns:a="http://schemas.openxmlformats.org/drawingml/2006/main">
            <a:ext uri="{FF2B5EF4-FFF2-40B4-BE49-F238E27FC236}">
              <a16:creationId xmlns:a16="http://schemas.microsoft.com/office/drawing/2014/main" id="{E1F80CC0-FD79-4BC4-A047-B70F0C754B93}"/>
            </a:ext>
          </a:extLst>
        </cdr:cNvPr>
        <cdr:cNvSpPr/>
      </cdr:nvSpPr>
      <cdr:spPr>
        <a:xfrm xmlns:a="http://schemas.openxmlformats.org/drawingml/2006/main">
          <a:off x="6057901" y="856337"/>
          <a:ext cx="924757" cy="172363"/>
        </a:xfrm>
        <a:prstGeom xmlns:a="http://schemas.openxmlformats.org/drawingml/2006/main" prst="rect">
          <a:avLst/>
        </a:prstGeom>
        <a:solidFill xmlns:a="http://schemas.openxmlformats.org/drawingml/2006/main">
          <a:srgbClr val="FFFF00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PE" sz="1200" b="1">
              <a:solidFill>
                <a:schemeClr val="tx1"/>
              </a:solidFill>
            </a:rPr>
            <a:t>Alarma</a:t>
          </a:r>
          <a:endParaRPr lang="es-PE" sz="2400" b="1">
            <a:solidFill>
              <a:schemeClr val="tx1"/>
            </a:solidFill>
          </a:endParaRPr>
        </a:p>
      </cdr:txBody>
    </cdr:sp>
  </cdr:relSizeAnchor>
  <cdr:relSizeAnchor xmlns:cdr="http://schemas.openxmlformats.org/drawingml/2006/chartDrawing">
    <cdr:from>
      <cdr:x>0.84913</cdr:x>
      <cdr:y>0.25142</cdr:y>
    </cdr:from>
    <cdr:to>
      <cdr:x>0.97851</cdr:x>
      <cdr:y>0.29289</cdr:y>
    </cdr:to>
    <cdr:sp macro="" textlink="">
      <cdr:nvSpPr>
        <cdr:cNvPr id="8" name="Rectángulo 7">
          <a:extLst xmlns:a="http://schemas.openxmlformats.org/drawingml/2006/main">
            <a:ext uri="{FF2B5EF4-FFF2-40B4-BE49-F238E27FC236}">
              <a16:creationId xmlns:a16="http://schemas.microsoft.com/office/drawing/2014/main" id="{D3686B2A-B333-4636-9906-DCE8A3BC6C7E}"/>
            </a:ext>
          </a:extLst>
        </cdr:cNvPr>
        <cdr:cNvSpPr/>
      </cdr:nvSpPr>
      <cdr:spPr>
        <a:xfrm xmlns:a="http://schemas.openxmlformats.org/drawingml/2006/main">
          <a:off x="5103505" y="993832"/>
          <a:ext cx="777609" cy="163926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rgbClr val="00206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PE" sz="1200" b="1">
              <a:solidFill>
                <a:schemeClr val="tx1"/>
              </a:solidFill>
            </a:rPr>
            <a:t>Éxito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0.36599</cdr:x>
      <cdr:y>0.17579</cdr:y>
    </cdr:from>
    <cdr:to>
      <cdr:x>0.36599</cdr:x>
      <cdr:y>0.82743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E4457ED6-6FE9-45A8-8B90-1BABFA3CA33C}"/>
            </a:ext>
          </a:extLst>
        </cdr:cNvPr>
        <cdr:cNvCxnSpPr/>
      </cdr:nvCxnSpPr>
      <cdr:spPr>
        <a:xfrm xmlns:a="http://schemas.openxmlformats.org/drawingml/2006/main" flipV="1">
          <a:off x="3733310" y="826399"/>
          <a:ext cx="0" cy="3063468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tx1"/>
          </a:solidFill>
          <a:prstDash val="dash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0.67568</cdr:x>
      <cdr:y>0.17579</cdr:y>
    </cdr:from>
    <cdr:to>
      <cdr:x>0.67568</cdr:x>
      <cdr:y>0.82743</cdr:y>
    </cdr:to>
    <cdr:cxnSp macro="">
      <cdr:nvCxnSpPr>
        <cdr:cNvPr id="3" name="Conector recto 2">
          <a:extLst xmlns:a="http://schemas.openxmlformats.org/drawingml/2006/main">
            <a:ext uri="{FF2B5EF4-FFF2-40B4-BE49-F238E27FC236}">
              <a16:creationId xmlns:a16="http://schemas.microsoft.com/office/drawing/2014/main" id="{E4457ED6-6FE9-45A8-8B90-1BABFA3CA33C}"/>
            </a:ext>
          </a:extLst>
        </cdr:cNvPr>
        <cdr:cNvCxnSpPr/>
      </cdr:nvCxnSpPr>
      <cdr:spPr>
        <a:xfrm xmlns:a="http://schemas.openxmlformats.org/drawingml/2006/main" flipV="1">
          <a:off x="6892435" y="826399"/>
          <a:ext cx="0" cy="3063468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tx1"/>
          </a:solidFill>
          <a:prstDash val="dash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ENOVO" refreshedDate="45408.615209027776" createdVersion="5" refreshedVersion="7" minRefreshableVersion="3" recordCount="0" supportSubquery="1" supportAdvancedDrill="1" xr:uid="{42715C84-73B8-45D5-85B1-AA0F7CB7F838}">
  <cacheSource type="external" connectionId="3"/>
  <cacheFields count="8">
    <cacheField name="[edad].[grupos de edad].[grupos de edad]" caption="grupos de edad" numFmtId="0" hierarchy="56" level="1">
      <sharedItems count="19">
        <s v="0 - 4"/>
        <s v="10 - 14"/>
        <s v="15 - 19"/>
        <s v="20 - 24"/>
        <s v="25 - 29"/>
        <s v="30 - 34"/>
        <s v="35 - 39"/>
        <s v="40 - 44"/>
        <s v="45 - 49"/>
        <s v="5 - 9"/>
        <s v="50 - 54"/>
        <s v="55 - 59"/>
        <s v="60 - 64"/>
        <s v="65 - 69"/>
        <s v="70 - 74"/>
        <s v="75 - 79"/>
        <s v="80 - 84"/>
        <s v="85 - 89"/>
        <s v="90 a más"/>
      </sharedItems>
    </cacheField>
    <cacheField name="[Data].[ano].[ano]" caption="ano" numFmtId="0" level="1">
      <sharedItems containsSemiMixedTypes="0" containsNonDate="0" containsString="0"/>
    </cacheField>
    <cacheField name="[Data].[MR].[MR]" caption="MR" numFmtId="0" hierarchy="49" level="1">
      <sharedItems containsSemiMixedTypes="0" containsNonDate="0" containsString="0"/>
    </cacheField>
    <cacheField name="[Data].[tipo_dx].[tipo_dx]" caption="tipo_dx" numFmtId="0" hierarchy="3" level="1">
      <sharedItems containsSemiMixedTypes="0" containsNonDate="0" containsString="0"/>
    </cacheField>
    <cacheField name="[Data].[Diagnóstico].[Diagnóstico]" caption="Diagnóstico" numFmtId="0" hierarchy="47" level="1">
      <sharedItems containsSemiMixedTypes="0" containsNonDate="0" containsString="0"/>
    </cacheField>
    <cacheField name="[Data].[sexo].[sexo]" caption="sexo" numFmtId="0" hierarchy="13" level="1">
      <sharedItems count="2">
        <s v="F"/>
        <s v="M"/>
      </sharedItems>
    </cacheField>
    <cacheField name="[Measures].[Recuento de semana]" caption="Recuento de semana" numFmtId="0" hierarchy="63" level="32767"/>
    <cacheField name="[Data].[EESS].[EESS]" caption="EESS" numFmtId="0" hierarchy="48" level="1">
      <sharedItems containsSemiMixedTypes="0" containsNonDate="0" containsString="0"/>
    </cacheField>
  </cacheFields>
  <cacheHierarchies count="66">
    <cacheHierarchy uniqueName="[Data].[ano]" caption="ano" attribute="1" defaultMemberUniqueName="[Data].[ano].[All]" allUniqueName="[Data].[ano].[All]" dimensionUniqueName="[Data]" displayFolder="" count="2" memberValueDatatype="5" unbalanced="0">
      <fieldsUsage count="2">
        <fieldUsage x="-1"/>
        <fieldUsage x="1"/>
      </fieldsUsage>
    </cacheHierarchy>
    <cacheHierarchy uniqueName="[Data].[semana]" caption="semana" attribute="1" defaultMemberUniqueName="[Data].[semana].[All]" allUniqueName="[Data].[semana].[All]" dimensionUniqueName="[Data]" displayFolder="" count="0" memberValueDatatype="5" unbalanced="0"/>
    <cacheHierarchy uniqueName="[Data].[diagnostic]" caption="diagnostic" attribute="1" defaultMemberUniqueName="[Data].[diagnostic].[All]" allUniqueName="[Data].[diagnostic].[All]" dimensionUniqueName="[Data]" displayFolder="" count="0" memberValueDatatype="130" unbalanced="0"/>
    <cacheHierarchy uniqueName="[Data].[tipo_dx]" caption="tipo_dx" attribute="1" defaultMemberUniqueName="[Data].[tipo_dx].[All]" allUniqueName="[Data].[tipo_dx].[All]" dimensionUniqueName="[Data]" displayFolder="" count="2" memberValueDatatype="130" unbalanced="0">
      <fieldsUsage count="2">
        <fieldUsage x="-1"/>
        <fieldUsage x="3"/>
      </fieldsUsage>
    </cacheHierarchy>
    <cacheHierarchy uniqueName="[Data].[subregion]" caption="subregion" attribute="1" defaultMemberUniqueName="[Data].[subregion].[All]" allUniqueName="[Data].[subregion].[All]" dimensionUniqueName="[Data]" displayFolder="" count="0" memberValueDatatype="130" unbalanced="0"/>
    <cacheHierarchy uniqueName="[Data].[ubigeo]" caption="ubigeo" attribute="1" defaultMemberUniqueName="[Data].[ubigeo].[All]" allUniqueName="[Data].[ubigeo].[All]" dimensionUniqueName="[Data]" displayFolder="" count="0" memberValueDatatype="130" unbalanced="0"/>
    <cacheHierarchy uniqueName="[Data].[localcod]" caption="localcod" attribute="1" defaultMemberUniqueName="[Data].[localcod].[All]" allUniqueName="[Data].[localcod].[All]" dimensionUniqueName="[Data]" displayFolder="" count="0" memberValueDatatype="130" unbalanced="0"/>
    <cacheHierarchy uniqueName="[Data].[localidad]" caption="localidad" attribute="1" defaultMemberUniqueName="[Data].[localidad].[All]" allUniqueName="[Data].[localidad].[All]" dimensionUniqueName="[Data]" displayFolder="" count="0" memberValueDatatype="130" unbalanced="0"/>
    <cacheHierarchy uniqueName="[Data].[apepat]" caption="apepat" attribute="1" defaultMemberUniqueName="[Data].[apepat].[All]" allUniqueName="[Data].[apepat].[All]" dimensionUniqueName="[Data]" displayFolder="" count="0" memberValueDatatype="130" unbalanced="0"/>
    <cacheHierarchy uniqueName="[Data].[apemat]" caption="apemat" attribute="1" defaultMemberUniqueName="[Data].[apemat].[All]" allUniqueName="[Data].[apemat].[All]" dimensionUniqueName="[Data]" displayFolder="" count="0" memberValueDatatype="130" unbalanced="0"/>
    <cacheHierarchy uniqueName="[Data].[nombres]" caption="nombres" attribute="1" defaultMemberUniqueName="[Data].[nombres].[All]" allUniqueName="[Data].[nombres].[All]" dimensionUniqueName="[Data]" displayFolder="" count="0" memberValueDatatype="130" unbalanced="0"/>
    <cacheHierarchy uniqueName="[Data].[edad]" caption="edad" attribute="1" defaultMemberUniqueName="[Data].[edad].[All]" allUniqueName="[Data].[edad].[All]" dimensionUniqueName="[Data]" displayFolder="" count="0" memberValueDatatype="5" unbalanced="0"/>
    <cacheHierarchy uniqueName="[Data].[tipo_edad]" caption="tipo_edad" attribute="1" defaultMemberUniqueName="[Data].[tipo_edad].[All]" allUniqueName="[Data].[tipo_edad].[All]" dimensionUniqueName="[Data]" displayFolder="" count="0" memberValueDatatype="130" unbalanced="0"/>
    <cacheHierarchy uniqueName="[Data].[sexo]" caption="sexo" attribute="1" defaultMemberUniqueName="[Data].[sexo].[All]" allUniqueName="[Data].[sexo].[All]" dimensionUniqueName="[Data]" displayFolder="" count="2" memberValueDatatype="130" unbalanced="0">
      <fieldsUsage count="2">
        <fieldUsage x="-1"/>
        <fieldUsage x="5"/>
      </fieldsUsage>
    </cacheHierarchy>
    <cacheHierarchy uniqueName="[Data].[protegido]" caption="protegido" attribute="1" defaultMemberUniqueName="[Data].[protegido].[All]" allUniqueName="[Data].[protegido].[All]" dimensionUniqueName="[Data]" displayFolder="" count="0" memberValueDatatype="130" unbalanced="0"/>
    <cacheHierarchy uniqueName="[Data].[fecha_ini]" caption="fecha_ini" attribute="1" time="1" defaultMemberUniqueName="[Data].[fecha_ini].[All]" allUniqueName="[Data].[fecha_ini].[All]" dimensionUniqueName="[Data]" displayFolder="" count="0" memberValueDatatype="7" unbalanced="0"/>
    <cacheHierarchy uniqueName="[Data].[fecha_def]" caption="fecha_def" attribute="1" defaultMemberUniqueName="[Data].[fecha_def].[All]" allUniqueName="[Data].[fecha_def].[All]" dimensionUniqueName="[Data]" displayFolder="" count="0" memberValueDatatype="130" unbalanced="0"/>
    <cacheHierarchy uniqueName="[Data].[fecha_not]" caption="fecha_not" attribute="1" time="1" defaultMemberUniqueName="[Data].[fecha_not].[All]" allUniqueName="[Data].[fecha_not].[All]" dimensionUniqueName="[Data]" displayFolder="" count="0" memberValueDatatype="7" unbalanced="0"/>
    <cacheHierarchy uniqueName="[Data].[fecha_inv]" caption="fecha_inv" attribute="1" time="1" defaultMemberUniqueName="[Data].[fecha_inv].[All]" allUniqueName="[Data].[fecha_inv].[All]" dimensionUniqueName="[Data]" displayFolder="" count="0" memberValueDatatype="7" unbalanced="0"/>
    <cacheHierarchy uniqueName="[Data].[sub_reg_nt]" caption="sub_reg_nt" attribute="1" defaultMemberUniqueName="[Data].[sub_reg_nt].[All]" allUniqueName="[Data].[sub_reg_nt].[All]" dimensionUniqueName="[Data]" displayFolder="" count="0" memberValueDatatype="130" unbalanced="0"/>
    <cacheHierarchy uniqueName="[Data].[red#]" caption="red#" attribute="1" defaultMemberUniqueName="[Data].[red#].[All]" allUniqueName="[Data].[red#].[All]" dimensionUniqueName="[Data]" displayFolder="" count="0" memberValueDatatype="130" unbalanced="0"/>
    <cacheHierarchy uniqueName="[Data].[microred]" caption="microred" attribute="1" defaultMemberUniqueName="[Data].[microred].[All]" allUniqueName="[Data].[microred].[All]" dimensionUniqueName="[Data]" displayFolder="" count="0" memberValueDatatype="130" unbalanced="0"/>
    <cacheHierarchy uniqueName="[Data].[e_salud]" caption="e_salud" attribute="1" defaultMemberUniqueName="[Data].[e_salud].[All]" allUniqueName="[Data].[e_salud].[All]" dimensionUniqueName="[Data]" displayFolder="" count="0" memberValueDatatype="130" unbalanced="0"/>
    <cacheHierarchy uniqueName="[Data].[semana_not]" caption="semana_not" attribute="1" defaultMemberUniqueName="[Data].[semana_not].[All]" allUniqueName="[Data].[semana_not].[All]" dimensionUniqueName="[Data]" displayFolder="" count="0" memberValueDatatype="5" unbalanced="0"/>
    <cacheHierarchy uniqueName="[Data].[an_notific]" caption="an_notific" attribute="1" defaultMemberUniqueName="[Data].[an_notific].[All]" allUniqueName="[Data].[an_notific].[All]" dimensionUniqueName="[Data]" displayFolder="" count="0" memberValueDatatype="5" unbalanced="0"/>
    <cacheHierarchy uniqueName="[Data].[fecha_ing]" caption="fecha_ing" attribute="1" time="1" defaultMemberUniqueName="[Data].[fecha_ing].[All]" allUniqueName="[Data].[fecha_ing].[All]" dimensionUniqueName="[Data]" displayFolder="" count="0" memberValueDatatype="7" unbalanced="0"/>
    <cacheHierarchy uniqueName="[Data].[ficha_inv]" caption="ficha_inv" attribute="1" defaultMemberUniqueName="[Data].[ficha_inv].[All]" allUniqueName="[Data].[ficha_inv].[All]" dimensionUniqueName="[Data]" displayFolder="" count="0" memberValueDatatype="130" unbalanced="0"/>
    <cacheHierarchy uniqueName="[Data].[tipo_noti]" caption="tipo_noti" attribute="1" defaultMemberUniqueName="[Data].[tipo_noti].[All]" allUniqueName="[Data].[tipo_noti].[All]" dimensionUniqueName="[Data]" displayFolder="" count="0" memberValueDatatype="130" unbalanced="0"/>
    <cacheHierarchy uniqueName="[Data].[clave]" caption="clave" attribute="1" defaultMemberUniqueName="[Data].[clave].[All]" allUniqueName="[Data].[clave].[All]" dimensionUniqueName="[Data]" displayFolder="" count="0" memberValueDatatype="130" unbalanced="0"/>
    <cacheHierarchy uniqueName="[Data].[verifica]" caption="verifica" attribute="1" defaultMemberUniqueName="[Data].[verifica].[All]" allUniqueName="[Data].[verifica].[All]" dimensionUniqueName="[Data]" displayFolder="" count="0" memberValueDatatype="130" unbalanced="0"/>
    <cacheHierarchy uniqueName="[Data].[gestante]" caption="gestante" attribute="1" defaultMemberUniqueName="[Data].[gestante].[All]" allUniqueName="[Data].[gestante].[All]" dimensionUniqueName="[Data]" displayFolder="" count="0" memberValueDatatype="5" unbalanced="0"/>
    <cacheHierarchy uniqueName="[Data].[dni]" caption="dni" attribute="1" defaultMemberUniqueName="[Data].[dni].[All]" allUniqueName="[Data].[dni].[All]" dimensionUniqueName="[Data]" displayFolder="" count="0" memberValueDatatype="5" unbalanced="0"/>
    <cacheHierarchy uniqueName="[Data].[IDENTIFICADOR]" caption="IDENTIFICADOR" attribute="1" defaultMemberUniqueName="[Data].[IDENTIFICADOR].[All]" allUniqueName="[Data].[IDENTIFICADOR].[All]" dimensionUniqueName="[Data]" displayFolder="" count="0" memberValueDatatype="130" unbalanced="0"/>
    <cacheHierarchy uniqueName="[Data].[muestra]" caption="muestra" attribute="1" defaultMemberUniqueName="[Data].[muestra].[All]" allUniqueName="[Data].[muestra].[All]" dimensionUniqueName="[Data]" displayFolder="" count="0" memberValueDatatype="130" unbalanced="0"/>
    <cacheHierarchy uniqueName="[Data].[hc]" caption="hc" attribute="1" defaultMemberUniqueName="[Data].[hc].[All]" allUniqueName="[Data].[hc].[All]" dimensionUniqueName="[Data]" displayFolder="" count="0" memberValueDatatype="130" unbalanced="0"/>
    <cacheHierarchy uniqueName="[Data].[fecha_hos]" caption="fecha_hos" attribute="1" time="1" defaultMemberUniqueName="[Data].[fecha_hos].[All]" allUniqueName="[Data].[fecha_hos].[All]" dimensionUniqueName="[Data]" displayFolder="" count="0" memberValueDatatype="7" unbalanced="0"/>
    <cacheHierarchy uniqueName="[Data].[tip_zona]" caption="tip_zona" attribute="1" defaultMemberUniqueName="[Data].[tip_zona].[All]" allUniqueName="[Data].[tip_zona].[All]" dimensionUniqueName="[Data]" displayFolder="" count="0" memberValueDatatype="5" unbalanced="0"/>
    <cacheHierarchy uniqueName="[Data].[cod_pais]" caption="cod_pais" attribute="1" defaultMemberUniqueName="[Data].[cod_pais].[All]" allUniqueName="[Data].[cod_pais].[All]" dimensionUniqueName="[Data]" displayFolder="" count="0" memberValueDatatype="5" unbalanced="0"/>
    <cacheHierarchy uniqueName="[Data].[NACIONALIDAD]" caption="NACIONALIDAD" attribute="1" defaultMemberUniqueName="[Data].[NACIONALIDAD].[All]" allUniqueName="[Data].[NACIONALIDAD].[All]" dimensionUniqueName="[Data]" displayFolder="" count="0" memberValueDatatype="130" unbalanced="0"/>
    <cacheHierarchy uniqueName="[Data].[direccion]" caption="direccion" attribute="1" defaultMemberUniqueName="[Data].[direccion].[All]" allUniqueName="[Data].[direccion].[All]" dimensionUniqueName="[Data]" displayFolder="" count="0" memberValueDatatype="130" unbalanced="0"/>
    <cacheHierarchy uniqueName="[Data].[etniaproc]" caption="etniaproc" attribute="1" defaultMemberUniqueName="[Data].[etniaproc].[All]" allUniqueName="[Data].[etniaproc].[All]" dimensionUniqueName="[Data]" displayFolder="" count="0" memberValueDatatype="5" unbalanced="0"/>
    <cacheHierarchy uniqueName="[Data].[etnias]" caption="etnias" attribute="1" defaultMemberUniqueName="[Data].[etnias].[All]" allUniqueName="[Data].[etnias].[All]" dimensionUniqueName="[Data]" displayFolder="" count="0" memberValueDatatype="5" unbalanced="0"/>
    <cacheHierarchy uniqueName="[Data].[procede]" caption="procede" attribute="1" defaultMemberUniqueName="[Data].[procede].[All]" allUniqueName="[Data].[procede].[All]" dimensionUniqueName="[Data]" displayFolder="" count="0" memberValueDatatype="130" unbalanced="0"/>
    <cacheHierarchy uniqueName="[Data].[otroproc]" caption="otroproc" attribute="1" defaultMemberUniqueName="[Data].[otroproc].[All]" allUniqueName="[Data].[otroproc].[All]" dimensionUniqueName="[Data]" displayFolder="" count="0" memberValueDatatype="5" unbalanced="0"/>
    <cacheHierarchy uniqueName="[Data].[USUARIO]" caption="USUARIO" attribute="1" defaultMemberUniqueName="[Data].[USUARIO].[All]" allUniqueName="[Data].[USUARIO].[All]" dimensionUniqueName="[Data]" displayFolder="" count="0" memberValueDatatype="5" unbalanced="0"/>
    <cacheHierarchy uniqueName="[Data].[FECHA_MOD]" caption="FECHA_MOD" attribute="1" time="1" defaultMemberUniqueName="[Data].[FECHA_MOD].[All]" allUniqueName="[Data].[FECHA_MOD].[All]" dimensionUniqueName="[Data]" displayFolder="" count="0" memberValueDatatype="7" unbalanced="0"/>
    <cacheHierarchy uniqueName="[Data].[USUARIO_MOD]" caption="USUARIO_MOD" attribute="1" defaultMemberUniqueName="[Data].[USUARIO_MOD].[All]" allUniqueName="[Data].[USUARIO_MOD].[All]" dimensionUniqueName="[Data]" displayFolder="" count="0" memberValueDatatype="130" unbalanced="0"/>
    <cacheHierarchy uniqueName="[Data].[Diagnóstico]" caption="Diagnóstico" attribute="1" defaultMemberUniqueName="[Data].[Diagnóstico].[All]" allUniqueName="[Data].[Diagnóstico].[All]" dimensionUniqueName="[Data]" displayFolder="" count="2" memberValueDatatype="130" unbalanced="0">
      <fieldsUsage count="2">
        <fieldUsage x="-1"/>
        <fieldUsage x="4"/>
      </fieldsUsage>
    </cacheHierarchy>
    <cacheHierarchy uniqueName="[Data].[EESS]" caption="EESS" attribute="1" defaultMemberUniqueName="[Data].[EESS].[All]" allUniqueName="[Data].[EESS].[All]" dimensionUniqueName="[Data]" displayFolder="" count="2" memberValueDatatype="130" unbalanced="0">
      <fieldsUsage count="2">
        <fieldUsage x="-1"/>
        <fieldUsage x="7"/>
      </fieldsUsage>
    </cacheHierarchy>
    <cacheHierarchy uniqueName="[Data].[MR]" caption="MR" attribute="1" defaultMemberUniqueName="[Data].[MR].[All]" allUniqueName="[Data].[MR].[All]" dimensionUniqueName="[Data]" displayFolder="" count="2" memberValueDatatype="130" unbalanced="0">
      <fieldsUsage count="2">
        <fieldUsage x="-1"/>
        <fieldUsage x="2"/>
      </fieldsUsage>
    </cacheHierarchy>
    <cacheHierarchy uniqueName="[Data].[RED]" caption="RED" attribute="1" defaultMemberUniqueName="[Data].[RED].[All]" allUniqueName="[Data].[RED].[All]" dimensionUniqueName="[Data]" displayFolder="" count="0" memberValueDatatype="130" unbalanced="0"/>
    <cacheHierarchy uniqueName="[Data].[DIRESA]" caption="DIRESA" attribute="1" defaultMemberUniqueName="[Data].[DIRESA].[All]" allUniqueName="[Data].[DIRESA].[All]" dimensionUniqueName="[Data]" displayFolder="" count="0" memberValueDatatype="130" unbalanced="0"/>
    <cacheHierarchy uniqueName="[Data].[DISTRITO]" caption="DISTRITO" attribute="1" defaultMemberUniqueName="[Data].[DISTRITO].[All]" allUniqueName="[Data].[DISTRITO].[All]" dimensionUniqueName="[Data]" displayFolder="" count="0" memberValueDatatype="130" unbalanced="0"/>
    <cacheHierarchy uniqueName="[Data].[PROVINCIA]" caption="PROVINCIA" attribute="1" defaultMemberUniqueName="[Data].[PROVINCIA].[All]" allUniqueName="[Data].[PROVINCIA].[All]" dimensionUniqueName="[Data]" displayFolder="" count="0" memberValueDatatype="130" unbalanced="0"/>
    <cacheHierarchy uniqueName="[Data].[REGIÓN]" caption="REGIÓN" attribute="1" defaultMemberUniqueName="[Data].[REGIÓN].[All]" allUniqueName="[Data].[REGIÓN].[All]" dimensionUniqueName="[Data]" displayFolder="" count="0" memberValueDatatype="130" unbalanced="0"/>
    <cacheHierarchy uniqueName="[edad].[edad]" caption="edad" attribute="1" defaultMemberUniqueName="[edad].[edad].[All]" allUniqueName="[edad].[edad].[All]" dimensionUniqueName="[edad]" displayFolder="" count="0" memberValueDatatype="5" unbalanced="0"/>
    <cacheHierarchy uniqueName="[edad].[grupos de edad]" caption="grupos de edad" attribute="1" defaultMemberUniqueName="[edad].[grupos de edad].[All]" allUniqueName="[edad].[grupos de edad].[All]" dimensionUniqueName="[edad]" displayFolder="" count="2" memberValueDatatype="130" unbalanced="0">
      <fieldsUsage count="2">
        <fieldUsage x="-1"/>
        <fieldUsage x="0"/>
      </fieldsUsage>
    </cacheHierarchy>
    <cacheHierarchy uniqueName="[edad].[edad noti]" caption="edad noti" attribute="1" defaultMemberUniqueName="[edad].[edad noti].[All]" allUniqueName="[edad].[edad noti].[All]" dimensionUniqueName="[edad]" displayFolder="" count="0" memberValueDatatype="130" unbalanced="0"/>
    <cacheHierarchy uniqueName="[edad].[edad asis]" caption="edad asis" attribute="1" defaultMemberUniqueName="[edad].[edad asis].[All]" allUniqueName="[edad].[edad asis].[All]" dimensionUniqueName="[edad]" displayFolder="" count="0" memberValueDatatype="130" unbalanced="0"/>
    <cacheHierarchy uniqueName="[Measures].[__XL_Count edad]" caption="__XL_Count edad" measure="1" displayFolder="" measureGroup="edad" count="0" hidden="1"/>
    <cacheHierarchy uniqueName="[Measures].[__XL_Count Data]" caption="__XL_Count Data" measure="1" displayFolder="" measureGroup="Data" count="0" hidden="1"/>
    <cacheHierarchy uniqueName="[Measures].[__No hay medidas definidas]" caption="__No hay medidas definidas" measure="1" displayFolder="" count="0" hidden="1"/>
    <cacheHierarchy uniqueName="[Measures].[Suma de semana]" caption="Suma de semana" measure="1" displayFolder="" measureGroup="Data" count="0" hidden="1"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Recuento de semana]" caption="Recuento de semana" measure="1" displayFolder="" measureGroup="Data" count="0" oneField="1" hidden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Recuento de fecha_hos]" caption="Recuento de fecha_hos" measure="1" displayFolder="" measureGroup="Data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Recuento de fecha_def]" caption="Recuento de fecha_def" measure="1" displayFolder="" measureGroup="Data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</cacheHierarchies>
  <kpis count="0"/>
  <dimensions count="3">
    <dimension name="Data" uniqueName="[Data]" caption="Data"/>
    <dimension name="edad" uniqueName="[edad]" caption="edad"/>
    <dimension measure="1" name="Measures" uniqueName="[Measures]" caption="Measures"/>
  </dimensions>
  <measureGroups count="2">
    <measureGroup name="Data" caption="Data"/>
    <measureGroup name="edad" caption="edad"/>
  </measureGroups>
  <maps count="3">
    <map measureGroup="0" dimension="0"/>
    <map measureGroup="0" dimension="1"/>
    <map measureGroup="1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ENOVO" refreshedDate="45408.616978472222" createdVersion="5" refreshedVersion="7" minRefreshableVersion="3" recordCount="0" supportSubquery="1" supportAdvancedDrill="1" xr:uid="{20C40E20-1410-4CB2-9226-6BF937796827}">
  <cacheSource type="external" connectionId="3"/>
  <cacheFields count="8">
    <cacheField name="[Measures].[Recuento de semana]" caption="Recuento de semana" numFmtId="0" hierarchy="63" level="32767"/>
    <cacheField name="[Data].[semana].[semana]" caption="semana" numFmtId="0" hierarchy="1" level="1">
      <sharedItems containsSemiMixedTypes="0" containsString="0" containsNumber="1" containsInteger="1" minValue="1" maxValue="53" count="53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</sharedItems>
    </cacheField>
    <cacheField name="[Data].[DISTRITO].[DISTRITO]" caption="DISTRITO" numFmtId="0" hierarchy="52" level="1">
      <sharedItems containsSemiMixedTypes="0" containsNonDate="0" containsString="0"/>
    </cacheField>
    <cacheField name="[Data].[tipo_dx].[tipo_dx]" caption="tipo_dx" numFmtId="0" hierarchy="3" level="1">
      <sharedItems containsSemiMixedTypes="0" containsNonDate="0" containsString="0"/>
    </cacheField>
    <cacheField name="[Data].[Diagnóstico].[Diagnóstico]" caption="Diagnóstico" numFmtId="0" hierarchy="47" level="1">
      <sharedItems containsSemiMixedTypes="0" containsNonDate="0" containsString="0"/>
    </cacheField>
    <cacheField name="[Data].[MR].[MR]" caption="MR" numFmtId="0" hierarchy="49" level="1">
      <sharedItems containsSemiMixedTypes="0" containsNonDate="0" containsString="0"/>
    </cacheField>
    <cacheField name="[Data].[ano].[ano]" caption="ano" numFmtId="0" level="1">
      <sharedItems containsSemiMixedTypes="0" containsString="0" containsNumber="1" containsInteger="1" minValue="2017" maxValue="2024" count="8">
        <n v="2017"/>
        <n v="2018"/>
        <n v="2019"/>
        <n v="2020"/>
        <n v="2021"/>
        <n v="2022"/>
        <n v="2023"/>
        <n v="2024"/>
      </sharedItems>
    </cacheField>
    <cacheField name="[Data].[EESS].[EESS]" caption="EESS" numFmtId="0" hierarchy="48" level="1">
      <sharedItems containsSemiMixedTypes="0" containsNonDate="0" containsString="0"/>
    </cacheField>
  </cacheFields>
  <cacheHierarchies count="66">
    <cacheHierarchy uniqueName="[Data].[ano]" caption="ano" attribute="1" defaultMemberUniqueName="[Data].[ano].[All]" allUniqueName="[Data].[ano].[All]" dimensionUniqueName="[Data]" displayFolder="" count="2" memberValueDatatype="5" unbalanced="0">
      <fieldsUsage count="2">
        <fieldUsage x="-1"/>
        <fieldUsage x="6"/>
      </fieldsUsage>
    </cacheHierarchy>
    <cacheHierarchy uniqueName="[Data].[semana]" caption="semana" attribute="1" defaultMemberUniqueName="[Data].[semana].[All]" allUniqueName="[Data].[semana].[All]" dimensionUniqueName="[Data]" displayFolder="" count="2" memberValueDatatype="5" unbalanced="0">
      <fieldsUsage count="2">
        <fieldUsage x="-1"/>
        <fieldUsage x="1"/>
      </fieldsUsage>
    </cacheHierarchy>
    <cacheHierarchy uniqueName="[Data].[diagnostic]" caption="diagnostic" attribute="1" defaultMemberUniqueName="[Data].[diagnostic].[All]" allUniqueName="[Data].[diagnostic].[All]" dimensionUniqueName="[Data]" displayFolder="" count="0" memberValueDatatype="130" unbalanced="0"/>
    <cacheHierarchy uniqueName="[Data].[tipo_dx]" caption="tipo_dx" attribute="1" defaultMemberUniqueName="[Data].[tipo_dx].[All]" allUniqueName="[Data].[tipo_dx].[All]" dimensionUniqueName="[Data]" displayFolder="" count="2" memberValueDatatype="130" unbalanced="0">
      <fieldsUsage count="2">
        <fieldUsage x="-1"/>
        <fieldUsage x="3"/>
      </fieldsUsage>
    </cacheHierarchy>
    <cacheHierarchy uniqueName="[Data].[subregion]" caption="subregion" attribute="1" defaultMemberUniqueName="[Data].[subregion].[All]" allUniqueName="[Data].[subregion].[All]" dimensionUniqueName="[Data]" displayFolder="" count="0" memberValueDatatype="130" unbalanced="0"/>
    <cacheHierarchy uniqueName="[Data].[ubigeo]" caption="ubigeo" attribute="1" defaultMemberUniqueName="[Data].[ubigeo].[All]" allUniqueName="[Data].[ubigeo].[All]" dimensionUniqueName="[Data]" displayFolder="" count="0" memberValueDatatype="130" unbalanced="0"/>
    <cacheHierarchy uniqueName="[Data].[localcod]" caption="localcod" attribute="1" defaultMemberUniqueName="[Data].[localcod].[All]" allUniqueName="[Data].[localcod].[All]" dimensionUniqueName="[Data]" displayFolder="" count="0" memberValueDatatype="130" unbalanced="0"/>
    <cacheHierarchy uniqueName="[Data].[localidad]" caption="localidad" attribute="1" defaultMemberUniqueName="[Data].[localidad].[All]" allUniqueName="[Data].[localidad].[All]" dimensionUniqueName="[Data]" displayFolder="" count="0" memberValueDatatype="130" unbalanced="0"/>
    <cacheHierarchy uniqueName="[Data].[apepat]" caption="apepat" attribute="1" defaultMemberUniqueName="[Data].[apepat].[All]" allUniqueName="[Data].[apepat].[All]" dimensionUniqueName="[Data]" displayFolder="" count="0" memberValueDatatype="130" unbalanced="0"/>
    <cacheHierarchy uniqueName="[Data].[apemat]" caption="apemat" attribute="1" defaultMemberUniqueName="[Data].[apemat].[All]" allUniqueName="[Data].[apemat].[All]" dimensionUniqueName="[Data]" displayFolder="" count="0" memberValueDatatype="130" unbalanced="0"/>
    <cacheHierarchy uniqueName="[Data].[nombres]" caption="nombres" attribute="1" defaultMemberUniqueName="[Data].[nombres].[All]" allUniqueName="[Data].[nombres].[All]" dimensionUniqueName="[Data]" displayFolder="" count="0" memberValueDatatype="130" unbalanced="0"/>
    <cacheHierarchy uniqueName="[Data].[edad]" caption="edad" attribute="1" defaultMemberUniqueName="[Data].[edad].[All]" allUniqueName="[Data].[edad].[All]" dimensionUniqueName="[Data]" displayFolder="" count="0" memberValueDatatype="5" unbalanced="0"/>
    <cacheHierarchy uniqueName="[Data].[tipo_edad]" caption="tipo_edad" attribute="1" defaultMemberUniqueName="[Data].[tipo_edad].[All]" allUniqueName="[Data].[tipo_edad].[All]" dimensionUniqueName="[Data]" displayFolder="" count="0" memberValueDatatype="130" unbalanced="0"/>
    <cacheHierarchy uniqueName="[Data].[sexo]" caption="sexo" attribute="1" defaultMemberUniqueName="[Data].[sexo].[All]" allUniqueName="[Data].[sexo].[All]" dimensionUniqueName="[Data]" displayFolder="" count="0" memberValueDatatype="130" unbalanced="0"/>
    <cacheHierarchy uniqueName="[Data].[protegido]" caption="protegido" attribute="1" defaultMemberUniqueName="[Data].[protegido].[All]" allUniqueName="[Data].[protegido].[All]" dimensionUniqueName="[Data]" displayFolder="" count="0" memberValueDatatype="130" unbalanced="0"/>
    <cacheHierarchy uniqueName="[Data].[fecha_ini]" caption="fecha_ini" attribute="1" time="1" defaultMemberUniqueName="[Data].[fecha_ini].[All]" allUniqueName="[Data].[fecha_ini].[All]" dimensionUniqueName="[Data]" displayFolder="" count="0" memberValueDatatype="7" unbalanced="0"/>
    <cacheHierarchy uniqueName="[Data].[fecha_def]" caption="fecha_def" attribute="1" defaultMemberUniqueName="[Data].[fecha_def].[All]" allUniqueName="[Data].[fecha_def].[All]" dimensionUniqueName="[Data]" displayFolder="" count="0" memberValueDatatype="130" unbalanced="0"/>
    <cacheHierarchy uniqueName="[Data].[fecha_not]" caption="fecha_not" attribute="1" time="1" defaultMemberUniqueName="[Data].[fecha_not].[All]" allUniqueName="[Data].[fecha_not].[All]" dimensionUniqueName="[Data]" displayFolder="" count="0" memberValueDatatype="7" unbalanced="0"/>
    <cacheHierarchy uniqueName="[Data].[fecha_inv]" caption="fecha_inv" attribute="1" time="1" defaultMemberUniqueName="[Data].[fecha_inv].[All]" allUniqueName="[Data].[fecha_inv].[All]" dimensionUniqueName="[Data]" displayFolder="" count="0" memberValueDatatype="7" unbalanced="0"/>
    <cacheHierarchy uniqueName="[Data].[sub_reg_nt]" caption="sub_reg_nt" attribute="1" defaultMemberUniqueName="[Data].[sub_reg_nt].[All]" allUniqueName="[Data].[sub_reg_nt].[All]" dimensionUniqueName="[Data]" displayFolder="" count="0" memberValueDatatype="130" unbalanced="0"/>
    <cacheHierarchy uniqueName="[Data].[red#]" caption="red#" attribute="1" defaultMemberUniqueName="[Data].[red#].[All]" allUniqueName="[Data].[red#].[All]" dimensionUniqueName="[Data]" displayFolder="" count="0" memberValueDatatype="130" unbalanced="0"/>
    <cacheHierarchy uniqueName="[Data].[microred]" caption="microred" attribute="1" defaultMemberUniqueName="[Data].[microred].[All]" allUniqueName="[Data].[microred].[All]" dimensionUniqueName="[Data]" displayFolder="" count="0" memberValueDatatype="130" unbalanced="0"/>
    <cacheHierarchy uniqueName="[Data].[e_salud]" caption="e_salud" attribute="1" defaultMemberUniqueName="[Data].[e_salud].[All]" allUniqueName="[Data].[e_salud].[All]" dimensionUniqueName="[Data]" displayFolder="" count="0" memberValueDatatype="130" unbalanced="0"/>
    <cacheHierarchy uniqueName="[Data].[semana_not]" caption="semana_not" attribute="1" defaultMemberUniqueName="[Data].[semana_not].[All]" allUniqueName="[Data].[semana_not].[All]" dimensionUniqueName="[Data]" displayFolder="" count="0" memberValueDatatype="5" unbalanced="0"/>
    <cacheHierarchy uniqueName="[Data].[an_notific]" caption="an_notific" attribute="1" defaultMemberUniqueName="[Data].[an_notific].[All]" allUniqueName="[Data].[an_notific].[All]" dimensionUniqueName="[Data]" displayFolder="" count="0" memberValueDatatype="5" unbalanced="0"/>
    <cacheHierarchy uniqueName="[Data].[fecha_ing]" caption="fecha_ing" attribute="1" time="1" defaultMemberUniqueName="[Data].[fecha_ing].[All]" allUniqueName="[Data].[fecha_ing].[All]" dimensionUniqueName="[Data]" displayFolder="" count="0" memberValueDatatype="7" unbalanced="0"/>
    <cacheHierarchy uniqueName="[Data].[ficha_inv]" caption="ficha_inv" attribute="1" defaultMemberUniqueName="[Data].[ficha_inv].[All]" allUniqueName="[Data].[ficha_inv].[All]" dimensionUniqueName="[Data]" displayFolder="" count="0" memberValueDatatype="130" unbalanced="0"/>
    <cacheHierarchy uniqueName="[Data].[tipo_noti]" caption="tipo_noti" attribute="1" defaultMemberUniqueName="[Data].[tipo_noti].[All]" allUniqueName="[Data].[tipo_noti].[All]" dimensionUniqueName="[Data]" displayFolder="" count="0" memberValueDatatype="130" unbalanced="0"/>
    <cacheHierarchy uniqueName="[Data].[clave]" caption="clave" attribute="1" defaultMemberUniqueName="[Data].[clave].[All]" allUniqueName="[Data].[clave].[All]" dimensionUniqueName="[Data]" displayFolder="" count="0" memberValueDatatype="130" unbalanced="0"/>
    <cacheHierarchy uniqueName="[Data].[verifica]" caption="verifica" attribute="1" defaultMemberUniqueName="[Data].[verifica].[All]" allUniqueName="[Data].[verifica].[All]" dimensionUniqueName="[Data]" displayFolder="" count="0" memberValueDatatype="130" unbalanced="0"/>
    <cacheHierarchy uniqueName="[Data].[gestante]" caption="gestante" attribute="1" defaultMemberUniqueName="[Data].[gestante].[All]" allUniqueName="[Data].[gestante].[All]" dimensionUniqueName="[Data]" displayFolder="" count="0" memberValueDatatype="5" unbalanced="0"/>
    <cacheHierarchy uniqueName="[Data].[dni]" caption="dni" attribute="1" defaultMemberUniqueName="[Data].[dni].[All]" allUniqueName="[Data].[dni].[All]" dimensionUniqueName="[Data]" displayFolder="" count="0" memberValueDatatype="5" unbalanced="0"/>
    <cacheHierarchy uniqueName="[Data].[IDENTIFICADOR]" caption="IDENTIFICADOR" attribute="1" defaultMemberUniqueName="[Data].[IDENTIFICADOR].[All]" allUniqueName="[Data].[IDENTIFICADOR].[All]" dimensionUniqueName="[Data]" displayFolder="" count="0" memberValueDatatype="130" unbalanced="0"/>
    <cacheHierarchy uniqueName="[Data].[muestra]" caption="muestra" attribute="1" defaultMemberUniqueName="[Data].[muestra].[All]" allUniqueName="[Data].[muestra].[All]" dimensionUniqueName="[Data]" displayFolder="" count="0" memberValueDatatype="130" unbalanced="0"/>
    <cacheHierarchy uniqueName="[Data].[hc]" caption="hc" attribute="1" defaultMemberUniqueName="[Data].[hc].[All]" allUniqueName="[Data].[hc].[All]" dimensionUniqueName="[Data]" displayFolder="" count="0" memberValueDatatype="130" unbalanced="0"/>
    <cacheHierarchy uniqueName="[Data].[fecha_hos]" caption="fecha_hos" attribute="1" time="1" defaultMemberUniqueName="[Data].[fecha_hos].[All]" allUniqueName="[Data].[fecha_hos].[All]" dimensionUniqueName="[Data]" displayFolder="" count="0" memberValueDatatype="7" unbalanced="0"/>
    <cacheHierarchy uniqueName="[Data].[tip_zona]" caption="tip_zona" attribute="1" defaultMemberUniqueName="[Data].[tip_zona].[All]" allUniqueName="[Data].[tip_zona].[All]" dimensionUniqueName="[Data]" displayFolder="" count="0" memberValueDatatype="5" unbalanced="0"/>
    <cacheHierarchy uniqueName="[Data].[cod_pais]" caption="cod_pais" attribute="1" defaultMemberUniqueName="[Data].[cod_pais].[All]" allUniqueName="[Data].[cod_pais].[All]" dimensionUniqueName="[Data]" displayFolder="" count="0" memberValueDatatype="5" unbalanced="0"/>
    <cacheHierarchy uniqueName="[Data].[NACIONALIDAD]" caption="NACIONALIDAD" attribute="1" defaultMemberUniqueName="[Data].[NACIONALIDAD].[All]" allUniqueName="[Data].[NACIONALIDAD].[All]" dimensionUniqueName="[Data]" displayFolder="" count="0" memberValueDatatype="130" unbalanced="0"/>
    <cacheHierarchy uniqueName="[Data].[direccion]" caption="direccion" attribute="1" defaultMemberUniqueName="[Data].[direccion].[All]" allUniqueName="[Data].[direccion].[All]" dimensionUniqueName="[Data]" displayFolder="" count="0" memberValueDatatype="130" unbalanced="0"/>
    <cacheHierarchy uniqueName="[Data].[etniaproc]" caption="etniaproc" attribute="1" defaultMemberUniqueName="[Data].[etniaproc].[All]" allUniqueName="[Data].[etniaproc].[All]" dimensionUniqueName="[Data]" displayFolder="" count="0" memberValueDatatype="5" unbalanced="0"/>
    <cacheHierarchy uniqueName="[Data].[etnias]" caption="etnias" attribute="1" defaultMemberUniqueName="[Data].[etnias].[All]" allUniqueName="[Data].[etnias].[All]" dimensionUniqueName="[Data]" displayFolder="" count="0" memberValueDatatype="5" unbalanced="0"/>
    <cacheHierarchy uniqueName="[Data].[procede]" caption="procede" attribute="1" defaultMemberUniqueName="[Data].[procede].[All]" allUniqueName="[Data].[procede].[All]" dimensionUniqueName="[Data]" displayFolder="" count="0" memberValueDatatype="130" unbalanced="0"/>
    <cacheHierarchy uniqueName="[Data].[otroproc]" caption="otroproc" attribute="1" defaultMemberUniqueName="[Data].[otroproc].[All]" allUniqueName="[Data].[otroproc].[All]" dimensionUniqueName="[Data]" displayFolder="" count="0" memberValueDatatype="5" unbalanced="0"/>
    <cacheHierarchy uniqueName="[Data].[USUARIO]" caption="USUARIO" attribute="1" defaultMemberUniqueName="[Data].[USUARIO].[All]" allUniqueName="[Data].[USUARIO].[All]" dimensionUniqueName="[Data]" displayFolder="" count="0" memberValueDatatype="5" unbalanced="0"/>
    <cacheHierarchy uniqueName="[Data].[FECHA_MOD]" caption="FECHA_MOD" attribute="1" time="1" defaultMemberUniqueName="[Data].[FECHA_MOD].[All]" allUniqueName="[Data].[FECHA_MOD].[All]" dimensionUniqueName="[Data]" displayFolder="" count="0" memberValueDatatype="7" unbalanced="0"/>
    <cacheHierarchy uniqueName="[Data].[USUARIO_MOD]" caption="USUARIO_MOD" attribute="1" defaultMemberUniqueName="[Data].[USUARIO_MOD].[All]" allUniqueName="[Data].[USUARIO_MOD].[All]" dimensionUniqueName="[Data]" displayFolder="" count="0" memberValueDatatype="130" unbalanced="0"/>
    <cacheHierarchy uniqueName="[Data].[Diagnóstico]" caption="Diagnóstico" attribute="1" defaultMemberUniqueName="[Data].[Diagnóstico].[All]" allUniqueName="[Data].[Diagnóstico].[All]" dimensionUniqueName="[Data]" displayFolder="" count="2" memberValueDatatype="130" unbalanced="0">
      <fieldsUsage count="2">
        <fieldUsage x="-1"/>
        <fieldUsage x="4"/>
      </fieldsUsage>
    </cacheHierarchy>
    <cacheHierarchy uniqueName="[Data].[EESS]" caption="EESS" attribute="1" defaultMemberUniqueName="[Data].[EESS].[All]" allUniqueName="[Data].[EESS].[All]" dimensionUniqueName="[Data]" displayFolder="" count="2" memberValueDatatype="130" unbalanced="0">
      <fieldsUsage count="2">
        <fieldUsage x="-1"/>
        <fieldUsage x="7"/>
      </fieldsUsage>
    </cacheHierarchy>
    <cacheHierarchy uniqueName="[Data].[MR]" caption="MR" attribute="1" defaultMemberUniqueName="[Data].[MR].[All]" allUniqueName="[Data].[MR].[All]" dimensionUniqueName="[Data]" displayFolder="" count="2" memberValueDatatype="130" unbalanced="0">
      <fieldsUsage count="2">
        <fieldUsage x="-1"/>
        <fieldUsage x="5"/>
      </fieldsUsage>
    </cacheHierarchy>
    <cacheHierarchy uniqueName="[Data].[RED]" caption="RED" attribute="1" defaultMemberUniqueName="[Data].[RED].[All]" allUniqueName="[Data].[RED].[All]" dimensionUniqueName="[Data]" displayFolder="" count="0" memberValueDatatype="130" unbalanced="0"/>
    <cacheHierarchy uniqueName="[Data].[DIRESA]" caption="DIRESA" attribute="1" defaultMemberUniqueName="[Data].[DIRESA].[All]" allUniqueName="[Data].[DIRESA].[All]" dimensionUniqueName="[Data]" displayFolder="" count="0" memberValueDatatype="130" unbalanced="0"/>
    <cacheHierarchy uniqueName="[Data].[DISTRITO]" caption="DISTRITO" attribute="1" defaultMemberUniqueName="[Data].[DISTRITO].[All]" allUniqueName="[Data].[DISTRITO].[All]" dimensionUniqueName="[Data]" displayFolder="" count="2" memberValueDatatype="130" unbalanced="0">
      <fieldsUsage count="2">
        <fieldUsage x="-1"/>
        <fieldUsage x="2"/>
      </fieldsUsage>
    </cacheHierarchy>
    <cacheHierarchy uniqueName="[Data].[PROVINCIA]" caption="PROVINCIA" attribute="1" defaultMemberUniqueName="[Data].[PROVINCIA].[All]" allUniqueName="[Data].[PROVINCIA].[All]" dimensionUniqueName="[Data]" displayFolder="" count="0" memberValueDatatype="130" unbalanced="0"/>
    <cacheHierarchy uniqueName="[Data].[REGIÓN]" caption="REGIÓN" attribute="1" defaultMemberUniqueName="[Data].[REGIÓN].[All]" allUniqueName="[Data].[REGIÓN].[All]" dimensionUniqueName="[Data]" displayFolder="" count="0" memberValueDatatype="130" unbalanced="0"/>
    <cacheHierarchy uniqueName="[edad].[edad]" caption="edad" attribute="1" defaultMemberUniqueName="[edad].[edad].[All]" allUniqueName="[edad].[edad].[All]" dimensionUniqueName="[edad]" displayFolder="" count="0" memberValueDatatype="5" unbalanced="0"/>
    <cacheHierarchy uniqueName="[edad].[grupos de edad]" caption="grupos de edad" attribute="1" defaultMemberUniqueName="[edad].[grupos de edad].[All]" allUniqueName="[edad].[grupos de edad].[All]" dimensionUniqueName="[edad]" displayFolder="" count="0" memberValueDatatype="130" unbalanced="0"/>
    <cacheHierarchy uniqueName="[edad].[edad noti]" caption="edad noti" attribute="1" defaultMemberUniqueName="[edad].[edad noti].[All]" allUniqueName="[edad].[edad noti].[All]" dimensionUniqueName="[edad]" displayFolder="" count="0" memberValueDatatype="130" unbalanced="0"/>
    <cacheHierarchy uniqueName="[edad].[edad asis]" caption="edad asis" attribute="1" defaultMemberUniqueName="[edad].[edad asis].[All]" allUniqueName="[edad].[edad asis].[All]" dimensionUniqueName="[edad]" displayFolder="" count="0" memberValueDatatype="130" unbalanced="0"/>
    <cacheHierarchy uniqueName="[Measures].[__XL_Count edad]" caption="__XL_Count edad" measure="1" displayFolder="" measureGroup="edad" count="0" hidden="1"/>
    <cacheHierarchy uniqueName="[Measures].[__XL_Count Data]" caption="__XL_Count Data" measure="1" displayFolder="" measureGroup="Data" count="0" hidden="1"/>
    <cacheHierarchy uniqueName="[Measures].[__No hay medidas definidas]" caption="__No hay medidas definidas" measure="1" displayFolder="" count="0" hidden="1"/>
    <cacheHierarchy uniqueName="[Measures].[Suma de semana]" caption="Suma de semana" measure="1" displayFolder="" measureGroup="Data" count="0" hidden="1"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Recuento de semana]" caption="Recuento de semana" measure="1" displayFolder="" measureGroup="Data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Recuento de fecha_hos]" caption="Recuento de fecha_hos" measure="1" displayFolder="" measureGroup="Data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Recuento de fecha_def]" caption="Recuento de fecha_def" measure="1" displayFolder="" measureGroup="Data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</cacheHierarchies>
  <kpis count="0"/>
  <dimensions count="3">
    <dimension name="Data" uniqueName="[Data]" caption="Data"/>
    <dimension name="edad" uniqueName="[edad]" caption="edad"/>
    <dimension measure="1" name="Measures" uniqueName="[Measures]" caption="Measures"/>
  </dimensions>
  <measureGroups count="2">
    <measureGroup name="Data" caption="Data"/>
    <measureGroup name="edad" caption="edad"/>
  </measureGroups>
  <maps count="3">
    <map measureGroup="0" dimension="0"/>
    <map measureGroup="0" dimension="1"/>
    <map measureGroup="1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ENOVO" refreshedDate="45408.615210416669" createdVersion="5" refreshedVersion="7" minRefreshableVersion="3" recordCount="0" supportSubquery="1" supportAdvancedDrill="1" xr:uid="{A0E0CC44-540F-45AF-9FB4-2F9128F9D0BF}">
  <cacheSource type="external" connectionId="3"/>
  <cacheFields count="7">
    <cacheField name="[edad].[edad asis].[edad asis]" caption="edad asis" numFmtId="0" hierarchy="58" level="1">
      <sharedItems count="5">
        <s v="Adolescente (12 - 17 años)"/>
        <s v="Adulto (30 - 59 años)"/>
        <s v="Adulto mayor (60 a más)"/>
        <s v="Joven (18 - 29 años)"/>
        <s v="niño (0 - 11 años)"/>
      </sharedItems>
    </cacheField>
    <cacheField name="[Data].[ano].[ano]" caption="ano" numFmtId="0" level="1">
      <sharedItems containsSemiMixedTypes="0" containsNonDate="0" containsString="0"/>
    </cacheField>
    <cacheField name="[Data].[MR].[MR]" caption="MR" numFmtId="0" hierarchy="49" level="1">
      <sharedItems containsSemiMixedTypes="0" containsNonDate="0" containsString="0"/>
    </cacheField>
    <cacheField name="[Data].[Diagnóstico].[Diagnóstico]" caption="Diagnóstico" numFmtId="0" hierarchy="47" level="1">
      <sharedItems containsSemiMixedTypes="0" containsNonDate="0" containsString="0"/>
    </cacheField>
    <cacheField name="[Data].[tipo_dx].[tipo_dx]" caption="tipo_dx" numFmtId="0" hierarchy="3" level="1">
      <sharedItems containsSemiMixedTypes="0" containsNonDate="0" containsString="0"/>
    </cacheField>
    <cacheField name="[Measures].[Recuento de semana]" caption="Recuento de semana" numFmtId="0" hierarchy="63" level="32767"/>
    <cacheField name="[Data].[EESS].[EESS]" caption="EESS" numFmtId="0" hierarchy="48" level="1">
      <sharedItems containsSemiMixedTypes="0" containsNonDate="0" containsString="0"/>
    </cacheField>
  </cacheFields>
  <cacheHierarchies count="66">
    <cacheHierarchy uniqueName="[Data].[ano]" caption="ano" attribute="1" defaultMemberUniqueName="[Data].[ano].[All]" allUniqueName="[Data].[ano].[All]" dimensionUniqueName="[Data]" displayFolder="" count="2" memberValueDatatype="5" unbalanced="0">
      <fieldsUsage count="2">
        <fieldUsage x="-1"/>
        <fieldUsage x="1"/>
      </fieldsUsage>
    </cacheHierarchy>
    <cacheHierarchy uniqueName="[Data].[semana]" caption="semana" attribute="1" defaultMemberUniqueName="[Data].[semana].[All]" allUniqueName="[Data].[semana].[All]" dimensionUniqueName="[Data]" displayFolder="" count="0" memberValueDatatype="5" unbalanced="0"/>
    <cacheHierarchy uniqueName="[Data].[diagnostic]" caption="diagnostic" attribute="1" defaultMemberUniqueName="[Data].[diagnostic].[All]" allUniqueName="[Data].[diagnostic].[All]" dimensionUniqueName="[Data]" displayFolder="" count="0" memberValueDatatype="130" unbalanced="0"/>
    <cacheHierarchy uniqueName="[Data].[tipo_dx]" caption="tipo_dx" attribute="1" defaultMemberUniqueName="[Data].[tipo_dx].[All]" allUniqueName="[Data].[tipo_dx].[All]" dimensionUniqueName="[Data]" displayFolder="" count="2" memberValueDatatype="130" unbalanced="0">
      <fieldsUsage count="2">
        <fieldUsage x="-1"/>
        <fieldUsage x="4"/>
      </fieldsUsage>
    </cacheHierarchy>
    <cacheHierarchy uniqueName="[Data].[subregion]" caption="subregion" attribute="1" defaultMemberUniqueName="[Data].[subregion].[All]" allUniqueName="[Data].[subregion].[All]" dimensionUniqueName="[Data]" displayFolder="" count="0" memberValueDatatype="130" unbalanced="0"/>
    <cacheHierarchy uniqueName="[Data].[ubigeo]" caption="ubigeo" attribute="1" defaultMemberUniqueName="[Data].[ubigeo].[All]" allUniqueName="[Data].[ubigeo].[All]" dimensionUniqueName="[Data]" displayFolder="" count="0" memberValueDatatype="130" unbalanced="0"/>
    <cacheHierarchy uniqueName="[Data].[localcod]" caption="localcod" attribute="1" defaultMemberUniqueName="[Data].[localcod].[All]" allUniqueName="[Data].[localcod].[All]" dimensionUniqueName="[Data]" displayFolder="" count="0" memberValueDatatype="130" unbalanced="0"/>
    <cacheHierarchy uniqueName="[Data].[localidad]" caption="localidad" attribute="1" defaultMemberUniqueName="[Data].[localidad].[All]" allUniqueName="[Data].[localidad].[All]" dimensionUniqueName="[Data]" displayFolder="" count="0" memberValueDatatype="130" unbalanced="0"/>
    <cacheHierarchy uniqueName="[Data].[apepat]" caption="apepat" attribute="1" defaultMemberUniqueName="[Data].[apepat].[All]" allUniqueName="[Data].[apepat].[All]" dimensionUniqueName="[Data]" displayFolder="" count="0" memberValueDatatype="130" unbalanced="0"/>
    <cacheHierarchy uniqueName="[Data].[apemat]" caption="apemat" attribute="1" defaultMemberUniqueName="[Data].[apemat].[All]" allUniqueName="[Data].[apemat].[All]" dimensionUniqueName="[Data]" displayFolder="" count="0" memberValueDatatype="130" unbalanced="0"/>
    <cacheHierarchy uniqueName="[Data].[nombres]" caption="nombres" attribute="1" defaultMemberUniqueName="[Data].[nombres].[All]" allUniqueName="[Data].[nombres].[All]" dimensionUniqueName="[Data]" displayFolder="" count="0" memberValueDatatype="130" unbalanced="0"/>
    <cacheHierarchy uniqueName="[Data].[edad]" caption="edad" attribute="1" defaultMemberUniqueName="[Data].[edad].[All]" allUniqueName="[Data].[edad].[All]" dimensionUniqueName="[Data]" displayFolder="" count="0" memberValueDatatype="5" unbalanced="0"/>
    <cacheHierarchy uniqueName="[Data].[tipo_edad]" caption="tipo_edad" attribute="1" defaultMemberUniqueName="[Data].[tipo_edad].[All]" allUniqueName="[Data].[tipo_edad].[All]" dimensionUniqueName="[Data]" displayFolder="" count="0" memberValueDatatype="130" unbalanced="0"/>
    <cacheHierarchy uniqueName="[Data].[sexo]" caption="sexo" attribute="1" defaultMemberUniqueName="[Data].[sexo].[All]" allUniqueName="[Data].[sexo].[All]" dimensionUniqueName="[Data]" displayFolder="" count="0" memberValueDatatype="130" unbalanced="0"/>
    <cacheHierarchy uniqueName="[Data].[protegido]" caption="protegido" attribute="1" defaultMemberUniqueName="[Data].[protegido].[All]" allUniqueName="[Data].[protegido].[All]" dimensionUniqueName="[Data]" displayFolder="" count="0" memberValueDatatype="130" unbalanced="0"/>
    <cacheHierarchy uniqueName="[Data].[fecha_ini]" caption="fecha_ini" attribute="1" time="1" defaultMemberUniqueName="[Data].[fecha_ini].[All]" allUniqueName="[Data].[fecha_ini].[All]" dimensionUniqueName="[Data]" displayFolder="" count="0" memberValueDatatype="7" unbalanced="0"/>
    <cacheHierarchy uniqueName="[Data].[fecha_def]" caption="fecha_def" attribute="1" defaultMemberUniqueName="[Data].[fecha_def].[All]" allUniqueName="[Data].[fecha_def].[All]" dimensionUniqueName="[Data]" displayFolder="" count="0" memberValueDatatype="130" unbalanced="0"/>
    <cacheHierarchy uniqueName="[Data].[fecha_not]" caption="fecha_not" attribute="1" time="1" defaultMemberUniqueName="[Data].[fecha_not].[All]" allUniqueName="[Data].[fecha_not].[All]" dimensionUniqueName="[Data]" displayFolder="" count="0" memberValueDatatype="7" unbalanced="0"/>
    <cacheHierarchy uniqueName="[Data].[fecha_inv]" caption="fecha_inv" attribute="1" time="1" defaultMemberUniqueName="[Data].[fecha_inv].[All]" allUniqueName="[Data].[fecha_inv].[All]" dimensionUniqueName="[Data]" displayFolder="" count="0" memberValueDatatype="7" unbalanced="0"/>
    <cacheHierarchy uniqueName="[Data].[sub_reg_nt]" caption="sub_reg_nt" attribute="1" defaultMemberUniqueName="[Data].[sub_reg_nt].[All]" allUniqueName="[Data].[sub_reg_nt].[All]" dimensionUniqueName="[Data]" displayFolder="" count="0" memberValueDatatype="130" unbalanced="0"/>
    <cacheHierarchy uniqueName="[Data].[red#]" caption="red#" attribute="1" defaultMemberUniqueName="[Data].[red#].[All]" allUniqueName="[Data].[red#].[All]" dimensionUniqueName="[Data]" displayFolder="" count="0" memberValueDatatype="130" unbalanced="0"/>
    <cacheHierarchy uniqueName="[Data].[microred]" caption="microred" attribute="1" defaultMemberUniqueName="[Data].[microred].[All]" allUniqueName="[Data].[microred].[All]" dimensionUniqueName="[Data]" displayFolder="" count="0" memberValueDatatype="130" unbalanced="0"/>
    <cacheHierarchy uniqueName="[Data].[e_salud]" caption="e_salud" attribute="1" defaultMemberUniqueName="[Data].[e_salud].[All]" allUniqueName="[Data].[e_salud].[All]" dimensionUniqueName="[Data]" displayFolder="" count="0" memberValueDatatype="130" unbalanced="0"/>
    <cacheHierarchy uniqueName="[Data].[semana_not]" caption="semana_not" attribute="1" defaultMemberUniqueName="[Data].[semana_not].[All]" allUniqueName="[Data].[semana_not].[All]" dimensionUniqueName="[Data]" displayFolder="" count="0" memberValueDatatype="5" unbalanced="0"/>
    <cacheHierarchy uniqueName="[Data].[an_notific]" caption="an_notific" attribute="1" defaultMemberUniqueName="[Data].[an_notific].[All]" allUniqueName="[Data].[an_notific].[All]" dimensionUniqueName="[Data]" displayFolder="" count="0" memberValueDatatype="5" unbalanced="0"/>
    <cacheHierarchy uniqueName="[Data].[fecha_ing]" caption="fecha_ing" attribute="1" time="1" defaultMemberUniqueName="[Data].[fecha_ing].[All]" allUniqueName="[Data].[fecha_ing].[All]" dimensionUniqueName="[Data]" displayFolder="" count="0" memberValueDatatype="7" unbalanced="0"/>
    <cacheHierarchy uniqueName="[Data].[ficha_inv]" caption="ficha_inv" attribute="1" defaultMemberUniqueName="[Data].[ficha_inv].[All]" allUniqueName="[Data].[ficha_inv].[All]" dimensionUniqueName="[Data]" displayFolder="" count="0" memberValueDatatype="130" unbalanced="0"/>
    <cacheHierarchy uniqueName="[Data].[tipo_noti]" caption="tipo_noti" attribute="1" defaultMemberUniqueName="[Data].[tipo_noti].[All]" allUniqueName="[Data].[tipo_noti].[All]" dimensionUniqueName="[Data]" displayFolder="" count="0" memberValueDatatype="130" unbalanced="0"/>
    <cacheHierarchy uniqueName="[Data].[clave]" caption="clave" attribute="1" defaultMemberUniqueName="[Data].[clave].[All]" allUniqueName="[Data].[clave].[All]" dimensionUniqueName="[Data]" displayFolder="" count="0" memberValueDatatype="130" unbalanced="0"/>
    <cacheHierarchy uniqueName="[Data].[verifica]" caption="verifica" attribute="1" defaultMemberUniqueName="[Data].[verifica].[All]" allUniqueName="[Data].[verifica].[All]" dimensionUniqueName="[Data]" displayFolder="" count="0" memberValueDatatype="130" unbalanced="0"/>
    <cacheHierarchy uniqueName="[Data].[gestante]" caption="gestante" attribute="1" defaultMemberUniqueName="[Data].[gestante].[All]" allUniqueName="[Data].[gestante].[All]" dimensionUniqueName="[Data]" displayFolder="" count="0" memberValueDatatype="5" unbalanced="0"/>
    <cacheHierarchy uniqueName="[Data].[dni]" caption="dni" attribute="1" defaultMemberUniqueName="[Data].[dni].[All]" allUniqueName="[Data].[dni].[All]" dimensionUniqueName="[Data]" displayFolder="" count="0" memberValueDatatype="5" unbalanced="0"/>
    <cacheHierarchy uniqueName="[Data].[IDENTIFICADOR]" caption="IDENTIFICADOR" attribute="1" defaultMemberUniqueName="[Data].[IDENTIFICADOR].[All]" allUniqueName="[Data].[IDENTIFICADOR].[All]" dimensionUniqueName="[Data]" displayFolder="" count="0" memberValueDatatype="130" unbalanced="0"/>
    <cacheHierarchy uniqueName="[Data].[muestra]" caption="muestra" attribute="1" defaultMemberUniqueName="[Data].[muestra].[All]" allUniqueName="[Data].[muestra].[All]" dimensionUniqueName="[Data]" displayFolder="" count="0" memberValueDatatype="130" unbalanced="0"/>
    <cacheHierarchy uniqueName="[Data].[hc]" caption="hc" attribute="1" defaultMemberUniqueName="[Data].[hc].[All]" allUniqueName="[Data].[hc].[All]" dimensionUniqueName="[Data]" displayFolder="" count="0" memberValueDatatype="130" unbalanced="0"/>
    <cacheHierarchy uniqueName="[Data].[fecha_hos]" caption="fecha_hos" attribute="1" time="1" defaultMemberUniqueName="[Data].[fecha_hos].[All]" allUniqueName="[Data].[fecha_hos].[All]" dimensionUniqueName="[Data]" displayFolder="" count="0" memberValueDatatype="7" unbalanced="0"/>
    <cacheHierarchy uniqueName="[Data].[tip_zona]" caption="tip_zona" attribute="1" defaultMemberUniqueName="[Data].[tip_zona].[All]" allUniqueName="[Data].[tip_zona].[All]" dimensionUniqueName="[Data]" displayFolder="" count="0" memberValueDatatype="5" unbalanced="0"/>
    <cacheHierarchy uniqueName="[Data].[cod_pais]" caption="cod_pais" attribute="1" defaultMemberUniqueName="[Data].[cod_pais].[All]" allUniqueName="[Data].[cod_pais].[All]" dimensionUniqueName="[Data]" displayFolder="" count="0" memberValueDatatype="5" unbalanced="0"/>
    <cacheHierarchy uniqueName="[Data].[NACIONALIDAD]" caption="NACIONALIDAD" attribute="1" defaultMemberUniqueName="[Data].[NACIONALIDAD].[All]" allUniqueName="[Data].[NACIONALIDAD].[All]" dimensionUniqueName="[Data]" displayFolder="" count="0" memberValueDatatype="130" unbalanced="0"/>
    <cacheHierarchy uniqueName="[Data].[direccion]" caption="direccion" attribute="1" defaultMemberUniqueName="[Data].[direccion].[All]" allUniqueName="[Data].[direccion].[All]" dimensionUniqueName="[Data]" displayFolder="" count="0" memberValueDatatype="130" unbalanced="0"/>
    <cacheHierarchy uniqueName="[Data].[etniaproc]" caption="etniaproc" attribute="1" defaultMemberUniqueName="[Data].[etniaproc].[All]" allUniqueName="[Data].[etniaproc].[All]" dimensionUniqueName="[Data]" displayFolder="" count="0" memberValueDatatype="5" unbalanced="0"/>
    <cacheHierarchy uniqueName="[Data].[etnias]" caption="etnias" attribute="1" defaultMemberUniqueName="[Data].[etnias].[All]" allUniqueName="[Data].[etnias].[All]" dimensionUniqueName="[Data]" displayFolder="" count="0" memberValueDatatype="5" unbalanced="0"/>
    <cacheHierarchy uniqueName="[Data].[procede]" caption="procede" attribute="1" defaultMemberUniqueName="[Data].[procede].[All]" allUniqueName="[Data].[procede].[All]" dimensionUniqueName="[Data]" displayFolder="" count="0" memberValueDatatype="130" unbalanced="0"/>
    <cacheHierarchy uniqueName="[Data].[otroproc]" caption="otroproc" attribute="1" defaultMemberUniqueName="[Data].[otroproc].[All]" allUniqueName="[Data].[otroproc].[All]" dimensionUniqueName="[Data]" displayFolder="" count="0" memberValueDatatype="5" unbalanced="0"/>
    <cacheHierarchy uniqueName="[Data].[USUARIO]" caption="USUARIO" attribute="1" defaultMemberUniqueName="[Data].[USUARIO].[All]" allUniqueName="[Data].[USUARIO].[All]" dimensionUniqueName="[Data]" displayFolder="" count="0" memberValueDatatype="5" unbalanced="0"/>
    <cacheHierarchy uniqueName="[Data].[FECHA_MOD]" caption="FECHA_MOD" attribute="1" time="1" defaultMemberUniqueName="[Data].[FECHA_MOD].[All]" allUniqueName="[Data].[FECHA_MOD].[All]" dimensionUniqueName="[Data]" displayFolder="" count="0" memberValueDatatype="7" unbalanced="0"/>
    <cacheHierarchy uniqueName="[Data].[USUARIO_MOD]" caption="USUARIO_MOD" attribute="1" defaultMemberUniqueName="[Data].[USUARIO_MOD].[All]" allUniqueName="[Data].[USUARIO_MOD].[All]" dimensionUniqueName="[Data]" displayFolder="" count="0" memberValueDatatype="130" unbalanced="0"/>
    <cacheHierarchy uniqueName="[Data].[Diagnóstico]" caption="Diagnóstico" attribute="1" defaultMemberUniqueName="[Data].[Diagnóstico].[All]" allUniqueName="[Data].[Diagnóstico].[All]" dimensionUniqueName="[Data]" displayFolder="" count="2" memberValueDatatype="130" unbalanced="0">
      <fieldsUsage count="2">
        <fieldUsage x="-1"/>
        <fieldUsage x="3"/>
      </fieldsUsage>
    </cacheHierarchy>
    <cacheHierarchy uniqueName="[Data].[EESS]" caption="EESS" attribute="1" defaultMemberUniqueName="[Data].[EESS].[All]" allUniqueName="[Data].[EESS].[All]" dimensionUniqueName="[Data]" displayFolder="" count="2" memberValueDatatype="130" unbalanced="0">
      <fieldsUsage count="2">
        <fieldUsage x="-1"/>
        <fieldUsage x="6"/>
      </fieldsUsage>
    </cacheHierarchy>
    <cacheHierarchy uniqueName="[Data].[MR]" caption="MR" attribute="1" defaultMemberUniqueName="[Data].[MR].[All]" allUniqueName="[Data].[MR].[All]" dimensionUniqueName="[Data]" displayFolder="" count="2" memberValueDatatype="130" unbalanced="0">
      <fieldsUsage count="2">
        <fieldUsage x="-1"/>
        <fieldUsage x="2"/>
      </fieldsUsage>
    </cacheHierarchy>
    <cacheHierarchy uniqueName="[Data].[RED]" caption="RED" attribute="1" defaultMemberUniqueName="[Data].[RED].[All]" allUniqueName="[Data].[RED].[All]" dimensionUniqueName="[Data]" displayFolder="" count="0" memberValueDatatype="130" unbalanced="0"/>
    <cacheHierarchy uniqueName="[Data].[DIRESA]" caption="DIRESA" attribute="1" defaultMemberUniqueName="[Data].[DIRESA].[All]" allUniqueName="[Data].[DIRESA].[All]" dimensionUniqueName="[Data]" displayFolder="" count="0" memberValueDatatype="130" unbalanced="0"/>
    <cacheHierarchy uniqueName="[Data].[DISTRITO]" caption="DISTRITO" attribute="1" defaultMemberUniqueName="[Data].[DISTRITO].[All]" allUniqueName="[Data].[DISTRITO].[All]" dimensionUniqueName="[Data]" displayFolder="" count="0" memberValueDatatype="130" unbalanced="0"/>
    <cacheHierarchy uniqueName="[Data].[PROVINCIA]" caption="PROVINCIA" attribute="1" defaultMemberUniqueName="[Data].[PROVINCIA].[All]" allUniqueName="[Data].[PROVINCIA].[All]" dimensionUniqueName="[Data]" displayFolder="" count="0" memberValueDatatype="130" unbalanced="0"/>
    <cacheHierarchy uniqueName="[Data].[REGIÓN]" caption="REGIÓN" attribute="1" defaultMemberUniqueName="[Data].[REGIÓN].[All]" allUniqueName="[Data].[REGIÓN].[All]" dimensionUniqueName="[Data]" displayFolder="" count="0" memberValueDatatype="130" unbalanced="0"/>
    <cacheHierarchy uniqueName="[edad].[edad]" caption="edad" attribute="1" defaultMemberUniqueName="[edad].[edad].[All]" allUniqueName="[edad].[edad].[All]" dimensionUniqueName="[edad]" displayFolder="" count="0" memberValueDatatype="5" unbalanced="0"/>
    <cacheHierarchy uniqueName="[edad].[grupos de edad]" caption="grupos de edad" attribute="1" defaultMemberUniqueName="[edad].[grupos de edad].[All]" allUniqueName="[edad].[grupos de edad].[All]" dimensionUniqueName="[edad]" displayFolder="" count="0" memberValueDatatype="130" unbalanced="0"/>
    <cacheHierarchy uniqueName="[edad].[edad noti]" caption="edad noti" attribute="1" defaultMemberUniqueName="[edad].[edad noti].[All]" allUniqueName="[edad].[edad noti].[All]" dimensionUniqueName="[edad]" displayFolder="" count="0" memberValueDatatype="130" unbalanced="0"/>
    <cacheHierarchy uniqueName="[edad].[edad asis]" caption="edad asis" attribute="1" defaultMemberUniqueName="[edad].[edad asis].[All]" allUniqueName="[edad].[edad asis].[All]" dimensionUniqueName="[edad]" displayFolder="" count="2" memberValueDatatype="130" unbalanced="0">
      <fieldsUsage count="2">
        <fieldUsage x="-1"/>
        <fieldUsage x="0"/>
      </fieldsUsage>
    </cacheHierarchy>
    <cacheHierarchy uniqueName="[Measures].[__XL_Count edad]" caption="__XL_Count edad" measure="1" displayFolder="" measureGroup="edad" count="0" hidden="1"/>
    <cacheHierarchy uniqueName="[Measures].[__XL_Count Data]" caption="__XL_Count Data" measure="1" displayFolder="" measureGroup="Data" count="0" hidden="1"/>
    <cacheHierarchy uniqueName="[Measures].[__No hay medidas definidas]" caption="__No hay medidas definidas" measure="1" displayFolder="" count="0" hidden="1"/>
    <cacheHierarchy uniqueName="[Measures].[Suma de semana]" caption="Suma de semana" measure="1" displayFolder="" measureGroup="Data" count="0" hidden="1"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Recuento de semana]" caption="Recuento de semana" measure="1" displayFolder="" measureGroup="Data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Recuento de fecha_hos]" caption="Recuento de fecha_hos" measure="1" displayFolder="" measureGroup="Data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Recuento de fecha_def]" caption="Recuento de fecha_def" measure="1" displayFolder="" measureGroup="Data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</cacheHierarchies>
  <kpis count="0"/>
  <dimensions count="3">
    <dimension name="Data" uniqueName="[Data]" caption="Data"/>
    <dimension name="edad" uniqueName="[edad]" caption="edad"/>
    <dimension measure="1" name="Measures" uniqueName="[Measures]" caption="Measures"/>
  </dimensions>
  <measureGroups count="2">
    <measureGroup name="Data" caption="Data"/>
    <measureGroup name="edad" caption="edad"/>
  </measureGroups>
  <maps count="3">
    <map measureGroup="0" dimension="0"/>
    <map measureGroup="0" dimension="1"/>
    <map measureGroup="1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ENOVO" refreshedDate="45408.615211689816" createdVersion="5" refreshedVersion="7" minRefreshableVersion="3" recordCount="0" supportSubquery="1" supportAdvancedDrill="1" xr:uid="{84E8B69C-D4C4-49D7-97B7-FAF545CDD93F}">
  <cacheSource type="external" connectionId="3"/>
  <cacheFields count="7">
    <cacheField name="[Measures].[Recuento de semana]" caption="Recuento de semana" numFmtId="0" hierarchy="63" level="32767"/>
    <cacheField name="[Data].[MR].[MR]" caption="MR" numFmtId="0" hierarchy="49" level="1">
      <sharedItems containsSemiMixedTypes="0" containsNonDate="0" containsString="0"/>
    </cacheField>
    <cacheField name="[Data].[tipo_dx].[tipo_dx]" caption="tipo_dx" numFmtId="0" hierarchy="3" level="1">
      <sharedItems containsSemiMixedTypes="0" containsNonDate="0" containsString="0"/>
    </cacheField>
    <cacheField name="[Data].[semana].[semana]" caption="semana" numFmtId="0" hierarchy="1" level="1">
      <sharedItems containsSemiMixedTypes="0" containsNonDate="0" containsString="0"/>
    </cacheField>
    <cacheField name="[Data].[Diagnóstico].[Diagnóstico]" caption="Diagnóstico" numFmtId="0" hierarchy="47" level="1">
      <sharedItems containsSemiMixedTypes="0" containsNonDate="0" containsString="0"/>
    </cacheField>
    <cacheField name="[Data].[ano].[ano]" caption="ano" numFmtId="0" level="1">
      <sharedItems containsSemiMixedTypes="0" containsString="0" containsNumber="1" containsInteger="1" minValue="2020" maxValue="2024" count="5">
        <n v="2020"/>
        <n v="2021"/>
        <n v="2022"/>
        <n v="2023"/>
        <n v="2024"/>
      </sharedItems>
    </cacheField>
    <cacheField name="[Data].[EESS].[EESS]" caption="EESS" numFmtId="0" hierarchy="48" level="1">
      <sharedItems containsSemiMixedTypes="0" containsNonDate="0" containsString="0"/>
    </cacheField>
  </cacheFields>
  <cacheHierarchies count="66">
    <cacheHierarchy uniqueName="[Data].[ano]" caption="ano" attribute="1" defaultMemberUniqueName="[Data].[ano].[All]" allUniqueName="[Data].[ano].[All]" dimensionUniqueName="[Data]" displayFolder="" count="2" memberValueDatatype="5" unbalanced="0">
      <fieldsUsage count="2">
        <fieldUsage x="-1"/>
        <fieldUsage x="5"/>
      </fieldsUsage>
    </cacheHierarchy>
    <cacheHierarchy uniqueName="[Data].[semana]" caption="semana" attribute="1" defaultMemberUniqueName="[Data].[semana].[All]" allUniqueName="[Data].[semana].[All]" dimensionUniqueName="[Data]" displayFolder="" count="2" memberValueDatatype="5" unbalanced="0">
      <fieldsUsage count="2">
        <fieldUsage x="-1"/>
        <fieldUsage x="3"/>
      </fieldsUsage>
    </cacheHierarchy>
    <cacheHierarchy uniqueName="[Data].[diagnostic]" caption="diagnostic" attribute="1" defaultMemberUniqueName="[Data].[diagnostic].[All]" allUniqueName="[Data].[diagnostic].[All]" dimensionUniqueName="[Data]" displayFolder="" count="0" memberValueDatatype="130" unbalanced="0"/>
    <cacheHierarchy uniqueName="[Data].[tipo_dx]" caption="tipo_dx" attribute="1" defaultMemberUniqueName="[Data].[tipo_dx].[All]" allUniqueName="[Data].[tipo_dx].[All]" dimensionUniqueName="[Data]" displayFolder="" count="2" memberValueDatatype="130" unbalanced="0">
      <fieldsUsage count="2">
        <fieldUsage x="-1"/>
        <fieldUsage x="2"/>
      </fieldsUsage>
    </cacheHierarchy>
    <cacheHierarchy uniqueName="[Data].[subregion]" caption="subregion" attribute="1" defaultMemberUniqueName="[Data].[subregion].[All]" allUniqueName="[Data].[subregion].[All]" dimensionUniqueName="[Data]" displayFolder="" count="0" memberValueDatatype="130" unbalanced="0"/>
    <cacheHierarchy uniqueName="[Data].[ubigeo]" caption="ubigeo" attribute="1" defaultMemberUniqueName="[Data].[ubigeo].[All]" allUniqueName="[Data].[ubigeo].[All]" dimensionUniqueName="[Data]" displayFolder="" count="0" memberValueDatatype="130" unbalanced="0"/>
    <cacheHierarchy uniqueName="[Data].[localcod]" caption="localcod" attribute="1" defaultMemberUniqueName="[Data].[localcod].[All]" allUniqueName="[Data].[localcod].[All]" dimensionUniqueName="[Data]" displayFolder="" count="0" memberValueDatatype="130" unbalanced="0"/>
    <cacheHierarchy uniqueName="[Data].[localidad]" caption="localidad" attribute="1" defaultMemberUniqueName="[Data].[localidad].[All]" allUniqueName="[Data].[localidad].[All]" dimensionUniqueName="[Data]" displayFolder="" count="0" memberValueDatatype="130" unbalanced="0"/>
    <cacheHierarchy uniqueName="[Data].[apepat]" caption="apepat" attribute="1" defaultMemberUniqueName="[Data].[apepat].[All]" allUniqueName="[Data].[apepat].[All]" dimensionUniqueName="[Data]" displayFolder="" count="0" memberValueDatatype="130" unbalanced="0"/>
    <cacheHierarchy uniqueName="[Data].[apemat]" caption="apemat" attribute="1" defaultMemberUniqueName="[Data].[apemat].[All]" allUniqueName="[Data].[apemat].[All]" dimensionUniqueName="[Data]" displayFolder="" count="0" memberValueDatatype="130" unbalanced="0"/>
    <cacheHierarchy uniqueName="[Data].[nombres]" caption="nombres" attribute="1" defaultMemberUniqueName="[Data].[nombres].[All]" allUniqueName="[Data].[nombres].[All]" dimensionUniqueName="[Data]" displayFolder="" count="0" memberValueDatatype="130" unbalanced="0"/>
    <cacheHierarchy uniqueName="[Data].[edad]" caption="edad" attribute="1" defaultMemberUniqueName="[Data].[edad].[All]" allUniqueName="[Data].[edad].[All]" dimensionUniqueName="[Data]" displayFolder="" count="0" memberValueDatatype="5" unbalanced="0"/>
    <cacheHierarchy uniqueName="[Data].[tipo_edad]" caption="tipo_edad" attribute="1" defaultMemberUniqueName="[Data].[tipo_edad].[All]" allUniqueName="[Data].[tipo_edad].[All]" dimensionUniqueName="[Data]" displayFolder="" count="0" memberValueDatatype="130" unbalanced="0"/>
    <cacheHierarchy uniqueName="[Data].[sexo]" caption="sexo" attribute="1" defaultMemberUniqueName="[Data].[sexo].[All]" allUniqueName="[Data].[sexo].[All]" dimensionUniqueName="[Data]" displayFolder="" count="0" memberValueDatatype="130" unbalanced="0"/>
    <cacheHierarchy uniqueName="[Data].[protegido]" caption="protegido" attribute="1" defaultMemberUniqueName="[Data].[protegido].[All]" allUniqueName="[Data].[protegido].[All]" dimensionUniqueName="[Data]" displayFolder="" count="0" memberValueDatatype="130" unbalanced="0"/>
    <cacheHierarchy uniqueName="[Data].[fecha_ini]" caption="fecha_ini" attribute="1" time="1" defaultMemberUniqueName="[Data].[fecha_ini].[All]" allUniqueName="[Data].[fecha_ini].[All]" dimensionUniqueName="[Data]" displayFolder="" count="0" memberValueDatatype="7" unbalanced="0"/>
    <cacheHierarchy uniqueName="[Data].[fecha_def]" caption="fecha_def" attribute="1" defaultMemberUniqueName="[Data].[fecha_def].[All]" allUniqueName="[Data].[fecha_def].[All]" dimensionUniqueName="[Data]" displayFolder="" count="0" memberValueDatatype="130" unbalanced="0"/>
    <cacheHierarchy uniqueName="[Data].[fecha_not]" caption="fecha_not" attribute="1" time="1" defaultMemberUniqueName="[Data].[fecha_not].[All]" allUniqueName="[Data].[fecha_not].[All]" dimensionUniqueName="[Data]" displayFolder="" count="0" memberValueDatatype="7" unbalanced="0"/>
    <cacheHierarchy uniqueName="[Data].[fecha_inv]" caption="fecha_inv" attribute="1" time="1" defaultMemberUniqueName="[Data].[fecha_inv].[All]" allUniqueName="[Data].[fecha_inv].[All]" dimensionUniqueName="[Data]" displayFolder="" count="0" memberValueDatatype="7" unbalanced="0"/>
    <cacheHierarchy uniqueName="[Data].[sub_reg_nt]" caption="sub_reg_nt" attribute="1" defaultMemberUniqueName="[Data].[sub_reg_nt].[All]" allUniqueName="[Data].[sub_reg_nt].[All]" dimensionUniqueName="[Data]" displayFolder="" count="0" memberValueDatatype="130" unbalanced="0"/>
    <cacheHierarchy uniqueName="[Data].[red#]" caption="red#" attribute="1" defaultMemberUniqueName="[Data].[red#].[All]" allUniqueName="[Data].[red#].[All]" dimensionUniqueName="[Data]" displayFolder="" count="0" memberValueDatatype="130" unbalanced="0"/>
    <cacheHierarchy uniqueName="[Data].[microred]" caption="microred" attribute="1" defaultMemberUniqueName="[Data].[microred].[All]" allUniqueName="[Data].[microred].[All]" dimensionUniqueName="[Data]" displayFolder="" count="0" memberValueDatatype="130" unbalanced="0"/>
    <cacheHierarchy uniqueName="[Data].[e_salud]" caption="e_salud" attribute="1" defaultMemberUniqueName="[Data].[e_salud].[All]" allUniqueName="[Data].[e_salud].[All]" dimensionUniqueName="[Data]" displayFolder="" count="0" memberValueDatatype="130" unbalanced="0"/>
    <cacheHierarchy uniqueName="[Data].[semana_not]" caption="semana_not" attribute="1" defaultMemberUniqueName="[Data].[semana_not].[All]" allUniqueName="[Data].[semana_not].[All]" dimensionUniqueName="[Data]" displayFolder="" count="0" memberValueDatatype="5" unbalanced="0"/>
    <cacheHierarchy uniqueName="[Data].[an_notific]" caption="an_notific" attribute="1" defaultMemberUniqueName="[Data].[an_notific].[All]" allUniqueName="[Data].[an_notific].[All]" dimensionUniqueName="[Data]" displayFolder="" count="0" memberValueDatatype="5" unbalanced="0"/>
    <cacheHierarchy uniqueName="[Data].[fecha_ing]" caption="fecha_ing" attribute="1" time="1" defaultMemberUniqueName="[Data].[fecha_ing].[All]" allUniqueName="[Data].[fecha_ing].[All]" dimensionUniqueName="[Data]" displayFolder="" count="0" memberValueDatatype="7" unbalanced="0"/>
    <cacheHierarchy uniqueName="[Data].[ficha_inv]" caption="ficha_inv" attribute="1" defaultMemberUniqueName="[Data].[ficha_inv].[All]" allUniqueName="[Data].[ficha_inv].[All]" dimensionUniqueName="[Data]" displayFolder="" count="0" memberValueDatatype="130" unbalanced="0"/>
    <cacheHierarchy uniqueName="[Data].[tipo_noti]" caption="tipo_noti" attribute="1" defaultMemberUniqueName="[Data].[tipo_noti].[All]" allUniqueName="[Data].[tipo_noti].[All]" dimensionUniqueName="[Data]" displayFolder="" count="0" memberValueDatatype="130" unbalanced="0"/>
    <cacheHierarchy uniqueName="[Data].[clave]" caption="clave" attribute="1" defaultMemberUniqueName="[Data].[clave].[All]" allUniqueName="[Data].[clave].[All]" dimensionUniqueName="[Data]" displayFolder="" count="0" memberValueDatatype="130" unbalanced="0"/>
    <cacheHierarchy uniqueName="[Data].[verifica]" caption="verifica" attribute="1" defaultMemberUniqueName="[Data].[verifica].[All]" allUniqueName="[Data].[verifica].[All]" dimensionUniqueName="[Data]" displayFolder="" count="0" memberValueDatatype="130" unbalanced="0"/>
    <cacheHierarchy uniqueName="[Data].[gestante]" caption="gestante" attribute="1" defaultMemberUniqueName="[Data].[gestante].[All]" allUniqueName="[Data].[gestante].[All]" dimensionUniqueName="[Data]" displayFolder="" count="0" memberValueDatatype="5" unbalanced="0"/>
    <cacheHierarchy uniqueName="[Data].[dni]" caption="dni" attribute="1" defaultMemberUniqueName="[Data].[dni].[All]" allUniqueName="[Data].[dni].[All]" dimensionUniqueName="[Data]" displayFolder="" count="0" memberValueDatatype="5" unbalanced="0"/>
    <cacheHierarchy uniqueName="[Data].[IDENTIFICADOR]" caption="IDENTIFICADOR" attribute="1" defaultMemberUniqueName="[Data].[IDENTIFICADOR].[All]" allUniqueName="[Data].[IDENTIFICADOR].[All]" dimensionUniqueName="[Data]" displayFolder="" count="0" memberValueDatatype="130" unbalanced="0"/>
    <cacheHierarchy uniqueName="[Data].[muestra]" caption="muestra" attribute="1" defaultMemberUniqueName="[Data].[muestra].[All]" allUniqueName="[Data].[muestra].[All]" dimensionUniqueName="[Data]" displayFolder="" count="0" memberValueDatatype="130" unbalanced="0"/>
    <cacheHierarchy uniqueName="[Data].[hc]" caption="hc" attribute="1" defaultMemberUniqueName="[Data].[hc].[All]" allUniqueName="[Data].[hc].[All]" dimensionUniqueName="[Data]" displayFolder="" count="0" memberValueDatatype="130" unbalanced="0"/>
    <cacheHierarchy uniqueName="[Data].[fecha_hos]" caption="fecha_hos" attribute="1" time="1" defaultMemberUniqueName="[Data].[fecha_hos].[All]" allUniqueName="[Data].[fecha_hos].[All]" dimensionUniqueName="[Data]" displayFolder="" count="0" memberValueDatatype="7" unbalanced="0"/>
    <cacheHierarchy uniqueName="[Data].[tip_zona]" caption="tip_zona" attribute="1" defaultMemberUniqueName="[Data].[tip_zona].[All]" allUniqueName="[Data].[tip_zona].[All]" dimensionUniqueName="[Data]" displayFolder="" count="0" memberValueDatatype="5" unbalanced="0"/>
    <cacheHierarchy uniqueName="[Data].[cod_pais]" caption="cod_pais" attribute="1" defaultMemberUniqueName="[Data].[cod_pais].[All]" allUniqueName="[Data].[cod_pais].[All]" dimensionUniqueName="[Data]" displayFolder="" count="0" memberValueDatatype="5" unbalanced="0"/>
    <cacheHierarchy uniqueName="[Data].[NACIONALIDAD]" caption="NACIONALIDAD" attribute="1" defaultMemberUniqueName="[Data].[NACIONALIDAD].[All]" allUniqueName="[Data].[NACIONALIDAD].[All]" dimensionUniqueName="[Data]" displayFolder="" count="0" memberValueDatatype="130" unbalanced="0"/>
    <cacheHierarchy uniqueName="[Data].[direccion]" caption="direccion" attribute="1" defaultMemberUniqueName="[Data].[direccion].[All]" allUniqueName="[Data].[direccion].[All]" dimensionUniqueName="[Data]" displayFolder="" count="0" memberValueDatatype="130" unbalanced="0"/>
    <cacheHierarchy uniqueName="[Data].[etniaproc]" caption="etniaproc" attribute="1" defaultMemberUniqueName="[Data].[etniaproc].[All]" allUniqueName="[Data].[etniaproc].[All]" dimensionUniqueName="[Data]" displayFolder="" count="0" memberValueDatatype="5" unbalanced="0"/>
    <cacheHierarchy uniqueName="[Data].[etnias]" caption="etnias" attribute="1" defaultMemberUniqueName="[Data].[etnias].[All]" allUniqueName="[Data].[etnias].[All]" dimensionUniqueName="[Data]" displayFolder="" count="0" memberValueDatatype="5" unbalanced="0"/>
    <cacheHierarchy uniqueName="[Data].[procede]" caption="procede" attribute="1" defaultMemberUniqueName="[Data].[procede].[All]" allUniqueName="[Data].[procede].[All]" dimensionUniqueName="[Data]" displayFolder="" count="0" memberValueDatatype="130" unbalanced="0"/>
    <cacheHierarchy uniqueName="[Data].[otroproc]" caption="otroproc" attribute="1" defaultMemberUniqueName="[Data].[otroproc].[All]" allUniqueName="[Data].[otroproc].[All]" dimensionUniqueName="[Data]" displayFolder="" count="0" memberValueDatatype="5" unbalanced="0"/>
    <cacheHierarchy uniqueName="[Data].[USUARIO]" caption="USUARIO" attribute="1" defaultMemberUniqueName="[Data].[USUARIO].[All]" allUniqueName="[Data].[USUARIO].[All]" dimensionUniqueName="[Data]" displayFolder="" count="0" memberValueDatatype="5" unbalanced="0"/>
    <cacheHierarchy uniqueName="[Data].[FECHA_MOD]" caption="FECHA_MOD" attribute="1" time="1" defaultMemberUniqueName="[Data].[FECHA_MOD].[All]" allUniqueName="[Data].[FECHA_MOD].[All]" dimensionUniqueName="[Data]" displayFolder="" count="0" memberValueDatatype="7" unbalanced="0"/>
    <cacheHierarchy uniqueName="[Data].[USUARIO_MOD]" caption="USUARIO_MOD" attribute="1" defaultMemberUniqueName="[Data].[USUARIO_MOD].[All]" allUniqueName="[Data].[USUARIO_MOD].[All]" dimensionUniqueName="[Data]" displayFolder="" count="0" memberValueDatatype="130" unbalanced="0"/>
    <cacheHierarchy uniqueName="[Data].[Diagnóstico]" caption="Diagnóstico" attribute="1" defaultMemberUniqueName="[Data].[Diagnóstico].[All]" allUniqueName="[Data].[Diagnóstico].[All]" dimensionUniqueName="[Data]" displayFolder="" count="2" memberValueDatatype="130" unbalanced="0">
      <fieldsUsage count="2">
        <fieldUsage x="-1"/>
        <fieldUsage x="4"/>
      </fieldsUsage>
    </cacheHierarchy>
    <cacheHierarchy uniqueName="[Data].[EESS]" caption="EESS" attribute="1" defaultMemberUniqueName="[Data].[EESS].[All]" allUniqueName="[Data].[EESS].[All]" dimensionUniqueName="[Data]" displayFolder="" count="2" memberValueDatatype="130" unbalanced="0">
      <fieldsUsage count="2">
        <fieldUsage x="-1"/>
        <fieldUsage x="6"/>
      </fieldsUsage>
    </cacheHierarchy>
    <cacheHierarchy uniqueName="[Data].[MR]" caption="MR" attribute="1" defaultMemberUniqueName="[Data].[MR].[All]" allUniqueName="[Data].[MR].[All]" dimensionUniqueName="[Data]" displayFolder="" count="2" memberValueDatatype="130" unbalanced="0">
      <fieldsUsage count="2">
        <fieldUsage x="-1"/>
        <fieldUsage x="1"/>
      </fieldsUsage>
    </cacheHierarchy>
    <cacheHierarchy uniqueName="[Data].[RED]" caption="RED" attribute="1" defaultMemberUniqueName="[Data].[RED].[All]" allUniqueName="[Data].[RED].[All]" dimensionUniqueName="[Data]" displayFolder="" count="0" memberValueDatatype="130" unbalanced="0"/>
    <cacheHierarchy uniqueName="[Data].[DIRESA]" caption="DIRESA" attribute="1" defaultMemberUniqueName="[Data].[DIRESA].[All]" allUniqueName="[Data].[DIRESA].[All]" dimensionUniqueName="[Data]" displayFolder="" count="0" memberValueDatatype="130" unbalanced="0"/>
    <cacheHierarchy uniqueName="[Data].[DISTRITO]" caption="DISTRITO" attribute="1" defaultMemberUniqueName="[Data].[DISTRITO].[All]" allUniqueName="[Data].[DISTRITO].[All]" dimensionUniqueName="[Data]" displayFolder="" count="0" memberValueDatatype="130" unbalanced="0"/>
    <cacheHierarchy uniqueName="[Data].[PROVINCIA]" caption="PROVINCIA" attribute="1" defaultMemberUniqueName="[Data].[PROVINCIA].[All]" allUniqueName="[Data].[PROVINCIA].[All]" dimensionUniqueName="[Data]" displayFolder="" count="0" memberValueDatatype="130" unbalanced="0"/>
    <cacheHierarchy uniqueName="[Data].[REGIÓN]" caption="REGIÓN" attribute="1" defaultMemberUniqueName="[Data].[REGIÓN].[All]" allUniqueName="[Data].[REGIÓN].[All]" dimensionUniqueName="[Data]" displayFolder="" count="0" memberValueDatatype="130" unbalanced="0"/>
    <cacheHierarchy uniqueName="[edad].[edad]" caption="edad" attribute="1" defaultMemberUniqueName="[edad].[edad].[All]" allUniqueName="[edad].[edad].[All]" dimensionUniqueName="[edad]" displayFolder="" count="0" memberValueDatatype="5" unbalanced="0"/>
    <cacheHierarchy uniqueName="[edad].[grupos de edad]" caption="grupos de edad" attribute="1" defaultMemberUniqueName="[edad].[grupos de edad].[All]" allUniqueName="[edad].[grupos de edad].[All]" dimensionUniqueName="[edad]" displayFolder="" count="0" memberValueDatatype="130" unbalanced="0"/>
    <cacheHierarchy uniqueName="[edad].[edad noti]" caption="edad noti" attribute="1" defaultMemberUniqueName="[edad].[edad noti].[All]" allUniqueName="[edad].[edad noti].[All]" dimensionUniqueName="[edad]" displayFolder="" count="0" memberValueDatatype="130" unbalanced="0"/>
    <cacheHierarchy uniqueName="[edad].[edad asis]" caption="edad asis" attribute="1" defaultMemberUniqueName="[edad].[edad asis].[All]" allUniqueName="[edad].[edad asis].[All]" dimensionUniqueName="[edad]" displayFolder="" count="0" memberValueDatatype="130" unbalanced="0"/>
    <cacheHierarchy uniqueName="[Measures].[__XL_Count edad]" caption="__XL_Count edad" measure="1" displayFolder="" measureGroup="edad" count="0" hidden="1"/>
    <cacheHierarchy uniqueName="[Measures].[__XL_Count Data]" caption="__XL_Count Data" measure="1" displayFolder="" measureGroup="Data" count="0" hidden="1"/>
    <cacheHierarchy uniqueName="[Measures].[__No hay medidas definidas]" caption="__No hay medidas definidas" measure="1" displayFolder="" count="0" hidden="1"/>
    <cacheHierarchy uniqueName="[Measures].[Suma de semana]" caption="Suma de semana" measure="1" displayFolder="" measureGroup="Data" count="0" hidden="1"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Recuento de semana]" caption="Recuento de semana" measure="1" displayFolder="" measureGroup="Data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Recuento de fecha_hos]" caption="Recuento de fecha_hos" measure="1" displayFolder="" measureGroup="Data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Recuento de fecha_def]" caption="Recuento de fecha_def" measure="1" displayFolder="" measureGroup="Data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</cacheHierarchies>
  <kpis count="0"/>
  <dimensions count="3">
    <dimension name="Data" uniqueName="[Data]" caption="Data"/>
    <dimension name="edad" uniqueName="[edad]" caption="edad"/>
    <dimension measure="1" name="Measures" uniqueName="[Measures]" caption="Measures"/>
  </dimensions>
  <measureGroups count="2">
    <measureGroup name="Data" caption="Data"/>
    <measureGroup name="edad" caption="edad"/>
  </measureGroups>
  <maps count="3">
    <map measureGroup="0" dimension="0"/>
    <map measureGroup="0" dimension="1"/>
    <map measureGroup="1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ENOVO" refreshedDate="45408.615213078701" createdVersion="5" refreshedVersion="7" minRefreshableVersion="3" recordCount="0" supportSubquery="1" supportAdvancedDrill="1" xr:uid="{2F542A25-8B34-4924-8F65-A5AA40669396}">
  <cacheSource type="external" connectionId="3"/>
  <cacheFields count="7">
    <cacheField name="[Measures].[Recuento de semana]" caption="Recuento de semana" numFmtId="0" hierarchy="63" level="32767"/>
    <cacheField name="[Data].[ano].[ano]" caption="ano" numFmtId="0" level="1">
      <sharedItems containsSemiMixedTypes="0" containsString="0" containsNumber="1" containsInteger="1" minValue="2022" maxValue="2024" count="3">
        <n v="2022"/>
        <n v="2023"/>
        <n v="2024"/>
      </sharedItems>
    </cacheField>
    <cacheField name="[Data].[semana].[semana]" caption="semana" numFmtId="0" hierarchy="1" level="1">
      <sharedItems containsSemiMixedTypes="0" containsString="0" containsNumber="1" containsInteger="1" minValue="1" maxValue="52" count="52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</sharedItems>
    </cacheField>
    <cacheField name="[Data].[MR].[MR]" caption="MR" numFmtId="0" hierarchy="49" level="1">
      <sharedItems containsSemiMixedTypes="0" containsNonDate="0" containsString="0"/>
    </cacheField>
    <cacheField name="[Data].[tipo_dx].[tipo_dx]" caption="tipo_dx" numFmtId="0" hierarchy="3" level="1">
      <sharedItems containsSemiMixedTypes="0" containsNonDate="0" containsString="0"/>
    </cacheField>
    <cacheField name="[Data].[Diagnóstico].[Diagnóstico]" caption="Diagnóstico" numFmtId="0" hierarchy="47" level="1">
      <sharedItems count="3">
        <s v="Dengue Con Signos De Alarma"/>
        <s v="Dengue Grave"/>
        <s v="Dengue Sin Signos De Alarma"/>
      </sharedItems>
    </cacheField>
    <cacheField name="[Data].[EESS].[EESS]" caption="EESS" numFmtId="0" hierarchy="48" level="1">
      <sharedItems containsSemiMixedTypes="0" containsNonDate="0" containsString="0"/>
    </cacheField>
  </cacheFields>
  <cacheHierarchies count="66">
    <cacheHierarchy uniqueName="[Data].[ano]" caption="ano" attribute="1" defaultMemberUniqueName="[Data].[ano].[All]" allUniqueName="[Data].[ano].[All]" dimensionUniqueName="[Data]" displayFolder="" count="2" memberValueDatatype="5" unbalanced="0">
      <fieldsUsage count="2">
        <fieldUsage x="-1"/>
        <fieldUsage x="1"/>
      </fieldsUsage>
    </cacheHierarchy>
    <cacheHierarchy uniqueName="[Data].[semana]" caption="semana" attribute="1" defaultMemberUniqueName="[Data].[semana].[All]" allUniqueName="[Data].[semana].[All]" dimensionUniqueName="[Data]" displayFolder="" count="2" memberValueDatatype="5" unbalanced="0">
      <fieldsUsage count="2">
        <fieldUsage x="-1"/>
        <fieldUsage x="2"/>
      </fieldsUsage>
    </cacheHierarchy>
    <cacheHierarchy uniqueName="[Data].[diagnostic]" caption="diagnostic" attribute="1" defaultMemberUniqueName="[Data].[diagnostic].[All]" allUniqueName="[Data].[diagnostic].[All]" dimensionUniqueName="[Data]" displayFolder="" count="0" memberValueDatatype="130" unbalanced="0"/>
    <cacheHierarchy uniqueName="[Data].[tipo_dx]" caption="tipo_dx" attribute="1" defaultMemberUniqueName="[Data].[tipo_dx].[All]" allUniqueName="[Data].[tipo_dx].[All]" dimensionUniqueName="[Data]" displayFolder="" count="2" memberValueDatatype="130" unbalanced="0">
      <fieldsUsage count="2">
        <fieldUsage x="-1"/>
        <fieldUsage x="4"/>
      </fieldsUsage>
    </cacheHierarchy>
    <cacheHierarchy uniqueName="[Data].[subregion]" caption="subregion" attribute="1" defaultMemberUniqueName="[Data].[subregion].[All]" allUniqueName="[Data].[subregion].[All]" dimensionUniqueName="[Data]" displayFolder="" count="0" memberValueDatatype="130" unbalanced="0"/>
    <cacheHierarchy uniqueName="[Data].[ubigeo]" caption="ubigeo" attribute="1" defaultMemberUniqueName="[Data].[ubigeo].[All]" allUniqueName="[Data].[ubigeo].[All]" dimensionUniqueName="[Data]" displayFolder="" count="0" memberValueDatatype="130" unbalanced="0"/>
    <cacheHierarchy uniqueName="[Data].[localcod]" caption="localcod" attribute="1" defaultMemberUniqueName="[Data].[localcod].[All]" allUniqueName="[Data].[localcod].[All]" dimensionUniqueName="[Data]" displayFolder="" count="0" memberValueDatatype="130" unbalanced="0"/>
    <cacheHierarchy uniqueName="[Data].[localidad]" caption="localidad" attribute="1" defaultMemberUniqueName="[Data].[localidad].[All]" allUniqueName="[Data].[localidad].[All]" dimensionUniqueName="[Data]" displayFolder="" count="0" memberValueDatatype="130" unbalanced="0"/>
    <cacheHierarchy uniqueName="[Data].[apepat]" caption="apepat" attribute="1" defaultMemberUniqueName="[Data].[apepat].[All]" allUniqueName="[Data].[apepat].[All]" dimensionUniqueName="[Data]" displayFolder="" count="0" memberValueDatatype="130" unbalanced="0"/>
    <cacheHierarchy uniqueName="[Data].[apemat]" caption="apemat" attribute="1" defaultMemberUniqueName="[Data].[apemat].[All]" allUniqueName="[Data].[apemat].[All]" dimensionUniqueName="[Data]" displayFolder="" count="0" memberValueDatatype="130" unbalanced="0"/>
    <cacheHierarchy uniqueName="[Data].[nombres]" caption="nombres" attribute="1" defaultMemberUniqueName="[Data].[nombres].[All]" allUniqueName="[Data].[nombres].[All]" dimensionUniqueName="[Data]" displayFolder="" count="0" memberValueDatatype="130" unbalanced="0"/>
    <cacheHierarchy uniqueName="[Data].[edad]" caption="edad" attribute="1" defaultMemberUniqueName="[Data].[edad].[All]" allUniqueName="[Data].[edad].[All]" dimensionUniqueName="[Data]" displayFolder="" count="0" memberValueDatatype="5" unbalanced="0"/>
    <cacheHierarchy uniqueName="[Data].[tipo_edad]" caption="tipo_edad" attribute="1" defaultMemberUniqueName="[Data].[tipo_edad].[All]" allUniqueName="[Data].[tipo_edad].[All]" dimensionUniqueName="[Data]" displayFolder="" count="0" memberValueDatatype="130" unbalanced="0"/>
    <cacheHierarchy uniqueName="[Data].[sexo]" caption="sexo" attribute="1" defaultMemberUniqueName="[Data].[sexo].[All]" allUniqueName="[Data].[sexo].[All]" dimensionUniqueName="[Data]" displayFolder="" count="0" memberValueDatatype="130" unbalanced="0"/>
    <cacheHierarchy uniqueName="[Data].[protegido]" caption="protegido" attribute="1" defaultMemberUniqueName="[Data].[protegido].[All]" allUniqueName="[Data].[protegido].[All]" dimensionUniqueName="[Data]" displayFolder="" count="0" memberValueDatatype="130" unbalanced="0"/>
    <cacheHierarchy uniqueName="[Data].[fecha_ini]" caption="fecha_ini" attribute="1" time="1" defaultMemberUniqueName="[Data].[fecha_ini].[All]" allUniqueName="[Data].[fecha_ini].[All]" dimensionUniqueName="[Data]" displayFolder="" count="0" memberValueDatatype="7" unbalanced="0"/>
    <cacheHierarchy uniqueName="[Data].[fecha_def]" caption="fecha_def" attribute="1" defaultMemberUniqueName="[Data].[fecha_def].[All]" allUniqueName="[Data].[fecha_def].[All]" dimensionUniqueName="[Data]" displayFolder="" count="0" memberValueDatatype="130" unbalanced="0"/>
    <cacheHierarchy uniqueName="[Data].[fecha_not]" caption="fecha_not" attribute="1" time="1" defaultMemberUniqueName="[Data].[fecha_not].[All]" allUniqueName="[Data].[fecha_not].[All]" dimensionUniqueName="[Data]" displayFolder="" count="0" memberValueDatatype="7" unbalanced="0"/>
    <cacheHierarchy uniqueName="[Data].[fecha_inv]" caption="fecha_inv" attribute="1" time="1" defaultMemberUniqueName="[Data].[fecha_inv].[All]" allUniqueName="[Data].[fecha_inv].[All]" dimensionUniqueName="[Data]" displayFolder="" count="0" memberValueDatatype="7" unbalanced="0"/>
    <cacheHierarchy uniqueName="[Data].[sub_reg_nt]" caption="sub_reg_nt" attribute="1" defaultMemberUniqueName="[Data].[sub_reg_nt].[All]" allUniqueName="[Data].[sub_reg_nt].[All]" dimensionUniqueName="[Data]" displayFolder="" count="0" memberValueDatatype="130" unbalanced="0"/>
    <cacheHierarchy uniqueName="[Data].[red#]" caption="red#" attribute="1" defaultMemberUniqueName="[Data].[red#].[All]" allUniqueName="[Data].[red#].[All]" dimensionUniqueName="[Data]" displayFolder="" count="0" memberValueDatatype="130" unbalanced="0"/>
    <cacheHierarchy uniqueName="[Data].[microred]" caption="microred" attribute="1" defaultMemberUniqueName="[Data].[microred].[All]" allUniqueName="[Data].[microred].[All]" dimensionUniqueName="[Data]" displayFolder="" count="0" memberValueDatatype="130" unbalanced="0"/>
    <cacheHierarchy uniqueName="[Data].[e_salud]" caption="e_salud" attribute="1" defaultMemberUniqueName="[Data].[e_salud].[All]" allUniqueName="[Data].[e_salud].[All]" dimensionUniqueName="[Data]" displayFolder="" count="0" memberValueDatatype="130" unbalanced="0"/>
    <cacheHierarchy uniqueName="[Data].[semana_not]" caption="semana_not" attribute="1" defaultMemberUniqueName="[Data].[semana_not].[All]" allUniqueName="[Data].[semana_not].[All]" dimensionUniqueName="[Data]" displayFolder="" count="0" memberValueDatatype="5" unbalanced="0"/>
    <cacheHierarchy uniqueName="[Data].[an_notific]" caption="an_notific" attribute="1" defaultMemberUniqueName="[Data].[an_notific].[All]" allUniqueName="[Data].[an_notific].[All]" dimensionUniqueName="[Data]" displayFolder="" count="0" memberValueDatatype="5" unbalanced="0"/>
    <cacheHierarchy uniqueName="[Data].[fecha_ing]" caption="fecha_ing" attribute="1" time="1" defaultMemberUniqueName="[Data].[fecha_ing].[All]" allUniqueName="[Data].[fecha_ing].[All]" dimensionUniqueName="[Data]" displayFolder="" count="0" memberValueDatatype="7" unbalanced="0"/>
    <cacheHierarchy uniqueName="[Data].[ficha_inv]" caption="ficha_inv" attribute="1" defaultMemberUniqueName="[Data].[ficha_inv].[All]" allUniqueName="[Data].[ficha_inv].[All]" dimensionUniqueName="[Data]" displayFolder="" count="0" memberValueDatatype="130" unbalanced="0"/>
    <cacheHierarchy uniqueName="[Data].[tipo_noti]" caption="tipo_noti" attribute="1" defaultMemberUniqueName="[Data].[tipo_noti].[All]" allUniqueName="[Data].[tipo_noti].[All]" dimensionUniqueName="[Data]" displayFolder="" count="0" memberValueDatatype="130" unbalanced="0"/>
    <cacheHierarchy uniqueName="[Data].[clave]" caption="clave" attribute="1" defaultMemberUniqueName="[Data].[clave].[All]" allUniqueName="[Data].[clave].[All]" dimensionUniqueName="[Data]" displayFolder="" count="0" memberValueDatatype="130" unbalanced="0"/>
    <cacheHierarchy uniqueName="[Data].[verifica]" caption="verifica" attribute="1" defaultMemberUniqueName="[Data].[verifica].[All]" allUniqueName="[Data].[verifica].[All]" dimensionUniqueName="[Data]" displayFolder="" count="0" memberValueDatatype="130" unbalanced="0"/>
    <cacheHierarchy uniqueName="[Data].[gestante]" caption="gestante" attribute="1" defaultMemberUniqueName="[Data].[gestante].[All]" allUniqueName="[Data].[gestante].[All]" dimensionUniqueName="[Data]" displayFolder="" count="0" memberValueDatatype="5" unbalanced="0"/>
    <cacheHierarchy uniqueName="[Data].[dni]" caption="dni" attribute="1" defaultMemberUniqueName="[Data].[dni].[All]" allUniqueName="[Data].[dni].[All]" dimensionUniqueName="[Data]" displayFolder="" count="0" memberValueDatatype="5" unbalanced="0"/>
    <cacheHierarchy uniqueName="[Data].[IDENTIFICADOR]" caption="IDENTIFICADOR" attribute="1" defaultMemberUniqueName="[Data].[IDENTIFICADOR].[All]" allUniqueName="[Data].[IDENTIFICADOR].[All]" dimensionUniqueName="[Data]" displayFolder="" count="0" memberValueDatatype="130" unbalanced="0"/>
    <cacheHierarchy uniqueName="[Data].[muestra]" caption="muestra" attribute="1" defaultMemberUniqueName="[Data].[muestra].[All]" allUniqueName="[Data].[muestra].[All]" dimensionUniqueName="[Data]" displayFolder="" count="0" memberValueDatatype="130" unbalanced="0"/>
    <cacheHierarchy uniqueName="[Data].[hc]" caption="hc" attribute="1" defaultMemberUniqueName="[Data].[hc].[All]" allUniqueName="[Data].[hc].[All]" dimensionUniqueName="[Data]" displayFolder="" count="0" memberValueDatatype="130" unbalanced="0"/>
    <cacheHierarchy uniqueName="[Data].[fecha_hos]" caption="fecha_hos" attribute="1" time="1" defaultMemberUniqueName="[Data].[fecha_hos].[All]" allUniqueName="[Data].[fecha_hos].[All]" dimensionUniqueName="[Data]" displayFolder="" count="0" memberValueDatatype="7" unbalanced="0"/>
    <cacheHierarchy uniqueName="[Data].[tip_zona]" caption="tip_zona" attribute="1" defaultMemberUniqueName="[Data].[tip_zona].[All]" allUniqueName="[Data].[tip_zona].[All]" dimensionUniqueName="[Data]" displayFolder="" count="0" memberValueDatatype="5" unbalanced="0"/>
    <cacheHierarchy uniqueName="[Data].[cod_pais]" caption="cod_pais" attribute="1" defaultMemberUniqueName="[Data].[cod_pais].[All]" allUniqueName="[Data].[cod_pais].[All]" dimensionUniqueName="[Data]" displayFolder="" count="0" memberValueDatatype="5" unbalanced="0"/>
    <cacheHierarchy uniqueName="[Data].[NACIONALIDAD]" caption="NACIONALIDAD" attribute="1" defaultMemberUniqueName="[Data].[NACIONALIDAD].[All]" allUniqueName="[Data].[NACIONALIDAD].[All]" dimensionUniqueName="[Data]" displayFolder="" count="0" memberValueDatatype="130" unbalanced="0"/>
    <cacheHierarchy uniqueName="[Data].[direccion]" caption="direccion" attribute="1" defaultMemberUniqueName="[Data].[direccion].[All]" allUniqueName="[Data].[direccion].[All]" dimensionUniqueName="[Data]" displayFolder="" count="0" memberValueDatatype="130" unbalanced="0"/>
    <cacheHierarchy uniqueName="[Data].[etniaproc]" caption="etniaproc" attribute="1" defaultMemberUniqueName="[Data].[etniaproc].[All]" allUniqueName="[Data].[etniaproc].[All]" dimensionUniqueName="[Data]" displayFolder="" count="0" memberValueDatatype="5" unbalanced="0"/>
    <cacheHierarchy uniqueName="[Data].[etnias]" caption="etnias" attribute="1" defaultMemberUniqueName="[Data].[etnias].[All]" allUniqueName="[Data].[etnias].[All]" dimensionUniqueName="[Data]" displayFolder="" count="0" memberValueDatatype="5" unbalanced="0"/>
    <cacheHierarchy uniqueName="[Data].[procede]" caption="procede" attribute="1" defaultMemberUniqueName="[Data].[procede].[All]" allUniqueName="[Data].[procede].[All]" dimensionUniqueName="[Data]" displayFolder="" count="0" memberValueDatatype="130" unbalanced="0"/>
    <cacheHierarchy uniqueName="[Data].[otroproc]" caption="otroproc" attribute="1" defaultMemberUniqueName="[Data].[otroproc].[All]" allUniqueName="[Data].[otroproc].[All]" dimensionUniqueName="[Data]" displayFolder="" count="0" memberValueDatatype="5" unbalanced="0"/>
    <cacheHierarchy uniqueName="[Data].[USUARIO]" caption="USUARIO" attribute="1" defaultMemberUniqueName="[Data].[USUARIO].[All]" allUniqueName="[Data].[USUARIO].[All]" dimensionUniqueName="[Data]" displayFolder="" count="0" memberValueDatatype="5" unbalanced="0"/>
    <cacheHierarchy uniqueName="[Data].[FECHA_MOD]" caption="FECHA_MOD" attribute="1" time="1" defaultMemberUniqueName="[Data].[FECHA_MOD].[All]" allUniqueName="[Data].[FECHA_MOD].[All]" dimensionUniqueName="[Data]" displayFolder="" count="0" memberValueDatatype="7" unbalanced="0"/>
    <cacheHierarchy uniqueName="[Data].[USUARIO_MOD]" caption="USUARIO_MOD" attribute="1" defaultMemberUniqueName="[Data].[USUARIO_MOD].[All]" allUniqueName="[Data].[USUARIO_MOD].[All]" dimensionUniqueName="[Data]" displayFolder="" count="0" memberValueDatatype="130" unbalanced="0"/>
    <cacheHierarchy uniqueName="[Data].[Diagnóstico]" caption="Diagnóstico" attribute="1" defaultMemberUniqueName="[Data].[Diagnóstico].[All]" allUniqueName="[Data].[Diagnóstico].[All]" dimensionUniqueName="[Data]" displayFolder="" count="2" memberValueDatatype="130" unbalanced="0">
      <fieldsUsage count="2">
        <fieldUsage x="-1"/>
        <fieldUsage x="5"/>
      </fieldsUsage>
    </cacheHierarchy>
    <cacheHierarchy uniqueName="[Data].[EESS]" caption="EESS" attribute="1" defaultMemberUniqueName="[Data].[EESS].[All]" allUniqueName="[Data].[EESS].[All]" dimensionUniqueName="[Data]" displayFolder="" count="2" memberValueDatatype="130" unbalanced="0">
      <fieldsUsage count="2">
        <fieldUsage x="-1"/>
        <fieldUsage x="6"/>
      </fieldsUsage>
    </cacheHierarchy>
    <cacheHierarchy uniqueName="[Data].[MR]" caption="MR" attribute="1" defaultMemberUniqueName="[Data].[MR].[All]" allUniqueName="[Data].[MR].[All]" dimensionUniqueName="[Data]" displayFolder="" count="2" memberValueDatatype="130" unbalanced="0">
      <fieldsUsage count="2">
        <fieldUsage x="-1"/>
        <fieldUsage x="3"/>
      </fieldsUsage>
    </cacheHierarchy>
    <cacheHierarchy uniqueName="[Data].[RED]" caption="RED" attribute="1" defaultMemberUniqueName="[Data].[RED].[All]" allUniqueName="[Data].[RED].[All]" dimensionUniqueName="[Data]" displayFolder="" count="0" memberValueDatatype="130" unbalanced="0"/>
    <cacheHierarchy uniqueName="[Data].[DIRESA]" caption="DIRESA" attribute="1" defaultMemberUniqueName="[Data].[DIRESA].[All]" allUniqueName="[Data].[DIRESA].[All]" dimensionUniqueName="[Data]" displayFolder="" count="0" memberValueDatatype="130" unbalanced="0"/>
    <cacheHierarchy uniqueName="[Data].[DISTRITO]" caption="DISTRITO" attribute="1" defaultMemberUniqueName="[Data].[DISTRITO].[All]" allUniqueName="[Data].[DISTRITO].[All]" dimensionUniqueName="[Data]" displayFolder="" count="0" memberValueDatatype="130" unbalanced="0"/>
    <cacheHierarchy uniqueName="[Data].[PROVINCIA]" caption="PROVINCIA" attribute="1" defaultMemberUniqueName="[Data].[PROVINCIA].[All]" allUniqueName="[Data].[PROVINCIA].[All]" dimensionUniqueName="[Data]" displayFolder="" count="0" memberValueDatatype="130" unbalanced="0"/>
    <cacheHierarchy uniqueName="[Data].[REGIÓN]" caption="REGIÓN" attribute="1" defaultMemberUniqueName="[Data].[REGIÓN].[All]" allUniqueName="[Data].[REGIÓN].[All]" dimensionUniqueName="[Data]" displayFolder="" count="0" memberValueDatatype="130" unbalanced="0"/>
    <cacheHierarchy uniqueName="[edad].[edad]" caption="edad" attribute="1" defaultMemberUniqueName="[edad].[edad].[All]" allUniqueName="[edad].[edad].[All]" dimensionUniqueName="[edad]" displayFolder="" count="0" memberValueDatatype="5" unbalanced="0"/>
    <cacheHierarchy uniqueName="[edad].[grupos de edad]" caption="grupos de edad" attribute="1" defaultMemberUniqueName="[edad].[grupos de edad].[All]" allUniqueName="[edad].[grupos de edad].[All]" dimensionUniqueName="[edad]" displayFolder="" count="0" memberValueDatatype="130" unbalanced="0"/>
    <cacheHierarchy uniqueName="[edad].[edad noti]" caption="edad noti" attribute="1" defaultMemberUniqueName="[edad].[edad noti].[All]" allUniqueName="[edad].[edad noti].[All]" dimensionUniqueName="[edad]" displayFolder="" count="0" memberValueDatatype="130" unbalanced="0"/>
    <cacheHierarchy uniqueName="[edad].[edad asis]" caption="edad asis" attribute="1" defaultMemberUniqueName="[edad].[edad asis].[All]" allUniqueName="[edad].[edad asis].[All]" dimensionUniqueName="[edad]" displayFolder="" count="0" memberValueDatatype="130" unbalanced="0"/>
    <cacheHierarchy uniqueName="[Measures].[__XL_Count edad]" caption="__XL_Count edad" measure="1" displayFolder="" measureGroup="edad" count="0" hidden="1"/>
    <cacheHierarchy uniqueName="[Measures].[__XL_Count Data]" caption="__XL_Count Data" measure="1" displayFolder="" measureGroup="Data" count="0" hidden="1"/>
    <cacheHierarchy uniqueName="[Measures].[__No hay medidas definidas]" caption="__No hay medidas definidas" measure="1" displayFolder="" count="0" hidden="1"/>
    <cacheHierarchy uniqueName="[Measures].[Suma de semana]" caption="Suma de semana" measure="1" displayFolder="" measureGroup="Data" count="0" hidden="1"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Recuento de semana]" caption="Recuento de semana" measure="1" displayFolder="" measureGroup="Data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Recuento de fecha_hos]" caption="Recuento de fecha_hos" measure="1" displayFolder="" measureGroup="Data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Recuento de fecha_def]" caption="Recuento de fecha_def" measure="1" displayFolder="" measureGroup="Data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</cacheHierarchies>
  <kpis count="0"/>
  <dimensions count="3">
    <dimension name="Data" uniqueName="[Data]" caption="Data"/>
    <dimension name="edad" uniqueName="[edad]" caption="edad"/>
    <dimension measure="1" name="Measures" uniqueName="[Measures]" caption="Measures"/>
  </dimensions>
  <measureGroups count="2">
    <measureGroup name="Data" caption="Data"/>
    <measureGroup name="edad" caption="edad"/>
  </measureGroups>
  <maps count="3">
    <map measureGroup="0" dimension="0"/>
    <map measureGroup="0" dimension="1"/>
    <map measureGroup="1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ENOVO" refreshedDate="45408.615214583333" createdVersion="5" refreshedVersion="7" minRefreshableVersion="3" recordCount="0" supportSubquery="1" supportAdvancedDrill="1" xr:uid="{0A906FBF-EC67-4A7B-BF61-6E4A814F7D48}">
  <cacheSource type="external" connectionId="3"/>
  <cacheFields count="7">
    <cacheField name="[Measures].[Recuento de semana]" caption="Recuento de semana" numFmtId="0" hierarchy="63" level="32767"/>
    <cacheField name="[Data].[semana].[semana]" caption="semana" numFmtId="0" hierarchy="1" level="1">
      <sharedItems containsSemiMixedTypes="0" containsString="0" containsNumber="1" containsInteger="1" minValue="1" maxValue="52" count="52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</sharedItems>
    </cacheField>
    <cacheField name="[Data].[ano].[ano]" caption="ano" numFmtId="0" level="1">
      <sharedItems containsSemiMixedTypes="0" containsString="0" containsNumber="1" containsInteger="1" minValue="2022" maxValue="2024" count="3">
        <n v="2022"/>
        <n v="2023"/>
        <n v="2024"/>
      </sharedItems>
    </cacheField>
    <cacheField name="[Data].[MR].[MR]" caption="MR" numFmtId="0" hierarchy="49" level="1">
      <sharedItems containsSemiMixedTypes="0" containsNonDate="0" containsString="0"/>
    </cacheField>
    <cacheField name="[Data].[Diagnóstico].[Diagnóstico]" caption="Diagnóstico" numFmtId="0" hierarchy="47" level="1">
      <sharedItems containsSemiMixedTypes="0" containsNonDate="0" containsString="0"/>
    </cacheField>
    <cacheField name="[Data].[tipo_dx].[tipo_dx]" caption="tipo_dx" numFmtId="0" hierarchy="3" level="1">
      <sharedItems containsSemiMixedTypes="0" containsNonDate="0" containsString="0"/>
    </cacheField>
    <cacheField name="[Data].[EESS].[EESS]" caption="EESS" numFmtId="0" hierarchy="48" level="1">
      <sharedItems containsSemiMixedTypes="0" containsNonDate="0" containsString="0"/>
    </cacheField>
  </cacheFields>
  <cacheHierarchies count="66">
    <cacheHierarchy uniqueName="[Data].[ano]" caption="ano" attribute="1" defaultMemberUniqueName="[Data].[ano].[All]" allUniqueName="[Data].[ano].[All]" dimensionUniqueName="[Data]" displayFolder="" count="2" memberValueDatatype="5" unbalanced="0">
      <fieldsUsage count="2">
        <fieldUsage x="-1"/>
        <fieldUsage x="2"/>
      </fieldsUsage>
    </cacheHierarchy>
    <cacheHierarchy uniqueName="[Data].[semana]" caption="semana" attribute="1" defaultMemberUniqueName="[Data].[semana].[All]" allUniqueName="[Data].[semana].[All]" dimensionUniqueName="[Data]" displayFolder="" count="2" memberValueDatatype="5" unbalanced="0">
      <fieldsUsage count="2">
        <fieldUsage x="-1"/>
        <fieldUsage x="1"/>
      </fieldsUsage>
    </cacheHierarchy>
    <cacheHierarchy uniqueName="[Data].[diagnostic]" caption="diagnostic" attribute="1" defaultMemberUniqueName="[Data].[diagnostic].[All]" allUniqueName="[Data].[diagnostic].[All]" dimensionUniqueName="[Data]" displayFolder="" count="0" memberValueDatatype="130" unbalanced="0"/>
    <cacheHierarchy uniqueName="[Data].[tipo_dx]" caption="tipo_dx" attribute="1" defaultMemberUniqueName="[Data].[tipo_dx].[All]" allUniqueName="[Data].[tipo_dx].[All]" dimensionUniqueName="[Data]" displayFolder="" count="2" memberValueDatatype="130" unbalanced="0">
      <fieldsUsage count="2">
        <fieldUsage x="-1"/>
        <fieldUsage x="5"/>
      </fieldsUsage>
    </cacheHierarchy>
    <cacheHierarchy uniqueName="[Data].[subregion]" caption="subregion" attribute="1" defaultMemberUniqueName="[Data].[subregion].[All]" allUniqueName="[Data].[subregion].[All]" dimensionUniqueName="[Data]" displayFolder="" count="0" memberValueDatatype="130" unbalanced="0"/>
    <cacheHierarchy uniqueName="[Data].[ubigeo]" caption="ubigeo" attribute="1" defaultMemberUniqueName="[Data].[ubigeo].[All]" allUniqueName="[Data].[ubigeo].[All]" dimensionUniqueName="[Data]" displayFolder="" count="0" memberValueDatatype="130" unbalanced="0"/>
    <cacheHierarchy uniqueName="[Data].[localcod]" caption="localcod" attribute="1" defaultMemberUniqueName="[Data].[localcod].[All]" allUniqueName="[Data].[localcod].[All]" dimensionUniqueName="[Data]" displayFolder="" count="0" memberValueDatatype="130" unbalanced="0"/>
    <cacheHierarchy uniqueName="[Data].[localidad]" caption="localidad" attribute="1" defaultMemberUniqueName="[Data].[localidad].[All]" allUniqueName="[Data].[localidad].[All]" dimensionUniqueName="[Data]" displayFolder="" count="0" memberValueDatatype="130" unbalanced="0"/>
    <cacheHierarchy uniqueName="[Data].[apepat]" caption="apepat" attribute="1" defaultMemberUniqueName="[Data].[apepat].[All]" allUniqueName="[Data].[apepat].[All]" dimensionUniqueName="[Data]" displayFolder="" count="0" memberValueDatatype="130" unbalanced="0"/>
    <cacheHierarchy uniqueName="[Data].[apemat]" caption="apemat" attribute="1" defaultMemberUniqueName="[Data].[apemat].[All]" allUniqueName="[Data].[apemat].[All]" dimensionUniqueName="[Data]" displayFolder="" count="0" memberValueDatatype="130" unbalanced="0"/>
    <cacheHierarchy uniqueName="[Data].[nombres]" caption="nombres" attribute="1" defaultMemberUniqueName="[Data].[nombres].[All]" allUniqueName="[Data].[nombres].[All]" dimensionUniqueName="[Data]" displayFolder="" count="0" memberValueDatatype="130" unbalanced="0"/>
    <cacheHierarchy uniqueName="[Data].[edad]" caption="edad" attribute="1" defaultMemberUniqueName="[Data].[edad].[All]" allUniqueName="[Data].[edad].[All]" dimensionUniqueName="[Data]" displayFolder="" count="0" memberValueDatatype="5" unbalanced="0"/>
    <cacheHierarchy uniqueName="[Data].[tipo_edad]" caption="tipo_edad" attribute="1" defaultMemberUniqueName="[Data].[tipo_edad].[All]" allUniqueName="[Data].[tipo_edad].[All]" dimensionUniqueName="[Data]" displayFolder="" count="0" memberValueDatatype="130" unbalanced="0"/>
    <cacheHierarchy uniqueName="[Data].[sexo]" caption="sexo" attribute="1" defaultMemberUniqueName="[Data].[sexo].[All]" allUniqueName="[Data].[sexo].[All]" dimensionUniqueName="[Data]" displayFolder="" count="0" memberValueDatatype="130" unbalanced="0"/>
    <cacheHierarchy uniqueName="[Data].[protegido]" caption="protegido" attribute="1" defaultMemberUniqueName="[Data].[protegido].[All]" allUniqueName="[Data].[protegido].[All]" dimensionUniqueName="[Data]" displayFolder="" count="0" memberValueDatatype="130" unbalanced="0"/>
    <cacheHierarchy uniqueName="[Data].[fecha_ini]" caption="fecha_ini" attribute="1" time="1" defaultMemberUniqueName="[Data].[fecha_ini].[All]" allUniqueName="[Data].[fecha_ini].[All]" dimensionUniqueName="[Data]" displayFolder="" count="0" memberValueDatatype="7" unbalanced="0"/>
    <cacheHierarchy uniqueName="[Data].[fecha_def]" caption="fecha_def" attribute="1" defaultMemberUniqueName="[Data].[fecha_def].[All]" allUniqueName="[Data].[fecha_def].[All]" dimensionUniqueName="[Data]" displayFolder="" count="0" memberValueDatatype="130" unbalanced="0"/>
    <cacheHierarchy uniqueName="[Data].[fecha_not]" caption="fecha_not" attribute="1" time="1" defaultMemberUniqueName="[Data].[fecha_not].[All]" allUniqueName="[Data].[fecha_not].[All]" dimensionUniqueName="[Data]" displayFolder="" count="0" memberValueDatatype="7" unbalanced="0"/>
    <cacheHierarchy uniqueName="[Data].[fecha_inv]" caption="fecha_inv" attribute="1" time="1" defaultMemberUniqueName="[Data].[fecha_inv].[All]" allUniqueName="[Data].[fecha_inv].[All]" dimensionUniqueName="[Data]" displayFolder="" count="0" memberValueDatatype="7" unbalanced="0"/>
    <cacheHierarchy uniqueName="[Data].[sub_reg_nt]" caption="sub_reg_nt" attribute="1" defaultMemberUniqueName="[Data].[sub_reg_nt].[All]" allUniqueName="[Data].[sub_reg_nt].[All]" dimensionUniqueName="[Data]" displayFolder="" count="0" memberValueDatatype="130" unbalanced="0"/>
    <cacheHierarchy uniqueName="[Data].[red#]" caption="red#" attribute="1" defaultMemberUniqueName="[Data].[red#].[All]" allUniqueName="[Data].[red#].[All]" dimensionUniqueName="[Data]" displayFolder="" count="0" memberValueDatatype="130" unbalanced="0"/>
    <cacheHierarchy uniqueName="[Data].[microred]" caption="microred" attribute="1" defaultMemberUniqueName="[Data].[microred].[All]" allUniqueName="[Data].[microred].[All]" dimensionUniqueName="[Data]" displayFolder="" count="0" memberValueDatatype="130" unbalanced="0"/>
    <cacheHierarchy uniqueName="[Data].[e_salud]" caption="e_salud" attribute="1" defaultMemberUniqueName="[Data].[e_salud].[All]" allUniqueName="[Data].[e_salud].[All]" dimensionUniqueName="[Data]" displayFolder="" count="0" memberValueDatatype="130" unbalanced="0"/>
    <cacheHierarchy uniqueName="[Data].[semana_not]" caption="semana_not" attribute="1" defaultMemberUniqueName="[Data].[semana_not].[All]" allUniqueName="[Data].[semana_not].[All]" dimensionUniqueName="[Data]" displayFolder="" count="0" memberValueDatatype="5" unbalanced="0"/>
    <cacheHierarchy uniqueName="[Data].[an_notific]" caption="an_notific" attribute="1" defaultMemberUniqueName="[Data].[an_notific].[All]" allUniqueName="[Data].[an_notific].[All]" dimensionUniqueName="[Data]" displayFolder="" count="0" memberValueDatatype="5" unbalanced="0"/>
    <cacheHierarchy uniqueName="[Data].[fecha_ing]" caption="fecha_ing" attribute="1" time="1" defaultMemberUniqueName="[Data].[fecha_ing].[All]" allUniqueName="[Data].[fecha_ing].[All]" dimensionUniqueName="[Data]" displayFolder="" count="0" memberValueDatatype="7" unbalanced="0"/>
    <cacheHierarchy uniqueName="[Data].[ficha_inv]" caption="ficha_inv" attribute="1" defaultMemberUniqueName="[Data].[ficha_inv].[All]" allUniqueName="[Data].[ficha_inv].[All]" dimensionUniqueName="[Data]" displayFolder="" count="0" memberValueDatatype="130" unbalanced="0"/>
    <cacheHierarchy uniqueName="[Data].[tipo_noti]" caption="tipo_noti" attribute="1" defaultMemberUniqueName="[Data].[tipo_noti].[All]" allUniqueName="[Data].[tipo_noti].[All]" dimensionUniqueName="[Data]" displayFolder="" count="0" memberValueDatatype="130" unbalanced="0"/>
    <cacheHierarchy uniqueName="[Data].[clave]" caption="clave" attribute="1" defaultMemberUniqueName="[Data].[clave].[All]" allUniqueName="[Data].[clave].[All]" dimensionUniqueName="[Data]" displayFolder="" count="0" memberValueDatatype="130" unbalanced="0"/>
    <cacheHierarchy uniqueName="[Data].[verifica]" caption="verifica" attribute="1" defaultMemberUniqueName="[Data].[verifica].[All]" allUniqueName="[Data].[verifica].[All]" dimensionUniqueName="[Data]" displayFolder="" count="0" memberValueDatatype="130" unbalanced="0"/>
    <cacheHierarchy uniqueName="[Data].[gestante]" caption="gestante" attribute="1" defaultMemberUniqueName="[Data].[gestante].[All]" allUniqueName="[Data].[gestante].[All]" dimensionUniqueName="[Data]" displayFolder="" count="0" memberValueDatatype="5" unbalanced="0"/>
    <cacheHierarchy uniqueName="[Data].[dni]" caption="dni" attribute="1" defaultMemberUniqueName="[Data].[dni].[All]" allUniqueName="[Data].[dni].[All]" dimensionUniqueName="[Data]" displayFolder="" count="0" memberValueDatatype="5" unbalanced="0"/>
    <cacheHierarchy uniqueName="[Data].[IDENTIFICADOR]" caption="IDENTIFICADOR" attribute="1" defaultMemberUniqueName="[Data].[IDENTIFICADOR].[All]" allUniqueName="[Data].[IDENTIFICADOR].[All]" dimensionUniqueName="[Data]" displayFolder="" count="0" memberValueDatatype="130" unbalanced="0"/>
    <cacheHierarchy uniqueName="[Data].[muestra]" caption="muestra" attribute="1" defaultMemberUniqueName="[Data].[muestra].[All]" allUniqueName="[Data].[muestra].[All]" dimensionUniqueName="[Data]" displayFolder="" count="0" memberValueDatatype="130" unbalanced="0"/>
    <cacheHierarchy uniqueName="[Data].[hc]" caption="hc" attribute="1" defaultMemberUniqueName="[Data].[hc].[All]" allUniqueName="[Data].[hc].[All]" dimensionUniqueName="[Data]" displayFolder="" count="0" memberValueDatatype="130" unbalanced="0"/>
    <cacheHierarchy uniqueName="[Data].[fecha_hos]" caption="fecha_hos" attribute="1" time="1" defaultMemberUniqueName="[Data].[fecha_hos].[All]" allUniqueName="[Data].[fecha_hos].[All]" dimensionUniqueName="[Data]" displayFolder="" count="0" memberValueDatatype="7" unbalanced="0"/>
    <cacheHierarchy uniqueName="[Data].[tip_zona]" caption="tip_zona" attribute="1" defaultMemberUniqueName="[Data].[tip_zona].[All]" allUniqueName="[Data].[tip_zona].[All]" dimensionUniqueName="[Data]" displayFolder="" count="0" memberValueDatatype="5" unbalanced="0"/>
    <cacheHierarchy uniqueName="[Data].[cod_pais]" caption="cod_pais" attribute="1" defaultMemberUniqueName="[Data].[cod_pais].[All]" allUniqueName="[Data].[cod_pais].[All]" dimensionUniqueName="[Data]" displayFolder="" count="0" memberValueDatatype="5" unbalanced="0"/>
    <cacheHierarchy uniqueName="[Data].[NACIONALIDAD]" caption="NACIONALIDAD" attribute="1" defaultMemberUniqueName="[Data].[NACIONALIDAD].[All]" allUniqueName="[Data].[NACIONALIDAD].[All]" dimensionUniqueName="[Data]" displayFolder="" count="0" memberValueDatatype="130" unbalanced="0"/>
    <cacheHierarchy uniqueName="[Data].[direccion]" caption="direccion" attribute="1" defaultMemberUniqueName="[Data].[direccion].[All]" allUniqueName="[Data].[direccion].[All]" dimensionUniqueName="[Data]" displayFolder="" count="0" memberValueDatatype="130" unbalanced="0"/>
    <cacheHierarchy uniqueName="[Data].[etniaproc]" caption="etniaproc" attribute="1" defaultMemberUniqueName="[Data].[etniaproc].[All]" allUniqueName="[Data].[etniaproc].[All]" dimensionUniqueName="[Data]" displayFolder="" count="0" memberValueDatatype="5" unbalanced="0"/>
    <cacheHierarchy uniqueName="[Data].[etnias]" caption="etnias" attribute="1" defaultMemberUniqueName="[Data].[etnias].[All]" allUniqueName="[Data].[etnias].[All]" dimensionUniqueName="[Data]" displayFolder="" count="0" memberValueDatatype="5" unbalanced="0"/>
    <cacheHierarchy uniqueName="[Data].[procede]" caption="procede" attribute="1" defaultMemberUniqueName="[Data].[procede].[All]" allUniqueName="[Data].[procede].[All]" dimensionUniqueName="[Data]" displayFolder="" count="0" memberValueDatatype="130" unbalanced="0"/>
    <cacheHierarchy uniqueName="[Data].[otroproc]" caption="otroproc" attribute="1" defaultMemberUniqueName="[Data].[otroproc].[All]" allUniqueName="[Data].[otroproc].[All]" dimensionUniqueName="[Data]" displayFolder="" count="0" memberValueDatatype="5" unbalanced="0"/>
    <cacheHierarchy uniqueName="[Data].[USUARIO]" caption="USUARIO" attribute="1" defaultMemberUniqueName="[Data].[USUARIO].[All]" allUniqueName="[Data].[USUARIO].[All]" dimensionUniqueName="[Data]" displayFolder="" count="0" memberValueDatatype="5" unbalanced="0"/>
    <cacheHierarchy uniqueName="[Data].[FECHA_MOD]" caption="FECHA_MOD" attribute="1" time="1" defaultMemberUniqueName="[Data].[FECHA_MOD].[All]" allUniqueName="[Data].[FECHA_MOD].[All]" dimensionUniqueName="[Data]" displayFolder="" count="0" memberValueDatatype="7" unbalanced="0"/>
    <cacheHierarchy uniqueName="[Data].[USUARIO_MOD]" caption="USUARIO_MOD" attribute="1" defaultMemberUniqueName="[Data].[USUARIO_MOD].[All]" allUniqueName="[Data].[USUARIO_MOD].[All]" dimensionUniqueName="[Data]" displayFolder="" count="0" memberValueDatatype="130" unbalanced="0"/>
    <cacheHierarchy uniqueName="[Data].[Diagnóstico]" caption="Diagnóstico" attribute="1" defaultMemberUniqueName="[Data].[Diagnóstico].[All]" allUniqueName="[Data].[Diagnóstico].[All]" dimensionUniqueName="[Data]" displayFolder="" count="2" memberValueDatatype="130" unbalanced="0">
      <fieldsUsage count="2">
        <fieldUsage x="-1"/>
        <fieldUsage x="4"/>
      </fieldsUsage>
    </cacheHierarchy>
    <cacheHierarchy uniqueName="[Data].[EESS]" caption="EESS" attribute="1" defaultMemberUniqueName="[Data].[EESS].[All]" allUniqueName="[Data].[EESS].[All]" dimensionUniqueName="[Data]" displayFolder="" count="2" memberValueDatatype="130" unbalanced="0">
      <fieldsUsage count="2">
        <fieldUsage x="-1"/>
        <fieldUsage x="6"/>
      </fieldsUsage>
    </cacheHierarchy>
    <cacheHierarchy uniqueName="[Data].[MR]" caption="MR" attribute="1" defaultMemberUniqueName="[Data].[MR].[All]" allUniqueName="[Data].[MR].[All]" dimensionUniqueName="[Data]" displayFolder="" count="2" memberValueDatatype="130" unbalanced="0">
      <fieldsUsage count="2">
        <fieldUsage x="-1"/>
        <fieldUsage x="3"/>
      </fieldsUsage>
    </cacheHierarchy>
    <cacheHierarchy uniqueName="[Data].[RED]" caption="RED" attribute="1" defaultMemberUniqueName="[Data].[RED].[All]" allUniqueName="[Data].[RED].[All]" dimensionUniqueName="[Data]" displayFolder="" count="0" memberValueDatatype="130" unbalanced="0"/>
    <cacheHierarchy uniqueName="[Data].[DIRESA]" caption="DIRESA" attribute="1" defaultMemberUniqueName="[Data].[DIRESA].[All]" allUniqueName="[Data].[DIRESA].[All]" dimensionUniqueName="[Data]" displayFolder="" count="0" memberValueDatatype="130" unbalanced="0"/>
    <cacheHierarchy uniqueName="[Data].[DISTRITO]" caption="DISTRITO" attribute="1" defaultMemberUniqueName="[Data].[DISTRITO].[All]" allUniqueName="[Data].[DISTRITO].[All]" dimensionUniqueName="[Data]" displayFolder="" count="0" memberValueDatatype="130" unbalanced="0"/>
    <cacheHierarchy uniqueName="[Data].[PROVINCIA]" caption="PROVINCIA" attribute="1" defaultMemberUniqueName="[Data].[PROVINCIA].[All]" allUniqueName="[Data].[PROVINCIA].[All]" dimensionUniqueName="[Data]" displayFolder="" count="0" memberValueDatatype="130" unbalanced="0"/>
    <cacheHierarchy uniqueName="[Data].[REGIÓN]" caption="REGIÓN" attribute="1" defaultMemberUniqueName="[Data].[REGIÓN].[All]" allUniqueName="[Data].[REGIÓN].[All]" dimensionUniqueName="[Data]" displayFolder="" count="0" memberValueDatatype="130" unbalanced="0"/>
    <cacheHierarchy uniqueName="[edad].[edad]" caption="edad" attribute="1" defaultMemberUniqueName="[edad].[edad].[All]" allUniqueName="[edad].[edad].[All]" dimensionUniqueName="[edad]" displayFolder="" count="0" memberValueDatatype="5" unbalanced="0"/>
    <cacheHierarchy uniqueName="[edad].[grupos de edad]" caption="grupos de edad" attribute="1" defaultMemberUniqueName="[edad].[grupos de edad].[All]" allUniqueName="[edad].[grupos de edad].[All]" dimensionUniqueName="[edad]" displayFolder="" count="0" memberValueDatatype="130" unbalanced="0"/>
    <cacheHierarchy uniqueName="[edad].[edad noti]" caption="edad noti" attribute="1" defaultMemberUniqueName="[edad].[edad noti].[All]" allUniqueName="[edad].[edad noti].[All]" dimensionUniqueName="[edad]" displayFolder="" count="0" memberValueDatatype="130" unbalanced="0"/>
    <cacheHierarchy uniqueName="[edad].[edad asis]" caption="edad asis" attribute="1" defaultMemberUniqueName="[edad].[edad asis].[All]" allUniqueName="[edad].[edad asis].[All]" dimensionUniqueName="[edad]" displayFolder="" count="0" memberValueDatatype="130" unbalanced="0"/>
    <cacheHierarchy uniqueName="[Measures].[__XL_Count edad]" caption="__XL_Count edad" measure="1" displayFolder="" measureGroup="edad" count="0" hidden="1"/>
    <cacheHierarchy uniqueName="[Measures].[__XL_Count Data]" caption="__XL_Count Data" measure="1" displayFolder="" measureGroup="Data" count="0" hidden="1"/>
    <cacheHierarchy uniqueName="[Measures].[__No hay medidas definidas]" caption="__No hay medidas definidas" measure="1" displayFolder="" count="0" hidden="1"/>
    <cacheHierarchy uniqueName="[Measures].[Suma de semana]" caption="Suma de semana" measure="1" displayFolder="" measureGroup="Data" count="0" hidden="1"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Recuento de semana]" caption="Recuento de semana" measure="1" displayFolder="" measureGroup="Data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Recuento de fecha_hos]" caption="Recuento de fecha_hos" measure="1" displayFolder="" measureGroup="Data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Recuento de fecha_def]" caption="Recuento de fecha_def" measure="1" displayFolder="" measureGroup="Data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</cacheHierarchies>
  <kpis count="0"/>
  <dimensions count="3">
    <dimension name="Data" uniqueName="[Data]" caption="Data"/>
    <dimension name="edad" uniqueName="[edad]" caption="edad"/>
    <dimension measure="1" name="Measures" uniqueName="[Measures]" caption="Measures"/>
  </dimensions>
  <measureGroups count="2">
    <measureGroup name="Data" caption="Data"/>
    <measureGroup name="edad" caption="edad"/>
  </measureGroups>
  <maps count="3">
    <map measureGroup="0" dimension="0"/>
    <map measureGroup="0" dimension="1"/>
    <map measureGroup="1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ENOVO" refreshedDate="45408.615216087965" createdVersion="5" refreshedVersion="7" minRefreshableVersion="3" recordCount="0" supportSubquery="1" supportAdvancedDrill="1" xr:uid="{478A9D28-EF98-403B-80AA-D55CE345F038}">
  <cacheSource type="external" connectionId="3"/>
  <cacheFields count="7">
    <cacheField name="[Data].[semana].[semana]" caption="semana" numFmtId="0" hierarchy="1" level="1">
      <sharedItems containsSemiMixedTypes="0" containsString="0" containsNumber="1" containsInteger="1" minValue="1" maxValue="52" count="52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</sharedItems>
    </cacheField>
    <cacheField name="[Data].[ano].[ano]" caption="ano" numFmtId="0" level="1">
      <sharedItems containsSemiMixedTypes="0" containsString="0" containsNumber="1" containsInteger="1" minValue="2022" maxValue="2024" count="3">
        <n v="2022"/>
        <n v="2023"/>
        <n v="2024"/>
      </sharedItems>
    </cacheField>
    <cacheField name="[Data].[MR].[MR]" caption="MR" numFmtId="0" hierarchy="49" level="1">
      <sharedItems containsSemiMixedTypes="0" containsNonDate="0" containsString="0"/>
    </cacheField>
    <cacheField name="[Data].[Diagnóstico].[Diagnóstico]" caption="Diagnóstico" numFmtId="0" hierarchy="47" level="1">
      <sharedItems containsSemiMixedTypes="0" containsNonDate="0" containsString="0"/>
    </cacheField>
    <cacheField name="[Data].[tipo_dx].[tipo_dx]" caption="tipo_dx" numFmtId="0" hierarchy="3" level="1">
      <sharedItems containsSemiMixedTypes="0" containsNonDate="0" containsString="0"/>
    </cacheField>
    <cacheField name="[Measures].[Recuento de fecha_hos]" caption="Recuento de fecha_hos" numFmtId="0" hierarchy="64" level="32767"/>
    <cacheField name="[Data].[EESS].[EESS]" caption="EESS" numFmtId="0" hierarchy="48" level="1">
      <sharedItems containsSemiMixedTypes="0" containsNonDate="0" containsString="0"/>
    </cacheField>
  </cacheFields>
  <cacheHierarchies count="66">
    <cacheHierarchy uniqueName="[Data].[ano]" caption="ano" attribute="1" defaultMemberUniqueName="[Data].[ano].[All]" allUniqueName="[Data].[ano].[All]" dimensionUniqueName="[Data]" displayFolder="" count="2" memberValueDatatype="5" unbalanced="0">
      <fieldsUsage count="2">
        <fieldUsage x="-1"/>
        <fieldUsage x="1"/>
      </fieldsUsage>
    </cacheHierarchy>
    <cacheHierarchy uniqueName="[Data].[semana]" caption="semana" attribute="1" defaultMemberUniqueName="[Data].[semana].[All]" allUniqueName="[Data].[semana].[All]" dimensionUniqueName="[Data]" displayFolder="" count="2" memberValueDatatype="5" unbalanced="0">
      <fieldsUsage count="2">
        <fieldUsage x="-1"/>
        <fieldUsage x="0"/>
      </fieldsUsage>
    </cacheHierarchy>
    <cacheHierarchy uniqueName="[Data].[diagnostic]" caption="diagnostic" attribute="1" defaultMemberUniqueName="[Data].[diagnostic].[All]" allUniqueName="[Data].[diagnostic].[All]" dimensionUniqueName="[Data]" displayFolder="" count="0" memberValueDatatype="130" unbalanced="0"/>
    <cacheHierarchy uniqueName="[Data].[tipo_dx]" caption="tipo_dx" attribute="1" defaultMemberUniqueName="[Data].[tipo_dx].[All]" allUniqueName="[Data].[tipo_dx].[All]" dimensionUniqueName="[Data]" displayFolder="" count="2" memberValueDatatype="130" unbalanced="0">
      <fieldsUsage count="2">
        <fieldUsage x="-1"/>
        <fieldUsage x="4"/>
      </fieldsUsage>
    </cacheHierarchy>
    <cacheHierarchy uniqueName="[Data].[subregion]" caption="subregion" attribute="1" defaultMemberUniqueName="[Data].[subregion].[All]" allUniqueName="[Data].[subregion].[All]" dimensionUniqueName="[Data]" displayFolder="" count="0" memberValueDatatype="130" unbalanced="0"/>
    <cacheHierarchy uniqueName="[Data].[ubigeo]" caption="ubigeo" attribute="1" defaultMemberUniqueName="[Data].[ubigeo].[All]" allUniqueName="[Data].[ubigeo].[All]" dimensionUniqueName="[Data]" displayFolder="" count="0" memberValueDatatype="130" unbalanced="0"/>
    <cacheHierarchy uniqueName="[Data].[localcod]" caption="localcod" attribute="1" defaultMemberUniqueName="[Data].[localcod].[All]" allUniqueName="[Data].[localcod].[All]" dimensionUniqueName="[Data]" displayFolder="" count="0" memberValueDatatype="130" unbalanced="0"/>
    <cacheHierarchy uniqueName="[Data].[localidad]" caption="localidad" attribute="1" defaultMemberUniqueName="[Data].[localidad].[All]" allUniqueName="[Data].[localidad].[All]" dimensionUniqueName="[Data]" displayFolder="" count="0" memberValueDatatype="130" unbalanced="0"/>
    <cacheHierarchy uniqueName="[Data].[apepat]" caption="apepat" attribute="1" defaultMemberUniqueName="[Data].[apepat].[All]" allUniqueName="[Data].[apepat].[All]" dimensionUniqueName="[Data]" displayFolder="" count="0" memberValueDatatype="130" unbalanced="0"/>
    <cacheHierarchy uniqueName="[Data].[apemat]" caption="apemat" attribute="1" defaultMemberUniqueName="[Data].[apemat].[All]" allUniqueName="[Data].[apemat].[All]" dimensionUniqueName="[Data]" displayFolder="" count="0" memberValueDatatype="130" unbalanced="0"/>
    <cacheHierarchy uniqueName="[Data].[nombres]" caption="nombres" attribute="1" defaultMemberUniqueName="[Data].[nombres].[All]" allUniqueName="[Data].[nombres].[All]" dimensionUniqueName="[Data]" displayFolder="" count="0" memberValueDatatype="130" unbalanced="0"/>
    <cacheHierarchy uniqueName="[Data].[edad]" caption="edad" attribute="1" defaultMemberUniqueName="[Data].[edad].[All]" allUniqueName="[Data].[edad].[All]" dimensionUniqueName="[Data]" displayFolder="" count="0" memberValueDatatype="5" unbalanced="0"/>
    <cacheHierarchy uniqueName="[Data].[tipo_edad]" caption="tipo_edad" attribute="1" defaultMemberUniqueName="[Data].[tipo_edad].[All]" allUniqueName="[Data].[tipo_edad].[All]" dimensionUniqueName="[Data]" displayFolder="" count="0" memberValueDatatype="130" unbalanced="0"/>
    <cacheHierarchy uniqueName="[Data].[sexo]" caption="sexo" attribute="1" defaultMemberUniqueName="[Data].[sexo].[All]" allUniqueName="[Data].[sexo].[All]" dimensionUniqueName="[Data]" displayFolder="" count="0" memberValueDatatype="130" unbalanced="0"/>
    <cacheHierarchy uniqueName="[Data].[protegido]" caption="protegido" attribute="1" defaultMemberUniqueName="[Data].[protegido].[All]" allUniqueName="[Data].[protegido].[All]" dimensionUniqueName="[Data]" displayFolder="" count="0" memberValueDatatype="130" unbalanced="0"/>
    <cacheHierarchy uniqueName="[Data].[fecha_ini]" caption="fecha_ini" attribute="1" time="1" defaultMemberUniqueName="[Data].[fecha_ini].[All]" allUniqueName="[Data].[fecha_ini].[All]" dimensionUniqueName="[Data]" displayFolder="" count="0" memberValueDatatype="7" unbalanced="0"/>
    <cacheHierarchy uniqueName="[Data].[fecha_def]" caption="fecha_def" attribute="1" defaultMemberUniqueName="[Data].[fecha_def].[All]" allUniqueName="[Data].[fecha_def].[All]" dimensionUniqueName="[Data]" displayFolder="" count="0" memberValueDatatype="130" unbalanced="0"/>
    <cacheHierarchy uniqueName="[Data].[fecha_not]" caption="fecha_not" attribute="1" time="1" defaultMemberUniqueName="[Data].[fecha_not].[All]" allUniqueName="[Data].[fecha_not].[All]" dimensionUniqueName="[Data]" displayFolder="" count="0" memberValueDatatype="7" unbalanced="0"/>
    <cacheHierarchy uniqueName="[Data].[fecha_inv]" caption="fecha_inv" attribute="1" time="1" defaultMemberUniqueName="[Data].[fecha_inv].[All]" allUniqueName="[Data].[fecha_inv].[All]" dimensionUniqueName="[Data]" displayFolder="" count="0" memberValueDatatype="7" unbalanced="0"/>
    <cacheHierarchy uniqueName="[Data].[sub_reg_nt]" caption="sub_reg_nt" attribute="1" defaultMemberUniqueName="[Data].[sub_reg_nt].[All]" allUniqueName="[Data].[sub_reg_nt].[All]" dimensionUniqueName="[Data]" displayFolder="" count="0" memberValueDatatype="130" unbalanced="0"/>
    <cacheHierarchy uniqueName="[Data].[red#]" caption="red#" attribute="1" defaultMemberUniqueName="[Data].[red#].[All]" allUniqueName="[Data].[red#].[All]" dimensionUniqueName="[Data]" displayFolder="" count="0" memberValueDatatype="130" unbalanced="0"/>
    <cacheHierarchy uniqueName="[Data].[microred]" caption="microred" attribute="1" defaultMemberUniqueName="[Data].[microred].[All]" allUniqueName="[Data].[microred].[All]" dimensionUniqueName="[Data]" displayFolder="" count="0" memberValueDatatype="130" unbalanced="0"/>
    <cacheHierarchy uniqueName="[Data].[e_salud]" caption="e_salud" attribute="1" defaultMemberUniqueName="[Data].[e_salud].[All]" allUniqueName="[Data].[e_salud].[All]" dimensionUniqueName="[Data]" displayFolder="" count="0" memberValueDatatype="130" unbalanced="0"/>
    <cacheHierarchy uniqueName="[Data].[semana_not]" caption="semana_not" attribute="1" defaultMemberUniqueName="[Data].[semana_not].[All]" allUniqueName="[Data].[semana_not].[All]" dimensionUniqueName="[Data]" displayFolder="" count="0" memberValueDatatype="5" unbalanced="0"/>
    <cacheHierarchy uniqueName="[Data].[an_notific]" caption="an_notific" attribute="1" defaultMemberUniqueName="[Data].[an_notific].[All]" allUniqueName="[Data].[an_notific].[All]" dimensionUniqueName="[Data]" displayFolder="" count="0" memberValueDatatype="5" unbalanced="0"/>
    <cacheHierarchy uniqueName="[Data].[fecha_ing]" caption="fecha_ing" attribute="1" time="1" defaultMemberUniqueName="[Data].[fecha_ing].[All]" allUniqueName="[Data].[fecha_ing].[All]" dimensionUniqueName="[Data]" displayFolder="" count="0" memberValueDatatype="7" unbalanced="0"/>
    <cacheHierarchy uniqueName="[Data].[ficha_inv]" caption="ficha_inv" attribute="1" defaultMemberUniqueName="[Data].[ficha_inv].[All]" allUniqueName="[Data].[ficha_inv].[All]" dimensionUniqueName="[Data]" displayFolder="" count="0" memberValueDatatype="130" unbalanced="0"/>
    <cacheHierarchy uniqueName="[Data].[tipo_noti]" caption="tipo_noti" attribute="1" defaultMemberUniqueName="[Data].[tipo_noti].[All]" allUniqueName="[Data].[tipo_noti].[All]" dimensionUniqueName="[Data]" displayFolder="" count="0" memberValueDatatype="130" unbalanced="0"/>
    <cacheHierarchy uniqueName="[Data].[clave]" caption="clave" attribute="1" defaultMemberUniqueName="[Data].[clave].[All]" allUniqueName="[Data].[clave].[All]" dimensionUniqueName="[Data]" displayFolder="" count="0" memberValueDatatype="130" unbalanced="0"/>
    <cacheHierarchy uniqueName="[Data].[verifica]" caption="verifica" attribute="1" defaultMemberUniqueName="[Data].[verifica].[All]" allUniqueName="[Data].[verifica].[All]" dimensionUniqueName="[Data]" displayFolder="" count="0" memberValueDatatype="130" unbalanced="0"/>
    <cacheHierarchy uniqueName="[Data].[gestante]" caption="gestante" attribute="1" defaultMemberUniqueName="[Data].[gestante].[All]" allUniqueName="[Data].[gestante].[All]" dimensionUniqueName="[Data]" displayFolder="" count="0" memberValueDatatype="5" unbalanced="0"/>
    <cacheHierarchy uniqueName="[Data].[dni]" caption="dni" attribute="1" defaultMemberUniqueName="[Data].[dni].[All]" allUniqueName="[Data].[dni].[All]" dimensionUniqueName="[Data]" displayFolder="" count="0" memberValueDatatype="5" unbalanced="0"/>
    <cacheHierarchy uniqueName="[Data].[IDENTIFICADOR]" caption="IDENTIFICADOR" attribute="1" defaultMemberUniqueName="[Data].[IDENTIFICADOR].[All]" allUniqueName="[Data].[IDENTIFICADOR].[All]" dimensionUniqueName="[Data]" displayFolder="" count="0" memberValueDatatype="130" unbalanced="0"/>
    <cacheHierarchy uniqueName="[Data].[muestra]" caption="muestra" attribute="1" defaultMemberUniqueName="[Data].[muestra].[All]" allUniqueName="[Data].[muestra].[All]" dimensionUniqueName="[Data]" displayFolder="" count="0" memberValueDatatype="130" unbalanced="0"/>
    <cacheHierarchy uniqueName="[Data].[hc]" caption="hc" attribute="1" defaultMemberUniqueName="[Data].[hc].[All]" allUniqueName="[Data].[hc].[All]" dimensionUniqueName="[Data]" displayFolder="" count="0" memberValueDatatype="130" unbalanced="0"/>
    <cacheHierarchy uniqueName="[Data].[fecha_hos]" caption="fecha_hos" attribute="1" time="1" defaultMemberUniqueName="[Data].[fecha_hos].[All]" allUniqueName="[Data].[fecha_hos].[All]" dimensionUniqueName="[Data]" displayFolder="" count="0" memberValueDatatype="7" unbalanced="0"/>
    <cacheHierarchy uniqueName="[Data].[tip_zona]" caption="tip_zona" attribute="1" defaultMemberUniqueName="[Data].[tip_zona].[All]" allUniqueName="[Data].[tip_zona].[All]" dimensionUniqueName="[Data]" displayFolder="" count="0" memberValueDatatype="5" unbalanced="0"/>
    <cacheHierarchy uniqueName="[Data].[cod_pais]" caption="cod_pais" attribute="1" defaultMemberUniqueName="[Data].[cod_pais].[All]" allUniqueName="[Data].[cod_pais].[All]" dimensionUniqueName="[Data]" displayFolder="" count="0" memberValueDatatype="5" unbalanced="0"/>
    <cacheHierarchy uniqueName="[Data].[NACIONALIDAD]" caption="NACIONALIDAD" attribute="1" defaultMemberUniqueName="[Data].[NACIONALIDAD].[All]" allUniqueName="[Data].[NACIONALIDAD].[All]" dimensionUniqueName="[Data]" displayFolder="" count="0" memberValueDatatype="130" unbalanced="0"/>
    <cacheHierarchy uniqueName="[Data].[direccion]" caption="direccion" attribute="1" defaultMemberUniqueName="[Data].[direccion].[All]" allUniqueName="[Data].[direccion].[All]" dimensionUniqueName="[Data]" displayFolder="" count="0" memberValueDatatype="130" unbalanced="0"/>
    <cacheHierarchy uniqueName="[Data].[etniaproc]" caption="etniaproc" attribute="1" defaultMemberUniqueName="[Data].[etniaproc].[All]" allUniqueName="[Data].[etniaproc].[All]" dimensionUniqueName="[Data]" displayFolder="" count="0" memberValueDatatype="5" unbalanced="0"/>
    <cacheHierarchy uniqueName="[Data].[etnias]" caption="etnias" attribute="1" defaultMemberUniqueName="[Data].[etnias].[All]" allUniqueName="[Data].[etnias].[All]" dimensionUniqueName="[Data]" displayFolder="" count="0" memberValueDatatype="5" unbalanced="0"/>
    <cacheHierarchy uniqueName="[Data].[procede]" caption="procede" attribute="1" defaultMemberUniqueName="[Data].[procede].[All]" allUniqueName="[Data].[procede].[All]" dimensionUniqueName="[Data]" displayFolder="" count="0" memberValueDatatype="130" unbalanced="0"/>
    <cacheHierarchy uniqueName="[Data].[otroproc]" caption="otroproc" attribute="1" defaultMemberUniqueName="[Data].[otroproc].[All]" allUniqueName="[Data].[otroproc].[All]" dimensionUniqueName="[Data]" displayFolder="" count="0" memberValueDatatype="5" unbalanced="0"/>
    <cacheHierarchy uniqueName="[Data].[USUARIO]" caption="USUARIO" attribute="1" defaultMemberUniqueName="[Data].[USUARIO].[All]" allUniqueName="[Data].[USUARIO].[All]" dimensionUniqueName="[Data]" displayFolder="" count="0" memberValueDatatype="5" unbalanced="0"/>
    <cacheHierarchy uniqueName="[Data].[FECHA_MOD]" caption="FECHA_MOD" attribute="1" time="1" defaultMemberUniqueName="[Data].[FECHA_MOD].[All]" allUniqueName="[Data].[FECHA_MOD].[All]" dimensionUniqueName="[Data]" displayFolder="" count="0" memberValueDatatype="7" unbalanced="0"/>
    <cacheHierarchy uniqueName="[Data].[USUARIO_MOD]" caption="USUARIO_MOD" attribute="1" defaultMemberUniqueName="[Data].[USUARIO_MOD].[All]" allUniqueName="[Data].[USUARIO_MOD].[All]" dimensionUniqueName="[Data]" displayFolder="" count="0" memberValueDatatype="130" unbalanced="0"/>
    <cacheHierarchy uniqueName="[Data].[Diagnóstico]" caption="Diagnóstico" attribute="1" defaultMemberUniqueName="[Data].[Diagnóstico].[All]" allUniqueName="[Data].[Diagnóstico].[All]" dimensionUniqueName="[Data]" displayFolder="" count="2" memberValueDatatype="130" unbalanced="0">
      <fieldsUsage count="2">
        <fieldUsage x="-1"/>
        <fieldUsage x="3"/>
      </fieldsUsage>
    </cacheHierarchy>
    <cacheHierarchy uniqueName="[Data].[EESS]" caption="EESS" attribute="1" defaultMemberUniqueName="[Data].[EESS].[All]" allUniqueName="[Data].[EESS].[All]" dimensionUniqueName="[Data]" displayFolder="" count="2" memberValueDatatype="130" unbalanced="0">
      <fieldsUsage count="2">
        <fieldUsage x="-1"/>
        <fieldUsage x="6"/>
      </fieldsUsage>
    </cacheHierarchy>
    <cacheHierarchy uniqueName="[Data].[MR]" caption="MR" attribute="1" defaultMemberUniqueName="[Data].[MR].[All]" allUniqueName="[Data].[MR].[All]" dimensionUniqueName="[Data]" displayFolder="" count="2" memberValueDatatype="130" unbalanced="0">
      <fieldsUsage count="2">
        <fieldUsage x="-1"/>
        <fieldUsage x="2"/>
      </fieldsUsage>
    </cacheHierarchy>
    <cacheHierarchy uniqueName="[Data].[RED]" caption="RED" attribute="1" defaultMemberUniqueName="[Data].[RED].[All]" allUniqueName="[Data].[RED].[All]" dimensionUniqueName="[Data]" displayFolder="" count="0" memberValueDatatype="130" unbalanced="0"/>
    <cacheHierarchy uniqueName="[Data].[DIRESA]" caption="DIRESA" attribute="1" defaultMemberUniqueName="[Data].[DIRESA].[All]" allUniqueName="[Data].[DIRESA].[All]" dimensionUniqueName="[Data]" displayFolder="" count="0" memberValueDatatype="130" unbalanced="0"/>
    <cacheHierarchy uniqueName="[Data].[DISTRITO]" caption="DISTRITO" attribute="1" defaultMemberUniqueName="[Data].[DISTRITO].[All]" allUniqueName="[Data].[DISTRITO].[All]" dimensionUniqueName="[Data]" displayFolder="" count="0" memberValueDatatype="130" unbalanced="0"/>
    <cacheHierarchy uniqueName="[Data].[PROVINCIA]" caption="PROVINCIA" attribute="1" defaultMemberUniqueName="[Data].[PROVINCIA].[All]" allUniqueName="[Data].[PROVINCIA].[All]" dimensionUniqueName="[Data]" displayFolder="" count="0" memberValueDatatype="130" unbalanced="0"/>
    <cacheHierarchy uniqueName="[Data].[REGIÓN]" caption="REGIÓN" attribute="1" defaultMemberUniqueName="[Data].[REGIÓN].[All]" allUniqueName="[Data].[REGIÓN].[All]" dimensionUniqueName="[Data]" displayFolder="" count="0" memberValueDatatype="130" unbalanced="0"/>
    <cacheHierarchy uniqueName="[edad].[edad]" caption="edad" attribute="1" defaultMemberUniqueName="[edad].[edad].[All]" allUniqueName="[edad].[edad].[All]" dimensionUniqueName="[edad]" displayFolder="" count="0" memberValueDatatype="5" unbalanced="0"/>
    <cacheHierarchy uniqueName="[edad].[grupos de edad]" caption="grupos de edad" attribute="1" defaultMemberUniqueName="[edad].[grupos de edad].[All]" allUniqueName="[edad].[grupos de edad].[All]" dimensionUniqueName="[edad]" displayFolder="" count="0" memberValueDatatype="130" unbalanced="0"/>
    <cacheHierarchy uniqueName="[edad].[edad noti]" caption="edad noti" attribute="1" defaultMemberUniqueName="[edad].[edad noti].[All]" allUniqueName="[edad].[edad noti].[All]" dimensionUniqueName="[edad]" displayFolder="" count="0" memberValueDatatype="130" unbalanced="0"/>
    <cacheHierarchy uniqueName="[edad].[edad asis]" caption="edad asis" attribute="1" defaultMemberUniqueName="[edad].[edad asis].[All]" allUniqueName="[edad].[edad asis].[All]" dimensionUniqueName="[edad]" displayFolder="" count="0" memberValueDatatype="130" unbalanced="0"/>
    <cacheHierarchy uniqueName="[Measures].[__XL_Count edad]" caption="__XL_Count edad" measure="1" displayFolder="" measureGroup="edad" count="0" hidden="1"/>
    <cacheHierarchy uniqueName="[Measures].[__XL_Count Data]" caption="__XL_Count Data" measure="1" displayFolder="" measureGroup="Data" count="0" hidden="1"/>
    <cacheHierarchy uniqueName="[Measures].[__No hay medidas definidas]" caption="__No hay medidas definidas" measure="1" displayFolder="" count="0" hidden="1"/>
    <cacheHierarchy uniqueName="[Measures].[Suma de semana]" caption="Suma de semana" measure="1" displayFolder="" measureGroup="Data" count="0" hidden="1"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Recuento de semana]" caption="Recuento de semana" measure="1" displayFolder="" measureGroup="Data" count="0" hidden="1"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Recuento de fecha_hos]" caption="Recuento de fecha_hos" measure="1" displayFolder="" measureGroup="Data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Recuento de fecha_def]" caption="Recuento de fecha_def" measure="1" displayFolder="" measureGroup="Data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</cacheHierarchies>
  <kpis count="0"/>
  <dimensions count="3">
    <dimension name="Data" uniqueName="[Data]" caption="Data"/>
    <dimension name="edad" uniqueName="[edad]" caption="edad"/>
    <dimension measure="1" name="Measures" uniqueName="[Measures]" caption="Measures"/>
  </dimensions>
  <measureGroups count="2">
    <measureGroup name="Data" caption="Data"/>
    <measureGroup name="edad" caption="edad"/>
  </measureGroups>
  <maps count="3">
    <map measureGroup="0" dimension="0"/>
    <map measureGroup="0" dimension="1"/>
    <map measureGroup="1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ENOVO" refreshedDate="45408.615217824074" createdVersion="5" refreshedVersion="7" minRefreshableVersion="3" recordCount="0" supportSubquery="1" supportAdvancedDrill="1" xr:uid="{96A55ACE-EF79-4A90-BA50-71C42F1A4942}">
  <cacheSource type="external" connectionId="3"/>
  <cacheFields count="7">
    <cacheField name="[Data].[semana].[semana]" caption="semana" numFmtId="0" hierarchy="1" level="1">
      <sharedItems containsSemiMixedTypes="0" containsString="0" containsNumber="1" containsInteger="1" minValue="1" maxValue="52" count="52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</sharedItems>
    </cacheField>
    <cacheField name="[Data].[ano].[ano]" caption="ano" numFmtId="0" level="1">
      <sharedItems containsSemiMixedTypes="0" containsString="0" containsNumber="1" containsInteger="1" minValue="2022" maxValue="2024" count="3">
        <n v="2022"/>
        <n v="2023"/>
        <n v="2024"/>
      </sharedItems>
    </cacheField>
    <cacheField name="[Data].[MR].[MR]" caption="MR" numFmtId="0" hierarchy="49" level="1">
      <sharedItems containsSemiMixedTypes="0" containsNonDate="0" containsString="0"/>
    </cacheField>
    <cacheField name="[Data].[Diagnóstico].[Diagnóstico]" caption="Diagnóstico" numFmtId="0" hierarchy="47" level="1">
      <sharedItems containsSemiMixedTypes="0" containsNonDate="0" containsString="0"/>
    </cacheField>
    <cacheField name="[Data].[tipo_dx].[tipo_dx]" caption="tipo_dx" numFmtId="0" hierarchy="3" level="1">
      <sharedItems containsSemiMixedTypes="0" containsNonDate="0" containsString="0"/>
    </cacheField>
    <cacheField name="[Measures].[Recuento de fecha_def]" caption="Recuento de fecha_def" numFmtId="0" hierarchy="65" level="32767"/>
    <cacheField name="[Data].[EESS].[EESS]" caption="EESS" numFmtId="0" hierarchy="48" level="1">
      <sharedItems containsSemiMixedTypes="0" containsNonDate="0" containsString="0"/>
    </cacheField>
  </cacheFields>
  <cacheHierarchies count="66">
    <cacheHierarchy uniqueName="[Data].[ano]" caption="ano" attribute="1" defaultMemberUniqueName="[Data].[ano].[All]" allUniqueName="[Data].[ano].[All]" dimensionUniqueName="[Data]" displayFolder="" count="2" memberValueDatatype="5" unbalanced="0">
      <fieldsUsage count="2">
        <fieldUsage x="-1"/>
        <fieldUsage x="1"/>
      </fieldsUsage>
    </cacheHierarchy>
    <cacheHierarchy uniqueName="[Data].[semana]" caption="semana" attribute="1" defaultMemberUniqueName="[Data].[semana].[All]" allUniqueName="[Data].[semana].[All]" dimensionUniqueName="[Data]" displayFolder="" count="2" memberValueDatatype="5" unbalanced="0">
      <fieldsUsage count="2">
        <fieldUsage x="-1"/>
        <fieldUsage x="0"/>
      </fieldsUsage>
    </cacheHierarchy>
    <cacheHierarchy uniqueName="[Data].[diagnostic]" caption="diagnostic" attribute="1" defaultMemberUniqueName="[Data].[diagnostic].[All]" allUniqueName="[Data].[diagnostic].[All]" dimensionUniqueName="[Data]" displayFolder="" count="0" memberValueDatatype="130" unbalanced="0"/>
    <cacheHierarchy uniqueName="[Data].[tipo_dx]" caption="tipo_dx" attribute="1" defaultMemberUniqueName="[Data].[tipo_dx].[All]" allUniqueName="[Data].[tipo_dx].[All]" dimensionUniqueName="[Data]" displayFolder="" count="2" memberValueDatatype="130" unbalanced="0">
      <fieldsUsage count="2">
        <fieldUsage x="-1"/>
        <fieldUsage x="4"/>
      </fieldsUsage>
    </cacheHierarchy>
    <cacheHierarchy uniqueName="[Data].[subregion]" caption="subregion" attribute="1" defaultMemberUniqueName="[Data].[subregion].[All]" allUniqueName="[Data].[subregion].[All]" dimensionUniqueName="[Data]" displayFolder="" count="0" memberValueDatatype="130" unbalanced="0"/>
    <cacheHierarchy uniqueName="[Data].[ubigeo]" caption="ubigeo" attribute="1" defaultMemberUniqueName="[Data].[ubigeo].[All]" allUniqueName="[Data].[ubigeo].[All]" dimensionUniqueName="[Data]" displayFolder="" count="0" memberValueDatatype="130" unbalanced="0"/>
    <cacheHierarchy uniqueName="[Data].[localcod]" caption="localcod" attribute="1" defaultMemberUniqueName="[Data].[localcod].[All]" allUniqueName="[Data].[localcod].[All]" dimensionUniqueName="[Data]" displayFolder="" count="0" memberValueDatatype="130" unbalanced="0"/>
    <cacheHierarchy uniqueName="[Data].[localidad]" caption="localidad" attribute="1" defaultMemberUniqueName="[Data].[localidad].[All]" allUniqueName="[Data].[localidad].[All]" dimensionUniqueName="[Data]" displayFolder="" count="0" memberValueDatatype="130" unbalanced="0"/>
    <cacheHierarchy uniqueName="[Data].[apepat]" caption="apepat" attribute="1" defaultMemberUniqueName="[Data].[apepat].[All]" allUniqueName="[Data].[apepat].[All]" dimensionUniqueName="[Data]" displayFolder="" count="0" memberValueDatatype="130" unbalanced="0"/>
    <cacheHierarchy uniqueName="[Data].[apemat]" caption="apemat" attribute="1" defaultMemberUniqueName="[Data].[apemat].[All]" allUniqueName="[Data].[apemat].[All]" dimensionUniqueName="[Data]" displayFolder="" count="0" memberValueDatatype="130" unbalanced="0"/>
    <cacheHierarchy uniqueName="[Data].[nombres]" caption="nombres" attribute="1" defaultMemberUniqueName="[Data].[nombres].[All]" allUniqueName="[Data].[nombres].[All]" dimensionUniqueName="[Data]" displayFolder="" count="0" memberValueDatatype="130" unbalanced="0"/>
    <cacheHierarchy uniqueName="[Data].[edad]" caption="edad" attribute="1" defaultMemberUniqueName="[Data].[edad].[All]" allUniqueName="[Data].[edad].[All]" dimensionUniqueName="[Data]" displayFolder="" count="0" memberValueDatatype="5" unbalanced="0"/>
    <cacheHierarchy uniqueName="[Data].[tipo_edad]" caption="tipo_edad" attribute="1" defaultMemberUniqueName="[Data].[tipo_edad].[All]" allUniqueName="[Data].[tipo_edad].[All]" dimensionUniqueName="[Data]" displayFolder="" count="0" memberValueDatatype="130" unbalanced="0"/>
    <cacheHierarchy uniqueName="[Data].[sexo]" caption="sexo" attribute="1" defaultMemberUniqueName="[Data].[sexo].[All]" allUniqueName="[Data].[sexo].[All]" dimensionUniqueName="[Data]" displayFolder="" count="0" memberValueDatatype="130" unbalanced="0"/>
    <cacheHierarchy uniqueName="[Data].[protegido]" caption="protegido" attribute="1" defaultMemberUniqueName="[Data].[protegido].[All]" allUniqueName="[Data].[protegido].[All]" dimensionUniqueName="[Data]" displayFolder="" count="0" memberValueDatatype="130" unbalanced="0"/>
    <cacheHierarchy uniqueName="[Data].[fecha_ini]" caption="fecha_ini" attribute="1" time="1" defaultMemberUniqueName="[Data].[fecha_ini].[All]" allUniqueName="[Data].[fecha_ini].[All]" dimensionUniqueName="[Data]" displayFolder="" count="0" memberValueDatatype="7" unbalanced="0"/>
    <cacheHierarchy uniqueName="[Data].[fecha_def]" caption="fecha_def" attribute="1" defaultMemberUniqueName="[Data].[fecha_def].[All]" allUniqueName="[Data].[fecha_def].[All]" dimensionUniqueName="[Data]" displayFolder="" count="0" memberValueDatatype="130" unbalanced="0"/>
    <cacheHierarchy uniqueName="[Data].[fecha_not]" caption="fecha_not" attribute="1" time="1" defaultMemberUniqueName="[Data].[fecha_not].[All]" allUniqueName="[Data].[fecha_not].[All]" dimensionUniqueName="[Data]" displayFolder="" count="0" memberValueDatatype="7" unbalanced="0"/>
    <cacheHierarchy uniqueName="[Data].[fecha_inv]" caption="fecha_inv" attribute="1" time="1" defaultMemberUniqueName="[Data].[fecha_inv].[All]" allUniqueName="[Data].[fecha_inv].[All]" dimensionUniqueName="[Data]" displayFolder="" count="0" memberValueDatatype="7" unbalanced="0"/>
    <cacheHierarchy uniqueName="[Data].[sub_reg_nt]" caption="sub_reg_nt" attribute="1" defaultMemberUniqueName="[Data].[sub_reg_nt].[All]" allUniqueName="[Data].[sub_reg_nt].[All]" dimensionUniqueName="[Data]" displayFolder="" count="0" memberValueDatatype="130" unbalanced="0"/>
    <cacheHierarchy uniqueName="[Data].[red#]" caption="red#" attribute="1" defaultMemberUniqueName="[Data].[red#].[All]" allUniqueName="[Data].[red#].[All]" dimensionUniqueName="[Data]" displayFolder="" count="0" memberValueDatatype="130" unbalanced="0"/>
    <cacheHierarchy uniqueName="[Data].[microred]" caption="microred" attribute="1" defaultMemberUniqueName="[Data].[microred].[All]" allUniqueName="[Data].[microred].[All]" dimensionUniqueName="[Data]" displayFolder="" count="0" memberValueDatatype="130" unbalanced="0"/>
    <cacheHierarchy uniqueName="[Data].[e_salud]" caption="e_salud" attribute="1" defaultMemberUniqueName="[Data].[e_salud].[All]" allUniqueName="[Data].[e_salud].[All]" dimensionUniqueName="[Data]" displayFolder="" count="0" memberValueDatatype="130" unbalanced="0"/>
    <cacheHierarchy uniqueName="[Data].[semana_not]" caption="semana_not" attribute="1" defaultMemberUniqueName="[Data].[semana_not].[All]" allUniqueName="[Data].[semana_not].[All]" dimensionUniqueName="[Data]" displayFolder="" count="0" memberValueDatatype="5" unbalanced="0"/>
    <cacheHierarchy uniqueName="[Data].[an_notific]" caption="an_notific" attribute="1" defaultMemberUniqueName="[Data].[an_notific].[All]" allUniqueName="[Data].[an_notific].[All]" dimensionUniqueName="[Data]" displayFolder="" count="0" memberValueDatatype="5" unbalanced="0"/>
    <cacheHierarchy uniqueName="[Data].[fecha_ing]" caption="fecha_ing" attribute="1" time="1" defaultMemberUniqueName="[Data].[fecha_ing].[All]" allUniqueName="[Data].[fecha_ing].[All]" dimensionUniqueName="[Data]" displayFolder="" count="0" memberValueDatatype="7" unbalanced="0"/>
    <cacheHierarchy uniqueName="[Data].[ficha_inv]" caption="ficha_inv" attribute="1" defaultMemberUniqueName="[Data].[ficha_inv].[All]" allUniqueName="[Data].[ficha_inv].[All]" dimensionUniqueName="[Data]" displayFolder="" count="0" memberValueDatatype="130" unbalanced="0"/>
    <cacheHierarchy uniqueName="[Data].[tipo_noti]" caption="tipo_noti" attribute="1" defaultMemberUniqueName="[Data].[tipo_noti].[All]" allUniqueName="[Data].[tipo_noti].[All]" dimensionUniqueName="[Data]" displayFolder="" count="0" memberValueDatatype="130" unbalanced="0"/>
    <cacheHierarchy uniqueName="[Data].[clave]" caption="clave" attribute="1" defaultMemberUniqueName="[Data].[clave].[All]" allUniqueName="[Data].[clave].[All]" dimensionUniqueName="[Data]" displayFolder="" count="0" memberValueDatatype="130" unbalanced="0"/>
    <cacheHierarchy uniqueName="[Data].[verifica]" caption="verifica" attribute="1" defaultMemberUniqueName="[Data].[verifica].[All]" allUniqueName="[Data].[verifica].[All]" dimensionUniqueName="[Data]" displayFolder="" count="0" memberValueDatatype="130" unbalanced="0"/>
    <cacheHierarchy uniqueName="[Data].[gestante]" caption="gestante" attribute="1" defaultMemberUniqueName="[Data].[gestante].[All]" allUniqueName="[Data].[gestante].[All]" dimensionUniqueName="[Data]" displayFolder="" count="0" memberValueDatatype="5" unbalanced="0"/>
    <cacheHierarchy uniqueName="[Data].[dni]" caption="dni" attribute="1" defaultMemberUniqueName="[Data].[dni].[All]" allUniqueName="[Data].[dni].[All]" dimensionUniqueName="[Data]" displayFolder="" count="0" memberValueDatatype="5" unbalanced="0"/>
    <cacheHierarchy uniqueName="[Data].[IDENTIFICADOR]" caption="IDENTIFICADOR" attribute="1" defaultMemberUniqueName="[Data].[IDENTIFICADOR].[All]" allUniqueName="[Data].[IDENTIFICADOR].[All]" dimensionUniqueName="[Data]" displayFolder="" count="0" memberValueDatatype="130" unbalanced="0"/>
    <cacheHierarchy uniqueName="[Data].[muestra]" caption="muestra" attribute="1" defaultMemberUniqueName="[Data].[muestra].[All]" allUniqueName="[Data].[muestra].[All]" dimensionUniqueName="[Data]" displayFolder="" count="0" memberValueDatatype="130" unbalanced="0"/>
    <cacheHierarchy uniqueName="[Data].[hc]" caption="hc" attribute="1" defaultMemberUniqueName="[Data].[hc].[All]" allUniqueName="[Data].[hc].[All]" dimensionUniqueName="[Data]" displayFolder="" count="0" memberValueDatatype="130" unbalanced="0"/>
    <cacheHierarchy uniqueName="[Data].[fecha_hos]" caption="fecha_hos" attribute="1" time="1" defaultMemberUniqueName="[Data].[fecha_hos].[All]" allUniqueName="[Data].[fecha_hos].[All]" dimensionUniqueName="[Data]" displayFolder="" count="0" memberValueDatatype="7" unbalanced="0"/>
    <cacheHierarchy uniqueName="[Data].[tip_zona]" caption="tip_zona" attribute="1" defaultMemberUniqueName="[Data].[tip_zona].[All]" allUniqueName="[Data].[tip_zona].[All]" dimensionUniqueName="[Data]" displayFolder="" count="0" memberValueDatatype="5" unbalanced="0"/>
    <cacheHierarchy uniqueName="[Data].[cod_pais]" caption="cod_pais" attribute="1" defaultMemberUniqueName="[Data].[cod_pais].[All]" allUniqueName="[Data].[cod_pais].[All]" dimensionUniqueName="[Data]" displayFolder="" count="0" memberValueDatatype="5" unbalanced="0"/>
    <cacheHierarchy uniqueName="[Data].[NACIONALIDAD]" caption="NACIONALIDAD" attribute="1" defaultMemberUniqueName="[Data].[NACIONALIDAD].[All]" allUniqueName="[Data].[NACIONALIDAD].[All]" dimensionUniqueName="[Data]" displayFolder="" count="0" memberValueDatatype="130" unbalanced="0"/>
    <cacheHierarchy uniqueName="[Data].[direccion]" caption="direccion" attribute="1" defaultMemberUniqueName="[Data].[direccion].[All]" allUniqueName="[Data].[direccion].[All]" dimensionUniqueName="[Data]" displayFolder="" count="0" memberValueDatatype="130" unbalanced="0"/>
    <cacheHierarchy uniqueName="[Data].[etniaproc]" caption="etniaproc" attribute="1" defaultMemberUniqueName="[Data].[etniaproc].[All]" allUniqueName="[Data].[etniaproc].[All]" dimensionUniqueName="[Data]" displayFolder="" count="0" memberValueDatatype="5" unbalanced="0"/>
    <cacheHierarchy uniqueName="[Data].[etnias]" caption="etnias" attribute="1" defaultMemberUniqueName="[Data].[etnias].[All]" allUniqueName="[Data].[etnias].[All]" dimensionUniqueName="[Data]" displayFolder="" count="0" memberValueDatatype="5" unbalanced="0"/>
    <cacheHierarchy uniqueName="[Data].[procede]" caption="procede" attribute="1" defaultMemberUniqueName="[Data].[procede].[All]" allUniqueName="[Data].[procede].[All]" dimensionUniqueName="[Data]" displayFolder="" count="0" memberValueDatatype="130" unbalanced="0"/>
    <cacheHierarchy uniqueName="[Data].[otroproc]" caption="otroproc" attribute="1" defaultMemberUniqueName="[Data].[otroproc].[All]" allUniqueName="[Data].[otroproc].[All]" dimensionUniqueName="[Data]" displayFolder="" count="0" memberValueDatatype="5" unbalanced="0"/>
    <cacheHierarchy uniqueName="[Data].[USUARIO]" caption="USUARIO" attribute="1" defaultMemberUniqueName="[Data].[USUARIO].[All]" allUniqueName="[Data].[USUARIO].[All]" dimensionUniqueName="[Data]" displayFolder="" count="0" memberValueDatatype="5" unbalanced="0"/>
    <cacheHierarchy uniqueName="[Data].[FECHA_MOD]" caption="FECHA_MOD" attribute="1" time="1" defaultMemberUniqueName="[Data].[FECHA_MOD].[All]" allUniqueName="[Data].[FECHA_MOD].[All]" dimensionUniqueName="[Data]" displayFolder="" count="0" memberValueDatatype="7" unbalanced="0"/>
    <cacheHierarchy uniqueName="[Data].[USUARIO_MOD]" caption="USUARIO_MOD" attribute="1" defaultMemberUniqueName="[Data].[USUARIO_MOD].[All]" allUniqueName="[Data].[USUARIO_MOD].[All]" dimensionUniqueName="[Data]" displayFolder="" count="0" memberValueDatatype="130" unbalanced="0"/>
    <cacheHierarchy uniqueName="[Data].[Diagnóstico]" caption="Diagnóstico" attribute="1" defaultMemberUniqueName="[Data].[Diagnóstico].[All]" allUniqueName="[Data].[Diagnóstico].[All]" dimensionUniqueName="[Data]" displayFolder="" count="2" memberValueDatatype="130" unbalanced="0">
      <fieldsUsage count="2">
        <fieldUsage x="-1"/>
        <fieldUsage x="3"/>
      </fieldsUsage>
    </cacheHierarchy>
    <cacheHierarchy uniqueName="[Data].[EESS]" caption="EESS" attribute="1" defaultMemberUniqueName="[Data].[EESS].[All]" allUniqueName="[Data].[EESS].[All]" dimensionUniqueName="[Data]" displayFolder="" count="2" memberValueDatatype="130" unbalanced="0">
      <fieldsUsage count="2">
        <fieldUsage x="-1"/>
        <fieldUsage x="6"/>
      </fieldsUsage>
    </cacheHierarchy>
    <cacheHierarchy uniqueName="[Data].[MR]" caption="MR" attribute="1" defaultMemberUniqueName="[Data].[MR].[All]" allUniqueName="[Data].[MR].[All]" dimensionUniqueName="[Data]" displayFolder="" count="2" memberValueDatatype="130" unbalanced="0">
      <fieldsUsage count="2">
        <fieldUsage x="-1"/>
        <fieldUsage x="2"/>
      </fieldsUsage>
    </cacheHierarchy>
    <cacheHierarchy uniqueName="[Data].[RED]" caption="RED" attribute="1" defaultMemberUniqueName="[Data].[RED].[All]" allUniqueName="[Data].[RED].[All]" dimensionUniqueName="[Data]" displayFolder="" count="0" memberValueDatatype="130" unbalanced="0"/>
    <cacheHierarchy uniqueName="[Data].[DIRESA]" caption="DIRESA" attribute="1" defaultMemberUniqueName="[Data].[DIRESA].[All]" allUniqueName="[Data].[DIRESA].[All]" dimensionUniqueName="[Data]" displayFolder="" count="0" memberValueDatatype="130" unbalanced="0"/>
    <cacheHierarchy uniqueName="[Data].[DISTRITO]" caption="DISTRITO" attribute="1" defaultMemberUniqueName="[Data].[DISTRITO].[All]" allUniqueName="[Data].[DISTRITO].[All]" dimensionUniqueName="[Data]" displayFolder="" count="0" memberValueDatatype="130" unbalanced="0"/>
    <cacheHierarchy uniqueName="[Data].[PROVINCIA]" caption="PROVINCIA" attribute="1" defaultMemberUniqueName="[Data].[PROVINCIA].[All]" allUniqueName="[Data].[PROVINCIA].[All]" dimensionUniqueName="[Data]" displayFolder="" count="0" memberValueDatatype="130" unbalanced="0"/>
    <cacheHierarchy uniqueName="[Data].[REGIÓN]" caption="REGIÓN" attribute="1" defaultMemberUniqueName="[Data].[REGIÓN].[All]" allUniqueName="[Data].[REGIÓN].[All]" dimensionUniqueName="[Data]" displayFolder="" count="0" memberValueDatatype="130" unbalanced="0"/>
    <cacheHierarchy uniqueName="[edad].[edad]" caption="edad" attribute="1" defaultMemberUniqueName="[edad].[edad].[All]" allUniqueName="[edad].[edad].[All]" dimensionUniqueName="[edad]" displayFolder="" count="0" memberValueDatatype="5" unbalanced="0"/>
    <cacheHierarchy uniqueName="[edad].[grupos de edad]" caption="grupos de edad" attribute="1" defaultMemberUniqueName="[edad].[grupos de edad].[All]" allUniqueName="[edad].[grupos de edad].[All]" dimensionUniqueName="[edad]" displayFolder="" count="0" memberValueDatatype="130" unbalanced="0"/>
    <cacheHierarchy uniqueName="[edad].[edad noti]" caption="edad noti" attribute="1" defaultMemberUniqueName="[edad].[edad noti].[All]" allUniqueName="[edad].[edad noti].[All]" dimensionUniqueName="[edad]" displayFolder="" count="0" memberValueDatatype="130" unbalanced="0"/>
    <cacheHierarchy uniqueName="[edad].[edad asis]" caption="edad asis" attribute="1" defaultMemberUniqueName="[edad].[edad asis].[All]" allUniqueName="[edad].[edad asis].[All]" dimensionUniqueName="[edad]" displayFolder="" count="0" memberValueDatatype="130" unbalanced="0"/>
    <cacheHierarchy uniqueName="[Measures].[__XL_Count edad]" caption="__XL_Count edad" measure="1" displayFolder="" measureGroup="edad" count="0" hidden="1"/>
    <cacheHierarchy uniqueName="[Measures].[__XL_Count Data]" caption="__XL_Count Data" measure="1" displayFolder="" measureGroup="Data" count="0" hidden="1"/>
    <cacheHierarchy uniqueName="[Measures].[__No hay medidas definidas]" caption="__No hay medidas definidas" measure="1" displayFolder="" count="0" hidden="1"/>
    <cacheHierarchy uniqueName="[Measures].[Suma de semana]" caption="Suma de semana" measure="1" displayFolder="" measureGroup="Data" count="0" hidden="1"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Recuento de semana]" caption="Recuento de semana" measure="1" displayFolder="" measureGroup="Data" count="0" hidden="1"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Recuento de fecha_hos]" caption="Recuento de fecha_hos" measure="1" displayFolder="" measureGroup="Data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Recuento de fecha_def]" caption="Recuento de fecha_def" measure="1" displayFolder="" measureGroup="Data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16"/>
        </ext>
      </extLst>
    </cacheHierarchy>
  </cacheHierarchies>
  <kpis count="0"/>
  <dimensions count="3">
    <dimension name="Data" uniqueName="[Data]" caption="Data"/>
    <dimension name="edad" uniqueName="[edad]" caption="edad"/>
    <dimension measure="1" name="Measures" uniqueName="[Measures]" caption="Measures"/>
  </dimensions>
  <measureGroups count="2">
    <measureGroup name="Data" caption="Data"/>
    <measureGroup name="edad" caption="edad"/>
  </measureGroups>
  <maps count="3">
    <map measureGroup="0" dimension="0"/>
    <map measureGroup="0" dimension="1"/>
    <map measureGroup="1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ENOVO" refreshedDate="45408.615219560183" createdVersion="5" refreshedVersion="7" minRefreshableVersion="3" recordCount="0" supportSubquery="1" supportAdvancedDrill="1" xr:uid="{388436FA-802B-48BD-A3C2-8B044F77E4F3}">
  <cacheSource type="external" connectionId="3"/>
  <cacheFields count="7">
    <cacheField name="[Measures].[Recuento de semana]" caption="Recuento de semana" numFmtId="0" hierarchy="63" level="32767"/>
    <cacheField name="[Data].[ano].[ano]" caption="ano" numFmtId="0" level="1">
      <sharedItems containsSemiMixedTypes="0" containsNonDate="0" containsString="0"/>
    </cacheField>
    <cacheField name="[Data].[MR].[MR]" caption="MR" numFmtId="0" hierarchy="49" level="1">
      <sharedItems containsSemiMixedTypes="0" containsNonDate="0" containsString="0"/>
    </cacheField>
    <cacheField name="[Data].[tipo_dx].[tipo_dx]" caption="tipo_dx" numFmtId="0" hierarchy="3" level="1">
      <sharedItems containsSemiMixedTypes="0" containsNonDate="0" containsString="0"/>
    </cacheField>
    <cacheField name="[Data].[Diagnóstico].[Diagnóstico]" caption="Diagnóstico" numFmtId="0" hierarchy="47" level="1">
      <sharedItems count="2">
        <s v="Dengue Con Signos De Alarma"/>
        <s v="Dengue Sin Signos De Alarma"/>
      </sharedItems>
    </cacheField>
    <cacheField name="[Data].[DISTRITO].[DISTRITO]" caption="DISTRITO" numFmtId="0" hierarchy="52" level="1">
      <sharedItems count="13">
        <s v="ALONSO DE ALVARADO"/>
        <s v="CALZADA"/>
        <s v="CAMPANILLA"/>
        <s v="HABANA"/>
        <s v="JEPELACIO"/>
        <s v="MOYOBAMBA"/>
        <s v="NUEVA CAJAMARCA"/>
        <s v="RIOJA"/>
        <s v="SAN MARTIN"/>
        <s v="SORITOR"/>
        <s v="YANTALO"/>
        <s v="YURACYACU"/>
        <s v="YURIMAGUAS"/>
      </sharedItems>
    </cacheField>
    <cacheField name="[Data].[EESS].[EESS]" caption="EESS" numFmtId="0" hierarchy="48" level="1">
      <sharedItems containsSemiMixedTypes="0" containsNonDate="0" containsString="0"/>
    </cacheField>
  </cacheFields>
  <cacheHierarchies count="66">
    <cacheHierarchy uniqueName="[Data].[ano]" caption="ano" attribute="1" defaultMemberUniqueName="[Data].[ano].[All]" allUniqueName="[Data].[ano].[All]" dimensionUniqueName="[Data]" displayFolder="" count="2" memberValueDatatype="5" unbalanced="0">
      <fieldsUsage count="2">
        <fieldUsage x="-1"/>
        <fieldUsage x="1"/>
      </fieldsUsage>
    </cacheHierarchy>
    <cacheHierarchy uniqueName="[Data].[semana]" caption="semana" attribute="1" defaultMemberUniqueName="[Data].[semana].[All]" allUniqueName="[Data].[semana].[All]" dimensionUniqueName="[Data]" displayFolder="" count="0" memberValueDatatype="5" unbalanced="0"/>
    <cacheHierarchy uniqueName="[Data].[diagnostic]" caption="diagnostic" attribute="1" defaultMemberUniqueName="[Data].[diagnostic].[All]" allUniqueName="[Data].[diagnostic].[All]" dimensionUniqueName="[Data]" displayFolder="" count="0" memberValueDatatype="130" unbalanced="0"/>
    <cacheHierarchy uniqueName="[Data].[tipo_dx]" caption="tipo_dx" attribute="1" defaultMemberUniqueName="[Data].[tipo_dx].[All]" allUniqueName="[Data].[tipo_dx].[All]" dimensionUniqueName="[Data]" displayFolder="" count="2" memberValueDatatype="130" unbalanced="0">
      <fieldsUsage count="2">
        <fieldUsage x="-1"/>
        <fieldUsage x="3"/>
      </fieldsUsage>
    </cacheHierarchy>
    <cacheHierarchy uniqueName="[Data].[subregion]" caption="subregion" attribute="1" defaultMemberUniqueName="[Data].[subregion].[All]" allUniqueName="[Data].[subregion].[All]" dimensionUniqueName="[Data]" displayFolder="" count="0" memberValueDatatype="130" unbalanced="0"/>
    <cacheHierarchy uniqueName="[Data].[ubigeo]" caption="ubigeo" attribute="1" defaultMemberUniqueName="[Data].[ubigeo].[All]" allUniqueName="[Data].[ubigeo].[All]" dimensionUniqueName="[Data]" displayFolder="" count="0" memberValueDatatype="130" unbalanced="0"/>
    <cacheHierarchy uniqueName="[Data].[localcod]" caption="localcod" attribute="1" defaultMemberUniqueName="[Data].[localcod].[All]" allUniqueName="[Data].[localcod].[All]" dimensionUniqueName="[Data]" displayFolder="" count="0" memberValueDatatype="130" unbalanced="0"/>
    <cacheHierarchy uniqueName="[Data].[localidad]" caption="localidad" attribute="1" defaultMemberUniqueName="[Data].[localidad].[All]" allUniqueName="[Data].[localidad].[All]" dimensionUniqueName="[Data]" displayFolder="" count="0" memberValueDatatype="130" unbalanced="0"/>
    <cacheHierarchy uniqueName="[Data].[apepat]" caption="apepat" attribute="1" defaultMemberUniqueName="[Data].[apepat].[All]" allUniqueName="[Data].[apepat].[All]" dimensionUniqueName="[Data]" displayFolder="" count="0" memberValueDatatype="130" unbalanced="0"/>
    <cacheHierarchy uniqueName="[Data].[apemat]" caption="apemat" attribute="1" defaultMemberUniqueName="[Data].[apemat].[All]" allUniqueName="[Data].[apemat].[All]" dimensionUniqueName="[Data]" displayFolder="" count="0" memberValueDatatype="130" unbalanced="0"/>
    <cacheHierarchy uniqueName="[Data].[nombres]" caption="nombres" attribute="1" defaultMemberUniqueName="[Data].[nombres].[All]" allUniqueName="[Data].[nombres].[All]" dimensionUniqueName="[Data]" displayFolder="" count="0" memberValueDatatype="130" unbalanced="0"/>
    <cacheHierarchy uniqueName="[Data].[edad]" caption="edad" attribute="1" defaultMemberUniqueName="[Data].[edad].[All]" allUniqueName="[Data].[edad].[All]" dimensionUniqueName="[Data]" displayFolder="" count="0" memberValueDatatype="5" unbalanced="0"/>
    <cacheHierarchy uniqueName="[Data].[tipo_edad]" caption="tipo_edad" attribute="1" defaultMemberUniqueName="[Data].[tipo_edad].[All]" allUniqueName="[Data].[tipo_edad].[All]" dimensionUniqueName="[Data]" displayFolder="" count="0" memberValueDatatype="130" unbalanced="0"/>
    <cacheHierarchy uniqueName="[Data].[sexo]" caption="sexo" attribute="1" defaultMemberUniqueName="[Data].[sexo].[All]" allUniqueName="[Data].[sexo].[All]" dimensionUniqueName="[Data]" displayFolder="" count="0" memberValueDatatype="130" unbalanced="0"/>
    <cacheHierarchy uniqueName="[Data].[protegido]" caption="protegido" attribute="1" defaultMemberUniqueName="[Data].[protegido].[All]" allUniqueName="[Data].[protegido].[All]" dimensionUniqueName="[Data]" displayFolder="" count="0" memberValueDatatype="130" unbalanced="0"/>
    <cacheHierarchy uniqueName="[Data].[fecha_ini]" caption="fecha_ini" attribute="1" time="1" defaultMemberUniqueName="[Data].[fecha_ini].[All]" allUniqueName="[Data].[fecha_ini].[All]" dimensionUniqueName="[Data]" displayFolder="" count="0" memberValueDatatype="7" unbalanced="0"/>
    <cacheHierarchy uniqueName="[Data].[fecha_def]" caption="fecha_def" attribute="1" defaultMemberUniqueName="[Data].[fecha_def].[All]" allUniqueName="[Data].[fecha_def].[All]" dimensionUniqueName="[Data]" displayFolder="" count="0" memberValueDatatype="130" unbalanced="0"/>
    <cacheHierarchy uniqueName="[Data].[fecha_not]" caption="fecha_not" attribute="1" time="1" defaultMemberUniqueName="[Data].[fecha_not].[All]" allUniqueName="[Data].[fecha_not].[All]" dimensionUniqueName="[Data]" displayFolder="" count="0" memberValueDatatype="7" unbalanced="0"/>
    <cacheHierarchy uniqueName="[Data].[fecha_inv]" caption="fecha_inv" attribute="1" time="1" defaultMemberUniqueName="[Data].[fecha_inv].[All]" allUniqueName="[Data].[fecha_inv].[All]" dimensionUniqueName="[Data]" displayFolder="" count="0" memberValueDatatype="7" unbalanced="0"/>
    <cacheHierarchy uniqueName="[Data].[sub_reg_nt]" caption="sub_reg_nt" attribute="1" defaultMemberUniqueName="[Data].[sub_reg_nt].[All]" allUniqueName="[Data].[sub_reg_nt].[All]" dimensionUniqueName="[Data]" displayFolder="" count="0" memberValueDatatype="130" unbalanced="0"/>
    <cacheHierarchy uniqueName="[Data].[red#]" caption="red#" attribute="1" defaultMemberUniqueName="[Data].[red#].[All]" allUniqueName="[Data].[red#].[All]" dimensionUniqueName="[Data]" displayFolder="" count="0" memberValueDatatype="130" unbalanced="0"/>
    <cacheHierarchy uniqueName="[Data].[microred]" caption="microred" attribute="1" defaultMemberUniqueName="[Data].[microred].[All]" allUniqueName="[Data].[microred].[All]" dimensionUniqueName="[Data]" displayFolder="" count="0" memberValueDatatype="130" unbalanced="0"/>
    <cacheHierarchy uniqueName="[Data].[e_salud]" caption="e_salud" attribute="1" defaultMemberUniqueName="[Data].[e_salud].[All]" allUniqueName="[Data].[e_salud].[All]" dimensionUniqueName="[Data]" displayFolder="" count="0" memberValueDatatype="130" unbalanced="0"/>
    <cacheHierarchy uniqueName="[Data].[semana_not]" caption="semana_not" attribute="1" defaultMemberUniqueName="[Data].[semana_not].[All]" allUniqueName="[Data].[semana_not].[All]" dimensionUniqueName="[Data]" displayFolder="" count="0" memberValueDatatype="5" unbalanced="0"/>
    <cacheHierarchy uniqueName="[Data].[an_notific]" caption="an_notific" attribute="1" defaultMemberUniqueName="[Data].[an_notific].[All]" allUniqueName="[Data].[an_notific].[All]" dimensionUniqueName="[Data]" displayFolder="" count="0" memberValueDatatype="5" unbalanced="0"/>
    <cacheHierarchy uniqueName="[Data].[fecha_ing]" caption="fecha_ing" attribute="1" time="1" defaultMemberUniqueName="[Data].[fecha_ing].[All]" allUniqueName="[Data].[fecha_ing].[All]" dimensionUniqueName="[Data]" displayFolder="" count="0" memberValueDatatype="7" unbalanced="0"/>
    <cacheHierarchy uniqueName="[Data].[ficha_inv]" caption="ficha_inv" attribute="1" defaultMemberUniqueName="[Data].[ficha_inv].[All]" allUniqueName="[Data].[ficha_inv].[All]" dimensionUniqueName="[Data]" displayFolder="" count="0" memberValueDatatype="130" unbalanced="0"/>
    <cacheHierarchy uniqueName="[Data].[tipo_noti]" caption="tipo_noti" attribute="1" defaultMemberUniqueName="[Data].[tipo_noti].[All]" allUniqueName="[Data].[tipo_noti].[All]" dimensionUniqueName="[Data]" displayFolder="" count="0" memberValueDatatype="130" unbalanced="0"/>
    <cacheHierarchy uniqueName="[Data].[clave]" caption="clave" attribute="1" defaultMemberUniqueName="[Data].[clave].[All]" allUniqueName="[Data].[clave].[All]" dimensionUniqueName="[Data]" displayFolder="" count="0" memberValueDatatype="130" unbalanced="0"/>
    <cacheHierarchy uniqueName="[Data].[verifica]" caption="verifica" attribute="1" defaultMemberUniqueName="[Data].[verifica].[All]" allUniqueName="[Data].[verifica].[All]" dimensionUniqueName="[Data]" displayFolder="" count="0" memberValueDatatype="130" unbalanced="0"/>
    <cacheHierarchy uniqueName="[Data].[gestante]" caption="gestante" attribute="1" defaultMemberUniqueName="[Data].[gestante].[All]" allUniqueName="[Data].[gestante].[All]" dimensionUniqueName="[Data]" displayFolder="" count="0" memberValueDatatype="5" unbalanced="0"/>
    <cacheHierarchy uniqueName="[Data].[dni]" caption="dni" attribute="1" defaultMemberUniqueName="[Data].[dni].[All]" allUniqueName="[Data].[dni].[All]" dimensionUniqueName="[Data]" displayFolder="" count="0" memberValueDatatype="5" unbalanced="0"/>
    <cacheHierarchy uniqueName="[Data].[IDENTIFICADOR]" caption="IDENTIFICADOR" attribute="1" defaultMemberUniqueName="[Data].[IDENTIFICADOR].[All]" allUniqueName="[Data].[IDENTIFICADOR].[All]" dimensionUniqueName="[Data]" displayFolder="" count="0" memberValueDatatype="130" unbalanced="0"/>
    <cacheHierarchy uniqueName="[Data].[muestra]" caption="muestra" attribute="1" defaultMemberUniqueName="[Data].[muestra].[All]" allUniqueName="[Data].[muestra].[All]" dimensionUniqueName="[Data]" displayFolder="" count="0" memberValueDatatype="130" unbalanced="0"/>
    <cacheHierarchy uniqueName="[Data].[hc]" caption="hc" attribute="1" defaultMemberUniqueName="[Data].[hc].[All]" allUniqueName="[Data].[hc].[All]" dimensionUniqueName="[Data]" displayFolder="" count="0" memberValueDatatype="130" unbalanced="0"/>
    <cacheHierarchy uniqueName="[Data].[fecha_hos]" caption="fecha_hos" attribute="1" time="1" defaultMemberUniqueName="[Data].[fecha_hos].[All]" allUniqueName="[Data].[fecha_hos].[All]" dimensionUniqueName="[Data]" displayFolder="" count="0" memberValueDatatype="7" unbalanced="0"/>
    <cacheHierarchy uniqueName="[Data].[tip_zona]" caption="tip_zona" attribute="1" defaultMemberUniqueName="[Data].[tip_zona].[All]" allUniqueName="[Data].[tip_zona].[All]" dimensionUniqueName="[Data]" displayFolder="" count="0" memberValueDatatype="5" unbalanced="0"/>
    <cacheHierarchy uniqueName="[Data].[cod_pais]" caption="cod_pais" attribute="1" defaultMemberUniqueName="[Data].[cod_pais].[All]" allUniqueName="[Data].[cod_pais].[All]" dimensionUniqueName="[Data]" displayFolder="" count="0" memberValueDatatype="5" unbalanced="0"/>
    <cacheHierarchy uniqueName="[Data].[NACIONALIDAD]" caption="NACIONALIDAD" attribute="1" defaultMemberUniqueName="[Data].[NACIONALIDAD].[All]" allUniqueName="[Data].[NACIONALIDAD].[All]" dimensionUniqueName="[Data]" displayFolder="" count="0" memberValueDatatype="130" unbalanced="0"/>
    <cacheHierarchy uniqueName="[Data].[direccion]" caption="direccion" attribute="1" defaultMemberUniqueName="[Data].[direccion].[All]" allUniqueName="[Data].[direccion].[All]" dimensionUniqueName="[Data]" displayFolder="" count="0" memberValueDatatype="130" unbalanced="0"/>
    <cacheHierarchy uniqueName="[Data].[etniaproc]" caption="etniaproc" attribute="1" defaultMemberUniqueName="[Data].[etniaproc].[All]" allUniqueName="[Data].[etniaproc].[All]" dimensionUniqueName="[Data]" displayFolder="" count="0" memberValueDatatype="5" unbalanced="0"/>
    <cacheHierarchy uniqueName="[Data].[etnias]" caption="etnias" attribute="1" defaultMemberUniqueName="[Data].[etnias].[All]" allUniqueName="[Data].[etnias].[All]" dimensionUniqueName="[Data]" displayFolder="" count="0" memberValueDatatype="5" unbalanced="0"/>
    <cacheHierarchy uniqueName="[Data].[procede]" caption="procede" attribute="1" defaultMemberUniqueName="[Data].[procede].[All]" allUniqueName="[Data].[procede].[All]" dimensionUniqueName="[Data]" displayFolder="" count="0" memberValueDatatype="130" unbalanced="0"/>
    <cacheHierarchy uniqueName="[Data].[otroproc]" caption="otroproc" attribute="1" defaultMemberUniqueName="[Data].[otroproc].[All]" allUniqueName="[Data].[otroproc].[All]" dimensionUniqueName="[Data]" displayFolder="" count="0" memberValueDatatype="5" unbalanced="0"/>
    <cacheHierarchy uniqueName="[Data].[USUARIO]" caption="USUARIO" attribute="1" defaultMemberUniqueName="[Data].[USUARIO].[All]" allUniqueName="[Data].[USUARIO].[All]" dimensionUniqueName="[Data]" displayFolder="" count="0" memberValueDatatype="5" unbalanced="0"/>
    <cacheHierarchy uniqueName="[Data].[FECHA_MOD]" caption="FECHA_MOD" attribute="1" time="1" defaultMemberUniqueName="[Data].[FECHA_MOD].[All]" allUniqueName="[Data].[FECHA_MOD].[All]" dimensionUniqueName="[Data]" displayFolder="" count="0" memberValueDatatype="7" unbalanced="0"/>
    <cacheHierarchy uniqueName="[Data].[USUARIO_MOD]" caption="USUARIO_MOD" attribute="1" defaultMemberUniqueName="[Data].[USUARIO_MOD].[All]" allUniqueName="[Data].[USUARIO_MOD].[All]" dimensionUniqueName="[Data]" displayFolder="" count="0" memberValueDatatype="130" unbalanced="0"/>
    <cacheHierarchy uniqueName="[Data].[Diagnóstico]" caption="Diagnóstico" attribute="1" defaultMemberUniqueName="[Data].[Diagnóstico].[All]" allUniqueName="[Data].[Diagnóstico].[All]" dimensionUniqueName="[Data]" displayFolder="" count="2" memberValueDatatype="130" unbalanced="0">
      <fieldsUsage count="2">
        <fieldUsage x="-1"/>
        <fieldUsage x="4"/>
      </fieldsUsage>
    </cacheHierarchy>
    <cacheHierarchy uniqueName="[Data].[EESS]" caption="EESS" attribute="1" defaultMemberUniqueName="[Data].[EESS].[All]" allUniqueName="[Data].[EESS].[All]" dimensionUniqueName="[Data]" displayFolder="" count="2" memberValueDatatype="130" unbalanced="0">
      <fieldsUsage count="2">
        <fieldUsage x="-1"/>
        <fieldUsage x="6"/>
      </fieldsUsage>
    </cacheHierarchy>
    <cacheHierarchy uniqueName="[Data].[MR]" caption="MR" attribute="1" defaultMemberUniqueName="[Data].[MR].[All]" allUniqueName="[Data].[MR].[All]" dimensionUniqueName="[Data]" displayFolder="" count="2" memberValueDatatype="130" unbalanced="0">
      <fieldsUsage count="2">
        <fieldUsage x="-1"/>
        <fieldUsage x="2"/>
      </fieldsUsage>
    </cacheHierarchy>
    <cacheHierarchy uniqueName="[Data].[RED]" caption="RED" attribute="1" defaultMemberUniqueName="[Data].[RED].[All]" allUniqueName="[Data].[RED].[All]" dimensionUniqueName="[Data]" displayFolder="" count="0" memberValueDatatype="130" unbalanced="0"/>
    <cacheHierarchy uniqueName="[Data].[DIRESA]" caption="DIRESA" attribute="1" defaultMemberUniqueName="[Data].[DIRESA].[All]" allUniqueName="[Data].[DIRESA].[All]" dimensionUniqueName="[Data]" displayFolder="" count="0" memberValueDatatype="130" unbalanced="0"/>
    <cacheHierarchy uniqueName="[Data].[DISTRITO]" caption="DISTRITO" attribute="1" defaultMemberUniqueName="[Data].[DISTRITO].[All]" allUniqueName="[Data].[DISTRITO].[All]" dimensionUniqueName="[Data]" displayFolder="" count="2" memberValueDatatype="130" unbalanced="0">
      <fieldsUsage count="2">
        <fieldUsage x="-1"/>
        <fieldUsage x="5"/>
      </fieldsUsage>
    </cacheHierarchy>
    <cacheHierarchy uniqueName="[Data].[PROVINCIA]" caption="PROVINCIA" attribute="1" defaultMemberUniqueName="[Data].[PROVINCIA].[All]" allUniqueName="[Data].[PROVINCIA].[All]" dimensionUniqueName="[Data]" displayFolder="" count="0" memberValueDatatype="130" unbalanced="0"/>
    <cacheHierarchy uniqueName="[Data].[REGIÓN]" caption="REGIÓN" attribute="1" defaultMemberUniqueName="[Data].[REGIÓN].[All]" allUniqueName="[Data].[REGIÓN].[All]" dimensionUniqueName="[Data]" displayFolder="" count="0" memberValueDatatype="130" unbalanced="0"/>
    <cacheHierarchy uniqueName="[edad].[edad]" caption="edad" attribute="1" defaultMemberUniqueName="[edad].[edad].[All]" allUniqueName="[edad].[edad].[All]" dimensionUniqueName="[edad]" displayFolder="" count="0" memberValueDatatype="5" unbalanced="0"/>
    <cacheHierarchy uniqueName="[edad].[grupos de edad]" caption="grupos de edad" attribute="1" defaultMemberUniqueName="[edad].[grupos de edad].[All]" allUniqueName="[edad].[grupos de edad].[All]" dimensionUniqueName="[edad]" displayFolder="" count="0" memberValueDatatype="130" unbalanced="0"/>
    <cacheHierarchy uniqueName="[edad].[edad noti]" caption="edad noti" attribute="1" defaultMemberUniqueName="[edad].[edad noti].[All]" allUniqueName="[edad].[edad noti].[All]" dimensionUniqueName="[edad]" displayFolder="" count="0" memberValueDatatype="130" unbalanced="0"/>
    <cacheHierarchy uniqueName="[edad].[edad asis]" caption="edad asis" attribute="1" defaultMemberUniqueName="[edad].[edad asis].[All]" allUniqueName="[edad].[edad asis].[All]" dimensionUniqueName="[edad]" displayFolder="" count="0" memberValueDatatype="130" unbalanced="0"/>
    <cacheHierarchy uniqueName="[Measures].[__XL_Count edad]" caption="__XL_Count edad" measure="1" displayFolder="" measureGroup="edad" count="0" hidden="1"/>
    <cacheHierarchy uniqueName="[Measures].[__XL_Count Data]" caption="__XL_Count Data" measure="1" displayFolder="" measureGroup="Data" count="0" hidden="1"/>
    <cacheHierarchy uniqueName="[Measures].[__No hay medidas definidas]" caption="__No hay medidas definidas" measure="1" displayFolder="" count="0" hidden="1"/>
    <cacheHierarchy uniqueName="[Measures].[Suma de semana]" caption="Suma de semana" measure="1" displayFolder="" measureGroup="Data" count="0" hidden="1"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Recuento de semana]" caption="Recuento de semana" measure="1" displayFolder="" measureGroup="Data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Recuento de fecha_hos]" caption="Recuento de fecha_hos" measure="1" displayFolder="" measureGroup="Data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Recuento de fecha_def]" caption="Recuento de fecha_def" measure="1" displayFolder="" measureGroup="Data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</cacheHierarchies>
  <kpis count="0"/>
  <dimensions count="3">
    <dimension name="Data" uniqueName="[Data]" caption="Data"/>
    <dimension name="edad" uniqueName="[edad]" caption="edad"/>
    <dimension measure="1" name="Measures" uniqueName="[Measures]" caption="Measures"/>
  </dimensions>
  <measureGroups count="2">
    <measureGroup name="Data" caption="Data"/>
    <measureGroup name="edad" caption="edad"/>
  </measureGroups>
  <maps count="3">
    <map measureGroup="0" dimension="0"/>
    <map measureGroup="0" dimension="1"/>
    <map measureGroup="1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ENOVO" refreshedDate="45408.615220717591" createdVersion="5" refreshedVersion="7" minRefreshableVersion="3" recordCount="0" supportSubquery="1" supportAdvancedDrill="1" xr:uid="{D517AE7F-7680-488C-9F46-B569D499EF2E}">
  <cacheSource type="external" connectionId="3"/>
  <cacheFields count="6">
    <cacheField name="[Data].[ano].[ano]" caption="ano" numFmtId="0" level="1">
      <sharedItems containsSemiMixedTypes="0" containsNonDate="0" containsString="0"/>
    </cacheField>
    <cacheField name="[Data].[MR].[MR]" caption="MR" numFmtId="0" hierarchy="49" level="1">
      <sharedItems containsSemiMixedTypes="0" containsNonDate="0" containsString="0"/>
    </cacheField>
    <cacheField name="[Data].[tipo_dx].[tipo_dx]" caption="tipo_dx" numFmtId="0" hierarchy="3" level="1">
      <sharedItems containsSemiMixedTypes="0" containsNonDate="0" containsString="0"/>
    </cacheField>
    <cacheField name="[Data].[Diagnóstico].[Diagnóstico]" caption="Diagnóstico" numFmtId="0" hierarchy="47" level="1">
      <sharedItems count="2">
        <s v="Dengue Con Signos De Alarma"/>
        <s v="Dengue Sin Signos De Alarma"/>
      </sharedItems>
    </cacheField>
    <cacheField name="[Measures].[Recuento de semana]" caption="Recuento de semana" numFmtId="0" hierarchy="63" level="32767"/>
    <cacheField name="[Data].[EESS].[EESS]" caption="EESS" numFmtId="0" hierarchy="48" level="1">
      <sharedItems count="1">
        <s v="HOSPITAL DE MOYOBAMBA"/>
      </sharedItems>
    </cacheField>
  </cacheFields>
  <cacheHierarchies count="66">
    <cacheHierarchy uniqueName="[Data].[ano]" caption="ano" attribute="1" defaultMemberUniqueName="[Data].[ano].[All]" allUniqueName="[Data].[ano].[All]" dimensionUniqueName="[Data]" displayFolder="" count="2" memberValueDatatype="5" unbalanced="0">
      <fieldsUsage count="2">
        <fieldUsage x="-1"/>
        <fieldUsage x="0"/>
      </fieldsUsage>
    </cacheHierarchy>
    <cacheHierarchy uniqueName="[Data].[semana]" caption="semana" attribute="1" defaultMemberUniqueName="[Data].[semana].[All]" allUniqueName="[Data].[semana].[All]" dimensionUniqueName="[Data]" displayFolder="" count="0" memberValueDatatype="5" unbalanced="0"/>
    <cacheHierarchy uniqueName="[Data].[diagnostic]" caption="diagnostic" attribute="1" defaultMemberUniqueName="[Data].[diagnostic].[All]" allUniqueName="[Data].[diagnostic].[All]" dimensionUniqueName="[Data]" displayFolder="" count="0" memberValueDatatype="130" unbalanced="0"/>
    <cacheHierarchy uniqueName="[Data].[tipo_dx]" caption="tipo_dx" attribute="1" defaultMemberUniqueName="[Data].[tipo_dx].[All]" allUniqueName="[Data].[tipo_dx].[All]" dimensionUniqueName="[Data]" displayFolder="" count="2" memberValueDatatype="130" unbalanced="0">
      <fieldsUsage count="2">
        <fieldUsage x="-1"/>
        <fieldUsage x="2"/>
      </fieldsUsage>
    </cacheHierarchy>
    <cacheHierarchy uniqueName="[Data].[subregion]" caption="subregion" attribute="1" defaultMemberUniqueName="[Data].[subregion].[All]" allUniqueName="[Data].[subregion].[All]" dimensionUniqueName="[Data]" displayFolder="" count="0" memberValueDatatype="130" unbalanced="0"/>
    <cacheHierarchy uniqueName="[Data].[ubigeo]" caption="ubigeo" attribute="1" defaultMemberUniqueName="[Data].[ubigeo].[All]" allUniqueName="[Data].[ubigeo].[All]" dimensionUniqueName="[Data]" displayFolder="" count="0" memberValueDatatype="130" unbalanced="0"/>
    <cacheHierarchy uniqueName="[Data].[localcod]" caption="localcod" attribute="1" defaultMemberUniqueName="[Data].[localcod].[All]" allUniqueName="[Data].[localcod].[All]" dimensionUniqueName="[Data]" displayFolder="" count="0" memberValueDatatype="130" unbalanced="0"/>
    <cacheHierarchy uniqueName="[Data].[localidad]" caption="localidad" attribute="1" defaultMemberUniqueName="[Data].[localidad].[All]" allUniqueName="[Data].[localidad].[All]" dimensionUniqueName="[Data]" displayFolder="" count="0" memberValueDatatype="130" unbalanced="0"/>
    <cacheHierarchy uniqueName="[Data].[apepat]" caption="apepat" attribute="1" defaultMemberUniqueName="[Data].[apepat].[All]" allUniqueName="[Data].[apepat].[All]" dimensionUniqueName="[Data]" displayFolder="" count="0" memberValueDatatype="130" unbalanced="0"/>
    <cacheHierarchy uniqueName="[Data].[apemat]" caption="apemat" attribute="1" defaultMemberUniqueName="[Data].[apemat].[All]" allUniqueName="[Data].[apemat].[All]" dimensionUniqueName="[Data]" displayFolder="" count="0" memberValueDatatype="130" unbalanced="0"/>
    <cacheHierarchy uniqueName="[Data].[nombres]" caption="nombres" attribute="1" defaultMemberUniqueName="[Data].[nombres].[All]" allUniqueName="[Data].[nombres].[All]" dimensionUniqueName="[Data]" displayFolder="" count="0" memberValueDatatype="130" unbalanced="0"/>
    <cacheHierarchy uniqueName="[Data].[edad]" caption="edad" attribute="1" defaultMemberUniqueName="[Data].[edad].[All]" allUniqueName="[Data].[edad].[All]" dimensionUniqueName="[Data]" displayFolder="" count="0" memberValueDatatype="5" unbalanced="0"/>
    <cacheHierarchy uniqueName="[Data].[tipo_edad]" caption="tipo_edad" attribute="1" defaultMemberUniqueName="[Data].[tipo_edad].[All]" allUniqueName="[Data].[tipo_edad].[All]" dimensionUniqueName="[Data]" displayFolder="" count="0" memberValueDatatype="130" unbalanced="0"/>
    <cacheHierarchy uniqueName="[Data].[sexo]" caption="sexo" attribute="1" defaultMemberUniqueName="[Data].[sexo].[All]" allUniqueName="[Data].[sexo].[All]" dimensionUniqueName="[Data]" displayFolder="" count="0" memberValueDatatype="130" unbalanced="0"/>
    <cacheHierarchy uniqueName="[Data].[protegido]" caption="protegido" attribute="1" defaultMemberUniqueName="[Data].[protegido].[All]" allUniqueName="[Data].[protegido].[All]" dimensionUniqueName="[Data]" displayFolder="" count="0" memberValueDatatype="130" unbalanced="0"/>
    <cacheHierarchy uniqueName="[Data].[fecha_ini]" caption="fecha_ini" attribute="1" time="1" defaultMemberUniqueName="[Data].[fecha_ini].[All]" allUniqueName="[Data].[fecha_ini].[All]" dimensionUniqueName="[Data]" displayFolder="" count="0" memberValueDatatype="7" unbalanced="0"/>
    <cacheHierarchy uniqueName="[Data].[fecha_def]" caption="fecha_def" attribute="1" defaultMemberUniqueName="[Data].[fecha_def].[All]" allUniqueName="[Data].[fecha_def].[All]" dimensionUniqueName="[Data]" displayFolder="" count="0" memberValueDatatype="130" unbalanced="0"/>
    <cacheHierarchy uniqueName="[Data].[fecha_not]" caption="fecha_not" attribute="1" time="1" defaultMemberUniqueName="[Data].[fecha_not].[All]" allUniqueName="[Data].[fecha_not].[All]" dimensionUniqueName="[Data]" displayFolder="" count="0" memberValueDatatype="7" unbalanced="0"/>
    <cacheHierarchy uniqueName="[Data].[fecha_inv]" caption="fecha_inv" attribute="1" time="1" defaultMemberUniqueName="[Data].[fecha_inv].[All]" allUniqueName="[Data].[fecha_inv].[All]" dimensionUniqueName="[Data]" displayFolder="" count="0" memberValueDatatype="7" unbalanced="0"/>
    <cacheHierarchy uniqueName="[Data].[sub_reg_nt]" caption="sub_reg_nt" attribute="1" defaultMemberUniqueName="[Data].[sub_reg_nt].[All]" allUniqueName="[Data].[sub_reg_nt].[All]" dimensionUniqueName="[Data]" displayFolder="" count="0" memberValueDatatype="130" unbalanced="0"/>
    <cacheHierarchy uniqueName="[Data].[red#]" caption="red#" attribute="1" defaultMemberUniqueName="[Data].[red#].[All]" allUniqueName="[Data].[red#].[All]" dimensionUniqueName="[Data]" displayFolder="" count="0" memberValueDatatype="130" unbalanced="0"/>
    <cacheHierarchy uniqueName="[Data].[microred]" caption="microred" attribute="1" defaultMemberUniqueName="[Data].[microred].[All]" allUniqueName="[Data].[microred].[All]" dimensionUniqueName="[Data]" displayFolder="" count="0" memberValueDatatype="130" unbalanced="0"/>
    <cacheHierarchy uniqueName="[Data].[e_salud]" caption="e_salud" attribute="1" defaultMemberUniqueName="[Data].[e_salud].[All]" allUniqueName="[Data].[e_salud].[All]" dimensionUniqueName="[Data]" displayFolder="" count="0" memberValueDatatype="130" unbalanced="0"/>
    <cacheHierarchy uniqueName="[Data].[semana_not]" caption="semana_not" attribute="1" defaultMemberUniqueName="[Data].[semana_not].[All]" allUniqueName="[Data].[semana_not].[All]" dimensionUniqueName="[Data]" displayFolder="" count="0" memberValueDatatype="5" unbalanced="0"/>
    <cacheHierarchy uniqueName="[Data].[an_notific]" caption="an_notific" attribute="1" defaultMemberUniqueName="[Data].[an_notific].[All]" allUniqueName="[Data].[an_notific].[All]" dimensionUniqueName="[Data]" displayFolder="" count="0" memberValueDatatype="5" unbalanced="0"/>
    <cacheHierarchy uniqueName="[Data].[fecha_ing]" caption="fecha_ing" attribute="1" time="1" defaultMemberUniqueName="[Data].[fecha_ing].[All]" allUniqueName="[Data].[fecha_ing].[All]" dimensionUniqueName="[Data]" displayFolder="" count="0" memberValueDatatype="7" unbalanced="0"/>
    <cacheHierarchy uniqueName="[Data].[ficha_inv]" caption="ficha_inv" attribute="1" defaultMemberUniqueName="[Data].[ficha_inv].[All]" allUniqueName="[Data].[ficha_inv].[All]" dimensionUniqueName="[Data]" displayFolder="" count="0" memberValueDatatype="130" unbalanced="0"/>
    <cacheHierarchy uniqueName="[Data].[tipo_noti]" caption="tipo_noti" attribute="1" defaultMemberUniqueName="[Data].[tipo_noti].[All]" allUniqueName="[Data].[tipo_noti].[All]" dimensionUniqueName="[Data]" displayFolder="" count="0" memberValueDatatype="130" unbalanced="0"/>
    <cacheHierarchy uniqueName="[Data].[clave]" caption="clave" attribute="1" defaultMemberUniqueName="[Data].[clave].[All]" allUniqueName="[Data].[clave].[All]" dimensionUniqueName="[Data]" displayFolder="" count="0" memberValueDatatype="130" unbalanced="0"/>
    <cacheHierarchy uniqueName="[Data].[verifica]" caption="verifica" attribute="1" defaultMemberUniqueName="[Data].[verifica].[All]" allUniqueName="[Data].[verifica].[All]" dimensionUniqueName="[Data]" displayFolder="" count="0" memberValueDatatype="130" unbalanced="0"/>
    <cacheHierarchy uniqueName="[Data].[gestante]" caption="gestante" attribute="1" defaultMemberUniqueName="[Data].[gestante].[All]" allUniqueName="[Data].[gestante].[All]" dimensionUniqueName="[Data]" displayFolder="" count="0" memberValueDatatype="5" unbalanced="0"/>
    <cacheHierarchy uniqueName="[Data].[dni]" caption="dni" attribute="1" defaultMemberUniqueName="[Data].[dni].[All]" allUniqueName="[Data].[dni].[All]" dimensionUniqueName="[Data]" displayFolder="" count="0" memberValueDatatype="5" unbalanced="0"/>
    <cacheHierarchy uniqueName="[Data].[IDENTIFICADOR]" caption="IDENTIFICADOR" attribute="1" defaultMemberUniqueName="[Data].[IDENTIFICADOR].[All]" allUniqueName="[Data].[IDENTIFICADOR].[All]" dimensionUniqueName="[Data]" displayFolder="" count="0" memberValueDatatype="130" unbalanced="0"/>
    <cacheHierarchy uniqueName="[Data].[muestra]" caption="muestra" attribute="1" defaultMemberUniqueName="[Data].[muestra].[All]" allUniqueName="[Data].[muestra].[All]" dimensionUniqueName="[Data]" displayFolder="" count="0" memberValueDatatype="130" unbalanced="0"/>
    <cacheHierarchy uniqueName="[Data].[hc]" caption="hc" attribute="1" defaultMemberUniqueName="[Data].[hc].[All]" allUniqueName="[Data].[hc].[All]" dimensionUniqueName="[Data]" displayFolder="" count="0" memberValueDatatype="130" unbalanced="0"/>
    <cacheHierarchy uniqueName="[Data].[fecha_hos]" caption="fecha_hos" attribute="1" time="1" defaultMemberUniqueName="[Data].[fecha_hos].[All]" allUniqueName="[Data].[fecha_hos].[All]" dimensionUniqueName="[Data]" displayFolder="" count="0" memberValueDatatype="7" unbalanced="0"/>
    <cacheHierarchy uniqueName="[Data].[tip_zona]" caption="tip_zona" attribute="1" defaultMemberUniqueName="[Data].[tip_zona].[All]" allUniqueName="[Data].[tip_zona].[All]" dimensionUniqueName="[Data]" displayFolder="" count="0" memberValueDatatype="5" unbalanced="0"/>
    <cacheHierarchy uniqueName="[Data].[cod_pais]" caption="cod_pais" attribute="1" defaultMemberUniqueName="[Data].[cod_pais].[All]" allUniqueName="[Data].[cod_pais].[All]" dimensionUniqueName="[Data]" displayFolder="" count="0" memberValueDatatype="5" unbalanced="0"/>
    <cacheHierarchy uniqueName="[Data].[NACIONALIDAD]" caption="NACIONALIDAD" attribute="1" defaultMemberUniqueName="[Data].[NACIONALIDAD].[All]" allUniqueName="[Data].[NACIONALIDAD].[All]" dimensionUniqueName="[Data]" displayFolder="" count="0" memberValueDatatype="130" unbalanced="0"/>
    <cacheHierarchy uniqueName="[Data].[direccion]" caption="direccion" attribute="1" defaultMemberUniqueName="[Data].[direccion].[All]" allUniqueName="[Data].[direccion].[All]" dimensionUniqueName="[Data]" displayFolder="" count="0" memberValueDatatype="130" unbalanced="0"/>
    <cacheHierarchy uniqueName="[Data].[etniaproc]" caption="etniaproc" attribute="1" defaultMemberUniqueName="[Data].[etniaproc].[All]" allUniqueName="[Data].[etniaproc].[All]" dimensionUniqueName="[Data]" displayFolder="" count="0" memberValueDatatype="5" unbalanced="0"/>
    <cacheHierarchy uniqueName="[Data].[etnias]" caption="etnias" attribute="1" defaultMemberUniqueName="[Data].[etnias].[All]" allUniqueName="[Data].[etnias].[All]" dimensionUniqueName="[Data]" displayFolder="" count="0" memberValueDatatype="5" unbalanced="0"/>
    <cacheHierarchy uniqueName="[Data].[procede]" caption="procede" attribute="1" defaultMemberUniqueName="[Data].[procede].[All]" allUniqueName="[Data].[procede].[All]" dimensionUniqueName="[Data]" displayFolder="" count="0" memberValueDatatype="130" unbalanced="0"/>
    <cacheHierarchy uniqueName="[Data].[otroproc]" caption="otroproc" attribute="1" defaultMemberUniqueName="[Data].[otroproc].[All]" allUniqueName="[Data].[otroproc].[All]" dimensionUniqueName="[Data]" displayFolder="" count="0" memberValueDatatype="5" unbalanced="0"/>
    <cacheHierarchy uniqueName="[Data].[USUARIO]" caption="USUARIO" attribute="1" defaultMemberUniqueName="[Data].[USUARIO].[All]" allUniqueName="[Data].[USUARIO].[All]" dimensionUniqueName="[Data]" displayFolder="" count="0" memberValueDatatype="5" unbalanced="0"/>
    <cacheHierarchy uniqueName="[Data].[FECHA_MOD]" caption="FECHA_MOD" attribute="1" time="1" defaultMemberUniqueName="[Data].[FECHA_MOD].[All]" allUniqueName="[Data].[FECHA_MOD].[All]" dimensionUniqueName="[Data]" displayFolder="" count="0" memberValueDatatype="7" unbalanced="0"/>
    <cacheHierarchy uniqueName="[Data].[USUARIO_MOD]" caption="USUARIO_MOD" attribute="1" defaultMemberUniqueName="[Data].[USUARIO_MOD].[All]" allUniqueName="[Data].[USUARIO_MOD].[All]" dimensionUniqueName="[Data]" displayFolder="" count="0" memberValueDatatype="130" unbalanced="0"/>
    <cacheHierarchy uniqueName="[Data].[Diagnóstico]" caption="Diagnóstico" attribute="1" defaultMemberUniqueName="[Data].[Diagnóstico].[All]" allUniqueName="[Data].[Diagnóstico].[All]" dimensionUniqueName="[Data]" displayFolder="" count="2" memberValueDatatype="130" unbalanced="0">
      <fieldsUsage count="2">
        <fieldUsage x="-1"/>
        <fieldUsage x="3"/>
      </fieldsUsage>
    </cacheHierarchy>
    <cacheHierarchy uniqueName="[Data].[EESS]" caption="EESS" attribute="1" defaultMemberUniqueName="[Data].[EESS].[All]" allUniqueName="[Data].[EESS].[All]" dimensionUniqueName="[Data]" displayFolder="" count="2" memberValueDatatype="130" unbalanced="0">
      <fieldsUsage count="2">
        <fieldUsage x="-1"/>
        <fieldUsage x="5"/>
      </fieldsUsage>
    </cacheHierarchy>
    <cacheHierarchy uniqueName="[Data].[MR]" caption="MR" attribute="1" defaultMemberUniqueName="[Data].[MR].[All]" allUniqueName="[Data].[MR].[All]" dimensionUniqueName="[Data]" displayFolder="" count="2" memberValueDatatype="130" unbalanced="0">
      <fieldsUsage count="2">
        <fieldUsage x="-1"/>
        <fieldUsage x="1"/>
      </fieldsUsage>
    </cacheHierarchy>
    <cacheHierarchy uniqueName="[Data].[RED]" caption="RED" attribute="1" defaultMemberUniqueName="[Data].[RED].[All]" allUniqueName="[Data].[RED].[All]" dimensionUniqueName="[Data]" displayFolder="" count="0" memberValueDatatype="130" unbalanced="0"/>
    <cacheHierarchy uniqueName="[Data].[DIRESA]" caption="DIRESA" attribute="1" defaultMemberUniqueName="[Data].[DIRESA].[All]" allUniqueName="[Data].[DIRESA].[All]" dimensionUniqueName="[Data]" displayFolder="" count="0" memberValueDatatype="130" unbalanced="0"/>
    <cacheHierarchy uniqueName="[Data].[DISTRITO]" caption="DISTRITO" attribute="1" defaultMemberUniqueName="[Data].[DISTRITO].[All]" allUniqueName="[Data].[DISTRITO].[All]" dimensionUniqueName="[Data]" displayFolder="" count="0" memberValueDatatype="130" unbalanced="0"/>
    <cacheHierarchy uniqueName="[Data].[PROVINCIA]" caption="PROVINCIA" attribute="1" defaultMemberUniqueName="[Data].[PROVINCIA].[All]" allUniqueName="[Data].[PROVINCIA].[All]" dimensionUniqueName="[Data]" displayFolder="" count="0" memberValueDatatype="130" unbalanced="0"/>
    <cacheHierarchy uniqueName="[Data].[REGIÓN]" caption="REGIÓN" attribute="1" defaultMemberUniqueName="[Data].[REGIÓN].[All]" allUniqueName="[Data].[REGIÓN].[All]" dimensionUniqueName="[Data]" displayFolder="" count="0" memberValueDatatype="130" unbalanced="0"/>
    <cacheHierarchy uniqueName="[edad].[edad]" caption="edad" attribute="1" defaultMemberUniqueName="[edad].[edad].[All]" allUniqueName="[edad].[edad].[All]" dimensionUniqueName="[edad]" displayFolder="" count="0" memberValueDatatype="5" unbalanced="0"/>
    <cacheHierarchy uniqueName="[edad].[grupos de edad]" caption="grupos de edad" attribute="1" defaultMemberUniqueName="[edad].[grupos de edad].[All]" allUniqueName="[edad].[grupos de edad].[All]" dimensionUniqueName="[edad]" displayFolder="" count="0" memberValueDatatype="130" unbalanced="0"/>
    <cacheHierarchy uniqueName="[edad].[edad noti]" caption="edad noti" attribute="1" defaultMemberUniqueName="[edad].[edad noti].[All]" allUniqueName="[edad].[edad noti].[All]" dimensionUniqueName="[edad]" displayFolder="" count="0" memberValueDatatype="130" unbalanced="0"/>
    <cacheHierarchy uniqueName="[edad].[edad asis]" caption="edad asis" attribute="1" defaultMemberUniqueName="[edad].[edad asis].[All]" allUniqueName="[edad].[edad asis].[All]" dimensionUniqueName="[edad]" displayFolder="" count="0" memberValueDatatype="130" unbalanced="0"/>
    <cacheHierarchy uniqueName="[Measures].[__XL_Count edad]" caption="__XL_Count edad" measure="1" displayFolder="" measureGroup="edad" count="0" hidden="1"/>
    <cacheHierarchy uniqueName="[Measures].[__XL_Count Data]" caption="__XL_Count Data" measure="1" displayFolder="" measureGroup="Data" count="0" hidden="1"/>
    <cacheHierarchy uniqueName="[Measures].[__No hay medidas definidas]" caption="__No hay medidas definidas" measure="1" displayFolder="" count="0" hidden="1"/>
    <cacheHierarchy uniqueName="[Measures].[Suma de semana]" caption="Suma de semana" measure="1" displayFolder="" measureGroup="Data" count="0" hidden="1"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Recuento de semana]" caption="Recuento de semana" measure="1" displayFolder="" measureGroup="Data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Recuento de fecha_hos]" caption="Recuento de fecha_hos" measure="1" displayFolder="" measureGroup="Data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Recuento de fecha_def]" caption="Recuento de fecha_def" measure="1" displayFolder="" measureGroup="Data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</cacheHierarchies>
  <kpis count="0"/>
  <dimensions count="3">
    <dimension name="Data" uniqueName="[Data]" caption="Data"/>
    <dimension name="edad" uniqueName="[edad]" caption="edad"/>
    <dimension measure="1" name="Measures" uniqueName="[Measures]" caption="Measures"/>
  </dimensions>
  <measureGroups count="2">
    <measureGroup name="Data" caption="Data"/>
    <measureGroup name="edad" caption="edad"/>
  </measureGroups>
  <maps count="3">
    <map measureGroup="0" dimension="0"/>
    <map measureGroup="0" dimension="1"/>
    <map measureGroup="1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9630CA1-0FBE-48B2-BA8E-5AF95C513911}" name="TablaDinámica1" cacheId="9" applyNumberFormats="0" applyBorderFormats="0" applyFontFormats="0" applyPatternFormats="0" applyAlignmentFormats="0" applyWidthHeightFormats="1" dataCaption="Valores" tag="9ee01c46-0dc2-4a19-baeb-8ed0be67a895" updatedVersion="7" minRefreshableVersion="3" subtotalHiddenItems="1" itemPrintTitles="1" createdVersion="5" indent="0" showEmptyRow="1" showEmptyCol="1" outline="1" outlineData="1" multipleFieldFilters="0">
  <location ref="B7:BD17" firstHeaderRow="1" firstDataRow="2" firstDataCol="1" rowPageCount="5" colPageCount="1"/>
  <pivotFields count="8">
    <pivotField dataField="1" subtotalTop="0" showAll="0" defaultSubtotal="0"/>
    <pivotField axis="axisCol" allDrilled="1" subtotalTop="0" showAll="0" dataSourceSort="1" defaultSubtotal="0" defaultAttributeDrillState="1">
      <items count="5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</items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8">
        <item s="1" x="0"/>
        <item s="1" x="1"/>
        <item s="1" x="2"/>
        <item s="1" x="3"/>
        <item s="1" x="4"/>
        <item s="1" x="5"/>
        <item s="1" x="6"/>
        <item s="1" x="7"/>
      </items>
    </pivotField>
    <pivotField axis="axisPage" allDrilled="1" subtotalTop="0" showAll="0" dataSourceSort="1" defaultSubtotal="0" defaultAttributeDrillState="1"/>
  </pivotFields>
  <rowFields count="1">
    <field x="6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1"/>
  </colFields>
  <colItems count="5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 t="grand">
      <x/>
    </i>
  </colItems>
  <pageFields count="5">
    <pageField fld="5" hier="49" name="[Data].[MR].&amp;[SIN MICRORED]" cap="SIN MICRORED"/>
    <pageField fld="7" hier="48" name="[Data].[EESS].&amp;[HOSPITAL DE MOYOBAMBA]" cap="HOSPITAL DE MOYOBAMBA"/>
    <pageField fld="4" hier="47" name="[Data].[Diagnóstico].&amp;[Dengue Grave]" cap="Dengue Grave"/>
    <pageField fld="3" hier="3" name="[Data].[tipo_dx].&amp;[C]" cap="C"/>
    <pageField fld="2" hier="52" name="[Data].[DISTRITO].[All]" cap="All"/>
  </pageFields>
  <dataFields count="1">
    <dataField name="Recuento de semana" fld="0" subtotal="count" baseField="0" baseItem="0"/>
  </dataFields>
  <pivotHierarchies count="66">
    <pivotHierarchy dragToData="1"/>
    <pivotHierarchy dragToData="1"/>
    <pivotHierarchy dragToData="1"/>
    <pivotHierarchy multipleItemSelectionAllowed="1" dragToData="1">
      <members count="2" level="1">
        <member name="[Data].[tipo_dx].&amp;[C]"/>
        <member name="[Data].[tipo_dx].&amp;[P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3" level="1">
        <member name="[Data].[Diagnóstico].&amp;[Dengue Grave]"/>
        <member name="[Data].[Diagnóstico].&amp;[Dengue Con Signos De Alarma]"/>
        <member name="[Data].[Diagnóstico].&amp;[Dengue Sin Signos De Alarma]"/>
      </members>
    </pivotHierarchy>
    <pivotHierarchy multipleItemSelectionAllowed="1" dragToData="1">
      <members count="1" level="1">
        <member name="[Data].[EESS].&amp;[HOSPITAL DE MOYOBAMBA]"/>
      </members>
    </pivotHierarchy>
    <pivotHierarchy multipleItemSelectionAllowed="1" dragToData="1">
      <members count="1" level="1">
        <member name="[Data].[MR].&amp;[SIN MICRORED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 caption="Recuento de semana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0"/>
  </rowHierarchiesUsage>
  <colHierarchiesUsage count="1">
    <colHierarchyUsage hierarchyUsage="1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Data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DDC9A92-7458-476F-BF28-4EFA956297D7}" name="TablaDinámica5" cacheId="4" applyNumberFormats="0" applyBorderFormats="0" applyFontFormats="0" applyPatternFormats="0" applyAlignmentFormats="0" applyWidthHeightFormats="1" dataCaption="Valores" grandTotalCaption="Total" tag="f8c5615e-07f8-4607-be3b-da909ff1f613" updatedVersion="7" minRefreshableVersion="3" subtotalHiddenItems="1" itemPrintTitles="1" createdVersion="5" indent="0" showEmptyRow="1" showEmptyCol="1" outline="1" outlineData="1" multipleFieldFilters="0" chartFormat="5">
  <location ref="B117:BC122" firstHeaderRow="1" firstDataRow="2" firstDataCol="1" rowPageCount="4" colPageCount="1"/>
  <pivotFields count="7">
    <pivotField dataField="1" subtotalTop="0" showAll="0" defaultSubtotal="0"/>
    <pivotField axis="axisCol" allDrilled="1" subtotalTop="0" showAll="0" dataSourceSort="1" defaultSubtotal="0" defaultAttributeDrillState="1">
      <items count="5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</items>
    </pivotField>
    <pivotField axis="axisRow" allDrilled="1" subtotalTop="0" showAll="0" dataSourceSort="1" defaultSubtotal="0" defaultAttributeDrillState="1">
      <items count="3">
        <item s="1" x="0"/>
        <item s="1" x="1"/>
        <item s="1" x="2"/>
      </items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</pivotFields>
  <rowFields count="1">
    <field x="2"/>
  </rowFields>
  <rowItems count="4">
    <i>
      <x/>
    </i>
    <i>
      <x v="1"/>
    </i>
    <i>
      <x v="2"/>
    </i>
    <i t="grand">
      <x/>
    </i>
  </rowItems>
  <colFields count="1">
    <field x="1"/>
  </colFields>
  <colItems count="5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 t="grand">
      <x/>
    </i>
  </colItems>
  <pageFields count="4">
    <pageField fld="3" hier="49" name="[Data].[MR].&amp;[SIN MICRORED]" cap="SIN MICRORED"/>
    <pageField fld="6" hier="48" name="[Data].[EESS].&amp;[HOSPITAL DE MOYOBAMBA]" cap="HOSPITAL DE MOYOBAMBA"/>
    <pageField fld="5" hier="3" name="[Data].[tipo_dx].&amp;[C]" cap="C"/>
    <pageField fld="4" hier="47" name="[Data].[Diagnóstico].&amp;[Dengue Grave]" cap="Dengue Grave"/>
  </pageFields>
  <dataFields count="1">
    <dataField name="Recuento de semana" fld="0" subtotal="count" baseField="0" baseItem="0"/>
  </dataFields>
  <pivotHierarchies count="66">
    <pivotHierarchy multipleItemSelectionAllowed="1" dragToData="1"/>
    <pivotHierarchy dragToData="1"/>
    <pivotHierarchy dragToData="1"/>
    <pivotHierarchy multipleItemSelectionAllowed="1" dragToData="1">
      <members count="1" level="1">
        <member name="[Data].[tipo_dx].&amp;[C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3" level="1">
        <member name="[Data].[Diagnóstico].&amp;[Dengue Grave]"/>
        <member name="[Data].[Diagnóstico].&amp;[Dengue Con Signos De Alarma]"/>
        <member name="[Data].[Diagnóstico].&amp;[Dengue Sin Signos De Alarma]"/>
      </members>
    </pivotHierarchy>
    <pivotHierarchy multipleItemSelectionAllowed="1" dragToData="1">
      <members count="1" level="1">
        <member name="[Data].[EESS].&amp;[HOSPITAL DE MOYOBAMBA]"/>
      </members>
    </pivotHierarchy>
    <pivotHierarchy multipleItemSelectionAllowed="1" dragToData="1">
      <members count="1" level="1">
        <member name="[Data].[MR].&amp;[SIN MICRORED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 caption="Recuento de semana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0"/>
  </rowHierarchiesUsage>
  <colHierarchiesUsage count="1">
    <colHierarchyUsage hierarchyUsage="1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Data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A52113D-E74C-4181-B0CE-F2E2F7FCF565}" name="TablaDinámica6" cacheId="1" applyNumberFormats="0" applyBorderFormats="0" applyFontFormats="0" applyPatternFormats="0" applyAlignmentFormats="0" applyWidthHeightFormats="1" dataCaption="Valores" grandTotalCaption="Total" tag="e53d8ed8-a47a-451a-8d0c-2663440b47a7" updatedVersion="7" minRefreshableVersion="3" itemPrintTitles="1" createdVersion="5" indent="0" showEmptyRow="1" showEmptyCol="1" outline="1" outlineData="1" multipleFieldFilters="0" chartFormat="5">
  <location ref="B64:C70" firstHeaderRow="1" firstDataRow="1" firstDataCol="1" rowPageCount="5" colPageCount="1"/>
  <pivotFields count="7">
    <pivotField axis="axisRow" allDrilled="1" subtotalTop="0" showAll="0" defaultSubtotal="0" defaultAttributeDrillState="1">
      <items count="5">
        <item n="Niño (0a - 11a)" x="4"/>
        <item n="Adolescente (12a - 17a)" x="0"/>
        <item n="Joven (18a - 29a)" x="3"/>
        <item n="Adulto (30a - 59a)" x="1"/>
        <item n="Adulto mayor (60a +)" x="2"/>
      </items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dataField="1" subtotalTop="0" showAll="0" defaultSubtotal="0"/>
    <pivotField axis="axisPage" allDrilled="1" subtotalTop="0" showAll="0" dataSourceSort="1" defaultSubtotal="0" defaultAttributeDrillState="1"/>
  </pivotFields>
  <rowFields count="1">
    <field x="0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pageFields count="5">
    <pageField fld="1" hier="0" name="[Data].[ano].&amp;[2.024E3]" cap="2024"/>
    <pageField fld="2" hier="49" name="[Data].[MR].&amp;[SIN MICRORED]" cap="SIN MICRORED"/>
    <pageField fld="6" hier="48" name="[Data].[EESS].&amp;[HOSPITAL DE MOYOBAMBA]" cap="HOSPITAL DE MOYOBAMBA"/>
    <pageField fld="3" hier="47" name="[Data].[Diagnóstico].&amp;[Dengue Grave]" cap="Dengue Grave"/>
    <pageField fld="4" hier="3" name="[Data].[tipo_dx].&amp;[C]" cap="C"/>
  </pageFields>
  <dataFields count="1">
    <dataField name="Recuento de semana" fld="5" subtotal="count" baseField="0" baseItem="3"/>
  </dataFields>
  <pivotHierarchies count="66">
    <pivotHierarchy multipleItemSelectionAllowed="1" dragToData="1">
      <members count="1" level="1">
        <member name="[Data].[ano].&amp;[2.024E3]"/>
      </members>
    </pivotHierarchy>
    <pivotHierarchy dragToData="1"/>
    <pivotHierarchy dragToData="1"/>
    <pivotHierarchy multipleItemSelectionAllowed="1" dragToData="1">
      <members count="1" level="1">
        <member name="[Data].[tipo_dx].&amp;[C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3" level="1">
        <member name="[Data].[Diagnóstico].&amp;[Dengue Grave]"/>
        <member name="[Data].[Diagnóstico].&amp;[Dengue Con Signos De Alarma]"/>
        <member name="[Data].[Diagnóstico].&amp;[Dengue Sin Signos De Alarma]"/>
      </members>
    </pivotHierarchy>
    <pivotHierarchy multipleItemSelectionAllowed="1" dragToData="1">
      <members count="1" level="1">
        <member name="[Data].[EESS].&amp;[HOSPITAL DE MOYOBAMBA]"/>
      </members>
    </pivotHierarchy>
    <pivotHierarchy multipleItemSelectionAllowed="1" dragToData="1">
      <members count="1" level="1">
        <member name="[Data].[MR].&amp;[SIN MICRORED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 caption="Recuento de semana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58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edad]"/>
        <x15:activeTabTopLevelEntity name="[Data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DE382A6-B037-4491-A636-EE4C7C263736}" name="TablaDinámica8" cacheId="3" applyNumberFormats="0" applyBorderFormats="0" applyFontFormats="0" applyPatternFormats="0" applyAlignmentFormats="0" applyWidthHeightFormats="1" dataCaption="Valores" grandTotalCaption="Total" tag="369c1c22-84db-469f-adaf-e185eb8e655e" updatedVersion="7" minRefreshableVersion="3" subtotalHiddenItems="1" itemPrintTitles="1" createdVersion="5" indent="0" showEmptyRow="1" showEmptyCol="1" outline="1" outlineData="1" multipleFieldFilters="0" chartFormat="5">
  <location ref="B95:DT101" firstHeaderRow="1" firstDataRow="3" firstDataCol="1" rowPageCount="3" colPageCount="1"/>
  <pivotFields count="7">
    <pivotField dataField="1" subtotalTop="0" showAll="0" defaultSubtotal="0"/>
    <pivotField axis="axisCol" allDrilled="1" subtotalTop="0" showAll="0" dataSourceSort="1" defaultSubtotal="0" defaultAttributeDrillState="1">
      <items count="3">
        <item s="1" x="0"/>
        <item s="1" x="1"/>
        <item s="1" x="2"/>
      </items>
    </pivotField>
    <pivotField axis="axisCol" allDrilled="1" subtotalTop="0" showAll="0" dataSourceSort="1" defaultSubtotal="0" defaultAttributeDrillState="1">
      <items count="5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</items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Row" allDrilled="1" subtotalTop="0" showAll="0" defaultSubtotal="0" defaultAttributeDrillState="1">
      <items count="3">
        <item s="1" x="2"/>
        <item s="1" x="0"/>
        <item s="1" x="1"/>
      </items>
    </pivotField>
    <pivotField axis="axisPage" allDrilled="1" subtotalTop="0" showAll="0" dataSourceSort="1" defaultSubtotal="0" defaultAttributeDrillState="1"/>
  </pivotFields>
  <rowFields count="1">
    <field x="5"/>
  </rowFields>
  <rowItems count="4">
    <i>
      <x/>
    </i>
    <i>
      <x v="1"/>
    </i>
    <i>
      <x v="2"/>
    </i>
    <i t="grand">
      <x/>
    </i>
  </rowItems>
  <colFields count="2">
    <field x="1"/>
    <field x="2"/>
  </colFields>
  <colItems count="122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>
      <x v="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t="grand">
      <x/>
    </i>
  </colItems>
  <pageFields count="3">
    <pageField fld="3" hier="49" name="[Data].[MR].&amp;[SIN MICRORED]" cap="SIN MICRORED"/>
    <pageField fld="6" hier="48" name="[Data].[EESS].&amp;[HOSPITAL DE MOYOBAMBA]" cap="HOSPITAL DE MOYOBAMBA"/>
    <pageField fld="4" hier="3" name="[Data].[tipo_dx].&amp;[C]" cap="C"/>
  </pageFields>
  <dataFields count="1">
    <dataField name="Recuento de semana" fld="0" subtotal="count" baseField="0" baseItem="0"/>
  </dataFields>
  <pivotHierarchies count="66">
    <pivotHierarchy dragToData="1"/>
    <pivotHierarchy dragToData="1"/>
    <pivotHierarchy dragToData="1"/>
    <pivotHierarchy multipleItemSelectionAllowed="1" dragToData="1">
      <members count="1" level="1">
        <member name="[Data].[tipo_dx].&amp;[C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>
      <members count="1" level="1">
        <member name="[Data].[EESS].&amp;[HOSPITAL DE MOYOBAMBA]"/>
      </members>
    </pivotHierarchy>
    <pivotHierarchy multipleItemSelectionAllowed="1" dragToData="1">
      <members count="1" level="1">
        <member name="[Data].[MR].&amp;[SIN MICRORED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 caption="Recuento de semana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47"/>
  </rowHierarchiesUsage>
  <colHierarchiesUsage count="2">
    <colHierarchyUsage hierarchyUsage="0"/>
    <colHierarchyUsage hierarchyUsage="1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Data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CC08171-DE68-491B-BF43-5C4B0490AA33}" name="TablaDinámica3" cacheId="8" applyNumberFormats="0" applyBorderFormats="0" applyFontFormats="0" applyPatternFormats="0" applyAlignmentFormats="0" applyWidthHeightFormats="1" dataCaption="Valores" grandTotalCaption="Total" tag="3fff9790-d27d-4603-9888-35b5d3a51861" updatedVersion="7" minRefreshableVersion="3" itemPrintTitles="1" createdVersion="5" indent="0" showEmptyRow="1" showEmptyCol="1" outline="1" outlineData="1" multipleFieldFilters="0">
  <location ref="L7:O10" firstHeaderRow="1" firstDataRow="2" firstDataCol="1" rowPageCount="3" colPageCount="1"/>
  <pivotFields count="6"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Col" allDrilled="1" subtotalTop="0" showAll="0" defaultSubtotal="0" defaultAttributeDrillState="1">
      <items count="2">
        <item s="1" x="1"/>
        <item s="1" x="0"/>
      </items>
    </pivotField>
    <pivotField dataField="1" subtotalTop="0" showAll="0" defaultSubtotal="0"/>
    <pivotField axis="axisRow" allDrilled="1" subtotalTop="0" showAll="0" dataSourceSort="1" defaultSubtotal="0" defaultAttributeDrillState="1">
      <items count="1">
        <item s="1" x="0"/>
      </items>
    </pivotField>
  </pivotFields>
  <rowFields count="1">
    <field x="5"/>
  </rowFields>
  <rowItems count="2">
    <i>
      <x/>
    </i>
    <i t="grand">
      <x/>
    </i>
  </rowItems>
  <colFields count="1">
    <field x="3"/>
  </colFields>
  <colItems count="3">
    <i>
      <x/>
    </i>
    <i>
      <x v="1"/>
    </i>
    <i t="grand">
      <x/>
    </i>
  </colItems>
  <pageFields count="3">
    <pageField fld="0" hier="0" name="[Data].[ano].&amp;[2.024E3]" cap="2024"/>
    <pageField fld="1" hier="49" name="[Data].[MR].&amp;[SIN MICRORED]" cap="SIN MICRORED"/>
    <pageField fld="2" hier="3" name="[Data].[tipo_dx].&amp;[C]" cap="C"/>
  </pageFields>
  <dataFields count="1">
    <dataField name="Recuento de semana" fld="4" subtotal="count" baseField="0" baseItem="0"/>
  </dataFields>
  <pivotHierarchies count="66">
    <pivotHierarchy multipleItemSelectionAllowed="1" dragToData="1">
      <members count="1" level="1">
        <member name="[Data].[ano].&amp;[2.024E3]"/>
      </members>
    </pivotHierarchy>
    <pivotHierarchy dragToData="1"/>
    <pivotHierarchy dragToData="1"/>
    <pivotHierarchy multipleItemSelectionAllowed="1" dragToData="1">
      <members count="1" level="1">
        <member name="[Data].[tipo_dx].&amp;[C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3" level="1">
        <member name="[Data].[Diagnóstico].&amp;[Dengue Grave]"/>
        <member name=""/>
        <member name=""/>
      </members>
    </pivotHierarchy>
    <pivotHierarchy dragToData="1"/>
    <pivotHierarchy multipleItemSelectionAllowed="1" dragToData="1">
      <members count="1" level="1">
        <member name="[Data].[MR].&amp;[SIN MICRORED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 caption="Recuento de semana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48"/>
  </rowHierarchiesUsage>
  <colHierarchiesUsage count="1">
    <colHierarchyUsage hierarchyUsage="47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Data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3CB9DDD-93BE-4855-B4FA-A75D552B2275}" name="TablaDinámica9" cacheId="6" applyNumberFormats="0" applyBorderFormats="0" applyFontFormats="0" applyPatternFormats="0" applyAlignmentFormats="0" applyWidthHeightFormats="1" dataCaption="Valores" grandTotalCaption="Total" tag="a1dccb74-0353-4845-9992-69ba15db0c23" updatedVersion="7" minRefreshableVersion="3" subtotalHiddenItems="1" itemPrintTitles="1" createdVersion="5" indent="0" showEmptyRow="1" showEmptyCol="1" outline="1" outlineData="1" multipleFieldFilters="0" chartFormat="5">
  <location ref="B143:BC148" firstHeaderRow="1" firstDataRow="2" firstDataCol="1" rowPageCount="4" colPageCount="1"/>
  <pivotFields count="7">
    <pivotField axis="axisCol" allDrilled="1" subtotalTop="0" showAll="0" dataSourceSort="1" defaultSubtotal="0" defaultAttributeDrillState="1">
      <items count="5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</items>
    </pivotField>
    <pivotField axis="axisRow" allDrilled="1" subtotalTop="0" showAll="0" dataSourceSort="1" defaultSubtotal="0" defaultAttributeDrillState="1">
      <items count="3">
        <item s="1" x="0"/>
        <item s="1" x="1"/>
        <item s="1" x="2"/>
      </items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dataField="1" subtotalTop="0" showAll="0" defaultSubtotal="0"/>
    <pivotField axis="axisPage" allDrilled="1" subtotalTop="0" showAll="0" dataSourceSort="1" defaultSubtotal="0" defaultAttributeDrillState="1"/>
  </pivotFields>
  <rowFields count="1">
    <field x="1"/>
  </rowFields>
  <rowItems count="4">
    <i>
      <x/>
    </i>
    <i>
      <x v="1"/>
    </i>
    <i>
      <x v="2"/>
    </i>
    <i t="grand">
      <x/>
    </i>
  </rowItems>
  <colFields count="1">
    <field x="0"/>
  </colFields>
  <colItems count="5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 t="grand">
      <x/>
    </i>
  </colItems>
  <pageFields count="4">
    <pageField fld="2" hier="49" name="[Data].[MR].&amp;[SIN MICRORED]" cap="SIN MICRORED"/>
    <pageField fld="6" hier="48" name="[Data].[EESS].&amp;[HOSPITAL DE MOYOBAMBA]" cap="HOSPITAL DE MOYOBAMBA"/>
    <pageField fld="4" hier="3" name="[Data].[tipo_dx].&amp;[C]" cap="C"/>
    <pageField fld="3" hier="47" name="[Data].[Diagnóstico].&amp;[Dengue Grave]" cap="Dengue Grave"/>
  </pageFields>
  <dataFields count="1">
    <dataField name="Recuento de fecha_def" fld="5" subtotal="count" baseField="0" baseItem="0"/>
  </dataFields>
  <pivotHierarchies count="66">
    <pivotHierarchy multipleItemSelectionAllowed="1" dragToData="1"/>
    <pivotHierarchy dragToData="1"/>
    <pivotHierarchy dragToData="1"/>
    <pivotHierarchy multipleItemSelectionAllowed="1" dragToData="1">
      <members count="1" level="1">
        <member name="[Data].[tipo_dx].&amp;[C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3" level="1">
        <member name="[Data].[Diagnóstico].&amp;[Dengue Grave]"/>
        <member name="[Data].[Diagnóstico].&amp;[Dengue Con Signos De Alarma]"/>
        <member name="[Data].[Diagnóstico].&amp;[Dengue Sin Signos De Alarma]"/>
      </members>
    </pivotHierarchy>
    <pivotHierarchy multipleItemSelectionAllowed="1" dragToData="1">
      <members count="1" level="1">
        <member name="[Data].[EESS].&amp;[HOSPITAL DE MOYOBAMBA]"/>
      </members>
    </pivotHierarchy>
    <pivotHierarchy multipleItemSelectionAllowed="1" dragToData="1">
      <members count="1" level="1">
        <member name="[Data].[MR].&amp;[SIN MICRORED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 caption="Recuento de semana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0"/>
  </rowHierarchiesUsage>
  <colHierarchiesUsage count="1">
    <colHierarchyUsage hierarchyUsage="1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Data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F4947F5-0001-4190-B5D2-5FDABE9F64B8}" name="TablaDinámica2" cacheId="7" applyNumberFormats="0" applyBorderFormats="0" applyFontFormats="0" applyPatternFormats="0" applyAlignmentFormats="0" applyWidthHeightFormats="1" dataCaption="Valores" grandTotalCaption="Total" tag="f32b78ff-0b4d-4dc7-a7b0-e48318947379" updatedVersion="7" minRefreshableVersion="3" subtotalHiddenItems="1" itemPrintTitles="1" createdVersion="5" indent="0" showEmptyRow="1" showEmptyCol="1" outline="1" outlineData="1" multipleFieldFilters="0">
  <location ref="B7:E22" firstHeaderRow="1" firstDataRow="2" firstDataCol="1" rowPageCount="4" colPageCount="1"/>
  <pivotFields count="7">
    <pivotField dataField="1" subtotalTop="0" showAll="0" defaultSubtotal="0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Col" allDrilled="1" subtotalTop="0" showAll="0" defaultSubtotal="0" defaultAttributeDrillState="1">
      <items count="2">
        <item s="1" x="1"/>
        <item s="1" x="0"/>
      </items>
    </pivotField>
    <pivotField axis="axisRow" allDrilled="1" subtotalTop="0" showAll="0" defaultSubtotal="0" defaultAttributeDrillState="1">
      <items count="13">
        <item x="5"/>
        <item x="4"/>
        <item x="0"/>
        <item x="1"/>
        <item x="10"/>
        <item x="9"/>
        <item x="3"/>
        <item x="6"/>
        <item x="2"/>
        <item x="7"/>
        <item x="8"/>
        <item x="11"/>
        <item x="12"/>
      </items>
    </pivotField>
    <pivotField axis="axisPage" allDrilled="1" subtotalTop="0" showAll="0" dataSourceSort="1" defaultSubtotal="0" defaultAttributeDrillState="1"/>
  </pivotFields>
  <rowFields count="1">
    <field x="5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4"/>
  </colFields>
  <colItems count="3">
    <i>
      <x/>
    </i>
    <i>
      <x v="1"/>
    </i>
    <i t="grand">
      <x/>
    </i>
  </colItems>
  <pageFields count="4">
    <pageField fld="1" hier="0" name="[Data].[ano].&amp;[2.024E3]" cap="2024"/>
    <pageField fld="2" hier="49" name="[Data].[MR].&amp;[SIN MICRORED]" cap="SIN MICRORED"/>
    <pageField fld="6" hier="48" name="[Data].[EESS].&amp;[HOSPITAL DE MOYOBAMBA]" cap="HOSPITAL DE MOYOBAMBA"/>
    <pageField fld="3" hier="3" name="[Data].[tipo_dx].&amp;[C]" cap="C"/>
  </pageFields>
  <dataFields count="1">
    <dataField name="Recuento de semana" fld="0" subtotal="count" baseField="0" baseItem="0"/>
  </dataFields>
  <pivotHierarchies count="66">
    <pivotHierarchy multipleItemSelectionAllowed="1" dragToData="1">
      <members count="1" level="1">
        <member name="[Data].[ano].&amp;[2.024E3]"/>
      </members>
    </pivotHierarchy>
    <pivotHierarchy dragToData="1"/>
    <pivotHierarchy dragToData="1"/>
    <pivotHierarchy multipleItemSelectionAllowed="1" dragToData="1">
      <members count="1" level="1">
        <member name="[Data].[tipo_dx].&amp;[C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3" level="1">
        <member name="[Data].[Diagnóstico].&amp;[Dengue Grave]"/>
        <member name=""/>
        <member name=""/>
      </members>
    </pivotHierarchy>
    <pivotHierarchy multipleItemSelectionAllowed="1" dragToData="1">
      <members count="1" level="1">
        <member name="[Data].[EESS].&amp;[HOSPITAL DE MOYOBAMBA]"/>
      </members>
    </pivotHierarchy>
    <pivotHierarchy multipleItemSelectionAllowed="1" dragToData="1">
      <members count="1" level="1">
        <member name="[Data].[MR].&amp;[SIN MICRORED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 caption="Recuento de semana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52"/>
  </rowHierarchiesUsage>
  <colHierarchiesUsage count="1">
    <colHierarchyUsage hierarchyUsage="47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Data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A61B8C5-BA05-4E61-BBCE-A861CA3FC95F}" name="TablaDinámica4" cacheId="0" applyNumberFormats="0" applyBorderFormats="0" applyFontFormats="0" applyPatternFormats="0" applyAlignmentFormats="0" applyWidthHeightFormats="1" dataCaption="Valores" grandTotalCaption="Total" tag="054f111a-dcaa-46fe-a6c2-e6a523d201dd" updatedVersion="7" minRefreshableVersion="3" subtotalHiddenItems="1" itemPrintTitles="1" createdVersion="5" indent="0" showEmptyRow="1" showEmptyCol="1" outline="1" outlineData="1" multipleFieldFilters="0">
  <location ref="B34:E55" firstHeaderRow="1" firstDataRow="2" firstDataCol="1" rowPageCount="5" colPageCount="1"/>
  <pivotFields count="8">
    <pivotField axis="axisRow" allDrilled="1" subtotalTop="0" showAll="0" defaultSubtotal="0" defaultAttributeDrillState="1">
      <items count="19">
        <item x="0"/>
        <item x="9"/>
        <item x="1"/>
        <item x="2"/>
        <item x="3"/>
        <item x="4"/>
        <item x="5"/>
        <item x="6"/>
        <item x="7"/>
        <item x="8"/>
        <item x="10"/>
        <item x="11"/>
        <item x="12"/>
        <item x="13"/>
        <item x="14"/>
        <item x="15"/>
        <item x="16"/>
        <item x="17"/>
        <item x="18"/>
      </items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Col" allDrilled="1" subtotalTop="0" showAll="0" dataSourceSort="1" defaultSubtotal="0" defaultAttributeDrillState="1">
      <items count="2">
        <item x="0"/>
        <item x="1"/>
      </items>
    </pivotField>
    <pivotField dataField="1" subtotalTop="0" showAll="0" defaultSubtotal="0"/>
    <pivotField axis="axisPage" allDrilled="1" subtotalTop="0" showAll="0" dataSourceSort="1" defaultSubtotal="0" defaultAttributeDrillState="1"/>
  </pivotFields>
  <rowFields count="1">
    <field x="0"/>
  </rowFields>
  <row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rowItems>
  <colFields count="1">
    <field x="5"/>
  </colFields>
  <colItems count="3">
    <i>
      <x/>
    </i>
    <i>
      <x v="1"/>
    </i>
    <i t="grand">
      <x/>
    </i>
  </colItems>
  <pageFields count="5">
    <pageField fld="1" hier="0" name="[Data].[ano].&amp;[2.024E3]" cap="2024"/>
    <pageField fld="2" hier="49" name="[Data].[MR].&amp;[SIN MICRORED]" cap="SIN MICRORED"/>
    <pageField fld="7" hier="48" name="[Data].[EESS].&amp;[HOSPITAL DE MOYOBAMBA]" cap="HOSPITAL DE MOYOBAMBA"/>
    <pageField fld="4" hier="47" name="[Data].[Diagnóstico].&amp;[Dengue Grave]" cap="Dengue Grave"/>
    <pageField fld="3" hier="3" name="[Data].[tipo_dx].&amp;[C]" cap="C"/>
  </pageFields>
  <dataFields count="1">
    <dataField name="Recuento de semana" fld="6" subtotal="count" baseField="0" baseItem="0"/>
  </dataFields>
  <pivotHierarchies count="66">
    <pivotHierarchy multipleItemSelectionAllowed="1" dragToData="1">
      <members count="1" level="1">
        <member name="[Data].[ano].&amp;[2.024E3]"/>
      </members>
    </pivotHierarchy>
    <pivotHierarchy dragToData="1"/>
    <pivotHierarchy dragToData="1"/>
    <pivotHierarchy multipleItemSelectionAllowed="1" dragToData="1">
      <members count="1" level="1">
        <member name="[Data].[tipo_dx].&amp;[C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3" level="1">
        <member name="[Data].[Diagnóstico].&amp;[Dengue Grave]"/>
        <member name="[Data].[Diagnóstico].&amp;[Dengue Con Signos De Alarma]"/>
        <member name="[Data].[Diagnóstico].&amp;[Dengue Sin Signos De Alarma]"/>
      </members>
    </pivotHierarchy>
    <pivotHierarchy multipleItemSelectionAllowed="1" dragToData="1">
      <members count="1" level="1">
        <member name="[Data].[EESS].&amp;[HOSPITAL DE MOYOBAMBA]"/>
      </members>
    </pivotHierarchy>
    <pivotHierarchy multipleItemSelectionAllowed="1" dragToData="1">
      <members count="1" level="1">
        <member name="[Data].[MR].&amp;[SIN MICRORED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 caption="Recuento de semana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56"/>
  </rowHierarchiesUsage>
  <colHierarchiesUsage count="1">
    <colHierarchyUsage hierarchyUsage="13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edad]"/>
        <x15:activeTabTopLevelEntity name="[Data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A02F168-943A-4FD3-BD2F-AD84CCE71CD8}" name="TablaDinámica1" cacheId="5" applyNumberFormats="0" applyBorderFormats="0" applyFontFormats="0" applyPatternFormats="0" applyAlignmentFormats="0" applyWidthHeightFormats="1" dataCaption="Valores" grandTotalCaption="Total" tag="69285cd0-b248-4599-9ddf-62fdfa5c936a" updatedVersion="7" minRefreshableVersion="3" subtotalHiddenItems="1" itemPrintTitles="1" createdVersion="5" indent="0" showEmptyRow="1" showEmptyCol="1" outline="1" outlineData="1" multipleFieldFilters="0" chartFormat="5">
  <location ref="B130:BC135" firstHeaderRow="1" firstDataRow="2" firstDataCol="1" rowPageCount="4" colPageCount="1"/>
  <pivotFields count="7">
    <pivotField axis="axisCol" allDrilled="1" subtotalTop="0" showAll="0" dataSourceSort="1" defaultSubtotal="0" defaultAttributeDrillState="1">
      <items count="5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</items>
    </pivotField>
    <pivotField axis="axisRow" allDrilled="1" subtotalTop="0" showAll="0" dataSourceSort="1" defaultSubtotal="0" defaultAttributeDrillState="1">
      <items count="3">
        <item s="1" x="0"/>
        <item s="1" x="1"/>
        <item s="1" x="2"/>
      </items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dataField="1" subtotalTop="0" showAll="0" defaultSubtotal="0"/>
    <pivotField axis="axisPage" allDrilled="1" subtotalTop="0" showAll="0" dataSourceSort="1" defaultSubtotal="0" defaultAttributeDrillState="1"/>
  </pivotFields>
  <rowFields count="1">
    <field x="1"/>
  </rowFields>
  <rowItems count="4">
    <i>
      <x/>
    </i>
    <i>
      <x v="1"/>
    </i>
    <i>
      <x v="2"/>
    </i>
    <i t="grand">
      <x/>
    </i>
  </rowItems>
  <colFields count="1">
    <field x="0"/>
  </colFields>
  <colItems count="5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 t="grand">
      <x/>
    </i>
  </colItems>
  <pageFields count="4">
    <pageField fld="2" hier="49" name="[Data].[MR].&amp;[SIN MICRORED]" cap="SIN MICRORED"/>
    <pageField fld="6" hier="48" name="[Data].[EESS].&amp;[HOSPITAL DE MOYOBAMBA]" cap="HOSPITAL DE MOYOBAMBA"/>
    <pageField fld="4" hier="3" name="[Data].[tipo_dx].&amp;[C]" cap="C"/>
    <pageField fld="3" hier="47" name="[Data].[Diagnóstico].&amp;[Dengue Grave]" cap="Dengue Grave"/>
  </pageFields>
  <dataFields count="1">
    <dataField name="Recuento de fecha_hos" fld="5" subtotal="count" baseField="0" baseItem="0"/>
  </dataFields>
  <pivotHierarchies count="66">
    <pivotHierarchy multipleItemSelectionAllowed="1" dragToData="1"/>
    <pivotHierarchy dragToData="1"/>
    <pivotHierarchy dragToData="1"/>
    <pivotHierarchy multipleItemSelectionAllowed="1" dragToData="1">
      <members count="1" level="1">
        <member name="[Data].[tipo_dx].&amp;[C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3" level="1">
        <member name="[Data].[Diagnóstico].&amp;[Dengue Grave]"/>
        <member name="[Data].[Diagnóstico].&amp;[Dengue Con Signos De Alarma]"/>
        <member name="[Data].[Diagnóstico].&amp;[Dengue Sin Signos De Alarma]"/>
      </members>
    </pivotHierarchy>
    <pivotHierarchy multipleItemSelectionAllowed="1" dragToData="1">
      <members count="1" level="1">
        <member name="[Data].[EESS].&amp;[HOSPITAL DE MOYOBAMBA]"/>
      </members>
    </pivotHierarchy>
    <pivotHierarchy multipleItemSelectionAllowed="1" dragToData="1">
      <members count="1" level="1">
        <member name="[Data].[MR].&amp;[SIN MICRORED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 caption="Recuento de semana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0"/>
  </rowHierarchiesUsage>
  <colHierarchiesUsage count="1">
    <colHierarchyUsage hierarchyUsage="1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Data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666D854-CCB3-427B-8087-170A80D0CD53}" name="TablaDinámica7" cacheId="2" applyNumberFormats="0" applyBorderFormats="0" applyFontFormats="0" applyPatternFormats="0" applyAlignmentFormats="0" applyWidthHeightFormats="1" dataCaption="Valores" grandTotalCaption="Total" tag="4b23b678-a565-4718-b008-58d66099b15f" updatedVersion="7" minRefreshableVersion="3" subtotalHiddenItems="1" itemPrintTitles="1" createdVersion="5" indent="0" showEmptyRow="1" showEmptyCol="1" outline="1" outlineData="1" multipleFieldFilters="0" chartFormat="5">
  <location ref="B79:C85" firstHeaderRow="1" firstDataRow="1" firstDataCol="1" rowPageCount="5" colPageCount="1"/>
  <pivotFields count="7">
    <pivotField dataField="1" subtotalTop="0" showAll="0" defaultSubtotal="0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5">
        <item s="1" x="0"/>
        <item s="1" x="1"/>
        <item s="1" x="2"/>
        <item s="1" x="3"/>
        <item s="1" x="4"/>
      </items>
    </pivotField>
    <pivotField axis="axisPage" allDrilled="1" subtotalTop="0" showAll="0" dataSourceSort="1" defaultSubtotal="0" defaultAttributeDrillState="1"/>
  </pivotFields>
  <rowFields count="1">
    <field x="5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pageFields count="5">
    <pageField fld="1" hier="49" name="[Data].[MR].&amp;[SIN MICRORED]" cap="SIN MICRORED"/>
    <pageField fld="6" hier="48" name="[Data].[EESS].&amp;[HOSPITAL DE MOYOBAMBA]" cap="HOSPITAL DE MOYOBAMBA"/>
    <pageField fld="2" hier="3" name="[Data].[tipo_dx].&amp;[C]" cap="C"/>
    <pageField fld="3" hier="1" name="[Data].[semana].&amp;[1.]" cap="1"/>
    <pageField fld="4" hier="47" name="[Data].[Diagnóstico].&amp;[Dengue Grave]" cap="Dengue Grave"/>
  </pageFields>
  <dataFields count="1">
    <dataField name="Recuento de semana" fld="0" subtotal="count" baseField="0" baseItem="0"/>
  </dataFields>
  <pivotHierarchies count="66">
    <pivotHierarchy dragToData="1"/>
    <pivotHierarchy multipleItemSelectionAllowed="1" dragToData="1">
      <members count="16" level="1">
        <member name="[Data].[semana].&amp;[1.]"/>
        <member name="[Data].[semana].&amp;[2.]"/>
        <member name="[Data].[semana].&amp;[3.]"/>
        <member name="[Data].[semana].&amp;[4.]"/>
        <member name="[Data].[semana].&amp;[5.]"/>
        <member name="[Data].[semana].&amp;[6.]"/>
        <member name="[Data].[semana].&amp;[7.]"/>
        <member name="[Data].[semana].&amp;[8.]"/>
        <member name="[Data].[semana].&amp;[9.]"/>
        <member name="[Data].[semana].&amp;[1.E1]"/>
        <member name="[Data].[semana].&amp;[1.1E1]"/>
        <member name="[Data].[semana].&amp;[1.2E1]"/>
        <member name="[Data].[semana].&amp;[1.3E1]"/>
        <member name="[Data].[semana].&amp;[1.4E1]"/>
        <member name="[Data].[semana].&amp;[1.5E1]"/>
        <member name="[Data].[semana].&amp;[1.6E1]"/>
      </members>
    </pivotHierarchy>
    <pivotHierarchy dragToData="1"/>
    <pivotHierarchy multipleItemSelectionAllowed="1" dragToData="1">
      <members count="1" level="1">
        <member name="[Data].[tipo_dx].&amp;[C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3" level="1">
        <member name="[Data].[Diagnóstico].&amp;[Dengue Grave]"/>
        <member name="[Data].[Diagnóstico].&amp;[Dengue Con Signos De Alarma]"/>
        <member name="[Data].[Diagnóstico].&amp;[Dengue Sin Signos De Alarma]"/>
      </members>
    </pivotHierarchy>
    <pivotHierarchy multipleItemSelectionAllowed="1" dragToData="1">
      <members count="1" level="1">
        <member name="[Data].[EESS].&amp;[HOSPITAL DE MOYOBAMBA]"/>
      </members>
    </pivotHierarchy>
    <pivotHierarchy multipleItemSelectionAllowed="1" dragToData="1">
      <members count="1" level="1">
        <member name="[Data].[MR].&amp;[SIN MICRORED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 caption="Recuento de semana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0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Data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9.xml"/><Relationship Id="rId3" Type="http://schemas.openxmlformats.org/officeDocument/2006/relationships/pivotTable" Target="../pivotTables/pivotTable4.xml"/><Relationship Id="rId7" Type="http://schemas.openxmlformats.org/officeDocument/2006/relationships/pivotTable" Target="../pivotTables/pivotTable8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ivotTable" Target="../pivotTables/pivotTable7.xml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Relationship Id="rId9" Type="http://schemas.openxmlformats.org/officeDocument/2006/relationships/pivotTable" Target="../pivotTables/pivotTable10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12D050-7AC7-4E87-B2E5-2D46BAF793D4}">
  <dimension ref="A1:Z125"/>
  <sheetViews>
    <sheetView showGridLines="0" zoomScale="70" zoomScaleNormal="70" workbookViewId="0">
      <selection activeCell="B20" sqref="B20"/>
    </sheetView>
  </sheetViews>
  <sheetFormatPr baseColWidth="10" defaultRowHeight="16.5" x14ac:dyDescent="0.3"/>
  <cols>
    <col min="1" max="1" width="22.7109375" style="3" customWidth="1"/>
    <col min="2" max="2" width="18.7109375" style="3" customWidth="1"/>
    <col min="3" max="4" width="18.5703125" style="3" customWidth="1"/>
    <col min="5" max="5" width="19.28515625" style="3" customWidth="1"/>
    <col min="6" max="6" width="20.28515625" style="3" customWidth="1"/>
    <col min="7" max="7" width="23.85546875" style="3" customWidth="1"/>
    <col min="8" max="8" width="19.7109375" style="3" customWidth="1"/>
    <col min="9" max="9" width="15.85546875" style="3" customWidth="1"/>
    <col min="10" max="10" width="15.140625" style="3" customWidth="1"/>
    <col min="11" max="23" width="11.42578125" style="3"/>
    <col min="24" max="24" width="14" style="3" bestFit="1" customWidth="1"/>
    <col min="25" max="25" width="12" style="3" customWidth="1"/>
    <col min="26" max="16384" width="11.42578125" style="3"/>
  </cols>
  <sheetData>
    <row r="1" spans="1:16" ht="22.5" x14ac:dyDescent="0.3">
      <c r="A1" s="2" t="s">
        <v>75</v>
      </c>
      <c r="B1" s="2" t="s">
        <v>17</v>
      </c>
      <c r="C1" s="2" t="s">
        <v>99</v>
      </c>
    </row>
    <row r="2" spans="1:16" ht="29.25" customHeight="1" x14ac:dyDescent="0.3">
      <c r="A2" s="4" t="s">
        <v>76</v>
      </c>
      <c r="B2" s="5" t="s">
        <v>17</v>
      </c>
      <c r="C2" s="5" t="s">
        <v>18</v>
      </c>
      <c r="D2" s="5" t="s">
        <v>19</v>
      </c>
      <c r="E2" s="5" t="s">
        <v>20</v>
      </c>
      <c r="F2" s="5" t="s">
        <v>21</v>
      </c>
      <c r="G2" s="5" t="s">
        <v>22</v>
      </c>
      <c r="H2" s="5" t="s">
        <v>95</v>
      </c>
      <c r="I2" s="6" t="s">
        <v>77</v>
      </c>
      <c r="J2" s="6" t="s">
        <v>78</v>
      </c>
      <c r="K2" s="6" t="s">
        <v>79</v>
      </c>
      <c r="L2" s="6" t="s">
        <v>80</v>
      </c>
      <c r="M2" s="6" t="s">
        <v>81</v>
      </c>
      <c r="N2" s="6" t="s">
        <v>82</v>
      </c>
      <c r="O2" s="6" t="s">
        <v>83</v>
      </c>
      <c r="P2" s="6" t="s">
        <v>84</v>
      </c>
    </row>
    <row r="3" spans="1:16" x14ac:dyDescent="0.3">
      <c r="A3" s="7">
        <v>2000</v>
      </c>
      <c r="B3" s="8">
        <v>52625</v>
      </c>
      <c r="C3" s="8">
        <v>4342</v>
      </c>
      <c r="D3" s="8">
        <v>1453</v>
      </c>
      <c r="E3" s="8">
        <v>24006</v>
      </c>
      <c r="F3" s="8">
        <v>14222</v>
      </c>
      <c r="G3" s="8">
        <v>2397</v>
      </c>
      <c r="H3" s="8">
        <v>10199</v>
      </c>
      <c r="I3" s="8"/>
      <c r="J3" s="8"/>
      <c r="K3" s="8"/>
      <c r="L3" s="8"/>
      <c r="M3" s="8"/>
      <c r="N3" s="8"/>
      <c r="O3" s="8"/>
      <c r="P3" s="9"/>
    </row>
    <row r="4" spans="1:16" x14ac:dyDescent="0.3">
      <c r="A4" s="7">
        <v>2001</v>
      </c>
      <c r="B4" s="8">
        <v>54441</v>
      </c>
      <c r="C4" s="8">
        <v>4492</v>
      </c>
      <c r="D4" s="8">
        <v>1503</v>
      </c>
      <c r="E4" s="8">
        <v>24834</v>
      </c>
      <c r="F4" s="8">
        <v>14713</v>
      </c>
      <c r="G4" s="8">
        <v>2480</v>
      </c>
      <c r="H4" s="8">
        <v>10551</v>
      </c>
      <c r="I4" s="9"/>
      <c r="J4" s="9"/>
      <c r="K4" s="10"/>
      <c r="L4" s="10"/>
      <c r="M4" s="10"/>
      <c r="N4" s="10"/>
      <c r="O4" s="10"/>
      <c r="P4" s="10"/>
    </row>
    <row r="5" spans="1:16" x14ac:dyDescent="0.3">
      <c r="A5" s="7">
        <v>2002</v>
      </c>
      <c r="B5" s="8">
        <v>56275</v>
      </c>
      <c r="C5" s="8">
        <v>4644</v>
      </c>
      <c r="D5" s="8">
        <v>1554</v>
      </c>
      <c r="E5" s="8">
        <v>25671</v>
      </c>
      <c r="F5" s="8">
        <v>15209</v>
      </c>
      <c r="G5" s="8">
        <v>2564</v>
      </c>
      <c r="H5" s="8">
        <v>10907</v>
      </c>
      <c r="I5" s="11"/>
      <c r="J5" s="11"/>
      <c r="K5" s="11"/>
      <c r="L5" s="11"/>
      <c r="M5" s="11"/>
      <c r="N5" s="11"/>
      <c r="O5" s="11"/>
      <c r="P5" s="11"/>
    </row>
    <row r="6" spans="1:16" x14ac:dyDescent="0.3">
      <c r="A6" s="7">
        <v>2003</v>
      </c>
      <c r="B6" s="8">
        <v>58124</v>
      </c>
      <c r="C6" s="8">
        <v>4797</v>
      </c>
      <c r="D6" s="8">
        <v>1605</v>
      </c>
      <c r="E6" s="8">
        <v>26515</v>
      </c>
      <c r="F6" s="8">
        <v>15709</v>
      </c>
      <c r="G6" s="8">
        <v>2649</v>
      </c>
      <c r="H6" s="8">
        <v>11266</v>
      </c>
      <c r="I6" s="11"/>
      <c r="J6" s="11"/>
      <c r="K6" s="11"/>
      <c r="L6" s="11"/>
      <c r="M6" s="11"/>
      <c r="N6" s="11"/>
      <c r="O6" s="11"/>
      <c r="P6" s="11"/>
    </row>
    <row r="7" spans="1:16" x14ac:dyDescent="0.3">
      <c r="A7" s="7">
        <v>2004</v>
      </c>
      <c r="B7" s="8">
        <v>57220</v>
      </c>
      <c r="C7" s="8">
        <v>4967</v>
      </c>
      <c r="D7" s="8">
        <v>1812</v>
      </c>
      <c r="E7" s="8">
        <v>27046</v>
      </c>
      <c r="F7" s="8">
        <v>16447</v>
      </c>
      <c r="G7" s="8">
        <v>2714</v>
      </c>
      <c r="H7" s="8">
        <v>12355</v>
      </c>
      <c r="I7" s="11"/>
      <c r="J7" s="11"/>
      <c r="K7" s="11"/>
      <c r="L7" s="11"/>
      <c r="M7" s="11"/>
      <c r="N7" s="11"/>
      <c r="O7" s="11"/>
      <c r="P7" s="11"/>
    </row>
    <row r="8" spans="1:16" x14ac:dyDescent="0.3">
      <c r="A8" s="7">
        <v>2005</v>
      </c>
      <c r="B8" s="8">
        <v>58056</v>
      </c>
      <c r="C8" s="8">
        <v>5051</v>
      </c>
      <c r="D8" s="8">
        <v>1867</v>
      </c>
      <c r="E8" s="8">
        <v>27844</v>
      </c>
      <c r="F8" s="8">
        <v>16776</v>
      </c>
      <c r="G8" s="8">
        <v>2786</v>
      </c>
      <c r="H8" s="8">
        <v>12524</v>
      </c>
      <c r="I8" s="8"/>
      <c r="J8" s="8"/>
      <c r="K8" s="8"/>
      <c r="L8" s="8"/>
      <c r="M8" s="12"/>
      <c r="N8" s="10"/>
      <c r="O8" s="10"/>
      <c r="P8" s="10"/>
    </row>
    <row r="9" spans="1:16" x14ac:dyDescent="0.3">
      <c r="A9" s="7">
        <v>2006</v>
      </c>
      <c r="B9" s="8">
        <v>58959</v>
      </c>
      <c r="C9" s="8">
        <v>5140</v>
      </c>
      <c r="D9" s="8">
        <v>1922</v>
      </c>
      <c r="E9" s="8">
        <v>28682</v>
      </c>
      <c r="F9" s="8">
        <v>17118</v>
      </c>
      <c r="G9" s="8">
        <v>2858</v>
      </c>
      <c r="H9" s="8">
        <v>12693</v>
      </c>
      <c r="I9" s="11"/>
      <c r="J9" s="11"/>
      <c r="K9" s="11"/>
      <c r="L9" s="11"/>
      <c r="M9" s="11"/>
      <c r="N9" s="11"/>
      <c r="O9" s="11"/>
      <c r="P9" s="11"/>
    </row>
    <row r="10" spans="1:16" x14ac:dyDescent="0.3">
      <c r="A10" s="7">
        <v>2007</v>
      </c>
      <c r="B10" s="8">
        <v>64561</v>
      </c>
      <c r="C10" s="8">
        <v>4670</v>
      </c>
      <c r="D10" s="8">
        <v>1755</v>
      </c>
      <c r="E10" s="8">
        <v>17752</v>
      </c>
      <c r="F10" s="8">
        <v>22439</v>
      </c>
      <c r="G10" s="8">
        <v>3144</v>
      </c>
      <c r="H10" s="8">
        <v>12857</v>
      </c>
      <c r="I10" s="11"/>
      <c r="J10" s="11"/>
      <c r="K10" s="11"/>
      <c r="L10" s="11"/>
      <c r="M10" s="11"/>
      <c r="N10" s="11"/>
      <c r="O10" s="11"/>
      <c r="P10" s="11"/>
    </row>
    <row r="11" spans="1:16" x14ac:dyDescent="0.3">
      <c r="A11" s="7">
        <v>2008</v>
      </c>
      <c r="B11" s="8">
        <v>66454</v>
      </c>
      <c r="C11" s="8">
        <v>4741</v>
      </c>
      <c r="D11" s="8">
        <v>1784</v>
      </c>
      <c r="E11" s="8">
        <v>17958</v>
      </c>
      <c r="F11" s="8">
        <v>23439</v>
      </c>
      <c r="G11" s="8">
        <v>3241</v>
      </c>
      <c r="H11" s="8">
        <v>13124</v>
      </c>
      <c r="I11" s="11"/>
      <c r="J11" s="11"/>
      <c r="K11" s="11"/>
      <c r="L11" s="11"/>
      <c r="M11" s="11"/>
      <c r="N11" s="11"/>
      <c r="O11" s="11"/>
      <c r="P11" s="11"/>
    </row>
    <row r="12" spans="1:16" x14ac:dyDescent="0.3">
      <c r="A12" s="7">
        <v>2009</v>
      </c>
      <c r="B12" s="8">
        <v>68376</v>
      </c>
      <c r="C12" s="8">
        <v>4810</v>
      </c>
      <c r="D12" s="8">
        <v>1813</v>
      </c>
      <c r="E12" s="8">
        <v>18158</v>
      </c>
      <c r="F12" s="8">
        <v>24472</v>
      </c>
      <c r="G12" s="8">
        <v>3339</v>
      </c>
      <c r="H12" s="8">
        <v>13390</v>
      </c>
      <c r="I12" s="11"/>
      <c r="J12" s="11"/>
      <c r="K12" s="11"/>
      <c r="L12" s="11"/>
      <c r="M12" s="11"/>
      <c r="N12" s="11"/>
      <c r="O12" s="11"/>
      <c r="P12" s="11"/>
    </row>
    <row r="13" spans="1:16" x14ac:dyDescent="0.3">
      <c r="A13" s="7">
        <v>2010</v>
      </c>
      <c r="B13" s="8">
        <v>68979</v>
      </c>
      <c r="C13" s="8">
        <v>4290</v>
      </c>
      <c r="D13" s="8">
        <v>1830</v>
      </c>
      <c r="E13" s="8">
        <v>19588</v>
      </c>
      <c r="F13" s="8">
        <v>24729</v>
      </c>
      <c r="G13" s="8">
        <v>2947</v>
      </c>
      <c r="H13" s="8">
        <v>16287</v>
      </c>
      <c r="I13" s="11"/>
      <c r="J13" s="11"/>
      <c r="K13" s="11"/>
      <c r="L13" s="11"/>
      <c r="M13" s="11"/>
      <c r="N13" s="11"/>
      <c r="O13" s="11"/>
      <c r="P13" s="11"/>
    </row>
    <row r="14" spans="1:16" x14ac:dyDescent="0.3">
      <c r="A14" s="7">
        <v>2011</v>
      </c>
      <c r="B14" s="8">
        <v>74753</v>
      </c>
      <c r="C14" s="8">
        <v>4249</v>
      </c>
      <c r="D14" s="8">
        <v>1887</v>
      </c>
      <c r="E14" s="8">
        <v>20117</v>
      </c>
      <c r="F14" s="8">
        <v>28451</v>
      </c>
      <c r="G14" s="8">
        <v>3114</v>
      </c>
      <c r="H14" s="8">
        <v>17048</v>
      </c>
      <c r="I14" s="11"/>
      <c r="J14" s="11"/>
      <c r="K14" s="11"/>
      <c r="L14" s="11"/>
      <c r="M14" s="11"/>
      <c r="N14" s="11"/>
      <c r="O14" s="11"/>
      <c r="P14" s="11"/>
    </row>
    <row r="15" spans="1:16" x14ac:dyDescent="0.3">
      <c r="A15" s="7">
        <v>2012</v>
      </c>
      <c r="B15" s="8">
        <v>76915</v>
      </c>
      <c r="C15" s="8">
        <v>4266</v>
      </c>
      <c r="D15" s="8">
        <v>1915</v>
      </c>
      <c r="E15" s="8">
        <v>20393</v>
      </c>
      <c r="F15" s="8">
        <v>29746</v>
      </c>
      <c r="G15" s="8">
        <v>3179</v>
      </c>
      <c r="H15" s="8">
        <v>17511</v>
      </c>
      <c r="I15" s="11"/>
      <c r="J15" s="11"/>
      <c r="K15" s="11"/>
      <c r="L15" s="11"/>
      <c r="M15" s="11"/>
      <c r="N15" s="11"/>
      <c r="O15" s="11"/>
      <c r="P15" s="11"/>
    </row>
    <row r="16" spans="1:16" x14ac:dyDescent="0.3">
      <c r="A16" s="7">
        <v>2013</v>
      </c>
      <c r="B16" s="12">
        <v>79093</v>
      </c>
      <c r="C16" s="12">
        <v>4280</v>
      </c>
      <c r="D16" s="12">
        <v>1942</v>
      </c>
      <c r="E16" s="12">
        <v>20661</v>
      </c>
      <c r="F16" s="12">
        <v>31078</v>
      </c>
      <c r="G16" s="12">
        <v>3245</v>
      </c>
      <c r="H16" s="12">
        <v>17969</v>
      </c>
      <c r="I16" s="11"/>
      <c r="J16" s="11"/>
      <c r="K16" s="11"/>
      <c r="L16" s="11"/>
      <c r="M16" s="11"/>
      <c r="N16" s="11"/>
      <c r="O16" s="11"/>
      <c r="P16" s="11"/>
    </row>
    <row r="17" spans="1:26" x14ac:dyDescent="0.3">
      <c r="A17" s="7">
        <v>2014</v>
      </c>
      <c r="B17" s="10">
        <v>81280</v>
      </c>
      <c r="C17" s="10">
        <v>4293</v>
      </c>
      <c r="D17" s="10">
        <v>1968</v>
      </c>
      <c r="E17" s="10">
        <v>20918</v>
      </c>
      <c r="F17" s="10">
        <v>32447</v>
      </c>
      <c r="G17" s="10">
        <v>3310</v>
      </c>
      <c r="H17" s="10">
        <v>18419</v>
      </c>
      <c r="I17" s="11"/>
      <c r="J17" s="11"/>
      <c r="K17" s="11"/>
      <c r="L17" s="11"/>
      <c r="M17" s="11"/>
      <c r="N17" s="11"/>
      <c r="O17" s="11"/>
      <c r="P17" s="11"/>
    </row>
    <row r="18" spans="1:26" x14ac:dyDescent="0.3">
      <c r="A18" s="7">
        <v>2015</v>
      </c>
      <c r="B18" s="10">
        <v>83475</v>
      </c>
      <c r="C18" s="10">
        <v>4302</v>
      </c>
      <c r="D18" s="10">
        <v>1993</v>
      </c>
      <c r="E18" s="10">
        <v>21164</v>
      </c>
      <c r="F18" s="10">
        <v>33851</v>
      </c>
      <c r="G18" s="10">
        <v>3375</v>
      </c>
      <c r="H18" s="10">
        <v>18862</v>
      </c>
      <c r="I18" s="11"/>
      <c r="J18" s="11"/>
      <c r="K18" s="11"/>
      <c r="L18" s="11"/>
      <c r="M18" s="11"/>
      <c r="N18" s="11"/>
      <c r="O18" s="11"/>
      <c r="P18" s="11"/>
    </row>
    <row r="19" spans="1:26" x14ac:dyDescent="0.3">
      <c r="A19" s="7">
        <v>2016</v>
      </c>
      <c r="B19" s="10">
        <v>84609</v>
      </c>
      <c r="C19" s="10">
        <v>4361</v>
      </c>
      <c r="D19" s="10">
        <v>1994</v>
      </c>
      <c r="E19" s="10">
        <v>21478</v>
      </c>
      <c r="F19" s="10">
        <v>34338</v>
      </c>
      <c r="G19" s="10">
        <v>3424</v>
      </c>
      <c r="H19" s="10">
        <v>19127</v>
      </c>
      <c r="I19" s="11"/>
      <c r="J19" s="11"/>
      <c r="K19" s="11"/>
      <c r="L19" s="11"/>
      <c r="M19" s="11"/>
      <c r="N19" s="11"/>
      <c r="O19" s="11"/>
      <c r="P19" s="11"/>
    </row>
    <row r="20" spans="1:26" x14ac:dyDescent="0.3">
      <c r="A20" s="7">
        <v>2017</v>
      </c>
      <c r="B20" s="8">
        <v>85657</v>
      </c>
      <c r="C20" s="8">
        <v>4415</v>
      </c>
      <c r="D20" s="8">
        <v>2045</v>
      </c>
      <c r="E20" s="8">
        <v>21718</v>
      </c>
      <c r="F20" s="8">
        <v>34738</v>
      </c>
      <c r="G20" s="8">
        <v>3464</v>
      </c>
      <c r="H20" s="8">
        <v>19356</v>
      </c>
      <c r="I20" s="11"/>
      <c r="J20" s="11"/>
      <c r="K20" s="11"/>
      <c r="L20" s="11"/>
      <c r="M20" s="11"/>
      <c r="N20" s="11"/>
      <c r="O20" s="11"/>
      <c r="P20" s="11"/>
    </row>
    <row r="21" spans="1:26" x14ac:dyDescent="0.3">
      <c r="A21" s="7">
        <v>2018</v>
      </c>
      <c r="B21" s="13">
        <v>87087</v>
      </c>
      <c r="C21" s="13">
        <v>4437</v>
      </c>
      <c r="D21" s="13">
        <v>2008</v>
      </c>
      <c r="E21" s="13">
        <v>22171</v>
      </c>
      <c r="F21" s="13">
        <v>34289</v>
      </c>
      <c r="G21" s="13">
        <v>3495</v>
      </c>
      <c r="H21" s="13">
        <v>19099</v>
      </c>
      <c r="I21" s="11"/>
      <c r="J21" s="11"/>
      <c r="K21" s="11"/>
      <c r="L21" s="11"/>
      <c r="M21" s="11"/>
      <c r="N21" s="11"/>
      <c r="O21" s="11"/>
      <c r="P21" s="11"/>
    </row>
    <row r="22" spans="1:26" x14ac:dyDescent="0.3">
      <c r="A22" s="7">
        <v>2019</v>
      </c>
      <c r="B22" s="13">
        <v>85721</v>
      </c>
      <c r="C22" s="13">
        <v>4496</v>
      </c>
      <c r="D22" s="13">
        <v>2076</v>
      </c>
      <c r="E22" s="13">
        <v>21636</v>
      </c>
      <c r="F22" s="13">
        <v>34618</v>
      </c>
      <c r="G22" s="13">
        <v>3535</v>
      </c>
      <c r="H22" s="13">
        <v>19249</v>
      </c>
      <c r="I22" s="11"/>
      <c r="J22" s="11"/>
      <c r="K22" s="11"/>
      <c r="L22" s="11"/>
      <c r="M22" s="11"/>
      <c r="N22" s="11"/>
      <c r="O22" s="11"/>
      <c r="P22" s="11"/>
    </row>
    <row r="23" spans="1:26" x14ac:dyDescent="0.3">
      <c r="A23" s="7">
        <v>2020</v>
      </c>
      <c r="B23" s="8">
        <v>86023</v>
      </c>
      <c r="C23" s="8">
        <v>4561</v>
      </c>
      <c r="D23" s="8">
        <v>2050</v>
      </c>
      <c r="E23" s="8">
        <v>21467</v>
      </c>
      <c r="F23" s="8">
        <v>34140</v>
      </c>
      <c r="G23" s="42">
        <v>3487</v>
      </c>
      <c r="H23" s="42">
        <v>18892</v>
      </c>
      <c r="I23" s="11"/>
      <c r="J23" s="8"/>
      <c r="K23" s="8"/>
      <c r="L23" s="15"/>
      <c r="M23" s="11"/>
      <c r="N23" s="11"/>
      <c r="O23" s="11"/>
      <c r="P23" s="11"/>
    </row>
    <row r="24" spans="1:26" x14ac:dyDescent="0.3">
      <c r="A24" s="7">
        <v>2021</v>
      </c>
      <c r="B24" s="8">
        <v>90713</v>
      </c>
      <c r="C24" s="8">
        <v>4655</v>
      </c>
      <c r="D24" s="8">
        <v>2167</v>
      </c>
      <c r="E24" s="8">
        <v>23133</v>
      </c>
      <c r="F24" s="8">
        <v>37006</v>
      </c>
      <c r="G24" s="42">
        <v>3662</v>
      </c>
      <c r="H24" s="42">
        <v>20631</v>
      </c>
      <c r="I24" s="11"/>
      <c r="J24" s="11"/>
      <c r="K24" s="11"/>
      <c r="L24" s="11"/>
      <c r="M24" s="11"/>
      <c r="N24" s="11"/>
      <c r="O24" s="11"/>
      <c r="P24" s="11"/>
    </row>
    <row r="25" spans="1:26" x14ac:dyDescent="0.3">
      <c r="A25" s="7">
        <v>2022</v>
      </c>
      <c r="B25" s="15">
        <v>71164</v>
      </c>
      <c r="C25" s="15">
        <v>5277</v>
      </c>
      <c r="D25" s="15">
        <v>2393</v>
      </c>
      <c r="E25" s="15">
        <v>16002</v>
      </c>
      <c r="F25" s="15">
        <v>42842</v>
      </c>
      <c r="G25" s="15">
        <v>4702</v>
      </c>
      <c r="H25" s="15">
        <v>15353</v>
      </c>
      <c r="I25" s="16"/>
      <c r="J25" s="16"/>
      <c r="K25" s="16"/>
      <c r="L25" s="16"/>
      <c r="M25" s="16"/>
      <c r="N25" s="16"/>
      <c r="O25" s="17"/>
      <c r="P25" s="16"/>
    </row>
    <row r="26" spans="1:26" x14ac:dyDescent="0.3">
      <c r="A26" s="18">
        <v>2023</v>
      </c>
      <c r="B26" s="15">
        <v>88748</v>
      </c>
      <c r="C26" s="15">
        <v>4964</v>
      </c>
      <c r="D26" s="15">
        <v>1714</v>
      </c>
      <c r="E26" s="15">
        <v>15895</v>
      </c>
      <c r="F26" s="15">
        <v>23309</v>
      </c>
      <c r="G26" s="15">
        <v>3016</v>
      </c>
      <c r="H26" s="15">
        <v>14518</v>
      </c>
      <c r="I26" s="19"/>
      <c r="J26" s="19"/>
      <c r="K26" s="19"/>
      <c r="L26" s="19"/>
      <c r="M26" s="19"/>
      <c r="N26" s="19"/>
      <c r="O26" s="19"/>
      <c r="P26" s="19"/>
    </row>
    <row r="27" spans="1:26" x14ac:dyDescent="0.3">
      <c r="A27" s="18">
        <v>2024</v>
      </c>
      <c r="B27" s="15">
        <v>88140</v>
      </c>
      <c r="C27" s="15">
        <v>5016</v>
      </c>
      <c r="D27" s="15">
        <v>1932</v>
      </c>
      <c r="E27" s="15">
        <v>16943</v>
      </c>
      <c r="F27" s="15">
        <v>24861</v>
      </c>
      <c r="G27" s="15">
        <v>3181</v>
      </c>
      <c r="H27" s="15">
        <v>14137</v>
      </c>
      <c r="I27" s="19"/>
      <c r="J27" s="19"/>
      <c r="K27" s="19"/>
      <c r="L27" s="19"/>
      <c r="M27" s="19"/>
      <c r="N27" s="19"/>
      <c r="O27" s="19"/>
      <c r="P27" s="19"/>
    </row>
    <row r="29" spans="1:26" s="22" customFormat="1" x14ac:dyDescent="0.3">
      <c r="A29" s="20" t="s">
        <v>85</v>
      </c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</row>
    <row r="30" spans="1:26" s="22" customFormat="1" x14ac:dyDescent="0.3">
      <c r="A30" s="23"/>
      <c r="B30" s="24"/>
      <c r="C30" s="24"/>
      <c r="D30" s="24"/>
      <c r="E30" s="24"/>
      <c r="F30" s="24"/>
      <c r="G30" s="24"/>
      <c r="H30" s="24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1"/>
      <c r="V30" s="21"/>
      <c r="W30" s="21"/>
      <c r="X30" s="21"/>
    </row>
    <row r="31" spans="1:26" s="22" customFormat="1" x14ac:dyDescent="0.3">
      <c r="A31" s="26" t="s">
        <v>86</v>
      </c>
      <c r="B31" s="27">
        <v>2000</v>
      </c>
      <c r="C31" s="27">
        <v>2001</v>
      </c>
      <c r="D31" s="27">
        <v>2002</v>
      </c>
      <c r="E31" s="27">
        <v>2003</v>
      </c>
      <c r="F31" s="27">
        <v>2004</v>
      </c>
      <c r="G31" s="27">
        <v>2005</v>
      </c>
      <c r="H31" s="27">
        <v>2006</v>
      </c>
      <c r="I31" s="27">
        <v>2007</v>
      </c>
      <c r="J31" s="27">
        <v>2008</v>
      </c>
      <c r="K31" s="27">
        <v>2009</v>
      </c>
      <c r="L31" s="27">
        <v>2010</v>
      </c>
      <c r="M31" s="27">
        <v>2011</v>
      </c>
      <c r="N31" s="27">
        <v>2012</v>
      </c>
      <c r="O31" s="27">
        <v>2013</v>
      </c>
      <c r="P31" s="27">
        <v>2014</v>
      </c>
      <c r="Q31" s="28">
        <v>2015</v>
      </c>
      <c r="R31" s="27">
        <v>2016</v>
      </c>
      <c r="S31" s="28">
        <v>2017</v>
      </c>
      <c r="T31" s="27">
        <v>2018</v>
      </c>
      <c r="U31" s="29">
        <v>2019</v>
      </c>
      <c r="V31" s="27">
        <v>2020</v>
      </c>
      <c r="W31" s="27">
        <v>2021</v>
      </c>
      <c r="X31" s="27">
        <v>2022</v>
      </c>
    </row>
    <row r="32" spans="1:26" s="22" customFormat="1" x14ac:dyDescent="0.3">
      <c r="A32" s="30" t="s">
        <v>3</v>
      </c>
      <c r="B32" s="8">
        <v>47568</v>
      </c>
      <c r="C32" s="8">
        <v>49210</v>
      </c>
      <c r="D32" s="8">
        <v>50869</v>
      </c>
      <c r="E32" s="8">
        <v>52543</v>
      </c>
      <c r="F32" s="8">
        <v>51920</v>
      </c>
      <c r="G32" s="8">
        <v>52777</v>
      </c>
      <c r="H32" s="8">
        <v>53693</v>
      </c>
      <c r="I32" s="9">
        <v>49639</v>
      </c>
      <c r="J32" s="9">
        <v>50632</v>
      </c>
      <c r="K32" s="9">
        <v>51630</v>
      </c>
      <c r="L32" s="10">
        <v>52907</v>
      </c>
      <c r="M32" s="31">
        <v>54754</v>
      </c>
      <c r="N32" s="10">
        <v>55815</v>
      </c>
      <c r="O32" s="10">
        <v>56870</v>
      </c>
      <c r="P32" s="10">
        <v>57917</v>
      </c>
      <c r="Q32" s="10">
        <v>58954</v>
      </c>
      <c r="R32" s="10">
        <v>59698</v>
      </c>
      <c r="S32" s="32">
        <v>60500</v>
      </c>
      <c r="T32" s="13">
        <v>61586</v>
      </c>
      <c r="U32" s="14">
        <v>61038</v>
      </c>
      <c r="V32" s="8">
        <v>61423</v>
      </c>
      <c r="W32" s="8">
        <v>64172</v>
      </c>
      <c r="X32" s="15">
        <v>62580</v>
      </c>
      <c r="Y32" s="33"/>
      <c r="Z32" s="34"/>
    </row>
    <row r="33" spans="1:26" s="22" customFormat="1" x14ac:dyDescent="0.3">
      <c r="A33" s="35" t="s">
        <v>16</v>
      </c>
      <c r="B33" s="8">
        <v>29310</v>
      </c>
      <c r="C33" s="8">
        <v>30321</v>
      </c>
      <c r="D33" s="8">
        <v>31342</v>
      </c>
      <c r="E33" s="8">
        <v>32371</v>
      </c>
      <c r="F33" s="8">
        <v>31942</v>
      </c>
      <c r="G33" s="8">
        <v>32325</v>
      </c>
      <c r="H33" s="8">
        <v>32723</v>
      </c>
      <c r="I33" s="9">
        <v>33510</v>
      </c>
      <c r="J33" s="9">
        <v>34163</v>
      </c>
      <c r="K33" s="9">
        <v>34821</v>
      </c>
      <c r="L33" s="10">
        <v>37106</v>
      </c>
      <c r="M33" s="10">
        <v>37411</v>
      </c>
      <c r="N33" s="10">
        <v>38152</v>
      </c>
      <c r="O33" s="10">
        <v>38889</v>
      </c>
      <c r="P33" s="10">
        <v>39622</v>
      </c>
      <c r="Q33" s="10">
        <v>40349</v>
      </c>
      <c r="R33" s="10">
        <v>40886</v>
      </c>
      <c r="S33" s="32">
        <v>41407</v>
      </c>
      <c r="T33" s="13">
        <v>41768</v>
      </c>
      <c r="U33" s="14">
        <v>42044</v>
      </c>
      <c r="V33" s="8">
        <v>42072</v>
      </c>
      <c r="W33" s="8">
        <v>44042</v>
      </c>
      <c r="X33" s="15">
        <v>72721</v>
      </c>
      <c r="Y33" s="33"/>
      <c r="Z33" s="34"/>
    </row>
    <row r="34" spans="1:26" s="22" customFormat="1" x14ac:dyDescent="0.3">
      <c r="A34" s="35" t="s">
        <v>64</v>
      </c>
      <c r="B34" s="8">
        <v>26481</v>
      </c>
      <c r="C34" s="8">
        <v>27395</v>
      </c>
      <c r="D34" s="8">
        <v>28318</v>
      </c>
      <c r="E34" s="8">
        <v>29249</v>
      </c>
      <c r="F34" s="8">
        <v>28914</v>
      </c>
      <c r="G34" s="8">
        <v>29274</v>
      </c>
      <c r="H34" s="8">
        <v>29650</v>
      </c>
      <c r="I34" s="9">
        <v>22838</v>
      </c>
      <c r="J34" s="9">
        <v>22736</v>
      </c>
      <c r="K34" s="9">
        <v>22628</v>
      </c>
      <c r="L34" s="10">
        <v>27722</v>
      </c>
      <c r="M34" s="10">
        <v>25342</v>
      </c>
      <c r="N34" s="10">
        <v>25357</v>
      </c>
      <c r="O34" s="10">
        <v>25359</v>
      </c>
      <c r="P34" s="10">
        <v>25351</v>
      </c>
      <c r="Q34" s="10">
        <v>25328</v>
      </c>
      <c r="R34" s="10">
        <v>25629</v>
      </c>
      <c r="S34" s="32">
        <v>25995</v>
      </c>
      <c r="T34" s="13">
        <v>27052</v>
      </c>
      <c r="U34" s="14">
        <v>26953</v>
      </c>
      <c r="V34" s="8">
        <v>26727</v>
      </c>
      <c r="W34" s="8">
        <v>27466</v>
      </c>
      <c r="X34" s="15">
        <v>48078</v>
      </c>
      <c r="Y34" s="33"/>
      <c r="Z34" s="34"/>
    </row>
    <row r="35" spans="1:26" s="22" customFormat="1" x14ac:dyDescent="0.3">
      <c r="A35" s="36" t="s">
        <v>30</v>
      </c>
      <c r="B35" s="8">
        <v>80767</v>
      </c>
      <c r="C35" s="8">
        <v>83554</v>
      </c>
      <c r="D35" s="8">
        <v>86370</v>
      </c>
      <c r="E35" s="8">
        <v>89209</v>
      </c>
      <c r="F35" s="8">
        <v>86095</v>
      </c>
      <c r="G35" s="8">
        <v>86786</v>
      </c>
      <c r="H35" s="8">
        <v>87552</v>
      </c>
      <c r="I35" s="9">
        <v>78268</v>
      </c>
      <c r="J35" s="9">
        <v>78615</v>
      </c>
      <c r="K35" s="9">
        <v>78940</v>
      </c>
      <c r="L35" s="10">
        <v>86529</v>
      </c>
      <c r="M35" s="10">
        <v>83383</v>
      </c>
      <c r="N35" s="10">
        <v>83825</v>
      </c>
      <c r="O35" s="10">
        <v>84231</v>
      </c>
      <c r="P35" s="10">
        <v>84597</v>
      </c>
      <c r="Q35" s="10">
        <v>84921</v>
      </c>
      <c r="R35" s="10">
        <v>85950</v>
      </c>
      <c r="S35" s="32">
        <v>87147</v>
      </c>
      <c r="T35" s="13">
        <v>88646</v>
      </c>
      <c r="U35" s="14">
        <v>89008</v>
      </c>
      <c r="V35" s="8">
        <v>88722</v>
      </c>
      <c r="W35" s="8">
        <v>92406</v>
      </c>
      <c r="X35" s="15">
        <v>36446</v>
      </c>
      <c r="Y35" s="33"/>
      <c r="Z35" s="34"/>
    </row>
    <row r="36" spans="1:26" s="22" customFormat="1" x14ac:dyDescent="0.3">
      <c r="A36" s="36" t="s">
        <v>87</v>
      </c>
      <c r="B36" s="8">
        <v>71357</v>
      </c>
      <c r="C36" s="8">
        <v>73819</v>
      </c>
      <c r="D36" s="8">
        <v>76306</v>
      </c>
      <c r="E36" s="8">
        <v>78813</v>
      </c>
      <c r="F36" s="8">
        <v>75396</v>
      </c>
      <c r="G36" s="8">
        <v>76967</v>
      </c>
      <c r="H36" s="8">
        <v>78587</v>
      </c>
      <c r="I36" s="9">
        <v>49743</v>
      </c>
      <c r="J36" s="9">
        <v>49417</v>
      </c>
      <c r="K36" s="9">
        <v>49081</v>
      </c>
      <c r="L36" s="10">
        <v>56779</v>
      </c>
      <c r="M36" s="10">
        <v>51735</v>
      </c>
      <c r="N36" s="10">
        <v>51489</v>
      </c>
      <c r="O36" s="10">
        <v>51221</v>
      </c>
      <c r="P36" s="10">
        <v>50927</v>
      </c>
      <c r="Q36" s="10">
        <v>50608</v>
      </c>
      <c r="R36" s="10">
        <v>51216</v>
      </c>
      <c r="S36" s="32">
        <v>51933</v>
      </c>
      <c r="T36" s="13">
        <v>55762</v>
      </c>
      <c r="U36" s="14">
        <v>55160</v>
      </c>
      <c r="V36" s="8">
        <v>54890</v>
      </c>
      <c r="W36" s="8">
        <v>54879</v>
      </c>
      <c r="X36" s="15">
        <v>97576</v>
      </c>
      <c r="Y36" s="33"/>
      <c r="Z36" s="34"/>
    </row>
    <row r="37" spans="1:26" s="22" customFormat="1" x14ac:dyDescent="0.3">
      <c r="A37" s="36" t="s">
        <v>17</v>
      </c>
      <c r="B37" s="8">
        <v>99045</v>
      </c>
      <c r="C37" s="8">
        <v>102463</v>
      </c>
      <c r="D37" s="8">
        <v>105917</v>
      </c>
      <c r="E37" s="8">
        <v>109399</v>
      </c>
      <c r="F37" s="8">
        <v>110206</v>
      </c>
      <c r="G37" s="8">
        <v>112380</v>
      </c>
      <c r="H37" s="8">
        <v>114679</v>
      </c>
      <c r="I37" s="9">
        <v>114321</v>
      </c>
      <c r="J37" s="9">
        <v>117617</v>
      </c>
      <c r="K37" s="9">
        <v>120968</v>
      </c>
      <c r="L37" s="10">
        <v>122363</v>
      </c>
      <c r="M37" s="10">
        <v>132571</v>
      </c>
      <c r="N37" s="10">
        <v>136414</v>
      </c>
      <c r="O37" s="10">
        <v>140299</v>
      </c>
      <c r="P37" s="10">
        <v>144216</v>
      </c>
      <c r="Q37" s="10">
        <v>148160</v>
      </c>
      <c r="R37" s="10">
        <v>150204</v>
      </c>
      <c r="S37" s="32">
        <v>152037</v>
      </c>
      <c r="T37" s="13">
        <v>153487</v>
      </c>
      <c r="U37" s="14">
        <v>152082</v>
      </c>
      <c r="V37" s="8">
        <v>151728</v>
      </c>
      <c r="W37" s="8">
        <v>161336</v>
      </c>
      <c r="X37" s="15">
        <v>76754</v>
      </c>
      <c r="Y37" s="33"/>
      <c r="Z37" s="34"/>
    </row>
    <row r="38" spans="1:26" s="22" customFormat="1" x14ac:dyDescent="0.3">
      <c r="A38" s="36" t="s">
        <v>40</v>
      </c>
      <c r="B38" s="8">
        <v>30761</v>
      </c>
      <c r="C38" s="8">
        <v>31823</v>
      </c>
      <c r="D38" s="8">
        <v>32896</v>
      </c>
      <c r="E38" s="8">
        <v>33978</v>
      </c>
      <c r="F38" s="8">
        <v>33112</v>
      </c>
      <c r="G38" s="8">
        <v>33378</v>
      </c>
      <c r="H38" s="8">
        <v>33667</v>
      </c>
      <c r="I38" s="9">
        <v>38191</v>
      </c>
      <c r="J38" s="9">
        <v>38906</v>
      </c>
      <c r="K38" s="9">
        <v>39623</v>
      </c>
      <c r="L38" s="10">
        <v>40484</v>
      </c>
      <c r="M38" s="10">
        <v>41632</v>
      </c>
      <c r="N38" s="10">
        <v>42369</v>
      </c>
      <c r="O38" s="10">
        <v>43100</v>
      </c>
      <c r="P38" s="10">
        <v>43823</v>
      </c>
      <c r="Q38" s="10">
        <v>44533</v>
      </c>
      <c r="R38" s="10">
        <v>45083</v>
      </c>
      <c r="S38" s="32">
        <v>45699</v>
      </c>
      <c r="T38" s="13">
        <v>46086</v>
      </c>
      <c r="U38" s="14">
        <v>46059</v>
      </c>
      <c r="V38" s="8">
        <v>45879</v>
      </c>
      <c r="W38" s="8">
        <v>48385</v>
      </c>
      <c r="X38" s="15">
        <v>53275</v>
      </c>
      <c r="Y38" s="33"/>
      <c r="Z38" s="34"/>
    </row>
    <row r="39" spans="1:26" s="22" customFormat="1" x14ac:dyDescent="0.3">
      <c r="A39" s="36" t="s">
        <v>45</v>
      </c>
      <c r="B39" s="8">
        <v>95738</v>
      </c>
      <c r="C39" s="8">
        <v>99042</v>
      </c>
      <c r="D39" s="8">
        <v>102380</v>
      </c>
      <c r="E39" s="8">
        <v>105745</v>
      </c>
      <c r="F39" s="8">
        <v>94966</v>
      </c>
      <c r="G39" s="8">
        <v>96361</v>
      </c>
      <c r="H39" s="8">
        <v>97785</v>
      </c>
      <c r="I39" s="9">
        <v>102529</v>
      </c>
      <c r="J39" s="9">
        <v>104716</v>
      </c>
      <c r="K39" s="9">
        <v>106919</v>
      </c>
      <c r="L39" s="10">
        <v>111451</v>
      </c>
      <c r="M39" s="10">
        <v>117725</v>
      </c>
      <c r="N39" s="10">
        <v>120387</v>
      </c>
      <c r="O39" s="10">
        <v>123053</v>
      </c>
      <c r="P39" s="10">
        <v>125715</v>
      </c>
      <c r="Q39" s="10">
        <v>128367</v>
      </c>
      <c r="R39" s="10">
        <v>130085</v>
      </c>
      <c r="S39" s="32">
        <v>131732</v>
      </c>
      <c r="T39" s="13">
        <v>135420</v>
      </c>
      <c r="U39" s="14">
        <v>135038</v>
      </c>
      <c r="V39" s="8">
        <v>135499</v>
      </c>
      <c r="W39" s="8">
        <v>139832</v>
      </c>
      <c r="X39" s="15">
        <v>159127</v>
      </c>
      <c r="Y39" s="33"/>
      <c r="Z39" s="34"/>
    </row>
    <row r="40" spans="1:26" s="22" customFormat="1" x14ac:dyDescent="0.3">
      <c r="A40" s="36" t="s">
        <v>88</v>
      </c>
      <c r="B40" s="8">
        <v>151735</v>
      </c>
      <c r="C40" s="8">
        <v>156971</v>
      </c>
      <c r="D40" s="8">
        <v>162261</v>
      </c>
      <c r="E40" s="8">
        <v>167594</v>
      </c>
      <c r="F40" s="8">
        <v>164769</v>
      </c>
      <c r="G40" s="8">
        <v>166453</v>
      </c>
      <c r="H40" s="8">
        <v>168357</v>
      </c>
      <c r="I40" s="9">
        <v>157774</v>
      </c>
      <c r="J40" s="9">
        <v>160058</v>
      </c>
      <c r="K40" s="9">
        <v>162329</v>
      </c>
      <c r="L40" s="10">
        <v>168853</v>
      </c>
      <c r="M40" s="10">
        <v>176384</v>
      </c>
      <c r="N40" s="10">
        <v>179184</v>
      </c>
      <c r="O40" s="10">
        <v>181946</v>
      </c>
      <c r="P40" s="10">
        <v>184662</v>
      </c>
      <c r="Q40" s="10">
        <v>187320</v>
      </c>
      <c r="R40" s="10">
        <v>189872</v>
      </c>
      <c r="S40" s="32">
        <v>192229</v>
      </c>
      <c r="T40" s="13">
        <v>199633</v>
      </c>
      <c r="U40" s="14">
        <v>197454</v>
      </c>
      <c r="V40" s="8">
        <v>196487</v>
      </c>
      <c r="W40" s="8">
        <v>202088</v>
      </c>
      <c r="X40" s="15">
        <v>220637</v>
      </c>
      <c r="Y40" s="33"/>
      <c r="Z40" s="34"/>
    </row>
    <row r="41" spans="1:26" s="22" customFormat="1" x14ac:dyDescent="0.3">
      <c r="A41" s="36" t="s">
        <v>74</v>
      </c>
      <c r="B41" s="8">
        <v>110906</v>
      </c>
      <c r="C41" s="8">
        <v>114733</v>
      </c>
      <c r="D41" s="8">
        <v>118600</v>
      </c>
      <c r="E41" s="8">
        <v>122499</v>
      </c>
      <c r="F41" s="8">
        <v>100374</v>
      </c>
      <c r="G41" s="8">
        <v>101494</v>
      </c>
      <c r="H41" s="8">
        <v>102700</v>
      </c>
      <c r="I41" s="9">
        <v>65674</v>
      </c>
      <c r="J41" s="9">
        <v>64895</v>
      </c>
      <c r="K41" s="9">
        <v>64105</v>
      </c>
      <c r="L41" s="10">
        <v>78738</v>
      </c>
      <c r="M41" s="10">
        <v>73793</v>
      </c>
      <c r="N41" s="10">
        <v>73460</v>
      </c>
      <c r="O41" s="10">
        <v>73093</v>
      </c>
      <c r="P41" s="10">
        <v>72690</v>
      </c>
      <c r="Q41" s="10">
        <v>72250</v>
      </c>
      <c r="R41" s="10">
        <v>73209</v>
      </c>
      <c r="S41" s="32">
        <v>74143</v>
      </c>
      <c r="T41" s="13">
        <v>77099</v>
      </c>
      <c r="U41" s="14">
        <v>77248</v>
      </c>
      <c r="V41" s="8">
        <v>76947</v>
      </c>
      <c r="W41" s="8">
        <v>78068</v>
      </c>
      <c r="X41" s="15">
        <v>82382</v>
      </c>
      <c r="Y41" s="33"/>
      <c r="Z41" s="34"/>
    </row>
    <row r="42" spans="1:26" s="22" customFormat="1" x14ac:dyDescent="0.3">
      <c r="A42" s="26" t="s">
        <v>89</v>
      </c>
      <c r="B42" s="37">
        <v>743668</v>
      </c>
      <c r="C42" s="37">
        <v>769331</v>
      </c>
      <c r="D42" s="37">
        <v>795259</v>
      </c>
      <c r="E42" s="37">
        <v>821400</v>
      </c>
      <c r="F42" s="37">
        <v>777694</v>
      </c>
      <c r="G42" s="37">
        <v>788195</v>
      </c>
      <c r="H42" s="37">
        <v>799393</v>
      </c>
      <c r="I42" s="37">
        <v>712487</v>
      </c>
      <c r="J42" s="37">
        <v>721755</v>
      </c>
      <c r="K42" s="37">
        <v>731044</v>
      </c>
      <c r="L42" s="37">
        <v>782932</v>
      </c>
      <c r="M42" s="37">
        <v>794730</v>
      </c>
      <c r="N42" s="37">
        <v>806452</v>
      </c>
      <c r="O42" s="37">
        <v>818061</v>
      </c>
      <c r="P42" s="37">
        <v>829520</v>
      </c>
      <c r="Q42" s="37">
        <v>840790</v>
      </c>
      <c r="R42" s="37">
        <v>851832</v>
      </c>
      <c r="S42" s="37">
        <v>862822</v>
      </c>
      <c r="T42" s="38">
        <v>886539</v>
      </c>
      <c r="U42" s="38">
        <v>882084</v>
      </c>
      <c r="V42" s="37">
        <v>880374</v>
      </c>
      <c r="W42" s="37">
        <f>SUM(W32:W41)</f>
        <v>912674</v>
      </c>
      <c r="X42" s="37">
        <v>989376</v>
      </c>
    </row>
    <row r="43" spans="1:26" s="22" customFormat="1" x14ac:dyDescent="0.3">
      <c r="A43" s="21"/>
      <c r="B43" s="39"/>
      <c r="C43" s="39"/>
      <c r="D43" s="40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</row>
    <row r="44" spans="1:26" s="22" customFormat="1" x14ac:dyDescent="0.3">
      <c r="A44" s="20" t="s">
        <v>90</v>
      </c>
      <c r="B44" s="21"/>
      <c r="C44" s="21"/>
      <c r="D44" s="21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</row>
    <row r="45" spans="1:26" s="22" customFormat="1" x14ac:dyDescent="0.3"/>
    <row r="46" spans="1:26" s="22" customFormat="1" x14ac:dyDescent="0.3">
      <c r="A46" s="27" t="s">
        <v>91</v>
      </c>
      <c r="B46" s="27">
        <v>2000</v>
      </c>
      <c r="C46" s="27">
        <v>2001</v>
      </c>
      <c r="D46" s="27">
        <v>2002</v>
      </c>
      <c r="E46" s="27">
        <v>2003</v>
      </c>
      <c r="F46" s="27">
        <v>2004</v>
      </c>
      <c r="G46" s="27">
        <v>2005</v>
      </c>
      <c r="H46" s="27">
        <v>2006</v>
      </c>
      <c r="I46" s="27">
        <v>2007</v>
      </c>
      <c r="J46" s="27">
        <v>2008</v>
      </c>
      <c r="K46" s="27">
        <v>2009</v>
      </c>
      <c r="L46" s="27">
        <v>2010</v>
      </c>
      <c r="M46" s="27">
        <v>2011</v>
      </c>
      <c r="N46" s="27">
        <v>2012</v>
      </c>
      <c r="O46" s="27">
        <v>2013</v>
      </c>
      <c r="P46" s="27">
        <v>2014</v>
      </c>
      <c r="Q46" s="27">
        <v>2015</v>
      </c>
      <c r="R46" s="28">
        <v>2016</v>
      </c>
      <c r="S46" s="28">
        <v>2017</v>
      </c>
      <c r="T46" s="29">
        <v>2018</v>
      </c>
      <c r="U46" s="29">
        <v>2019</v>
      </c>
      <c r="V46" s="28">
        <v>2020</v>
      </c>
      <c r="W46" s="28">
        <v>2021</v>
      </c>
      <c r="X46" s="28">
        <v>2022</v>
      </c>
      <c r="Y46" s="28">
        <v>2023</v>
      </c>
      <c r="Z46" s="28">
        <v>2024</v>
      </c>
    </row>
    <row r="47" spans="1:26" s="22" customFormat="1" x14ac:dyDescent="0.3">
      <c r="A47" s="41" t="s">
        <v>17</v>
      </c>
      <c r="B47" s="8">
        <v>52625</v>
      </c>
      <c r="C47" s="8">
        <v>54441</v>
      </c>
      <c r="D47" s="8">
        <v>56275</v>
      </c>
      <c r="E47" s="8">
        <v>58124</v>
      </c>
      <c r="F47" s="8">
        <v>57220</v>
      </c>
      <c r="G47" s="8">
        <v>58056</v>
      </c>
      <c r="H47" s="8">
        <v>58959</v>
      </c>
      <c r="I47" s="8">
        <v>64561</v>
      </c>
      <c r="J47" s="8">
        <v>66454</v>
      </c>
      <c r="K47" s="8">
        <v>68376</v>
      </c>
      <c r="L47" s="8">
        <v>68979</v>
      </c>
      <c r="M47" s="8">
        <v>74753</v>
      </c>
      <c r="N47" s="8">
        <v>76915</v>
      </c>
      <c r="O47" s="12">
        <v>79093</v>
      </c>
      <c r="P47" s="10">
        <v>81280</v>
      </c>
      <c r="Q47" s="10">
        <v>83475</v>
      </c>
      <c r="R47" s="10">
        <v>84609</v>
      </c>
      <c r="S47" s="8">
        <v>85657</v>
      </c>
      <c r="T47" s="13">
        <v>87087</v>
      </c>
      <c r="U47" s="13">
        <v>85721</v>
      </c>
      <c r="V47" s="8">
        <v>86023</v>
      </c>
      <c r="W47" s="8">
        <v>90713</v>
      </c>
      <c r="X47" s="15">
        <v>71164</v>
      </c>
      <c r="Y47" s="15">
        <v>88748</v>
      </c>
      <c r="Z47" s="15">
        <v>88140</v>
      </c>
    </row>
    <row r="48" spans="1:26" s="22" customFormat="1" x14ac:dyDescent="0.3">
      <c r="A48" s="41" t="s">
        <v>18</v>
      </c>
      <c r="B48" s="8">
        <v>4342</v>
      </c>
      <c r="C48" s="8">
        <v>4492</v>
      </c>
      <c r="D48" s="8">
        <v>4644</v>
      </c>
      <c r="E48" s="8">
        <v>4797</v>
      </c>
      <c r="F48" s="8">
        <v>4967</v>
      </c>
      <c r="G48" s="8">
        <v>5051</v>
      </c>
      <c r="H48" s="8">
        <v>5140</v>
      </c>
      <c r="I48" s="8">
        <v>4670</v>
      </c>
      <c r="J48" s="8">
        <v>4741</v>
      </c>
      <c r="K48" s="8">
        <v>4810</v>
      </c>
      <c r="L48" s="8">
        <v>4290</v>
      </c>
      <c r="M48" s="8">
        <v>4249</v>
      </c>
      <c r="N48" s="8">
        <v>4266</v>
      </c>
      <c r="O48" s="12">
        <v>4280</v>
      </c>
      <c r="P48" s="10">
        <v>4293</v>
      </c>
      <c r="Q48" s="10">
        <v>4302</v>
      </c>
      <c r="R48" s="10">
        <v>4361</v>
      </c>
      <c r="S48" s="8">
        <v>4415</v>
      </c>
      <c r="T48" s="13">
        <v>4437</v>
      </c>
      <c r="U48" s="13">
        <v>4496</v>
      </c>
      <c r="V48" s="8">
        <v>4561</v>
      </c>
      <c r="W48" s="8">
        <v>4655</v>
      </c>
      <c r="X48" s="15">
        <v>5277</v>
      </c>
      <c r="Y48" s="15">
        <v>4964</v>
      </c>
      <c r="Z48" s="15">
        <v>5016</v>
      </c>
    </row>
    <row r="49" spans="1:26" s="22" customFormat="1" x14ac:dyDescent="0.3">
      <c r="A49" s="41" t="s">
        <v>19</v>
      </c>
      <c r="B49" s="8">
        <v>1453</v>
      </c>
      <c r="C49" s="8">
        <v>1503</v>
      </c>
      <c r="D49" s="8">
        <v>1554</v>
      </c>
      <c r="E49" s="8">
        <v>1605</v>
      </c>
      <c r="F49" s="8">
        <v>1812</v>
      </c>
      <c r="G49" s="8">
        <v>1867</v>
      </c>
      <c r="H49" s="8">
        <v>1922</v>
      </c>
      <c r="I49" s="8">
        <v>1755</v>
      </c>
      <c r="J49" s="8">
        <v>1784</v>
      </c>
      <c r="K49" s="8">
        <v>1813</v>
      </c>
      <c r="L49" s="8">
        <v>1830</v>
      </c>
      <c r="M49" s="8">
        <v>1887</v>
      </c>
      <c r="N49" s="8">
        <v>1915</v>
      </c>
      <c r="O49" s="12">
        <v>1942</v>
      </c>
      <c r="P49" s="10">
        <v>1968</v>
      </c>
      <c r="Q49" s="10">
        <v>1993</v>
      </c>
      <c r="R49" s="10">
        <v>1994</v>
      </c>
      <c r="S49" s="8">
        <v>2045</v>
      </c>
      <c r="T49" s="13">
        <v>2008</v>
      </c>
      <c r="U49" s="13">
        <v>2076</v>
      </c>
      <c r="V49" s="8">
        <v>2050</v>
      </c>
      <c r="W49" s="8">
        <v>2167</v>
      </c>
      <c r="X49" s="15">
        <v>2393</v>
      </c>
      <c r="Y49" s="15">
        <v>1714</v>
      </c>
      <c r="Z49" s="15">
        <v>1932</v>
      </c>
    </row>
    <row r="50" spans="1:26" s="22" customFormat="1" x14ac:dyDescent="0.3">
      <c r="A50" s="41" t="s">
        <v>20</v>
      </c>
      <c r="B50" s="8">
        <v>24006</v>
      </c>
      <c r="C50" s="8">
        <v>24834</v>
      </c>
      <c r="D50" s="8">
        <v>25671</v>
      </c>
      <c r="E50" s="8">
        <v>26515</v>
      </c>
      <c r="F50" s="8">
        <v>27046</v>
      </c>
      <c r="G50" s="8">
        <v>27844</v>
      </c>
      <c r="H50" s="8">
        <v>28682</v>
      </c>
      <c r="I50" s="8">
        <v>17752</v>
      </c>
      <c r="J50" s="8">
        <v>17958</v>
      </c>
      <c r="K50" s="8">
        <v>18158</v>
      </c>
      <c r="L50" s="8">
        <v>19588</v>
      </c>
      <c r="M50" s="8">
        <v>20117</v>
      </c>
      <c r="N50" s="8">
        <v>20393</v>
      </c>
      <c r="O50" s="12">
        <v>20661</v>
      </c>
      <c r="P50" s="10">
        <v>20918</v>
      </c>
      <c r="Q50" s="10">
        <v>21164</v>
      </c>
      <c r="R50" s="10">
        <v>21478</v>
      </c>
      <c r="S50" s="8">
        <v>21718</v>
      </c>
      <c r="T50" s="13">
        <v>22171</v>
      </c>
      <c r="U50" s="13">
        <v>21636</v>
      </c>
      <c r="V50" s="8">
        <v>21467</v>
      </c>
      <c r="W50" s="8">
        <v>23133</v>
      </c>
      <c r="X50" s="15">
        <v>16002</v>
      </c>
      <c r="Y50" s="15">
        <v>15895</v>
      </c>
      <c r="Z50" s="15">
        <v>16943</v>
      </c>
    </row>
    <row r="51" spans="1:26" s="22" customFormat="1" x14ac:dyDescent="0.3">
      <c r="A51" s="41" t="s">
        <v>21</v>
      </c>
      <c r="B51" s="8">
        <v>14222</v>
      </c>
      <c r="C51" s="8">
        <v>14713</v>
      </c>
      <c r="D51" s="8">
        <v>15209</v>
      </c>
      <c r="E51" s="8">
        <v>15709</v>
      </c>
      <c r="F51" s="8">
        <v>16447</v>
      </c>
      <c r="G51" s="8">
        <v>16776</v>
      </c>
      <c r="H51" s="8">
        <v>17118</v>
      </c>
      <c r="I51" s="8">
        <v>22439</v>
      </c>
      <c r="J51" s="8">
        <v>23439</v>
      </c>
      <c r="K51" s="8">
        <v>24472</v>
      </c>
      <c r="L51" s="8">
        <v>24729</v>
      </c>
      <c r="M51" s="8">
        <v>28451</v>
      </c>
      <c r="N51" s="8">
        <v>29746</v>
      </c>
      <c r="O51" s="12">
        <v>31078</v>
      </c>
      <c r="P51" s="10">
        <v>32447</v>
      </c>
      <c r="Q51" s="10">
        <v>33851</v>
      </c>
      <c r="R51" s="10">
        <v>34338</v>
      </c>
      <c r="S51" s="8">
        <v>34738</v>
      </c>
      <c r="T51" s="13">
        <v>34289</v>
      </c>
      <c r="U51" s="13">
        <v>34618</v>
      </c>
      <c r="V51" s="8">
        <v>34140</v>
      </c>
      <c r="W51" s="8">
        <v>37006</v>
      </c>
      <c r="X51" s="15">
        <v>42842</v>
      </c>
      <c r="Y51" s="15">
        <v>23309</v>
      </c>
      <c r="Z51" s="15">
        <v>24861</v>
      </c>
    </row>
    <row r="52" spans="1:26" s="22" customFormat="1" x14ac:dyDescent="0.3">
      <c r="A52" s="41" t="s">
        <v>22</v>
      </c>
      <c r="B52" s="8">
        <v>2397</v>
      </c>
      <c r="C52" s="8">
        <v>2480</v>
      </c>
      <c r="D52" s="8">
        <v>2564</v>
      </c>
      <c r="E52" s="8">
        <v>2649</v>
      </c>
      <c r="F52" s="8">
        <v>2714</v>
      </c>
      <c r="G52" s="8">
        <v>2786</v>
      </c>
      <c r="H52" s="8">
        <v>2858</v>
      </c>
      <c r="I52" s="8">
        <v>3144</v>
      </c>
      <c r="J52" s="8">
        <v>3241</v>
      </c>
      <c r="K52" s="8">
        <v>3339</v>
      </c>
      <c r="L52" s="8">
        <v>2947</v>
      </c>
      <c r="M52" s="8">
        <v>3114</v>
      </c>
      <c r="N52" s="8">
        <v>3179</v>
      </c>
      <c r="O52" s="12">
        <v>3245</v>
      </c>
      <c r="P52" s="10">
        <v>3310</v>
      </c>
      <c r="Q52" s="10">
        <v>3375</v>
      </c>
      <c r="R52" s="10">
        <v>3424</v>
      </c>
      <c r="S52" s="8">
        <v>3464</v>
      </c>
      <c r="T52" s="13">
        <v>3495</v>
      </c>
      <c r="U52" s="13">
        <v>3535</v>
      </c>
      <c r="V52" s="42">
        <v>3487</v>
      </c>
      <c r="W52" s="42">
        <v>3662</v>
      </c>
      <c r="X52" s="15">
        <v>4702</v>
      </c>
      <c r="Y52" s="15">
        <v>3016</v>
      </c>
      <c r="Z52" s="15">
        <v>3181</v>
      </c>
    </row>
    <row r="53" spans="1:26" s="22" customFormat="1" x14ac:dyDescent="0.3">
      <c r="A53" s="41" t="s">
        <v>3</v>
      </c>
      <c r="B53" s="8">
        <v>18558</v>
      </c>
      <c r="C53" s="8">
        <v>19199</v>
      </c>
      <c r="D53" s="8">
        <v>19847</v>
      </c>
      <c r="E53" s="8">
        <v>20503</v>
      </c>
      <c r="F53" s="8">
        <v>21884</v>
      </c>
      <c r="G53" s="8">
        <v>22354</v>
      </c>
      <c r="H53" s="8">
        <v>22834</v>
      </c>
      <c r="I53" s="8">
        <v>14219</v>
      </c>
      <c r="J53" s="8">
        <v>14098</v>
      </c>
      <c r="K53" s="8">
        <v>13962</v>
      </c>
      <c r="L53" s="8">
        <v>15281</v>
      </c>
      <c r="M53" s="8">
        <v>14166</v>
      </c>
      <c r="N53" s="8">
        <v>13995</v>
      </c>
      <c r="O53" s="12">
        <v>13809</v>
      </c>
      <c r="P53" s="10">
        <v>13608</v>
      </c>
      <c r="Q53" s="10">
        <v>13395</v>
      </c>
      <c r="R53" s="10">
        <v>13548</v>
      </c>
      <c r="S53" s="8">
        <v>13746</v>
      </c>
      <c r="T53" s="13">
        <v>14778</v>
      </c>
      <c r="U53" s="13">
        <v>14604</v>
      </c>
      <c r="V53" s="42">
        <v>14717</v>
      </c>
      <c r="W53" s="42">
        <v>14500</v>
      </c>
      <c r="X53" s="15">
        <v>15754</v>
      </c>
      <c r="Y53" s="15"/>
      <c r="Z53" s="15">
        <v>19498</v>
      </c>
    </row>
    <row r="54" spans="1:26" s="22" customFormat="1" x14ac:dyDescent="0.3">
      <c r="A54" s="41" t="s">
        <v>62</v>
      </c>
      <c r="B54" s="8">
        <v>4946</v>
      </c>
      <c r="C54" s="8">
        <v>5117</v>
      </c>
      <c r="D54" s="8">
        <v>5290</v>
      </c>
      <c r="E54" s="8">
        <v>5465</v>
      </c>
      <c r="F54" s="8">
        <v>4852</v>
      </c>
      <c r="G54" s="8">
        <v>4905</v>
      </c>
      <c r="H54" s="8">
        <v>4963</v>
      </c>
      <c r="I54" s="8">
        <v>5825</v>
      </c>
      <c r="J54" s="8">
        <v>5942</v>
      </c>
      <c r="K54" s="8">
        <v>6057</v>
      </c>
      <c r="L54" s="8">
        <v>6352</v>
      </c>
      <c r="M54" s="8">
        <v>6577</v>
      </c>
      <c r="N54" s="8">
        <v>6693</v>
      </c>
      <c r="O54" s="12">
        <v>6806</v>
      </c>
      <c r="P54" s="10">
        <v>6913</v>
      </c>
      <c r="Q54" s="10">
        <v>7015</v>
      </c>
      <c r="R54" s="10">
        <v>7096</v>
      </c>
      <c r="S54" s="8">
        <v>7199</v>
      </c>
      <c r="T54" s="13">
        <v>7710</v>
      </c>
      <c r="U54" s="13">
        <v>7561</v>
      </c>
      <c r="V54" s="42">
        <v>7525</v>
      </c>
      <c r="W54" s="42">
        <v>7679</v>
      </c>
      <c r="X54" s="15">
        <v>14729</v>
      </c>
      <c r="Y54" s="15"/>
      <c r="Z54" s="15">
        <v>11661</v>
      </c>
    </row>
    <row r="55" spans="1:26" s="22" customFormat="1" x14ac:dyDescent="0.3">
      <c r="A55" s="41" t="s">
        <v>63</v>
      </c>
      <c r="B55" s="8">
        <v>4157</v>
      </c>
      <c r="C55" s="8">
        <v>4300</v>
      </c>
      <c r="D55" s="8">
        <v>4444</v>
      </c>
      <c r="E55" s="8">
        <v>4589</v>
      </c>
      <c r="F55" s="8">
        <v>4502</v>
      </c>
      <c r="G55" s="8">
        <v>4559</v>
      </c>
      <c r="H55" s="8">
        <v>4619</v>
      </c>
      <c r="I55" s="8">
        <v>10030</v>
      </c>
      <c r="J55" s="8">
        <v>10650</v>
      </c>
      <c r="K55" s="8">
        <v>11293</v>
      </c>
      <c r="L55" s="8">
        <v>12643</v>
      </c>
      <c r="M55" s="8">
        <v>15420</v>
      </c>
      <c r="N55" s="8">
        <v>16368</v>
      </c>
      <c r="O55" s="12">
        <v>17338</v>
      </c>
      <c r="P55" s="10">
        <v>18328</v>
      </c>
      <c r="Q55" s="10">
        <v>19335</v>
      </c>
      <c r="R55" s="10">
        <v>19606</v>
      </c>
      <c r="S55" s="8">
        <v>19842</v>
      </c>
      <c r="T55" s="13">
        <v>19337</v>
      </c>
      <c r="U55" s="13">
        <v>19178</v>
      </c>
      <c r="V55" s="42">
        <v>19489</v>
      </c>
      <c r="W55" s="42">
        <v>21155</v>
      </c>
      <c r="X55" s="15">
        <v>19264</v>
      </c>
      <c r="Y55" s="15"/>
      <c r="Z55" s="15">
        <v>15755</v>
      </c>
    </row>
    <row r="56" spans="1:26" s="22" customFormat="1" x14ac:dyDescent="0.3">
      <c r="A56" s="41" t="s">
        <v>64</v>
      </c>
      <c r="B56" s="8">
        <v>2245</v>
      </c>
      <c r="C56" s="8">
        <v>2322</v>
      </c>
      <c r="D56" s="8">
        <v>2400</v>
      </c>
      <c r="E56" s="8">
        <v>2479</v>
      </c>
      <c r="F56" s="8">
        <v>2258</v>
      </c>
      <c r="G56" s="8">
        <v>2256</v>
      </c>
      <c r="H56" s="8">
        <v>2262</v>
      </c>
      <c r="I56" s="8">
        <v>3116</v>
      </c>
      <c r="J56" s="8">
        <v>3164</v>
      </c>
      <c r="K56" s="8">
        <v>3211</v>
      </c>
      <c r="L56" s="8">
        <v>3009</v>
      </c>
      <c r="M56" s="8">
        <v>2963</v>
      </c>
      <c r="N56" s="8">
        <v>2977</v>
      </c>
      <c r="O56" s="12">
        <v>2987</v>
      </c>
      <c r="P56" s="10">
        <v>2996</v>
      </c>
      <c r="Q56" s="10">
        <v>3003</v>
      </c>
      <c r="R56" s="10">
        <v>3045</v>
      </c>
      <c r="S56" s="8">
        <v>3082</v>
      </c>
      <c r="T56" s="13">
        <v>3074</v>
      </c>
      <c r="U56" s="13">
        <v>3048</v>
      </c>
      <c r="V56" s="42">
        <v>3048</v>
      </c>
      <c r="W56" s="42">
        <v>3267</v>
      </c>
      <c r="X56" s="15">
        <v>3430</v>
      </c>
      <c r="Y56" s="15"/>
      <c r="Z56" s="15">
        <v>2778</v>
      </c>
    </row>
    <row r="57" spans="1:26" s="22" customFormat="1" x14ac:dyDescent="0.3">
      <c r="A57" s="41" t="s">
        <v>8</v>
      </c>
      <c r="B57" s="8">
        <v>14069</v>
      </c>
      <c r="C57" s="8">
        <v>14555</v>
      </c>
      <c r="D57" s="8">
        <v>15046</v>
      </c>
      <c r="E57" s="8">
        <v>15541</v>
      </c>
      <c r="F57" s="8">
        <v>14487</v>
      </c>
      <c r="G57" s="8">
        <v>14712</v>
      </c>
      <c r="H57" s="8">
        <v>14967</v>
      </c>
      <c r="I57" s="8">
        <v>9911</v>
      </c>
      <c r="J57" s="8">
        <v>9952</v>
      </c>
      <c r="K57" s="8">
        <v>9986</v>
      </c>
      <c r="L57" s="8">
        <v>9573</v>
      </c>
      <c r="M57" s="8">
        <v>9099</v>
      </c>
      <c r="N57" s="8">
        <v>9060</v>
      </c>
      <c r="O57" s="12">
        <v>9017</v>
      </c>
      <c r="P57" s="10">
        <v>8969</v>
      </c>
      <c r="Q57" s="10">
        <v>8916</v>
      </c>
      <c r="R57" s="10">
        <v>9008</v>
      </c>
      <c r="S57" s="8">
        <v>9150</v>
      </c>
      <c r="T57" s="13">
        <v>9332</v>
      </c>
      <c r="U57" s="13">
        <v>9280</v>
      </c>
      <c r="V57" s="42">
        <v>9263</v>
      </c>
      <c r="W57" s="42">
        <v>9670</v>
      </c>
      <c r="X57" s="15">
        <v>12482</v>
      </c>
      <c r="Y57" s="15"/>
      <c r="Z57" s="15">
        <v>9419</v>
      </c>
    </row>
    <row r="58" spans="1:26" s="22" customFormat="1" x14ac:dyDescent="0.3">
      <c r="A58" s="41" t="s">
        <v>12</v>
      </c>
      <c r="B58" s="8">
        <v>3593</v>
      </c>
      <c r="C58" s="8">
        <v>3717</v>
      </c>
      <c r="D58" s="8">
        <v>3842</v>
      </c>
      <c r="E58" s="8">
        <v>3966</v>
      </c>
      <c r="F58" s="8">
        <v>3937</v>
      </c>
      <c r="G58" s="8">
        <v>3991</v>
      </c>
      <c r="H58" s="8">
        <v>4048</v>
      </c>
      <c r="I58" s="8">
        <v>6538</v>
      </c>
      <c r="J58" s="8">
        <v>6826</v>
      </c>
      <c r="K58" s="8">
        <v>7121</v>
      </c>
      <c r="L58" s="8">
        <v>6049</v>
      </c>
      <c r="M58" s="8">
        <v>6529</v>
      </c>
      <c r="N58" s="8">
        <v>6722</v>
      </c>
      <c r="O58" s="12">
        <v>6913</v>
      </c>
      <c r="P58" s="10">
        <v>7103</v>
      </c>
      <c r="Q58" s="10">
        <v>7290</v>
      </c>
      <c r="R58" s="10">
        <v>7395</v>
      </c>
      <c r="S58" s="8">
        <v>7481</v>
      </c>
      <c r="T58" s="13">
        <v>7355</v>
      </c>
      <c r="U58" s="13">
        <v>7367</v>
      </c>
      <c r="V58" s="42">
        <v>7381</v>
      </c>
      <c r="W58" s="42">
        <v>7901</v>
      </c>
      <c r="X58" s="15">
        <v>7062</v>
      </c>
      <c r="Y58" s="15"/>
      <c r="Z58" s="15">
        <v>6360</v>
      </c>
    </row>
    <row r="59" spans="1:26" s="22" customFormat="1" x14ac:dyDescent="0.3">
      <c r="A59" s="41" t="s">
        <v>92</v>
      </c>
      <c r="B59" s="8">
        <v>17498</v>
      </c>
      <c r="C59" s="8">
        <v>18101</v>
      </c>
      <c r="D59" s="8">
        <v>18709</v>
      </c>
      <c r="E59" s="8">
        <v>19322</v>
      </c>
      <c r="F59" s="8">
        <v>18352</v>
      </c>
      <c r="G59" s="8">
        <v>18520</v>
      </c>
      <c r="H59" s="8">
        <v>18702</v>
      </c>
      <c r="I59" s="8">
        <v>12032</v>
      </c>
      <c r="J59" s="8">
        <v>11728</v>
      </c>
      <c r="K59" s="8">
        <v>11410</v>
      </c>
      <c r="L59" s="8">
        <v>14582</v>
      </c>
      <c r="M59" s="8">
        <v>12865</v>
      </c>
      <c r="N59" s="8">
        <v>12620</v>
      </c>
      <c r="O59" s="12">
        <v>12360</v>
      </c>
      <c r="P59" s="10">
        <v>12084</v>
      </c>
      <c r="Q59" s="10">
        <v>11796</v>
      </c>
      <c r="R59" s="10">
        <v>10746</v>
      </c>
      <c r="S59" s="8">
        <v>12105</v>
      </c>
      <c r="T59" s="13">
        <v>12933</v>
      </c>
      <c r="U59" s="13">
        <v>13057</v>
      </c>
      <c r="V59" s="42">
        <v>12957</v>
      </c>
      <c r="W59" s="42">
        <v>12840</v>
      </c>
      <c r="X59" s="15">
        <v>17659</v>
      </c>
      <c r="Y59" s="15"/>
      <c r="Z59" s="15">
        <v>20588</v>
      </c>
    </row>
    <row r="60" spans="1:26" s="22" customFormat="1" x14ac:dyDescent="0.3">
      <c r="A60" s="41" t="s">
        <v>23</v>
      </c>
      <c r="B60" s="8">
        <v>2799</v>
      </c>
      <c r="C60" s="8">
        <v>2896</v>
      </c>
      <c r="D60" s="8">
        <v>2994</v>
      </c>
      <c r="E60" s="8">
        <v>3093</v>
      </c>
      <c r="F60" s="8">
        <v>3047</v>
      </c>
      <c r="G60" s="8">
        <v>3075</v>
      </c>
      <c r="H60" s="8">
        <v>3105</v>
      </c>
      <c r="I60" s="8">
        <v>2551</v>
      </c>
      <c r="J60" s="8">
        <v>2514</v>
      </c>
      <c r="K60" s="8">
        <v>2474</v>
      </c>
      <c r="L60" s="8">
        <v>2816</v>
      </c>
      <c r="M60" s="8">
        <v>2519</v>
      </c>
      <c r="N60" s="8">
        <v>2482</v>
      </c>
      <c r="O60" s="12">
        <v>2443</v>
      </c>
      <c r="P60" s="10">
        <v>2402</v>
      </c>
      <c r="Q60" s="10">
        <v>2359</v>
      </c>
      <c r="R60" s="10">
        <v>2382</v>
      </c>
      <c r="S60" s="8">
        <v>2421</v>
      </c>
      <c r="T60" s="13">
        <v>2431</v>
      </c>
      <c r="U60" s="13">
        <v>2432</v>
      </c>
      <c r="V60" s="42">
        <v>2427</v>
      </c>
      <c r="W60" s="42">
        <v>2554</v>
      </c>
      <c r="X60" s="15">
        <v>2721</v>
      </c>
      <c r="Y60" s="15"/>
      <c r="Z60" s="15">
        <v>2777</v>
      </c>
    </row>
    <row r="61" spans="1:26" s="22" customFormat="1" x14ac:dyDescent="0.3">
      <c r="A61" s="41" t="s">
        <v>93</v>
      </c>
      <c r="B61" s="8">
        <v>5531</v>
      </c>
      <c r="C61" s="8">
        <v>5722</v>
      </c>
      <c r="D61" s="8">
        <v>5915</v>
      </c>
      <c r="E61" s="8">
        <v>6110</v>
      </c>
      <c r="F61" s="8">
        <v>6313</v>
      </c>
      <c r="G61" s="8">
        <v>6453</v>
      </c>
      <c r="H61" s="8">
        <v>6591</v>
      </c>
      <c r="I61" s="8">
        <v>9363</v>
      </c>
      <c r="J61" s="8">
        <v>9759</v>
      </c>
      <c r="K61" s="8">
        <v>10155</v>
      </c>
      <c r="L61" s="8">
        <v>10278</v>
      </c>
      <c r="M61" s="8">
        <v>11239</v>
      </c>
      <c r="N61" s="8">
        <v>11687</v>
      </c>
      <c r="O61" s="12">
        <v>12133</v>
      </c>
      <c r="P61" s="10">
        <v>12579</v>
      </c>
      <c r="Q61" s="10">
        <v>13022</v>
      </c>
      <c r="R61" s="10">
        <v>13196</v>
      </c>
      <c r="S61" s="8">
        <v>13363</v>
      </c>
      <c r="T61" s="13">
        <v>13174</v>
      </c>
      <c r="U61" s="13">
        <v>13276</v>
      </c>
      <c r="V61" s="42">
        <v>13274</v>
      </c>
      <c r="W61" s="42">
        <v>14294</v>
      </c>
      <c r="X61" s="15">
        <v>13139</v>
      </c>
      <c r="Y61" s="15"/>
      <c r="Z61" s="15">
        <v>15657</v>
      </c>
    </row>
    <row r="62" spans="1:26" s="22" customFormat="1" x14ac:dyDescent="0.3">
      <c r="A62" s="41" t="s">
        <v>5</v>
      </c>
      <c r="B62" s="8">
        <v>1647</v>
      </c>
      <c r="C62" s="8">
        <v>1704</v>
      </c>
      <c r="D62" s="8">
        <v>1762</v>
      </c>
      <c r="E62" s="8">
        <v>1820</v>
      </c>
      <c r="F62" s="8">
        <v>2039</v>
      </c>
      <c r="G62" s="8">
        <v>2045</v>
      </c>
      <c r="H62" s="8">
        <v>2053</v>
      </c>
      <c r="I62" s="8">
        <v>6757</v>
      </c>
      <c r="J62" s="8">
        <v>7285</v>
      </c>
      <c r="K62" s="8">
        <v>7837</v>
      </c>
      <c r="L62" s="8">
        <v>6547</v>
      </c>
      <c r="M62" s="8">
        <v>7873</v>
      </c>
      <c r="N62" s="8">
        <v>8393</v>
      </c>
      <c r="O62" s="12">
        <v>8930</v>
      </c>
      <c r="P62" s="10">
        <v>9484</v>
      </c>
      <c r="Q62" s="10">
        <v>10052</v>
      </c>
      <c r="R62" s="10">
        <v>11398</v>
      </c>
      <c r="S62" s="8">
        <v>10316</v>
      </c>
      <c r="T62" s="13">
        <v>9958</v>
      </c>
      <c r="U62" s="13">
        <v>10057</v>
      </c>
      <c r="V62" s="42">
        <v>10145</v>
      </c>
      <c r="W62" s="42">
        <v>10955</v>
      </c>
      <c r="X62" s="15">
        <v>7851</v>
      </c>
      <c r="Y62" s="15"/>
      <c r="Z62" s="15">
        <v>9028</v>
      </c>
    </row>
    <row r="63" spans="1:26" s="22" customFormat="1" x14ac:dyDescent="0.3">
      <c r="A63" s="41" t="s">
        <v>25</v>
      </c>
      <c r="B63" s="8">
        <v>1835</v>
      </c>
      <c r="C63" s="8">
        <v>1898</v>
      </c>
      <c r="D63" s="8">
        <v>1962</v>
      </c>
      <c r="E63" s="8">
        <v>2026</v>
      </c>
      <c r="F63" s="8">
        <v>2191</v>
      </c>
      <c r="G63" s="8">
        <v>2232</v>
      </c>
      <c r="H63" s="8">
        <v>2272</v>
      </c>
      <c r="I63" s="8">
        <v>2807</v>
      </c>
      <c r="J63" s="8">
        <v>2877</v>
      </c>
      <c r="K63" s="8">
        <v>2945</v>
      </c>
      <c r="L63" s="8">
        <v>2883</v>
      </c>
      <c r="M63" s="8">
        <v>2915</v>
      </c>
      <c r="N63" s="8">
        <v>2970</v>
      </c>
      <c r="O63" s="12">
        <v>3023</v>
      </c>
      <c r="P63" s="10">
        <v>3073</v>
      </c>
      <c r="Q63" s="10">
        <v>3120</v>
      </c>
      <c r="R63" s="10">
        <v>3164</v>
      </c>
      <c r="S63" s="8">
        <v>3202</v>
      </c>
      <c r="T63" s="13">
        <v>3272</v>
      </c>
      <c r="U63" s="13">
        <v>3222</v>
      </c>
      <c r="V63" s="42">
        <v>3269</v>
      </c>
      <c r="W63" s="42">
        <v>3399</v>
      </c>
      <c r="X63" s="15">
        <v>6708</v>
      </c>
      <c r="Y63" s="15"/>
      <c r="Z63" s="15">
        <v>3835</v>
      </c>
    </row>
    <row r="64" spans="1:26" s="22" customFormat="1" x14ac:dyDescent="0.3">
      <c r="A64" s="41" t="s">
        <v>26</v>
      </c>
      <c r="B64" s="8">
        <v>14650</v>
      </c>
      <c r="C64" s="8">
        <v>15156</v>
      </c>
      <c r="D64" s="8">
        <v>15667</v>
      </c>
      <c r="E64" s="8">
        <v>16182</v>
      </c>
      <c r="F64" s="8">
        <v>16009</v>
      </c>
      <c r="G64" s="8">
        <v>16192</v>
      </c>
      <c r="H64" s="8">
        <v>16387</v>
      </c>
      <c r="I64" s="8">
        <v>10866</v>
      </c>
      <c r="J64" s="8">
        <v>10683</v>
      </c>
      <c r="K64" s="8">
        <v>10497</v>
      </c>
      <c r="L64" s="8">
        <v>13586</v>
      </c>
      <c r="M64" s="8">
        <v>11921</v>
      </c>
      <c r="N64" s="8">
        <v>11789</v>
      </c>
      <c r="O64" s="12">
        <v>11647</v>
      </c>
      <c r="P64" s="10">
        <v>11500</v>
      </c>
      <c r="Q64" s="10">
        <v>11341</v>
      </c>
      <c r="R64" s="10">
        <v>11485</v>
      </c>
      <c r="S64" s="8">
        <v>11639</v>
      </c>
      <c r="T64" s="13">
        <v>12510</v>
      </c>
      <c r="U64" s="13">
        <v>12441</v>
      </c>
      <c r="V64" s="42">
        <v>12303</v>
      </c>
      <c r="W64" s="42">
        <v>12300</v>
      </c>
      <c r="X64" s="15">
        <v>14362</v>
      </c>
      <c r="Y64" s="15"/>
      <c r="Z64" s="15">
        <v>16538</v>
      </c>
    </row>
    <row r="65" spans="1:26" s="22" customFormat="1" x14ac:dyDescent="0.3">
      <c r="A65" s="41" t="s">
        <v>65</v>
      </c>
      <c r="B65" s="8">
        <v>2115</v>
      </c>
      <c r="C65" s="8">
        <v>2188</v>
      </c>
      <c r="D65" s="8">
        <v>2262</v>
      </c>
      <c r="E65" s="8">
        <v>2337</v>
      </c>
      <c r="F65" s="8">
        <v>2344</v>
      </c>
      <c r="G65" s="8">
        <v>2376</v>
      </c>
      <c r="H65" s="8">
        <v>2409</v>
      </c>
      <c r="I65" s="8">
        <v>2281</v>
      </c>
      <c r="J65" s="8">
        <v>2304</v>
      </c>
      <c r="K65" s="8">
        <v>2326</v>
      </c>
      <c r="L65" s="8">
        <v>2997</v>
      </c>
      <c r="M65" s="8">
        <v>2937</v>
      </c>
      <c r="N65" s="8">
        <v>2992</v>
      </c>
      <c r="O65" s="12">
        <v>3045</v>
      </c>
      <c r="P65" s="10">
        <v>3097</v>
      </c>
      <c r="Q65" s="10">
        <v>3148</v>
      </c>
      <c r="R65" s="10">
        <v>3170</v>
      </c>
      <c r="S65" s="8">
        <v>3231</v>
      </c>
      <c r="T65" s="13">
        <v>3370</v>
      </c>
      <c r="U65" s="13">
        <v>3310</v>
      </c>
      <c r="V65" s="42">
        <v>3286</v>
      </c>
      <c r="W65" s="42">
        <v>3418</v>
      </c>
      <c r="X65" s="15">
        <v>5712</v>
      </c>
      <c r="Y65" s="15"/>
      <c r="Z65" s="15">
        <v>5891</v>
      </c>
    </row>
    <row r="66" spans="1:26" s="22" customFormat="1" x14ac:dyDescent="0.3">
      <c r="A66" s="41" t="s">
        <v>27</v>
      </c>
      <c r="B66" s="8">
        <v>1686</v>
      </c>
      <c r="C66" s="8">
        <v>1744</v>
      </c>
      <c r="D66" s="8">
        <v>1803</v>
      </c>
      <c r="E66" s="8">
        <v>1863</v>
      </c>
      <c r="F66" s="8">
        <v>1697</v>
      </c>
      <c r="G66" s="8">
        <v>1709</v>
      </c>
      <c r="H66" s="8">
        <v>1722</v>
      </c>
      <c r="I66" s="8">
        <v>1818</v>
      </c>
      <c r="J66" s="8">
        <v>1830</v>
      </c>
      <c r="K66" s="8">
        <v>1842</v>
      </c>
      <c r="L66" s="8">
        <v>3180</v>
      </c>
      <c r="M66" s="8">
        <v>3295</v>
      </c>
      <c r="N66" s="8">
        <v>3408</v>
      </c>
      <c r="O66" s="12">
        <v>3523</v>
      </c>
      <c r="P66" s="10">
        <v>3638</v>
      </c>
      <c r="Q66" s="10">
        <v>3753</v>
      </c>
      <c r="R66" s="10">
        <v>3807</v>
      </c>
      <c r="S66" s="8">
        <v>3852</v>
      </c>
      <c r="T66" s="13">
        <v>3876</v>
      </c>
      <c r="U66" s="13">
        <v>3893</v>
      </c>
      <c r="V66" s="42">
        <v>3792</v>
      </c>
      <c r="W66" s="42">
        <v>4057</v>
      </c>
      <c r="X66" s="15">
        <v>4046</v>
      </c>
      <c r="Y66" s="15"/>
      <c r="Z66" s="15">
        <v>2371</v>
      </c>
    </row>
    <row r="67" spans="1:26" s="22" customFormat="1" x14ac:dyDescent="0.3">
      <c r="A67" s="41" t="s">
        <v>28</v>
      </c>
      <c r="B67" s="8">
        <v>3802</v>
      </c>
      <c r="C67" s="8">
        <v>3933</v>
      </c>
      <c r="D67" s="8">
        <v>4065</v>
      </c>
      <c r="E67" s="8">
        <v>4198</v>
      </c>
      <c r="F67" s="8">
        <v>4332</v>
      </c>
      <c r="G67" s="8">
        <v>4432</v>
      </c>
      <c r="H67" s="8">
        <v>4530</v>
      </c>
      <c r="I67" s="8">
        <v>3941</v>
      </c>
      <c r="J67" s="8">
        <v>4001</v>
      </c>
      <c r="K67" s="8">
        <v>4061</v>
      </c>
      <c r="L67" s="8">
        <v>4004</v>
      </c>
      <c r="M67" s="8">
        <v>3744</v>
      </c>
      <c r="N67" s="8">
        <v>3767</v>
      </c>
      <c r="O67" s="12">
        <v>3789</v>
      </c>
      <c r="P67" s="10">
        <v>3810</v>
      </c>
      <c r="Q67" s="10">
        <v>3830</v>
      </c>
      <c r="R67" s="10">
        <v>3883</v>
      </c>
      <c r="S67" s="8">
        <v>3931</v>
      </c>
      <c r="T67" s="13">
        <v>3991</v>
      </c>
      <c r="U67" s="13">
        <v>4022</v>
      </c>
      <c r="V67" s="42">
        <v>3984</v>
      </c>
      <c r="W67" s="42">
        <v>4157</v>
      </c>
      <c r="X67" s="15">
        <v>4541</v>
      </c>
      <c r="Y67" s="15"/>
      <c r="Z67" s="15">
        <v>4862</v>
      </c>
    </row>
    <row r="68" spans="1:26" s="22" customFormat="1" x14ac:dyDescent="0.3">
      <c r="A68" s="41" t="s">
        <v>29</v>
      </c>
      <c r="B68" s="8">
        <v>3245</v>
      </c>
      <c r="C68" s="8">
        <v>3357</v>
      </c>
      <c r="D68" s="8">
        <v>3470</v>
      </c>
      <c r="E68" s="8">
        <v>3584</v>
      </c>
      <c r="F68" s="8">
        <v>3537</v>
      </c>
      <c r="G68" s="8">
        <v>3566</v>
      </c>
      <c r="H68" s="8">
        <v>3598</v>
      </c>
      <c r="I68" s="8">
        <v>3071</v>
      </c>
      <c r="J68" s="8">
        <v>3066</v>
      </c>
      <c r="K68" s="8">
        <v>3060</v>
      </c>
      <c r="L68" s="8">
        <v>3089</v>
      </c>
      <c r="M68" s="8">
        <v>2713</v>
      </c>
      <c r="N68" s="8">
        <v>2683</v>
      </c>
      <c r="O68" s="12">
        <v>2652</v>
      </c>
      <c r="P68" s="10">
        <v>2618</v>
      </c>
      <c r="Q68" s="10">
        <v>2584</v>
      </c>
      <c r="R68" s="10">
        <v>2604</v>
      </c>
      <c r="S68" s="8">
        <v>2652</v>
      </c>
      <c r="T68" s="13">
        <v>2577</v>
      </c>
      <c r="U68" s="13">
        <v>2577</v>
      </c>
      <c r="V68" s="42">
        <v>2648</v>
      </c>
      <c r="W68" s="42">
        <v>2809</v>
      </c>
      <c r="X68" s="15">
        <v>6330</v>
      </c>
      <c r="Y68" s="15"/>
      <c r="Z68" s="15">
        <v>2503</v>
      </c>
    </row>
    <row r="69" spans="1:26" s="22" customFormat="1" x14ac:dyDescent="0.3">
      <c r="A69" s="41" t="s">
        <v>94</v>
      </c>
      <c r="B69" s="8">
        <v>983</v>
      </c>
      <c r="C69" s="8">
        <v>1017</v>
      </c>
      <c r="D69" s="8">
        <v>1051</v>
      </c>
      <c r="E69" s="8">
        <v>1085</v>
      </c>
      <c r="F69" s="8">
        <v>995</v>
      </c>
      <c r="G69" s="8">
        <v>999</v>
      </c>
      <c r="H69" s="8">
        <v>1004</v>
      </c>
      <c r="I69" s="8">
        <v>861</v>
      </c>
      <c r="J69" s="8">
        <v>852</v>
      </c>
      <c r="K69" s="8">
        <v>842</v>
      </c>
      <c r="L69" s="8">
        <v>866</v>
      </c>
      <c r="M69" s="8">
        <v>732</v>
      </c>
      <c r="N69" s="8">
        <v>718</v>
      </c>
      <c r="O69" s="12">
        <v>703</v>
      </c>
      <c r="P69" s="10">
        <v>688</v>
      </c>
      <c r="Q69" s="10">
        <v>672</v>
      </c>
      <c r="R69" s="10">
        <v>680</v>
      </c>
      <c r="S69" s="8">
        <v>690</v>
      </c>
      <c r="T69" s="13">
        <v>728</v>
      </c>
      <c r="U69" s="13">
        <v>710</v>
      </c>
      <c r="V69" s="42">
        <v>714</v>
      </c>
      <c r="W69" s="42">
        <v>725</v>
      </c>
      <c r="X69" s="15">
        <v>1455</v>
      </c>
      <c r="Y69" s="15"/>
      <c r="Z69" s="15">
        <v>881</v>
      </c>
    </row>
    <row r="70" spans="1:26" s="22" customFormat="1" x14ac:dyDescent="0.3">
      <c r="A70" s="41" t="s">
        <v>30</v>
      </c>
      <c r="B70" s="8">
        <v>15068</v>
      </c>
      <c r="C70" s="8">
        <v>15588</v>
      </c>
      <c r="D70" s="8">
        <v>16113</v>
      </c>
      <c r="E70" s="8">
        <v>16642</v>
      </c>
      <c r="F70" s="8">
        <v>16434</v>
      </c>
      <c r="G70" s="8">
        <v>16544</v>
      </c>
      <c r="H70" s="8">
        <v>16686</v>
      </c>
      <c r="I70" s="8">
        <v>14553</v>
      </c>
      <c r="J70" s="8">
        <v>14509</v>
      </c>
      <c r="K70" s="8">
        <v>14461</v>
      </c>
      <c r="L70" s="8">
        <v>14414</v>
      </c>
      <c r="M70" s="8">
        <v>13067</v>
      </c>
      <c r="N70" s="8">
        <v>12920</v>
      </c>
      <c r="O70" s="12">
        <v>12765</v>
      </c>
      <c r="P70" s="10">
        <v>12604</v>
      </c>
      <c r="Q70" s="10">
        <v>12434</v>
      </c>
      <c r="R70" s="10">
        <v>12591</v>
      </c>
      <c r="S70" s="8">
        <v>12760</v>
      </c>
      <c r="T70" s="13">
        <v>13295</v>
      </c>
      <c r="U70" s="13">
        <v>13128</v>
      </c>
      <c r="V70" s="42">
        <v>13183</v>
      </c>
      <c r="W70" s="42">
        <v>13445</v>
      </c>
      <c r="X70" s="15">
        <v>13330</v>
      </c>
      <c r="Y70" s="15"/>
      <c r="Z70" s="15">
        <v>15759</v>
      </c>
    </row>
    <row r="71" spans="1:26" s="22" customFormat="1" x14ac:dyDescent="0.3">
      <c r="A71" s="41" t="s">
        <v>95</v>
      </c>
      <c r="B71" s="8">
        <v>10199</v>
      </c>
      <c r="C71" s="8">
        <v>10551</v>
      </c>
      <c r="D71" s="8">
        <v>10907</v>
      </c>
      <c r="E71" s="8">
        <v>11266</v>
      </c>
      <c r="F71" s="8">
        <v>12355</v>
      </c>
      <c r="G71" s="8">
        <v>12524</v>
      </c>
      <c r="H71" s="8">
        <v>12693</v>
      </c>
      <c r="I71" s="8">
        <v>12857</v>
      </c>
      <c r="J71" s="8">
        <v>13124</v>
      </c>
      <c r="K71" s="8">
        <v>13390</v>
      </c>
      <c r="L71" s="8">
        <v>16287</v>
      </c>
      <c r="M71" s="8">
        <v>17048</v>
      </c>
      <c r="N71" s="8">
        <v>17511</v>
      </c>
      <c r="O71" s="12">
        <v>17969</v>
      </c>
      <c r="P71" s="10">
        <v>18419</v>
      </c>
      <c r="Q71" s="10">
        <v>18862</v>
      </c>
      <c r="R71" s="10">
        <v>19127</v>
      </c>
      <c r="S71" s="8">
        <v>19356</v>
      </c>
      <c r="T71" s="13">
        <v>19099</v>
      </c>
      <c r="U71" s="13">
        <v>19249</v>
      </c>
      <c r="V71" s="42">
        <v>18892</v>
      </c>
      <c r="W71" s="42">
        <v>20631</v>
      </c>
      <c r="X71" s="15">
        <v>15353</v>
      </c>
      <c r="Y71" s="15">
        <v>14518</v>
      </c>
      <c r="Z71" s="15">
        <v>14137</v>
      </c>
    </row>
    <row r="72" spans="1:26" s="22" customFormat="1" x14ac:dyDescent="0.3">
      <c r="A72" s="41" t="s">
        <v>24</v>
      </c>
      <c r="B72" s="8">
        <v>6448</v>
      </c>
      <c r="C72" s="8">
        <v>6671</v>
      </c>
      <c r="D72" s="8">
        <v>6896</v>
      </c>
      <c r="E72" s="8">
        <v>7123</v>
      </c>
      <c r="F72" s="8">
        <v>6732</v>
      </c>
      <c r="G72" s="8">
        <v>6814</v>
      </c>
      <c r="H72" s="8">
        <v>6897</v>
      </c>
      <c r="I72" s="8">
        <v>6497</v>
      </c>
      <c r="J72" s="8">
        <v>6540</v>
      </c>
      <c r="K72" s="8">
        <v>6579</v>
      </c>
      <c r="L72" s="8">
        <v>5783</v>
      </c>
      <c r="M72" s="8">
        <v>5299</v>
      </c>
      <c r="N72" s="8">
        <v>5250</v>
      </c>
      <c r="O72" s="12">
        <v>5199</v>
      </c>
      <c r="P72" s="10">
        <v>5144</v>
      </c>
      <c r="Q72" s="10">
        <v>5085</v>
      </c>
      <c r="R72" s="10">
        <v>5138</v>
      </c>
      <c r="S72" s="8">
        <v>5218</v>
      </c>
      <c r="T72" s="13">
        <v>5643</v>
      </c>
      <c r="U72" s="13">
        <v>5517</v>
      </c>
      <c r="V72" s="42">
        <v>5593</v>
      </c>
      <c r="W72" s="42">
        <v>5528</v>
      </c>
      <c r="X72" s="15">
        <v>7165</v>
      </c>
      <c r="Y72" s="15"/>
      <c r="Z72" s="15">
        <v>7875</v>
      </c>
    </row>
    <row r="73" spans="1:26" s="22" customFormat="1" x14ac:dyDescent="0.3">
      <c r="A73" s="41" t="s">
        <v>66</v>
      </c>
      <c r="B73" s="8">
        <v>9005</v>
      </c>
      <c r="C73" s="8">
        <v>9316</v>
      </c>
      <c r="D73" s="8">
        <v>9630</v>
      </c>
      <c r="E73" s="8">
        <v>9947</v>
      </c>
      <c r="F73" s="8">
        <v>9543</v>
      </c>
      <c r="G73" s="8">
        <v>9585</v>
      </c>
      <c r="H73" s="8">
        <v>9635</v>
      </c>
      <c r="I73" s="8">
        <v>6886</v>
      </c>
      <c r="J73" s="8">
        <v>6795</v>
      </c>
      <c r="K73" s="8">
        <v>6703</v>
      </c>
      <c r="L73" s="8">
        <v>8508</v>
      </c>
      <c r="M73" s="8">
        <v>7987</v>
      </c>
      <c r="N73" s="8">
        <v>7969</v>
      </c>
      <c r="O73" s="12">
        <v>7947</v>
      </c>
      <c r="P73" s="10">
        <v>7924</v>
      </c>
      <c r="Q73" s="10">
        <v>7899</v>
      </c>
      <c r="R73" s="10">
        <v>7971</v>
      </c>
      <c r="S73" s="8">
        <v>8106</v>
      </c>
      <c r="T73" s="13">
        <v>8309</v>
      </c>
      <c r="U73" s="13">
        <v>8455</v>
      </c>
      <c r="V73" s="42">
        <v>8519</v>
      </c>
      <c r="W73" s="42">
        <v>8611</v>
      </c>
      <c r="X73" s="15">
        <v>9342</v>
      </c>
      <c r="Y73" s="15"/>
      <c r="Z73" s="15">
        <v>11456</v>
      </c>
    </row>
    <row r="74" spans="1:26" s="22" customFormat="1" x14ac:dyDescent="0.3">
      <c r="A74" s="41" t="s">
        <v>67</v>
      </c>
      <c r="B74" s="8">
        <v>4377</v>
      </c>
      <c r="C74" s="8">
        <v>4528</v>
      </c>
      <c r="D74" s="8">
        <v>4681</v>
      </c>
      <c r="E74" s="8">
        <v>4835</v>
      </c>
      <c r="F74" s="8">
        <v>4524</v>
      </c>
      <c r="G74" s="8">
        <v>4533</v>
      </c>
      <c r="H74" s="8">
        <v>4547</v>
      </c>
      <c r="I74" s="8">
        <v>3928</v>
      </c>
      <c r="J74" s="8">
        <v>3904</v>
      </c>
      <c r="K74" s="8">
        <v>3879</v>
      </c>
      <c r="L74" s="8">
        <v>4882</v>
      </c>
      <c r="M74" s="8">
        <v>4659</v>
      </c>
      <c r="N74" s="8">
        <v>4667</v>
      </c>
      <c r="O74" s="12">
        <v>4674</v>
      </c>
      <c r="P74" s="10">
        <v>4679</v>
      </c>
      <c r="Q74" s="10">
        <v>4681</v>
      </c>
      <c r="R74" s="10">
        <v>4721</v>
      </c>
      <c r="S74" s="8">
        <v>4804</v>
      </c>
      <c r="T74" s="13">
        <v>4910</v>
      </c>
      <c r="U74" s="13">
        <v>4891</v>
      </c>
      <c r="V74" s="42">
        <v>4874</v>
      </c>
      <c r="W74" s="42">
        <v>5061</v>
      </c>
      <c r="X74" s="15">
        <v>8595</v>
      </c>
      <c r="Y74" s="15"/>
      <c r="Z74" s="15">
        <v>3781</v>
      </c>
    </row>
    <row r="75" spans="1:26" s="22" customFormat="1" x14ac:dyDescent="0.3">
      <c r="A75" s="41" t="s">
        <v>31</v>
      </c>
      <c r="B75" s="8">
        <v>12778</v>
      </c>
      <c r="C75" s="8">
        <v>13219</v>
      </c>
      <c r="D75" s="8">
        <v>13665</v>
      </c>
      <c r="E75" s="8">
        <v>14115</v>
      </c>
      <c r="F75" s="8">
        <v>10114</v>
      </c>
      <c r="G75" s="8">
        <v>10163</v>
      </c>
      <c r="H75" s="8">
        <v>10229</v>
      </c>
      <c r="I75" s="8">
        <v>9299</v>
      </c>
      <c r="J75" s="8">
        <v>9439</v>
      </c>
      <c r="K75" s="8">
        <v>9576</v>
      </c>
      <c r="L75" s="8">
        <v>10178</v>
      </c>
      <c r="M75" s="8">
        <v>10142</v>
      </c>
      <c r="N75" s="8">
        <v>10280</v>
      </c>
      <c r="O75" s="12">
        <v>10414</v>
      </c>
      <c r="P75" s="10">
        <v>10541</v>
      </c>
      <c r="Q75" s="10">
        <v>10663</v>
      </c>
      <c r="R75" s="10">
        <v>10783</v>
      </c>
      <c r="S75" s="8">
        <v>10943</v>
      </c>
      <c r="T75" s="13">
        <v>10416</v>
      </c>
      <c r="U75" s="13">
        <v>10570</v>
      </c>
      <c r="V75" s="42">
        <v>10589</v>
      </c>
      <c r="W75" s="42">
        <v>11681</v>
      </c>
      <c r="X75" s="15">
        <v>11168</v>
      </c>
      <c r="Y75" s="15"/>
      <c r="Z75" s="15">
        <v>9221</v>
      </c>
    </row>
    <row r="76" spans="1:26" s="22" customFormat="1" x14ac:dyDescent="0.3">
      <c r="A76" s="41" t="s">
        <v>68</v>
      </c>
      <c r="B76" s="8">
        <v>2842</v>
      </c>
      <c r="C76" s="8">
        <v>2940</v>
      </c>
      <c r="D76" s="8">
        <v>3039</v>
      </c>
      <c r="E76" s="8">
        <v>3139</v>
      </c>
      <c r="F76" s="8">
        <v>3293</v>
      </c>
      <c r="G76" s="8">
        <v>3321</v>
      </c>
      <c r="H76" s="8">
        <v>3348</v>
      </c>
      <c r="I76" s="8">
        <v>2401</v>
      </c>
      <c r="J76" s="8">
        <v>2374</v>
      </c>
      <c r="K76" s="8">
        <v>2345</v>
      </c>
      <c r="L76" s="8">
        <v>2802</v>
      </c>
      <c r="M76" s="8">
        <v>2572</v>
      </c>
      <c r="N76" s="8">
        <v>2551</v>
      </c>
      <c r="O76" s="12">
        <v>2529</v>
      </c>
      <c r="P76" s="10">
        <v>2506</v>
      </c>
      <c r="Q76" s="10">
        <v>2481</v>
      </c>
      <c r="R76" s="10">
        <v>2506</v>
      </c>
      <c r="S76" s="8">
        <v>2546</v>
      </c>
      <c r="T76" s="13">
        <v>2751</v>
      </c>
      <c r="U76" s="13">
        <v>2761</v>
      </c>
      <c r="V76" s="42">
        <v>2743</v>
      </c>
      <c r="W76" s="42">
        <v>2688</v>
      </c>
      <c r="X76" s="15">
        <v>4565</v>
      </c>
      <c r="Y76" s="15"/>
      <c r="Z76" s="15">
        <v>3962</v>
      </c>
    </row>
    <row r="77" spans="1:26" s="22" customFormat="1" x14ac:dyDescent="0.3">
      <c r="A77" s="41" t="s">
        <v>96</v>
      </c>
      <c r="B77" s="8">
        <v>1718</v>
      </c>
      <c r="C77" s="8">
        <v>1777</v>
      </c>
      <c r="D77" s="8">
        <v>1837</v>
      </c>
      <c r="E77" s="8">
        <v>1897</v>
      </c>
      <c r="F77" s="8">
        <v>2264</v>
      </c>
      <c r="G77" s="8">
        <v>2310</v>
      </c>
      <c r="H77" s="8">
        <v>2355</v>
      </c>
      <c r="I77" s="8">
        <v>1391</v>
      </c>
      <c r="J77" s="8">
        <v>1372</v>
      </c>
      <c r="K77" s="8">
        <v>1352</v>
      </c>
      <c r="L77" s="8">
        <v>1650</v>
      </c>
      <c r="M77" s="8">
        <v>1510</v>
      </c>
      <c r="N77" s="8">
        <v>1496</v>
      </c>
      <c r="O77" s="12">
        <v>1482</v>
      </c>
      <c r="P77" s="10">
        <v>1465</v>
      </c>
      <c r="Q77" s="10">
        <v>1450</v>
      </c>
      <c r="R77" s="10">
        <v>1462</v>
      </c>
      <c r="S77" s="8">
        <v>1488</v>
      </c>
      <c r="T77" s="13">
        <v>1863</v>
      </c>
      <c r="U77" s="13">
        <v>1809</v>
      </c>
      <c r="V77" s="42">
        <v>1750</v>
      </c>
      <c r="W77" s="42">
        <v>1578</v>
      </c>
      <c r="X77" s="15">
        <v>3800</v>
      </c>
      <c r="Y77" s="15"/>
      <c r="Z77" s="15">
        <v>1709</v>
      </c>
    </row>
    <row r="78" spans="1:26" s="22" customFormat="1" x14ac:dyDescent="0.3">
      <c r="A78" s="41" t="s">
        <v>32</v>
      </c>
      <c r="B78" s="8">
        <v>1133</v>
      </c>
      <c r="C78" s="8">
        <v>1172</v>
      </c>
      <c r="D78" s="8">
        <v>1211</v>
      </c>
      <c r="E78" s="8">
        <v>1250</v>
      </c>
      <c r="F78" s="8">
        <v>1468</v>
      </c>
      <c r="G78" s="8">
        <v>1485</v>
      </c>
      <c r="H78" s="8">
        <v>1500</v>
      </c>
      <c r="I78" s="8">
        <v>2322</v>
      </c>
      <c r="J78" s="8">
        <v>2407</v>
      </c>
      <c r="K78" s="8">
        <v>2494</v>
      </c>
      <c r="L78" s="8">
        <v>2727</v>
      </c>
      <c r="M78" s="8">
        <v>2976</v>
      </c>
      <c r="N78" s="8">
        <v>3093</v>
      </c>
      <c r="O78" s="12">
        <v>3213</v>
      </c>
      <c r="P78" s="10">
        <v>3336</v>
      </c>
      <c r="Q78" s="10">
        <v>3460</v>
      </c>
      <c r="R78" s="10">
        <v>3514</v>
      </c>
      <c r="S78" s="8">
        <v>3551</v>
      </c>
      <c r="T78" s="13">
        <v>3403</v>
      </c>
      <c r="U78" s="13">
        <v>3451</v>
      </c>
      <c r="V78" s="42">
        <v>3455</v>
      </c>
      <c r="W78" s="42">
        <v>3737</v>
      </c>
      <c r="X78" s="15">
        <v>3482</v>
      </c>
      <c r="Y78" s="15"/>
      <c r="Z78" s="15">
        <v>2084</v>
      </c>
    </row>
    <row r="79" spans="1:26" s="22" customFormat="1" x14ac:dyDescent="0.3">
      <c r="A79" s="41" t="s">
        <v>33</v>
      </c>
      <c r="B79" s="8">
        <v>11859</v>
      </c>
      <c r="C79" s="8">
        <v>12268</v>
      </c>
      <c r="D79" s="8">
        <v>12681</v>
      </c>
      <c r="E79" s="8">
        <v>13097</v>
      </c>
      <c r="F79" s="8">
        <v>13795</v>
      </c>
      <c r="G79" s="8">
        <v>13927</v>
      </c>
      <c r="H79" s="8">
        <v>14068</v>
      </c>
      <c r="I79" s="8">
        <v>13002</v>
      </c>
      <c r="J79" s="8">
        <v>13054</v>
      </c>
      <c r="K79" s="8">
        <v>13101</v>
      </c>
      <c r="L79" s="8">
        <v>13837</v>
      </c>
      <c r="M79" s="8">
        <v>13135</v>
      </c>
      <c r="N79" s="8">
        <v>13148</v>
      </c>
      <c r="O79" s="12">
        <v>13151</v>
      </c>
      <c r="P79" s="10">
        <v>13145</v>
      </c>
      <c r="Q79" s="10">
        <v>13130</v>
      </c>
      <c r="R79" s="10">
        <v>13319</v>
      </c>
      <c r="S79" s="8">
        <v>13474</v>
      </c>
      <c r="T79" s="13">
        <v>13783</v>
      </c>
      <c r="U79" s="13">
        <v>14021</v>
      </c>
      <c r="V79" s="42">
        <v>13954</v>
      </c>
      <c r="W79" s="42">
        <v>14270</v>
      </c>
      <c r="X79" s="15">
        <v>13994</v>
      </c>
      <c r="Y79" s="15"/>
      <c r="Z79" s="15">
        <v>14750</v>
      </c>
    </row>
    <row r="80" spans="1:26" s="22" customFormat="1" x14ac:dyDescent="0.3">
      <c r="A80" s="41" t="s">
        <v>34</v>
      </c>
      <c r="B80" s="8">
        <v>5340</v>
      </c>
      <c r="C80" s="8">
        <v>5524</v>
      </c>
      <c r="D80" s="8">
        <v>5710</v>
      </c>
      <c r="E80" s="8">
        <v>5898</v>
      </c>
      <c r="F80" s="8">
        <v>5573</v>
      </c>
      <c r="G80" s="8">
        <v>5580</v>
      </c>
      <c r="H80" s="8">
        <v>5594</v>
      </c>
      <c r="I80" s="8">
        <v>5132</v>
      </c>
      <c r="J80" s="8">
        <v>5097</v>
      </c>
      <c r="K80" s="8">
        <v>5060</v>
      </c>
      <c r="L80" s="8">
        <v>5461</v>
      </c>
      <c r="M80" s="8">
        <v>4988</v>
      </c>
      <c r="N80" s="8">
        <v>4940</v>
      </c>
      <c r="O80" s="12">
        <v>4888</v>
      </c>
      <c r="P80" s="10">
        <v>4834</v>
      </c>
      <c r="Q80" s="10">
        <v>4776</v>
      </c>
      <c r="R80" s="10">
        <v>4818</v>
      </c>
      <c r="S80" s="8">
        <v>4901</v>
      </c>
      <c r="T80" s="13">
        <v>5174</v>
      </c>
      <c r="U80" s="13">
        <v>5156</v>
      </c>
      <c r="V80" s="42">
        <v>5170</v>
      </c>
      <c r="W80" s="42">
        <v>5176</v>
      </c>
      <c r="X80" s="15">
        <v>6782</v>
      </c>
      <c r="Y80" s="15"/>
      <c r="Z80" s="15">
        <v>6262</v>
      </c>
    </row>
    <row r="81" spans="1:26" s="22" customFormat="1" x14ac:dyDescent="0.3">
      <c r="A81" s="41" t="s">
        <v>35</v>
      </c>
      <c r="B81" s="8">
        <v>40968</v>
      </c>
      <c r="C81" s="8">
        <v>42381</v>
      </c>
      <c r="D81" s="8">
        <v>43808</v>
      </c>
      <c r="E81" s="8">
        <v>45246</v>
      </c>
      <c r="F81" s="8">
        <v>43765</v>
      </c>
      <c r="G81" s="8">
        <v>44805</v>
      </c>
      <c r="H81" s="8">
        <v>45870</v>
      </c>
      <c r="I81" s="8">
        <v>26669</v>
      </c>
      <c r="J81" s="8">
        <v>26431</v>
      </c>
      <c r="K81" s="8">
        <v>26188</v>
      </c>
      <c r="L81" s="8">
        <v>30296</v>
      </c>
      <c r="M81" s="8">
        <v>27294</v>
      </c>
      <c r="N81" s="8">
        <v>27081</v>
      </c>
      <c r="O81" s="12">
        <v>26852</v>
      </c>
      <c r="P81" s="10">
        <v>26616</v>
      </c>
      <c r="Q81" s="10">
        <v>26364</v>
      </c>
      <c r="R81" s="10">
        <v>26712</v>
      </c>
      <c r="S81" s="8">
        <v>27055</v>
      </c>
      <c r="T81" s="13">
        <v>29278</v>
      </c>
      <c r="U81" s="13">
        <v>28663</v>
      </c>
      <c r="V81" s="42">
        <v>28409</v>
      </c>
      <c r="W81" s="42">
        <v>28527</v>
      </c>
      <c r="X81" s="15">
        <v>29381</v>
      </c>
      <c r="Y81" s="15"/>
      <c r="Z81" s="15">
        <v>39059</v>
      </c>
    </row>
    <row r="82" spans="1:26" s="22" customFormat="1" x14ac:dyDescent="0.3">
      <c r="A82" s="41" t="s">
        <v>36</v>
      </c>
      <c r="B82" s="8">
        <v>12927</v>
      </c>
      <c r="C82" s="8">
        <v>13373</v>
      </c>
      <c r="D82" s="8">
        <v>13824</v>
      </c>
      <c r="E82" s="8">
        <v>14279</v>
      </c>
      <c r="F82" s="8">
        <v>13577</v>
      </c>
      <c r="G82" s="8">
        <v>13910</v>
      </c>
      <c r="H82" s="8">
        <v>14249</v>
      </c>
      <c r="I82" s="8">
        <v>7592</v>
      </c>
      <c r="J82" s="8">
        <v>7480</v>
      </c>
      <c r="K82" s="8">
        <v>7366</v>
      </c>
      <c r="L82" s="8">
        <v>8957</v>
      </c>
      <c r="M82" s="8">
        <v>8002</v>
      </c>
      <c r="N82" s="8">
        <v>7916</v>
      </c>
      <c r="O82" s="12">
        <v>7828</v>
      </c>
      <c r="P82" s="10">
        <v>7737</v>
      </c>
      <c r="Q82" s="10">
        <v>7642</v>
      </c>
      <c r="R82" s="10">
        <v>7718</v>
      </c>
      <c r="S82" s="8">
        <v>7842</v>
      </c>
      <c r="T82" s="13">
        <v>8543</v>
      </c>
      <c r="U82" s="13">
        <v>8420</v>
      </c>
      <c r="V82" s="42">
        <v>8532</v>
      </c>
      <c r="W82" s="42">
        <v>8308</v>
      </c>
      <c r="X82" s="15">
        <v>13089</v>
      </c>
      <c r="Y82" s="15"/>
      <c r="Z82" s="15">
        <v>19501</v>
      </c>
    </row>
    <row r="83" spans="1:26" s="22" customFormat="1" x14ac:dyDescent="0.3">
      <c r="A83" s="41" t="s">
        <v>37</v>
      </c>
      <c r="B83" s="8">
        <v>6743</v>
      </c>
      <c r="C83" s="8">
        <v>6976</v>
      </c>
      <c r="D83" s="8">
        <v>7211</v>
      </c>
      <c r="E83" s="8">
        <v>7448</v>
      </c>
      <c r="F83" s="8">
        <v>7174</v>
      </c>
      <c r="G83" s="8">
        <v>7249</v>
      </c>
      <c r="H83" s="8">
        <v>7331</v>
      </c>
      <c r="I83" s="8">
        <v>5842</v>
      </c>
      <c r="J83" s="8">
        <v>5813</v>
      </c>
      <c r="K83" s="8">
        <v>5782</v>
      </c>
      <c r="L83" s="8">
        <v>6939</v>
      </c>
      <c r="M83" s="8">
        <v>6461</v>
      </c>
      <c r="N83" s="8">
        <v>6472</v>
      </c>
      <c r="O83" s="12">
        <v>6483</v>
      </c>
      <c r="P83" s="10">
        <v>6482</v>
      </c>
      <c r="Q83" s="10">
        <v>6481</v>
      </c>
      <c r="R83" s="10">
        <v>6549</v>
      </c>
      <c r="S83" s="8">
        <v>6651</v>
      </c>
      <c r="T83" s="13">
        <v>7111</v>
      </c>
      <c r="U83" s="13">
        <v>7151</v>
      </c>
      <c r="V83" s="42">
        <v>7100</v>
      </c>
      <c r="W83" s="42">
        <v>7044</v>
      </c>
      <c r="X83" s="15">
        <v>11997</v>
      </c>
      <c r="Y83" s="15"/>
      <c r="Z83" s="15">
        <v>10887</v>
      </c>
    </row>
    <row r="84" spans="1:26" s="22" customFormat="1" x14ac:dyDescent="0.3">
      <c r="A84" s="41" t="s">
        <v>38</v>
      </c>
      <c r="B84" s="8">
        <v>5880</v>
      </c>
      <c r="C84" s="8">
        <v>6083</v>
      </c>
      <c r="D84" s="8">
        <v>6288</v>
      </c>
      <c r="E84" s="8">
        <v>6495</v>
      </c>
      <c r="F84" s="8">
        <v>5878</v>
      </c>
      <c r="G84" s="8">
        <v>5929</v>
      </c>
      <c r="H84" s="8">
        <v>5987</v>
      </c>
      <c r="I84" s="8">
        <v>4170</v>
      </c>
      <c r="J84" s="8">
        <v>4113</v>
      </c>
      <c r="K84" s="8">
        <v>4056</v>
      </c>
      <c r="L84" s="8">
        <v>4874</v>
      </c>
      <c r="M84" s="8">
        <v>4364</v>
      </c>
      <c r="N84" s="8">
        <v>4321</v>
      </c>
      <c r="O84" s="12">
        <v>4275</v>
      </c>
      <c r="P84" s="10">
        <v>4229</v>
      </c>
      <c r="Q84" s="10">
        <v>4180</v>
      </c>
      <c r="R84" s="10">
        <v>4217</v>
      </c>
      <c r="S84" s="8">
        <v>4289</v>
      </c>
      <c r="T84" s="13">
        <v>4705</v>
      </c>
      <c r="U84" s="13">
        <v>4695</v>
      </c>
      <c r="V84" s="42">
        <v>4673</v>
      </c>
      <c r="W84" s="42">
        <v>4548</v>
      </c>
      <c r="X84" s="15">
        <v>7788</v>
      </c>
      <c r="Y84" s="15"/>
      <c r="Z84" s="15">
        <v>7703</v>
      </c>
    </row>
    <row r="85" spans="1:26" s="22" customFormat="1" x14ac:dyDescent="0.3">
      <c r="A85" s="41" t="s">
        <v>39</v>
      </c>
      <c r="B85" s="8">
        <v>4839</v>
      </c>
      <c r="C85" s="8">
        <v>5006</v>
      </c>
      <c r="D85" s="8">
        <v>5175</v>
      </c>
      <c r="E85" s="8">
        <v>5345</v>
      </c>
      <c r="F85" s="8">
        <v>5002</v>
      </c>
      <c r="G85" s="8">
        <v>5074</v>
      </c>
      <c r="H85" s="8">
        <v>5150</v>
      </c>
      <c r="I85" s="8">
        <v>5470</v>
      </c>
      <c r="J85" s="8">
        <v>5580</v>
      </c>
      <c r="K85" s="8">
        <v>5689</v>
      </c>
      <c r="L85" s="8">
        <v>5713</v>
      </c>
      <c r="M85" s="8">
        <v>5614</v>
      </c>
      <c r="N85" s="8">
        <v>5699</v>
      </c>
      <c r="O85" s="12">
        <v>5783</v>
      </c>
      <c r="P85" s="10">
        <v>5863</v>
      </c>
      <c r="Q85" s="10">
        <v>5941</v>
      </c>
      <c r="R85" s="10">
        <v>6020</v>
      </c>
      <c r="S85" s="8">
        <v>6096</v>
      </c>
      <c r="T85" s="13">
        <v>6125</v>
      </c>
      <c r="U85" s="13">
        <v>6231</v>
      </c>
      <c r="V85" s="42">
        <v>6176</v>
      </c>
      <c r="W85" s="42">
        <v>6452</v>
      </c>
      <c r="X85" s="15">
        <v>14499</v>
      </c>
      <c r="Y85" s="15"/>
      <c r="Z85" s="15">
        <v>6983</v>
      </c>
    </row>
    <row r="86" spans="1:26" s="22" customFormat="1" x14ac:dyDescent="0.3">
      <c r="A86" s="41" t="s">
        <v>40</v>
      </c>
      <c r="B86" s="8">
        <v>8646</v>
      </c>
      <c r="C86" s="8">
        <v>8943</v>
      </c>
      <c r="D86" s="8">
        <v>9243</v>
      </c>
      <c r="E86" s="8">
        <v>9545</v>
      </c>
      <c r="F86" s="8">
        <v>9527</v>
      </c>
      <c r="G86" s="8">
        <v>9634</v>
      </c>
      <c r="H86" s="8">
        <v>9747</v>
      </c>
      <c r="I86" s="8">
        <v>7761</v>
      </c>
      <c r="J86" s="8">
        <v>7712</v>
      </c>
      <c r="K86" s="8">
        <v>7659</v>
      </c>
      <c r="L86" s="8">
        <v>8762</v>
      </c>
      <c r="M86" s="8">
        <v>8335</v>
      </c>
      <c r="N86" s="8">
        <v>8291</v>
      </c>
      <c r="O86" s="12">
        <v>8236</v>
      </c>
      <c r="P86" s="10">
        <v>8173</v>
      </c>
      <c r="Q86" s="10">
        <v>8094</v>
      </c>
      <c r="R86" s="10">
        <v>8203</v>
      </c>
      <c r="S86" s="8">
        <v>8306</v>
      </c>
      <c r="T86" s="13">
        <v>8860</v>
      </c>
      <c r="U86" s="13">
        <v>8874</v>
      </c>
      <c r="V86" s="42">
        <v>8812</v>
      </c>
      <c r="W86" s="42">
        <v>8763</v>
      </c>
      <c r="X86" s="15">
        <v>11809</v>
      </c>
      <c r="Y86" s="15"/>
      <c r="Z86" s="15">
        <v>11997</v>
      </c>
    </row>
    <row r="87" spans="1:26" s="22" customFormat="1" x14ac:dyDescent="0.3">
      <c r="A87" s="41" t="s">
        <v>15</v>
      </c>
      <c r="B87" s="8">
        <v>3001</v>
      </c>
      <c r="C87" s="8">
        <v>3105</v>
      </c>
      <c r="D87" s="8">
        <v>3210</v>
      </c>
      <c r="E87" s="8">
        <v>3316</v>
      </c>
      <c r="F87" s="8">
        <v>3102</v>
      </c>
      <c r="G87" s="8">
        <v>3113</v>
      </c>
      <c r="H87" s="8">
        <v>3126</v>
      </c>
      <c r="I87" s="8">
        <v>3645</v>
      </c>
      <c r="J87" s="8">
        <v>3673</v>
      </c>
      <c r="K87" s="8">
        <v>3698</v>
      </c>
      <c r="L87" s="8">
        <v>3407</v>
      </c>
      <c r="M87" s="8">
        <v>3253</v>
      </c>
      <c r="N87" s="8">
        <v>3242</v>
      </c>
      <c r="O87" s="12">
        <v>3230</v>
      </c>
      <c r="P87" s="10">
        <v>3217</v>
      </c>
      <c r="Q87" s="10">
        <v>3202</v>
      </c>
      <c r="R87" s="10">
        <v>3231</v>
      </c>
      <c r="S87" s="8">
        <v>3286</v>
      </c>
      <c r="T87" s="13">
        <v>3331</v>
      </c>
      <c r="U87" s="13">
        <v>3281</v>
      </c>
      <c r="V87" s="42">
        <v>3296</v>
      </c>
      <c r="W87" s="42">
        <v>3474</v>
      </c>
      <c r="X87" s="15">
        <v>5434</v>
      </c>
      <c r="Y87" s="15"/>
      <c r="Z87" s="15">
        <v>3583</v>
      </c>
    </row>
    <row r="88" spans="1:26" s="22" customFormat="1" x14ac:dyDescent="0.3">
      <c r="A88" s="41" t="s">
        <v>41</v>
      </c>
      <c r="B88" s="8">
        <v>1728</v>
      </c>
      <c r="C88" s="8">
        <v>1788</v>
      </c>
      <c r="D88" s="8">
        <v>1849</v>
      </c>
      <c r="E88" s="8">
        <v>1911</v>
      </c>
      <c r="F88" s="8">
        <v>1764</v>
      </c>
      <c r="G88" s="8">
        <v>1777</v>
      </c>
      <c r="H88" s="8">
        <v>1791</v>
      </c>
      <c r="I88" s="8">
        <v>2138</v>
      </c>
      <c r="J88" s="8">
        <v>2170</v>
      </c>
      <c r="K88" s="8">
        <v>2201</v>
      </c>
      <c r="L88" s="8">
        <v>2057</v>
      </c>
      <c r="M88" s="8">
        <v>2024</v>
      </c>
      <c r="N88" s="8">
        <v>2035</v>
      </c>
      <c r="O88" s="12">
        <v>2042</v>
      </c>
      <c r="P88" s="10">
        <v>2048</v>
      </c>
      <c r="Q88" s="10">
        <v>2052</v>
      </c>
      <c r="R88" s="10">
        <v>2080</v>
      </c>
      <c r="S88" s="8">
        <v>2106</v>
      </c>
      <c r="T88" s="13">
        <v>2107</v>
      </c>
      <c r="U88" s="13">
        <v>2101</v>
      </c>
      <c r="V88" s="42">
        <v>2094</v>
      </c>
      <c r="W88" s="42">
        <v>2216</v>
      </c>
      <c r="X88" s="15">
        <v>3298</v>
      </c>
      <c r="Y88" s="15"/>
      <c r="Z88" s="15">
        <v>2243</v>
      </c>
    </row>
    <row r="89" spans="1:26" s="22" customFormat="1" x14ac:dyDescent="0.3">
      <c r="A89" s="41" t="s">
        <v>42</v>
      </c>
      <c r="B89" s="8">
        <v>1272</v>
      </c>
      <c r="C89" s="8">
        <v>1316</v>
      </c>
      <c r="D89" s="8">
        <v>1360</v>
      </c>
      <c r="E89" s="8">
        <v>1404</v>
      </c>
      <c r="F89" s="8">
        <v>1313</v>
      </c>
      <c r="G89" s="8">
        <v>1325</v>
      </c>
      <c r="H89" s="8">
        <v>1336</v>
      </c>
      <c r="I89" s="8">
        <v>995</v>
      </c>
      <c r="J89" s="8">
        <v>972</v>
      </c>
      <c r="K89" s="8">
        <v>949</v>
      </c>
      <c r="L89" s="8">
        <v>956</v>
      </c>
      <c r="M89" s="8">
        <v>819</v>
      </c>
      <c r="N89" s="8">
        <v>792</v>
      </c>
      <c r="O89" s="12">
        <v>766</v>
      </c>
      <c r="P89" s="10">
        <v>739</v>
      </c>
      <c r="Q89" s="10">
        <v>713</v>
      </c>
      <c r="R89" s="10">
        <v>715</v>
      </c>
      <c r="S89" s="8">
        <v>731</v>
      </c>
      <c r="T89" s="13">
        <v>764</v>
      </c>
      <c r="U89" s="13">
        <v>754</v>
      </c>
      <c r="V89" s="42">
        <v>756</v>
      </c>
      <c r="W89" s="42">
        <v>767</v>
      </c>
      <c r="X89" s="15">
        <v>2229</v>
      </c>
      <c r="Y89" s="15"/>
      <c r="Z89" s="15">
        <v>938</v>
      </c>
    </row>
    <row r="90" spans="1:26" s="22" customFormat="1" x14ac:dyDescent="0.3">
      <c r="A90" s="41" t="s">
        <v>43</v>
      </c>
      <c r="B90" s="8">
        <v>3394</v>
      </c>
      <c r="C90" s="8">
        <v>3511</v>
      </c>
      <c r="D90" s="8">
        <v>3629</v>
      </c>
      <c r="E90" s="8">
        <v>3748</v>
      </c>
      <c r="F90" s="8">
        <v>3482</v>
      </c>
      <c r="G90" s="8">
        <v>3494</v>
      </c>
      <c r="H90" s="8">
        <v>3507</v>
      </c>
      <c r="I90" s="8">
        <v>2902</v>
      </c>
      <c r="J90" s="8">
        <v>2844</v>
      </c>
      <c r="K90" s="8">
        <v>2784</v>
      </c>
      <c r="L90" s="8">
        <v>3062</v>
      </c>
      <c r="M90" s="8">
        <v>2717</v>
      </c>
      <c r="N90" s="8">
        <v>2654</v>
      </c>
      <c r="O90" s="12">
        <v>2589</v>
      </c>
      <c r="P90" s="10">
        <v>2523</v>
      </c>
      <c r="Q90" s="10">
        <v>2456</v>
      </c>
      <c r="R90" s="10">
        <v>2482</v>
      </c>
      <c r="S90" s="8">
        <v>2520</v>
      </c>
      <c r="T90" s="13">
        <v>2593</v>
      </c>
      <c r="U90" s="13">
        <v>2615</v>
      </c>
      <c r="V90" s="42">
        <v>2616</v>
      </c>
      <c r="W90" s="42">
        <v>2630</v>
      </c>
      <c r="X90" s="15">
        <v>5222</v>
      </c>
      <c r="Y90" s="15"/>
      <c r="Z90" s="15">
        <v>3180</v>
      </c>
    </row>
    <row r="91" spans="1:26" s="22" customFormat="1" x14ac:dyDescent="0.3">
      <c r="A91" s="41" t="s">
        <v>7</v>
      </c>
      <c r="B91" s="8">
        <v>1060</v>
      </c>
      <c r="C91" s="8">
        <v>1097</v>
      </c>
      <c r="D91" s="8">
        <v>1134</v>
      </c>
      <c r="E91" s="8">
        <v>1171</v>
      </c>
      <c r="F91" s="8">
        <v>1104</v>
      </c>
      <c r="G91" s="8">
        <v>1113</v>
      </c>
      <c r="H91" s="8">
        <v>1122</v>
      </c>
      <c r="I91" s="8">
        <v>1307</v>
      </c>
      <c r="J91" s="8">
        <v>1317</v>
      </c>
      <c r="K91" s="8">
        <v>1325</v>
      </c>
      <c r="L91" s="8">
        <v>1379</v>
      </c>
      <c r="M91" s="8">
        <v>1355</v>
      </c>
      <c r="N91" s="8">
        <v>1362</v>
      </c>
      <c r="O91" s="12">
        <v>1367</v>
      </c>
      <c r="P91" s="10">
        <v>1371</v>
      </c>
      <c r="Q91" s="10">
        <v>1375</v>
      </c>
      <c r="R91" s="10">
        <v>1389</v>
      </c>
      <c r="S91" s="8">
        <v>1411</v>
      </c>
      <c r="T91" s="13">
        <v>1436</v>
      </c>
      <c r="U91" s="13">
        <v>1409</v>
      </c>
      <c r="V91" s="42">
        <v>1418</v>
      </c>
      <c r="W91" s="42">
        <v>1495</v>
      </c>
      <c r="X91" s="15">
        <v>2183</v>
      </c>
      <c r="Y91" s="15"/>
      <c r="Z91" s="15">
        <v>1235</v>
      </c>
    </row>
    <row r="92" spans="1:26" s="22" customFormat="1" x14ac:dyDescent="0.3">
      <c r="A92" s="41" t="s">
        <v>10</v>
      </c>
      <c r="B92" s="8">
        <v>4160</v>
      </c>
      <c r="C92" s="8">
        <v>4304</v>
      </c>
      <c r="D92" s="8">
        <v>4450</v>
      </c>
      <c r="E92" s="8">
        <v>4597</v>
      </c>
      <c r="F92" s="8">
        <v>3752</v>
      </c>
      <c r="G92" s="8">
        <v>3811</v>
      </c>
      <c r="H92" s="8">
        <v>3871</v>
      </c>
      <c r="I92" s="8">
        <v>4701</v>
      </c>
      <c r="J92" s="8">
        <v>4861</v>
      </c>
      <c r="K92" s="8">
        <v>5022</v>
      </c>
      <c r="L92" s="8">
        <v>4673</v>
      </c>
      <c r="M92" s="8">
        <v>4965</v>
      </c>
      <c r="N92" s="8">
        <v>5091</v>
      </c>
      <c r="O92" s="12">
        <v>5216</v>
      </c>
      <c r="P92" s="10">
        <v>5338</v>
      </c>
      <c r="Q92" s="10">
        <v>5458</v>
      </c>
      <c r="R92" s="10">
        <v>5524</v>
      </c>
      <c r="S92" s="8">
        <v>5601</v>
      </c>
      <c r="T92" s="13">
        <v>5516</v>
      </c>
      <c r="U92" s="13">
        <v>5538</v>
      </c>
      <c r="V92" s="42">
        <v>5498</v>
      </c>
      <c r="W92" s="42">
        <v>5905</v>
      </c>
      <c r="X92" s="15">
        <v>4001</v>
      </c>
      <c r="Y92" s="15"/>
      <c r="Z92" s="15">
        <v>3814</v>
      </c>
    </row>
    <row r="93" spans="1:26" s="22" customFormat="1" x14ac:dyDescent="0.3">
      <c r="A93" s="41" t="s">
        <v>44</v>
      </c>
      <c r="B93" s="8">
        <v>2183</v>
      </c>
      <c r="C93" s="8">
        <v>2258</v>
      </c>
      <c r="D93" s="8">
        <v>2334</v>
      </c>
      <c r="E93" s="8">
        <v>2411</v>
      </c>
      <c r="F93" s="8">
        <v>3103</v>
      </c>
      <c r="G93" s="8">
        <v>3122</v>
      </c>
      <c r="H93" s="8">
        <v>3146</v>
      </c>
      <c r="I93" s="8">
        <v>6591</v>
      </c>
      <c r="J93" s="8">
        <v>7006</v>
      </c>
      <c r="K93" s="8">
        <v>7436</v>
      </c>
      <c r="L93" s="8">
        <v>7559</v>
      </c>
      <c r="M93" s="8">
        <v>9142</v>
      </c>
      <c r="N93" s="8">
        <v>9695</v>
      </c>
      <c r="O93" s="12">
        <v>10265</v>
      </c>
      <c r="P93" s="10">
        <v>10850</v>
      </c>
      <c r="Q93" s="10">
        <v>11449</v>
      </c>
      <c r="R93" s="10">
        <v>11616</v>
      </c>
      <c r="S93" s="8">
        <v>11749</v>
      </c>
      <c r="T93" s="13">
        <v>11683</v>
      </c>
      <c r="U93" s="13">
        <v>11633</v>
      </c>
      <c r="V93" s="42">
        <v>11520</v>
      </c>
      <c r="W93" s="42">
        <v>12569</v>
      </c>
      <c r="X93" s="15">
        <v>9420</v>
      </c>
      <c r="Y93" s="15"/>
      <c r="Z93" s="15">
        <v>10995</v>
      </c>
    </row>
    <row r="94" spans="1:26" s="22" customFormat="1" x14ac:dyDescent="0.3">
      <c r="A94" s="41" t="s">
        <v>97</v>
      </c>
      <c r="B94" s="8">
        <v>2682</v>
      </c>
      <c r="C94" s="8">
        <v>2775</v>
      </c>
      <c r="D94" s="8">
        <v>2869</v>
      </c>
      <c r="E94" s="8">
        <v>2964</v>
      </c>
      <c r="F94" s="8">
        <v>2748</v>
      </c>
      <c r="G94" s="8">
        <v>2750</v>
      </c>
      <c r="H94" s="8">
        <v>2756</v>
      </c>
      <c r="I94" s="8">
        <v>4568</v>
      </c>
      <c r="J94" s="8">
        <v>4705</v>
      </c>
      <c r="K94" s="8">
        <v>4842</v>
      </c>
      <c r="L94" s="8">
        <v>4246</v>
      </c>
      <c r="M94" s="8">
        <v>4381</v>
      </c>
      <c r="N94" s="8">
        <v>4455</v>
      </c>
      <c r="O94" s="12">
        <v>4527</v>
      </c>
      <c r="P94" s="10">
        <v>4594</v>
      </c>
      <c r="Q94" s="10">
        <v>4659</v>
      </c>
      <c r="R94" s="10">
        <v>4699</v>
      </c>
      <c r="S94" s="8">
        <v>4781</v>
      </c>
      <c r="T94" s="13">
        <v>4667</v>
      </c>
      <c r="U94" s="13">
        <v>4736</v>
      </c>
      <c r="V94" s="42">
        <v>4750</v>
      </c>
      <c r="W94" s="42">
        <v>5052</v>
      </c>
      <c r="X94" s="15">
        <v>5260</v>
      </c>
      <c r="Y94" s="15"/>
      <c r="Z94" s="15">
        <v>4424</v>
      </c>
    </row>
    <row r="95" spans="1:26" s="22" customFormat="1" x14ac:dyDescent="0.3">
      <c r="A95" s="41" t="s">
        <v>14</v>
      </c>
      <c r="B95" s="8">
        <v>2635</v>
      </c>
      <c r="C95" s="8">
        <v>2726</v>
      </c>
      <c r="D95" s="8">
        <v>2818</v>
      </c>
      <c r="E95" s="8">
        <v>2911</v>
      </c>
      <c r="F95" s="8">
        <v>3217</v>
      </c>
      <c r="G95" s="8">
        <v>3239</v>
      </c>
      <c r="H95" s="8">
        <v>3265</v>
      </c>
      <c r="I95" s="8">
        <v>3583</v>
      </c>
      <c r="J95" s="8">
        <v>3646</v>
      </c>
      <c r="K95" s="8">
        <v>3707</v>
      </c>
      <c r="L95" s="8">
        <v>4383</v>
      </c>
      <c r="M95" s="8">
        <v>4641</v>
      </c>
      <c r="N95" s="8">
        <v>4752</v>
      </c>
      <c r="O95" s="12">
        <v>4862</v>
      </c>
      <c r="P95" s="10">
        <v>4970</v>
      </c>
      <c r="Q95" s="10">
        <v>5075</v>
      </c>
      <c r="R95" s="10">
        <v>5144</v>
      </c>
      <c r="S95" s="8">
        <v>5208</v>
      </c>
      <c r="T95" s="13">
        <v>5129</v>
      </c>
      <c r="U95" s="13">
        <v>5118</v>
      </c>
      <c r="V95" s="42">
        <v>5119</v>
      </c>
      <c r="W95" s="42">
        <v>5514</v>
      </c>
      <c r="X95" s="15">
        <v>4419</v>
      </c>
      <c r="Y95" s="15"/>
      <c r="Z95" s="15">
        <v>4593</v>
      </c>
    </row>
    <row r="96" spans="1:26" s="22" customFormat="1" x14ac:dyDescent="0.3">
      <c r="A96" s="41" t="s">
        <v>45</v>
      </c>
      <c r="B96" s="8">
        <v>24701</v>
      </c>
      <c r="C96" s="8">
        <v>25554</v>
      </c>
      <c r="D96" s="8">
        <v>26416</v>
      </c>
      <c r="E96" s="8">
        <v>27285</v>
      </c>
      <c r="F96" s="8">
        <v>25589</v>
      </c>
      <c r="G96" s="8">
        <v>26055</v>
      </c>
      <c r="H96" s="8">
        <v>26528</v>
      </c>
      <c r="I96" s="8">
        <v>21955</v>
      </c>
      <c r="J96" s="8">
        <v>22027</v>
      </c>
      <c r="K96" s="8">
        <v>22083</v>
      </c>
      <c r="L96" s="8">
        <v>23686</v>
      </c>
      <c r="M96" s="8">
        <v>23296</v>
      </c>
      <c r="N96" s="8">
        <v>23352</v>
      </c>
      <c r="O96" s="12">
        <v>23401</v>
      </c>
      <c r="P96" s="10">
        <v>23441</v>
      </c>
      <c r="Q96" s="10">
        <v>23472</v>
      </c>
      <c r="R96" s="10">
        <v>23792</v>
      </c>
      <c r="S96" s="8">
        <v>24087</v>
      </c>
      <c r="T96" s="13">
        <v>26276</v>
      </c>
      <c r="U96" s="13">
        <v>25648</v>
      </c>
      <c r="V96" s="42">
        <v>25139</v>
      </c>
      <c r="W96" s="42">
        <v>25377</v>
      </c>
      <c r="X96" s="15">
        <v>24133</v>
      </c>
      <c r="Y96" s="15"/>
      <c r="Z96" s="15">
        <v>28528</v>
      </c>
    </row>
    <row r="97" spans="1:26" s="22" customFormat="1" x14ac:dyDescent="0.3">
      <c r="A97" s="41" t="s">
        <v>69</v>
      </c>
      <c r="B97" s="8">
        <v>3431</v>
      </c>
      <c r="C97" s="8">
        <v>3549</v>
      </c>
      <c r="D97" s="8">
        <v>3668</v>
      </c>
      <c r="E97" s="8">
        <v>3788</v>
      </c>
      <c r="F97" s="8">
        <v>3866</v>
      </c>
      <c r="G97" s="8">
        <v>3923</v>
      </c>
      <c r="H97" s="8">
        <v>3982</v>
      </c>
      <c r="I97" s="8">
        <v>6317</v>
      </c>
      <c r="J97" s="8">
        <v>6613</v>
      </c>
      <c r="K97" s="8">
        <v>6921</v>
      </c>
      <c r="L97" s="8">
        <v>7893</v>
      </c>
      <c r="M97" s="8">
        <v>9415</v>
      </c>
      <c r="N97" s="8">
        <v>9938</v>
      </c>
      <c r="O97" s="12">
        <v>10482</v>
      </c>
      <c r="P97" s="10">
        <v>11046</v>
      </c>
      <c r="Q97" s="10">
        <v>11630</v>
      </c>
      <c r="R97" s="10">
        <v>11793</v>
      </c>
      <c r="S97" s="8">
        <v>11934</v>
      </c>
      <c r="T97" s="13">
        <v>11691</v>
      </c>
      <c r="U97" s="13">
        <v>11881</v>
      </c>
      <c r="V97" s="42">
        <v>12022</v>
      </c>
      <c r="W97" s="42">
        <v>12784</v>
      </c>
      <c r="X97" s="15">
        <v>13008</v>
      </c>
      <c r="Y97" s="15"/>
      <c r="Z97" s="15">
        <v>11245</v>
      </c>
    </row>
    <row r="98" spans="1:26" s="22" customFormat="1" x14ac:dyDescent="0.3">
      <c r="A98" s="41" t="s">
        <v>70</v>
      </c>
      <c r="B98" s="8">
        <v>5487</v>
      </c>
      <c r="C98" s="8">
        <v>5676</v>
      </c>
      <c r="D98" s="8">
        <v>5867</v>
      </c>
      <c r="E98" s="8">
        <v>6060</v>
      </c>
      <c r="F98" s="8">
        <v>5674</v>
      </c>
      <c r="G98" s="8">
        <v>5689</v>
      </c>
      <c r="H98" s="8">
        <v>5708</v>
      </c>
      <c r="I98" s="8">
        <v>8715</v>
      </c>
      <c r="J98" s="8">
        <v>8971</v>
      </c>
      <c r="K98" s="8">
        <v>9230</v>
      </c>
      <c r="L98" s="8">
        <v>10378</v>
      </c>
      <c r="M98" s="8">
        <v>11504</v>
      </c>
      <c r="N98" s="8">
        <v>11910</v>
      </c>
      <c r="O98" s="12">
        <v>12321</v>
      </c>
      <c r="P98" s="10">
        <v>12736</v>
      </c>
      <c r="Q98" s="10">
        <v>13156</v>
      </c>
      <c r="R98" s="10">
        <v>13324</v>
      </c>
      <c r="S98" s="8">
        <v>13501</v>
      </c>
      <c r="T98" s="13">
        <v>14239</v>
      </c>
      <c r="U98" s="13">
        <v>14344</v>
      </c>
      <c r="V98" s="42">
        <v>14161</v>
      </c>
      <c r="W98" s="42">
        <v>14457</v>
      </c>
      <c r="X98" s="15">
        <v>19046</v>
      </c>
      <c r="Y98" s="15"/>
      <c r="Z98" s="15">
        <v>23616</v>
      </c>
    </row>
    <row r="99" spans="1:26" s="22" customFormat="1" x14ac:dyDescent="0.3">
      <c r="A99" s="41" t="s">
        <v>46</v>
      </c>
      <c r="B99" s="8">
        <v>36805</v>
      </c>
      <c r="C99" s="8">
        <v>38075</v>
      </c>
      <c r="D99" s="8">
        <v>39358</v>
      </c>
      <c r="E99" s="8">
        <v>40651</v>
      </c>
      <c r="F99" s="8">
        <v>32764</v>
      </c>
      <c r="G99" s="8">
        <v>33338</v>
      </c>
      <c r="H99" s="8">
        <v>33918</v>
      </c>
      <c r="I99" s="8">
        <v>33222</v>
      </c>
      <c r="J99" s="8">
        <v>34034</v>
      </c>
      <c r="K99" s="8">
        <v>34847</v>
      </c>
      <c r="L99" s="8">
        <v>37955</v>
      </c>
      <c r="M99" s="8">
        <v>40867</v>
      </c>
      <c r="N99" s="8">
        <v>41981</v>
      </c>
      <c r="O99" s="12">
        <v>43084</v>
      </c>
      <c r="P99" s="10">
        <v>44170</v>
      </c>
      <c r="Q99" s="10">
        <v>45241</v>
      </c>
      <c r="R99" s="10">
        <v>45843</v>
      </c>
      <c r="S99" s="8">
        <v>46427</v>
      </c>
      <c r="T99" s="13">
        <v>47063</v>
      </c>
      <c r="U99" s="13">
        <v>46995</v>
      </c>
      <c r="V99" s="42">
        <v>48157</v>
      </c>
      <c r="W99" s="42">
        <v>49217</v>
      </c>
      <c r="X99" s="15">
        <v>43994</v>
      </c>
      <c r="Y99" s="15"/>
      <c r="Z99" s="15">
        <v>47399</v>
      </c>
    </row>
    <row r="100" spans="1:26" s="22" customFormat="1" x14ac:dyDescent="0.3">
      <c r="A100" s="41" t="s">
        <v>71</v>
      </c>
      <c r="B100" s="8">
        <v>10844</v>
      </c>
      <c r="C100" s="8">
        <v>11218</v>
      </c>
      <c r="D100" s="8">
        <v>11596</v>
      </c>
      <c r="E100" s="8">
        <v>11977</v>
      </c>
      <c r="F100" s="8">
        <v>12074</v>
      </c>
      <c r="G100" s="8">
        <v>12194</v>
      </c>
      <c r="H100" s="8">
        <v>12321</v>
      </c>
      <c r="I100" s="8">
        <v>18358</v>
      </c>
      <c r="J100" s="8">
        <v>19066</v>
      </c>
      <c r="K100" s="8">
        <v>19791</v>
      </c>
      <c r="L100" s="8">
        <v>18158</v>
      </c>
      <c r="M100" s="8">
        <v>19845</v>
      </c>
      <c r="N100" s="8">
        <v>20466</v>
      </c>
      <c r="O100" s="12">
        <v>21091</v>
      </c>
      <c r="P100" s="10">
        <v>21719</v>
      </c>
      <c r="Q100" s="10">
        <v>22345</v>
      </c>
      <c r="R100" s="10">
        <v>22643</v>
      </c>
      <c r="S100" s="8">
        <v>22931</v>
      </c>
      <c r="T100" s="13">
        <v>23121</v>
      </c>
      <c r="U100" s="13">
        <v>23113</v>
      </c>
      <c r="V100" s="42">
        <v>23011</v>
      </c>
      <c r="W100" s="42">
        <v>24433</v>
      </c>
      <c r="X100" s="15">
        <v>25261</v>
      </c>
      <c r="Y100" s="15"/>
      <c r="Z100" s="15">
        <v>19961</v>
      </c>
    </row>
    <row r="101" spans="1:26" s="22" customFormat="1" x14ac:dyDescent="0.3">
      <c r="A101" s="41" t="s">
        <v>47</v>
      </c>
      <c r="B101" s="8">
        <v>1115</v>
      </c>
      <c r="C101" s="8">
        <v>1153</v>
      </c>
      <c r="D101" s="8">
        <v>1191</v>
      </c>
      <c r="E101" s="8">
        <v>1229</v>
      </c>
      <c r="F101" s="8">
        <v>1136</v>
      </c>
      <c r="G101" s="8">
        <v>1151</v>
      </c>
      <c r="H101" s="8">
        <v>1166</v>
      </c>
      <c r="I101" s="8">
        <v>1516</v>
      </c>
      <c r="J101" s="8">
        <v>1552</v>
      </c>
      <c r="K101" s="8">
        <v>1589</v>
      </c>
      <c r="L101" s="8">
        <v>1485</v>
      </c>
      <c r="M101" s="8">
        <v>1536</v>
      </c>
      <c r="N101" s="8">
        <v>1562</v>
      </c>
      <c r="O101" s="12">
        <v>1587</v>
      </c>
      <c r="P101" s="10">
        <v>1611</v>
      </c>
      <c r="Q101" s="10">
        <v>1633</v>
      </c>
      <c r="R101" s="10">
        <v>1648</v>
      </c>
      <c r="S101" s="8">
        <v>1676</v>
      </c>
      <c r="T101" s="13">
        <v>1718</v>
      </c>
      <c r="U101" s="13">
        <v>1728</v>
      </c>
      <c r="V101" s="42">
        <v>1755</v>
      </c>
      <c r="W101" s="42">
        <v>1784</v>
      </c>
      <c r="X101" s="15">
        <v>4384</v>
      </c>
      <c r="Y101" s="15"/>
      <c r="Z101" s="15">
        <v>2619</v>
      </c>
    </row>
    <row r="102" spans="1:26" s="22" customFormat="1" x14ac:dyDescent="0.3">
      <c r="A102" s="41" t="s">
        <v>11</v>
      </c>
      <c r="B102" s="8">
        <v>4797</v>
      </c>
      <c r="C102" s="8">
        <v>4963</v>
      </c>
      <c r="D102" s="8">
        <v>5131</v>
      </c>
      <c r="E102" s="8">
        <v>5300</v>
      </c>
      <c r="F102" s="8">
        <v>4983</v>
      </c>
      <c r="G102" s="8">
        <v>5005</v>
      </c>
      <c r="H102" s="8">
        <v>5029</v>
      </c>
      <c r="I102" s="8">
        <v>4202</v>
      </c>
      <c r="J102" s="8">
        <v>4158</v>
      </c>
      <c r="K102" s="8">
        <v>4113</v>
      </c>
      <c r="L102" s="8">
        <v>4037</v>
      </c>
      <c r="M102" s="8">
        <v>3674</v>
      </c>
      <c r="N102" s="8">
        <v>3605</v>
      </c>
      <c r="O102" s="12">
        <v>3534</v>
      </c>
      <c r="P102" s="10">
        <v>3462</v>
      </c>
      <c r="Q102" s="10">
        <v>3389</v>
      </c>
      <c r="R102" s="10">
        <v>3438</v>
      </c>
      <c r="S102" s="8">
        <v>3478</v>
      </c>
      <c r="T102" s="13">
        <v>3565</v>
      </c>
      <c r="U102" s="13">
        <v>3586</v>
      </c>
      <c r="V102" s="42">
        <v>3537</v>
      </c>
      <c r="W102" s="42">
        <v>3672</v>
      </c>
      <c r="X102" s="15">
        <v>7087</v>
      </c>
      <c r="Y102" s="15"/>
      <c r="Z102" s="15">
        <v>3729</v>
      </c>
    </row>
    <row r="103" spans="1:26" s="22" customFormat="1" x14ac:dyDescent="0.3">
      <c r="A103" s="41" t="s">
        <v>48</v>
      </c>
      <c r="B103" s="8">
        <v>2914</v>
      </c>
      <c r="C103" s="8">
        <v>3015</v>
      </c>
      <c r="D103" s="8">
        <v>3117</v>
      </c>
      <c r="E103" s="8">
        <v>3220</v>
      </c>
      <c r="F103" s="8">
        <v>3250</v>
      </c>
      <c r="G103" s="8">
        <v>3326</v>
      </c>
      <c r="H103" s="8">
        <v>3401</v>
      </c>
      <c r="I103" s="8">
        <v>3404</v>
      </c>
      <c r="J103" s="8">
        <v>3478</v>
      </c>
      <c r="K103" s="8">
        <v>3552</v>
      </c>
      <c r="L103" s="8">
        <v>3324</v>
      </c>
      <c r="M103" s="8">
        <v>3409</v>
      </c>
      <c r="N103" s="8">
        <v>3457</v>
      </c>
      <c r="O103" s="12">
        <v>3502</v>
      </c>
      <c r="P103" s="10">
        <v>3546</v>
      </c>
      <c r="Q103" s="10">
        <v>3587</v>
      </c>
      <c r="R103" s="10">
        <v>3635</v>
      </c>
      <c r="S103" s="8">
        <v>3681</v>
      </c>
      <c r="T103" s="13">
        <v>3674</v>
      </c>
      <c r="U103" s="13">
        <v>3658</v>
      </c>
      <c r="V103" s="42">
        <v>3621</v>
      </c>
      <c r="W103" s="42">
        <v>3885</v>
      </c>
      <c r="X103" s="15">
        <v>14006</v>
      </c>
      <c r="Y103" s="15"/>
      <c r="Z103" s="15">
        <v>2744</v>
      </c>
    </row>
    <row r="104" spans="1:26" s="22" customFormat="1" x14ac:dyDescent="0.3">
      <c r="A104" s="41" t="s">
        <v>49</v>
      </c>
      <c r="B104" s="8">
        <v>5644</v>
      </c>
      <c r="C104" s="8">
        <v>5839</v>
      </c>
      <c r="D104" s="8">
        <v>6036</v>
      </c>
      <c r="E104" s="8">
        <v>6235</v>
      </c>
      <c r="F104" s="8">
        <v>5630</v>
      </c>
      <c r="G104" s="8">
        <v>5680</v>
      </c>
      <c r="H104" s="8">
        <v>5732</v>
      </c>
      <c r="I104" s="8">
        <v>4840</v>
      </c>
      <c r="J104" s="8">
        <v>4817</v>
      </c>
      <c r="K104" s="8">
        <v>4793</v>
      </c>
      <c r="L104" s="8">
        <v>4535</v>
      </c>
      <c r="M104" s="8">
        <v>4179</v>
      </c>
      <c r="N104" s="8">
        <v>4116</v>
      </c>
      <c r="O104" s="12">
        <v>4051</v>
      </c>
      <c r="P104" s="10">
        <v>3984</v>
      </c>
      <c r="Q104" s="10">
        <v>3914</v>
      </c>
      <c r="R104" s="10">
        <v>3969</v>
      </c>
      <c r="S104" s="8">
        <v>4017</v>
      </c>
      <c r="T104" s="13">
        <v>4073</v>
      </c>
      <c r="U104" s="13">
        <v>4085</v>
      </c>
      <c r="V104" s="42">
        <v>4096</v>
      </c>
      <c r="W104" s="42">
        <v>4223</v>
      </c>
      <c r="X104" s="15">
        <v>8208</v>
      </c>
      <c r="Y104" s="15"/>
      <c r="Z104" s="15">
        <v>3957</v>
      </c>
    </row>
    <row r="105" spans="1:26" s="22" customFormat="1" x14ac:dyDescent="0.3">
      <c r="A105" s="41" t="s">
        <v>50</v>
      </c>
      <c r="B105" s="8">
        <v>68526</v>
      </c>
      <c r="C105" s="8">
        <v>70891</v>
      </c>
      <c r="D105" s="8">
        <v>73281</v>
      </c>
      <c r="E105" s="8">
        <v>75691</v>
      </c>
      <c r="F105" s="8">
        <v>69051</v>
      </c>
      <c r="G105" s="8">
        <v>69349</v>
      </c>
      <c r="H105" s="8">
        <v>69784</v>
      </c>
      <c r="I105" s="8">
        <v>67184</v>
      </c>
      <c r="J105" s="8">
        <v>67579</v>
      </c>
      <c r="K105" s="8">
        <v>67936</v>
      </c>
      <c r="L105" s="8">
        <v>71567</v>
      </c>
      <c r="M105" s="8">
        <v>71973</v>
      </c>
      <c r="N105" s="8">
        <v>72325</v>
      </c>
      <c r="O105" s="12">
        <v>72615</v>
      </c>
      <c r="P105" s="10">
        <v>72846</v>
      </c>
      <c r="Q105" s="10">
        <v>73015</v>
      </c>
      <c r="R105" s="10">
        <v>74011</v>
      </c>
      <c r="S105" s="8">
        <v>74928</v>
      </c>
      <c r="T105" s="13">
        <v>80378</v>
      </c>
      <c r="U105" s="13">
        <v>75892</v>
      </c>
      <c r="V105" s="42">
        <v>75630</v>
      </c>
      <c r="W105" s="42">
        <v>78421</v>
      </c>
      <c r="X105" s="15">
        <v>67233</v>
      </c>
      <c r="Y105" s="15"/>
      <c r="Z105" s="15">
        <v>84618</v>
      </c>
    </row>
    <row r="106" spans="1:26" s="22" customFormat="1" x14ac:dyDescent="0.3">
      <c r="A106" s="41" t="s">
        <v>72</v>
      </c>
      <c r="B106" s="8">
        <v>1224</v>
      </c>
      <c r="C106" s="8">
        <v>1266</v>
      </c>
      <c r="D106" s="8">
        <v>1308</v>
      </c>
      <c r="E106" s="8">
        <v>1350</v>
      </c>
      <c r="F106" s="8">
        <v>1331</v>
      </c>
      <c r="G106" s="8">
        <v>1329</v>
      </c>
      <c r="H106" s="8">
        <v>1331</v>
      </c>
      <c r="I106" s="8">
        <v>1034</v>
      </c>
      <c r="J106" s="8">
        <v>1020</v>
      </c>
      <c r="K106" s="8">
        <v>1006</v>
      </c>
      <c r="L106" s="8">
        <v>866</v>
      </c>
      <c r="M106" s="8">
        <v>766</v>
      </c>
      <c r="N106" s="8">
        <v>742</v>
      </c>
      <c r="O106" s="12">
        <v>719</v>
      </c>
      <c r="P106" s="10">
        <v>696</v>
      </c>
      <c r="Q106" s="10">
        <v>673</v>
      </c>
      <c r="R106" s="10">
        <v>679</v>
      </c>
      <c r="S106" s="8">
        <v>691</v>
      </c>
      <c r="T106" s="13">
        <v>721</v>
      </c>
      <c r="U106" s="13">
        <v>717</v>
      </c>
      <c r="V106" s="42">
        <v>706</v>
      </c>
      <c r="W106" s="42">
        <v>728</v>
      </c>
      <c r="X106" s="15">
        <v>1722</v>
      </c>
      <c r="Y106" s="15"/>
      <c r="Z106" s="15">
        <v>1074</v>
      </c>
    </row>
    <row r="107" spans="1:26" s="22" customFormat="1" x14ac:dyDescent="0.3">
      <c r="A107" s="41" t="s">
        <v>51</v>
      </c>
      <c r="B107" s="8">
        <v>2693</v>
      </c>
      <c r="C107" s="8">
        <v>2786</v>
      </c>
      <c r="D107" s="8">
        <v>2880</v>
      </c>
      <c r="E107" s="8">
        <v>2975</v>
      </c>
      <c r="F107" s="8">
        <v>2873</v>
      </c>
      <c r="G107" s="8">
        <v>2881</v>
      </c>
      <c r="H107" s="8">
        <v>2897</v>
      </c>
      <c r="I107" s="8">
        <v>3106</v>
      </c>
      <c r="J107" s="8">
        <v>3155</v>
      </c>
      <c r="K107" s="8">
        <v>3202</v>
      </c>
      <c r="L107" s="8">
        <v>3121</v>
      </c>
      <c r="M107" s="8">
        <v>3209</v>
      </c>
      <c r="N107" s="8">
        <v>3242</v>
      </c>
      <c r="O107" s="12">
        <v>3273</v>
      </c>
      <c r="P107" s="10">
        <v>3302</v>
      </c>
      <c r="Q107" s="10">
        <v>3327</v>
      </c>
      <c r="R107" s="10">
        <v>3382</v>
      </c>
      <c r="S107" s="8">
        <v>3414</v>
      </c>
      <c r="T107" s="13">
        <v>3563</v>
      </c>
      <c r="U107" s="13">
        <v>3515</v>
      </c>
      <c r="V107" s="42">
        <v>3500</v>
      </c>
      <c r="W107" s="42">
        <v>3577</v>
      </c>
      <c r="X107" s="15">
        <v>3826</v>
      </c>
      <c r="Y107" s="15"/>
      <c r="Z107" s="15">
        <v>4213</v>
      </c>
    </row>
    <row r="108" spans="1:26" s="22" customFormat="1" x14ac:dyDescent="0.3">
      <c r="A108" s="41" t="s">
        <v>52</v>
      </c>
      <c r="B108" s="8">
        <v>10678</v>
      </c>
      <c r="C108" s="8">
        <v>11046</v>
      </c>
      <c r="D108" s="8">
        <v>11418</v>
      </c>
      <c r="E108" s="8">
        <v>11793</v>
      </c>
      <c r="F108" s="8">
        <v>11559</v>
      </c>
      <c r="G108" s="8">
        <v>11627</v>
      </c>
      <c r="H108" s="8">
        <v>11719</v>
      </c>
      <c r="I108" s="8">
        <v>9966</v>
      </c>
      <c r="J108" s="8">
        <v>9983</v>
      </c>
      <c r="K108" s="8">
        <v>9994</v>
      </c>
      <c r="L108" s="8">
        <v>8967</v>
      </c>
      <c r="M108" s="8">
        <v>8523</v>
      </c>
      <c r="N108" s="8">
        <v>8429</v>
      </c>
      <c r="O108" s="12">
        <v>8329</v>
      </c>
      <c r="P108" s="10">
        <v>8223</v>
      </c>
      <c r="Q108" s="10">
        <v>8111</v>
      </c>
      <c r="R108" s="10">
        <v>8197</v>
      </c>
      <c r="S108" s="8">
        <v>8324</v>
      </c>
      <c r="T108" s="13">
        <v>8408</v>
      </c>
      <c r="U108" s="13">
        <v>8673</v>
      </c>
      <c r="V108" s="42">
        <v>8686</v>
      </c>
      <c r="W108" s="42">
        <v>8884</v>
      </c>
      <c r="X108" s="15">
        <v>11146</v>
      </c>
      <c r="Y108" s="15"/>
      <c r="Z108" s="15">
        <v>12201</v>
      </c>
    </row>
    <row r="109" spans="1:26" s="22" customFormat="1" x14ac:dyDescent="0.3">
      <c r="A109" s="41" t="s">
        <v>73</v>
      </c>
      <c r="B109" s="8">
        <v>1992</v>
      </c>
      <c r="C109" s="8">
        <v>2061</v>
      </c>
      <c r="D109" s="8">
        <v>2131</v>
      </c>
      <c r="E109" s="8">
        <v>2202</v>
      </c>
      <c r="F109" s="8">
        <v>2221</v>
      </c>
      <c r="G109" s="8">
        <v>2229</v>
      </c>
      <c r="H109" s="8">
        <v>2240</v>
      </c>
      <c r="I109" s="8">
        <v>1930</v>
      </c>
      <c r="J109" s="8">
        <v>1919</v>
      </c>
      <c r="K109" s="8">
        <v>1906</v>
      </c>
      <c r="L109" s="8">
        <v>1960</v>
      </c>
      <c r="M109" s="8">
        <v>1874</v>
      </c>
      <c r="N109" s="8">
        <v>1856</v>
      </c>
      <c r="O109" s="12">
        <v>1837</v>
      </c>
      <c r="P109" s="10">
        <v>1816</v>
      </c>
      <c r="Q109" s="10">
        <v>1794</v>
      </c>
      <c r="R109" s="10">
        <v>1809</v>
      </c>
      <c r="S109" s="8">
        <v>1841</v>
      </c>
      <c r="T109" s="13">
        <v>1986</v>
      </c>
      <c r="U109" s="13">
        <v>2020</v>
      </c>
      <c r="V109" s="42">
        <v>2003</v>
      </c>
      <c r="W109" s="42">
        <v>1953</v>
      </c>
      <c r="X109" s="15">
        <v>27024</v>
      </c>
      <c r="Y109" s="15"/>
      <c r="Z109" s="15">
        <v>2964</v>
      </c>
    </row>
    <row r="110" spans="1:26" s="22" customFormat="1" x14ac:dyDescent="0.3">
      <c r="A110" s="41" t="s">
        <v>6</v>
      </c>
      <c r="B110" s="8">
        <v>1405</v>
      </c>
      <c r="C110" s="8">
        <v>1453</v>
      </c>
      <c r="D110" s="8">
        <v>1501</v>
      </c>
      <c r="E110" s="8">
        <v>1549</v>
      </c>
      <c r="F110" s="8">
        <v>1544</v>
      </c>
      <c r="G110" s="8">
        <v>1577</v>
      </c>
      <c r="H110" s="8">
        <v>1608</v>
      </c>
      <c r="I110" s="8">
        <v>1744</v>
      </c>
      <c r="J110" s="8">
        <v>1780</v>
      </c>
      <c r="K110" s="8">
        <v>1816</v>
      </c>
      <c r="L110" s="8">
        <v>2161</v>
      </c>
      <c r="M110" s="8">
        <v>2397</v>
      </c>
      <c r="N110" s="8">
        <v>2471</v>
      </c>
      <c r="O110" s="12">
        <v>2545</v>
      </c>
      <c r="P110" s="10">
        <v>2618</v>
      </c>
      <c r="Q110" s="10">
        <v>2692</v>
      </c>
      <c r="R110" s="10">
        <v>2733</v>
      </c>
      <c r="S110" s="8">
        <v>2763</v>
      </c>
      <c r="T110" s="13">
        <v>2714</v>
      </c>
      <c r="U110" s="13">
        <v>2783</v>
      </c>
      <c r="V110" s="42">
        <v>2738</v>
      </c>
      <c r="W110" s="42">
        <v>2937</v>
      </c>
      <c r="X110" s="15">
        <v>3251</v>
      </c>
      <c r="Y110" s="15"/>
      <c r="Z110" s="15">
        <v>3176</v>
      </c>
    </row>
    <row r="111" spans="1:26" s="22" customFormat="1" x14ac:dyDescent="0.3">
      <c r="A111" s="41" t="s">
        <v>53</v>
      </c>
      <c r="B111" s="8">
        <v>7823</v>
      </c>
      <c r="C111" s="8">
        <v>8093</v>
      </c>
      <c r="D111" s="8">
        <v>8366</v>
      </c>
      <c r="E111" s="8">
        <v>8641</v>
      </c>
      <c r="F111" s="8">
        <v>8756</v>
      </c>
      <c r="G111" s="8">
        <v>8849</v>
      </c>
      <c r="H111" s="8">
        <v>8956</v>
      </c>
      <c r="I111" s="8">
        <v>4438</v>
      </c>
      <c r="J111" s="8">
        <v>4300</v>
      </c>
      <c r="K111" s="8">
        <v>4163</v>
      </c>
      <c r="L111" s="8">
        <v>4559</v>
      </c>
      <c r="M111" s="8">
        <v>3976</v>
      </c>
      <c r="N111" s="8">
        <v>3841</v>
      </c>
      <c r="O111" s="12">
        <v>3707</v>
      </c>
      <c r="P111" s="10">
        <v>3575</v>
      </c>
      <c r="Q111" s="10">
        <v>3444</v>
      </c>
      <c r="R111" s="10">
        <v>3461</v>
      </c>
      <c r="S111" s="8">
        <v>3534</v>
      </c>
      <c r="T111" s="13">
        <v>3770</v>
      </c>
      <c r="U111" s="13">
        <v>3857</v>
      </c>
      <c r="V111" s="42">
        <v>3832</v>
      </c>
      <c r="W111" s="42">
        <v>3751</v>
      </c>
      <c r="X111" s="15">
        <v>5966</v>
      </c>
      <c r="Y111" s="15"/>
      <c r="Z111" s="15">
        <v>6060</v>
      </c>
    </row>
    <row r="112" spans="1:26" s="22" customFormat="1" x14ac:dyDescent="0.3">
      <c r="A112" s="41" t="s">
        <v>54</v>
      </c>
      <c r="B112" s="8">
        <v>3465</v>
      </c>
      <c r="C112" s="8">
        <v>3585</v>
      </c>
      <c r="D112" s="8">
        <v>3706</v>
      </c>
      <c r="E112" s="8">
        <v>3828</v>
      </c>
      <c r="F112" s="8">
        <v>3466</v>
      </c>
      <c r="G112" s="8">
        <v>3479</v>
      </c>
      <c r="H112" s="8">
        <v>3496</v>
      </c>
      <c r="I112" s="8">
        <v>3392</v>
      </c>
      <c r="J112" s="8">
        <v>3381</v>
      </c>
      <c r="K112" s="8">
        <v>3369</v>
      </c>
      <c r="L112" s="8">
        <v>3378</v>
      </c>
      <c r="M112" s="8">
        <v>3242</v>
      </c>
      <c r="N112" s="8">
        <v>3215</v>
      </c>
      <c r="O112" s="12">
        <v>3185</v>
      </c>
      <c r="P112" s="10">
        <v>3152</v>
      </c>
      <c r="Q112" s="10">
        <v>3117</v>
      </c>
      <c r="R112" s="10">
        <v>3174</v>
      </c>
      <c r="S112" s="8">
        <v>3199</v>
      </c>
      <c r="T112" s="13">
        <v>3343</v>
      </c>
      <c r="U112" s="13">
        <v>3322</v>
      </c>
      <c r="V112" s="42">
        <v>3309</v>
      </c>
      <c r="W112" s="42">
        <v>3345</v>
      </c>
      <c r="X112" s="15">
        <v>5609</v>
      </c>
      <c r="Y112" s="15"/>
      <c r="Z112" s="15">
        <v>4734</v>
      </c>
    </row>
    <row r="113" spans="1:26" s="22" customFormat="1" x14ac:dyDescent="0.3">
      <c r="A113" s="41" t="s">
        <v>98</v>
      </c>
      <c r="B113" s="8">
        <v>19066</v>
      </c>
      <c r="C113" s="8">
        <v>19724</v>
      </c>
      <c r="D113" s="8">
        <v>20389</v>
      </c>
      <c r="E113" s="8">
        <v>21059</v>
      </c>
      <c r="F113" s="8">
        <v>21834</v>
      </c>
      <c r="G113" s="8">
        <v>22216</v>
      </c>
      <c r="H113" s="8">
        <v>22611</v>
      </c>
      <c r="I113" s="8">
        <v>29711</v>
      </c>
      <c r="J113" s="8">
        <v>31095</v>
      </c>
      <c r="K113" s="8">
        <v>32516</v>
      </c>
      <c r="L113" s="8">
        <v>30506</v>
      </c>
      <c r="M113" s="8">
        <v>35135</v>
      </c>
      <c r="N113" s="8">
        <v>36601</v>
      </c>
      <c r="O113" s="12">
        <v>38088</v>
      </c>
      <c r="P113" s="10">
        <v>39595</v>
      </c>
      <c r="Q113" s="10">
        <v>41114</v>
      </c>
      <c r="R113" s="10">
        <v>41686</v>
      </c>
      <c r="S113" s="8">
        <v>42191</v>
      </c>
      <c r="T113" s="13">
        <v>42976</v>
      </c>
      <c r="U113" s="13">
        <v>44472</v>
      </c>
      <c r="V113" s="42">
        <v>44192</v>
      </c>
      <c r="W113" s="42">
        <v>44402</v>
      </c>
      <c r="X113" s="15">
        <v>36815</v>
      </c>
      <c r="Y113" s="15"/>
      <c r="Z113" s="15">
        <v>53347</v>
      </c>
    </row>
    <row r="114" spans="1:26" s="22" customFormat="1" x14ac:dyDescent="0.3">
      <c r="A114" s="41" t="s">
        <v>55</v>
      </c>
      <c r="B114" s="8">
        <v>20628</v>
      </c>
      <c r="C114" s="8">
        <v>21340</v>
      </c>
      <c r="D114" s="8">
        <v>22059</v>
      </c>
      <c r="E114" s="8">
        <v>22784</v>
      </c>
      <c r="F114" s="8">
        <v>26781</v>
      </c>
      <c r="G114" s="8">
        <v>27371</v>
      </c>
      <c r="H114" s="8">
        <v>27969</v>
      </c>
      <c r="I114" s="8">
        <v>23709</v>
      </c>
      <c r="J114" s="8">
        <v>24367</v>
      </c>
      <c r="K114" s="8">
        <v>25027</v>
      </c>
      <c r="L114" s="8">
        <v>24690</v>
      </c>
      <c r="M114" s="8">
        <v>26710</v>
      </c>
      <c r="N114" s="8">
        <v>27371</v>
      </c>
      <c r="O114" s="12">
        <v>28025</v>
      </c>
      <c r="P114" s="10">
        <v>28669</v>
      </c>
      <c r="Q114" s="10">
        <v>29302</v>
      </c>
      <c r="R114" s="10">
        <v>29718</v>
      </c>
      <c r="S114" s="8">
        <v>30070</v>
      </c>
      <c r="T114" s="13">
        <v>30924</v>
      </c>
      <c r="U114" s="13">
        <v>31171</v>
      </c>
      <c r="V114" s="42">
        <v>30853</v>
      </c>
      <c r="W114" s="42">
        <v>31549</v>
      </c>
      <c r="X114" s="15">
        <v>25104</v>
      </c>
      <c r="Y114" s="15"/>
      <c r="Z114" s="15">
        <v>46879</v>
      </c>
    </row>
    <row r="115" spans="1:26" s="22" customFormat="1" x14ac:dyDescent="0.3">
      <c r="A115" s="41" t="s">
        <v>56</v>
      </c>
      <c r="B115" s="8">
        <v>4206</v>
      </c>
      <c r="C115" s="8">
        <v>4351</v>
      </c>
      <c r="D115" s="8">
        <v>4497</v>
      </c>
      <c r="E115" s="8">
        <v>4644</v>
      </c>
      <c r="F115" s="8">
        <v>4080</v>
      </c>
      <c r="G115" s="8">
        <v>4102</v>
      </c>
      <c r="H115" s="8">
        <v>4129</v>
      </c>
      <c r="I115" s="8">
        <v>2602</v>
      </c>
      <c r="J115" s="8">
        <v>2528</v>
      </c>
      <c r="K115" s="8">
        <v>2454</v>
      </c>
      <c r="L115" s="8">
        <v>2670</v>
      </c>
      <c r="M115" s="8">
        <v>2354</v>
      </c>
      <c r="N115" s="8">
        <v>2280</v>
      </c>
      <c r="O115" s="12">
        <v>2207</v>
      </c>
      <c r="P115" s="10">
        <v>2134</v>
      </c>
      <c r="Q115" s="10">
        <v>2062</v>
      </c>
      <c r="R115" s="10">
        <v>2078</v>
      </c>
      <c r="S115" s="8">
        <v>2116</v>
      </c>
      <c r="T115" s="13">
        <v>2104</v>
      </c>
      <c r="U115" s="13">
        <v>2173</v>
      </c>
      <c r="V115" s="42">
        <v>2176</v>
      </c>
      <c r="W115" s="42">
        <v>2255</v>
      </c>
      <c r="X115" s="15">
        <v>3595</v>
      </c>
      <c r="Y115" s="15"/>
      <c r="Z115" s="15">
        <v>2957</v>
      </c>
    </row>
    <row r="116" spans="1:26" s="22" customFormat="1" x14ac:dyDescent="0.3">
      <c r="A116" s="41" t="s">
        <v>4</v>
      </c>
      <c r="B116" s="8">
        <v>1693</v>
      </c>
      <c r="C116" s="8">
        <v>1751</v>
      </c>
      <c r="D116" s="8">
        <v>1810</v>
      </c>
      <c r="E116" s="8">
        <v>1869</v>
      </c>
      <c r="F116" s="8">
        <v>1837</v>
      </c>
      <c r="G116" s="8">
        <v>1848</v>
      </c>
      <c r="H116" s="8">
        <v>1860</v>
      </c>
      <c r="I116" s="8">
        <v>1515</v>
      </c>
      <c r="J116" s="8">
        <v>1498</v>
      </c>
      <c r="K116" s="8">
        <v>1481</v>
      </c>
      <c r="L116" s="8">
        <v>1530</v>
      </c>
      <c r="M116" s="8">
        <v>1431</v>
      </c>
      <c r="N116" s="8">
        <v>1409</v>
      </c>
      <c r="O116" s="12">
        <v>1387</v>
      </c>
      <c r="P116" s="10">
        <v>1365</v>
      </c>
      <c r="Q116" s="10">
        <v>1340</v>
      </c>
      <c r="R116" s="10">
        <v>1364</v>
      </c>
      <c r="S116" s="8">
        <v>1375</v>
      </c>
      <c r="T116" s="13">
        <v>1458</v>
      </c>
      <c r="U116" s="13">
        <v>1460</v>
      </c>
      <c r="V116" s="42">
        <v>1464</v>
      </c>
      <c r="W116" s="42">
        <v>1447</v>
      </c>
      <c r="X116" s="15">
        <v>2644</v>
      </c>
      <c r="Y116" s="15"/>
      <c r="Z116" s="15">
        <v>1944</v>
      </c>
    </row>
    <row r="117" spans="1:26" s="22" customFormat="1" x14ac:dyDescent="0.3">
      <c r="A117" s="41" t="s">
        <v>57</v>
      </c>
      <c r="B117" s="8">
        <v>6139</v>
      </c>
      <c r="C117" s="8">
        <v>6351</v>
      </c>
      <c r="D117" s="8">
        <v>6565</v>
      </c>
      <c r="E117" s="8">
        <v>6781</v>
      </c>
      <c r="F117" s="8">
        <v>7301</v>
      </c>
      <c r="G117" s="8">
        <v>7456</v>
      </c>
      <c r="H117" s="8">
        <v>7609</v>
      </c>
      <c r="I117" s="8">
        <v>5622</v>
      </c>
      <c r="J117" s="8">
        <v>5656</v>
      </c>
      <c r="K117" s="8">
        <v>5687</v>
      </c>
      <c r="L117" s="8">
        <v>11107</v>
      </c>
      <c r="M117" s="8">
        <v>13171</v>
      </c>
      <c r="N117" s="8">
        <v>13812</v>
      </c>
      <c r="O117" s="12">
        <v>14472</v>
      </c>
      <c r="P117" s="10">
        <v>15148</v>
      </c>
      <c r="Q117" s="10">
        <v>15840</v>
      </c>
      <c r="R117" s="10">
        <v>16078</v>
      </c>
      <c r="S117" s="8">
        <v>16255</v>
      </c>
      <c r="T117" s="13">
        <v>15703</v>
      </c>
      <c r="U117" s="13">
        <v>15830</v>
      </c>
      <c r="V117" s="42">
        <v>15805</v>
      </c>
      <c r="W117" s="42">
        <v>17231</v>
      </c>
      <c r="X117" s="15">
        <v>17015</v>
      </c>
      <c r="Y117" s="15"/>
      <c r="Z117" s="15">
        <v>7632</v>
      </c>
    </row>
    <row r="118" spans="1:26" s="22" customFormat="1" x14ac:dyDescent="0.3">
      <c r="A118" s="41" t="s">
        <v>58</v>
      </c>
      <c r="B118" s="8">
        <v>2197</v>
      </c>
      <c r="C118" s="8">
        <v>2273</v>
      </c>
      <c r="D118" s="8">
        <v>2350</v>
      </c>
      <c r="E118" s="8">
        <v>2428</v>
      </c>
      <c r="F118" s="8">
        <v>2135</v>
      </c>
      <c r="G118" s="8">
        <v>2140</v>
      </c>
      <c r="H118" s="8">
        <v>2148</v>
      </c>
      <c r="I118" s="8">
        <v>1821</v>
      </c>
      <c r="J118" s="8">
        <v>1797</v>
      </c>
      <c r="K118" s="8">
        <v>1772</v>
      </c>
      <c r="L118" s="8">
        <v>1771</v>
      </c>
      <c r="M118" s="8">
        <v>1623</v>
      </c>
      <c r="N118" s="8">
        <v>1590</v>
      </c>
      <c r="O118" s="12">
        <v>1557</v>
      </c>
      <c r="P118" s="10">
        <v>1523</v>
      </c>
      <c r="Q118" s="10">
        <v>1489</v>
      </c>
      <c r="R118" s="10">
        <v>1502</v>
      </c>
      <c r="S118" s="8">
        <v>1528</v>
      </c>
      <c r="T118" s="13">
        <v>1585</v>
      </c>
      <c r="U118" s="13">
        <v>1569</v>
      </c>
      <c r="V118" s="42">
        <v>1593</v>
      </c>
      <c r="W118" s="42">
        <v>1608</v>
      </c>
      <c r="X118" s="15">
        <v>9687</v>
      </c>
      <c r="Y118" s="15"/>
      <c r="Z118" s="15">
        <v>2390</v>
      </c>
    </row>
    <row r="119" spans="1:26" s="22" customFormat="1" x14ac:dyDescent="0.3">
      <c r="A119" s="41" t="s">
        <v>74</v>
      </c>
      <c r="B119" s="8">
        <v>44267</v>
      </c>
      <c r="C119" s="8">
        <v>45795</v>
      </c>
      <c r="D119" s="8">
        <v>47339</v>
      </c>
      <c r="E119" s="8">
        <v>48896</v>
      </c>
      <c r="F119" s="8">
        <v>42520</v>
      </c>
      <c r="G119" s="8">
        <v>43084</v>
      </c>
      <c r="H119" s="8">
        <v>43693</v>
      </c>
      <c r="I119" s="8">
        <v>26243</v>
      </c>
      <c r="J119" s="8">
        <v>25863</v>
      </c>
      <c r="K119" s="8">
        <v>25474</v>
      </c>
      <c r="L119" s="8">
        <v>29358</v>
      </c>
      <c r="M119" s="8">
        <v>26700</v>
      </c>
      <c r="N119" s="8">
        <v>26365</v>
      </c>
      <c r="O119" s="12">
        <v>26015</v>
      </c>
      <c r="P119" s="10">
        <v>25649</v>
      </c>
      <c r="Q119" s="10">
        <v>25271</v>
      </c>
      <c r="R119" s="10">
        <v>25641</v>
      </c>
      <c r="S119" s="8">
        <v>25933</v>
      </c>
      <c r="T119" s="13">
        <v>28080</v>
      </c>
      <c r="U119" s="13">
        <v>27724</v>
      </c>
      <c r="V119" s="42">
        <v>27512</v>
      </c>
      <c r="W119" s="42">
        <v>27293</v>
      </c>
      <c r="X119" s="15">
        <v>26721</v>
      </c>
      <c r="Y119" s="15"/>
      <c r="Z119" s="15">
        <v>30938</v>
      </c>
    </row>
    <row r="120" spans="1:26" s="22" customFormat="1" x14ac:dyDescent="0.3">
      <c r="A120" s="41" t="s">
        <v>9</v>
      </c>
      <c r="B120" s="8">
        <v>11888</v>
      </c>
      <c r="C120" s="8">
        <v>12298</v>
      </c>
      <c r="D120" s="8">
        <v>12712</v>
      </c>
      <c r="E120" s="8">
        <v>13129</v>
      </c>
      <c r="F120" s="8">
        <v>11630</v>
      </c>
      <c r="G120" s="8">
        <v>11680</v>
      </c>
      <c r="H120" s="8">
        <v>11744</v>
      </c>
      <c r="I120" s="8">
        <v>9867</v>
      </c>
      <c r="J120" s="8">
        <v>9829</v>
      </c>
      <c r="K120" s="8">
        <v>9785</v>
      </c>
      <c r="L120" s="8">
        <v>12156</v>
      </c>
      <c r="M120" s="8">
        <v>11804</v>
      </c>
      <c r="N120" s="8">
        <v>11858</v>
      </c>
      <c r="O120" s="12">
        <v>11905</v>
      </c>
      <c r="P120" s="10">
        <v>11943</v>
      </c>
      <c r="Q120" s="10">
        <v>11971</v>
      </c>
      <c r="R120" s="10">
        <v>12138</v>
      </c>
      <c r="S120" s="8">
        <v>12285</v>
      </c>
      <c r="T120" s="13">
        <v>12645</v>
      </c>
      <c r="U120" s="13">
        <v>12798</v>
      </c>
      <c r="V120" s="42">
        <v>12607</v>
      </c>
      <c r="W120" s="42">
        <v>12989</v>
      </c>
      <c r="X120" s="15">
        <v>11080</v>
      </c>
      <c r="Y120" s="15"/>
      <c r="Z120" s="15">
        <v>12411</v>
      </c>
    </row>
    <row r="121" spans="1:26" s="22" customFormat="1" x14ac:dyDescent="0.3">
      <c r="A121" s="41" t="s">
        <v>59</v>
      </c>
      <c r="B121" s="8">
        <v>7765</v>
      </c>
      <c r="C121" s="8">
        <v>8033</v>
      </c>
      <c r="D121" s="8">
        <v>8304</v>
      </c>
      <c r="E121" s="8">
        <v>8577</v>
      </c>
      <c r="F121" s="8">
        <v>7651</v>
      </c>
      <c r="G121" s="8">
        <v>7747</v>
      </c>
      <c r="H121" s="8">
        <v>7843</v>
      </c>
      <c r="I121" s="8">
        <v>9828</v>
      </c>
      <c r="J121" s="8">
        <v>10075</v>
      </c>
      <c r="K121" s="8">
        <v>10319</v>
      </c>
      <c r="L121" s="8">
        <v>11527</v>
      </c>
      <c r="M121" s="8">
        <v>12273</v>
      </c>
      <c r="N121" s="8">
        <v>12630</v>
      </c>
      <c r="O121" s="12">
        <v>12985</v>
      </c>
      <c r="P121" s="10">
        <v>13337</v>
      </c>
      <c r="Q121" s="10">
        <v>13684</v>
      </c>
      <c r="R121" s="10">
        <v>13867</v>
      </c>
      <c r="S121" s="8">
        <v>14043</v>
      </c>
      <c r="T121" s="13">
        <v>13837</v>
      </c>
      <c r="U121" s="13">
        <v>14224</v>
      </c>
      <c r="V121" s="42">
        <v>14180</v>
      </c>
      <c r="W121" s="42">
        <v>14836</v>
      </c>
      <c r="X121" s="15">
        <v>11984</v>
      </c>
      <c r="Y121" s="15"/>
      <c r="Z121" s="15">
        <v>10918</v>
      </c>
    </row>
    <row r="122" spans="1:26" s="22" customFormat="1" x14ac:dyDescent="0.3">
      <c r="A122" s="41" t="s">
        <v>60</v>
      </c>
      <c r="B122" s="8">
        <v>1943</v>
      </c>
      <c r="C122" s="8">
        <v>2010</v>
      </c>
      <c r="D122" s="8">
        <v>2078</v>
      </c>
      <c r="E122" s="8">
        <v>2147</v>
      </c>
      <c r="F122" s="8">
        <v>1828</v>
      </c>
      <c r="G122" s="8">
        <v>1849</v>
      </c>
      <c r="H122" s="8">
        <v>1870</v>
      </c>
      <c r="I122" s="8">
        <v>823</v>
      </c>
      <c r="J122" s="8">
        <v>784</v>
      </c>
      <c r="K122" s="8">
        <v>746</v>
      </c>
      <c r="L122" s="8">
        <v>1266</v>
      </c>
      <c r="M122" s="8">
        <v>1110</v>
      </c>
      <c r="N122" s="8">
        <v>1084</v>
      </c>
      <c r="O122" s="12">
        <v>1058</v>
      </c>
      <c r="P122" s="10">
        <v>1032</v>
      </c>
      <c r="Q122" s="10">
        <v>1006</v>
      </c>
      <c r="R122" s="10">
        <v>1011</v>
      </c>
      <c r="S122" s="8">
        <v>1032</v>
      </c>
      <c r="T122" s="13">
        <v>1129</v>
      </c>
      <c r="U122" s="13">
        <v>1166</v>
      </c>
      <c r="V122" s="42">
        <v>1157</v>
      </c>
      <c r="W122" s="42">
        <v>1099</v>
      </c>
      <c r="X122" s="15">
        <v>3710</v>
      </c>
      <c r="Y122" s="15"/>
      <c r="Z122" s="15">
        <v>1997</v>
      </c>
    </row>
    <row r="123" spans="1:26" s="22" customFormat="1" x14ac:dyDescent="0.3">
      <c r="A123" s="41" t="s">
        <v>61</v>
      </c>
      <c r="B123" s="8">
        <v>45043</v>
      </c>
      <c r="C123" s="8">
        <v>46597</v>
      </c>
      <c r="D123" s="8">
        <v>48167</v>
      </c>
      <c r="E123" s="8">
        <v>49750</v>
      </c>
      <c r="F123" s="8">
        <v>36745</v>
      </c>
      <c r="G123" s="8">
        <v>37134</v>
      </c>
      <c r="H123" s="8">
        <v>37550</v>
      </c>
      <c r="I123" s="8">
        <v>18913</v>
      </c>
      <c r="J123" s="8">
        <v>18344</v>
      </c>
      <c r="K123" s="8">
        <v>17781</v>
      </c>
      <c r="L123" s="8">
        <v>24431</v>
      </c>
      <c r="M123" s="8">
        <v>21906</v>
      </c>
      <c r="N123" s="8">
        <v>21523</v>
      </c>
      <c r="O123" s="12">
        <v>21130</v>
      </c>
      <c r="P123" s="10">
        <v>20729</v>
      </c>
      <c r="Q123" s="10">
        <v>20318</v>
      </c>
      <c r="R123" s="10">
        <v>20552</v>
      </c>
      <c r="S123" s="8">
        <v>20850</v>
      </c>
      <c r="T123" s="13">
        <v>21408</v>
      </c>
      <c r="U123" s="13">
        <v>21336</v>
      </c>
      <c r="V123" s="42">
        <v>21491</v>
      </c>
      <c r="W123" s="42">
        <v>21851</v>
      </c>
      <c r="X123" s="15">
        <v>22596</v>
      </c>
      <c r="Y123" s="15"/>
      <c r="Z123" s="15">
        <v>15608</v>
      </c>
    </row>
    <row r="124" spans="1:26" s="22" customFormat="1" x14ac:dyDescent="0.3">
      <c r="A124" s="43" t="s">
        <v>13</v>
      </c>
      <c r="B124" s="44">
        <v>0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4">
        <v>0</v>
      </c>
      <c r="K124" s="44">
        <v>0</v>
      </c>
      <c r="L124" s="44">
        <v>0</v>
      </c>
      <c r="M124" s="44">
        <v>0</v>
      </c>
      <c r="N124" s="44">
        <v>0</v>
      </c>
      <c r="O124" s="44">
        <v>0</v>
      </c>
      <c r="P124" s="44">
        <v>0</v>
      </c>
      <c r="Q124" s="44">
        <v>0</v>
      </c>
      <c r="R124" s="44">
        <v>0</v>
      </c>
      <c r="S124" s="44">
        <v>0</v>
      </c>
      <c r="T124" s="44">
        <v>0</v>
      </c>
      <c r="U124" s="44">
        <v>0</v>
      </c>
      <c r="V124" s="44">
        <v>0</v>
      </c>
      <c r="W124" s="44">
        <v>0</v>
      </c>
      <c r="X124" s="15">
        <v>6291</v>
      </c>
      <c r="Y124" s="15"/>
      <c r="Z124" s="15">
        <v>6132</v>
      </c>
    </row>
    <row r="125" spans="1:26" s="22" customFormat="1" x14ac:dyDescent="0.3">
      <c r="A125" s="45" t="s">
        <v>89</v>
      </c>
      <c r="B125" s="28">
        <v>743668</v>
      </c>
      <c r="C125" s="28">
        <v>769331</v>
      </c>
      <c r="D125" s="28">
        <v>795259</v>
      </c>
      <c r="E125" s="28">
        <v>821400</v>
      </c>
      <c r="F125" s="28">
        <v>777694</v>
      </c>
      <c r="G125" s="28">
        <v>788195</v>
      </c>
      <c r="H125" s="28">
        <v>799393</v>
      </c>
      <c r="I125" s="28">
        <v>712487</v>
      </c>
      <c r="J125" s="28">
        <v>721755</v>
      </c>
      <c r="K125" s="28">
        <v>731044</v>
      </c>
      <c r="L125" s="28">
        <v>782932</v>
      </c>
      <c r="M125" s="28">
        <v>794730</v>
      </c>
      <c r="N125" s="28">
        <v>806452</v>
      </c>
      <c r="O125" s="46">
        <v>818061</v>
      </c>
      <c r="P125" s="47">
        <v>829520</v>
      </c>
      <c r="Q125" s="47">
        <v>840790</v>
      </c>
      <c r="R125" s="47">
        <v>851832</v>
      </c>
      <c r="S125" s="28">
        <v>862822</v>
      </c>
      <c r="T125" s="29">
        <v>886539</v>
      </c>
      <c r="U125" s="29">
        <v>882084</v>
      </c>
      <c r="V125" s="42">
        <v>880374</v>
      </c>
      <c r="W125" s="42">
        <v>912674</v>
      </c>
      <c r="X125" s="15">
        <v>989376</v>
      </c>
      <c r="Y125" s="15"/>
      <c r="Z125" s="15"/>
    </row>
  </sheetData>
  <pageMargins left="0.7" right="0.7" top="0.75" bottom="0.75" header="0.3" footer="0.3"/>
  <pageSetup paperSize="9" orientation="portrait" horizontalDpi="4294967292" verticalDpi="36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3C3660-B338-44A3-877F-5C69A4C46FCD}">
  <dimension ref="A1:BD56"/>
  <sheetViews>
    <sheetView showGridLines="0" topLeftCell="A16" zoomScale="80" zoomScaleNormal="80" workbookViewId="0">
      <selection activeCell="L51" sqref="L51"/>
    </sheetView>
  </sheetViews>
  <sheetFormatPr baseColWidth="10" defaultRowHeight="15" x14ac:dyDescent="0.25"/>
  <cols>
    <col min="1" max="1" width="11.42578125" style="1"/>
    <col min="2" max="2" width="22.140625" style="1" bestFit="1" customWidth="1"/>
    <col min="3" max="55" width="7.7109375" style="1" customWidth="1"/>
    <col min="56" max="56" width="14.140625" style="1" bestFit="1" customWidth="1"/>
    <col min="57" max="16384" width="11.42578125" style="1"/>
  </cols>
  <sheetData>
    <row r="1" spans="2:56" x14ac:dyDescent="0.25">
      <c r="B1" s="61" t="s">
        <v>123</v>
      </c>
      <c r="C1" t="s" vm="7">
        <v>184</v>
      </c>
    </row>
    <row r="2" spans="2:56" x14ac:dyDescent="0.25">
      <c r="B2" s="61" t="s">
        <v>185</v>
      </c>
      <c r="C2" t="s" vm="8">
        <v>186</v>
      </c>
    </row>
    <row r="3" spans="2:56" x14ac:dyDescent="0.25">
      <c r="B3" s="61" t="s">
        <v>128</v>
      </c>
      <c r="C3" t="s" vm="2">
        <v>101</v>
      </c>
    </row>
    <row r="4" spans="2:56" x14ac:dyDescent="0.25">
      <c r="B4" s="61" t="s">
        <v>2</v>
      </c>
      <c r="C4" t="s" vm="3">
        <v>101</v>
      </c>
      <c r="D4"/>
    </row>
    <row r="5" spans="2:56" x14ac:dyDescent="0.25">
      <c r="B5" s="61" t="s">
        <v>180</v>
      </c>
      <c r="C5" t="s" vm="1">
        <v>100</v>
      </c>
      <c r="D5"/>
    </row>
    <row r="6" spans="2:56" x14ac:dyDescent="0.25">
      <c r="B6"/>
      <c r="C6"/>
      <c r="D6"/>
    </row>
    <row r="7" spans="2:56" x14ac:dyDescent="0.25">
      <c r="B7" s="61" t="s">
        <v>127</v>
      </c>
      <c r="C7" s="61" t="s">
        <v>126</v>
      </c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</row>
    <row r="8" spans="2:56" x14ac:dyDescent="0.25">
      <c r="B8" s="61" t="s">
        <v>125</v>
      </c>
      <c r="C8">
        <v>1</v>
      </c>
      <c r="D8">
        <v>2</v>
      </c>
      <c r="E8">
        <v>3</v>
      </c>
      <c r="F8">
        <v>4</v>
      </c>
      <c r="G8">
        <v>5</v>
      </c>
      <c r="H8">
        <v>6</v>
      </c>
      <c r="I8">
        <v>7</v>
      </c>
      <c r="J8">
        <v>8</v>
      </c>
      <c r="K8">
        <v>9</v>
      </c>
      <c r="L8">
        <v>10</v>
      </c>
      <c r="M8">
        <v>11</v>
      </c>
      <c r="N8">
        <v>12</v>
      </c>
      <c r="O8">
        <v>13</v>
      </c>
      <c r="P8">
        <v>14</v>
      </c>
      <c r="Q8">
        <v>15</v>
      </c>
      <c r="R8">
        <v>16</v>
      </c>
      <c r="S8">
        <v>17</v>
      </c>
      <c r="T8">
        <v>18</v>
      </c>
      <c r="U8">
        <v>19</v>
      </c>
      <c r="V8">
        <v>20</v>
      </c>
      <c r="W8">
        <v>21</v>
      </c>
      <c r="X8">
        <v>22</v>
      </c>
      <c r="Y8">
        <v>23</v>
      </c>
      <c r="Z8">
        <v>24</v>
      </c>
      <c r="AA8">
        <v>25</v>
      </c>
      <c r="AB8">
        <v>26</v>
      </c>
      <c r="AC8">
        <v>27</v>
      </c>
      <c r="AD8">
        <v>28</v>
      </c>
      <c r="AE8">
        <v>29</v>
      </c>
      <c r="AF8">
        <v>30</v>
      </c>
      <c r="AG8">
        <v>31</v>
      </c>
      <c r="AH8">
        <v>32</v>
      </c>
      <c r="AI8">
        <v>33</v>
      </c>
      <c r="AJ8">
        <v>34</v>
      </c>
      <c r="AK8">
        <v>35</v>
      </c>
      <c r="AL8">
        <v>36</v>
      </c>
      <c r="AM8">
        <v>37</v>
      </c>
      <c r="AN8">
        <v>38</v>
      </c>
      <c r="AO8">
        <v>39</v>
      </c>
      <c r="AP8">
        <v>40</v>
      </c>
      <c r="AQ8">
        <v>41</v>
      </c>
      <c r="AR8">
        <v>42</v>
      </c>
      <c r="AS8">
        <v>43</v>
      </c>
      <c r="AT8">
        <v>44</v>
      </c>
      <c r="AU8">
        <v>45</v>
      </c>
      <c r="AV8">
        <v>46</v>
      </c>
      <c r="AW8">
        <v>47</v>
      </c>
      <c r="AX8">
        <v>48</v>
      </c>
      <c r="AY8">
        <v>49</v>
      </c>
      <c r="AZ8">
        <v>50</v>
      </c>
      <c r="BA8">
        <v>51</v>
      </c>
      <c r="BB8">
        <v>52</v>
      </c>
      <c r="BC8">
        <v>53</v>
      </c>
      <c r="BD8" t="s">
        <v>89</v>
      </c>
    </row>
    <row r="9" spans="2:56" x14ac:dyDescent="0.25">
      <c r="B9" s="62">
        <v>2017</v>
      </c>
      <c r="C9" s="85"/>
      <c r="D9" s="85"/>
      <c r="E9" s="85"/>
      <c r="F9" s="85"/>
      <c r="G9" s="85"/>
      <c r="H9" s="85">
        <v>1</v>
      </c>
      <c r="I9" s="85">
        <v>1</v>
      </c>
      <c r="J9" s="85"/>
      <c r="K9" s="85">
        <v>1</v>
      </c>
      <c r="L9" s="85">
        <v>1</v>
      </c>
      <c r="M9" s="85"/>
      <c r="N9" s="85"/>
      <c r="O9" s="85"/>
      <c r="P9" s="85"/>
      <c r="Q9" s="85"/>
      <c r="R9" s="85">
        <v>1</v>
      </c>
      <c r="S9" s="85">
        <v>3</v>
      </c>
      <c r="T9" s="85"/>
      <c r="U9" s="85">
        <v>1</v>
      </c>
      <c r="V9" s="85">
        <v>2</v>
      </c>
      <c r="W9" s="85"/>
      <c r="X9" s="85"/>
      <c r="Y9" s="85">
        <v>1</v>
      </c>
      <c r="Z9" s="85"/>
      <c r="AA9" s="85"/>
      <c r="AB9" s="85">
        <v>1</v>
      </c>
      <c r="AC9" s="85"/>
      <c r="AD9" s="85"/>
      <c r="AE9" s="85"/>
      <c r="AF9" s="85"/>
      <c r="AG9" s="85">
        <v>1</v>
      </c>
      <c r="AH9" s="85"/>
      <c r="AI9" s="85"/>
      <c r="AJ9" s="85"/>
      <c r="AK9" s="85"/>
      <c r="AL9" s="85"/>
      <c r="AM9" s="85">
        <v>1</v>
      </c>
      <c r="AN9" s="85">
        <v>2</v>
      </c>
      <c r="AO9" s="85"/>
      <c r="AP9" s="85"/>
      <c r="AQ9" s="85"/>
      <c r="AR9" s="85"/>
      <c r="AS9" s="85"/>
      <c r="AT9" s="85"/>
      <c r="AU9" s="85"/>
      <c r="AV9" s="85"/>
      <c r="AW9" s="85"/>
      <c r="AX9" s="85"/>
      <c r="AY9" s="85"/>
      <c r="AZ9" s="85"/>
      <c r="BA9" s="85"/>
      <c r="BB9" s="85"/>
      <c r="BC9" s="85"/>
      <c r="BD9" s="85">
        <v>17</v>
      </c>
    </row>
    <row r="10" spans="2:56" x14ac:dyDescent="0.25">
      <c r="B10" s="62">
        <v>2018</v>
      </c>
      <c r="C10" s="85"/>
      <c r="D10" s="85"/>
      <c r="E10" s="85"/>
      <c r="F10" s="85"/>
      <c r="G10" s="85">
        <v>1</v>
      </c>
      <c r="H10" s="85"/>
      <c r="I10" s="85"/>
      <c r="J10" s="85">
        <v>1</v>
      </c>
      <c r="K10" s="85">
        <v>1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>
        <v>1</v>
      </c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85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85"/>
      <c r="BB10" s="85"/>
      <c r="BC10" s="85"/>
      <c r="BD10" s="85">
        <v>4</v>
      </c>
    </row>
    <row r="11" spans="2:56" x14ac:dyDescent="0.25">
      <c r="B11" s="62">
        <v>2019</v>
      </c>
      <c r="C11" s="85"/>
      <c r="D11" s="85">
        <v>1</v>
      </c>
      <c r="E11" s="85"/>
      <c r="F11" s="85"/>
      <c r="G11" s="85">
        <v>1</v>
      </c>
      <c r="H11" s="85"/>
      <c r="I11" s="85"/>
      <c r="J11" s="85"/>
      <c r="K11" s="85"/>
      <c r="L11" s="85"/>
      <c r="M11" s="85"/>
      <c r="N11" s="85"/>
      <c r="O11" s="85">
        <v>1</v>
      </c>
      <c r="P11" s="85">
        <v>1</v>
      </c>
      <c r="Q11" s="85"/>
      <c r="R11" s="85">
        <v>1</v>
      </c>
      <c r="S11" s="85"/>
      <c r="T11" s="85"/>
      <c r="U11" s="85">
        <v>2</v>
      </c>
      <c r="V11" s="85"/>
      <c r="W11" s="85"/>
      <c r="X11" s="85"/>
      <c r="Y11" s="85">
        <v>1</v>
      </c>
      <c r="Z11" s="85">
        <v>1</v>
      </c>
      <c r="AA11" s="85"/>
      <c r="AB11" s="85"/>
      <c r="AC11" s="85">
        <v>2</v>
      </c>
      <c r="AD11" s="85"/>
      <c r="AE11" s="85"/>
      <c r="AF11" s="85">
        <v>1</v>
      </c>
      <c r="AG11" s="85">
        <v>1</v>
      </c>
      <c r="AH11" s="85">
        <v>1</v>
      </c>
      <c r="AI11" s="85"/>
      <c r="AJ11" s="85"/>
      <c r="AK11" s="85"/>
      <c r="AL11" s="85"/>
      <c r="AM11" s="85"/>
      <c r="AN11" s="85"/>
      <c r="AO11" s="85"/>
      <c r="AP11" s="85">
        <v>1</v>
      </c>
      <c r="AQ11" s="85">
        <v>1</v>
      </c>
      <c r="AR11" s="85"/>
      <c r="AS11" s="85">
        <v>2</v>
      </c>
      <c r="AT11" s="85">
        <v>1</v>
      </c>
      <c r="AU11" s="85"/>
      <c r="AV11" s="85">
        <v>4</v>
      </c>
      <c r="AW11" s="85"/>
      <c r="AX11" s="85">
        <v>5</v>
      </c>
      <c r="AY11" s="85">
        <v>2</v>
      </c>
      <c r="AZ11" s="85"/>
      <c r="BA11" s="85">
        <v>1</v>
      </c>
      <c r="BB11" s="85">
        <v>1</v>
      </c>
      <c r="BC11" s="85"/>
      <c r="BD11" s="85">
        <v>32</v>
      </c>
    </row>
    <row r="12" spans="2:56" x14ac:dyDescent="0.25">
      <c r="B12" s="62">
        <v>2020</v>
      </c>
      <c r="C12" s="85">
        <v>1</v>
      </c>
      <c r="D12" s="85">
        <v>2</v>
      </c>
      <c r="E12" s="85">
        <v>4</v>
      </c>
      <c r="F12" s="85">
        <v>1</v>
      </c>
      <c r="G12" s="85">
        <v>8</v>
      </c>
      <c r="H12" s="85">
        <v>5</v>
      </c>
      <c r="I12" s="85">
        <v>11</v>
      </c>
      <c r="J12" s="85">
        <v>11</v>
      </c>
      <c r="K12" s="85">
        <v>12</v>
      </c>
      <c r="L12" s="85">
        <v>8</v>
      </c>
      <c r="M12" s="85">
        <v>14</v>
      </c>
      <c r="N12" s="85">
        <v>4</v>
      </c>
      <c r="O12" s="85">
        <v>1</v>
      </c>
      <c r="P12" s="85">
        <v>3</v>
      </c>
      <c r="Q12" s="85"/>
      <c r="R12" s="85">
        <v>2</v>
      </c>
      <c r="S12" s="85">
        <v>1</v>
      </c>
      <c r="T12" s="85">
        <v>1</v>
      </c>
      <c r="U12" s="85">
        <v>1</v>
      </c>
      <c r="V12" s="85">
        <v>2</v>
      </c>
      <c r="W12" s="85"/>
      <c r="X12" s="85"/>
      <c r="Y12" s="85">
        <v>2</v>
      </c>
      <c r="Z12" s="85"/>
      <c r="AA12" s="85"/>
      <c r="AB12" s="85"/>
      <c r="AC12" s="85"/>
      <c r="AD12" s="85"/>
      <c r="AE12" s="85"/>
      <c r="AF12" s="85">
        <v>1</v>
      </c>
      <c r="AG12" s="85">
        <v>1</v>
      </c>
      <c r="AH12" s="85">
        <v>1</v>
      </c>
      <c r="AI12" s="85"/>
      <c r="AJ12" s="85"/>
      <c r="AK12" s="85"/>
      <c r="AL12" s="85">
        <v>1</v>
      </c>
      <c r="AM12" s="85"/>
      <c r="AN12" s="85"/>
      <c r="AO12" s="85"/>
      <c r="AP12" s="85"/>
      <c r="AQ12" s="85">
        <v>3</v>
      </c>
      <c r="AR12" s="85">
        <v>2</v>
      </c>
      <c r="AS12" s="85">
        <v>4</v>
      </c>
      <c r="AT12" s="85"/>
      <c r="AU12" s="85">
        <v>4</v>
      </c>
      <c r="AV12" s="85">
        <v>4</v>
      </c>
      <c r="AW12" s="85">
        <v>2</v>
      </c>
      <c r="AX12" s="85"/>
      <c r="AY12" s="85">
        <v>4</v>
      </c>
      <c r="AZ12" s="85">
        <v>1</v>
      </c>
      <c r="BA12" s="85">
        <v>1</v>
      </c>
      <c r="BB12" s="85">
        <v>5</v>
      </c>
      <c r="BC12" s="85">
        <v>5</v>
      </c>
      <c r="BD12" s="85">
        <v>133</v>
      </c>
    </row>
    <row r="13" spans="2:56" x14ac:dyDescent="0.25">
      <c r="B13" s="62">
        <v>2021</v>
      </c>
      <c r="C13" s="85">
        <v>9</v>
      </c>
      <c r="D13" s="85">
        <v>4</v>
      </c>
      <c r="E13" s="85">
        <v>6</v>
      </c>
      <c r="F13" s="85">
        <v>6</v>
      </c>
      <c r="G13" s="85">
        <v>5</v>
      </c>
      <c r="H13" s="85">
        <v>5</v>
      </c>
      <c r="I13" s="85">
        <v>1</v>
      </c>
      <c r="J13" s="85">
        <v>7</v>
      </c>
      <c r="K13" s="85">
        <v>2</v>
      </c>
      <c r="L13" s="85">
        <v>2</v>
      </c>
      <c r="M13" s="85"/>
      <c r="N13" s="85"/>
      <c r="O13" s="85">
        <v>1</v>
      </c>
      <c r="P13" s="85"/>
      <c r="Q13" s="85">
        <v>2</v>
      </c>
      <c r="R13" s="85">
        <v>1</v>
      </c>
      <c r="S13" s="85"/>
      <c r="T13" s="85">
        <v>1</v>
      </c>
      <c r="U13" s="85">
        <v>3</v>
      </c>
      <c r="V13" s="85">
        <v>5</v>
      </c>
      <c r="W13" s="85">
        <v>2</v>
      </c>
      <c r="X13" s="85">
        <v>3</v>
      </c>
      <c r="Y13" s="85">
        <v>2</v>
      </c>
      <c r="Z13" s="85">
        <v>2</v>
      </c>
      <c r="AA13" s="85"/>
      <c r="AB13" s="85">
        <v>5</v>
      </c>
      <c r="AC13" s="85">
        <v>5</v>
      </c>
      <c r="AD13" s="85">
        <v>3</v>
      </c>
      <c r="AE13" s="85">
        <v>2</v>
      </c>
      <c r="AF13" s="85">
        <v>1</v>
      </c>
      <c r="AG13" s="85">
        <v>4</v>
      </c>
      <c r="AH13" s="85">
        <v>1</v>
      </c>
      <c r="AI13" s="85">
        <v>1</v>
      </c>
      <c r="AJ13" s="85">
        <v>4</v>
      </c>
      <c r="AK13" s="85">
        <v>2</v>
      </c>
      <c r="AL13" s="85">
        <v>4</v>
      </c>
      <c r="AM13" s="85">
        <v>2</v>
      </c>
      <c r="AN13" s="85">
        <v>4</v>
      </c>
      <c r="AO13" s="85">
        <v>1</v>
      </c>
      <c r="AP13" s="85">
        <v>1</v>
      </c>
      <c r="AQ13" s="85">
        <v>4</v>
      </c>
      <c r="AR13" s="85">
        <v>4</v>
      </c>
      <c r="AS13" s="85">
        <v>8</v>
      </c>
      <c r="AT13" s="85">
        <v>10</v>
      </c>
      <c r="AU13" s="85">
        <v>8</v>
      </c>
      <c r="AV13" s="85">
        <v>15</v>
      </c>
      <c r="AW13" s="85">
        <v>7</v>
      </c>
      <c r="AX13" s="85">
        <v>5</v>
      </c>
      <c r="AY13" s="85">
        <v>8</v>
      </c>
      <c r="AZ13" s="85">
        <v>10</v>
      </c>
      <c r="BA13" s="85">
        <v>8</v>
      </c>
      <c r="BB13" s="85">
        <v>7</v>
      </c>
      <c r="BC13" s="85"/>
      <c r="BD13" s="85">
        <v>203</v>
      </c>
    </row>
    <row r="14" spans="2:56" x14ac:dyDescent="0.25">
      <c r="B14" s="62">
        <v>2022</v>
      </c>
      <c r="C14" s="85">
        <v>7</v>
      </c>
      <c r="D14" s="85">
        <v>10</v>
      </c>
      <c r="E14" s="85">
        <v>9</v>
      </c>
      <c r="F14" s="85">
        <v>5</v>
      </c>
      <c r="G14" s="85">
        <v>12</v>
      </c>
      <c r="H14" s="85">
        <v>14</v>
      </c>
      <c r="I14" s="85">
        <v>14</v>
      </c>
      <c r="J14" s="85">
        <v>19</v>
      </c>
      <c r="K14" s="85">
        <v>8</v>
      </c>
      <c r="L14" s="85">
        <v>10</v>
      </c>
      <c r="M14" s="85">
        <v>3</v>
      </c>
      <c r="N14" s="85">
        <v>7</v>
      </c>
      <c r="O14" s="85">
        <v>7</v>
      </c>
      <c r="P14" s="85">
        <v>7</v>
      </c>
      <c r="Q14" s="85">
        <v>11</v>
      </c>
      <c r="R14" s="85">
        <v>12</v>
      </c>
      <c r="S14" s="85">
        <v>7</v>
      </c>
      <c r="T14" s="85">
        <v>3</v>
      </c>
      <c r="U14" s="85">
        <v>6</v>
      </c>
      <c r="V14" s="85">
        <v>5</v>
      </c>
      <c r="W14" s="85">
        <v>2</v>
      </c>
      <c r="X14" s="85"/>
      <c r="Y14" s="85">
        <v>1</v>
      </c>
      <c r="Z14" s="85">
        <v>3</v>
      </c>
      <c r="AA14" s="85">
        <v>1</v>
      </c>
      <c r="AB14" s="85">
        <v>1</v>
      </c>
      <c r="AC14" s="85">
        <v>4</v>
      </c>
      <c r="AD14" s="85">
        <v>3</v>
      </c>
      <c r="AE14" s="85"/>
      <c r="AF14" s="85">
        <v>2</v>
      </c>
      <c r="AG14" s="85"/>
      <c r="AH14" s="85">
        <v>6</v>
      </c>
      <c r="AI14" s="85">
        <v>2</v>
      </c>
      <c r="AJ14" s="85">
        <v>1</v>
      </c>
      <c r="AK14" s="85">
        <v>2</v>
      </c>
      <c r="AL14" s="85">
        <v>2</v>
      </c>
      <c r="AM14" s="85">
        <v>2</v>
      </c>
      <c r="AN14" s="85">
        <v>2</v>
      </c>
      <c r="AO14" s="85">
        <v>1</v>
      </c>
      <c r="AP14" s="85">
        <v>3</v>
      </c>
      <c r="AQ14" s="85">
        <v>4</v>
      </c>
      <c r="AR14" s="85">
        <v>2</v>
      </c>
      <c r="AS14" s="85">
        <v>2</v>
      </c>
      <c r="AT14" s="85">
        <v>1</v>
      </c>
      <c r="AU14" s="85">
        <v>3</v>
      </c>
      <c r="AV14" s="85">
        <v>6</v>
      </c>
      <c r="AW14" s="85">
        <v>2</v>
      </c>
      <c r="AX14" s="85">
        <v>3</v>
      </c>
      <c r="AY14" s="85">
        <v>3</v>
      </c>
      <c r="AZ14" s="85">
        <v>3</v>
      </c>
      <c r="BA14" s="85">
        <v>7</v>
      </c>
      <c r="BB14" s="85">
        <v>6</v>
      </c>
      <c r="BC14" s="85"/>
      <c r="BD14" s="85">
        <v>256</v>
      </c>
    </row>
    <row r="15" spans="2:56" x14ac:dyDescent="0.25">
      <c r="B15" s="62">
        <v>2023</v>
      </c>
      <c r="C15" s="85">
        <v>13</v>
      </c>
      <c r="D15" s="85">
        <v>8</v>
      </c>
      <c r="E15" s="85">
        <v>4</v>
      </c>
      <c r="F15" s="85">
        <v>4</v>
      </c>
      <c r="G15" s="85">
        <v>9</v>
      </c>
      <c r="H15" s="85">
        <v>8</v>
      </c>
      <c r="I15" s="85">
        <v>10</v>
      </c>
      <c r="J15" s="85">
        <v>8</v>
      </c>
      <c r="K15" s="85">
        <v>8</v>
      </c>
      <c r="L15" s="85">
        <v>19</v>
      </c>
      <c r="M15" s="85">
        <v>9</v>
      </c>
      <c r="N15" s="85">
        <v>16</v>
      </c>
      <c r="O15" s="85">
        <v>12</v>
      </c>
      <c r="P15" s="85">
        <v>10</v>
      </c>
      <c r="Q15" s="85">
        <v>8</v>
      </c>
      <c r="R15" s="85">
        <v>12</v>
      </c>
      <c r="S15" s="85">
        <v>8</v>
      </c>
      <c r="T15" s="85">
        <v>4</v>
      </c>
      <c r="U15" s="85">
        <v>3</v>
      </c>
      <c r="V15" s="85">
        <v>8</v>
      </c>
      <c r="W15" s="85">
        <v>8</v>
      </c>
      <c r="X15" s="85">
        <v>3</v>
      </c>
      <c r="Y15" s="85">
        <v>7</v>
      </c>
      <c r="Z15" s="85">
        <v>9</v>
      </c>
      <c r="AA15" s="85">
        <v>6</v>
      </c>
      <c r="AB15" s="85">
        <v>3</v>
      </c>
      <c r="AC15" s="85">
        <v>5</v>
      </c>
      <c r="AD15" s="85">
        <v>4</v>
      </c>
      <c r="AE15" s="85">
        <v>1</v>
      </c>
      <c r="AF15" s="85">
        <v>1</v>
      </c>
      <c r="AG15" s="85">
        <v>1</v>
      </c>
      <c r="AH15" s="85">
        <v>5</v>
      </c>
      <c r="AI15" s="85">
        <v>2</v>
      </c>
      <c r="AJ15" s="85">
        <v>8</v>
      </c>
      <c r="AK15" s="85">
        <v>7</v>
      </c>
      <c r="AL15" s="85">
        <v>1</v>
      </c>
      <c r="AM15" s="85">
        <v>4</v>
      </c>
      <c r="AN15" s="85">
        <v>8</v>
      </c>
      <c r="AO15" s="85">
        <v>2</v>
      </c>
      <c r="AP15" s="85">
        <v>3</v>
      </c>
      <c r="AQ15" s="85">
        <v>1</v>
      </c>
      <c r="AR15" s="85">
        <v>5</v>
      </c>
      <c r="AS15" s="85">
        <v>10</v>
      </c>
      <c r="AT15" s="85">
        <v>9</v>
      </c>
      <c r="AU15" s="85">
        <v>6</v>
      </c>
      <c r="AV15" s="85">
        <v>8</v>
      </c>
      <c r="AW15" s="85">
        <v>7</v>
      </c>
      <c r="AX15" s="85">
        <v>10</v>
      </c>
      <c r="AY15" s="85">
        <v>16</v>
      </c>
      <c r="AZ15" s="85">
        <v>10</v>
      </c>
      <c r="BA15" s="85">
        <v>13</v>
      </c>
      <c r="BB15" s="85">
        <v>15</v>
      </c>
      <c r="BC15" s="85"/>
      <c r="BD15" s="85">
        <v>379</v>
      </c>
    </row>
    <row r="16" spans="2:56" x14ac:dyDescent="0.25">
      <c r="B16" s="62">
        <v>2024</v>
      </c>
      <c r="C16" s="85">
        <v>11</v>
      </c>
      <c r="D16" s="85">
        <v>19</v>
      </c>
      <c r="E16" s="85">
        <v>16</v>
      </c>
      <c r="F16" s="85">
        <v>14</v>
      </c>
      <c r="G16" s="85">
        <v>17</v>
      </c>
      <c r="H16" s="85">
        <v>14</v>
      </c>
      <c r="I16" s="85">
        <v>16</v>
      </c>
      <c r="J16" s="85">
        <v>15</v>
      </c>
      <c r="K16" s="85">
        <v>21</v>
      </c>
      <c r="L16" s="85">
        <v>22</v>
      </c>
      <c r="M16" s="85">
        <v>16</v>
      </c>
      <c r="N16" s="85">
        <v>13</v>
      </c>
      <c r="O16" s="85">
        <v>8</v>
      </c>
      <c r="P16" s="85">
        <v>9</v>
      </c>
      <c r="Q16" s="85">
        <v>20</v>
      </c>
      <c r="R16" s="85">
        <v>28</v>
      </c>
      <c r="S16" s="85">
        <v>8</v>
      </c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>
        <v>267</v>
      </c>
    </row>
    <row r="17" spans="1:56" x14ac:dyDescent="0.25">
      <c r="B17" s="62" t="s">
        <v>89</v>
      </c>
      <c r="C17" s="85">
        <v>41</v>
      </c>
      <c r="D17" s="85">
        <v>44</v>
      </c>
      <c r="E17" s="85">
        <v>39</v>
      </c>
      <c r="F17" s="85">
        <v>30</v>
      </c>
      <c r="G17" s="85">
        <v>53</v>
      </c>
      <c r="H17" s="85">
        <v>47</v>
      </c>
      <c r="I17" s="85">
        <v>53</v>
      </c>
      <c r="J17" s="85">
        <v>61</v>
      </c>
      <c r="K17" s="85">
        <v>53</v>
      </c>
      <c r="L17" s="85">
        <v>62</v>
      </c>
      <c r="M17" s="85">
        <v>42</v>
      </c>
      <c r="N17" s="85">
        <v>40</v>
      </c>
      <c r="O17" s="85">
        <v>30</v>
      </c>
      <c r="P17" s="85">
        <v>30</v>
      </c>
      <c r="Q17" s="85">
        <v>41</v>
      </c>
      <c r="R17" s="85">
        <v>57</v>
      </c>
      <c r="S17" s="85">
        <v>27</v>
      </c>
      <c r="T17" s="85">
        <v>9</v>
      </c>
      <c r="U17" s="85">
        <v>16</v>
      </c>
      <c r="V17" s="85">
        <v>22</v>
      </c>
      <c r="W17" s="85">
        <v>12</v>
      </c>
      <c r="X17" s="85">
        <v>6</v>
      </c>
      <c r="Y17" s="85">
        <v>14</v>
      </c>
      <c r="Z17" s="85">
        <v>15</v>
      </c>
      <c r="AA17" s="85">
        <v>8</v>
      </c>
      <c r="AB17" s="85">
        <v>10</v>
      </c>
      <c r="AC17" s="85">
        <v>16</v>
      </c>
      <c r="AD17" s="85">
        <v>10</v>
      </c>
      <c r="AE17" s="85">
        <v>3</v>
      </c>
      <c r="AF17" s="85">
        <v>6</v>
      </c>
      <c r="AG17" s="85">
        <v>8</v>
      </c>
      <c r="AH17" s="85">
        <v>14</v>
      </c>
      <c r="AI17" s="85">
        <v>5</v>
      </c>
      <c r="AJ17" s="85">
        <v>13</v>
      </c>
      <c r="AK17" s="85">
        <v>11</v>
      </c>
      <c r="AL17" s="85">
        <v>8</v>
      </c>
      <c r="AM17" s="85">
        <v>9</v>
      </c>
      <c r="AN17" s="85">
        <v>16</v>
      </c>
      <c r="AO17" s="85">
        <v>4</v>
      </c>
      <c r="AP17" s="85">
        <v>8</v>
      </c>
      <c r="AQ17" s="85">
        <v>13</v>
      </c>
      <c r="AR17" s="85">
        <v>13</v>
      </c>
      <c r="AS17" s="85">
        <v>26</v>
      </c>
      <c r="AT17" s="85">
        <v>21</v>
      </c>
      <c r="AU17" s="85">
        <v>21</v>
      </c>
      <c r="AV17" s="85">
        <v>37</v>
      </c>
      <c r="AW17" s="85">
        <v>18</v>
      </c>
      <c r="AX17" s="85">
        <v>23</v>
      </c>
      <c r="AY17" s="85">
        <v>33</v>
      </c>
      <c r="AZ17" s="85">
        <v>24</v>
      </c>
      <c r="BA17" s="85">
        <v>30</v>
      </c>
      <c r="BB17" s="85">
        <v>34</v>
      </c>
      <c r="BC17" s="85">
        <v>5</v>
      </c>
      <c r="BD17" s="85">
        <v>1291</v>
      </c>
    </row>
    <row r="18" spans="1:56" x14ac:dyDescent="0.25"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</row>
    <row r="19" spans="1:56" x14ac:dyDescent="0.25"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</row>
    <row r="20" spans="1:56" x14ac:dyDescent="0.25"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</row>
    <row r="21" spans="1:56" x14ac:dyDescent="0.25"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</row>
    <row r="22" spans="1:56" x14ac:dyDescent="0.25"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</row>
    <row r="23" spans="1:56" x14ac:dyDescent="0.25"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</row>
    <row r="24" spans="1:56" x14ac:dyDescent="0.25"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</row>
    <row r="25" spans="1:56" x14ac:dyDescent="0.25"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</row>
    <row r="26" spans="1:56" ht="16.5" x14ac:dyDescent="0.25">
      <c r="A26" s="63" t="s">
        <v>102</v>
      </c>
      <c r="B26" s="63" t="s">
        <v>103</v>
      </c>
      <c r="C26" s="63">
        <f>C8</f>
        <v>1</v>
      </c>
      <c r="D26" s="63">
        <f t="shared" ref="D26:BC26" si="0">D8</f>
        <v>2</v>
      </c>
      <c r="E26" s="63">
        <f t="shared" si="0"/>
        <v>3</v>
      </c>
      <c r="F26" s="63">
        <f t="shared" si="0"/>
        <v>4</v>
      </c>
      <c r="G26" s="63">
        <f t="shared" si="0"/>
        <v>5</v>
      </c>
      <c r="H26" s="63">
        <f t="shared" si="0"/>
        <v>6</v>
      </c>
      <c r="I26" s="63">
        <f t="shared" si="0"/>
        <v>7</v>
      </c>
      <c r="J26" s="63">
        <f t="shared" si="0"/>
        <v>8</v>
      </c>
      <c r="K26" s="63">
        <f t="shared" si="0"/>
        <v>9</v>
      </c>
      <c r="L26" s="63">
        <f t="shared" si="0"/>
        <v>10</v>
      </c>
      <c r="M26" s="63">
        <f t="shared" si="0"/>
        <v>11</v>
      </c>
      <c r="N26" s="63">
        <f t="shared" si="0"/>
        <v>12</v>
      </c>
      <c r="O26" s="63">
        <f t="shared" si="0"/>
        <v>13</v>
      </c>
      <c r="P26" s="63">
        <f t="shared" si="0"/>
        <v>14</v>
      </c>
      <c r="Q26" s="63">
        <f t="shared" si="0"/>
        <v>15</v>
      </c>
      <c r="R26" s="63">
        <f t="shared" si="0"/>
        <v>16</v>
      </c>
      <c r="S26" s="63">
        <f t="shared" si="0"/>
        <v>17</v>
      </c>
      <c r="T26" s="63">
        <f t="shared" si="0"/>
        <v>18</v>
      </c>
      <c r="U26" s="63">
        <f t="shared" si="0"/>
        <v>19</v>
      </c>
      <c r="V26" s="63">
        <f t="shared" si="0"/>
        <v>20</v>
      </c>
      <c r="W26" s="63">
        <f t="shared" si="0"/>
        <v>21</v>
      </c>
      <c r="X26" s="63">
        <f t="shared" si="0"/>
        <v>22</v>
      </c>
      <c r="Y26" s="63">
        <f t="shared" si="0"/>
        <v>23</v>
      </c>
      <c r="Z26" s="63">
        <f t="shared" si="0"/>
        <v>24</v>
      </c>
      <c r="AA26" s="63">
        <f t="shared" si="0"/>
        <v>25</v>
      </c>
      <c r="AB26" s="63">
        <f t="shared" si="0"/>
        <v>26</v>
      </c>
      <c r="AC26" s="63">
        <f t="shared" si="0"/>
        <v>27</v>
      </c>
      <c r="AD26" s="63">
        <f t="shared" si="0"/>
        <v>28</v>
      </c>
      <c r="AE26" s="63">
        <f t="shared" si="0"/>
        <v>29</v>
      </c>
      <c r="AF26" s="63">
        <f t="shared" si="0"/>
        <v>30</v>
      </c>
      <c r="AG26" s="63">
        <f t="shared" si="0"/>
        <v>31</v>
      </c>
      <c r="AH26" s="63">
        <f t="shared" si="0"/>
        <v>32</v>
      </c>
      <c r="AI26" s="63">
        <f t="shared" si="0"/>
        <v>33</v>
      </c>
      <c r="AJ26" s="63">
        <f t="shared" si="0"/>
        <v>34</v>
      </c>
      <c r="AK26" s="63">
        <f t="shared" si="0"/>
        <v>35</v>
      </c>
      <c r="AL26" s="63">
        <f t="shared" si="0"/>
        <v>36</v>
      </c>
      <c r="AM26" s="63">
        <f t="shared" si="0"/>
        <v>37</v>
      </c>
      <c r="AN26" s="63">
        <f t="shared" si="0"/>
        <v>38</v>
      </c>
      <c r="AO26" s="63">
        <f t="shared" si="0"/>
        <v>39</v>
      </c>
      <c r="AP26" s="63">
        <f t="shared" si="0"/>
        <v>40</v>
      </c>
      <c r="AQ26" s="63">
        <f t="shared" si="0"/>
        <v>41</v>
      </c>
      <c r="AR26" s="63">
        <f t="shared" si="0"/>
        <v>42</v>
      </c>
      <c r="AS26" s="63">
        <f t="shared" si="0"/>
        <v>43</v>
      </c>
      <c r="AT26" s="63">
        <f t="shared" si="0"/>
        <v>44</v>
      </c>
      <c r="AU26" s="63">
        <f t="shared" si="0"/>
        <v>45</v>
      </c>
      <c r="AV26" s="63">
        <f t="shared" si="0"/>
        <v>46</v>
      </c>
      <c r="AW26" s="63">
        <f t="shared" si="0"/>
        <v>47</v>
      </c>
      <c r="AX26" s="63">
        <f t="shared" si="0"/>
        <v>48</v>
      </c>
      <c r="AY26" s="63">
        <f t="shared" si="0"/>
        <v>49</v>
      </c>
      <c r="AZ26" s="63">
        <f t="shared" si="0"/>
        <v>50</v>
      </c>
      <c r="BA26" s="63">
        <f t="shared" si="0"/>
        <v>51</v>
      </c>
      <c r="BB26" s="63">
        <f t="shared" si="0"/>
        <v>52</v>
      </c>
      <c r="BC26" s="63">
        <f t="shared" si="0"/>
        <v>53</v>
      </c>
      <c r="BD26"/>
    </row>
    <row r="27" spans="1:56" ht="16.5" x14ac:dyDescent="0.25">
      <c r="A27" s="91" t="s">
        <v>104</v>
      </c>
      <c r="B27" s="64">
        <f>B9</f>
        <v>2017</v>
      </c>
      <c r="C27" s="65">
        <f>LN(C9/Población!$B20*1000+1)</f>
        <v>0</v>
      </c>
      <c r="D27" s="65">
        <f>LN(D9/Población!$B20*1000+1)</f>
        <v>0</v>
      </c>
      <c r="E27" s="65">
        <f>LN(E9/Población!$B20*1000+1)</f>
        <v>0</v>
      </c>
      <c r="F27" s="65">
        <f>LN(F9/Población!$B20*1000+1)</f>
        <v>0</v>
      </c>
      <c r="G27" s="65">
        <f>LN(G9/Población!$B20*1000+1)</f>
        <v>0</v>
      </c>
      <c r="H27" s="65">
        <f>LN(H9/Población!$B20*1000+1)</f>
        <v>1.1606848271783246E-2</v>
      </c>
      <c r="I27" s="65">
        <f>LN(I9/Población!$B20*1000+1)</f>
        <v>1.1606848271783246E-2</v>
      </c>
      <c r="J27" s="65">
        <f>LN(J9/Población!$B20*1000+1)</f>
        <v>0</v>
      </c>
      <c r="K27" s="65">
        <f>LN(K9/Población!$B20*1000+1)</f>
        <v>1.1606848271783246E-2</v>
      </c>
      <c r="L27" s="65">
        <f>LN(L9/Población!$B20*1000+1)</f>
        <v>1.1606848271783246E-2</v>
      </c>
      <c r="M27" s="65">
        <f>LN(M9/Población!$B20*1000+1)</f>
        <v>0</v>
      </c>
      <c r="N27" s="65">
        <f>LN(N9/Población!$B20*1000+1)</f>
        <v>0</v>
      </c>
      <c r="O27" s="65">
        <f>LN(O9/Población!$B20*1000+1)</f>
        <v>0</v>
      </c>
      <c r="P27" s="65">
        <f>LN(P9/Población!$B20*1000+1)</f>
        <v>0</v>
      </c>
      <c r="Q27" s="65">
        <f>LN(Q9/Población!$B20*1000+1)</f>
        <v>0</v>
      </c>
      <c r="R27" s="65">
        <f>LN(R9/Población!$B20*1000+1)</f>
        <v>1.1606848271783246E-2</v>
      </c>
      <c r="S27" s="65">
        <f>LN(S9/Población!$B20*1000+1)</f>
        <v>3.4424042220588036E-2</v>
      </c>
      <c r="T27" s="65">
        <f>LN(T9/Población!$B20*1000+1)</f>
        <v>0</v>
      </c>
      <c r="U27" s="65">
        <f>LN(U9/Población!$B20*1000+1)</f>
        <v>1.1606848271783246E-2</v>
      </c>
      <c r="V27" s="65">
        <f>LN(V9/Población!$B20*1000+1)</f>
        <v>2.3080521876979607E-2</v>
      </c>
      <c r="W27" s="65">
        <f>LN(W9/Población!$B20*1000+1)</f>
        <v>0</v>
      </c>
      <c r="X27" s="65">
        <f>LN(X9/Población!$B20*1000+1)</f>
        <v>0</v>
      </c>
      <c r="Y27" s="65">
        <f>LN(Y9/Población!$B20*1000+1)</f>
        <v>1.1606848271783246E-2</v>
      </c>
      <c r="Z27" s="65">
        <f>LN(Z9/Población!$B20*1000+1)</f>
        <v>0</v>
      </c>
      <c r="AA27" s="65">
        <f>LN(AA9/Población!$B20*1000+1)</f>
        <v>0</v>
      </c>
      <c r="AB27" s="65">
        <f>LN(AB9/Población!$B20*1000+1)</f>
        <v>1.1606848271783246E-2</v>
      </c>
      <c r="AC27" s="65">
        <f>LN(AC9/Población!$B20*1000+1)</f>
        <v>0</v>
      </c>
      <c r="AD27" s="65">
        <f>LN(AD9/Población!$B20*1000+1)</f>
        <v>0</v>
      </c>
      <c r="AE27" s="65">
        <f>LN(AE9/Población!$B20*1000+1)</f>
        <v>0</v>
      </c>
      <c r="AF27" s="65">
        <f>LN(AF9/Población!$B20*1000+1)</f>
        <v>0</v>
      </c>
      <c r="AG27" s="65">
        <f>LN(AG9/Población!$B20*1000+1)</f>
        <v>1.1606848271783246E-2</v>
      </c>
      <c r="AH27" s="65">
        <f>LN(AH9/Población!$B20*1000+1)</f>
        <v>0</v>
      </c>
      <c r="AI27" s="65">
        <f>LN(AI9/Población!$B20*1000+1)</f>
        <v>0</v>
      </c>
      <c r="AJ27" s="65">
        <f>LN(AJ9/Población!$B20*1000+1)</f>
        <v>0</v>
      </c>
      <c r="AK27" s="65">
        <f>LN(AK9/Población!$B20*1000+1)</f>
        <v>0</v>
      </c>
      <c r="AL27" s="65">
        <f>LN(AL9/Población!$B20*1000+1)</f>
        <v>0</v>
      </c>
      <c r="AM27" s="65">
        <f>LN(AM9/Población!$B20*1000+1)</f>
        <v>1.1606848271783246E-2</v>
      </c>
      <c r="AN27" s="65">
        <f>LN(AN9/Población!$B20*1000+1)</f>
        <v>2.3080521876979607E-2</v>
      </c>
      <c r="AO27" s="65">
        <f>LN(AO9/Población!$B20*1000+1)</f>
        <v>0</v>
      </c>
      <c r="AP27" s="65">
        <f>LN(AP9/Población!$B20*1000+1)</f>
        <v>0</v>
      </c>
      <c r="AQ27" s="65">
        <f>LN(AQ9/Población!$B20*1000+1)</f>
        <v>0</v>
      </c>
      <c r="AR27" s="65">
        <f>LN(AR9/Población!$B20*1000+1)</f>
        <v>0</v>
      </c>
      <c r="AS27" s="65">
        <f>LN(AS9/Población!$B20*1000+1)</f>
        <v>0</v>
      </c>
      <c r="AT27" s="65">
        <f>LN(AT9/Población!$B20*1000+1)</f>
        <v>0</v>
      </c>
      <c r="AU27" s="65">
        <f>LN(AU9/Población!$B20*1000+1)</f>
        <v>0</v>
      </c>
      <c r="AV27" s="65">
        <f>LN(AV9/Población!$B20*1000+1)</f>
        <v>0</v>
      </c>
      <c r="AW27" s="65">
        <f>LN(AW9/Población!$B20*1000+1)</f>
        <v>0</v>
      </c>
      <c r="AX27" s="65">
        <f>LN(AX9/Población!$B20*1000+1)</f>
        <v>0</v>
      </c>
      <c r="AY27" s="65">
        <f>LN(AY9/Población!$B20*1000+1)</f>
        <v>0</v>
      </c>
      <c r="AZ27" s="65">
        <f>LN(AZ9/Población!$B20*1000+1)</f>
        <v>0</v>
      </c>
      <c r="BA27" s="65">
        <f>LN(BA9/Población!$B20*1000+1)</f>
        <v>0</v>
      </c>
      <c r="BB27" s="65">
        <f>LN(BB9/Población!$B20*1000+1)</f>
        <v>0</v>
      </c>
      <c r="BC27" s="65">
        <f>LN(BC9/Población!$B20*1000+1)</f>
        <v>0</v>
      </c>
      <c r="BD27"/>
    </row>
    <row r="28" spans="1:56" ht="16.5" x14ac:dyDescent="0.25">
      <c r="A28" s="92"/>
      <c r="B28" s="64">
        <f t="shared" ref="B28:B34" si="1">B10</f>
        <v>2018</v>
      </c>
      <c r="C28" s="65">
        <f>LN(C10/Población!$B21*1000+1)</f>
        <v>0</v>
      </c>
      <c r="D28" s="65">
        <f>LN(D10/Población!$B21*1000+1)</f>
        <v>0</v>
      </c>
      <c r="E28" s="65">
        <f>LN(E10/Población!$B21*1000+1)</f>
        <v>0</v>
      </c>
      <c r="F28" s="65">
        <f>LN(F10/Población!$B21*1000+1)</f>
        <v>0</v>
      </c>
      <c r="G28" s="65">
        <f>LN(G10/Población!$B21*1000+1)</f>
        <v>1.1417343475105436E-2</v>
      </c>
      <c r="H28" s="65">
        <f>LN(H10/Población!$B21*1000+1)</f>
        <v>0</v>
      </c>
      <c r="I28" s="65">
        <f>LN(I10/Población!$B21*1000+1)</f>
        <v>0</v>
      </c>
      <c r="J28" s="65">
        <f>LN(J10/Población!$B21*1000+1)</f>
        <v>1.1417343475105436E-2</v>
      </c>
      <c r="K28" s="65">
        <f>LN(K10/Población!$B21*1000+1)</f>
        <v>1.1417343475105436E-2</v>
      </c>
      <c r="L28" s="65">
        <f>LN(L10/Población!$B21*1000+1)</f>
        <v>0</v>
      </c>
      <c r="M28" s="65">
        <f>LN(M10/Población!$B21*1000+1)</f>
        <v>0</v>
      </c>
      <c r="N28" s="65">
        <f>LN(N10/Población!$B21*1000+1)</f>
        <v>0</v>
      </c>
      <c r="O28" s="65">
        <f>LN(O10/Población!$B21*1000+1)</f>
        <v>0</v>
      </c>
      <c r="P28" s="65">
        <f>LN(P10/Población!$B21*1000+1)</f>
        <v>0</v>
      </c>
      <c r="Q28" s="65">
        <f>LN(Q10/Población!$B21*1000+1)</f>
        <v>0</v>
      </c>
      <c r="R28" s="65">
        <f>LN(R10/Población!$B21*1000+1)</f>
        <v>0</v>
      </c>
      <c r="S28" s="65">
        <f>LN(S10/Población!$B21*1000+1)</f>
        <v>0</v>
      </c>
      <c r="T28" s="65">
        <f>LN(T10/Población!$B21*1000+1)</f>
        <v>0</v>
      </c>
      <c r="U28" s="65">
        <f>LN(U10/Población!$B21*1000+1)</f>
        <v>0</v>
      </c>
      <c r="V28" s="65">
        <f>LN(V10/Población!$B21*1000+1)</f>
        <v>0</v>
      </c>
      <c r="W28" s="65">
        <f>LN(W10/Población!$B21*1000+1)</f>
        <v>0</v>
      </c>
      <c r="X28" s="65">
        <f>LN(X10/Población!$B21*1000+1)</f>
        <v>0</v>
      </c>
      <c r="Y28" s="65">
        <f>LN(Y10/Población!$B21*1000+1)</f>
        <v>0</v>
      </c>
      <c r="Z28" s="65">
        <f>LN(Z10/Población!$B21*1000+1)</f>
        <v>0</v>
      </c>
      <c r="AA28" s="65">
        <f>LN(AA10/Población!$B21*1000+1)</f>
        <v>1.1417343475105436E-2</v>
      </c>
      <c r="AB28" s="65">
        <f>LN(AB10/Población!$B21*1000+1)</f>
        <v>0</v>
      </c>
      <c r="AC28" s="65">
        <f>LN(AC10/Población!$B21*1000+1)</f>
        <v>0</v>
      </c>
      <c r="AD28" s="65">
        <f>LN(AD10/Población!$B21*1000+1)</f>
        <v>0</v>
      </c>
      <c r="AE28" s="65">
        <f>LN(AE10/Población!$B21*1000+1)</f>
        <v>0</v>
      </c>
      <c r="AF28" s="65">
        <f>LN(AF10/Población!$B21*1000+1)</f>
        <v>0</v>
      </c>
      <c r="AG28" s="65">
        <f>LN(AG10/Población!$B21*1000+1)</f>
        <v>0</v>
      </c>
      <c r="AH28" s="65">
        <f>LN(AH10/Población!$B21*1000+1)</f>
        <v>0</v>
      </c>
      <c r="AI28" s="65">
        <f>LN(AI10/Población!$B21*1000+1)</f>
        <v>0</v>
      </c>
      <c r="AJ28" s="65">
        <f>LN(AJ10/Población!$B21*1000+1)</f>
        <v>0</v>
      </c>
      <c r="AK28" s="65">
        <f>LN(AK10/Población!$B21*1000+1)</f>
        <v>0</v>
      </c>
      <c r="AL28" s="65">
        <f>LN(AL10/Población!$B21*1000+1)</f>
        <v>0</v>
      </c>
      <c r="AM28" s="65">
        <f>LN(AM10/Población!$B21*1000+1)</f>
        <v>0</v>
      </c>
      <c r="AN28" s="65">
        <f>LN(AN10/Población!$B21*1000+1)</f>
        <v>0</v>
      </c>
      <c r="AO28" s="65">
        <f>LN(AO10/Población!$B21*1000+1)</f>
        <v>0</v>
      </c>
      <c r="AP28" s="65">
        <f>LN(AP10/Población!$B21*1000+1)</f>
        <v>0</v>
      </c>
      <c r="AQ28" s="65">
        <f>LN(AQ10/Población!$B21*1000+1)</f>
        <v>0</v>
      </c>
      <c r="AR28" s="65">
        <f>LN(AR10/Población!$B21*1000+1)</f>
        <v>0</v>
      </c>
      <c r="AS28" s="65">
        <f>LN(AS10/Población!$B21*1000+1)</f>
        <v>0</v>
      </c>
      <c r="AT28" s="65">
        <f>LN(AT10/Población!$B21*1000+1)</f>
        <v>0</v>
      </c>
      <c r="AU28" s="65">
        <f>LN(AU10/Población!$B21*1000+1)</f>
        <v>0</v>
      </c>
      <c r="AV28" s="65">
        <f>LN(AV10/Población!$B21*1000+1)</f>
        <v>0</v>
      </c>
      <c r="AW28" s="65">
        <f>LN(AW10/Población!$B21*1000+1)</f>
        <v>0</v>
      </c>
      <c r="AX28" s="65">
        <f>LN(AX10/Población!$B21*1000+1)</f>
        <v>0</v>
      </c>
      <c r="AY28" s="65">
        <f>LN(AY10/Población!$B21*1000+1)</f>
        <v>0</v>
      </c>
      <c r="AZ28" s="65">
        <f>LN(AZ10/Población!$B21*1000+1)</f>
        <v>0</v>
      </c>
      <c r="BA28" s="65">
        <f>LN(BA10/Población!$B21*1000+1)</f>
        <v>0</v>
      </c>
      <c r="BB28" s="65">
        <f>LN(BB10/Población!$B21*1000+1)</f>
        <v>0</v>
      </c>
      <c r="BC28" s="65">
        <f>LN(BC10/Población!$B21*1000+1)</f>
        <v>0</v>
      </c>
      <c r="BD28"/>
    </row>
    <row r="29" spans="1:56" ht="16.5" x14ac:dyDescent="0.25">
      <c r="A29" s="92"/>
      <c r="B29" s="64">
        <f t="shared" si="1"/>
        <v>2019</v>
      </c>
      <c r="C29" s="65">
        <f>LN(C11/Población!$B22*1000+1)</f>
        <v>0</v>
      </c>
      <c r="D29" s="65">
        <f>LN(D11/Población!$B22*1000+1)</f>
        <v>1.1598232563893085E-2</v>
      </c>
      <c r="E29" s="65">
        <f>LN(E11/Población!$B22*1000+1)</f>
        <v>0</v>
      </c>
      <c r="F29" s="65">
        <f>LN(F11/Población!$B22*1000+1)</f>
        <v>0</v>
      </c>
      <c r="G29" s="65">
        <f>LN(G11/Población!$B22*1000+1)</f>
        <v>1.1598232563893085E-2</v>
      </c>
      <c r="H29" s="65">
        <f>LN(H11/Población!$B22*1000+1)</f>
        <v>0</v>
      </c>
      <c r="I29" s="65">
        <f>LN(I11/Población!$B22*1000+1)</f>
        <v>0</v>
      </c>
      <c r="J29" s="65">
        <f>LN(J11/Población!$B22*1000+1)</f>
        <v>0</v>
      </c>
      <c r="K29" s="65">
        <f>LN(K11/Población!$B22*1000+1)</f>
        <v>0</v>
      </c>
      <c r="L29" s="65">
        <f>LN(L11/Población!$B22*1000+1)</f>
        <v>0</v>
      </c>
      <c r="M29" s="65">
        <f>LN(M11/Población!$B22*1000+1)</f>
        <v>0</v>
      </c>
      <c r="N29" s="65">
        <f>LN(N11/Población!$B22*1000+1)</f>
        <v>0</v>
      </c>
      <c r="O29" s="65">
        <f>LN(O11/Población!$B22*1000+1)</f>
        <v>1.1598232563893085E-2</v>
      </c>
      <c r="P29" s="65">
        <f>LN(P11/Población!$B22*1000+1)</f>
        <v>1.1598232563893085E-2</v>
      </c>
      <c r="Q29" s="65">
        <f>LN(Q11/Población!$B22*1000+1)</f>
        <v>0</v>
      </c>
      <c r="R29" s="65">
        <f>LN(R11/Población!$B22*1000+1)</f>
        <v>1.1598232563893085E-2</v>
      </c>
      <c r="S29" s="65">
        <f>LN(S11/Población!$B22*1000+1)</f>
        <v>0</v>
      </c>
      <c r="T29" s="65">
        <f>LN(T11/Población!$B22*1000+1)</f>
        <v>0</v>
      </c>
      <c r="U29" s="65">
        <f>LN(U11/Población!$B22*1000+1)</f>
        <v>2.3063486967238613E-2</v>
      </c>
      <c r="V29" s="65">
        <f>LN(V11/Población!$B22*1000+1)</f>
        <v>0</v>
      </c>
      <c r="W29" s="65">
        <f>LN(W11/Población!$B22*1000+1)</f>
        <v>0</v>
      </c>
      <c r="X29" s="65">
        <f>LN(X11/Población!$B22*1000+1)</f>
        <v>0</v>
      </c>
      <c r="Y29" s="65">
        <f>LN(Y11/Población!$B22*1000+1)</f>
        <v>1.1598232563893085E-2</v>
      </c>
      <c r="Z29" s="65">
        <f>LN(Z11/Población!$B22*1000+1)</f>
        <v>1.1598232563893085E-2</v>
      </c>
      <c r="AA29" s="65">
        <f>LN(AA11/Población!$B22*1000+1)</f>
        <v>0</v>
      </c>
      <c r="AB29" s="65">
        <f>LN(AB11/Población!$B22*1000+1)</f>
        <v>0</v>
      </c>
      <c r="AC29" s="65">
        <f>LN(AC11/Población!$B22*1000+1)</f>
        <v>2.3063486967238613E-2</v>
      </c>
      <c r="AD29" s="65">
        <f>LN(AD11/Población!$B22*1000+1)</f>
        <v>0</v>
      </c>
      <c r="AE29" s="65">
        <f>LN(AE11/Población!$B22*1000+1)</f>
        <v>0</v>
      </c>
      <c r="AF29" s="65">
        <f>LN(AF11/Población!$B22*1000+1)</f>
        <v>1.1598232563893085E-2</v>
      </c>
      <c r="AG29" s="65">
        <f>LN(AG11/Población!$B22*1000+1)</f>
        <v>1.1598232563893085E-2</v>
      </c>
      <c r="AH29" s="65">
        <f>LN(AH11/Población!$B22*1000+1)</f>
        <v>1.1598232563893085E-2</v>
      </c>
      <c r="AI29" s="65">
        <f>LN(AI11/Población!$B22*1000+1)</f>
        <v>0</v>
      </c>
      <c r="AJ29" s="65">
        <f>LN(AJ11/Población!$B22*1000+1)</f>
        <v>0</v>
      </c>
      <c r="AK29" s="65">
        <f>LN(AK11/Población!$B22*1000+1)</f>
        <v>0</v>
      </c>
      <c r="AL29" s="65">
        <f>LN(AL11/Población!$B22*1000+1)</f>
        <v>0</v>
      </c>
      <c r="AM29" s="65">
        <f>LN(AM11/Población!$B22*1000+1)</f>
        <v>0</v>
      </c>
      <c r="AN29" s="65">
        <f>LN(AN11/Población!$B22*1000+1)</f>
        <v>0</v>
      </c>
      <c r="AO29" s="65">
        <f>LN(AO11/Población!$B22*1000+1)</f>
        <v>0</v>
      </c>
      <c r="AP29" s="65">
        <f>LN(AP11/Población!$B22*1000+1)</f>
        <v>1.1598232563893085E-2</v>
      </c>
      <c r="AQ29" s="65">
        <f>LN(AQ11/Población!$B22*1000+1)</f>
        <v>1.1598232563893085E-2</v>
      </c>
      <c r="AR29" s="65">
        <f>LN(AR11/Población!$B22*1000+1)</f>
        <v>0</v>
      </c>
      <c r="AS29" s="65">
        <f>LN(AS11/Población!$B22*1000+1)</f>
        <v>2.3063486967238613E-2</v>
      </c>
      <c r="AT29" s="65">
        <f>LN(AT11/Población!$B22*1000+1)</f>
        <v>1.1598232563893085E-2</v>
      </c>
      <c r="AU29" s="65">
        <f>LN(AU11/Población!$B22*1000+1)</f>
        <v>0</v>
      </c>
      <c r="AV29" s="65">
        <f>LN(AV11/Población!$B22*1000+1)</f>
        <v>4.5607018950515166E-2</v>
      </c>
      <c r="AW29" s="65">
        <f>LN(AW11/Población!$B22*1000+1)</f>
        <v>0</v>
      </c>
      <c r="AX29" s="65">
        <f>LN(AX11/Población!$B22*1000+1)</f>
        <v>5.669102642010846E-2</v>
      </c>
      <c r="AY29" s="65">
        <f>LN(AY11/Población!$B22*1000+1)</f>
        <v>2.3063486967238613E-2</v>
      </c>
      <c r="AZ29" s="65">
        <f>LN(AZ11/Población!$B22*1000+1)</f>
        <v>0</v>
      </c>
      <c r="BA29" s="65">
        <f>LN(BA11/Población!$B22*1000+1)</f>
        <v>1.1598232563893085E-2</v>
      </c>
      <c r="BB29" s="65">
        <f>LN(BB11/Población!$B22*1000+1)</f>
        <v>1.1598232563893085E-2</v>
      </c>
      <c r="BC29" s="65">
        <f>LN(BC11/Población!$B22*1000+1)</f>
        <v>0</v>
      </c>
    </row>
    <row r="30" spans="1:56" ht="16.5" x14ac:dyDescent="0.25">
      <c r="A30" s="92"/>
      <c r="B30" s="64">
        <f t="shared" si="1"/>
        <v>2020</v>
      </c>
      <c r="C30" s="65">
        <f>LN(C12/Población!$B23*1000+1)</f>
        <v>1.155774917388879E-2</v>
      </c>
      <c r="D30" s="65">
        <f>LN(D12/Población!$B23*1000+1)</f>
        <v>2.298344160727157E-2</v>
      </c>
      <c r="E30" s="65">
        <f>LN(E12/Población!$B23*1000+1)</f>
        <v>4.5450490879288381E-2</v>
      </c>
      <c r="F30" s="65">
        <f>LN(F12/Población!$B23*1000+1)</f>
        <v>1.155774917388879E-2</v>
      </c>
      <c r="G30" s="65">
        <f>LN(G12/Población!$B23*1000+1)</f>
        <v>8.8924730833816759E-2</v>
      </c>
      <c r="H30" s="65">
        <f>LN(H12/Población!$B23*1000+1)</f>
        <v>5.6497519476617797E-2</v>
      </c>
      <c r="I30" s="65">
        <f>LN(I12/Población!$B23*1000+1)</f>
        <v>0.12033336144073152</v>
      </c>
      <c r="J30" s="65">
        <f>LN(J12/Población!$B23*1000+1)</f>
        <v>0.12033336144073152</v>
      </c>
      <c r="K30" s="65">
        <f>LN(K12/Población!$B23*1000+1)</f>
        <v>0.13058744265404959</v>
      </c>
      <c r="L30" s="65">
        <f>LN(L12/Población!$B23*1000+1)</f>
        <v>8.8924730833816759E-2</v>
      </c>
      <c r="M30" s="65">
        <f>LN(M12/Población!$B23*1000+1)</f>
        <v>0.15078545718437295</v>
      </c>
      <c r="N30" s="65">
        <f>LN(N12/Población!$B23*1000+1)</f>
        <v>4.5450490879288381E-2</v>
      </c>
      <c r="O30" s="65">
        <f>LN(O12/Población!$B23*1000+1)</f>
        <v>1.155774917388879E-2</v>
      </c>
      <c r="P30" s="65">
        <f>LN(P12/Población!$B23*1000+1)</f>
        <v>3.4280060954161869E-2</v>
      </c>
      <c r="Q30" s="65">
        <f>LN(Q12/Población!$B23*1000+1)</f>
        <v>0</v>
      </c>
      <c r="R30" s="65">
        <f>LN(R12/Población!$B23*1000+1)</f>
        <v>2.298344160727157E-2</v>
      </c>
      <c r="S30" s="65">
        <f>LN(S12/Población!$B23*1000+1)</f>
        <v>1.155774917388879E-2</v>
      </c>
      <c r="T30" s="65">
        <f>LN(T12/Población!$B23*1000+1)</f>
        <v>1.155774917388879E-2</v>
      </c>
      <c r="U30" s="65">
        <f>LN(U12/Población!$B23*1000+1)</f>
        <v>1.155774917388879E-2</v>
      </c>
      <c r="V30" s="65">
        <f>LN(V12/Población!$B23*1000+1)</f>
        <v>2.298344160727157E-2</v>
      </c>
      <c r="W30" s="65">
        <f>LN(W12/Población!$B23*1000+1)</f>
        <v>0</v>
      </c>
      <c r="X30" s="65">
        <f>LN(X12/Población!$B23*1000+1)</f>
        <v>0</v>
      </c>
      <c r="Y30" s="65">
        <f>LN(Y12/Población!$B23*1000+1)</f>
        <v>2.298344160727157E-2</v>
      </c>
      <c r="Z30" s="65">
        <f>LN(Z12/Población!$B23*1000+1)</f>
        <v>0</v>
      </c>
      <c r="AA30" s="65">
        <f>LN(AA12/Población!$B23*1000+1)</f>
        <v>0</v>
      </c>
      <c r="AB30" s="65">
        <f>LN(AB12/Población!$B23*1000+1)</f>
        <v>0</v>
      </c>
      <c r="AC30" s="65">
        <f>LN(AC12/Población!$B23*1000+1)</f>
        <v>0</v>
      </c>
      <c r="AD30" s="65">
        <f>LN(AD12/Población!$B23*1000+1)</f>
        <v>0</v>
      </c>
      <c r="AE30" s="65">
        <f>LN(AE12/Población!$B23*1000+1)</f>
        <v>0</v>
      </c>
      <c r="AF30" s="65">
        <f>LN(AF12/Población!$B23*1000+1)</f>
        <v>1.155774917388879E-2</v>
      </c>
      <c r="AG30" s="65">
        <f>LN(AG12/Población!$B23*1000+1)</f>
        <v>1.155774917388879E-2</v>
      </c>
      <c r="AH30" s="65">
        <f>LN(AH12/Población!$B23*1000+1)</f>
        <v>1.155774917388879E-2</v>
      </c>
      <c r="AI30" s="65">
        <f>LN(AI12/Población!$B23*1000+1)</f>
        <v>0</v>
      </c>
      <c r="AJ30" s="65">
        <f>LN(AJ12/Población!$B23*1000+1)</f>
        <v>0</v>
      </c>
      <c r="AK30" s="65">
        <f>LN(AK12/Población!$B23*1000+1)</f>
        <v>0</v>
      </c>
      <c r="AL30" s="65">
        <f>LN(AL12/Población!$B23*1000+1)</f>
        <v>1.155774917388879E-2</v>
      </c>
      <c r="AM30" s="65">
        <f>LN(AM12/Población!$B23*1000+1)</f>
        <v>0</v>
      </c>
      <c r="AN30" s="65">
        <f>LN(AN12/Población!$B23*1000+1)</f>
        <v>0</v>
      </c>
      <c r="AO30" s="65">
        <f>LN(AO12/Población!$B23*1000+1)</f>
        <v>0</v>
      </c>
      <c r="AP30" s="65">
        <f>LN(AP12/Población!$B23*1000+1)</f>
        <v>0</v>
      </c>
      <c r="AQ30" s="65">
        <f>LN(AQ12/Población!$B23*1000+1)</f>
        <v>3.4280060954161869E-2</v>
      </c>
      <c r="AR30" s="65">
        <f>LN(AR12/Población!$B23*1000+1)</f>
        <v>2.298344160727157E-2</v>
      </c>
      <c r="AS30" s="65">
        <f>LN(AS12/Población!$B23*1000+1)</f>
        <v>4.5450490879288381E-2</v>
      </c>
      <c r="AT30" s="65">
        <f>LN(AT12/Población!$B23*1000+1)</f>
        <v>0</v>
      </c>
      <c r="AU30" s="65">
        <f>LN(AU12/Población!$B23*1000+1)</f>
        <v>4.5450490879288381E-2</v>
      </c>
      <c r="AV30" s="65">
        <f>LN(AV12/Población!$B23*1000+1)</f>
        <v>4.5450490879288381E-2</v>
      </c>
      <c r="AW30" s="65">
        <f>LN(AW12/Población!$B23*1000+1)</f>
        <v>2.298344160727157E-2</v>
      </c>
      <c r="AX30" s="65">
        <f>LN(AX12/Población!$B23*1000+1)</f>
        <v>0</v>
      </c>
      <c r="AY30" s="65">
        <f>LN(AY12/Población!$B23*1000+1)</f>
        <v>4.5450490879288381E-2</v>
      </c>
      <c r="AZ30" s="65">
        <f>LN(AZ12/Población!$B23*1000+1)</f>
        <v>1.155774917388879E-2</v>
      </c>
      <c r="BA30" s="65">
        <f>LN(BA12/Población!$B23*1000+1)</f>
        <v>1.155774917388879E-2</v>
      </c>
      <c r="BB30" s="65">
        <f>LN(BB12/Población!$B23*1000+1)</f>
        <v>5.6497519476617797E-2</v>
      </c>
      <c r="BC30" s="65">
        <f>LN(BC12/Población!$B23*1000+1)</f>
        <v>5.6497519476617797E-2</v>
      </c>
    </row>
    <row r="31" spans="1:56" ht="16.5" x14ac:dyDescent="0.25">
      <c r="A31" s="92"/>
      <c r="B31" s="64">
        <f t="shared" si="1"/>
        <v>2021</v>
      </c>
      <c r="C31" s="65">
        <f>LN(C13/Población!$B24*1000+1)</f>
        <v>9.4595383132532254E-2</v>
      </c>
      <c r="D31" s="65">
        <f>LN(D13/Población!$B24*1000+1)</f>
        <v>4.3150589869188398E-2</v>
      </c>
      <c r="E31" s="65">
        <f>LN(E13/Población!$B24*1000+1)</f>
        <v>6.4047153316135724E-2</v>
      </c>
      <c r="F31" s="65">
        <f>LN(F13/Población!$B24*1000+1)</f>
        <v>6.4047153316135724E-2</v>
      </c>
      <c r="G31" s="65">
        <f>LN(G13/Población!$B24*1000+1)</f>
        <v>5.3653453895065456E-2</v>
      </c>
      <c r="H31" s="65">
        <f>LN(H13/Población!$B24*1000+1)</f>
        <v>5.3653453895065456E-2</v>
      </c>
      <c r="I31" s="65">
        <f>LN(I13/Población!$B24*1000+1)</f>
        <v>1.0963459336205615E-2</v>
      </c>
      <c r="J31" s="65">
        <f>LN(J13/Población!$B24*1000+1)</f>
        <v>7.4333934077343802E-2</v>
      </c>
      <c r="K31" s="65">
        <f>LN(K13/Población!$B24*1000+1)</f>
        <v>2.1808023555587773E-2</v>
      </c>
      <c r="L31" s="65">
        <f>LN(L13/Población!$B24*1000+1)</f>
        <v>2.1808023555587773E-2</v>
      </c>
      <c r="M31" s="65">
        <f>LN(M13/Población!$B24*1000+1)</f>
        <v>0</v>
      </c>
      <c r="N31" s="65">
        <f>LN(N13/Población!$B24*1000+1)</f>
        <v>0</v>
      </c>
      <c r="O31" s="65">
        <f>LN(O13/Población!$B24*1000+1)</f>
        <v>1.0963459336205615E-2</v>
      </c>
      <c r="P31" s="65">
        <f>LN(P13/Población!$B24*1000+1)</f>
        <v>0</v>
      </c>
      <c r="Q31" s="65">
        <f>LN(Q13/Población!$B24*1000+1)</f>
        <v>2.1808023555587773E-2</v>
      </c>
      <c r="R31" s="65">
        <f>LN(R13/Población!$B24*1000+1)</f>
        <v>1.0963459336205615E-2</v>
      </c>
      <c r="S31" s="65">
        <f>LN(S13/Población!$B24*1000+1)</f>
        <v>0</v>
      </c>
      <c r="T31" s="65">
        <f>LN(T13/Población!$B24*1000+1)</f>
        <v>1.0963459336205615E-2</v>
      </c>
      <c r="U31" s="65">
        <f>LN(U13/Población!$B24*1000+1)</f>
        <v>3.2536243773876421E-2</v>
      </c>
      <c r="V31" s="65">
        <f>LN(V13/Población!$B24*1000+1)</f>
        <v>5.3653453895065456E-2</v>
      </c>
      <c r="W31" s="65">
        <f>LN(W13/Población!$B24*1000+1)</f>
        <v>2.1808023555587773E-2</v>
      </c>
      <c r="X31" s="65">
        <f>LN(X13/Población!$B24*1000+1)</f>
        <v>3.2536243773876421E-2</v>
      </c>
      <c r="Y31" s="65">
        <f>LN(Y13/Población!$B24*1000+1)</f>
        <v>2.1808023555587773E-2</v>
      </c>
      <c r="Z31" s="65">
        <f>LN(Z13/Población!$B24*1000+1)</f>
        <v>2.1808023555587773E-2</v>
      </c>
      <c r="AA31" s="65">
        <f>LN(AA13/Población!$B24*1000+1)</f>
        <v>0</v>
      </c>
      <c r="AB31" s="65">
        <f>LN(AB13/Población!$B24*1000+1)</f>
        <v>5.3653453895065456E-2</v>
      </c>
      <c r="AC31" s="65">
        <f>LN(AC13/Población!$B24*1000+1)</f>
        <v>5.3653453895065456E-2</v>
      </c>
      <c r="AD31" s="65">
        <f>LN(AD13/Población!$B24*1000+1)</f>
        <v>3.2536243773876421E-2</v>
      </c>
      <c r="AE31" s="65">
        <f>LN(AE13/Población!$B24*1000+1)</f>
        <v>2.1808023555587773E-2</v>
      </c>
      <c r="AF31" s="65">
        <f>LN(AF13/Población!$B24*1000+1)</f>
        <v>1.0963459336205615E-2</v>
      </c>
      <c r="AG31" s="65">
        <f>LN(AG13/Población!$B24*1000+1)</f>
        <v>4.3150589869188398E-2</v>
      </c>
      <c r="AH31" s="65">
        <f>LN(AH13/Población!$B24*1000+1)</f>
        <v>1.0963459336205615E-2</v>
      </c>
      <c r="AI31" s="65">
        <f>LN(AI13/Población!$B24*1000+1)</f>
        <v>1.0963459336205615E-2</v>
      </c>
      <c r="AJ31" s="65">
        <f>LN(AJ13/Población!$B24*1000+1)</f>
        <v>4.3150589869188398E-2</v>
      </c>
      <c r="AK31" s="65">
        <f>LN(AK13/Población!$B24*1000+1)</f>
        <v>2.1808023555587773E-2</v>
      </c>
      <c r="AL31" s="65">
        <f>LN(AL13/Población!$B24*1000+1)</f>
        <v>4.3150589869188398E-2</v>
      </c>
      <c r="AM31" s="65">
        <f>LN(AM13/Población!$B24*1000+1)</f>
        <v>2.1808023555587773E-2</v>
      </c>
      <c r="AN31" s="65">
        <f>LN(AN13/Población!$B24*1000+1)</f>
        <v>4.3150589869188398E-2</v>
      </c>
      <c r="AO31" s="65">
        <f>LN(AO13/Población!$B24*1000+1)</f>
        <v>1.0963459336205615E-2</v>
      </c>
      <c r="AP31" s="65">
        <f>LN(AP13/Población!$B24*1000+1)</f>
        <v>1.0963459336205615E-2</v>
      </c>
      <c r="AQ31" s="65">
        <f>LN(AQ13/Población!$B24*1000+1)</f>
        <v>4.3150589869188398E-2</v>
      </c>
      <c r="AR31" s="65">
        <f>LN(AR13/Población!$B24*1000+1)</f>
        <v>4.3150589869188398E-2</v>
      </c>
      <c r="AS31" s="65">
        <f>LN(AS13/Población!$B24*1000+1)</f>
        <v>8.4515973516918849E-2</v>
      </c>
      <c r="AT31" s="65">
        <f>LN(AT13/Población!$B24*1000+1)</f>
        <v>0.10457421120943228</v>
      </c>
      <c r="AU31" s="65">
        <f>LN(AU13/Población!$B24*1000+1)</f>
        <v>8.4515973516918849E-2</v>
      </c>
      <c r="AV31" s="65">
        <f>LN(AV13/Población!$B24*1000+1)</f>
        <v>0.15302719839818954</v>
      </c>
      <c r="AW31" s="65">
        <f>LN(AW13/Población!$B24*1000+1)</f>
        <v>7.4333934077343802E-2</v>
      </c>
      <c r="AX31" s="65">
        <f>LN(AX13/Población!$B24*1000+1)</f>
        <v>5.3653453895065456E-2</v>
      </c>
      <c r="AY31" s="65">
        <f>LN(AY13/Población!$B24*1000+1)</f>
        <v>8.4515973516918849E-2</v>
      </c>
      <c r="AZ31" s="65">
        <f>LN(AZ13/Población!$B24*1000+1)</f>
        <v>0.10457421120943228</v>
      </c>
      <c r="BA31" s="65">
        <f>LN(BA13/Población!$B24*1000+1)</f>
        <v>8.4515973516918849E-2</v>
      </c>
      <c r="BB31" s="65">
        <f>LN(BB13/Población!$B24*1000+1)</f>
        <v>7.4333934077343802E-2</v>
      </c>
      <c r="BC31" s="65">
        <f>LN(BC13/Población!$B24*1000+1)</f>
        <v>0</v>
      </c>
    </row>
    <row r="32" spans="1:56" ht="16.5" x14ac:dyDescent="0.25">
      <c r="A32" s="92"/>
      <c r="B32" s="64">
        <f t="shared" si="1"/>
        <v>2022</v>
      </c>
      <c r="C32" s="65">
        <f>LN(C14/Población!$B25*1000+1)</f>
        <v>9.3822110925168054E-2</v>
      </c>
      <c r="D32" s="65">
        <f>LN(D14/Población!$B25*1000+1)</f>
        <v>0.13148472653284884</v>
      </c>
      <c r="E32" s="65">
        <f>LN(E14/Población!$B25*1000+1)</f>
        <v>0.11908746371865286</v>
      </c>
      <c r="F32" s="65">
        <f>LN(F14/Población!$B25*1000+1)</f>
        <v>6.7901837539804236E-2</v>
      </c>
      <c r="G32" s="65">
        <f>LN(G14/Población!$B25*1000+1)</f>
        <v>0.15582748930861295</v>
      </c>
      <c r="H32" s="65">
        <f>LN(H14/Población!$B25*1000+1)</f>
        <v>0.17959173675831705</v>
      </c>
      <c r="I32" s="65">
        <f>LN(I14/Población!$B25*1000+1)</f>
        <v>0.17959173675831705</v>
      </c>
      <c r="J32" s="65">
        <f>LN(J14/Población!$B25*1000+1)</f>
        <v>0.23664316174718483</v>
      </c>
      <c r="K32" s="65">
        <f>LN(K14/Población!$B25*1000+1)</f>
        <v>0.10653457745620501</v>
      </c>
      <c r="L32" s="65">
        <f>LN(L14/Población!$B25*1000+1)</f>
        <v>0.13148472653284884</v>
      </c>
      <c r="M32" s="65">
        <f>LN(M14/Población!$B25*1000+1)</f>
        <v>4.1291784663077861E-2</v>
      </c>
      <c r="N32" s="65">
        <f>LN(N14/Población!$B25*1000+1)</f>
        <v>9.3822110925168054E-2</v>
      </c>
      <c r="O32" s="65">
        <f>LN(O14/Población!$B25*1000+1)</f>
        <v>9.3822110925168054E-2</v>
      </c>
      <c r="P32" s="65">
        <f>LN(P14/Población!$B25*1000+1)</f>
        <v>9.3822110925168054E-2</v>
      </c>
      <c r="Q32" s="65">
        <f>LN(Q14/Población!$B25*1000+1)</f>
        <v>0.14373017735439705</v>
      </c>
      <c r="R32" s="65">
        <f>LN(R14/Población!$B25*1000+1)</f>
        <v>0.15582748930861295</v>
      </c>
      <c r="S32" s="65">
        <f>LN(S14/Población!$B25*1000+1)</f>
        <v>9.3822110925168054E-2</v>
      </c>
      <c r="T32" s="65">
        <f>LN(T14/Población!$B25*1000+1)</f>
        <v>4.1291784663077861E-2</v>
      </c>
      <c r="U32" s="65">
        <f>LN(U14/Población!$B25*1000+1)</f>
        <v>8.0945954453113839E-2</v>
      </c>
      <c r="V32" s="65">
        <f>LN(V14/Población!$B25*1000+1)</f>
        <v>6.7901837539804236E-2</v>
      </c>
      <c r="W32" s="65">
        <f>LN(W14/Población!$B25*1000+1)</f>
        <v>2.7716424141150237E-2</v>
      </c>
      <c r="X32" s="65">
        <f>LN(X14/Población!$B25*1000+1)</f>
        <v>0</v>
      </c>
      <c r="Y32" s="65">
        <f>LN(Y14/Población!$B25*1000+1)</f>
        <v>1.39542340180276E-2</v>
      </c>
      <c r="Z32" s="65">
        <f>LN(Z14/Población!$B25*1000+1)</f>
        <v>4.1291784663077861E-2</v>
      </c>
      <c r="AA32" s="65">
        <f>LN(AA14/Población!$B25*1000+1)</f>
        <v>1.39542340180276E-2</v>
      </c>
      <c r="AB32" s="65">
        <f>LN(AB14/Población!$B25*1000+1)</f>
        <v>1.39542340180276E-2</v>
      </c>
      <c r="AC32" s="65">
        <f>LN(AC14/Población!$B25*1000+1)</f>
        <v>5.4685320354377162E-2</v>
      </c>
      <c r="AD32" s="65">
        <f>LN(AD14/Población!$B25*1000+1)</f>
        <v>4.1291784663077861E-2</v>
      </c>
      <c r="AE32" s="65">
        <f>LN(AE14/Población!$B25*1000+1)</f>
        <v>0</v>
      </c>
      <c r="AF32" s="65">
        <f>LN(AF14/Población!$B25*1000+1)</f>
        <v>2.7716424141150237E-2</v>
      </c>
      <c r="AG32" s="65">
        <f>LN(AG14/Población!$B25*1000+1)</f>
        <v>0</v>
      </c>
      <c r="AH32" s="65">
        <f>LN(AH14/Población!$B25*1000+1)</f>
        <v>8.0945954453113839E-2</v>
      </c>
      <c r="AI32" s="65">
        <f>LN(AI14/Población!$B25*1000+1)</f>
        <v>2.7716424141150237E-2</v>
      </c>
      <c r="AJ32" s="65">
        <f>LN(AJ14/Población!$B25*1000+1)</f>
        <v>1.39542340180276E-2</v>
      </c>
      <c r="AK32" s="65">
        <f>LN(AK14/Población!$B25*1000+1)</f>
        <v>2.7716424141150237E-2</v>
      </c>
      <c r="AL32" s="65">
        <f>LN(AL14/Población!$B25*1000+1)</f>
        <v>2.7716424141150237E-2</v>
      </c>
      <c r="AM32" s="65">
        <f>LN(AM14/Población!$B25*1000+1)</f>
        <v>2.7716424141150237E-2</v>
      </c>
      <c r="AN32" s="65">
        <f>LN(AN14/Población!$B25*1000+1)</f>
        <v>2.7716424141150237E-2</v>
      </c>
      <c r="AO32" s="65">
        <f>LN(AO14/Población!$B25*1000+1)</f>
        <v>1.39542340180276E-2</v>
      </c>
      <c r="AP32" s="65">
        <f>LN(AP14/Población!$B25*1000+1)</f>
        <v>4.1291784663077861E-2</v>
      </c>
      <c r="AQ32" s="65">
        <f>LN(AQ14/Población!$B25*1000+1)</f>
        <v>5.4685320354377162E-2</v>
      </c>
      <c r="AR32" s="65">
        <f>LN(AR14/Población!$B25*1000+1)</f>
        <v>2.7716424141150237E-2</v>
      </c>
      <c r="AS32" s="65">
        <f>LN(AS14/Población!$B25*1000+1)</f>
        <v>2.7716424141150237E-2</v>
      </c>
      <c r="AT32" s="65">
        <f>LN(AT14/Población!$B25*1000+1)</f>
        <v>1.39542340180276E-2</v>
      </c>
      <c r="AU32" s="65">
        <f>LN(AU14/Población!$B25*1000+1)</f>
        <v>4.1291784663077861E-2</v>
      </c>
      <c r="AV32" s="65">
        <f>LN(AV14/Población!$B25*1000+1)</f>
        <v>8.0945954453113839E-2</v>
      </c>
      <c r="AW32" s="65">
        <f>LN(AW14/Población!$B25*1000+1)</f>
        <v>2.7716424141150237E-2</v>
      </c>
      <c r="AX32" s="65">
        <f>LN(AX14/Población!$B25*1000+1)</f>
        <v>4.1291784663077861E-2</v>
      </c>
      <c r="AY32" s="65">
        <f>LN(AY14/Población!$B25*1000+1)</f>
        <v>4.1291784663077861E-2</v>
      </c>
      <c r="AZ32" s="65">
        <f>LN(AZ14/Población!$B25*1000+1)</f>
        <v>4.1291784663077861E-2</v>
      </c>
      <c r="BA32" s="65">
        <f>LN(BA14/Población!$B25*1000+1)</f>
        <v>9.3822110925168054E-2</v>
      </c>
      <c r="BB32" s="65">
        <f>LN(BB14/Población!$B25*1000+1)</f>
        <v>8.0945954453113839E-2</v>
      </c>
      <c r="BC32" s="65">
        <f>LN(BC14/Población!$B25*1000+1)</f>
        <v>0</v>
      </c>
    </row>
    <row r="33" spans="1:55" ht="16.5" x14ac:dyDescent="0.25">
      <c r="A33" s="92"/>
      <c r="B33" s="64">
        <f>B15</f>
        <v>2023</v>
      </c>
      <c r="C33" s="65">
        <f>LN(C15/Población!$B26*1000+1)</f>
        <v>0.13669827521953035</v>
      </c>
      <c r="D33" s="65">
        <f>LN(D15/Población!$B26*1000+1)</f>
        <v>8.6308766971264689E-2</v>
      </c>
      <c r="E33" s="65">
        <f>LN(E15/Población!$B26*1000+1)</f>
        <v>4.4085245022398273E-2</v>
      </c>
      <c r="F33" s="65">
        <f>LN(F15/Población!$B26*1000+1)</f>
        <v>4.4085245022398273E-2</v>
      </c>
      <c r="G33" s="65">
        <f>LN(G15/Población!$B26*1000+1)</f>
        <v>9.6591845407767066E-2</v>
      </c>
      <c r="H33" s="65">
        <f>LN(H15/Población!$B26*1000+1)</f>
        <v>8.6308766971264689E-2</v>
      </c>
      <c r="I33" s="65">
        <f>LN(I15/Población!$B26*1000+1)</f>
        <v>0.10677025752124038</v>
      </c>
      <c r="J33" s="65">
        <f>LN(J15/Población!$B26*1000+1)</f>
        <v>8.6308766971264689E-2</v>
      </c>
      <c r="K33" s="65">
        <f>LN(K15/Población!$B26*1000+1)</f>
        <v>8.6308766971264689E-2</v>
      </c>
      <c r="L33" s="65">
        <f>LN(L15/Población!$B26*1000+1)</f>
        <v>0.19399427443633593</v>
      </c>
      <c r="M33" s="65">
        <f>LN(M15/Población!$B26*1000+1)</f>
        <v>9.6591845407767066E-2</v>
      </c>
      <c r="N33" s="65">
        <f>LN(N15/Población!$B26*1000+1)</f>
        <v>0.16575657265087718</v>
      </c>
      <c r="O33" s="65">
        <f>LN(O15/Población!$B26*1000+1)</f>
        <v>0.12682145662279509</v>
      </c>
      <c r="P33" s="65">
        <f>LN(P15/Población!$B26*1000+1)</f>
        <v>0.10677025752124038</v>
      </c>
      <c r="Q33" s="65">
        <f>LN(Q15/Población!$B26*1000+1)</f>
        <v>8.6308766971264689E-2</v>
      </c>
      <c r="R33" s="65">
        <f>LN(R15/Población!$B26*1000+1)</f>
        <v>0.12682145662279509</v>
      </c>
      <c r="S33" s="65">
        <f>LN(S15/Población!$B26*1000+1)</f>
        <v>8.6308766971264689E-2</v>
      </c>
      <c r="T33" s="65">
        <f>LN(T15/Población!$B26*1000+1)</f>
        <v>4.4085245022398273E-2</v>
      </c>
      <c r="U33" s="65">
        <f>LN(U15/Población!$B26*1000+1)</f>
        <v>3.3244795441633432E-2</v>
      </c>
      <c r="V33" s="65">
        <f>LN(V15/Población!$B26*1000+1)</f>
        <v>8.6308766971264689E-2</v>
      </c>
      <c r="W33" s="65">
        <f>LN(W15/Población!$B26*1000+1)</f>
        <v>8.6308766971264689E-2</v>
      </c>
      <c r="X33" s="65">
        <f>LN(X15/Población!$B26*1000+1)</f>
        <v>3.3244795441633432E-2</v>
      </c>
      <c r="Y33" s="65">
        <f>LN(Y15/Población!$B26*1000+1)</f>
        <v>7.5918847223808317E-2</v>
      </c>
      <c r="Z33" s="65">
        <f>LN(Z15/Población!$B26*1000+1)</f>
        <v>9.6591845407767066E-2</v>
      </c>
      <c r="AA33" s="65">
        <f>LN(AA15/Población!$B26*1000+1)</f>
        <v>6.5419842669999534E-2</v>
      </c>
      <c r="AB33" s="65">
        <f>LN(AB15/Población!$B26*1000+1)</f>
        <v>3.3244795441633432E-2</v>
      </c>
      <c r="AC33" s="65">
        <f>LN(AC15/Población!$B26*1000+1)</f>
        <v>5.4809438399292122E-2</v>
      </c>
      <c r="AD33" s="65">
        <f>LN(AD15/Población!$B26*1000+1)</f>
        <v>4.4085245022398273E-2</v>
      </c>
      <c r="AE33" s="65">
        <f>LN(AE15/Población!$B26*1000+1)</f>
        <v>1.1204850107194979E-2</v>
      </c>
      <c r="AF33" s="65">
        <f>LN(AF15/Población!$B26*1000+1)</f>
        <v>1.1204850107194979E-2</v>
      </c>
      <c r="AG33" s="65">
        <f>LN(AG15/Población!$B26*1000+1)</f>
        <v>1.1204850107194979E-2</v>
      </c>
      <c r="AH33" s="65">
        <f>LN(AH15/Población!$B26*1000+1)</f>
        <v>5.4809438399292122E-2</v>
      </c>
      <c r="AI33" s="65">
        <f>LN(AI15/Población!$B26*1000+1)</f>
        <v>2.2285541444278429E-2</v>
      </c>
      <c r="AJ33" s="65">
        <f>LN(AJ15/Población!$B26*1000+1)</f>
        <v>8.6308766971264689E-2</v>
      </c>
      <c r="AK33" s="65">
        <f>LN(AK15/Población!$B26*1000+1)</f>
        <v>7.5918847223808317E-2</v>
      </c>
      <c r="AL33" s="65">
        <f>LN(AL15/Población!$B26*1000+1)</f>
        <v>1.1204850107194979E-2</v>
      </c>
      <c r="AM33" s="65">
        <f>LN(AM15/Población!$B26*1000+1)</f>
        <v>4.4085245022398273E-2</v>
      </c>
      <c r="AN33" s="65">
        <f>LN(AN15/Población!$B26*1000+1)</f>
        <v>8.6308766971264689E-2</v>
      </c>
      <c r="AO33" s="65">
        <f>LN(AO15/Población!$B26*1000+1)</f>
        <v>2.2285541444278429E-2</v>
      </c>
      <c r="AP33" s="65">
        <f>LN(AP15/Población!$B26*1000+1)</f>
        <v>3.3244795441633432E-2</v>
      </c>
      <c r="AQ33" s="65">
        <f>LN(AQ15/Población!$B26*1000+1)</f>
        <v>1.1204850107194979E-2</v>
      </c>
      <c r="AR33" s="65">
        <f>LN(AR15/Población!$B26*1000+1)</f>
        <v>5.4809438399292122E-2</v>
      </c>
      <c r="AS33" s="65">
        <f>LN(AS15/Población!$B26*1000+1)</f>
        <v>0.10677025752124038</v>
      </c>
      <c r="AT33" s="65">
        <f>LN(AT15/Población!$B26*1000+1)</f>
        <v>9.6591845407767066E-2</v>
      </c>
      <c r="AU33" s="65">
        <f>LN(AU15/Población!$B26*1000+1)</f>
        <v>6.5419842669999534E-2</v>
      </c>
      <c r="AV33" s="65">
        <f>LN(AV15/Población!$B26*1000+1)</f>
        <v>8.6308766971264689E-2</v>
      </c>
      <c r="AW33" s="65">
        <f>LN(AW15/Población!$B26*1000+1)</f>
        <v>7.5918847223808317E-2</v>
      </c>
      <c r="AX33" s="65">
        <f>LN(AX15/Población!$B26*1000+1)</f>
        <v>0.10677025752124038</v>
      </c>
      <c r="AY33" s="65">
        <f>LN(AY15/Población!$B26*1000+1)</f>
        <v>0.16575657265087718</v>
      </c>
      <c r="AZ33" s="65">
        <f>LN(AZ15/Población!$B26*1000+1)</f>
        <v>0.10677025752124038</v>
      </c>
      <c r="BA33" s="65">
        <f>LN(BA15/Población!$B26*1000+1)</f>
        <v>0.13669827521953035</v>
      </c>
      <c r="BB33" s="65">
        <f>LN(BB15/Población!$B26*1000+1)</f>
        <v>0.15616398892623223</v>
      </c>
      <c r="BC33" s="65">
        <f>LN(BC15/Población!$B26*1000+1)</f>
        <v>0</v>
      </c>
    </row>
    <row r="34" spans="1:55" ht="16.5" x14ac:dyDescent="0.25">
      <c r="A34" s="92"/>
      <c r="B34" s="64">
        <f t="shared" si="1"/>
        <v>2024</v>
      </c>
      <c r="C34" s="65">
        <f>LN(C16/Población!$B27*1000+1)</f>
        <v>0.11760653317858699</v>
      </c>
      <c r="D34" s="65">
        <f>LN(D16/Población!$B27*1000+1)</f>
        <v>0.19520993103897336</v>
      </c>
      <c r="E34" s="65">
        <f>LN(E16/Población!$B27*1000+1)</f>
        <v>0.16680968832091211</v>
      </c>
      <c r="F34" s="65">
        <f>LN(F16/Población!$B27*1000+1)</f>
        <v>0.14741796180565697</v>
      </c>
      <c r="G34" s="65">
        <f>LN(G16/Población!$B27*1000+1)</f>
        <v>0.1763663359774611</v>
      </c>
      <c r="H34" s="65">
        <f>LN(H16/Población!$B27*1000+1)</f>
        <v>0.14741796180565697</v>
      </c>
      <c r="I34" s="65">
        <f>LN(I16/Población!$B27*1000+1)</f>
        <v>0.16680968832091211</v>
      </c>
      <c r="J34" s="65">
        <f>LN(J16/Población!$B27*1000+1)</f>
        <v>0.15716082920897201</v>
      </c>
      <c r="K34" s="65">
        <f>LN(K16/Población!$B27*1000+1)</f>
        <v>0.21370500234424494</v>
      </c>
      <c r="L34" s="65">
        <f>LN(L16/Población!$B27*1000+1)</f>
        <v>0.22282582442049448</v>
      </c>
      <c r="M34" s="65">
        <f>LN(M16/Población!$B27*1000+1)</f>
        <v>0.16680968832091211</v>
      </c>
      <c r="N34" s="65">
        <f>LN(N16/Población!$B27*1000+1)</f>
        <v>0.13757923623799612</v>
      </c>
      <c r="O34" s="65">
        <f>LN(O16/Población!$B27*1000+1)</f>
        <v>8.6879003051973616E-2</v>
      </c>
      <c r="P34" s="65">
        <f>LN(P16/Población!$B27*1000+1)</f>
        <v>9.722677750375773E-2</v>
      </c>
      <c r="Q34" s="65">
        <f>LN(Q16/Población!$B27*1000+1)</f>
        <v>0.20450022454001787</v>
      </c>
      <c r="R34" s="65">
        <f>LN(R16/Población!$B27*1000+1)</f>
        <v>0.27586990053006283</v>
      </c>
      <c r="S34" s="65">
        <f>LN(S16/Población!$B27*1000+1)</f>
        <v>8.6879003051973616E-2</v>
      </c>
      <c r="T34" s="65">
        <f>LN(T16/Población!$B27*1000+1)</f>
        <v>0</v>
      </c>
      <c r="U34" s="65">
        <f>LN(U16/Población!$B27*1000+1)</f>
        <v>0</v>
      </c>
      <c r="V34" s="65">
        <f>LN(V16/Población!$B27*1000+1)</f>
        <v>0</v>
      </c>
      <c r="W34" s="65">
        <f>LN(W16/Población!$B27*1000+1)</f>
        <v>0</v>
      </c>
      <c r="X34" s="65">
        <f>LN(X16/Población!$B27*1000+1)</f>
        <v>0</v>
      </c>
      <c r="Y34" s="65">
        <f>LN(Y16/Población!$B27*1000+1)</f>
        <v>0</v>
      </c>
      <c r="Z34" s="65">
        <f>LN(Z16/Población!$B27*1000+1)</f>
        <v>0</v>
      </c>
      <c r="AA34" s="65">
        <f>LN(AA16/Población!$B27*1000+1)</f>
        <v>0</v>
      </c>
      <c r="AB34" s="65">
        <f>LN(AB16/Población!$B27*1000+1)</f>
        <v>0</v>
      </c>
      <c r="AC34" s="65">
        <f>LN(AC16/Población!$B27*1000+1)</f>
        <v>0</v>
      </c>
      <c r="AD34" s="65">
        <f>LN(AD16/Población!$B27*1000+1)</f>
        <v>0</v>
      </c>
      <c r="AE34" s="65">
        <f>LN(AE16/Población!$B27*1000+1)</f>
        <v>0</v>
      </c>
      <c r="AF34" s="65">
        <f>LN(AF16/Población!$B27*1000+1)</f>
        <v>0</v>
      </c>
      <c r="AG34" s="65">
        <f>LN(AG16/Población!$B27*1000+1)</f>
        <v>0</v>
      </c>
      <c r="AH34" s="65">
        <f>LN(AH16/Población!$B27*1000+1)</f>
        <v>0</v>
      </c>
      <c r="AI34" s="65">
        <f>LN(AI16/Población!$B27*1000+1)</f>
        <v>0</v>
      </c>
      <c r="AJ34" s="65">
        <f>LN(AJ16/Población!$B27*1000+1)</f>
        <v>0</v>
      </c>
      <c r="AK34" s="65">
        <f>LN(AK16/Población!$B27*1000+1)</f>
        <v>0</v>
      </c>
      <c r="AL34" s="65">
        <f>LN(AL16/Población!$B27*1000+1)</f>
        <v>0</v>
      </c>
      <c r="AM34" s="65">
        <f>LN(AM16/Población!$B27*1000+1)</f>
        <v>0</v>
      </c>
      <c r="AN34" s="65">
        <f>LN(AN16/Población!$B27*1000+1)</f>
        <v>0</v>
      </c>
      <c r="AO34" s="65">
        <f>LN(AO16/Población!$B27*1000+1)</f>
        <v>0</v>
      </c>
      <c r="AP34" s="65">
        <f>LN(AP16/Población!$B27*1000+1)</f>
        <v>0</v>
      </c>
      <c r="AQ34" s="65">
        <f>LN(AQ16/Población!$B27*1000+1)</f>
        <v>0</v>
      </c>
      <c r="AR34" s="65">
        <f>LN(AR16/Población!$B27*1000+1)</f>
        <v>0</v>
      </c>
      <c r="AS34" s="65">
        <f>LN(AS16/Población!$B27*1000+1)</f>
        <v>0</v>
      </c>
      <c r="AT34" s="65">
        <f>LN(AT16/Población!$B27*1000+1)</f>
        <v>0</v>
      </c>
      <c r="AU34" s="65">
        <f>LN(AU16/Población!$B27*1000+1)</f>
        <v>0</v>
      </c>
      <c r="AV34" s="65">
        <f>LN(AV16/Población!$B27*1000+1)</f>
        <v>0</v>
      </c>
      <c r="AW34" s="65">
        <f>LN(AW16/Población!$B27*1000+1)</f>
        <v>0</v>
      </c>
      <c r="AX34" s="65">
        <f>LN(AX16/Población!$B27*1000+1)</f>
        <v>0</v>
      </c>
      <c r="AY34" s="65">
        <f>LN(AY16/Población!$B27*1000+1)</f>
        <v>0</v>
      </c>
      <c r="AZ34" s="65">
        <f>LN(AZ16/Población!$B27*1000+1)</f>
        <v>0</v>
      </c>
      <c r="BA34" s="65">
        <f>LN(BA16/Población!$B27*1000+1)</f>
        <v>0</v>
      </c>
      <c r="BB34" s="65">
        <f>LN(BB16/Población!$B27*1000+1)</f>
        <v>0</v>
      </c>
      <c r="BC34" s="65">
        <f>LN(BC16/Población!$B27*1000+1)</f>
        <v>0</v>
      </c>
    </row>
    <row r="35" spans="1:55" ht="16.5" x14ac:dyDescent="0.25">
      <c r="A35" s="93" t="s">
        <v>105</v>
      </c>
      <c r="B35" s="48" t="s">
        <v>106</v>
      </c>
      <c r="C35" s="66">
        <f t="shared" ref="C35:AH35" si="2">AVERAGEA(C27:C33)</f>
        <v>4.8096216921588497E-2</v>
      </c>
      <c r="D35" s="66">
        <f t="shared" si="2"/>
        <v>4.2217965363495223E-2</v>
      </c>
      <c r="E35" s="66">
        <f t="shared" si="2"/>
        <v>3.8952907562353603E-2</v>
      </c>
      <c r="F35" s="66">
        <f t="shared" si="2"/>
        <v>2.6798855007461004E-2</v>
      </c>
      <c r="G35" s="66">
        <f t="shared" si="2"/>
        <v>5.9716156497751534E-2</v>
      </c>
      <c r="H35" s="66">
        <f t="shared" si="2"/>
        <v>5.537976076757832E-2</v>
      </c>
      <c r="I35" s="66">
        <f t="shared" si="2"/>
        <v>6.1323666189753975E-2</v>
      </c>
      <c r="J35" s="66">
        <f t="shared" si="2"/>
        <v>7.5576652530232893E-2</v>
      </c>
      <c r="K35" s="66">
        <f t="shared" si="2"/>
        <v>5.2609000340570825E-2</v>
      </c>
      <c r="L35" s="66">
        <f t="shared" si="2"/>
        <v>6.3974086232910371E-2</v>
      </c>
      <c r="M35" s="66">
        <f t="shared" si="2"/>
        <v>4.1238441036459697E-2</v>
      </c>
      <c r="N35" s="66">
        <f t="shared" si="2"/>
        <v>4.3575596350761948E-2</v>
      </c>
      <c r="O35" s="66">
        <f t="shared" si="2"/>
        <v>3.6394715517421523E-2</v>
      </c>
      <c r="P35" s="66">
        <f t="shared" si="2"/>
        <v>3.5210094566351914E-2</v>
      </c>
      <c r="Q35" s="66">
        <f t="shared" si="2"/>
        <v>3.5978138268749925E-2</v>
      </c>
      <c r="R35" s="66">
        <f t="shared" si="2"/>
        <v>4.8542989672937367E-2</v>
      </c>
      <c r="S35" s="66">
        <f t="shared" si="2"/>
        <v>3.2301809898701364E-2</v>
      </c>
      <c r="T35" s="66">
        <f t="shared" si="2"/>
        <v>1.5414034027938648E-2</v>
      </c>
      <c r="U35" s="66">
        <f t="shared" si="2"/>
        <v>2.7565011154504906E-2</v>
      </c>
      <c r="V35" s="66">
        <f t="shared" si="2"/>
        <v>3.6275431698626508E-2</v>
      </c>
      <c r="W35" s="66">
        <f t="shared" si="2"/>
        <v>1.9404744952571811E-2</v>
      </c>
      <c r="X35" s="66">
        <f t="shared" si="2"/>
        <v>9.397291316501407E-3</v>
      </c>
      <c r="Y35" s="66">
        <f t="shared" si="2"/>
        <v>2.2552803891481652E-2</v>
      </c>
      <c r="Z35" s="66">
        <f t="shared" si="2"/>
        <v>2.4469983741475111E-2</v>
      </c>
      <c r="AA35" s="66">
        <f t="shared" si="2"/>
        <v>1.297020288044751E-2</v>
      </c>
      <c r="AB35" s="66">
        <f t="shared" si="2"/>
        <v>1.6065618803787107E-2</v>
      </c>
      <c r="AC35" s="66">
        <f t="shared" si="2"/>
        <v>2.660167137371048E-2</v>
      </c>
      <c r="AD35" s="66">
        <f t="shared" si="2"/>
        <v>1.6844753351336079E-2</v>
      </c>
      <c r="AE35" s="66">
        <f t="shared" si="2"/>
        <v>4.7161248089689642E-3</v>
      </c>
      <c r="AF35" s="66">
        <f t="shared" si="2"/>
        <v>1.0434387903190387E-2</v>
      </c>
      <c r="AG35" s="66">
        <f t="shared" si="2"/>
        <v>1.2731181426564072E-2</v>
      </c>
      <c r="AH35" s="66">
        <f t="shared" si="2"/>
        <v>2.4267833418056207E-2</v>
      </c>
      <c r="AI35" s="66">
        <f t="shared" ref="AI35:BC35" si="3">AVERAGEA(AI27:AI33)</f>
        <v>8.709346417376326E-3</v>
      </c>
      <c r="AJ35" s="66">
        <f t="shared" si="3"/>
        <v>2.048765583692581E-2</v>
      </c>
      <c r="AK35" s="66">
        <f t="shared" si="3"/>
        <v>1.7920470702935194E-2</v>
      </c>
      <c r="AL35" s="66">
        <f t="shared" si="3"/>
        <v>1.3375659041631771E-2</v>
      </c>
      <c r="AM35" s="66">
        <f t="shared" si="3"/>
        <v>1.5030934427274217E-2</v>
      </c>
      <c r="AN35" s="66">
        <f t="shared" si="3"/>
        <v>2.5750900408368988E-2</v>
      </c>
      <c r="AO35" s="66">
        <f t="shared" si="3"/>
        <v>6.7433192569302343E-3</v>
      </c>
      <c r="AP35" s="66">
        <f t="shared" si="3"/>
        <v>1.3871181714972855E-2</v>
      </c>
      <c r="AQ35" s="66">
        <f t="shared" si="3"/>
        <v>2.2131293406973646E-2</v>
      </c>
      <c r="AR35" s="66">
        <f t="shared" si="3"/>
        <v>2.1237127716700333E-2</v>
      </c>
      <c r="AS35" s="66">
        <f t="shared" si="3"/>
        <v>4.1073804717976635E-2</v>
      </c>
      <c r="AT35" s="66">
        <f t="shared" si="3"/>
        <v>3.2388360457017144E-2</v>
      </c>
      <c r="AU35" s="66">
        <f t="shared" si="3"/>
        <v>3.3811155961326375E-2</v>
      </c>
      <c r="AV35" s="66">
        <f t="shared" si="3"/>
        <v>5.8762775664624511E-2</v>
      </c>
      <c r="AW35" s="66">
        <f t="shared" si="3"/>
        <v>2.8707521007081991E-2</v>
      </c>
      <c r="AX35" s="66">
        <f t="shared" si="3"/>
        <v>3.6915217499927447E-2</v>
      </c>
      <c r="AY35" s="66">
        <f t="shared" si="3"/>
        <v>5.1439758382485837E-2</v>
      </c>
      <c r="AZ35" s="66">
        <f t="shared" si="3"/>
        <v>3.7742000366805618E-2</v>
      </c>
      <c r="BA35" s="66">
        <f t="shared" si="3"/>
        <v>4.8313191628485588E-2</v>
      </c>
      <c r="BB35" s="66">
        <f t="shared" si="3"/>
        <v>5.421994707102868E-2</v>
      </c>
      <c r="BC35" s="66">
        <f t="shared" si="3"/>
        <v>8.0710742109453993E-3</v>
      </c>
    </row>
    <row r="36" spans="1:55" ht="16.5" x14ac:dyDescent="0.25">
      <c r="A36" s="93"/>
      <c r="B36" s="48" t="s">
        <v>107</v>
      </c>
      <c r="C36" s="66">
        <f t="shared" ref="C36:AH36" si="4">STDEVA(C27:C33)</f>
        <v>5.8278287047616943E-2</v>
      </c>
      <c r="D36" s="66">
        <f t="shared" si="4"/>
        <v>4.9641500387385976E-2</v>
      </c>
      <c r="E36" s="66">
        <f t="shared" si="4"/>
        <v>4.4105583092858683E-2</v>
      </c>
      <c r="F36" s="66">
        <f t="shared" si="4"/>
        <v>3.099069047272519E-2</v>
      </c>
      <c r="G36" s="66">
        <f t="shared" si="4"/>
        <v>5.7302168654172751E-2</v>
      </c>
      <c r="H36" s="66">
        <f t="shared" si="4"/>
        <v>6.382182437319045E-2</v>
      </c>
      <c r="I36" s="66">
        <f t="shared" si="4"/>
        <v>7.3102633105108436E-2</v>
      </c>
      <c r="J36" s="66">
        <f t="shared" si="4"/>
        <v>8.5247075968567801E-2</v>
      </c>
      <c r="K36" s="66">
        <f t="shared" si="4"/>
        <v>5.3570227678552074E-2</v>
      </c>
      <c r="L36" s="66">
        <f t="shared" si="4"/>
        <v>7.61480383115892E-2</v>
      </c>
      <c r="M36" s="66">
        <f t="shared" si="4"/>
        <v>6.0369676500178722E-2</v>
      </c>
      <c r="N36" s="66">
        <f t="shared" si="4"/>
        <v>6.4616495333772381E-2</v>
      </c>
      <c r="O36" s="66">
        <f t="shared" si="4"/>
        <v>5.1643878534332034E-2</v>
      </c>
      <c r="P36" s="66">
        <f t="shared" si="4"/>
        <v>4.624907684057708E-2</v>
      </c>
      <c r="Q36" s="66">
        <f t="shared" si="4"/>
        <v>5.7041172260088528E-2</v>
      </c>
      <c r="R36" s="66">
        <f t="shared" si="4"/>
        <v>6.4276238888082246E-2</v>
      </c>
      <c r="S36" s="66">
        <f t="shared" si="4"/>
        <v>4.1365322723675754E-2</v>
      </c>
      <c r="T36" s="66">
        <f t="shared" si="4"/>
        <v>1.9318178834234916E-2</v>
      </c>
      <c r="U36" s="66">
        <f t="shared" si="4"/>
        <v>2.6449597254078042E-2</v>
      </c>
      <c r="V36" s="66">
        <f t="shared" si="4"/>
        <v>3.3635686346568806E-2</v>
      </c>
      <c r="W36" s="66">
        <f t="shared" si="4"/>
        <v>3.1773113445051696E-2</v>
      </c>
      <c r="X36" s="66">
        <f t="shared" si="4"/>
        <v>1.6050233613350794E-2</v>
      </c>
      <c r="Y36" s="66">
        <f t="shared" si="4"/>
        <v>2.4735452533340002E-2</v>
      </c>
      <c r="Z36" s="66">
        <f t="shared" si="4"/>
        <v>3.5245908130804797E-2</v>
      </c>
      <c r="AA36" s="66">
        <f t="shared" si="4"/>
        <v>2.3899961836462279E-2</v>
      </c>
      <c r="AB36" s="66">
        <f t="shared" si="4"/>
        <v>2.0439424159451661E-2</v>
      </c>
      <c r="AC36" s="66">
        <f t="shared" si="4"/>
        <v>2.7238556945196706E-2</v>
      </c>
      <c r="AD36" s="66">
        <f t="shared" si="4"/>
        <v>2.1295177310009888E-2</v>
      </c>
      <c r="AE36" s="66">
        <f t="shared" si="4"/>
        <v>8.61631905968137E-3</v>
      </c>
      <c r="AF36" s="66">
        <f t="shared" si="4"/>
        <v>9.3087027550068525E-3</v>
      </c>
      <c r="AG36" s="66">
        <f t="shared" si="4"/>
        <v>1.4466977913786145E-2</v>
      </c>
      <c r="AH36" s="66">
        <f t="shared" si="4"/>
        <v>3.1150510732878337E-2</v>
      </c>
      <c r="AI36" s="66">
        <f t="shared" ref="AI36:BC36" si="5">STDEVA(AI27:AI33)</f>
        <v>1.1930870044610886E-2</v>
      </c>
      <c r="AJ36" s="66">
        <f t="shared" si="5"/>
        <v>3.3084963899387421E-2</v>
      </c>
      <c r="AK36" s="66">
        <f t="shared" si="5"/>
        <v>2.816457151239788E-2</v>
      </c>
      <c r="AL36" s="66">
        <f t="shared" si="5"/>
        <v>1.6517394979921291E-2</v>
      </c>
      <c r="AM36" s="66">
        <f t="shared" si="5"/>
        <v>1.7031905773983794E-2</v>
      </c>
      <c r="AN36" s="66">
        <f t="shared" si="5"/>
        <v>3.1544479750960856E-2</v>
      </c>
      <c r="AO36" s="66">
        <f t="shared" si="5"/>
        <v>9.0669451204633163E-3</v>
      </c>
      <c r="AP36" s="66">
        <f t="shared" si="5"/>
        <v>1.6921763938058419E-2</v>
      </c>
      <c r="AQ36" s="66">
        <f t="shared" si="5"/>
        <v>2.1829219243988802E-2</v>
      </c>
      <c r="AR36" s="66">
        <f t="shared" si="5"/>
        <v>2.2380711723131927E-2</v>
      </c>
      <c r="AS36" s="66">
        <f t="shared" si="5"/>
        <v>4.1027038547807218E-2</v>
      </c>
      <c r="AT36" s="66">
        <f t="shared" si="5"/>
        <v>4.6996362702045449E-2</v>
      </c>
      <c r="AU36" s="66">
        <f t="shared" si="5"/>
        <v>3.4619609867391474E-2</v>
      </c>
      <c r="AV36" s="66">
        <f t="shared" si="5"/>
        <v>5.3840930712715417E-2</v>
      </c>
      <c r="AW36" s="66">
        <f t="shared" si="5"/>
        <v>3.3706556083076433E-2</v>
      </c>
      <c r="AX36" s="66">
        <f t="shared" si="5"/>
        <v>4.0121340916816919E-2</v>
      </c>
      <c r="AY36" s="66">
        <f t="shared" si="5"/>
        <v>5.8307422329489419E-2</v>
      </c>
      <c r="AZ36" s="66">
        <f t="shared" si="5"/>
        <v>4.8653599466089131E-2</v>
      </c>
      <c r="BA36" s="66">
        <f t="shared" si="5"/>
        <v>5.5619100276222279E-2</v>
      </c>
      <c r="BB36" s="66">
        <f t="shared" si="5"/>
        <v>5.6587458589946932E-2</v>
      </c>
      <c r="BC36" s="66">
        <f t="shared" si="5"/>
        <v>2.1354055175308397E-2</v>
      </c>
    </row>
    <row r="37" spans="1:55" ht="16.5" x14ac:dyDescent="0.25">
      <c r="A37" s="93"/>
      <c r="B37" s="48" t="s">
        <v>108</v>
      </c>
      <c r="C37" s="66">
        <f t="shared" ref="C37:AH37" si="6">C35-(TINV(0.05,COUNTA(C27:C33))*C36/SQRT(COUNTA(C27:C33)))</f>
        <v>-3.9896500749700553E-3</v>
      </c>
      <c r="D37" s="66">
        <f t="shared" si="6"/>
        <v>-2.1488257292900728E-3</v>
      </c>
      <c r="E37" s="66">
        <f t="shared" si="6"/>
        <v>-4.6619089027048061E-4</v>
      </c>
      <c r="F37" s="66">
        <f t="shared" si="6"/>
        <v>-8.9888739143615531E-4</v>
      </c>
      <c r="G37" s="66">
        <f t="shared" si="6"/>
        <v>8.5026894187177904E-3</v>
      </c>
      <c r="H37" s="66">
        <f t="shared" si="6"/>
        <v>-1.6606092258572916E-3</v>
      </c>
      <c r="I37" s="66">
        <f t="shared" si="6"/>
        <v>-4.0113705435639024E-3</v>
      </c>
      <c r="J37" s="66">
        <f t="shared" si="6"/>
        <v>-6.1240664915677978E-4</v>
      </c>
      <c r="K37" s="66">
        <f t="shared" si="6"/>
        <v>4.7309329642833964E-3</v>
      </c>
      <c r="L37" s="66">
        <f t="shared" si="6"/>
        <v>-4.0827630067665072E-3</v>
      </c>
      <c r="M37" s="66">
        <f t="shared" si="6"/>
        <v>-1.2716592649489274E-2</v>
      </c>
      <c r="N37" s="66">
        <f t="shared" si="6"/>
        <v>-1.4175006013180357E-2</v>
      </c>
      <c r="O37" s="66">
        <f t="shared" si="6"/>
        <v>-9.7616889480669142E-3</v>
      </c>
      <c r="P37" s="66">
        <f t="shared" si="6"/>
        <v>-6.1247384747029135E-3</v>
      </c>
      <c r="Q37" s="66">
        <f t="shared" si="6"/>
        <v>-1.5002064859719437E-2</v>
      </c>
      <c r="R37" s="66">
        <f t="shared" si="6"/>
        <v>-8.9035105481183804E-3</v>
      </c>
      <c r="S37" s="66">
        <f t="shared" si="6"/>
        <v>-4.6681974025547246E-3</v>
      </c>
      <c r="T37" s="66">
        <f t="shared" si="6"/>
        <v>-1.8514716063220485E-3</v>
      </c>
      <c r="U37" s="66">
        <f t="shared" si="6"/>
        <v>3.9258433875658319E-3</v>
      </c>
      <c r="V37" s="66">
        <f t="shared" si="6"/>
        <v>6.2137402155893091E-3</v>
      </c>
      <c r="W37" s="66">
        <f t="shared" si="6"/>
        <v>-8.9922832513173907E-3</v>
      </c>
      <c r="X37" s="66">
        <f t="shared" si="6"/>
        <v>-4.947508017865223E-3</v>
      </c>
      <c r="Y37" s="66">
        <f t="shared" si="6"/>
        <v>4.456426137563925E-4</v>
      </c>
      <c r="Z37" s="66">
        <f t="shared" si="6"/>
        <v>-7.0308337340633867E-3</v>
      </c>
      <c r="AA37" s="66">
        <f t="shared" si="6"/>
        <v>-8.3902436340439097E-3</v>
      </c>
      <c r="AB37" s="66">
        <f t="shared" si="6"/>
        <v>-2.2019930665754701E-3</v>
      </c>
      <c r="AC37" s="66">
        <f t="shared" si="6"/>
        <v>2.2573756488464131E-3</v>
      </c>
      <c r="AD37" s="66">
        <f t="shared" si="6"/>
        <v>-2.1876827278342025E-3</v>
      </c>
      <c r="AE37" s="66">
        <f t="shared" si="6"/>
        <v>-2.9846583004554525E-3</v>
      </c>
      <c r="AF37" s="66">
        <f t="shared" si="6"/>
        <v>2.1147910486769492E-3</v>
      </c>
      <c r="AG37" s="66">
        <f t="shared" si="6"/>
        <v>-1.9859269057734275E-4</v>
      </c>
      <c r="AH37" s="66">
        <f t="shared" si="6"/>
        <v>-3.5727473728975091E-3</v>
      </c>
      <c r="AI37" s="66">
        <f t="shared" ref="AI37:BC37" si="7">AI35-(TINV(0.05,COUNTA(AI27:AI33))*AI36/SQRT(COUNTA(AI27:AI33)))</f>
        <v>-1.9537966120178121E-3</v>
      </c>
      <c r="AJ37" s="66">
        <f t="shared" si="7"/>
        <v>-9.0818307857922879E-3</v>
      </c>
      <c r="AK37" s="66">
        <f t="shared" si="7"/>
        <v>-7.2514449474202873E-3</v>
      </c>
      <c r="AL37" s="66">
        <f t="shared" si="7"/>
        <v>-1.3866629420406004E-3</v>
      </c>
      <c r="AM37" s="66">
        <f t="shared" si="7"/>
        <v>-1.9122847049257534E-4</v>
      </c>
      <c r="AN37" s="66">
        <f t="shared" si="7"/>
        <v>-2.4417878125756708E-3</v>
      </c>
      <c r="AO37" s="66">
        <f t="shared" si="7"/>
        <v>-1.3602081721392359E-3</v>
      </c>
      <c r="AP37" s="66">
        <f t="shared" si="7"/>
        <v>-1.2525425822894551E-3</v>
      </c>
      <c r="AQ37" s="66">
        <f t="shared" si="7"/>
        <v>2.6215605753939601E-3</v>
      </c>
      <c r="AR37" s="66">
        <f t="shared" si="7"/>
        <v>1.2345018133874154E-3</v>
      </c>
      <c r="AS37" s="66">
        <f t="shared" si="7"/>
        <v>4.406136855368295E-3</v>
      </c>
      <c r="AT37" s="66">
        <f t="shared" si="7"/>
        <v>-9.6143548084594091E-3</v>
      </c>
      <c r="AU37" s="66">
        <f t="shared" si="7"/>
        <v>2.8700887753196971E-3</v>
      </c>
      <c r="AV37" s="66">
        <f t="shared" si="7"/>
        <v>1.0642769086838644E-2</v>
      </c>
      <c r="AW37" s="66">
        <f t="shared" si="7"/>
        <v>-1.4175098748431952E-3</v>
      </c>
      <c r="AX37" s="66">
        <f t="shared" si="7"/>
        <v>1.0570114238042591E-3</v>
      </c>
      <c r="AY37" s="66">
        <f t="shared" si="7"/>
        <v>-6.7214809624344812E-4</v>
      </c>
      <c r="AZ37" s="66">
        <f t="shared" si="7"/>
        <v>-5.7418602453634116E-3</v>
      </c>
      <c r="BA37" s="66">
        <f t="shared" si="7"/>
        <v>-1.3960432549722096E-3</v>
      </c>
      <c r="BB37" s="66">
        <f t="shared" si="7"/>
        <v>3.6452477944176748E-3</v>
      </c>
      <c r="BC37" s="66">
        <f t="shared" si="7"/>
        <v>-1.1013983604661192E-2</v>
      </c>
    </row>
    <row r="38" spans="1:55" ht="16.5" x14ac:dyDescent="0.25">
      <c r="A38" s="93"/>
      <c r="B38" s="48" t="s">
        <v>109</v>
      </c>
      <c r="C38" s="66">
        <f t="shared" ref="C38:AH38" si="8">C35+(TINV(0.05,COUNTA(C27:C33))*C36/SQRT(COUNTA(C27:C33)))</f>
        <v>0.10018208391814705</v>
      </c>
      <c r="D38" s="66">
        <f t="shared" si="8"/>
        <v>8.6584756456280526E-2</v>
      </c>
      <c r="E38" s="66">
        <f t="shared" si="8"/>
        <v>7.837200601497768E-2</v>
      </c>
      <c r="F38" s="66">
        <f t="shared" si="8"/>
        <v>5.4496597406358163E-2</v>
      </c>
      <c r="G38" s="66">
        <f t="shared" si="8"/>
        <v>0.11092962357678528</v>
      </c>
      <c r="H38" s="66">
        <f t="shared" si="8"/>
        <v>0.11242013076101393</v>
      </c>
      <c r="I38" s="66">
        <f t="shared" si="8"/>
        <v>0.12665870292307185</v>
      </c>
      <c r="J38" s="66">
        <f t="shared" si="8"/>
        <v>0.15176571170962255</v>
      </c>
      <c r="K38" s="66">
        <f t="shared" si="8"/>
        <v>0.10048706771685825</v>
      </c>
      <c r="L38" s="66">
        <f t="shared" si="8"/>
        <v>0.13203093547258726</v>
      </c>
      <c r="M38" s="66">
        <f t="shared" si="8"/>
        <v>9.5193474722408661E-2</v>
      </c>
      <c r="N38" s="66">
        <f t="shared" si="8"/>
        <v>0.10132619871470425</v>
      </c>
      <c r="O38" s="66">
        <f t="shared" si="8"/>
        <v>8.2551119982909954E-2</v>
      </c>
      <c r="P38" s="66">
        <f t="shared" si="8"/>
        <v>7.6544927607406749E-2</v>
      </c>
      <c r="Q38" s="66">
        <f t="shared" si="8"/>
        <v>8.695834139721928E-2</v>
      </c>
      <c r="R38" s="66">
        <f t="shared" si="8"/>
        <v>0.10598948989399312</v>
      </c>
      <c r="S38" s="66">
        <f t="shared" si="8"/>
        <v>6.9271817199957453E-2</v>
      </c>
      <c r="T38" s="66">
        <f t="shared" si="8"/>
        <v>3.2679539662199344E-2</v>
      </c>
      <c r="U38" s="66">
        <f t="shared" si="8"/>
        <v>5.120417892144398E-2</v>
      </c>
      <c r="V38" s="66">
        <f t="shared" si="8"/>
        <v>6.633712318166371E-2</v>
      </c>
      <c r="W38" s="66">
        <f t="shared" si="8"/>
        <v>4.7801773156461017E-2</v>
      </c>
      <c r="X38" s="66">
        <f t="shared" si="8"/>
        <v>2.3742090650868037E-2</v>
      </c>
      <c r="Y38" s="66">
        <f t="shared" si="8"/>
        <v>4.4659965169206908E-2</v>
      </c>
      <c r="Z38" s="66">
        <f t="shared" si="8"/>
        <v>5.5970801217013609E-2</v>
      </c>
      <c r="AA38" s="66">
        <f t="shared" si="8"/>
        <v>3.4330649394938934E-2</v>
      </c>
      <c r="AB38" s="66">
        <f t="shared" si="8"/>
        <v>3.4333230674149687E-2</v>
      </c>
      <c r="AC38" s="66">
        <f t="shared" si="8"/>
        <v>5.0945967098574546E-2</v>
      </c>
      <c r="AD38" s="66">
        <f t="shared" si="8"/>
        <v>3.5877189430506357E-2</v>
      </c>
      <c r="AE38" s="66">
        <f t="shared" si="8"/>
        <v>1.241690791839338E-2</v>
      </c>
      <c r="AF38" s="66">
        <f t="shared" si="8"/>
        <v>1.8753984757703825E-2</v>
      </c>
      <c r="AG38" s="66">
        <f t="shared" si="8"/>
        <v>2.5660955543705486E-2</v>
      </c>
      <c r="AH38" s="66">
        <f t="shared" si="8"/>
        <v>5.2108414209009926E-2</v>
      </c>
      <c r="AI38" s="66">
        <f t="shared" ref="AI38:BC38" si="9">AI35+(TINV(0.05,COUNTA(AI27:AI33))*AI36/SQRT(COUNTA(AI27:AI33)))</f>
        <v>1.9372489446770464E-2</v>
      </c>
      <c r="AJ38" s="66">
        <f t="shared" si="9"/>
        <v>5.0057142459643905E-2</v>
      </c>
      <c r="AK38" s="66">
        <f t="shared" si="9"/>
        <v>4.3092386353290671E-2</v>
      </c>
      <c r="AL38" s="66">
        <f t="shared" si="9"/>
        <v>2.813798102530414E-2</v>
      </c>
      <c r="AM38" s="66">
        <f t="shared" si="9"/>
        <v>3.0253097325041008E-2</v>
      </c>
      <c r="AN38" s="66">
        <f t="shared" si="9"/>
        <v>5.3943588629313644E-2</v>
      </c>
      <c r="AO38" s="66">
        <f t="shared" si="9"/>
        <v>1.4846846685999705E-2</v>
      </c>
      <c r="AP38" s="66">
        <f t="shared" si="9"/>
        <v>2.8994906012235165E-2</v>
      </c>
      <c r="AQ38" s="66">
        <f t="shared" si="9"/>
        <v>4.1641026238553328E-2</v>
      </c>
      <c r="AR38" s="66">
        <f t="shared" si="9"/>
        <v>4.1239753620013253E-2</v>
      </c>
      <c r="AS38" s="66">
        <f t="shared" si="9"/>
        <v>7.7741472580584975E-2</v>
      </c>
      <c r="AT38" s="66">
        <f t="shared" si="9"/>
        <v>7.4391075722493705E-2</v>
      </c>
      <c r="AU38" s="66">
        <f t="shared" si="9"/>
        <v>6.475222314733306E-2</v>
      </c>
      <c r="AV38" s="66">
        <f t="shared" si="9"/>
        <v>0.10688278224241038</v>
      </c>
      <c r="AW38" s="66">
        <f t="shared" si="9"/>
        <v>5.8832551889007177E-2</v>
      </c>
      <c r="AX38" s="66">
        <f t="shared" si="9"/>
        <v>7.2773423576050628E-2</v>
      </c>
      <c r="AY38" s="66">
        <f t="shared" si="9"/>
        <v>0.10355166486121511</v>
      </c>
      <c r="AZ38" s="66">
        <f t="shared" si="9"/>
        <v>8.1225860978974648E-2</v>
      </c>
      <c r="BA38" s="66">
        <f t="shared" si="9"/>
        <v>9.8022426511943386E-2</v>
      </c>
      <c r="BB38" s="66">
        <f t="shared" si="9"/>
        <v>0.10479464634763969</v>
      </c>
      <c r="BC38" s="66">
        <f t="shared" si="9"/>
        <v>2.7156132026551989E-2</v>
      </c>
    </row>
    <row r="39" spans="1:55" ht="16.5" x14ac:dyDescent="0.25">
      <c r="A39" s="94" t="s">
        <v>110</v>
      </c>
      <c r="B39" s="49" t="s">
        <v>111</v>
      </c>
      <c r="C39" s="50">
        <f>EXP(C37)-1</f>
        <v>-3.9817019946427612E-3</v>
      </c>
      <c r="D39" s="50">
        <f t="shared" ref="D39:BC39" si="10">EXP(D37)-1</f>
        <v>-2.1465186560779559E-3</v>
      </c>
      <c r="E39" s="50">
        <f t="shared" si="10"/>
        <v>-4.660822401819642E-4</v>
      </c>
      <c r="F39" s="50">
        <f t="shared" si="10"/>
        <v>-8.9848351318766451E-4</v>
      </c>
      <c r="G39" s="50">
        <f t="shared" si="10"/>
        <v>8.5389399518949194E-3</v>
      </c>
      <c r="H39" s="50">
        <f t="shared" si="10"/>
        <v>-1.6592311772624102E-3</v>
      </c>
      <c r="I39" s="50">
        <f t="shared" si="10"/>
        <v>-4.0033357438550299E-3</v>
      </c>
      <c r="J39" s="50">
        <f t="shared" si="10"/>
        <v>-6.1221916647868913E-4</v>
      </c>
      <c r="K39" s="50">
        <f t="shared" si="10"/>
        <v>4.7421414962733888E-3</v>
      </c>
      <c r="L39" s="50">
        <f t="shared" si="10"/>
        <v>-4.0744398608786314E-3</v>
      </c>
      <c r="M39" s="50">
        <f t="shared" si="10"/>
        <v>-1.2636078435366183E-2</v>
      </c>
      <c r="N39" s="50">
        <f t="shared" si="10"/>
        <v>-1.4075013637190992E-2</v>
      </c>
      <c r="O39" s="50">
        <f t="shared" si="10"/>
        <v>-9.7141983177185809E-3</v>
      </c>
      <c r="P39" s="50">
        <f t="shared" si="10"/>
        <v>-6.1060204977454458E-3</v>
      </c>
      <c r="Q39" s="50">
        <f t="shared" si="10"/>
        <v>-1.4890094512800434E-2</v>
      </c>
      <c r="R39" s="50">
        <f t="shared" si="10"/>
        <v>-8.8639916706284572E-3</v>
      </c>
      <c r="S39" s="50">
        <f t="shared" si="10"/>
        <v>-4.6573183042364352E-3</v>
      </c>
      <c r="T39" s="50">
        <f t="shared" si="10"/>
        <v>-1.8497586900692031E-3</v>
      </c>
      <c r="U39" s="50">
        <f t="shared" si="10"/>
        <v>3.9335596049669963E-3</v>
      </c>
      <c r="V39" s="50">
        <f t="shared" si="10"/>
        <v>6.2330855475216662E-3</v>
      </c>
      <c r="W39" s="50">
        <f t="shared" si="10"/>
        <v>-8.9519735880716489E-3</v>
      </c>
      <c r="X39" s="50">
        <f t="shared" si="10"/>
        <v>-4.9352892591792985E-3</v>
      </c>
      <c r="Y39" s="50">
        <f t="shared" si="10"/>
        <v>4.4574192717816707E-4</v>
      </c>
      <c r="Z39" s="50">
        <f t="shared" si="10"/>
        <v>-7.0061752463178584E-3</v>
      </c>
      <c r="AA39" s="50">
        <f t="shared" si="10"/>
        <v>-8.3551437739813883E-3</v>
      </c>
      <c r="AB39" s="50">
        <f t="shared" si="10"/>
        <v>-2.1995704583579467E-3</v>
      </c>
      <c r="AC39" s="50">
        <f t="shared" si="10"/>
        <v>2.2599254395072599E-3</v>
      </c>
      <c r="AD39" s="50">
        <f t="shared" si="10"/>
        <v>-2.1852914940468926E-3</v>
      </c>
      <c r="AE39" s="50">
        <f t="shared" si="10"/>
        <v>-2.9802086358804436E-3</v>
      </c>
      <c r="AF39" s="50">
        <f t="shared" si="10"/>
        <v>2.1170287964449308E-3</v>
      </c>
      <c r="AG39" s="50">
        <f t="shared" si="10"/>
        <v>-1.9857297235426064E-4</v>
      </c>
      <c r="AH39" s="50">
        <f t="shared" si="10"/>
        <v>-3.5663727049546345E-3</v>
      </c>
      <c r="AI39" s="50">
        <f t="shared" si="10"/>
        <v>-1.9518891938551386E-3</v>
      </c>
      <c r="AJ39" s="50">
        <f t="shared" si="10"/>
        <v>-9.0407155220130209E-3</v>
      </c>
      <c r="AK39" s="50">
        <f t="shared" si="10"/>
        <v>-7.2252166564686915E-3</v>
      </c>
      <c r="AL39" s="50">
        <f t="shared" si="10"/>
        <v>-1.3857019692162797E-3</v>
      </c>
      <c r="AM39" s="50">
        <f t="shared" si="10"/>
        <v>-1.9121018749401753E-4</v>
      </c>
      <c r="AN39" s="50">
        <f t="shared" si="10"/>
        <v>-2.438809073690873E-3</v>
      </c>
      <c r="AO39" s="50">
        <f t="shared" si="10"/>
        <v>-1.3592835082960608E-3</v>
      </c>
      <c r="AP39" s="50">
        <f t="shared" si="10"/>
        <v>-1.2517584782379965E-3</v>
      </c>
      <c r="AQ39" s="50">
        <f t="shared" si="10"/>
        <v>2.6249998701022292E-3</v>
      </c>
      <c r="AR39" s="50">
        <f t="shared" si="10"/>
        <v>1.235264124410218E-3</v>
      </c>
      <c r="AS39" s="50">
        <f t="shared" si="10"/>
        <v>4.4158581489015525E-3</v>
      </c>
      <c r="AT39" s="50">
        <f t="shared" si="10"/>
        <v>-9.5682846623946771E-3</v>
      </c>
      <c r="AU39" s="50">
        <f t="shared" si="10"/>
        <v>2.874211423287143E-3</v>
      </c>
      <c r="AV39" s="50">
        <f t="shared" si="10"/>
        <v>1.0699604804611518E-2</v>
      </c>
      <c r="AW39" s="50">
        <f t="shared" si="10"/>
        <v>-1.4165056822609268E-3</v>
      </c>
      <c r="AX39" s="50">
        <f t="shared" si="10"/>
        <v>1.0575702572597212E-3</v>
      </c>
      <c r="AY39" s="50">
        <f t="shared" si="10"/>
        <v>-6.7192225531420569E-4</v>
      </c>
      <c r="AZ39" s="50">
        <f t="shared" si="10"/>
        <v>-5.7254072711129256E-3</v>
      </c>
      <c r="BA39" s="50">
        <f t="shared" si="10"/>
        <v>-1.3950692398957409E-3</v>
      </c>
      <c r="BB39" s="50">
        <f t="shared" si="10"/>
        <v>3.6518997904277928E-3</v>
      </c>
      <c r="BC39" s="50">
        <f t="shared" si="10"/>
        <v>-1.0953551755855218E-2</v>
      </c>
    </row>
    <row r="40" spans="1:55" ht="16.5" x14ac:dyDescent="0.25">
      <c r="A40" s="95"/>
      <c r="B40" s="49" t="s">
        <v>112</v>
      </c>
      <c r="C40" s="50">
        <f>EXP(C35)-1</f>
        <v>4.9271608151754132E-2</v>
      </c>
      <c r="D40" s="50">
        <f t="shared" ref="D40:BC40" si="11">EXP(D35)-1</f>
        <v>4.3121818400095879E-2</v>
      </c>
      <c r="E40" s="50">
        <f t="shared" si="11"/>
        <v>3.972151947642022E-2</v>
      </c>
      <c r="F40" s="50">
        <f t="shared" si="11"/>
        <v>2.7161173656369497E-2</v>
      </c>
      <c r="G40" s="50">
        <f t="shared" si="11"/>
        <v>6.153519391168949E-2</v>
      </c>
      <c r="H40" s="50">
        <f t="shared" si="11"/>
        <v>5.6941923546160567E-2</v>
      </c>
      <c r="I40" s="50">
        <f t="shared" si="11"/>
        <v>6.3242994309391065E-2</v>
      </c>
      <c r="J40" s="50">
        <f t="shared" si="11"/>
        <v>7.8505894755396266E-2</v>
      </c>
      <c r="K40" s="50">
        <f t="shared" si="11"/>
        <v>5.4017444077707033E-2</v>
      </c>
      <c r="L40" s="50">
        <f t="shared" si="11"/>
        <v>6.6064772649337522E-2</v>
      </c>
      <c r="M40" s="50">
        <f t="shared" si="11"/>
        <v>4.2100555460514055E-2</v>
      </c>
      <c r="N40" s="50">
        <f t="shared" si="11"/>
        <v>4.4538954660632513E-2</v>
      </c>
      <c r="O40" s="50">
        <f t="shared" si="11"/>
        <v>3.7065111406052065E-2</v>
      </c>
      <c r="P40" s="50">
        <f t="shared" si="11"/>
        <v>3.5837309730835321E-2</v>
      </c>
      <c r="Q40" s="50">
        <f t="shared" si="11"/>
        <v>3.6633183647134304E-2</v>
      </c>
      <c r="R40" s="50">
        <f t="shared" si="11"/>
        <v>4.974049885103482E-2</v>
      </c>
      <c r="S40" s="50">
        <f t="shared" si="11"/>
        <v>3.2829176339137733E-2</v>
      </c>
      <c r="T40" s="50">
        <f t="shared" si="11"/>
        <v>1.5533442986144674E-2</v>
      </c>
      <c r="U40" s="50">
        <f t="shared" si="11"/>
        <v>2.7948441049937545E-2</v>
      </c>
      <c r="V40" s="50">
        <f t="shared" si="11"/>
        <v>3.6941413696938818E-2</v>
      </c>
      <c r="W40" s="50">
        <f t="shared" si="11"/>
        <v>1.9594240737096147E-2</v>
      </c>
      <c r="X40" s="50">
        <f t="shared" si="11"/>
        <v>9.4415844951254435E-3</v>
      </c>
      <c r="Y40" s="50">
        <f t="shared" si="11"/>
        <v>2.2809041036156108E-2</v>
      </c>
      <c r="Z40" s="50">
        <f t="shared" si="11"/>
        <v>2.4771830829343422E-2</v>
      </c>
      <c r="AA40" s="50">
        <f t="shared" si="11"/>
        <v>1.305468079863803E-2</v>
      </c>
      <c r="AB40" s="50">
        <f t="shared" si="11"/>
        <v>1.6195364742610074E-2</v>
      </c>
      <c r="AC40" s="50">
        <f t="shared" si="11"/>
        <v>2.6958654251112879E-2</v>
      </c>
      <c r="AD40" s="50">
        <f t="shared" si="11"/>
        <v>1.6987426179486453E-2</v>
      </c>
      <c r="AE40" s="50">
        <f t="shared" si="11"/>
        <v>4.7272632287513883E-3</v>
      </c>
      <c r="AF40" s="50">
        <f t="shared" si="11"/>
        <v>1.0489015966787196E-2</v>
      </c>
      <c r="AG40" s="50">
        <f t="shared" si="11"/>
        <v>1.281256793220753E-2</v>
      </c>
      <c r="AH40" s="50">
        <f t="shared" si="11"/>
        <v>2.4564693809423943E-2</v>
      </c>
      <c r="AI40" s="50">
        <f t="shared" si="11"/>
        <v>8.7473831196334118E-3</v>
      </c>
      <c r="AJ40" s="50">
        <f t="shared" si="11"/>
        <v>2.0698968490910241E-2</v>
      </c>
      <c r="AK40" s="50">
        <f t="shared" si="11"/>
        <v>1.8082005823792935E-2</v>
      </c>
      <c r="AL40" s="50">
        <f t="shared" si="11"/>
        <v>1.3465513342249213E-2</v>
      </c>
      <c r="AM40" s="50">
        <f t="shared" si="11"/>
        <v>1.5144467042697007E-2</v>
      </c>
      <c r="AN40" s="50">
        <f t="shared" si="11"/>
        <v>2.6085319202198587E-2</v>
      </c>
      <c r="AO40" s="50">
        <f t="shared" si="11"/>
        <v>6.7661066262700853E-3</v>
      </c>
      <c r="AP40" s="50">
        <f t="shared" si="11"/>
        <v>1.3967832927853197E-2</v>
      </c>
      <c r="AQ40" s="50">
        <f t="shared" si="11"/>
        <v>2.2378007150742674E-2</v>
      </c>
      <c r="AR40" s="50">
        <f t="shared" si="11"/>
        <v>2.1464240404577284E-2</v>
      </c>
      <c r="AS40" s="50">
        <f t="shared" si="11"/>
        <v>4.1929001983927794E-2</v>
      </c>
      <c r="AT40" s="50">
        <f t="shared" si="11"/>
        <v>3.2918572149567504E-2</v>
      </c>
      <c r="AU40" s="50">
        <f t="shared" si="11"/>
        <v>3.4389250039187358E-2</v>
      </c>
      <c r="AV40" s="50">
        <f t="shared" si="11"/>
        <v>6.0523628884099345E-2</v>
      </c>
      <c r="AW40" s="50">
        <f t="shared" si="11"/>
        <v>2.912355343269013E-2</v>
      </c>
      <c r="AX40" s="50">
        <f t="shared" si="11"/>
        <v>3.7605046358943461E-2</v>
      </c>
      <c r="AY40" s="50">
        <f t="shared" si="11"/>
        <v>5.2785762864536734E-2</v>
      </c>
      <c r="AZ40" s="50">
        <f t="shared" si="11"/>
        <v>3.8463275169409172E-2</v>
      </c>
      <c r="BA40" s="50">
        <f t="shared" si="11"/>
        <v>4.9499298251991286E-2</v>
      </c>
      <c r="BB40" s="50">
        <f t="shared" si="11"/>
        <v>5.5716778434150127E-2</v>
      </c>
      <c r="BC40" s="50">
        <f t="shared" si="11"/>
        <v>8.103733135477631E-3</v>
      </c>
    </row>
    <row r="41" spans="1:55" ht="16.5" x14ac:dyDescent="0.25">
      <c r="A41" s="95"/>
      <c r="B41" s="49" t="s">
        <v>113</v>
      </c>
      <c r="C41" s="50">
        <f>EXP(C38)-1</f>
        <v>0.10537217024846912</v>
      </c>
      <c r="D41" s="50">
        <f t="shared" ref="D41:BC41" si="12">EXP(D38)-1</f>
        <v>9.0443785952273537E-2</v>
      </c>
      <c r="E41" s="50">
        <f t="shared" si="12"/>
        <v>8.152491761877223E-2</v>
      </c>
      <c r="F41" s="50">
        <f t="shared" si="12"/>
        <v>5.6008883238499951E-2</v>
      </c>
      <c r="G41" s="50">
        <f t="shared" si="12"/>
        <v>0.11731627136467027</v>
      </c>
      <c r="H41" s="50">
        <f t="shared" si="12"/>
        <v>0.11898288103248977</v>
      </c>
      <c r="I41" s="50">
        <f t="shared" si="12"/>
        <v>0.13502956939348532</v>
      </c>
      <c r="J41" s="50">
        <f t="shared" si="12"/>
        <v>0.16388751926905964</v>
      </c>
      <c r="K41" s="50">
        <f t="shared" si="12"/>
        <v>0.1057093422653288</v>
      </c>
      <c r="L41" s="50">
        <f t="shared" si="12"/>
        <v>0.14114362053839291</v>
      </c>
      <c r="M41" s="50">
        <f t="shared" si="12"/>
        <v>9.9871631900642743E-2</v>
      </c>
      <c r="N41" s="50">
        <f t="shared" si="12"/>
        <v>0.10663756664548996</v>
      </c>
      <c r="O41" s="50">
        <f t="shared" si="12"/>
        <v>8.6054191091701648E-2</v>
      </c>
      <c r="P41" s="50">
        <f t="shared" si="12"/>
        <v>7.9550690877266073E-2</v>
      </c>
      <c r="Q41" s="50">
        <f t="shared" si="12"/>
        <v>9.08512354334019E-2</v>
      </c>
      <c r="R41" s="50">
        <f t="shared" si="12"/>
        <v>0.11181019120215496</v>
      </c>
      <c r="S41" s="50">
        <f t="shared" si="12"/>
        <v>7.1727483523549074E-2</v>
      </c>
      <c r="T41" s="50">
        <f t="shared" si="12"/>
        <v>3.3219380350845151E-2</v>
      </c>
      <c r="U41" s="50">
        <f t="shared" si="12"/>
        <v>5.253777737321963E-2</v>
      </c>
      <c r="V41" s="50">
        <f t="shared" si="12"/>
        <v>6.8586901865517191E-2</v>
      </c>
      <c r="W41" s="50">
        <f t="shared" si="12"/>
        <v>4.8962702148763526E-2</v>
      </c>
      <c r="X41" s="50">
        <f t="shared" si="12"/>
        <v>2.4026177904962198E-2</v>
      </c>
      <c r="Y41" s="50">
        <f t="shared" si="12"/>
        <v>4.56722344683127E-2</v>
      </c>
      <c r="Z41" s="50">
        <f t="shared" si="12"/>
        <v>5.756680362218991E-2</v>
      </c>
      <c r="AA41" s="50">
        <f t="shared" si="12"/>
        <v>3.4926748063641266E-2</v>
      </c>
      <c r="AB41" s="50">
        <f t="shared" si="12"/>
        <v>3.492941950198869E-2</v>
      </c>
      <c r="AC41" s="50">
        <f t="shared" si="12"/>
        <v>5.2266034760172664E-2</v>
      </c>
      <c r="AD41" s="50">
        <f t="shared" si="12"/>
        <v>3.6528542013374965E-2</v>
      </c>
      <c r="AE41" s="50">
        <f t="shared" si="12"/>
        <v>1.2494317784778719E-2</v>
      </c>
      <c r="AF41" s="50">
        <f t="shared" si="12"/>
        <v>1.8930945236870445E-2</v>
      </c>
      <c r="AG41" s="50">
        <f t="shared" si="12"/>
        <v>2.5993032247460857E-2</v>
      </c>
      <c r="AH41" s="50">
        <f t="shared" si="12"/>
        <v>5.3489949602003373E-2</v>
      </c>
      <c r="AI41" s="50">
        <f t="shared" si="12"/>
        <v>1.9561353739545373E-2</v>
      </c>
      <c r="AJ41" s="50">
        <f t="shared" si="12"/>
        <v>5.1331170308593244E-2</v>
      </c>
      <c r="AK41" s="50">
        <f t="shared" si="12"/>
        <v>4.4034344921046298E-2</v>
      </c>
      <c r="AL41" s="50">
        <f t="shared" si="12"/>
        <v>2.8537593302521147E-2</v>
      </c>
      <c r="AM41" s="50">
        <f t="shared" si="12"/>
        <v>3.0715372246981731E-2</v>
      </c>
      <c r="AN41" s="50">
        <f t="shared" si="12"/>
        <v>5.5425062501306632E-2</v>
      </c>
      <c r="AO41" s="50">
        <f t="shared" si="12"/>
        <v>1.4957608590394633E-2</v>
      </c>
      <c r="AP41" s="50">
        <f t="shared" si="12"/>
        <v>2.9419350612197803E-2</v>
      </c>
      <c r="AQ41" s="50">
        <f t="shared" si="12"/>
        <v>4.2520174183712678E-2</v>
      </c>
      <c r="AR41" s="50">
        <f t="shared" si="12"/>
        <v>4.210192330546203E-2</v>
      </c>
      <c r="AS41" s="50">
        <f t="shared" si="12"/>
        <v>8.0843194945140473E-2</v>
      </c>
      <c r="AT41" s="50">
        <f t="shared" si="12"/>
        <v>7.7228000849935974E-2</v>
      </c>
      <c r="AU41" s="50">
        <f t="shared" si="12"/>
        <v>6.6894639835373804E-2</v>
      </c>
      <c r="AV41" s="50">
        <f t="shared" si="12"/>
        <v>0.11280380646723187</v>
      </c>
      <c r="AW41" s="50">
        <f t="shared" si="12"/>
        <v>6.0597630800548474E-2</v>
      </c>
      <c r="AX41" s="50">
        <f t="shared" si="12"/>
        <v>7.5486829346753437E-2</v>
      </c>
      <c r="AY41" s="50">
        <f t="shared" si="12"/>
        <v>0.10910309354225345</v>
      </c>
      <c r="AZ41" s="50">
        <f t="shared" si="12"/>
        <v>8.4615841299717776E-2</v>
      </c>
      <c r="BA41" s="50">
        <f t="shared" si="12"/>
        <v>0.10298752099394992</v>
      </c>
      <c r="BB41" s="50">
        <f t="shared" si="12"/>
        <v>0.11048254529295165</v>
      </c>
      <c r="BC41" s="50">
        <f t="shared" si="12"/>
        <v>2.752822030338109E-2</v>
      </c>
    </row>
    <row r="42" spans="1:55" ht="16.5" x14ac:dyDescent="0.25">
      <c r="A42" s="95"/>
      <c r="B42" s="51" t="s">
        <v>114</v>
      </c>
      <c r="C42" s="52">
        <f>C39*Población!$B27/1000</f>
        <v>-0.35094721380781302</v>
      </c>
      <c r="D42" s="52">
        <f>D39*Población!$B27/1000</f>
        <v>-0.18919415434671102</v>
      </c>
      <c r="E42" s="52">
        <f>E39*Población!$B27/1000</f>
        <v>-4.1080488649638328E-2</v>
      </c>
      <c r="F42" s="52">
        <f>F39*Población!$B27/1000</f>
        <v>-7.9192336852360753E-2</v>
      </c>
      <c r="G42" s="52">
        <f>G39*Población!$B27/1000</f>
        <v>0.75262216736001819</v>
      </c>
      <c r="H42" s="52">
        <f>H39*Población!$B27/1000</f>
        <v>-0.14624463596390885</v>
      </c>
      <c r="I42" s="52">
        <f>I39*Población!$B27/1000</f>
        <v>-0.35285401246338233</v>
      </c>
      <c r="J42" s="52">
        <f>J39*Población!$B27/1000</f>
        <v>-5.3960997333431654E-2</v>
      </c>
      <c r="K42" s="52">
        <f>K39*Población!$B27/1000</f>
        <v>0.41797235148153644</v>
      </c>
      <c r="L42" s="52">
        <f>L39*Población!$B27/1000</f>
        <v>-0.35912112933784257</v>
      </c>
      <c r="M42" s="52">
        <f>M39*Población!$B27/1000</f>
        <v>-1.1137439532931752</v>
      </c>
      <c r="N42" s="52">
        <f>N39*Población!$B27/1000</f>
        <v>-1.2405717019820139</v>
      </c>
      <c r="O42" s="52">
        <f>O39*Población!$B27/1000</f>
        <v>-0.85620943972371577</v>
      </c>
      <c r="P42" s="52">
        <f>P39*Población!$B27/1000</f>
        <v>-0.53818464667128363</v>
      </c>
      <c r="Q42" s="52">
        <f>Q39*Población!$B27/1000</f>
        <v>-1.3124129303582301</v>
      </c>
      <c r="R42" s="52">
        <f>R39*Población!$B27/1000</f>
        <v>-0.7812722258491922</v>
      </c>
      <c r="S42" s="52">
        <f>S39*Población!$B27/1000</f>
        <v>-0.41049603533539941</v>
      </c>
      <c r="T42" s="52">
        <f>T39*Población!$B27/1000</f>
        <v>-0.16303773094269958</v>
      </c>
      <c r="U42" s="52">
        <f>U39*Población!$B27/1000</f>
        <v>0.34670394358179107</v>
      </c>
      <c r="V42" s="52">
        <f>V39*Población!$B27/1000</f>
        <v>0.54938416015855962</v>
      </c>
      <c r="W42" s="52">
        <f>W39*Población!$B27/1000</f>
        <v>-0.78902695205263518</v>
      </c>
      <c r="X42" s="52">
        <f>X39*Población!$B27/1000</f>
        <v>-0.43499639530406337</v>
      </c>
      <c r="Y42" s="52">
        <f>Y39*Población!$B27/1000</f>
        <v>3.9287693461483648E-2</v>
      </c>
      <c r="Z42" s="52">
        <f>Z39*Población!$B27/1000</f>
        <v>-0.61752428621045596</v>
      </c>
      <c r="AA42" s="52">
        <f>AA39*Población!$B27/1000</f>
        <v>-0.73642237223871965</v>
      </c>
      <c r="AB42" s="52">
        <f>AB39*Población!$B27/1000</f>
        <v>-0.19387014019966944</v>
      </c>
      <c r="AC42" s="52">
        <f>AC39*Población!$B27/1000</f>
        <v>0.19918982823816989</v>
      </c>
      <c r="AD42" s="52">
        <f>AD39*Población!$B27/1000</f>
        <v>-0.19261159228529312</v>
      </c>
      <c r="AE42" s="52">
        <f>AE39*Población!$B27/1000</f>
        <v>-0.2626755891665023</v>
      </c>
      <c r="AF42" s="52">
        <f>AF39*Población!$B27/1000</f>
        <v>0.18659491811865622</v>
      </c>
      <c r="AG42" s="52">
        <f>AG39*Población!$B27/1000</f>
        <v>-1.7502221783304531E-2</v>
      </c>
      <c r="AH42" s="52">
        <f>AH39*Población!$B27/1000</f>
        <v>-0.3143400902147015</v>
      </c>
      <c r="AI42" s="52">
        <f>AI39*Población!$B27/1000</f>
        <v>-0.17203951354639191</v>
      </c>
      <c r="AJ42" s="52">
        <f>AJ39*Población!$B27/1000</f>
        <v>-0.79684866611022764</v>
      </c>
      <c r="AK42" s="52">
        <f>AK39*Población!$B27/1000</f>
        <v>-0.63683059610115045</v>
      </c>
      <c r="AL42" s="52">
        <f>AL39*Población!$B27/1000</f>
        <v>-0.12213577156672289</v>
      </c>
      <c r="AM42" s="52">
        <f>AM39*Población!$B27/1000</f>
        <v>-1.6853265925722706E-2</v>
      </c>
      <c r="AN42" s="52">
        <f>AN39*Población!$B27/1000</f>
        <v>-0.21495663175511354</v>
      </c>
      <c r="AO42" s="52">
        <f>AO39*Población!$B27/1000</f>
        <v>-0.11980724842121479</v>
      </c>
      <c r="AP42" s="52">
        <f>AP39*Población!$B27/1000</f>
        <v>-0.11032999227189701</v>
      </c>
      <c r="AQ42" s="52">
        <f>AQ39*Población!$B27/1000</f>
        <v>0.23136748855081049</v>
      </c>
      <c r="AR42" s="52">
        <f>AR39*Población!$B27/1000</f>
        <v>0.10887617992551663</v>
      </c>
      <c r="AS42" s="52">
        <f>AS39*Población!$B27/1000</f>
        <v>0.38921373724418284</v>
      </c>
      <c r="AT42" s="52">
        <f>AT39*Población!$B27/1000</f>
        <v>-0.84334861014346685</v>
      </c>
      <c r="AU42" s="52">
        <f>AU39*Población!$B27/1000</f>
        <v>0.25333299484852878</v>
      </c>
      <c r="AV42" s="52">
        <f>AV39*Población!$B27/1000</f>
        <v>0.9430631674784592</v>
      </c>
      <c r="AW42" s="52">
        <f>AW39*Población!$B27/1000</f>
        <v>-0.12485081083447808</v>
      </c>
      <c r="AX42" s="52">
        <f>AX39*Población!$B27/1000</f>
        <v>9.3214242474871825E-2</v>
      </c>
      <c r="AY42" s="52">
        <f>AY39*Población!$B27/1000</f>
        <v>-5.9223227583394093E-2</v>
      </c>
      <c r="AZ42" s="52">
        <f>AZ39*Población!$B27/1000</f>
        <v>-0.50463739687589326</v>
      </c>
      <c r="BA42" s="52">
        <f>BA39*Población!$B27/1000</f>
        <v>-0.1229614028044106</v>
      </c>
      <c r="BB42" s="52">
        <f>BB39*Población!$B27/1000</f>
        <v>0.32187844752830563</v>
      </c>
      <c r="BC42" s="52">
        <f>BC39*Población!$B27/1000</f>
        <v>-0.96544605176107878</v>
      </c>
    </row>
    <row r="43" spans="1:55" ht="16.5" x14ac:dyDescent="0.25">
      <c r="A43" s="95"/>
      <c r="B43" s="51" t="s">
        <v>115</v>
      </c>
      <c r="C43" s="52">
        <f>C40*Población!$B27/1000</f>
        <v>4.3427995424956087</v>
      </c>
      <c r="D43" s="52">
        <f>D40*Población!$B27/1000</f>
        <v>3.8007570737844509</v>
      </c>
      <c r="E43" s="52">
        <f>E40*Población!$B27/1000</f>
        <v>3.5010547266516783</v>
      </c>
      <c r="F43" s="52">
        <f>F40*Población!$B27/1000</f>
        <v>2.3939858460724075</v>
      </c>
      <c r="G43" s="52">
        <f>G40*Población!$B27/1000</f>
        <v>5.4237119913763117</v>
      </c>
      <c r="H43" s="52">
        <f>H40*Población!$B27/1000</f>
        <v>5.0188611413585926</v>
      </c>
      <c r="I43" s="52">
        <f>I40*Población!$B27/1000</f>
        <v>5.5742375184297286</v>
      </c>
      <c r="J43" s="52">
        <f>J40*Población!$B27/1000</f>
        <v>6.9195095637406263</v>
      </c>
      <c r="K43" s="52">
        <f>K40*Población!$B27/1000</f>
        <v>4.7610975210090984</v>
      </c>
      <c r="L43" s="52">
        <f>L40*Población!$B27/1000</f>
        <v>5.8229490613126087</v>
      </c>
      <c r="M43" s="52">
        <f>M40*Población!$B27/1000</f>
        <v>3.7107429582897087</v>
      </c>
      <c r="N43" s="52">
        <f>N40*Población!$B27/1000</f>
        <v>3.9256634637881498</v>
      </c>
      <c r="O43" s="52">
        <f>O40*Población!$B27/1000</f>
        <v>3.266918919329429</v>
      </c>
      <c r="P43" s="52">
        <f>P40*Población!$B27/1000</f>
        <v>3.1587004796758253</v>
      </c>
      <c r="Q43" s="52">
        <f>Q40*Población!$B27/1000</f>
        <v>3.2288488066584176</v>
      </c>
      <c r="R43" s="52">
        <f>R40*Población!$B27/1000</f>
        <v>4.384127568730209</v>
      </c>
      <c r="S43" s="52">
        <f>S40*Población!$B27/1000</f>
        <v>2.8935636025315996</v>
      </c>
      <c r="T43" s="52">
        <f>T40*Población!$B27/1000</f>
        <v>1.3691176647987915</v>
      </c>
      <c r="U43" s="52">
        <f>U40*Población!$B27/1000</f>
        <v>2.4633755941414952</v>
      </c>
      <c r="V43" s="52">
        <f>V40*Población!$B27/1000</f>
        <v>3.2560162032481874</v>
      </c>
      <c r="W43" s="52">
        <f>W40*Población!$B27/1000</f>
        <v>1.7270363785676544</v>
      </c>
      <c r="X43" s="52">
        <f>X40*Población!$B27/1000</f>
        <v>0.83218125740035653</v>
      </c>
      <c r="Y43" s="52">
        <f>Y40*Población!$B27/1000</f>
        <v>2.0103888769267995</v>
      </c>
      <c r="Z43" s="52">
        <f>Z40*Población!$B27/1000</f>
        <v>2.1833891692983292</v>
      </c>
      <c r="AA43" s="52">
        <f>AA40*Población!$B27/1000</f>
        <v>1.1506395655919559</v>
      </c>
      <c r="AB43" s="52">
        <f>AB40*Población!$B27/1000</f>
        <v>1.4274594484136518</v>
      </c>
      <c r="AC43" s="52">
        <f>AC40*Población!$B27/1000</f>
        <v>2.3761357856930889</v>
      </c>
      <c r="AD43" s="52">
        <f>AD40*Población!$B27/1000</f>
        <v>1.4972717434599361</v>
      </c>
      <c r="AE43" s="52">
        <f>AE40*Población!$B27/1000</f>
        <v>0.41666098098214738</v>
      </c>
      <c r="AF43" s="52">
        <f>AF40*Población!$B27/1000</f>
        <v>0.92450186731262352</v>
      </c>
      <c r="AG43" s="52">
        <f>AG40*Población!$B27/1000</f>
        <v>1.1292997375447718</v>
      </c>
      <c r="AH43" s="52">
        <f>AH40*Población!$B27/1000</f>
        <v>2.1651321123626261</v>
      </c>
      <c r="AI43" s="52">
        <f>AI40*Población!$B27/1000</f>
        <v>0.77099434816448886</v>
      </c>
      <c r="AJ43" s="52">
        <f>AJ40*Población!$B27/1000</f>
        <v>1.8244070827888286</v>
      </c>
      <c r="AK43" s="52">
        <f>AK40*Población!$B27/1000</f>
        <v>1.5937479933091092</v>
      </c>
      <c r="AL43" s="52">
        <f>AL40*Población!$B27/1000</f>
        <v>1.1868503459858457</v>
      </c>
      <c r="AM43" s="52">
        <f>AM40*Población!$B27/1000</f>
        <v>1.3348333251433142</v>
      </c>
      <c r="AN43" s="52">
        <f>AN40*Población!$B27/1000</f>
        <v>2.2991600344817833</v>
      </c>
      <c r="AO43" s="52">
        <f>AO40*Población!$B27/1000</f>
        <v>0.59636463803944539</v>
      </c>
      <c r="AP43" s="52">
        <f>AP40*Población!$B27/1000</f>
        <v>1.2311247942609806</v>
      </c>
      <c r="AQ43" s="52">
        <f>AQ40*Población!$B27/1000</f>
        <v>1.9723975502664592</v>
      </c>
      <c r="AR43" s="52">
        <f>AR40*Población!$B27/1000</f>
        <v>1.8918581492594417</v>
      </c>
      <c r="AS43" s="52">
        <f>AS40*Población!$B27/1000</f>
        <v>3.6956222348633956</v>
      </c>
      <c r="AT43" s="52">
        <f>AT40*Población!$B27/1000</f>
        <v>2.9014429492628797</v>
      </c>
      <c r="AU43" s="52">
        <f>AU40*Población!$B27/1000</f>
        <v>3.031068498453974</v>
      </c>
      <c r="AV43" s="52">
        <f>AV40*Población!$B27/1000</f>
        <v>5.3345526498445164</v>
      </c>
      <c r="AW43" s="52">
        <f>AW40*Población!$B27/1000</f>
        <v>2.5669499995573082</v>
      </c>
      <c r="AX43" s="52">
        <f>AX40*Población!$B27/1000</f>
        <v>3.3145087860772771</v>
      </c>
      <c r="AY43" s="52">
        <f>AY40*Población!$B27/1000</f>
        <v>4.6525371388802679</v>
      </c>
      <c r="AZ43" s="52">
        <f>AZ40*Población!$B27/1000</f>
        <v>3.3901530734317245</v>
      </c>
      <c r="BA43" s="52">
        <f>BA40*Población!$B27/1000</f>
        <v>4.362868147930512</v>
      </c>
      <c r="BB43" s="52">
        <f>BB40*Población!$B27/1000</f>
        <v>4.9108768511859928</v>
      </c>
      <c r="BC43" s="52">
        <f>BC40*Población!$B27/1000</f>
        <v>0.71426303856099849</v>
      </c>
    </row>
    <row r="44" spans="1:55" ht="16.5" x14ac:dyDescent="0.25">
      <c r="A44" s="96"/>
      <c r="B44" s="51" t="s">
        <v>116</v>
      </c>
      <c r="C44" s="52">
        <f>C41*Población!$B27/1000</f>
        <v>9.2875030857000667</v>
      </c>
      <c r="D44" s="52">
        <f>D41*Población!$B27/1000</f>
        <v>7.9717152938333893</v>
      </c>
      <c r="E44" s="52">
        <f>E41*Población!$B27/1000</f>
        <v>7.1856062389185844</v>
      </c>
      <c r="F44" s="52">
        <f>F41*Población!$B27/1000</f>
        <v>4.9366229686413856</v>
      </c>
      <c r="G44" s="52">
        <f>G41*Población!$B27/1000</f>
        <v>10.340256158082036</v>
      </c>
      <c r="H44" s="52">
        <f>H41*Población!$B27/1000</f>
        <v>10.487151134203648</v>
      </c>
      <c r="I44" s="52">
        <f>I41*Población!$B27/1000</f>
        <v>11.901506246341796</v>
      </c>
      <c r="J44" s="52">
        <f>J41*Población!$B27/1000</f>
        <v>14.445045948374917</v>
      </c>
      <c r="K44" s="52">
        <f>K41*Población!$B27/1000</f>
        <v>9.3172214272660803</v>
      </c>
      <c r="L44" s="52">
        <f>L41*Población!$B27/1000</f>
        <v>12.440398714253952</v>
      </c>
      <c r="M44" s="52">
        <f>M41*Población!$B27/1000</f>
        <v>8.8026856357226517</v>
      </c>
      <c r="N44" s="52">
        <f>N41*Población!$B27/1000</f>
        <v>9.3990351241334853</v>
      </c>
      <c r="O44" s="52">
        <f>O41*Población!$B27/1000</f>
        <v>7.5848164028225833</v>
      </c>
      <c r="P44" s="52">
        <f>P41*Población!$B27/1000</f>
        <v>7.0115978939222314</v>
      </c>
      <c r="Q44" s="52">
        <f>Q41*Población!$B27/1000</f>
        <v>8.0076278911000429</v>
      </c>
      <c r="R44" s="52">
        <f>R41*Población!$B27/1000</f>
        <v>9.8549502525579395</v>
      </c>
      <c r="S44" s="52">
        <f>S41*Población!$B27/1000</f>
        <v>6.3220603977656156</v>
      </c>
      <c r="T44" s="52">
        <f>T41*Población!$B27/1000</f>
        <v>2.9279561841234916</v>
      </c>
      <c r="U44" s="52">
        <f>U41*Población!$B27/1000</f>
        <v>4.6306796976755775</v>
      </c>
      <c r="V44" s="52">
        <f>V41*Población!$B27/1000</f>
        <v>6.0452495304266849</v>
      </c>
      <c r="W44" s="52">
        <f>W41*Población!$B27/1000</f>
        <v>4.3155725673920173</v>
      </c>
      <c r="X44" s="52">
        <f>X41*Población!$B27/1000</f>
        <v>2.1176673205433683</v>
      </c>
      <c r="Y44" s="52">
        <f>Y41*Población!$B27/1000</f>
        <v>4.025550746037081</v>
      </c>
      <c r="Z44" s="52">
        <f>Z41*Población!$B27/1000</f>
        <v>5.0739380712598185</v>
      </c>
      <c r="AA44" s="52">
        <f>AA41*Población!$B27/1000</f>
        <v>3.078443574329341</v>
      </c>
      <c r="AB44" s="52">
        <f>AB41*Población!$B27/1000</f>
        <v>3.0786790349052833</v>
      </c>
      <c r="AC44" s="52">
        <f>AC41*Población!$B27/1000</f>
        <v>4.6067283037616189</v>
      </c>
      <c r="AD44" s="52">
        <f>AD41*Población!$B27/1000</f>
        <v>3.2196256930588691</v>
      </c>
      <c r="AE44" s="52">
        <f>AE41*Población!$B27/1000</f>
        <v>1.1012491695503963</v>
      </c>
      <c r="AF44" s="52">
        <f>AF41*Población!$B27/1000</f>
        <v>1.668573513177761</v>
      </c>
      <c r="AG44" s="52">
        <f>AG41*Población!$B27/1000</f>
        <v>2.2910258622911996</v>
      </c>
      <c r="AH44" s="52">
        <f>AH41*Población!$B27/1000</f>
        <v>4.7146041579205775</v>
      </c>
      <c r="AI44" s="52">
        <f>AI41*Población!$B27/1000</f>
        <v>1.7241377186035292</v>
      </c>
      <c r="AJ44" s="52">
        <f>AJ41*Población!$B27/1000</f>
        <v>4.524329350999408</v>
      </c>
      <c r="AK44" s="52">
        <f>AK41*Población!$B27/1000</f>
        <v>3.8811871613410207</v>
      </c>
      <c r="AL44" s="52">
        <f>AL41*Población!$B27/1000</f>
        <v>2.5153034736842139</v>
      </c>
      <c r="AM44" s="52">
        <f>AM41*Población!$B27/1000</f>
        <v>2.7072529098489699</v>
      </c>
      <c r="AN44" s="52">
        <f>AN41*Población!$B27/1000</f>
        <v>4.885165008865167</v>
      </c>
      <c r="AO44" s="52">
        <f>AO41*Población!$B27/1000</f>
        <v>1.318363621157383</v>
      </c>
      <c r="AP44" s="52">
        <f>AP41*Población!$B27/1000</f>
        <v>2.5930215629591142</v>
      </c>
      <c r="AQ44" s="52">
        <f>AQ41*Población!$B27/1000</f>
        <v>3.7477281525524355</v>
      </c>
      <c r="AR44" s="52">
        <f>AR41*Población!$B27/1000</f>
        <v>3.7108635201434237</v>
      </c>
      <c r="AS44" s="52">
        <f>AS41*Población!$B27/1000</f>
        <v>7.1255192024646812</v>
      </c>
      <c r="AT44" s="52">
        <f>AT41*Población!$B27/1000</f>
        <v>6.8068759949133568</v>
      </c>
      <c r="AU44" s="52">
        <f>AU41*Población!$B27/1000</f>
        <v>5.8960935550898466</v>
      </c>
      <c r="AV44" s="52">
        <f>AV41*Población!$B27/1000</f>
        <v>9.942527502021818</v>
      </c>
      <c r="AW44" s="52">
        <f>AW41*Población!$B27/1000</f>
        <v>5.3410751787603425</v>
      </c>
      <c r="AX44" s="52">
        <f>AX41*Población!$B27/1000</f>
        <v>6.6534091386228482</v>
      </c>
      <c r="AY44" s="52">
        <f>AY41*Población!$B27/1000</f>
        <v>9.616346664814218</v>
      </c>
      <c r="AZ44" s="52">
        <f>AZ41*Población!$B27/1000</f>
        <v>7.458040252157125</v>
      </c>
      <c r="BA44" s="52">
        <f>BA41*Población!$B27/1000</f>
        <v>9.0773201004067463</v>
      </c>
      <c r="BB44" s="52">
        <f>BB41*Población!$B27/1000</f>
        <v>9.7379315421207586</v>
      </c>
      <c r="BC44" s="52">
        <f>BC41*Población!$B27/1000</f>
        <v>2.426337337540009</v>
      </c>
    </row>
    <row r="45" spans="1:55" ht="16.5" x14ac:dyDescent="0.25">
      <c r="A45" s="53"/>
      <c r="B45" s="54" t="s">
        <v>117</v>
      </c>
      <c r="C45" s="54">
        <f t="shared" ref="C45:AH45" si="13">C26</f>
        <v>1</v>
      </c>
      <c r="D45" s="54">
        <f t="shared" si="13"/>
        <v>2</v>
      </c>
      <c r="E45" s="54">
        <f t="shared" si="13"/>
        <v>3</v>
      </c>
      <c r="F45" s="54">
        <f t="shared" si="13"/>
        <v>4</v>
      </c>
      <c r="G45" s="54">
        <f t="shared" si="13"/>
        <v>5</v>
      </c>
      <c r="H45" s="54">
        <f t="shared" si="13"/>
        <v>6</v>
      </c>
      <c r="I45" s="54">
        <f t="shared" si="13"/>
        <v>7</v>
      </c>
      <c r="J45" s="54">
        <f t="shared" si="13"/>
        <v>8</v>
      </c>
      <c r="K45" s="54">
        <f t="shared" si="13"/>
        <v>9</v>
      </c>
      <c r="L45" s="54">
        <f t="shared" si="13"/>
        <v>10</v>
      </c>
      <c r="M45" s="54">
        <f t="shared" si="13"/>
        <v>11</v>
      </c>
      <c r="N45" s="54">
        <f t="shared" si="13"/>
        <v>12</v>
      </c>
      <c r="O45" s="54">
        <f t="shared" si="13"/>
        <v>13</v>
      </c>
      <c r="P45" s="54">
        <f t="shared" si="13"/>
        <v>14</v>
      </c>
      <c r="Q45" s="54">
        <f t="shared" si="13"/>
        <v>15</v>
      </c>
      <c r="R45" s="54">
        <f t="shared" si="13"/>
        <v>16</v>
      </c>
      <c r="S45" s="54">
        <f t="shared" si="13"/>
        <v>17</v>
      </c>
      <c r="T45" s="54">
        <f t="shared" si="13"/>
        <v>18</v>
      </c>
      <c r="U45" s="54">
        <f t="shared" si="13"/>
        <v>19</v>
      </c>
      <c r="V45" s="54">
        <f t="shared" si="13"/>
        <v>20</v>
      </c>
      <c r="W45" s="54">
        <f t="shared" si="13"/>
        <v>21</v>
      </c>
      <c r="X45" s="54">
        <f t="shared" si="13"/>
        <v>22</v>
      </c>
      <c r="Y45" s="54">
        <f t="shared" si="13"/>
        <v>23</v>
      </c>
      <c r="Z45" s="54">
        <f t="shared" si="13"/>
        <v>24</v>
      </c>
      <c r="AA45" s="54">
        <f t="shared" si="13"/>
        <v>25</v>
      </c>
      <c r="AB45" s="54">
        <f t="shared" si="13"/>
        <v>26</v>
      </c>
      <c r="AC45" s="54">
        <f t="shared" si="13"/>
        <v>27</v>
      </c>
      <c r="AD45" s="54">
        <f t="shared" si="13"/>
        <v>28</v>
      </c>
      <c r="AE45" s="54">
        <f t="shared" si="13"/>
        <v>29</v>
      </c>
      <c r="AF45" s="54">
        <f t="shared" si="13"/>
        <v>30</v>
      </c>
      <c r="AG45" s="54">
        <f t="shared" si="13"/>
        <v>31</v>
      </c>
      <c r="AH45" s="54">
        <f t="shared" si="13"/>
        <v>32</v>
      </c>
      <c r="AI45" s="54">
        <f t="shared" ref="AI45:BC45" si="14">AI26</f>
        <v>33</v>
      </c>
      <c r="AJ45" s="54">
        <f t="shared" si="14"/>
        <v>34</v>
      </c>
      <c r="AK45" s="54">
        <f t="shared" si="14"/>
        <v>35</v>
      </c>
      <c r="AL45" s="54">
        <f t="shared" si="14"/>
        <v>36</v>
      </c>
      <c r="AM45" s="54">
        <f t="shared" si="14"/>
        <v>37</v>
      </c>
      <c r="AN45" s="54">
        <f t="shared" si="14"/>
        <v>38</v>
      </c>
      <c r="AO45" s="54">
        <f t="shared" si="14"/>
        <v>39</v>
      </c>
      <c r="AP45" s="54">
        <f t="shared" si="14"/>
        <v>40</v>
      </c>
      <c r="AQ45" s="54">
        <f t="shared" si="14"/>
        <v>41</v>
      </c>
      <c r="AR45" s="54">
        <f t="shared" si="14"/>
        <v>42</v>
      </c>
      <c r="AS45" s="54">
        <f t="shared" si="14"/>
        <v>43</v>
      </c>
      <c r="AT45" s="54">
        <f t="shared" si="14"/>
        <v>44</v>
      </c>
      <c r="AU45" s="54">
        <f t="shared" si="14"/>
        <v>45</v>
      </c>
      <c r="AV45" s="54">
        <f t="shared" si="14"/>
        <v>46</v>
      </c>
      <c r="AW45" s="54">
        <f t="shared" si="14"/>
        <v>47</v>
      </c>
      <c r="AX45" s="54">
        <f t="shared" si="14"/>
        <v>48</v>
      </c>
      <c r="AY45" s="54">
        <f t="shared" si="14"/>
        <v>49</v>
      </c>
      <c r="AZ45" s="54">
        <f t="shared" si="14"/>
        <v>50</v>
      </c>
      <c r="BA45" s="54">
        <f t="shared" si="14"/>
        <v>51</v>
      </c>
      <c r="BB45" s="54">
        <f t="shared" si="14"/>
        <v>52</v>
      </c>
      <c r="BC45" s="54">
        <f t="shared" si="14"/>
        <v>53</v>
      </c>
    </row>
    <row r="46" spans="1:55" ht="16.5" x14ac:dyDescent="0.25">
      <c r="A46" s="55" t="s">
        <v>118</v>
      </c>
      <c r="B46" s="56" t="s">
        <v>132</v>
      </c>
      <c r="C46" s="65">
        <f>IF(C42&lt;0,0,C42)</f>
        <v>0</v>
      </c>
      <c r="D46" s="65">
        <f t="shared" ref="D46:BC46" si="15">IF(D42&lt;0,0,D42)</f>
        <v>0</v>
      </c>
      <c r="E46" s="65">
        <f t="shared" si="15"/>
        <v>0</v>
      </c>
      <c r="F46" s="65">
        <f t="shared" si="15"/>
        <v>0</v>
      </c>
      <c r="G46" s="65">
        <f t="shared" si="15"/>
        <v>0.75262216736001819</v>
      </c>
      <c r="H46" s="65">
        <f t="shared" si="15"/>
        <v>0</v>
      </c>
      <c r="I46" s="65">
        <f t="shared" si="15"/>
        <v>0</v>
      </c>
      <c r="J46" s="65">
        <f t="shared" si="15"/>
        <v>0</v>
      </c>
      <c r="K46" s="65">
        <f t="shared" si="15"/>
        <v>0.41797235148153644</v>
      </c>
      <c r="L46" s="65">
        <f t="shared" si="15"/>
        <v>0</v>
      </c>
      <c r="M46" s="65">
        <f t="shared" si="15"/>
        <v>0</v>
      </c>
      <c r="N46" s="65">
        <f t="shared" si="15"/>
        <v>0</v>
      </c>
      <c r="O46" s="65">
        <f t="shared" si="15"/>
        <v>0</v>
      </c>
      <c r="P46" s="65">
        <f t="shared" si="15"/>
        <v>0</v>
      </c>
      <c r="Q46" s="65">
        <f t="shared" si="15"/>
        <v>0</v>
      </c>
      <c r="R46" s="65">
        <f t="shared" si="15"/>
        <v>0</v>
      </c>
      <c r="S46" s="65">
        <f t="shared" si="15"/>
        <v>0</v>
      </c>
      <c r="T46" s="65">
        <f t="shared" si="15"/>
        <v>0</v>
      </c>
      <c r="U46" s="65">
        <f t="shared" si="15"/>
        <v>0.34670394358179107</v>
      </c>
      <c r="V46" s="65">
        <f t="shared" si="15"/>
        <v>0.54938416015855962</v>
      </c>
      <c r="W46" s="65">
        <f t="shared" si="15"/>
        <v>0</v>
      </c>
      <c r="X46" s="65">
        <f t="shared" si="15"/>
        <v>0</v>
      </c>
      <c r="Y46" s="65">
        <f t="shared" si="15"/>
        <v>3.9287693461483648E-2</v>
      </c>
      <c r="Z46" s="65">
        <f t="shared" si="15"/>
        <v>0</v>
      </c>
      <c r="AA46" s="65">
        <f t="shared" si="15"/>
        <v>0</v>
      </c>
      <c r="AB46" s="65">
        <f t="shared" si="15"/>
        <v>0</v>
      </c>
      <c r="AC46" s="65">
        <f t="shared" si="15"/>
        <v>0.19918982823816989</v>
      </c>
      <c r="AD46" s="65">
        <f t="shared" si="15"/>
        <v>0</v>
      </c>
      <c r="AE46" s="65">
        <f t="shared" si="15"/>
        <v>0</v>
      </c>
      <c r="AF46" s="65">
        <f t="shared" si="15"/>
        <v>0.18659491811865622</v>
      </c>
      <c r="AG46" s="65">
        <f t="shared" si="15"/>
        <v>0</v>
      </c>
      <c r="AH46" s="65">
        <f t="shared" si="15"/>
        <v>0</v>
      </c>
      <c r="AI46" s="65">
        <f t="shared" si="15"/>
        <v>0</v>
      </c>
      <c r="AJ46" s="65">
        <f t="shared" si="15"/>
        <v>0</v>
      </c>
      <c r="AK46" s="65">
        <f t="shared" si="15"/>
        <v>0</v>
      </c>
      <c r="AL46" s="65">
        <f t="shared" si="15"/>
        <v>0</v>
      </c>
      <c r="AM46" s="65">
        <f t="shared" si="15"/>
        <v>0</v>
      </c>
      <c r="AN46" s="65">
        <f t="shared" si="15"/>
        <v>0</v>
      </c>
      <c r="AO46" s="65">
        <f t="shared" si="15"/>
        <v>0</v>
      </c>
      <c r="AP46" s="65">
        <f t="shared" si="15"/>
        <v>0</v>
      </c>
      <c r="AQ46" s="65">
        <f t="shared" si="15"/>
        <v>0.23136748855081049</v>
      </c>
      <c r="AR46" s="65">
        <f t="shared" si="15"/>
        <v>0.10887617992551663</v>
      </c>
      <c r="AS46" s="65">
        <f t="shared" si="15"/>
        <v>0.38921373724418284</v>
      </c>
      <c r="AT46" s="65">
        <f t="shared" si="15"/>
        <v>0</v>
      </c>
      <c r="AU46" s="65">
        <f t="shared" si="15"/>
        <v>0.25333299484852878</v>
      </c>
      <c r="AV46" s="65">
        <f t="shared" si="15"/>
        <v>0.9430631674784592</v>
      </c>
      <c r="AW46" s="65">
        <f t="shared" si="15"/>
        <v>0</v>
      </c>
      <c r="AX46" s="65">
        <f t="shared" si="15"/>
        <v>9.3214242474871825E-2</v>
      </c>
      <c r="AY46" s="65">
        <f t="shared" si="15"/>
        <v>0</v>
      </c>
      <c r="AZ46" s="65">
        <f t="shared" si="15"/>
        <v>0</v>
      </c>
      <c r="BA46" s="65">
        <f t="shared" si="15"/>
        <v>0</v>
      </c>
      <c r="BB46" s="65">
        <f t="shared" si="15"/>
        <v>0.32187844752830563</v>
      </c>
      <c r="BC46" s="65">
        <f t="shared" si="15"/>
        <v>0</v>
      </c>
    </row>
    <row r="47" spans="1:55" ht="16.5" x14ac:dyDescent="0.25">
      <c r="A47" s="55" t="s">
        <v>119</v>
      </c>
      <c r="B47" s="57" t="s">
        <v>131</v>
      </c>
      <c r="C47" s="65">
        <f>C43-C42</f>
        <v>4.6937467563034216</v>
      </c>
      <c r="D47" s="65">
        <f t="shared" ref="D47:BC47" si="16">D43-D42</f>
        <v>3.989951228131162</v>
      </c>
      <c r="E47" s="65">
        <f t="shared" si="16"/>
        <v>3.5421352153013168</v>
      </c>
      <c r="F47" s="65">
        <f t="shared" si="16"/>
        <v>2.4731781829247681</v>
      </c>
      <c r="G47" s="65">
        <f t="shared" si="16"/>
        <v>4.6710898240162937</v>
      </c>
      <c r="H47" s="65">
        <f t="shared" si="16"/>
        <v>5.1651057773225011</v>
      </c>
      <c r="I47" s="65">
        <f t="shared" si="16"/>
        <v>5.9270915308931107</v>
      </c>
      <c r="J47" s="65">
        <f t="shared" si="16"/>
        <v>6.9734705610740582</v>
      </c>
      <c r="K47" s="65">
        <f t="shared" si="16"/>
        <v>4.3431251695275623</v>
      </c>
      <c r="L47" s="65">
        <f t="shared" si="16"/>
        <v>6.1820701906504514</v>
      </c>
      <c r="M47" s="65">
        <f t="shared" si="16"/>
        <v>4.8244869115828841</v>
      </c>
      <c r="N47" s="65">
        <f t="shared" si="16"/>
        <v>5.1662351657701642</v>
      </c>
      <c r="O47" s="65">
        <f t="shared" si="16"/>
        <v>4.1231283590531449</v>
      </c>
      <c r="P47" s="65">
        <f t="shared" si="16"/>
        <v>3.6968851263471088</v>
      </c>
      <c r="Q47" s="65">
        <f t="shared" si="16"/>
        <v>4.5412617370166473</v>
      </c>
      <c r="R47" s="65">
        <f t="shared" si="16"/>
        <v>5.1653997945794012</v>
      </c>
      <c r="S47" s="65">
        <f t="shared" si="16"/>
        <v>3.3040596378669989</v>
      </c>
      <c r="T47" s="65">
        <f t="shared" si="16"/>
        <v>1.5321553957414911</v>
      </c>
      <c r="U47" s="65">
        <f t="shared" si="16"/>
        <v>2.1166716505597041</v>
      </c>
      <c r="V47" s="65">
        <f t="shared" si="16"/>
        <v>2.7066320430896278</v>
      </c>
      <c r="W47" s="65">
        <f t="shared" si="16"/>
        <v>2.5160633306202893</v>
      </c>
      <c r="X47" s="65">
        <f t="shared" si="16"/>
        <v>1.2671776527044198</v>
      </c>
      <c r="Y47" s="65">
        <f t="shared" si="16"/>
        <v>1.9711011834653158</v>
      </c>
      <c r="Z47" s="65">
        <f t="shared" si="16"/>
        <v>2.8009134555087849</v>
      </c>
      <c r="AA47" s="65">
        <f t="shared" si="16"/>
        <v>1.8870619378306754</v>
      </c>
      <c r="AB47" s="65">
        <f t="shared" si="16"/>
        <v>1.6213295886133212</v>
      </c>
      <c r="AC47" s="65">
        <f t="shared" si="16"/>
        <v>2.1769459574549188</v>
      </c>
      <c r="AD47" s="65">
        <f t="shared" si="16"/>
        <v>1.6898833357452292</v>
      </c>
      <c r="AE47" s="65">
        <f t="shared" si="16"/>
        <v>0.67933657014864968</v>
      </c>
      <c r="AF47" s="65">
        <f t="shared" si="16"/>
        <v>0.73790694919396727</v>
      </c>
      <c r="AG47" s="65">
        <f t="shared" si="16"/>
        <v>1.1468019593280763</v>
      </c>
      <c r="AH47" s="65">
        <f t="shared" si="16"/>
        <v>2.4794722025773277</v>
      </c>
      <c r="AI47" s="65">
        <f t="shared" si="16"/>
        <v>0.94303386171088077</v>
      </c>
      <c r="AJ47" s="65">
        <f t="shared" si="16"/>
        <v>2.6212557488990562</v>
      </c>
      <c r="AK47" s="65">
        <f t="shared" si="16"/>
        <v>2.2305785894102597</v>
      </c>
      <c r="AL47" s="65">
        <f t="shared" si="16"/>
        <v>1.3089861175525686</v>
      </c>
      <c r="AM47" s="65">
        <f t="shared" si="16"/>
        <v>1.351686591069037</v>
      </c>
      <c r="AN47" s="65">
        <f t="shared" si="16"/>
        <v>2.5141166662368968</v>
      </c>
      <c r="AO47" s="65">
        <f t="shared" si="16"/>
        <v>0.71617188646066021</v>
      </c>
      <c r="AP47" s="65">
        <f t="shared" si="16"/>
        <v>1.3414547865328776</v>
      </c>
      <c r="AQ47" s="65">
        <f t="shared" si="16"/>
        <v>1.7410300617156487</v>
      </c>
      <c r="AR47" s="65">
        <f t="shared" si="16"/>
        <v>1.7829819693339251</v>
      </c>
      <c r="AS47" s="65">
        <f t="shared" si="16"/>
        <v>3.3064084976192127</v>
      </c>
      <c r="AT47" s="65">
        <f t="shared" si="16"/>
        <v>3.7447915594063463</v>
      </c>
      <c r="AU47" s="65">
        <f t="shared" si="16"/>
        <v>2.7777355036054452</v>
      </c>
      <c r="AV47" s="65">
        <f t="shared" si="16"/>
        <v>4.3914894823660573</v>
      </c>
      <c r="AW47" s="65">
        <f t="shared" si="16"/>
        <v>2.6918008103917863</v>
      </c>
      <c r="AX47" s="65">
        <f t="shared" si="16"/>
        <v>3.2212945436024052</v>
      </c>
      <c r="AY47" s="65">
        <f t="shared" si="16"/>
        <v>4.711760366463662</v>
      </c>
      <c r="AZ47" s="65">
        <f t="shared" si="16"/>
        <v>3.8947904703076177</v>
      </c>
      <c r="BA47" s="65">
        <f t="shared" si="16"/>
        <v>4.4858295507349224</v>
      </c>
      <c r="BB47" s="65">
        <f t="shared" si="16"/>
        <v>4.588998403657687</v>
      </c>
      <c r="BC47" s="65">
        <f t="shared" si="16"/>
        <v>1.6797090903220773</v>
      </c>
    </row>
    <row r="48" spans="1:55" ht="16.5" x14ac:dyDescent="0.25">
      <c r="A48" s="55" t="s">
        <v>120</v>
      </c>
      <c r="B48" s="58" t="s">
        <v>129</v>
      </c>
      <c r="C48" s="65">
        <f>C44-C43</f>
        <v>4.9447035432044579</v>
      </c>
      <c r="D48" s="65">
        <f t="shared" ref="D48:BC48" si="17">D44-D43</f>
        <v>4.1709582200489379</v>
      </c>
      <c r="E48" s="65">
        <f t="shared" si="17"/>
        <v>3.6845515122669061</v>
      </c>
      <c r="F48" s="65">
        <f t="shared" si="17"/>
        <v>2.5426371225689781</v>
      </c>
      <c r="G48" s="65">
        <f t="shared" si="17"/>
        <v>4.9165441667057248</v>
      </c>
      <c r="H48" s="65">
        <f t="shared" si="17"/>
        <v>5.4682899928450555</v>
      </c>
      <c r="I48" s="65">
        <f t="shared" si="17"/>
        <v>6.3272687279120676</v>
      </c>
      <c r="J48" s="65">
        <f t="shared" si="17"/>
        <v>7.5255363846342904</v>
      </c>
      <c r="K48" s="65">
        <f t="shared" si="17"/>
        <v>4.5561239062569818</v>
      </c>
      <c r="L48" s="65">
        <f t="shared" si="17"/>
        <v>6.6174496529413434</v>
      </c>
      <c r="M48" s="65">
        <f t="shared" si="17"/>
        <v>5.091942677432943</v>
      </c>
      <c r="N48" s="65">
        <f t="shared" si="17"/>
        <v>5.473371660345336</v>
      </c>
      <c r="O48" s="65">
        <f t="shared" si="17"/>
        <v>4.3178974834931543</v>
      </c>
      <c r="P48" s="65">
        <f t="shared" si="17"/>
        <v>3.8528974142464061</v>
      </c>
      <c r="Q48" s="65">
        <f t="shared" si="17"/>
        <v>4.7787790844416254</v>
      </c>
      <c r="R48" s="65">
        <f t="shared" si="17"/>
        <v>5.4708226838277305</v>
      </c>
      <c r="S48" s="65">
        <f t="shared" si="17"/>
        <v>3.428496795234016</v>
      </c>
      <c r="T48" s="65">
        <f t="shared" si="17"/>
        <v>1.5588385193247001</v>
      </c>
      <c r="U48" s="65">
        <f t="shared" si="17"/>
        <v>2.1673041035340823</v>
      </c>
      <c r="V48" s="65">
        <f t="shared" si="17"/>
        <v>2.7892333271784975</v>
      </c>
      <c r="W48" s="65">
        <f t="shared" si="17"/>
        <v>2.5885361888243628</v>
      </c>
      <c r="X48" s="65">
        <f t="shared" si="17"/>
        <v>1.2854860631430118</v>
      </c>
      <c r="Y48" s="65">
        <f t="shared" si="17"/>
        <v>2.0151618691102815</v>
      </c>
      <c r="Z48" s="65">
        <f t="shared" si="17"/>
        <v>2.8905489019614894</v>
      </c>
      <c r="AA48" s="65">
        <f t="shared" si="17"/>
        <v>1.9278040087373851</v>
      </c>
      <c r="AB48" s="65">
        <f t="shared" si="17"/>
        <v>1.6512195864916315</v>
      </c>
      <c r="AC48" s="65">
        <f t="shared" si="17"/>
        <v>2.23059251806853</v>
      </c>
      <c r="AD48" s="65">
        <f t="shared" si="17"/>
        <v>1.7223539495989331</v>
      </c>
      <c r="AE48" s="65">
        <f t="shared" si="17"/>
        <v>0.68458818856824899</v>
      </c>
      <c r="AF48" s="65">
        <f t="shared" si="17"/>
        <v>0.74407164586513752</v>
      </c>
      <c r="AG48" s="65">
        <f t="shared" si="17"/>
        <v>1.1617261247464279</v>
      </c>
      <c r="AH48" s="65">
        <f t="shared" si="17"/>
        <v>2.5494720455579514</v>
      </c>
      <c r="AI48" s="65">
        <f t="shared" si="17"/>
        <v>0.95314337043904029</v>
      </c>
      <c r="AJ48" s="65">
        <f t="shared" si="17"/>
        <v>2.6999222682105795</v>
      </c>
      <c r="AK48" s="65">
        <f t="shared" si="17"/>
        <v>2.2874391680319115</v>
      </c>
      <c r="AL48" s="65">
        <f t="shared" si="17"/>
        <v>1.3284531276983682</v>
      </c>
      <c r="AM48" s="65">
        <f t="shared" si="17"/>
        <v>1.3724195847056557</v>
      </c>
      <c r="AN48" s="65">
        <f t="shared" si="17"/>
        <v>2.5860049743833837</v>
      </c>
      <c r="AO48" s="65">
        <f t="shared" si="17"/>
        <v>0.72199898311793764</v>
      </c>
      <c r="AP48" s="65">
        <f t="shared" si="17"/>
        <v>1.3618967686981336</v>
      </c>
      <c r="AQ48" s="65">
        <f t="shared" si="17"/>
        <v>1.7753306022859763</v>
      </c>
      <c r="AR48" s="65">
        <f t="shared" si="17"/>
        <v>1.819005370883982</v>
      </c>
      <c r="AS48" s="65">
        <f t="shared" si="17"/>
        <v>3.4298969676012856</v>
      </c>
      <c r="AT48" s="65">
        <f t="shared" si="17"/>
        <v>3.9054330456504771</v>
      </c>
      <c r="AU48" s="65">
        <f t="shared" si="17"/>
        <v>2.8650250566358726</v>
      </c>
      <c r="AV48" s="65">
        <f t="shared" si="17"/>
        <v>4.6079748521773016</v>
      </c>
      <c r="AW48" s="65">
        <f t="shared" si="17"/>
        <v>2.7741251792030344</v>
      </c>
      <c r="AX48" s="65">
        <f t="shared" si="17"/>
        <v>3.3389003525455712</v>
      </c>
      <c r="AY48" s="65">
        <f t="shared" si="17"/>
        <v>4.9638095259339501</v>
      </c>
      <c r="AZ48" s="65">
        <f t="shared" si="17"/>
        <v>4.0678871787254005</v>
      </c>
      <c r="BA48" s="65">
        <f t="shared" si="17"/>
        <v>4.7144519524762343</v>
      </c>
      <c r="BB48" s="65">
        <f t="shared" si="17"/>
        <v>4.8270546909347658</v>
      </c>
      <c r="BC48" s="65">
        <f t="shared" si="17"/>
        <v>1.7120742989790105</v>
      </c>
    </row>
    <row r="49" spans="1:55" ht="16.5" x14ac:dyDescent="0.25">
      <c r="A49" s="55">
        <v>20</v>
      </c>
      <c r="B49" s="59" t="s">
        <v>130</v>
      </c>
      <c r="C49" s="65">
        <f>$A$49-(C48+C47+C46)</f>
        <v>10.36154970049212</v>
      </c>
      <c r="D49" s="65">
        <f t="shared" ref="D49:BC49" si="18">$A$49-(D48+D47+D46)</f>
        <v>11.839090551819901</v>
      </c>
      <c r="E49" s="65">
        <f t="shared" si="18"/>
        <v>12.773313272431777</v>
      </c>
      <c r="F49" s="65">
        <f t="shared" si="18"/>
        <v>14.984184694506254</v>
      </c>
      <c r="G49" s="65">
        <f t="shared" si="18"/>
        <v>9.6597438419179635</v>
      </c>
      <c r="H49" s="65">
        <f t="shared" si="18"/>
        <v>9.3666042298324435</v>
      </c>
      <c r="I49" s="65">
        <f t="shared" si="18"/>
        <v>7.7456397411948217</v>
      </c>
      <c r="J49" s="65">
        <f t="shared" si="18"/>
        <v>5.5009930542916514</v>
      </c>
      <c r="K49" s="65">
        <f t="shared" si="18"/>
        <v>10.68277857273392</v>
      </c>
      <c r="L49" s="65">
        <f t="shared" si="18"/>
        <v>7.2004801564082044</v>
      </c>
      <c r="M49" s="65">
        <f t="shared" si="18"/>
        <v>10.083570410984173</v>
      </c>
      <c r="N49" s="65">
        <f t="shared" si="18"/>
        <v>9.3603931738844999</v>
      </c>
      <c r="O49" s="65">
        <f t="shared" si="18"/>
        <v>11.558974157453701</v>
      </c>
      <c r="P49" s="65">
        <f t="shared" si="18"/>
        <v>12.450217459406485</v>
      </c>
      <c r="Q49" s="65">
        <f t="shared" si="18"/>
        <v>10.679959178541727</v>
      </c>
      <c r="R49" s="65">
        <f t="shared" si="18"/>
        <v>9.3637775215928691</v>
      </c>
      <c r="S49" s="65">
        <f t="shared" si="18"/>
        <v>13.267443566898985</v>
      </c>
      <c r="T49" s="65">
        <f t="shared" si="18"/>
        <v>16.909006084933807</v>
      </c>
      <c r="U49" s="65">
        <f t="shared" si="18"/>
        <v>15.369320302324422</v>
      </c>
      <c r="V49" s="65">
        <f t="shared" si="18"/>
        <v>13.954750469573314</v>
      </c>
      <c r="W49" s="65">
        <f t="shared" si="18"/>
        <v>14.895400480555349</v>
      </c>
      <c r="X49" s="65">
        <f t="shared" si="18"/>
        <v>17.44733628415257</v>
      </c>
      <c r="Y49" s="65">
        <f t="shared" si="18"/>
        <v>15.97444925396292</v>
      </c>
      <c r="Z49" s="65">
        <f t="shared" si="18"/>
        <v>14.308537642529725</v>
      </c>
      <c r="AA49" s="65">
        <f t="shared" si="18"/>
        <v>16.185134053431938</v>
      </c>
      <c r="AB49" s="65">
        <f t="shared" si="18"/>
        <v>16.727450824895048</v>
      </c>
      <c r="AC49" s="65">
        <f t="shared" si="18"/>
        <v>15.393271696238381</v>
      </c>
      <c r="AD49" s="65">
        <f t="shared" si="18"/>
        <v>16.587762714655838</v>
      </c>
      <c r="AE49" s="65">
        <f t="shared" si="18"/>
        <v>18.636075241283102</v>
      </c>
      <c r="AF49" s="65">
        <f t="shared" si="18"/>
        <v>18.331426486822238</v>
      </c>
      <c r="AG49" s="65">
        <f t="shared" si="18"/>
        <v>17.691471915925497</v>
      </c>
      <c r="AH49" s="65">
        <f t="shared" si="18"/>
        <v>14.971055751864721</v>
      </c>
      <c r="AI49" s="65">
        <f t="shared" si="18"/>
        <v>18.10382276785008</v>
      </c>
      <c r="AJ49" s="65">
        <f t="shared" si="18"/>
        <v>14.678821982890364</v>
      </c>
      <c r="AK49" s="65">
        <f t="shared" si="18"/>
        <v>15.481982242557828</v>
      </c>
      <c r="AL49" s="65">
        <f t="shared" si="18"/>
        <v>17.362560754749062</v>
      </c>
      <c r="AM49" s="65">
        <f t="shared" si="18"/>
        <v>17.275893824225307</v>
      </c>
      <c r="AN49" s="65">
        <f t="shared" si="18"/>
        <v>14.89987835937972</v>
      </c>
      <c r="AO49" s="65">
        <f t="shared" si="18"/>
        <v>18.561829130421401</v>
      </c>
      <c r="AP49" s="65">
        <f t="shared" si="18"/>
        <v>17.296648444768991</v>
      </c>
      <c r="AQ49" s="65">
        <f t="shared" si="18"/>
        <v>16.252271847447563</v>
      </c>
      <c r="AR49" s="65">
        <f t="shared" si="18"/>
        <v>16.289136479856577</v>
      </c>
      <c r="AS49" s="65">
        <f t="shared" si="18"/>
        <v>12.87448079753532</v>
      </c>
      <c r="AT49" s="65">
        <f t="shared" si="18"/>
        <v>12.349775394943176</v>
      </c>
      <c r="AU49" s="65">
        <f t="shared" si="18"/>
        <v>14.103906444910153</v>
      </c>
      <c r="AV49" s="65">
        <f t="shared" si="18"/>
        <v>10.057472497978182</v>
      </c>
      <c r="AW49" s="65">
        <f t="shared" si="18"/>
        <v>14.534074010405179</v>
      </c>
      <c r="AX49" s="65">
        <f t="shared" si="18"/>
        <v>13.346590861377152</v>
      </c>
      <c r="AY49" s="65">
        <f t="shared" si="18"/>
        <v>10.324430107602389</v>
      </c>
      <c r="AZ49" s="65">
        <f t="shared" si="18"/>
        <v>12.037322350966981</v>
      </c>
      <c r="BA49" s="65">
        <f t="shared" si="18"/>
        <v>10.799718496788843</v>
      </c>
      <c r="BB49" s="65">
        <f t="shared" si="18"/>
        <v>10.262068457879241</v>
      </c>
      <c r="BC49" s="65">
        <f t="shared" si="18"/>
        <v>16.608216610698911</v>
      </c>
    </row>
    <row r="50" spans="1:55" ht="16.5" x14ac:dyDescent="0.25">
      <c r="A50" s="55" t="s">
        <v>121</v>
      </c>
      <c r="B50" s="60" t="s">
        <v>121</v>
      </c>
      <c r="C50" s="67">
        <f t="shared" ref="C50:AH50" si="19">C16</f>
        <v>11</v>
      </c>
      <c r="D50" s="67">
        <f t="shared" si="19"/>
        <v>19</v>
      </c>
      <c r="E50" s="67">
        <f t="shared" si="19"/>
        <v>16</v>
      </c>
      <c r="F50" s="67">
        <f t="shared" si="19"/>
        <v>14</v>
      </c>
      <c r="G50" s="67">
        <f t="shared" si="19"/>
        <v>17</v>
      </c>
      <c r="H50" s="67">
        <f t="shared" si="19"/>
        <v>14</v>
      </c>
      <c r="I50" s="67">
        <f t="shared" si="19"/>
        <v>16</v>
      </c>
      <c r="J50" s="67">
        <f t="shared" si="19"/>
        <v>15</v>
      </c>
      <c r="K50" s="67">
        <f t="shared" si="19"/>
        <v>21</v>
      </c>
      <c r="L50" s="67">
        <f t="shared" si="19"/>
        <v>22</v>
      </c>
      <c r="M50" s="67">
        <f t="shared" si="19"/>
        <v>16</v>
      </c>
      <c r="N50" s="67">
        <f t="shared" si="19"/>
        <v>13</v>
      </c>
      <c r="O50" s="67">
        <f t="shared" si="19"/>
        <v>8</v>
      </c>
      <c r="P50" s="67">
        <f t="shared" si="19"/>
        <v>9</v>
      </c>
      <c r="Q50" s="67">
        <f t="shared" si="19"/>
        <v>20</v>
      </c>
      <c r="R50" s="67">
        <f t="shared" si="19"/>
        <v>28</v>
      </c>
      <c r="S50" s="67">
        <f t="shared" si="19"/>
        <v>8</v>
      </c>
      <c r="T50" s="67">
        <f t="shared" si="19"/>
        <v>0</v>
      </c>
      <c r="U50" s="67">
        <f t="shared" si="19"/>
        <v>0</v>
      </c>
      <c r="V50" s="67">
        <f t="shared" si="19"/>
        <v>0</v>
      </c>
      <c r="W50" s="67">
        <f t="shared" si="19"/>
        <v>0</v>
      </c>
      <c r="X50" s="67">
        <f t="shared" si="19"/>
        <v>0</v>
      </c>
      <c r="Y50" s="67">
        <f t="shared" si="19"/>
        <v>0</v>
      </c>
      <c r="Z50" s="67">
        <f t="shared" si="19"/>
        <v>0</v>
      </c>
      <c r="AA50" s="67">
        <f t="shared" si="19"/>
        <v>0</v>
      </c>
      <c r="AB50" s="67">
        <f t="shared" si="19"/>
        <v>0</v>
      </c>
      <c r="AC50" s="67">
        <f t="shared" si="19"/>
        <v>0</v>
      </c>
      <c r="AD50" s="67">
        <f t="shared" si="19"/>
        <v>0</v>
      </c>
      <c r="AE50" s="67">
        <f t="shared" si="19"/>
        <v>0</v>
      </c>
      <c r="AF50" s="67">
        <f t="shared" si="19"/>
        <v>0</v>
      </c>
      <c r="AG50" s="67">
        <f t="shared" si="19"/>
        <v>0</v>
      </c>
      <c r="AH50" s="67">
        <f t="shared" si="19"/>
        <v>0</v>
      </c>
      <c r="AI50" s="67">
        <f t="shared" ref="AI50:BC50" si="20">AI16</f>
        <v>0</v>
      </c>
      <c r="AJ50" s="67">
        <f t="shared" si="20"/>
        <v>0</v>
      </c>
      <c r="AK50" s="67">
        <f t="shared" si="20"/>
        <v>0</v>
      </c>
      <c r="AL50" s="67">
        <f t="shared" si="20"/>
        <v>0</v>
      </c>
      <c r="AM50" s="67">
        <f t="shared" si="20"/>
        <v>0</v>
      </c>
      <c r="AN50" s="67">
        <f t="shared" si="20"/>
        <v>0</v>
      </c>
      <c r="AO50" s="67">
        <f t="shared" si="20"/>
        <v>0</v>
      </c>
      <c r="AP50" s="67">
        <f t="shared" si="20"/>
        <v>0</v>
      </c>
      <c r="AQ50" s="67">
        <f t="shared" si="20"/>
        <v>0</v>
      </c>
      <c r="AR50" s="67">
        <f t="shared" si="20"/>
        <v>0</v>
      </c>
      <c r="AS50" s="67">
        <f t="shared" si="20"/>
        <v>0</v>
      </c>
      <c r="AT50" s="67">
        <f t="shared" si="20"/>
        <v>0</v>
      </c>
      <c r="AU50" s="67">
        <f t="shared" si="20"/>
        <v>0</v>
      </c>
      <c r="AV50" s="67">
        <f t="shared" si="20"/>
        <v>0</v>
      </c>
      <c r="AW50" s="67">
        <f t="shared" si="20"/>
        <v>0</v>
      </c>
      <c r="AX50" s="67">
        <f t="shared" si="20"/>
        <v>0</v>
      </c>
      <c r="AY50" s="67">
        <f t="shared" si="20"/>
        <v>0</v>
      </c>
      <c r="AZ50" s="67">
        <f t="shared" si="20"/>
        <v>0</v>
      </c>
      <c r="BA50" s="67">
        <f t="shared" si="20"/>
        <v>0</v>
      </c>
      <c r="BB50" s="67">
        <f t="shared" si="20"/>
        <v>0</v>
      </c>
      <c r="BC50" s="67">
        <f t="shared" si="20"/>
        <v>0</v>
      </c>
    </row>
    <row r="51" spans="1:55" ht="45" x14ac:dyDescent="0.25">
      <c r="A51" s="69"/>
      <c r="B51" s="70" t="s">
        <v>122</v>
      </c>
      <c r="C51" s="68" t="str">
        <f>_xlfn.IFS(C50=0,"sin notificación",C50&lt;C46,$B$46,C50&lt;=C46+C47,$B$47,C50&lt;=C46+C47+C48,$B$48,C50&lt;&gt;C49,$B$49)</f>
        <v>Epidemia</v>
      </c>
      <c r="D51" s="68" t="str">
        <f t="shared" ref="D51:BC51" si="21">_xlfn.IFS(D50=0,"sin notificación",D50&lt;D46,$B$46,D50&lt;=D46+D47,$B$47,D50&lt;=D46+D47+D48,$B$48,D50&lt;&gt;D49,$B$49)</f>
        <v>Epidemia</v>
      </c>
      <c r="E51" s="68" t="str">
        <f t="shared" si="21"/>
        <v>Epidemia</v>
      </c>
      <c r="F51" s="68" t="str">
        <f t="shared" si="21"/>
        <v>Epidemia</v>
      </c>
      <c r="G51" s="68" t="str">
        <f t="shared" si="21"/>
        <v>Epidemia</v>
      </c>
      <c r="H51" s="68" t="str">
        <f t="shared" si="21"/>
        <v>Epidemia</v>
      </c>
      <c r="I51" s="68" t="str">
        <f t="shared" si="21"/>
        <v>Epidemia</v>
      </c>
      <c r="J51" s="68" t="str">
        <f t="shared" si="21"/>
        <v>Epidemia</v>
      </c>
      <c r="K51" s="68" t="str">
        <f t="shared" si="21"/>
        <v>Epidemia</v>
      </c>
      <c r="L51" s="68" t="str">
        <f t="shared" si="21"/>
        <v>Epidemia</v>
      </c>
      <c r="M51" s="68" t="str">
        <f t="shared" si="21"/>
        <v>Epidemia</v>
      </c>
      <c r="N51" s="68" t="str">
        <f t="shared" si="21"/>
        <v>Epidemia</v>
      </c>
      <c r="O51" s="68" t="str">
        <f t="shared" si="21"/>
        <v>Alarma</v>
      </c>
      <c r="P51" s="68" t="str">
        <f t="shared" si="21"/>
        <v>Epidemia</v>
      </c>
      <c r="Q51" s="68" t="str">
        <f t="shared" si="21"/>
        <v>Epidemia</v>
      </c>
      <c r="R51" s="68" t="str">
        <f t="shared" si="21"/>
        <v>Epidemia</v>
      </c>
      <c r="S51" s="68" t="str">
        <f t="shared" si="21"/>
        <v>Epidemia</v>
      </c>
      <c r="T51" s="68" t="str">
        <f t="shared" si="21"/>
        <v>sin notificación</v>
      </c>
      <c r="U51" s="68" t="str">
        <f t="shared" si="21"/>
        <v>sin notificación</v>
      </c>
      <c r="V51" s="68" t="str">
        <f t="shared" si="21"/>
        <v>sin notificación</v>
      </c>
      <c r="W51" s="68" t="str">
        <f t="shared" si="21"/>
        <v>sin notificación</v>
      </c>
      <c r="X51" s="68" t="str">
        <f t="shared" si="21"/>
        <v>sin notificación</v>
      </c>
      <c r="Y51" s="68" t="str">
        <f t="shared" si="21"/>
        <v>sin notificación</v>
      </c>
      <c r="Z51" s="68" t="str">
        <f t="shared" si="21"/>
        <v>sin notificación</v>
      </c>
      <c r="AA51" s="68" t="str">
        <f t="shared" si="21"/>
        <v>sin notificación</v>
      </c>
      <c r="AB51" s="68" t="str">
        <f t="shared" si="21"/>
        <v>sin notificación</v>
      </c>
      <c r="AC51" s="68" t="str">
        <f t="shared" si="21"/>
        <v>sin notificación</v>
      </c>
      <c r="AD51" s="68" t="str">
        <f t="shared" si="21"/>
        <v>sin notificación</v>
      </c>
      <c r="AE51" s="68" t="str">
        <f t="shared" si="21"/>
        <v>sin notificación</v>
      </c>
      <c r="AF51" s="68" t="str">
        <f t="shared" si="21"/>
        <v>sin notificación</v>
      </c>
      <c r="AG51" s="68" t="str">
        <f t="shared" si="21"/>
        <v>sin notificación</v>
      </c>
      <c r="AH51" s="68" t="str">
        <f t="shared" si="21"/>
        <v>sin notificación</v>
      </c>
      <c r="AI51" s="68" t="str">
        <f t="shared" si="21"/>
        <v>sin notificación</v>
      </c>
      <c r="AJ51" s="68" t="str">
        <f t="shared" si="21"/>
        <v>sin notificación</v>
      </c>
      <c r="AK51" s="68" t="str">
        <f t="shared" si="21"/>
        <v>sin notificación</v>
      </c>
      <c r="AL51" s="68" t="str">
        <f t="shared" si="21"/>
        <v>sin notificación</v>
      </c>
      <c r="AM51" s="68" t="str">
        <f t="shared" si="21"/>
        <v>sin notificación</v>
      </c>
      <c r="AN51" s="68" t="str">
        <f t="shared" si="21"/>
        <v>sin notificación</v>
      </c>
      <c r="AO51" s="68" t="str">
        <f t="shared" si="21"/>
        <v>sin notificación</v>
      </c>
      <c r="AP51" s="68" t="str">
        <f t="shared" si="21"/>
        <v>sin notificación</v>
      </c>
      <c r="AQ51" s="68" t="str">
        <f t="shared" si="21"/>
        <v>sin notificación</v>
      </c>
      <c r="AR51" s="68" t="str">
        <f t="shared" si="21"/>
        <v>sin notificación</v>
      </c>
      <c r="AS51" s="68" t="str">
        <f t="shared" si="21"/>
        <v>sin notificación</v>
      </c>
      <c r="AT51" s="68" t="str">
        <f t="shared" si="21"/>
        <v>sin notificación</v>
      </c>
      <c r="AU51" s="68" t="str">
        <f t="shared" si="21"/>
        <v>sin notificación</v>
      </c>
      <c r="AV51" s="68" t="str">
        <f t="shared" si="21"/>
        <v>sin notificación</v>
      </c>
      <c r="AW51" s="68" t="str">
        <f t="shared" si="21"/>
        <v>sin notificación</v>
      </c>
      <c r="AX51" s="68" t="str">
        <f t="shared" si="21"/>
        <v>sin notificación</v>
      </c>
      <c r="AY51" s="68" t="str">
        <f t="shared" si="21"/>
        <v>sin notificación</v>
      </c>
      <c r="AZ51" s="68" t="str">
        <f t="shared" si="21"/>
        <v>sin notificación</v>
      </c>
      <c r="BA51" s="68" t="str">
        <f t="shared" si="21"/>
        <v>sin notificación</v>
      </c>
      <c r="BB51" s="68" t="str">
        <f t="shared" si="21"/>
        <v>sin notificación</v>
      </c>
      <c r="BC51" s="68" t="str">
        <f t="shared" si="21"/>
        <v>sin notificación</v>
      </c>
    </row>
    <row r="56" spans="1:55" ht="16.5" customHeight="1" x14ac:dyDescent="0.25"/>
  </sheetData>
  <mergeCells count="3">
    <mergeCell ref="A27:A34"/>
    <mergeCell ref="A35:A38"/>
    <mergeCell ref="A39:A44"/>
  </mergeCells>
  <pageMargins left="0.7" right="0.7" top="0.75" bottom="0.75" header="0.3" footer="0.3"/>
  <pageSetup orientation="portrait" horizontalDpi="4294967295" verticalDpi="4294967295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3BDA64-F844-4F63-9F64-46DA5EFA7BE2}">
  <dimension ref="A1:FB148"/>
  <sheetViews>
    <sheetView showGridLines="0" topLeftCell="BI96" workbookViewId="0">
      <selection activeCell="I11" sqref="I11"/>
    </sheetView>
  </sheetViews>
  <sheetFormatPr baseColWidth="10" defaultRowHeight="12.75" x14ac:dyDescent="0.2"/>
  <cols>
    <col min="1" max="1" width="9.85546875" customWidth="1"/>
    <col min="2" max="2" width="10.85546875" customWidth="1"/>
    <col min="3" max="3" width="10.140625" customWidth="1"/>
    <col min="4" max="4" width="6" customWidth="1"/>
    <col min="5" max="11" width="3.85546875" customWidth="1"/>
    <col min="12" max="12" width="6" customWidth="1"/>
    <col min="13" max="13" width="10.5703125" customWidth="1"/>
    <col min="14" max="14" width="6" customWidth="1"/>
    <col min="15" max="15" width="4.5703125" customWidth="1"/>
    <col min="16" max="16" width="3.140625" customWidth="1"/>
    <col min="17" max="17" width="7.5703125" customWidth="1"/>
    <col min="18" max="54" width="2.7109375" customWidth="1"/>
    <col min="55" max="55" width="3.7109375" customWidth="1"/>
    <col min="56" max="158" width="2.7109375" customWidth="1"/>
  </cols>
  <sheetData>
    <row r="1" spans="2:17" s="1" customFormat="1" ht="15" x14ac:dyDescent="0.25">
      <c r="B1" s="71" t="s">
        <v>136</v>
      </c>
      <c r="C1"/>
      <c r="K1" s="71" t="s">
        <v>136</v>
      </c>
    </row>
    <row r="2" spans="2:17" s="1" customFormat="1" ht="15" x14ac:dyDescent="0.25">
      <c r="B2" s="61" t="s">
        <v>0</v>
      </c>
      <c r="C2" t="s" vm="4">
        <v>181</v>
      </c>
      <c r="K2"/>
      <c r="L2"/>
      <c r="M2"/>
    </row>
    <row r="3" spans="2:17" s="1" customFormat="1" ht="15" x14ac:dyDescent="0.25">
      <c r="B3" s="61" t="s">
        <v>123</v>
      </c>
      <c r="C3" t="s" vm="7">
        <v>184</v>
      </c>
      <c r="D3"/>
      <c r="K3"/>
      <c r="L3" s="61" t="s">
        <v>0</v>
      </c>
      <c r="M3" t="s" vm="4">
        <v>181</v>
      </c>
    </row>
    <row r="4" spans="2:17" s="1" customFormat="1" ht="15" x14ac:dyDescent="0.25">
      <c r="B4" s="61" t="s">
        <v>185</v>
      </c>
      <c r="C4" t="s" vm="8">
        <v>186</v>
      </c>
      <c r="D4"/>
      <c r="K4"/>
      <c r="L4" s="61" t="s">
        <v>123</v>
      </c>
      <c r="M4" t="s" vm="7">
        <v>184</v>
      </c>
    </row>
    <row r="5" spans="2:17" s="1" customFormat="1" ht="15" x14ac:dyDescent="0.25">
      <c r="B5" s="61" t="s">
        <v>2</v>
      </c>
      <c r="C5" t="s" vm="5">
        <v>133</v>
      </c>
      <c r="D5"/>
      <c r="L5" s="61" t="s">
        <v>2</v>
      </c>
      <c r="M5" t="s" vm="5">
        <v>133</v>
      </c>
    </row>
    <row r="6" spans="2:17" s="1" customFormat="1" ht="15" x14ac:dyDescent="0.25">
      <c r="B6"/>
      <c r="C6"/>
      <c r="D6"/>
      <c r="E6"/>
      <c r="F6"/>
      <c r="G6"/>
      <c r="H6"/>
      <c r="I6"/>
      <c r="L6"/>
      <c r="M6"/>
      <c r="N6"/>
      <c r="O6"/>
      <c r="P6"/>
      <c r="Q6"/>
    </row>
    <row r="7" spans="2:17" s="1" customFormat="1" ht="15" x14ac:dyDescent="0.25">
      <c r="B7" s="61" t="s">
        <v>127</v>
      </c>
      <c r="C7" s="61" t="s">
        <v>126</v>
      </c>
      <c r="D7"/>
      <c r="E7"/>
      <c r="F7"/>
      <c r="G7"/>
      <c r="H7"/>
      <c r="I7"/>
      <c r="L7" s="61" t="s">
        <v>127</v>
      </c>
      <c r="M7" s="61" t="s">
        <v>126</v>
      </c>
      <c r="N7"/>
      <c r="O7"/>
      <c r="P7"/>
      <c r="Q7"/>
    </row>
    <row r="8" spans="2:17" s="1" customFormat="1" ht="15" x14ac:dyDescent="0.25">
      <c r="B8" s="61" t="s">
        <v>125</v>
      </c>
      <c r="C8" t="s">
        <v>135</v>
      </c>
      <c r="D8" t="s">
        <v>134</v>
      </c>
      <c r="E8" t="s">
        <v>139</v>
      </c>
      <c r="F8"/>
      <c r="G8"/>
      <c r="H8"/>
      <c r="I8"/>
      <c r="L8" s="61" t="s">
        <v>125</v>
      </c>
      <c r="M8" t="s">
        <v>135</v>
      </c>
      <c r="N8" t="s">
        <v>134</v>
      </c>
      <c r="O8" t="s">
        <v>139</v>
      </c>
      <c r="P8"/>
      <c r="Q8"/>
    </row>
    <row r="9" spans="2:17" s="1" customFormat="1" ht="15" x14ac:dyDescent="0.25">
      <c r="B9" s="62" t="s">
        <v>178</v>
      </c>
      <c r="C9" s="85">
        <v>177</v>
      </c>
      <c r="D9" s="85">
        <v>19</v>
      </c>
      <c r="E9" s="85">
        <v>196</v>
      </c>
      <c r="F9"/>
      <c r="G9"/>
      <c r="H9"/>
      <c r="I9"/>
      <c r="L9" s="62" t="s">
        <v>186</v>
      </c>
      <c r="M9" s="85">
        <v>204</v>
      </c>
      <c r="N9" s="85">
        <v>26</v>
      </c>
      <c r="O9" s="85">
        <v>230</v>
      </c>
      <c r="P9"/>
      <c r="Q9"/>
    </row>
    <row r="10" spans="2:17" s="1" customFormat="1" ht="15" x14ac:dyDescent="0.25">
      <c r="B10" s="62" t="s">
        <v>190</v>
      </c>
      <c r="C10" s="85">
        <v>12</v>
      </c>
      <c r="D10" s="85">
        <v>2</v>
      </c>
      <c r="E10" s="85">
        <v>14</v>
      </c>
      <c r="F10"/>
      <c r="G10"/>
      <c r="H10"/>
      <c r="I10"/>
      <c r="L10" s="62" t="s">
        <v>139</v>
      </c>
      <c r="M10" s="85">
        <v>204</v>
      </c>
      <c r="N10" s="85">
        <v>26</v>
      </c>
      <c r="O10" s="85">
        <v>230</v>
      </c>
      <c r="P10"/>
      <c r="Q10"/>
    </row>
    <row r="11" spans="2:17" s="1" customFormat="1" ht="15" x14ac:dyDescent="0.25">
      <c r="B11" s="62" t="s">
        <v>177</v>
      </c>
      <c r="C11" s="85">
        <v>4</v>
      </c>
      <c r="D11" s="85">
        <v>1</v>
      </c>
      <c r="E11" s="85">
        <v>5</v>
      </c>
      <c r="F11"/>
      <c r="G11"/>
      <c r="H11"/>
      <c r="I11"/>
      <c r="L11"/>
      <c r="M11"/>
      <c r="N11"/>
      <c r="O11"/>
      <c r="P11"/>
      <c r="Q11"/>
    </row>
    <row r="12" spans="2:17" s="1" customFormat="1" ht="15" x14ac:dyDescent="0.25">
      <c r="B12" s="62" t="s">
        <v>187</v>
      </c>
      <c r="C12" s="85">
        <v>3</v>
      </c>
      <c r="D12" s="85"/>
      <c r="E12" s="85">
        <v>3</v>
      </c>
      <c r="F12"/>
      <c r="G12"/>
      <c r="H12"/>
      <c r="I12"/>
      <c r="K12"/>
      <c r="L12"/>
      <c r="M12"/>
      <c r="N12"/>
      <c r="O12"/>
      <c r="P12"/>
      <c r="Q12"/>
    </row>
    <row r="13" spans="2:17" s="1" customFormat="1" ht="15" x14ac:dyDescent="0.25">
      <c r="B13" s="62" t="s">
        <v>194</v>
      </c>
      <c r="C13" s="85">
        <v>1</v>
      </c>
      <c r="D13" s="85">
        <v>2</v>
      </c>
      <c r="E13" s="85">
        <v>3</v>
      </c>
      <c r="F13"/>
      <c r="G13"/>
      <c r="H13"/>
      <c r="I13"/>
      <c r="K13"/>
      <c r="L13"/>
      <c r="M13"/>
      <c r="N13"/>
      <c r="O13"/>
      <c r="P13"/>
      <c r="Q13"/>
    </row>
    <row r="14" spans="2:17" s="1" customFormat="1" ht="15" x14ac:dyDescent="0.25">
      <c r="B14" s="62" t="s">
        <v>193</v>
      </c>
      <c r="C14" s="85">
        <v>1</v>
      </c>
      <c r="D14" s="85"/>
      <c r="E14" s="85">
        <v>1</v>
      </c>
      <c r="F14"/>
      <c r="G14"/>
      <c r="H14"/>
      <c r="I14"/>
      <c r="K14"/>
      <c r="L14"/>
      <c r="M14"/>
      <c r="N14"/>
      <c r="O14"/>
      <c r="P14"/>
      <c r="Q14"/>
    </row>
    <row r="15" spans="2:17" s="1" customFormat="1" ht="15" x14ac:dyDescent="0.25">
      <c r="B15" s="62" t="s">
        <v>189</v>
      </c>
      <c r="C15" s="85">
        <v>1</v>
      </c>
      <c r="D15" s="85"/>
      <c r="E15" s="85">
        <v>1</v>
      </c>
      <c r="F15"/>
      <c r="G15"/>
      <c r="H15"/>
      <c r="I15"/>
      <c r="K15"/>
      <c r="L15"/>
      <c r="M15"/>
      <c r="N15"/>
      <c r="O15"/>
      <c r="P15"/>
      <c r="Q15"/>
    </row>
    <row r="16" spans="2:17" s="1" customFormat="1" ht="15" x14ac:dyDescent="0.25">
      <c r="B16" s="62" t="s">
        <v>179</v>
      </c>
      <c r="C16" s="85">
        <v>2</v>
      </c>
      <c r="D16" s="85"/>
      <c r="E16" s="85">
        <v>2</v>
      </c>
      <c r="F16"/>
      <c r="G16"/>
      <c r="H16"/>
      <c r="I16"/>
      <c r="K16"/>
      <c r="L16"/>
      <c r="M16"/>
      <c r="N16"/>
      <c r="O16"/>
      <c r="P16"/>
      <c r="Q16"/>
    </row>
    <row r="17" spans="2:17" s="1" customFormat="1" ht="15" x14ac:dyDescent="0.25">
      <c r="B17" s="62" t="s">
        <v>188</v>
      </c>
      <c r="C17" s="85">
        <v>1</v>
      </c>
      <c r="D17" s="85"/>
      <c r="E17" s="85">
        <v>1</v>
      </c>
      <c r="F17"/>
      <c r="G17"/>
      <c r="H17"/>
      <c r="I17"/>
      <c r="K17"/>
      <c r="L17"/>
      <c r="M17"/>
      <c r="N17"/>
      <c r="O17"/>
      <c r="P17"/>
      <c r="Q17"/>
    </row>
    <row r="18" spans="2:17" s="1" customFormat="1" ht="15" x14ac:dyDescent="0.25">
      <c r="B18" s="62" t="s">
        <v>191</v>
      </c>
      <c r="C18" s="85">
        <v>1</v>
      </c>
      <c r="D18" s="85"/>
      <c r="E18" s="85">
        <v>1</v>
      </c>
      <c r="F18"/>
      <c r="G18"/>
      <c r="H18"/>
      <c r="I18"/>
      <c r="K18"/>
      <c r="L18"/>
      <c r="M18"/>
      <c r="N18"/>
      <c r="O18"/>
      <c r="P18"/>
      <c r="Q18"/>
    </row>
    <row r="19" spans="2:17" s="1" customFormat="1" ht="15" x14ac:dyDescent="0.25">
      <c r="B19" s="62" t="s">
        <v>192</v>
      </c>
      <c r="C19" s="85"/>
      <c r="D19" s="85">
        <v>1</v>
      </c>
      <c r="E19" s="85">
        <v>1</v>
      </c>
      <c r="F19"/>
      <c r="G19"/>
      <c r="H19"/>
      <c r="I19"/>
      <c r="K19"/>
      <c r="L19"/>
      <c r="M19"/>
      <c r="N19"/>
      <c r="O19"/>
      <c r="P19"/>
      <c r="Q19"/>
    </row>
    <row r="20" spans="2:17" s="1" customFormat="1" ht="15" x14ac:dyDescent="0.25">
      <c r="B20" s="62" t="s">
        <v>195</v>
      </c>
      <c r="C20" s="85"/>
      <c r="D20" s="85">
        <v>1</v>
      </c>
      <c r="E20" s="85">
        <v>1</v>
      </c>
      <c r="F20"/>
      <c r="G20"/>
      <c r="H20"/>
      <c r="I20"/>
      <c r="K20"/>
      <c r="L20"/>
      <c r="M20"/>
      <c r="N20"/>
      <c r="O20"/>
      <c r="P20"/>
      <c r="Q20"/>
    </row>
    <row r="21" spans="2:17" s="1" customFormat="1" ht="15" x14ac:dyDescent="0.25">
      <c r="B21" s="62" t="s">
        <v>196</v>
      </c>
      <c r="C21" s="85">
        <v>1</v>
      </c>
      <c r="D21" s="85"/>
      <c r="E21" s="85">
        <v>1</v>
      </c>
      <c r="F21"/>
      <c r="G21"/>
      <c r="H21"/>
      <c r="I21"/>
      <c r="K21"/>
      <c r="L21"/>
      <c r="M21"/>
      <c r="N21"/>
      <c r="O21"/>
      <c r="P21"/>
      <c r="Q21"/>
    </row>
    <row r="22" spans="2:17" s="1" customFormat="1" ht="15" x14ac:dyDescent="0.25">
      <c r="B22" s="62" t="s">
        <v>139</v>
      </c>
      <c r="C22" s="85">
        <v>204</v>
      </c>
      <c r="D22" s="85">
        <v>26</v>
      </c>
      <c r="E22" s="85">
        <v>230</v>
      </c>
      <c r="F22"/>
      <c r="G22"/>
      <c r="H22"/>
      <c r="I22"/>
      <c r="K22"/>
      <c r="L22"/>
      <c r="M22"/>
      <c r="N22"/>
      <c r="O22"/>
      <c r="P22"/>
      <c r="Q22"/>
    </row>
    <row r="23" spans="2:17" s="1" customFormat="1" ht="15" x14ac:dyDescent="0.25">
      <c r="B23"/>
      <c r="C23"/>
      <c r="D23"/>
      <c r="E23"/>
      <c r="F23"/>
      <c r="G23"/>
      <c r="H23"/>
      <c r="I23"/>
      <c r="K23"/>
      <c r="L23"/>
      <c r="M23"/>
      <c r="N23"/>
      <c r="O23"/>
      <c r="P23"/>
      <c r="Q23"/>
    </row>
    <row r="24" spans="2:17" s="1" customFormat="1" ht="15" x14ac:dyDescent="0.25">
      <c r="B24"/>
      <c r="C24"/>
      <c r="D24"/>
      <c r="E24"/>
      <c r="F24"/>
      <c r="G24"/>
      <c r="H24"/>
      <c r="I24"/>
      <c r="K24"/>
      <c r="L24"/>
      <c r="M24"/>
      <c r="N24"/>
      <c r="O24"/>
      <c r="P24"/>
      <c r="Q24"/>
    </row>
    <row r="25" spans="2:17" s="1" customFormat="1" ht="15" x14ac:dyDescent="0.25">
      <c r="B25"/>
      <c r="C25"/>
      <c r="D25"/>
      <c r="E25"/>
      <c r="F25"/>
      <c r="G25"/>
      <c r="H25"/>
      <c r="I25"/>
      <c r="K25"/>
      <c r="L25"/>
      <c r="M25"/>
      <c r="N25"/>
      <c r="O25"/>
      <c r="P25"/>
      <c r="Q25"/>
    </row>
    <row r="27" spans="2:17" ht="15" x14ac:dyDescent="0.25">
      <c r="B27" s="71" t="s">
        <v>140</v>
      </c>
      <c r="D27" s="1"/>
      <c r="E27" s="1"/>
    </row>
    <row r="28" spans="2:17" ht="15" x14ac:dyDescent="0.25">
      <c r="B28" s="61" t="s">
        <v>0</v>
      </c>
      <c r="C28" t="s" vm="4">
        <v>181</v>
      </c>
      <c r="D28" s="1"/>
      <c r="E28" s="1"/>
    </row>
    <row r="29" spans="2:17" ht="15" x14ac:dyDescent="0.25">
      <c r="B29" s="61" t="s">
        <v>123</v>
      </c>
      <c r="C29" t="s" vm="7">
        <v>184</v>
      </c>
      <c r="D29" s="1"/>
      <c r="E29" s="1"/>
    </row>
    <row r="30" spans="2:17" ht="15" x14ac:dyDescent="0.25">
      <c r="B30" s="61" t="s">
        <v>185</v>
      </c>
      <c r="C30" t="s" vm="8">
        <v>186</v>
      </c>
      <c r="E30" s="1"/>
    </row>
    <row r="31" spans="2:17" ht="15" x14ac:dyDescent="0.25">
      <c r="B31" s="61" t="s">
        <v>128</v>
      </c>
      <c r="C31" t="s" vm="2">
        <v>101</v>
      </c>
      <c r="E31" s="1"/>
    </row>
    <row r="32" spans="2:17" ht="15" x14ac:dyDescent="0.25">
      <c r="B32" s="61" t="s">
        <v>2</v>
      </c>
      <c r="C32" t="s" vm="5">
        <v>133</v>
      </c>
      <c r="E32" s="1"/>
    </row>
    <row r="34" spans="2:7" x14ac:dyDescent="0.2">
      <c r="B34" s="61" t="s">
        <v>127</v>
      </c>
      <c r="C34" s="61" t="s">
        <v>126</v>
      </c>
    </row>
    <row r="35" spans="2:7" x14ac:dyDescent="0.2">
      <c r="B35" s="61" t="s">
        <v>125</v>
      </c>
      <c r="C35" t="s">
        <v>182</v>
      </c>
      <c r="D35" t="s">
        <v>183</v>
      </c>
      <c r="E35" t="s">
        <v>139</v>
      </c>
      <c r="F35" s="87" t="s">
        <v>160</v>
      </c>
      <c r="G35" s="87" t="s">
        <v>161</v>
      </c>
    </row>
    <row r="36" spans="2:7" x14ac:dyDescent="0.2">
      <c r="B36" s="62" t="s">
        <v>141</v>
      </c>
      <c r="C36" s="85">
        <v>3</v>
      </c>
      <c r="D36" s="85">
        <v>2</v>
      </c>
      <c r="E36" s="85">
        <v>5</v>
      </c>
      <c r="F36" s="88">
        <f>-C36</f>
        <v>-3</v>
      </c>
      <c r="G36" s="89">
        <f>D36</f>
        <v>2</v>
      </c>
    </row>
    <row r="37" spans="2:7" x14ac:dyDescent="0.2">
      <c r="B37" s="62" t="s">
        <v>150</v>
      </c>
      <c r="C37" s="85">
        <v>7</v>
      </c>
      <c r="D37" s="85">
        <v>7</v>
      </c>
      <c r="E37" s="85">
        <v>14</v>
      </c>
      <c r="F37" s="88">
        <f t="shared" ref="F37:F54" si="0">-C37</f>
        <v>-7</v>
      </c>
      <c r="G37" s="89">
        <f t="shared" ref="G37:G55" si="1">D37</f>
        <v>7</v>
      </c>
    </row>
    <row r="38" spans="2:7" x14ac:dyDescent="0.2">
      <c r="B38" s="62" t="s">
        <v>142</v>
      </c>
      <c r="C38" s="85">
        <v>18</v>
      </c>
      <c r="D38" s="85">
        <v>13</v>
      </c>
      <c r="E38" s="85">
        <v>31</v>
      </c>
      <c r="F38" s="88">
        <f t="shared" si="0"/>
        <v>-18</v>
      </c>
      <c r="G38" s="89">
        <f t="shared" si="1"/>
        <v>13</v>
      </c>
    </row>
    <row r="39" spans="2:7" x14ac:dyDescent="0.2">
      <c r="B39" s="62" t="s">
        <v>143</v>
      </c>
      <c r="C39" s="85">
        <v>22</v>
      </c>
      <c r="D39" s="85">
        <v>10</v>
      </c>
      <c r="E39" s="85">
        <v>32</v>
      </c>
      <c r="F39" s="88">
        <f t="shared" si="0"/>
        <v>-22</v>
      </c>
      <c r="G39" s="89">
        <f t="shared" si="1"/>
        <v>10</v>
      </c>
    </row>
    <row r="40" spans="2:7" x14ac:dyDescent="0.2">
      <c r="B40" s="62" t="s">
        <v>144</v>
      </c>
      <c r="C40" s="85">
        <v>23</v>
      </c>
      <c r="D40" s="85">
        <v>13</v>
      </c>
      <c r="E40" s="85">
        <v>36</v>
      </c>
      <c r="F40" s="88">
        <f t="shared" si="0"/>
        <v>-23</v>
      </c>
      <c r="G40" s="89">
        <f t="shared" si="1"/>
        <v>13</v>
      </c>
    </row>
    <row r="41" spans="2:7" x14ac:dyDescent="0.2">
      <c r="B41" s="62" t="s">
        <v>145</v>
      </c>
      <c r="C41" s="85">
        <v>12</v>
      </c>
      <c r="D41" s="85">
        <v>10</v>
      </c>
      <c r="E41" s="85">
        <v>22</v>
      </c>
      <c r="F41" s="88">
        <f t="shared" si="0"/>
        <v>-12</v>
      </c>
      <c r="G41" s="89">
        <f t="shared" si="1"/>
        <v>10</v>
      </c>
    </row>
    <row r="42" spans="2:7" x14ac:dyDescent="0.2">
      <c r="B42" s="62" t="s">
        <v>146</v>
      </c>
      <c r="C42" s="85">
        <v>14</v>
      </c>
      <c r="D42" s="85">
        <v>6</v>
      </c>
      <c r="E42" s="85">
        <v>20</v>
      </c>
      <c r="F42" s="88">
        <f t="shared" si="0"/>
        <v>-14</v>
      </c>
      <c r="G42" s="89">
        <f t="shared" si="1"/>
        <v>6</v>
      </c>
    </row>
    <row r="43" spans="2:7" x14ac:dyDescent="0.2">
      <c r="B43" s="62" t="s">
        <v>147</v>
      </c>
      <c r="C43" s="85">
        <v>8</v>
      </c>
      <c r="D43" s="85">
        <v>7</v>
      </c>
      <c r="E43" s="85">
        <v>15</v>
      </c>
      <c r="F43" s="88">
        <f t="shared" si="0"/>
        <v>-8</v>
      </c>
      <c r="G43" s="89">
        <f t="shared" si="1"/>
        <v>7</v>
      </c>
    </row>
    <row r="44" spans="2:7" x14ac:dyDescent="0.2">
      <c r="B44" s="62" t="s">
        <v>148</v>
      </c>
      <c r="C44" s="85">
        <v>8</v>
      </c>
      <c r="D44" s="85">
        <v>6</v>
      </c>
      <c r="E44" s="85">
        <v>14</v>
      </c>
      <c r="F44" s="88">
        <f t="shared" si="0"/>
        <v>-8</v>
      </c>
      <c r="G44" s="89">
        <f t="shared" si="1"/>
        <v>6</v>
      </c>
    </row>
    <row r="45" spans="2:7" x14ac:dyDescent="0.2">
      <c r="B45" s="62" t="s">
        <v>149</v>
      </c>
      <c r="C45" s="85">
        <v>7</v>
      </c>
      <c r="D45" s="85">
        <v>4</v>
      </c>
      <c r="E45" s="85">
        <v>11</v>
      </c>
      <c r="F45" s="88">
        <f t="shared" si="0"/>
        <v>-7</v>
      </c>
      <c r="G45" s="89">
        <f t="shared" si="1"/>
        <v>4</v>
      </c>
    </row>
    <row r="46" spans="2:7" x14ac:dyDescent="0.2">
      <c r="B46" s="62" t="s">
        <v>151</v>
      </c>
      <c r="C46" s="85">
        <v>9</v>
      </c>
      <c r="D46" s="85">
        <v>2</v>
      </c>
      <c r="E46" s="85">
        <v>11</v>
      </c>
      <c r="F46" s="88">
        <f t="shared" si="0"/>
        <v>-9</v>
      </c>
      <c r="G46" s="89">
        <f t="shared" si="1"/>
        <v>2</v>
      </c>
    </row>
    <row r="47" spans="2:7" x14ac:dyDescent="0.2">
      <c r="B47" s="62" t="s">
        <v>152</v>
      </c>
      <c r="C47" s="85">
        <v>6</v>
      </c>
      <c r="D47" s="85">
        <v>2</v>
      </c>
      <c r="E47" s="85">
        <v>8</v>
      </c>
      <c r="F47" s="88">
        <f t="shared" si="0"/>
        <v>-6</v>
      </c>
      <c r="G47" s="89">
        <f t="shared" si="1"/>
        <v>2</v>
      </c>
    </row>
    <row r="48" spans="2:7" x14ac:dyDescent="0.2">
      <c r="B48" s="62" t="s">
        <v>153</v>
      </c>
      <c r="C48" s="85">
        <v>2</v>
      </c>
      <c r="D48" s="85"/>
      <c r="E48" s="85">
        <v>2</v>
      </c>
      <c r="F48" s="88">
        <f t="shared" si="0"/>
        <v>-2</v>
      </c>
      <c r="G48" s="89">
        <f t="shared" si="1"/>
        <v>0</v>
      </c>
    </row>
    <row r="49" spans="2:43" x14ac:dyDescent="0.2">
      <c r="B49" s="62" t="s">
        <v>154</v>
      </c>
      <c r="C49" s="85">
        <v>2</v>
      </c>
      <c r="D49" s="85">
        <v>1</v>
      </c>
      <c r="E49" s="85">
        <v>3</v>
      </c>
      <c r="F49" s="88">
        <f t="shared" si="0"/>
        <v>-2</v>
      </c>
      <c r="G49" s="89">
        <f t="shared" si="1"/>
        <v>1</v>
      </c>
    </row>
    <row r="50" spans="2:43" x14ac:dyDescent="0.2">
      <c r="B50" s="62" t="s">
        <v>155</v>
      </c>
      <c r="C50" s="85">
        <v>2</v>
      </c>
      <c r="D50" s="85"/>
      <c r="E50" s="85">
        <v>2</v>
      </c>
      <c r="F50" s="88">
        <f t="shared" si="0"/>
        <v>-2</v>
      </c>
      <c r="G50" s="89">
        <f t="shared" si="1"/>
        <v>0</v>
      </c>
    </row>
    <row r="51" spans="2:43" x14ac:dyDescent="0.2">
      <c r="B51" s="62" t="s">
        <v>156</v>
      </c>
      <c r="C51" s="85">
        <v>1</v>
      </c>
      <c r="D51" s="85"/>
      <c r="E51" s="85">
        <v>1</v>
      </c>
      <c r="F51" s="88">
        <f t="shared" si="0"/>
        <v>-1</v>
      </c>
      <c r="G51" s="89">
        <f t="shared" si="1"/>
        <v>0</v>
      </c>
    </row>
    <row r="52" spans="2:43" x14ac:dyDescent="0.2">
      <c r="B52" s="62" t="s">
        <v>157</v>
      </c>
      <c r="C52" s="85"/>
      <c r="D52" s="85">
        <v>1</v>
      </c>
      <c r="E52" s="85">
        <v>1</v>
      </c>
      <c r="F52" s="88">
        <f t="shared" si="0"/>
        <v>0</v>
      </c>
      <c r="G52" s="89">
        <f t="shared" si="1"/>
        <v>1</v>
      </c>
    </row>
    <row r="53" spans="2:43" x14ac:dyDescent="0.2">
      <c r="B53" s="62" t="s">
        <v>158</v>
      </c>
      <c r="C53" s="85">
        <v>1</v>
      </c>
      <c r="D53" s="85"/>
      <c r="E53" s="85">
        <v>1</v>
      </c>
      <c r="F53" s="88">
        <f t="shared" si="0"/>
        <v>-1</v>
      </c>
      <c r="G53" s="89">
        <f t="shared" si="1"/>
        <v>0</v>
      </c>
    </row>
    <row r="54" spans="2:43" x14ac:dyDescent="0.2">
      <c r="B54" s="62" t="s">
        <v>159</v>
      </c>
      <c r="C54" s="85"/>
      <c r="D54" s="85">
        <v>1</v>
      </c>
      <c r="E54" s="85">
        <v>1</v>
      </c>
      <c r="F54" s="88">
        <f t="shared" si="0"/>
        <v>0</v>
      </c>
      <c r="G54" s="89">
        <f t="shared" si="1"/>
        <v>1</v>
      </c>
    </row>
    <row r="55" spans="2:43" x14ac:dyDescent="0.2">
      <c r="B55" s="62" t="s">
        <v>139</v>
      </c>
      <c r="C55" s="85">
        <v>145</v>
      </c>
      <c r="D55" s="85">
        <v>85</v>
      </c>
      <c r="E55" s="85">
        <v>230</v>
      </c>
      <c r="F55" s="89">
        <f t="shared" ref="F55" si="2">C55</f>
        <v>145</v>
      </c>
      <c r="G55" s="89">
        <f t="shared" si="1"/>
        <v>85</v>
      </c>
    </row>
    <row r="57" spans="2:43" ht="15" x14ac:dyDescent="0.25">
      <c r="B57" s="71" t="s">
        <v>163</v>
      </c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</row>
    <row r="58" spans="2:43" ht="15" x14ac:dyDescent="0.25">
      <c r="B58" s="61" t="s">
        <v>0</v>
      </c>
      <c r="C58" t="s" vm="4">
        <v>181</v>
      </c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</row>
    <row r="59" spans="2:43" ht="15" x14ac:dyDescent="0.25">
      <c r="B59" s="61" t="s">
        <v>123</v>
      </c>
      <c r="C59" t="s" vm="7">
        <v>184</v>
      </c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</row>
    <row r="60" spans="2:43" ht="15" x14ac:dyDescent="0.25">
      <c r="B60" s="61" t="s">
        <v>185</v>
      </c>
      <c r="C60" t="s" vm="8">
        <v>186</v>
      </c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</row>
    <row r="61" spans="2:43" ht="15" x14ac:dyDescent="0.25">
      <c r="B61" s="61" t="s">
        <v>128</v>
      </c>
      <c r="C61" t="s" vm="2">
        <v>101</v>
      </c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</row>
    <row r="62" spans="2:43" ht="15" x14ac:dyDescent="0.25">
      <c r="B62" s="61" t="s">
        <v>2</v>
      </c>
      <c r="C62" t="s" vm="5">
        <v>133</v>
      </c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</row>
    <row r="63" spans="2:43" ht="15" x14ac:dyDescent="0.25">
      <c r="AO63" s="1"/>
      <c r="AP63" s="1"/>
      <c r="AQ63" s="1"/>
    </row>
    <row r="64" spans="2:43" x14ac:dyDescent="0.2">
      <c r="B64" s="61" t="s">
        <v>125</v>
      </c>
      <c r="C64" t="s">
        <v>127</v>
      </c>
    </row>
    <row r="65" spans="1:43" x14ac:dyDescent="0.2">
      <c r="B65" s="62" t="s">
        <v>164</v>
      </c>
      <c r="C65" s="85">
        <v>31</v>
      </c>
    </row>
    <row r="66" spans="1:43" x14ac:dyDescent="0.2">
      <c r="A66" s="71"/>
      <c r="B66" s="62" t="s">
        <v>165</v>
      </c>
      <c r="C66" s="85">
        <v>38</v>
      </c>
    </row>
    <row r="67" spans="1:43" x14ac:dyDescent="0.2">
      <c r="A67" s="71"/>
      <c r="B67" s="62" t="s">
        <v>166</v>
      </c>
      <c r="C67" s="85">
        <v>71</v>
      </c>
    </row>
    <row r="68" spans="1:43" x14ac:dyDescent="0.2">
      <c r="A68" s="71"/>
      <c r="B68" s="62" t="s">
        <v>167</v>
      </c>
      <c r="C68" s="85">
        <v>79</v>
      </c>
    </row>
    <row r="69" spans="1:43" x14ac:dyDescent="0.2">
      <c r="B69" s="62" t="s">
        <v>168</v>
      </c>
      <c r="C69" s="85">
        <v>11</v>
      </c>
    </row>
    <row r="70" spans="1:43" x14ac:dyDescent="0.2">
      <c r="B70" s="62" t="s">
        <v>139</v>
      </c>
      <c r="C70" s="85">
        <v>230</v>
      </c>
    </row>
    <row r="72" spans="1:43" x14ac:dyDescent="0.2">
      <c r="B72" s="71" t="s">
        <v>169</v>
      </c>
    </row>
    <row r="73" spans="1:43" x14ac:dyDescent="0.2">
      <c r="B73" s="61" t="s">
        <v>123</v>
      </c>
      <c r="C73" t="s" vm="7">
        <v>184</v>
      </c>
    </row>
    <row r="74" spans="1:43" x14ac:dyDescent="0.2">
      <c r="B74" s="61" t="s">
        <v>185</v>
      </c>
      <c r="C74" t="s" vm="8">
        <v>186</v>
      </c>
    </row>
    <row r="75" spans="1:43" x14ac:dyDescent="0.2">
      <c r="B75" s="61" t="s">
        <v>2</v>
      </c>
      <c r="C75" t="s" vm="5">
        <v>133</v>
      </c>
    </row>
    <row r="76" spans="1:43" ht="15" x14ac:dyDescent="0.25">
      <c r="B76" s="90" t="s">
        <v>1</v>
      </c>
      <c r="C76" s="90" t="s" vm="6">
        <v>101</v>
      </c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</row>
    <row r="77" spans="1:43" ht="15" x14ac:dyDescent="0.25">
      <c r="B77" s="61" t="s">
        <v>128</v>
      </c>
      <c r="C77" t="s" vm="2">
        <v>101</v>
      </c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</row>
    <row r="78" spans="1:43" ht="15" x14ac:dyDescent="0.25">
      <c r="AO78" s="1"/>
      <c r="AP78" s="1"/>
      <c r="AQ78" s="1"/>
    </row>
    <row r="79" spans="1:43" ht="15" x14ac:dyDescent="0.25">
      <c r="B79" s="61" t="s">
        <v>125</v>
      </c>
      <c r="C79" t="s">
        <v>127</v>
      </c>
      <c r="AQ79" s="1"/>
    </row>
    <row r="80" spans="1:43" ht="15" x14ac:dyDescent="0.25">
      <c r="B80" s="62">
        <v>2020</v>
      </c>
      <c r="C80" s="85">
        <v>87</v>
      </c>
      <c r="AQ80" s="1"/>
    </row>
    <row r="81" spans="1:124" ht="15" x14ac:dyDescent="0.25">
      <c r="A81" s="71"/>
      <c r="B81" s="62">
        <v>2021</v>
      </c>
      <c r="C81" s="85">
        <v>51</v>
      </c>
      <c r="AQ81" s="1"/>
    </row>
    <row r="82" spans="1:124" ht="15" x14ac:dyDescent="0.25">
      <c r="A82" s="71"/>
      <c r="B82" s="62">
        <v>2022</v>
      </c>
      <c r="C82" s="85">
        <v>155</v>
      </c>
      <c r="AQ82" s="1"/>
    </row>
    <row r="83" spans="1:124" ht="15" x14ac:dyDescent="0.25">
      <c r="A83" s="71"/>
      <c r="B83" s="62">
        <v>2023</v>
      </c>
      <c r="C83" s="85">
        <v>158</v>
      </c>
      <c r="AQ83" s="1"/>
    </row>
    <row r="84" spans="1:124" ht="15" x14ac:dyDescent="0.25">
      <c r="A84" s="71"/>
      <c r="B84" s="62">
        <v>2024</v>
      </c>
      <c r="C84" s="85">
        <v>230</v>
      </c>
      <c r="AQ84" s="1"/>
    </row>
    <row r="85" spans="1:124" ht="15" x14ac:dyDescent="0.25">
      <c r="A85" s="71"/>
      <c r="B85" s="62" t="s">
        <v>139</v>
      </c>
      <c r="C85" s="85">
        <v>681</v>
      </c>
      <c r="AQ85" s="1"/>
    </row>
    <row r="86" spans="1:124" ht="15" x14ac:dyDescent="0.25">
      <c r="A86" s="71"/>
      <c r="AQ86" s="1"/>
    </row>
    <row r="89" spans="1:124" x14ac:dyDescent="0.2">
      <c r="B89" s="71" t="s">
        <v>169</v>
      </c>
    </row>
    <row r="90" spans="1:124" x14ac:dyDescent="0.2">
      <c r="B90" s="71"/>
    </row>
    <row r="91" spans="1:124" x14ac:dyDescent="0.2">
      <c r="B91" s="61" t="s">
        <v>123</v>
      </c>
      <c r="C91" t="s" vm="7">
        <v>184</v>
      </c>
    </row>
    <row r="92" spans="1:124" x14ac:dyDescent="0.2">
      <c r="B92" s="61" t="s">
        <v>185</v>
      </c>
      <c r="C92" t="s" vm="8">
        <v>186</v>
      </c>
    </row>
    <row r="93" spans="1:124" x14ac:dyDescent="0.2">
      <c r="B93" s="61" t="s">
        <v>2</v>
      </c>
      <c r="C93" t="s" vm="5">
        <v>133</v>
      </c>
    </row>
    <row r="95" spans="1:124" x14ac:dyDescent="0.2">
      <c r="B95" s="61" t="s">
        <v>127</v>
      </c>
      <c r="C95" s="61" t="s">
        <v>126</v>
      </c>
    </row>
    <row r="96" spans="1:124" x14ac:dyDescent="0.2">
      <c r="C96">
        <v>2022</v>
      </c>
      <c r="BC96">
        <v>2023</v>
      </c>
      <c r="DC96">
        <v>2024</v>
      </c>
      <c r="DT96" t="s">
        <v>139</v>
      </c>
    </row>
    <row r="97" spans="2:158" x14ac:dyDescent="0.2">
      <c r="B97" s="61" t="s">
        <v>125</v>
      </c>
      <c r="C97">
        <v>1</v>
      </c>
      <c r="D97">
        <v>2</v>
      </c>
      <c r="E97">
        <v>3</v>
      </c>
      <c r="F97">
        <v>4</v>
      </c>
      <c r="G97">
        <v>5</v>
      </c>
      <c r="H97">
        <v>6</v>
      </c>
      <c r="I97">
        <v>7</v>
      </c>
      <c r="J97">
        <v>8</v>
      </c>
      <c r="K97">
        <v>9</v>
      </c>
      <c r="L97">
        <v>10</v>
      </c>
      <c r="M97">
        <v>11</v>
      </c>
      <c r="N97">
        <v>12</v>
      </c>
      <c r="O97">
        <v>13</v>
      </c>
      <c r="P97">
        <v>14</v>
      </c>
      <c r="Q97">
        <v>15</v>
      </c>
      <c r="R97">
        <v>16</v>
      </c>
      <c r="S97">
        <v>17</v>
      </c>
      <c r="T97">
        <v>18</v>
      </c>
      <c r="U97">
        <v>19</v>
      </c>
      <c r="V97">
        <v>20</v>
      </c>
      <c r="W97">
        <v>21</v>
      </c>
      <c r="X97">
        <v>22</v>
      </c>
      <c r="Y97">
        <v>23</v>
      </c>
      <c r="Z97">
        <v>24</v>
      </c>
      <c r="AA97">
        <v>25</v>
      </c>
      <c r="AB97">
        <v>26</v>
      </c>
      <c r="AC97">
        <v>27</v>
      </c>
      <c r="AD97">
        <v>28</v>
      </c>
      <c r="AE97">
        <v>29</v>
      </c>
      <c r="AF97">
        <v>30</v>
      </c>
      <c r="AG97">
        <v>31</v>
      </c>
      <c r="AH97">
        <v>32</v>
      </c>
      <c r="AI97">
        <v>33</v>
      </c>
      <c r="AJ97">
        <v>34</v>
      </c>
      <c r="AK97">
        <v>35</v>
      </c>
      <c r="AL97">
        <v>36</v>
      </c>
      <c r="AM97">
        <v>37</v>
      </c>
      <c r="AN97">
        <v>38</v>
      </c>
      <c r="AO97">
        <v>39</v>
      </c>
      <c r="AP97">
        <v>40</v>
      </c>
      <c r="AQ97">
        <v>41</v>
      </c>
      <c r="AR97">
        <v>42</v>
      </c>
      <c r="AS97">
        <v>43</v>
      </c>
      <c r="AT97">
        <v>44</v>
      </c>
      <c r="AU97">
        <v>45</v>
      </c>
      <c r="AV97">
        <v>46</v>
      </c>
      <c r="AW97">
        <v>47</v>
      </c>
      <c r="AX97">
        <v>48</v>
      </c>
      <c r="AY97">
        <v>49</v>
      </c>
      <c r="AZ97">
        <v>50</v>
      </c>
      <c r="BA97">
        <v>51</v>
      </c>
      <c r="BB97">
        <v>52</v>
      </c>
      <c r="BC97">
        <v>1</v>
      </c>
      <c r="BD97">
        <v>2</v>
      </c>
      <c r="BE97">
        <v>3</v>
      </c>
      <c r="BF97">
        <v>4</v>
      </c>
      <c r="BG97">
        <v>5</v>
      </c>
      <c r="BH97">
        <v>6</v>
      </c>
      <c r="BI97">
        <v>7</v>
      </c>
      <c r="BJ97">
        <v>8</v>
      </c>
      <c r="BK97">
        <v>9</v>
      </c>
      <c r="BL97">
        <v>10</v>
      </c>
      <c r="BM97">
        <v>11</v>
      </c>
      <c r="BN97">
        <v>12</v>
      </c>
      <c r="BO97">
        <v>13</v>
      </c>
      <c r="BP97">
        <v>14</v>
      </c>
      <c r="BQ97">
        <v>15</v>
      </c>
      <c r="BR97">
        <v>16</v>
      </c>
      <c r="BS97">
        <v>17</v>
      </c>
      <c r="BT97">
        <v>18</v>
      </c>
      <c r="BU97">
        <v>19</v>
      </c>
      <c r="BV97">
        <v>20</v>
      </c>
      <c r="BW97">
        <v>21</v>
      </c>
      <c r="BX97">
        <v>22</v>
      </c>
      <c r="BY97">
        <v>23</v>
      </c>
      <c r="BZ97">
        <v>24</v>
      </c>
      <c r="CA97">
        <v>25</v>
      </c>
      <c r="CB97">
        <v>26</v>
      </c>
      <c r="CC97">
        <v>27</v>
      </c>
      <c r="CD97">
        <v>28</v>
      </c>
      <c r="CE97">
        <v>29</v>
      </c>
      <c r="CF97">
        <v>30</v>
      </c>
      <c r="CG97">
        <v>31</v>
      </c>
      <c r="CH97">
        <v>32</v>
      </c>
      <c r="CI97">
        <v>33</v>
      </c>
      <c r="CJ97">
        <v>34</v>
      </c>
      <c r="CK97">
        <v>35</v>
      </c>
      <c r="CL97">
        <v>36</v>
      </c>
      <c r="CM97">
        <v>37</v>
      </c>
      <c r="CN97">
        <v>38</v>
      </c>
      <c r="CO97">
        <v>39</v>
      </c>
      <c r="CP97">
        <v>40</v>
      </c>
      <c r="CQ97">
        <v>41</v>
      </c>
      <c r="CR97">
        <v>42</v>
      </c>
      <c r="CS97">
        <v>43</v>
      </c>
      <c r="CT97">
        <v>44</v>
      </c>
      <c r="CU97">
        <v>45</v>
      </c>
      <c r="CV97">
        <v>46</v>
      </c>
      <c r="CW97">
        <v>47</v>
      </c>
      <c r="CX97">
        <v>48</v>
      </c>
      <c r="CY97">
        <v>49</v>
      </c>
      <c r="CZ97">
        <v>50</v>
      </c>
      <c r="DA97">
        <v>51</v>
      </c>
      <c r="DB97">
        <v>52</v>
      </c>
      <c r="DC97">
        <v>1</v>
      </c>
      <c r="DD97">
        <v>2</v>
      </c>
      <c r="DE97">
        <v>3</v>
      </c>
      <c r="DF97">
        <v>4</v>
      </c>
      <c r="DG97">
        <v>5</v>
      </c>
      <c r="DH97">
        <v>6</v>
      </c>
      <c r="DI97">
        <v>7</v>
      </c>
      <c r="DJ97">
        <v>8</v>
      </c>
      <c r="DK97">
        <v>9</v>
      </c>
      <c r="DL97">
        <v>10</v>
      </c>
      <c r="DM97">
        <v>11</v>
      </c>
      <c r="DN97">
        <v>12</v>
      </c>
      <c r="DO97">
        <v>13</v>
      </c>
      <c r="DP97">
        <v>14</v>
      </c>
      <c r="DQ97">
        <v>15</v>
      </c>
      <c r="DR97">
        <v>16</v>
      </c>
      <c r="DS97">
        <v>17</v>
      </c>
    </row>
    <row r="98" spans="2:158" x14ac:dyDescent="0.2">
      <c r="B98" s="62" t="s">
        <v>135</v>
      </c>
      <c r="C98" s="85">
        <v>4</v>
      </c>
      <c r="D98" s="85">
        <v>9</v>
      </c>
      <c r="E98" s="85">
        <v>4</v>
      </c>
      <c r="F98" s="85">
        <v>4</v>
      </c>
      <c r="G98" s="85">
        <v>7</v>
      </c>
      <c r="H98" s="85">
        <v>12</v>
      </c>
      <c r="I98" s="85">
        <v>7</v>
      </c>
      <c r="J98" s="85">
        <v>12</v>
      </c>
      <c r="K98" s="85">
        <v>7</v>
      </c>
      <c r="L98" s="85">
        <v>7</v>
      </c>
      <c r="M98" s="85">
        <v>1</v>
      </c>
      <c r="N98" s="85">
        <v>4</v>
      </c>
      <c r="O98" s="85">
        <v>7</v>
      </c>
      <c r="P98" s="85">
        <v>5</v>
      </c>
      <c r="Q98" s="85">
        <v>11</v>
      </c>
      <c r="R98" s="85">
        <v>10</v>
      </c>
      <c r="S98" s="85">
        <v>6</v>
      </c>
      <c r="T98" s="85">
        <v>3</v>
      </c>
      <c r="U98" s="85">
        <v>4</v>
      </c>
      <c r="V98" s="85">
        <v>5</v>
      </c>
      <c r="W98" s="85">
        <v>2</v>
      </c>
      <c r="X98" s="85"/>
      <c r="Y98" s="85"/>
      <c r="Z98" s="85">
        <v>2</v>
      </c>
      <c r="AA98" s="85">
        <v>1</v>
      </c>
      <c r="AB98" s="85"/>
      <c r="AC98" s="85">
        <v>1</v>
      </c>
      <c r="AD98" s="85"/>
      <c r="AE98" s="85"/>
      <c r="AF98" s="85">
        <v>2</v>
      </c>
      <c r="AG98" s="85"/>
      <c r="AH98" s="85">
        <v>5</v>
      </c>
      <c r="AI98" s="85">
        <v>2</v>
      </c>
      <c r="AJ98" s="85">
        <v>1</v>
      </c>
      <c r="AK98" s="85">
        <v>1</v>
      </c>
      <c r="AL98" s="85">
        <v>2</v>
      </c>
      <c r="AM98" s="85"/>
      <c r="AN98" s="85">
        <v>2</v>
      </c>
      <c r="AO98" s="85">
        <v>1</v>
      </c>
      <c r="AP98" s="85">
        <v>2</v>
      </c>
      <c r="AQ98" s="85">
        <v>1</v>
      </c>
      <c r="AR98" s="85">
        <v>2</v>
      </c>
      <c r="AS98" s="85">
        <v>1</v>
      </c>
      <c r="AT98" s="85">
        <v>1</v>
      </c>
      <c r="AU98" s="85">
        <v>1</v>
      </c>
      <c r="AV98" s="85">
        <v>3</v>
      </c>
      <c r="AW98" s="85">
        <v>2</v>
      </c>
      <c r="AX98" s="85">
        <v>3</v>
      </c>
      <c r="AY98" s="85">
        <v>3</v>
      </c>
      <c r="AZ98" s="85">
        <v>1</v>
      </c>
      <c r="BA98" s="85">
        <v>3</v>
      </c>
      <c r="BB98" s="85">
        <v>6</v>
      </c>
      <c r="BC98" s="85">
        <v>12</v>
      </c>
      <c r="BD98" s="85">
        <v>7</v>
      </c>
      <c r="BE98" s="85">
        <v>3</v>
      </c>
      <c r="BF98" s="85">
        <v>3</v>
      </c>
      <c r="BG98" s="85">
        <v>6</v>
      </c>
      <c r="BH98" s="85">
        <v>5</v>
      </c>
      <c r="BI98" s="85">
        <v>6</v>
      </c>
      <c r="BJ98" s="85">
        <v>3</v>
      </c>
      <c r="BK98" s="85">
        <v>5</v>
      </c>
      <c r="BL98" s="85">
        <v>12</v>
      </c>
      <c r="BM98" s="85">
        <v>8</v>
      </c>
      <c r="BN98" s="85">
        <v>12</v>
      </c>
      <c r="BO98" s="85">
        <v>5</v>
      </c>
      <c r="BP98" s="85">
        <v>8</v>
      </c>
      <c r="BQ98" s="85">
        <v>7</v>
      </c>
      <c r="BR98" s="85">
        <v>9</v>
      </c>
      <c r="BS98" s="85">
        <v>7</v>
      </c>
      <c r="BT98" s="85">
        <v>4</v>
      </c>
      <c r="BU98" s="85">
        <v>2</v>
      </c>
      <c r="BV98" s="85">
        <v>7</v>
      </c>
      <c r="BW98" s="85">
        <v>4</v>
      </c>
      <c r="BX98" s="85"/>
      <c r="BY98" s="85">
        <v>6</v>
      </c>
      <c r="BZ98" s="85">
        <v>9</v>
      </c>
      <c r="CA98" s="85">
        <v>3</v>
      </c>
      <c r="CB98" s="85">
        <v>2</v>
      </c>
      <c r="CC98" s="85">
        <v>5</v>
      </c>
      <c r="CD98" s="85">
        <v>3</v>
      </c>
      <c r="CE98" s="85"/>
      <c r="CF98" s="85">
        <v>1</v>
      </c>
      <c r="CG98" s="85">
        <v>1</v>
      </c>
      <c r="CH98" s="85">
        <v>1</v>
      </c>
      <c r="CI98" s="85">
        <v>2</v>
      </c>
      <c r="CJ98" s="85">
        <v>5</v>
      </c>
      <c r="CK98" s="85">
        <v>6</v>
      </c>
      <c r="CL98" s="85">
        <v>1</v>
      </c>
      <c r="CM98" s="85">
        <v>3</v>
      </c>
      <c r="CN98" s="85">
        <v>5</v>
      </c>
      <c r="CO98" s="85">
        <v>1</v>
      </c>
      <c r="CP98" s="85">
        <v>1</v>
      </c>
      <c r="CQ98" s="85">
        <v>1</v>
      </c>
      <c r="CR98" s="85">
        <v>3</v>
      </c>
      <c r="CS98" s="85">
        <v>8</v>
      </c>
      <c r="CT98" s="85">
        <v>8</v>
      </c>
      <c r="CU98" s="85">
        <v>4</v>
      </c>
      <c r="CV98" s="85">
        <v>7</v>
      </c>
      <c r="CW98" s="85">
        <v>5</v>
      </c>
      <c r="CX98" s="85">
        <v>9</v>
      </c>
      <c r="CY98" s="85">
        <v>16</v>
      </c>
      <c r="CZ98" s="85">
        <v>8</v>
      </c>
      <c r="DA98" s="85">
        <v>11</v>
      </c>
      <c r="DB98" s="85">
        <v>14</v>
      </c>
      <c r="DC98" s="85">
        <v>7</v>
      </c>
      <c r="DD98" s="85">
        <v>16</v>
      </c>
      <c r="DE98" s="85">
        <v>15</v>
      </c>
      <c r="DF98" s="85">
        <v>12</v>
      </c>
      <c r="DG98" s="85">
        <v>17</v>
      </c>
      <c r="DH98" s="85">
        <v>14</v>
      </c>
      <c r="DI98" s="85">
        <v>16</v>
      </c>
      <c r="DJ98" s="85">
        <v>14</v>
      </c>
      <c r="DK98" s="85">
        <v>19</v>
      </c>
      <c r="DL98" s="85">
        <v>15</v>
      </c>
      <c r="DM98" s="85">
        <v>16</v>
      </c>
      <c r="DN98" s="85">
        <v>12</v>
      </c>
      <c r="DO98" s="85">
        <v>8</v>
      </c>
      <c r="DP98" s="85">
        <v>7</v>
      </c>
      <c r="DQ98" s="85">
        <v>9</v>
      </c>
      <c r="DR98" s="85">
        <v>7</v>
      </c>
      <c r="DS98" s="85"/>
      <c r="DT98" s="85">
        <v>668</v>
      </c>
    </row>
    <row r="99" spans="2:158" x14ac:dyDescent="0.2">
      <c r="B99" s="62" t="s">
        <v>134</v>
      </c>
      <c r="C99" s="85">
        <v>3</v>
      </c>
      <c r="D99" s="85">
        <v>1</v>
      </c>
      <c r="E99" s="85">
        <v>5</v>
      </c>
      <c r="F99" s="85">
        <v>1</v>
      </c>
      <c r="G99" s="85">
        <v>5</v>
      </c>
      <c r="H99" s="85">
        <v>2</v>
      </c>
      <c r="I99" s="85">
        <v>6</v>
      </c>
      <c r="J99" s="85">
        <v>7</v>
      </c>
      <c r="K99" s="85">
        <v>1</v>
      </c>
      <c r="L99" s="85">
        <v>3</v>
      </c>
      <c r="M99" s="85">
        <v>2</v>
      </c>
      <c r="N99" s="85">
        <v>3</v>
      </c>
      <c r="O99" s="85"/>
      <c r="P99" s="85">
        <v>2</v>
      </c>
      <c r="Q99" s="85"/>
      <c r="R99" s="85">
        <v>2</v>
      </c>
      <c r="S99" s="85">
        <v>1</v>
      </c>
      <c r="T99" s="85"/>
      <c r="U99" s="85">
        <v>1</v>
      </c>
      <c r="V99" s="85"/>
      <c r="W99" s="85"/>
      <c r="X99" s="85"/>
      <c r="Y99" s="85">
        <v>1</v>
      </c>
      <c r="Z99" s="85">
        <v>1</v>
      </c>
      <c r="AA99" s="85"/>
      <c r="AB99" s="85"/>
      <c r="AC99" s="85">
        <v>3</v>
      </c>
      <c r="AD99" s="85">
        <v>3</v>
      </c>
      <c r="AE99" s="85"/>
      <c r="AF99" s="85"/>
      <c r="AG99" s="85"/>
      <c r="AH99" s="85">
        <v>1</v>
      </c>
      <c r="AI99" s="85"/>
      <c r="AJ99" s="85"/>
      <c r="AK99" s="85">
        <v>1</v>
      </c>
      <c r="AL99" s="85"/>
      <c r="AM99" s="85">
        <v>2</v>
      </c>
      <c r="AN99" s="85"/>
      <c r="AO99" s="85"/>
      <c r="AP99" s="85">
        <v>1</v>
      </c>
      <c r="AQ99" s="85">
        <v>2</v>
      </c>
      <c r="AR99" s="85"/>
      <c r="AS99" s="85">
        <v>1</v>
      </c>
      <c r="AT99" s="85"/>
      <c r="AU99" s="85">
        <v>2</v>
      </c>
      <c r="AV99" s="85">
        <v>3</v>
      </c>
      <c r="AW99" s="85"/>
      <c r="AX99" s="85"/>
      <c r="AY99" s="85"/>
      <c r="AZ99" s="85">
        <v>2</v>
      </c>
      <c r="BA99" s="85">
        <v>3</v>
      </c>
      <c r="BB99" s="85"/>
      <c r="BC99" s="85"/>
      <c r="BD99" s="85">
        <v>1</v>
      </c>
      <c r="BE99" s="85">
        <v>1</v>
      </c>
      <c r="BF99" s="85">
        <v>1</v>
      </c>
      <c r="BG99" s="85">
        <v>3</v>
      </c>
      <c r="BH99" s="85">
        <v>2</v>
      </c>
      <c r="BI99" s="85">
        <v>4</v>
      </c>
      <c r="BJ99" s="85">
        <v>5</v>
      </c>
      <c r="BK99" s="85">
        <v>3</v>
      </c>
      <c r="BL99" s="85">
        <v>7</v>
      </c>
      <c r="BM99" s="85">
        <v>1</v>
      </c>
      <c r="BN99" s="85">
        <v>4</v>
      </c>
      <c r="BO99" s="85">
        <v>7</v>
      </c>
      <c r="BP99" s="85">
        <v>2</v>
      </c>
      <c r="BQ99" s="85">
        <v>1</v>
      </c>
      <c r="BR99" s="85">
        <v>3</v>
      </c>
      <c r="BS99" s="85">
        <v>1</v>
      </c>
      <c r="BT99" s="85"/>
      <c r="BU99" s="85">
        <v>1</v>
      </c>
      <c r="BV99" s="85">
        <v>1</v>
      </c>
      <c r="BW99" s="85">
        <v>4</v>
      </c>
      <c r="BX99" s="85">
        <v>3</v>
      </c>
      <c r="BY99" s="85">
        <v>1</v>
      </c>
      <c r="BZ99" s="85"/>
      <c r="CA99" s="85">
        <v>3</v>
      </c>
      <c r="CB99" s="85">
        <v>1</v>
      </c>
      <c r="CC99" s="85"/>
      <c r="CD99" s="85">
        <v>1</v>
      </c>
      <c r="CE99" s="85">
        <v>1</v>
      </c>
      <c r="CF99" s="85"/>
      <c r="CG99" s="85"/>
      <c r="CH99" s="85">
        <v>4</v>
      </c>
      <c r="CI99" s="85"/>
      <c r="CJ99" s="85">
        <v>3</v>
      </c>
      <c r="CK99" s="85">
        <v>1</v>
      </c>
      <c r="CL99" s="85"/>
      <c r="CM99" s="85">
        <v>1</v>
      </c>
      <c r="CN99" s="85">
        <v>3</v>
      </c>
      <c r="CO99" s="85">
        <v>1</v>
      </c>
      <c r="CP99" s="85">
        <v>1</v>
      </c>
      <c r="CQ99" s="85"/>
      <c r="CR99" s="85">
        <v>1</v>
      </c>
      <c r="CS99" s="85">
        <v>2</v>
      </c>
      <c r="CT99" s="85">
        <v>1</v>
      </c>
      <c r="CU99" s="85">
        <v>2</v>
      </c>
      <c r="CV99" s="85">
        <v>1</v>
      </c>
      <c r="CW99" s="85">
        <v>2</v>
      </c>
      <c r="CX99" s="85">
        <v>1</v>
      </c>
      <c r="CY99" s="85"/>
      <c r="CZ99" s="85">
        <v>2</v>
      </c>
      <c r="DA99" s="85">
        <v>2</v>
      </c>
      <c r="DB99" s="85">
        <v>1</v>
      </c>
      <c r="DC99" s="85">
        <v>4</v>
      </c>
      <c r="DD99" s="85">
        <v>3</v>
      </c>
      <c r="DE99" s="85">
        <v>1</v>
      </c>
      <c r="DF99" s="85">
        <v>2</v>
      </c>
      <c r="DG99" s="85"/>
      <c r="DH99" s="85"/>
      <c r="DI99" s="85"/>
      <c r="DJ99" s="85">
        <v>1</v>
      </c>
      <c r="DK99" s="85">
        <v>2</v>
      </c>
      <c r="DL99" s="85">
        <v>7</v>
      </c>
      <c r="DM99" s="85"/>
      <c r="DN99" s="85">
        <v>1</v>
      </c>
      <c r="DO99" s="85"/>
      <c r="DP99" s="85">
        <v>1</v>
      </c>
      <c r="DQ99" s="85">
        <v>2</v>
      </c>
      <c r="DR99" s="85">
        <v>2</v>
      </c>
      <c r="DS99" s="85"/>
      <c r="DT99" s="85">
        <v>188</v>
      </c>
    </row>
    <row r="100" spans="2:158" x14ac:dyDescent="0.2">
      <c r="B100" s="62" t="s">
        <v>138</v>
      </c>
      <c r="C100" s="85"/>
      <c r="D100" s="85"/>
      <c r="E100" s="85"/>
      <c r="F100" s="85"/>
      <c r="G100" s="85"/>
      <c r="H100" s="85"/>
      <c r="I100" s="85">
        <v>1</v>
      </c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>
        <v>1</v>
      </c>
      <c r="V100" s="85"/>
      <c r="W100" s="85"/>
      <c r="X100" s="85"/>
      <c r="Y100" s="85"/>
      <c r="Z100" s="85"/>
      <c r="AA100" s="85"/>
      <c r="AB100" s="85">
        <v>1</v>
      </c>
      <c r="AC100" s="85"/>
      <c r="AD100" s="85"/>
      <c r="AE100" s="85"/>
      <c r="AF100" s="85"/>
      <c r="AG100" s="85"/>
      <c r="AH100" s="85"/>
      <c r="AI100" s="85"/>
      <c r="AJ100" s="85"/>
      <c r="AK100" s="85"/>
      <c r="AL100" s="85"/>
      <c r="AM100" s="85"/>
      <c r="AN100" s="85"/>
      <c r="AO100" s="85"/>
      <c r="AP100" s="85"/>
      <c r="AQ100" s="85">
        <v>1</v>
      </c>
      <c r="AR100" s="85"/>
      <c r="AS100" s="85"/>
      <c r="AT100" s="85"/>
      <c r="AU100" s="85"/>
      <c r="AV100" s="85"/>
      <c r="AW100" s="85"/>
      <c r="AX100" s="85"/>
      <c r="AY100" s="85"/>
      <c r="AZ100" s="85"/>
      <c r="BA100" s="85">
        <v>1</v>
      </c>
      <c r="BB100" s="85"/>
      <c r="BC100" s="85">
        <v>1</v>
      </c>
      <c r="BD100" s="85"/>
      <c r="BE100" s="85"/>
      <c r="BF100" s="85"/>
      <c r="BG100" s="85"/>
      <c r="BH100" s="85">
        <v>1</v>
      </c>
      <c r="BI100" s="85"/>
      <c r="BJ100" s="85"/>
      <c r="BK100" s="85"/>
      <c r="BL100" s="85"/>
      <c r="BM100" s="85"/>
      <c r="BN100" s="85"/>
      <c r="BO100" s="85"/>
      <c r="BP100" s="85"/>
      <c r="BQ100" s="85"/>
      <c r="BR100" s="85"/>
      <c r="BS100" s="85"/>
      <c r="BT100" s="85"/>
      <c r="BU100" s="85"/>
      <c r="BV100" s="85"/>
      <c r="BW100" s="85"/>
      <c r="BX100" s="85"/>
      <c r="BY100" s="85"/>
      <c r="BZ100" s="85"/>
      <c r="CA100" s="85"/>
      <c r="CB100" s="85"/>
      <c r="CC100" s="85"/>
      <c r="CD100" s="85"/>
      <c r="CE100" s="85"/>
      <c r="CF100" s="85"/>
      <c r="CG100" s="85"/>
      <c r="CH100" s="85"/>
      <c r="CI100" s="85"/>
      <c r="CJ100" s="85"/>
      <c r="CK100" s="85"/>
      <c r="CL100" s="85"/>
      <c r="CM100" s="85"/>
      <c r="CN100" s="85"/>
      <c r="CO100" s="85"/>
      <c r="CP100" s="85">
        <v>1</v>
      </c>
      <c r="CQ100" s="85"/>
      <c r="CR100" s="85">
        <v>1</v>
      </c>
      <c r="CS100" s="85"/>
      <c r="CT100" s="85"/>
      <c r="CU100" s="85"/>
      <c r="CV100" s="85"/>
      <c r="CW100" s="85"/>
      <c r="CX100" s="85"/>
      <c r="CY100" s="85"/>
      <c r="CZ100" s="85"/>
      <c r="DA100" s="85"/>
      <c r="DB100" s="85"/>
      <c r="DC100" s="85"/>
      <c r="DD100" s="85"/>
      <c r="DE100" s="85"/>
      <c r="DF100" s="85"/>
      <c r="DG100" s="85"/>
      <c r="DH100" s="85"/>
      <c r="DI100" s="85"/>
      <c r="DJ100" s="85"/>
      <c r="DK100" s="85"/>
      <c r="DL100" s="85"/>
      <c r="DM100" s="85"/>
      <c r="DN100" s="85"/>
      <c r="DO100" s="85"/>
      <c r="DP100" s="85"/>
      <c r="DQ100" s="85"/>
      <c r="DR100" s="85"/>
      <c r="DS100" s="85"/>
      <c r="DT100" s="85">
        <v>9</v>
      </c>
    </row>
    <row r="101" spans="2:158" x14ac:dyDescent="0.2">
      <c r="B101" s="62" t="s">
        <v>139</v>
      </c>
      <c r="C101" s="85">
        <v>7</v>
      </c>
      <c r="D101" s="85">
        <v>10</v>
      </c>
      <c r="E101" s="85">
        <v>9</v>
      </c>
      <c r="F101" s="85">
        <v>5</v>
      </c>
      <c r="G101" s="85">
        <v>12</v>
      </c>
      <c r="H101" s="85">
        <v>14</v>
      </c>
      <c r="I101" s="85">
        <v>14</v>
      </c>
      <c r="J101" s="85">
        <v>19</v>
      </c>
      <c r="K101" s="85">
        <v>8</v>
      </c>
      <c r="L101" s="85">
        <v>10</v>
      </c>
      <c r="M101" s="85">
        <v>3</v>
      </c>
      <c r="N101" s="85">
        <v>7</v>
      </c>
      <c r="O101" s="85">
        <v>7</v>
      </c>
      <c r="P101" s="85">
        <v>7</v>
      </c>
      <c r="Q101" s="85">
        <v>11</v>
      </c>
      <c r="R101" s="85">
        <v>12</v>
      </c>
      <c r="S101" s="85">
        <v>7</v>
      </c>
      <c r="T101" s="85">
        <v>3</v>
      </c>
      <c r="U101" s="85">
        <v>6</v>
      </c>
      <c r="V101" s="85">
        <v>5</v>
      </c>
      <c r="W101" s="85">
        <v>2</v>
      </c>
      <c r="X101" s="85"/>
      <c r="Y101" s="85">
        <v>1</v>
      </c>
      <c r="Z101" s="85">
        <v>3</v>
      </c>
      <c r="AA101" s="85">
        <v>1</v>
      </c>
      <c r="AB101" s="85">
        <v>1</v>
      </c>
      <c r="AC101" s="85">
        <v>4</v>
      </c>
      <c r="AD101" s="85">
        <v>3</v>
      </c>
      <c r="AE101" s="85"/>
      <c r="AF101" s="85">
        <v>2</v>
      </c>
      <c r="AG101" s="85"/>
      <c r="AH101" s="85">
        <v>6</v>
      </c>
      <c r="AI101" s="85">
        <v>2</v>
      </c>
      <c r="AJ101" s="85">
        <v>1</v>
      </c>
      <c r="AK101" s="85">
        <v>2</v>
      </c>
      <c r="AL101" s="85">
        <v>2</v>
      </c>
      <c r="AM101" s="85">
        <v>2</v>
      </c>
      <c r="AN101" s="85">
        <v>2</v>
      </c>
      <c r="AO101" s="85">
        <v>1</v>
      </c>
      <c r="AP101" s="85">
        <v>3</v>
      </c>
      <c r="AQ101" s="85">
        <v>4</v>
      </c>
      <c r="AR101" s="85">
        <v>2</v>
      </c>
      <c r="AS101" s="85">
        <v>2</v>
      </c>
      <c r="AT101" s="85">
        <v>1</v>
      </c>
      <c r="AU101" s="85">
        <v>3</v>
      </c>
      <c r="AV101" s="85">
        <v>6</v>
      </c>
      <c r="AW101" s="85">
        <v>2</v>
      </c>
      <c r="AX101" s="85">
        <v>3</v>
      </c>
      <c r="AY101" s="85">
        <v>3</v>
      </c>
      <c r="AZ101" s="85">
        <v>3</v>
      </c>
      <c r="BA101" s="85">
        <v>7</v>
      </c>
      <c r="BB101" s="85">
        <v>6</v>
      </c>
      <c r="BC101" s="85">
        <v>13</v>
      </c>
      <c r="BD101" s="85">
        <v>8</v>
      </c>
      <c r="BE101" s="85">
        <v>4</v>
      </c>
      <c r="BF101" s="85">
        <v>4</v>
      </c>
      <c r="BG101" s="85">
        <v>9</v>
      </c>
      <c r="BH101" s="85">
        <v>8</v>
      </c>
      <c r="BI101" s="85">
        <v>10</v>
      </c>
      <c r="BJ101" s="85">
        <v>8</v>
      </c>
      <c r="BK101" s="85">
        <v>8</v>
      </c>
      <c r="BL101" s="85">
        <v>19</v>
      </c>
      <c r="BM101" s="85">
        <v>9</v>
      </c>
      <c r="BN101" s="85">
        <v>16</v>
      </c>
      <c r="BO101" s="85">
        <v>12</v>
      </c>
      <c r="BP101" s="85">
        <v>10</v>
      </c>
      <c r="BQ101" s="85">
        <v>8</v>
      </c>
      <c r="BR101" s="85">
        <v>12</v>
      </c>
      <c r="BS101" s="85">
        <v>8</v>
      </c>
      <c r="BT101" s="85">
        <v>4</v>
      </c>
      <c r="BU101" s="85">
        <v>3</v>
      </c>
      <c r="BV101" s="85">
        <v>8</v>
      </c>
      <c r="BW101" s="85">
        <v>8</v>
      </c>
      <c r="BX101" s="85">
        <v>3</v>
      </c>
      <c r="BY101" s="85">
        <v>7</v>
      </c>
      <c r="BZ101" s="85">
        <v>9</v>
      </c>
      <c r="CA101" s="85">
        <v>6</v>
      </c>
      <c r="CB101" s="85">
        <v>3</v>
      </c>
      <c r="CC101" s="85">
        <v>5</v>
      </c>
      <c r="CD101" s="85">
        <v>4</v>
      </c>
      <c r="CE101" s="85">
        <v>1</v>
      </c>
      <c r="CF101" s="85">
        <v>1</v>
      </c>
      <c r="CG101" s="85">
        <v>1</v>
      </c>
      <c r="CH101" s="85">
        <v>5</v>
      </c>
      <c r="CI101" s="85">
        <v>2</v>
      </c>
      <c r="CJ101" s="85">
        <v>8</v>
      </c>
      <c r="CK101" s="85">
        <v>7</v>
      </c>
      <c r="CL101" s="85">
        <v>1</v>
      </c>
      <c r="CM101" s="85">
        <v>4</v>
      </c>
      <c r="CN101" s="85">
        <v>8</v>
      </c>
      <c r="CO101" s="85">
        <v>2</v>
      </c>
      <c r="CP101" s="85">
        <v>3</v>
      </c>
      <c r="CQ101" s="85">
        <v>1</v>
      </c>
      <c r="CR101" s="85">
        <v>5</v>
      </c>
      <c r="CS101" s="85">
        <v>10</v>
      </c>
      <c r="CT101" s="85">
        <v>9</v>
      </c>
      <c r="CU101" s="85">
        <v>6</v>
      </c>
      <c r="CV101" s="85">
        <v>8</v>
      </c>
      <c r="CW101" s="85">
        <v>7</v>
      </c>
      <c r="CX101" s="85">
        <v>10</v>
      </c>
      <c r="CY101" s="85">
        <v>16</v>
      </c>
      <c r="CZ101" s="85">
        <v>10</v>
      </c>
      <c r="DA101" s="85">
        <v>13</v>
      </c>
      <c r="DB101" s="85">
        <v>15</v>
      </c>
      <c r="DC101" s="85">
        <v>11</v>
      </c>
      <c r="DD101" s="85">
        <v>19</v>
      </c>
      <c r="DE101" s="85">
        <v>16</v>
      </c>
      <c r="DF101" s="85">
        <v>14</v>
      </c>
      <c r="DG101" s="85">
        <v>17</v>
      </c>
      <c r="DH101" s="85">
        <v>14</v>
      </c>
      <c r="DI101" s="85">
        <v>16</v>
      </c>
      <c r="DJ101" s="85">
        <v>15</v>
      </c>
      <c r="DK101" s="85">
        <v>21</v>
      </c>
      <c r="DL101" s="85">
        <v>22</v>
      </c>
      <c r="DM101" s="85">
        <v>16</v>
      </c>
      <c r="DN101" s="85">
        <v>13</v>
      </c>
      <c r="DO101" s="85">
        <v>8</v>
      </c>
      <c r="DP101" s="85">
        <v>8</v>
      </c>
      <c r="DQ101" s="85">
        <v>11</v>
      </c>
      <c r="DR101" s="85">
        <v>9</v>
      </c>
      <c r="DS101" s="85"/>
      <c r="DT101" s="85">
        <v>865</v>
      </c>
    </row>
    <row r="102" spans="2:158" x14ac:dyDescent="0.2">
      <c r="B102" s="62"/>
      <c r="C102" s="97">
        <v>2022</v>
      </c>
      <c r="D102" s="97"/>
      <c r="E102" s="97"/>
      <c r="F102" s="97"/>
      <c r="G102" s="97"/>
      <c r="H102" s="97"/>
      <c r="I102" s="97"/>
      <c r="J102" s="97"/>
      <c r="K102" s="97"/>
      <c r="L102" s="97"/>
      <c r="M102" s="97"/>
      <c r="N102" s="97"/>
      <c r="O102" s="97"/>
      <c r="P102" s="97"/>
      <c r="Q102" s="97"/>
      <c r="R102" s="97"/>
      <c r="S102" s="97"/>
      <c r="T102" s="97"/>
      <c r="U102" s="97"/>
      <c r="V102" s="97"/>
      <c r="W102" s="97"/>
      <c r="X102" s="97"/>
      <c r="Y102" s="97"/>
      <c r="Z102" s="97"/>
      <c r="AA102" s="97"/>
      <c r="AB102" s="97"/>
      <c r="AC102" s="97"/>
      <c r="AD102" s="97"/>
      <c r="AE102" s="97"/>
      <c r="AF102" s="97"/>
      <c r="AG102" s="97"/>
      <c r="AH102" s="97"/>
      <c r="AI102" s="97"/>
      <c r="AJ102" s="97"/>
      <c r="AK102" s="97"/>
      <c r="AL102" s="97"/>
      <c r="AM102" s="97"/>
      <c r="AN102" s="97"/>
      <c r="AO102" s="97"/>
      <c r="AP102" s="97"/>
      <c r="AQ102" s="97"/>
      <c r="AR102" s="97"/>
      <c r="AS102" s="97"/>
      <c r="AT102" s="97"/>
      <c r="AU102" s="97"/>
      <c r="AV102" s="97"/>
      <c r="AW102" s="97"/>
      <c r="AX102" s="97"/>
      <c r="AY102" s="97"/>
      <c r="AZ102" s="97"/>
      <c r="BA102" s="97"/>
      <c r="BB102" s="97"/>
      <c r="BC102" s="98">
        <v>2023</v>
      </c>
      <c r="BD102" s="98"/>
      <c r="BE102" s="98"/>
      <c r="BF102" s="98"/>
      <c r="BG102" s="98"/>
      <c r="BH102" s="98"/>
      <c r="BI102" s="98"/>
      <c r="BJ102" s="98"/>
      <c r="BK102" s="98"/>
      <c r="BL102" s="98"/>
      <c r="BM102" s="98"/>
      <c r="BN102" s="98"/>
      <c r="BO102" s="98"/>
      <c r="BP102" s="98"/>
      <c r="BQ102" s="98"/>
      <c r="BR102" s="98"/>
      <c r="BS102" s="98"/>
      <c r="BT102" s="98"/>
      <c r="BU102" s="98"/>
      <c r="BV102" s="98"/>
      <c r="BW102" s="98"/>
      <c r="BX102" s="98"/>
      <c r="BY102" s="98"/>
      <c r="BZ102" s="98"/>
      <c r="CA102" s="98"/>
      <c r="CB102" s="98"/>
      <c r="CC102" s="98"/>
      <c r="CD102" s="98"/>
      <c r="CE102" s="98"/>
      <c r="CF102" s="98"/>
      <c r="CG102" s="98"/>
      <c r="CH102" s="98"/>
      <c r="CI102" s="98"/>
      <c r="CJ102" s="98"/>
      <c r="CK102" s="98"/>
      <c r="CL102" s="98"/>
      <c r="CM102" s="98"/>
      <c r="CN102" s="98"/>
      <c r="CO102" s="98"/>
      <c r="CP102" s="98"/>
      <c r="CQ102" s="98"/>
      <c r="CR102" s="98"/>
      <c r="CS102" s="98"/>
      <c r="CT102" s="98"/>
      <c r="CU102" s="98"/>
      <c r="CV102" s="98"/>
      <c r="CW102" s="98"/>
      <c r="CX102" s="98"/>
      <c r="CY102" s="98"/>
      <c r="CZ102" s="98"/>
      <c r="DA102" s="98"/>
      <c r="DB102" s="98"/>
      <c r="DC102" s="99">
        <v>2024</v>
      </c>
      <c r="DD102" s="99"/>
      <c r="DE102" s="99"/>
      <c r="DF102" s="99"/>
      <c r="DG102" s="99"/>
      <c r="DH102" s="99"/>
      <c r="DI102" s="99"/>
      <c r="DJ102" s="99"/>
      <c r="DK102" s="99"/>
      <c r="DL102" s="99"/>
      <c r="DM102" s="99"/>
      <c r="DN102" s="99"/>
      <c r="DO102" s="99"/>
      <c r="DP102" s="99"/>
      <c r="DQ102" s="99"/>
      <c r="DR102" s="99"/>
      <c r="DS102" s="99"/>
      <c r="DT102" s="99"/>
      <c r="DU102" s="99"/>
      <c r="DV102" s="99"/>
      <c r="DW102" s="99"/>
      <c r="DX102" s="99"/>
      <c r="DY102" s="99"/>
      <c r="DZ102" s="99"/>
      <c r="EA102" s="99"/>
      <c r="EB102" s="99"/>
      <c r="EC102" s="99"/>
      <c r="ED102" s="99"/>
      <c r="EE102" s="99"/>
      <c r="EF102" s="99"/>
      <c r="EG102" s="99"/>
      <c r="EH102" s="99"/>
      <c r="EI102" s="99"/>
      <c r="EJ102" s="99"/>
      <c r="EK102" s="99"/>
      <c r="EL102" s="99"/>
      <c r="EM102" s="99"/>
      <c r="EN102" s="99"/>
      <c r="EO102" s="99"/>
      <c r="EP102" s="99"/>
      <c r="EQ102" s="99"/>
      <c r="ER102" s="99"/>
      <c r="ES102" s="99"/>
      <c r="ET102" s="99"/>
      <c r="EU102" s="99"/>
      <c r="EV102" s="99"/>
      <c r="EW102" s="99"/>
      <c r="EX102" s="99"/>
      <c r="EY102" s="99"/>
      <c r="EZ102" s="99"/>
      <c r="FA102" s="99"/>
      <c r="FB102" s="99"/>
    </row>
    <row r="103" spans="2:158" x14ac:dyDescent="0.2">
      <c r="B103" s="62" t="str">
        <f>B97</f>
        <v>Etiquetas de fila</v>
      </c>
      <c r="C103" s="85">
        <v>1</v>
      </c>
      <c r="D103" s="85">
        <v>2</v>
      </c>
      <c r="E103" s="85">
        <v>3</v>
      </c>
      <c r="F103" s="85">
        <v>4</v>
      </c>
      <c r="G103" s="85">
        <v>5</v>
      </c>
      <c r="H103" s="85">
        <v>6</v>
      </c>
      <c r="I103" s="85">
        <v>7</v>
      </c>
      <c r="J103" s="85">
        <v>8</v>
      </c>
      <c r="K103" s="85">
        <v>9</v>
      </c>
      <c r="L103" s="85">
        <v>10</v>
      </c>
      <c r="M103" s="85">
        <v>11</v>
      </c>
      <c r="N103" s="85">
        <v>12</v>
      </c>
      <c r="O103" s="85">
        <v>13</v>
      </c>
      <c r="P103" s="85">
        <v>14</v>
      </c>
      <c r="Q103" s="85">
        <v>15</v>
      </c>
      <c r="R103" s="85">
        <v>16</v>
      </c>
      <c r="S103" s="85">
        <v>17</v>
      </c>
      <c r="T103" s="85">
        <v>18</v>
      </c>
      <c r="U103" s="85">
        <v>19</v>
      </c>
      <c r="V103" s="85">
        <v>20</v>
      </c>
      <c r="W103" s="85">
        <v>21</v>
      </c>
      <c r="X103" s="85">
        <v>22</v>
      </c>
      <c r="Y103" s="85">
        <v>23</v>
      </c>
      <c r="Z103" s="85">
        <v>24</v>
      </c>
      <c r="AA103" s="85">
        <v>25</v>
      </c>
      <c r="AB103" s="85">
        <v>26</v>
      </c>
      <c r="AC103" s="85">
        <v>27</v>
      </c>
      <c r="AD103" s="85">
        <v>28</v>
      </c>
      <c r="AE103" s="85">
        <v>29</v>
      </c>
      <c r="AF103" s="85">
        <v>30</v>
      </c>
      <c r="AG103" s="85">
        <v>31</v>
      </c>
      <c r="AH103" s="85">
        <v>32</v>
      </c>
      <c r="AI103" s="85">
        <v>33</v>
      </c>
      <c r="AJ103" s="85">
        <v>34</v>
      </c>
      <c r="AK103" s="85">
        <v>35</v>
      </c>
      <c r="AL103" s="85">
        <v>36</v>
      </c>
      <c r="AM103" s="85">
        <v>37</v>
      </c>
      <c r="AN103" s="85">
        <v>38</v>
      </c>
      <c r="AO103" s="85">
        <v>39</v>
      </c>
      <c r="AP103" s="85">
        <v>40</v>
      </c>
      <c r="AQ103" s="85">
        <v>41</v>
      </c>
      <c r="AR103" s="85">
        <v>42</v>
      </c>
      <c r="AS103" s="85">
        <v>43</v>
      </c>
      <c r="AT103" s="85">
        <v>44</v>
      </c>
      <c r="AU103" s="85">
        <v>45</v>
      </c>
      <c r="AV103" s="85">
        <v>46</v>
      </c>
      <c r="AW103" s="85">
        <v>47</v>
      </c>
      <c r="AX103" s="85">
        <v>48</v>
      </c>
      <c r="AY103" s="85">
        <v>49</v>
      </c>
      <c r="AZ103" s="85">
        <v>50</v>
      </c>
      <c r="BA103" s="85">
        <v>51</v>
      </c>
      <c r="BB103" s="85">
        <v>52</v>
      </c>
      <c r="BC103" s="85">
        <v>1</v>
      </c>
      <c r="BD103" s="85">
        <v>2</v>
      </c>
      <c r="BE103" s="85">
        <v>3</v>
      </c>
      <c r="BF103" s="85">
        <v>4</v>
      </c>
      <c r="BG103" s="85">
        <v>5</v>
      </c>
      <c r="BH103" s="85">
        <v>6</v>
      </c>
      <c r="BI103" s="85">
        <v>7</v>
      </c>
      <c r="BJ103" s="85">
        <v>8</v>
      </c>
      <c r="BK103" s="85">
        <v>9</v>
      </c>
      <c r="BL103" s="85">
        <v>10</v>
      </c>
      <c r="BM103" s="85">
        <v>11</v>
      </c>
      <c r="BN103" s="85">
        <v>12</v>
      </c>
      <c r="BO103" s="85">
        <v>13</v>
      </c>
      <c r="BP103" s="85">
        <v>14</v>
      </c>
      <c r="BQ103" s="85">
        <v>15</v>
      </c>
      <c r="BR103" s="85">
        <v>16</v>
      </c>
      <c r="BS103" s="85">
        <v>17</v>
      </c>
      <c r="BT103" s="85">
        <v>18</v>
      </c>
      <c r="BU103" s="85">
        <v>19</v>
      </c>
      <c r="BV103" s="85">
        <v>20</v>
      </c>
      <c r="BW103" s="85">
        <v>21</v>
      </c>
      <c r="BX103" s="85">
        <v>22</v>
      </c>
      <c r="BY103" s="85">
        <v>23</v>
      </c>
      <c r="BZ103" s="85">
        <v>24</v>
      </c>
      <c r="CA103" s="85">
        <v>25</v>
      </c>
      <c r="CB103" s="85">
        <v>26</v>
      </c>
      <c r="CC103" s="85">
        <v>27</v>
      </c>
      <c r="CD103" s="85">
        <v>28</v>
      </c>
      <c r="CE103" s="85">
        <v>29</v>
      </c>
      <c r="CF103" s="85">
        <v>30</v>
      </c>
      <c r="CG103" s="85">
        <v>31</v>
      </c>
      <c r="CH103" s="85">
        <v>32</v>
      </c>
      <c r="CI103" s="85">
        <v>33</v>
      </c>
      <c r="CJ103" s="85">
        <v>34</v>
      </c>
      <c r="CK103" s="85">
        <v>35</v>
      </c>
      <c r="CL103" s="85">
        <v>36</v>
      </c>
      <c r="CM103" s="85">
        <v>37</v>
      </c>
      <c r="CN103" s="85">
        <v>38</v>
      </c>
      <c r="CO103" s="85">
        <v>39</v>
      </c>
      <c r="CP103" s="85">
        <v>40</v>
      </c>
      <c r="CQ103" s="85">
        <v>41</v>
      </c>
      <c r="CR103" s="85">
        <v>42</v>
      </c>
      <c r="CS103" s="85">
        <v>43</v>
      </c>
      <c r="CT103" s="85">
        <v>44</v>
      </c>
      <c r="CU103" s="85">
        <v>45</v>
      </c>
      <c r="CV103" s="85">
        <v>46</v>
      </c>
      <c r="CW103" s="85">
        <v>47</v>
      </c>
      <c r="CX103" s="85">
        <v>48</v>
      </c>
      <c r="CY103" s="85">
        <v>49</v>
      </c>
      <c r="CZ103" s="85">
        <v>50</v>
      </c>
      <c r="DA103" s="85">
        <v>51</v>
      </c>
      <c r="DB103" s="85">
        <v>52</v>
      </c>
      <c r="DC103" s="85">
        <v>1</v>
      </c>
      <c r="DD103" s="85">
        <v>2</v>
      </c>
      <c r="DE103" s="85">
        <v>3</v>
      </c>
      <c r="DF103" s="85">
        <v>4</v>
      </c>
      <c r="DG103" s="85">
        <v>5</v>
      </c>
      <c r="DH103" s="85">
        <v>6</v>
      </c>
      <c r="DI103" s="85">
        <v>7</v>
      </c>
      <c r="DJ103" s="85">
        <v>8</v>
      </c>
      <c r="DK103" s="85">
        <v>9</v>
      </c>
      <c r="DL103" s="85">
        <v>10</v>
      </c>
      <c r="DM103" s="85">
        <v>11</v>
      </c>
      <c r="DN103" s="85">
        <v>12</v>
      </c>
      <c r="DO103" s="85">
        <v>13</v>
      </c>
      <c r="DP103" s="85">
        <v>14</v>
      </c>
      <c r="DQ103" s="85">
        <v>15</v>
      </c>
      <c r="DR103" s="85">
        <v>16</v>
      </c>
      <c r="DS103" s="85">
        <v>17</v>
      </c>
      <c r="DT103" s="85">
        <v>18</v>
      </c>
      <c r="DU103" s="85">
        <v>19</v>
      </c>
      <c r="DV103" s="85">
        <v>20</v>
      </c>
      <c r="DW103" s="85">
        <v>21</v>
      </c>
      <c r="DX103" s="85">
        <v>22</v>
      </c>
      <c r="DY103" s="85">
        <v>23</v>
      </c>
      <c r="DZ103" s="85">
        <v>24</v>
      </c>
      <c r="EA103" s="85">
        <v>25</v>
      </c>
      <c r="EB103" s="85">
        <v>26</v>
      </c>
      <c r="EC103" s="85">
        <v>27</v>
      </c>
      <c r="ED103" s="85">
        <v>28</v>
      </c>
      <c r="EE103" s="85">
        <v>29</v>
      </c>
      <c r="EF103" s="85">
        <v>30</v>
      </c>
      <c r="EG103" s="85">
        <v>31</v>
      </c>
      <c r="EH103" s="85">
        <v>32</v>
      </c>
      <c r="EI103" s="85">
        <v>33</v>
      </c>
      <c r="EJ103" s="85">
        <v>34</v>
      </c>
      <c r="EK103" s="85">
        <v>35</v>
      </c>
      <c r="EL103" s="85">
        <v>36</v>
      </c>
      <c r="EM103" s="85">
        <v>37</v>
      </c>
      <c r="EN103" s="85">
        <v>38</v>
      </c>
      <c r="EO103" s="85">
        <v>39</v>
      </c>
      <c r="EP103" s="85">
        <v>40</v>
      </c>
      <c r="EQ103" s="85">
        <v>41</v>
      </c>
      <c r="ER103" s="85">
        <v>42</v>
      </c>
      <c r="ES103" s="85">
        <v>43</v>
      </c>
      <c r="ET103" s="85">
        <v>44</v>
      </c>
      <c r="EU103" s="85">
        <v>45</v>
      </c>
      <c r="EV103" s="85">
        <v>46</v>
      </c>
      <c r="EW103" s="85">
        <v>47</v>
      </c>
      <c r="EX103" s="85">
        <v>48</v>
      </c>
      <c r="EY103" s="85">
        <v>49</v>
      </c>
      <c r="EZ103" s="85">
        <v>50</v>
      </c>
      <c r="FA103" s="85">
        <v>51</v>
      </c>
      <c r="FB103" s="85">
        <v>52</v>
      </c>
    </row>
    <row r="104" spans="2:158" x14ac:dyDescent="0.2">
      <c r="B104" s="62" t="str">
        <f>B98</f>
        <v>Dengue Sin Signos De Alarma</v>
      </c>
      <c r="C104" s="85">
        <f>IFERROR(HLOOKUP(C$103,$C$97:$BB$100,2,0),)</f>
        <v>4</v>
      </c>
      <c r="D104" s="85">
        <f t="shared" ref="D104:BB104" si="3">IFERROR(HLOOKUP(D$103,$C$97:$BB$100,2,0),)</f>
        <v>9</v>
      </c>
      <c r="E104" s="85">
        <f t="shared" si="3"/>
        <v>4</v>
      </c>
      <c r="F104" s="85">
        <f t="shared" si="3"/>
        <v>4</v>
      </c>
      <c r="G104" s="85">
        <f t="shared" si="3"/>
        <v>7</v>
      </c>
      <c r="H104" s="85">
        <f t="shared" si="3"/>
        <v>12</v>
      </c>
      <c r="I104" s="85">
        <f t="shared" si="3"/>
        <v>7</v>
      </c>
      <c r="J104" s="85">
        <f t="shared" si="3"/>
        <v>12</v>
      </c>
      <c r="K104" s="85">
        <f t="shared" si="3"/>
        <v>7</v>
      </c>
      <c r="L104" s="85">
        <f t="shared" si="3"/>
        <v>7</v>
      </c>
      <c r="M104" s="85">
        <f t="shared" si="3"/>
        <v>1</v>
      </c>
      <c r="N104" s="85">
        <f t="shared" si="3"/>
        <v>4</v>
      </c>
      <c r="O104" s="85">
        <f t="shared" si="3"/>
        <v>7</v>
      </c>
      <c r="P104" s="85">
        <f t="shared" si="3"/>
        <v>5</v>
      </c>
      <c r="Q104" s="85">
        <f t="shared" si="3"/>
        <v>11</v>
      </c>
      <c r="R104" s="85">
        <f t="shared" si="3"/>
        <v>10</v>
      </c>
      <c r="S104" s="85">
        <f t="shared" si="3"/>
        <v>6</v>
      </c>
      <c r="T104" s="85">
        <f t="shared" si="3"/>
        <v>3</v>
      </c>
      <c r="U104" s="85">
        <f t="shared" si="3"/>
        <v>4</v>
      </c>
      <c r="V104" s="85">
        <f t="shared" si="3"/>
        <v>5</v>
      </c>
      <c r="W104" s="85">
        <f t="shared" si="3"/>
        <v>2</v>
      </c>
      <c r="X104" s="85">
        <f t="shared" si="3"/>
        <v>0</v>
      </c>
      <c r="Y104" s="85">
        <f t="shared" si="3"/>
        <v>0</v>
      </c>
      <c r="Z104" s="85">
        <f t="shared" si="3"/>
        <v>2</v>
      </c>
      <c r="AA104" s="85">
        <f t="shared" si="3"/>
        <v>1</v>
      </c>
      <c r="AB104" s="85">
        <f t="shared" si="3"/>
        <v>0</v>
      </c>
      <c r="AC104" s="85">
        <f t="shared" si="3"/>
        <v>1</v>
      </c>
      <c r="AD104" s="85">
        <f t="shared" si="3"/>
        <v>0</v>
      </c>
      <c r="AE104" s="85">
        <f t="shared" si="3"/>
        <v>0</v>
      </c>
      <c r="AF104" s="85">
        <f t="shared" si="3"/>
        <v>2</v>
      </c>
      <c r="AG104" s="85">
        <f t="shared" si="3"/>
        <v>0</v>
      </c>
      <c r="AH104" s="85">
        <f t="shared" si="3"/>
        <v>5</v>
      </c>
      <c r="AI104" s="85">
        <f t="shared" si="3"/>
        <v>2</v>
      </c>
      <c r="AJ104" s="85">
        <f t="shared" si="3"/>
        <v>1</v>
      </c>
      <c r="AK104" s="85">
        <f t="shared" si="3"/>
        <v>1</v>
      </c>
      <c r="AL104" s="85">
        <f t="shared" si="3"/>
        <v>2</v>
      </c>
      <c r="AM104" s="85">
        <f t="shared" si="3"/>
        <v>0</v>
      </c>
      <c r="AN104" s="85">
        <f t="shared" si="3"/>
        <v>2</v>
      </c>
      <c r="AO104" s="85">
        <f t="shared" si="3"/>
        <v>1</v>
      </c>
      <c r="AP104" s="85">
        <f t="shared" si="3"/>
        <v>2</v>
      </c>
      <c r="AQ104" s="85">
        <f t="shared" si="3"/>
        <v>1</v>
      </c>
      <c r="AR104" s="85">
        <f t="shared" si="3"/>
        <v>2</v>
      </c>
      <c r="AS104" s="85">
        <f t="shared" si="3"/>
        <v>1</v>
      </c>
      <c r="AT104" s="85">
        <f t="shared" si="3"/>
        <v>1</v>
      </c>
      <c r="AU104" s="85">
        <f t="shared" si="3"/>
        <v>1</v>
      </c>
      <c r="AV104" s="85">
        <f t="shared" si="3"/>
        <v>3</v>
      </c>
      <c r="AW104" s="85">
        <f t="shared" si="3"/>
        <v>2</v>
      </c>
      <c r="AX104" s="85">
        <f t="shared" si="3"/>
        <v>3</v>
      </c>
      <c r="AY104" s="85">
        <f t="shared" si="3"/>
        <v>3</v>
      </c>
      <c r="AZ104" s="85">
        <f t="shared" si="3"/>
        <v>1</v>
      </c>
      <c r="BA104" s="85">
        <f t="shared" si="3"/>
        <v>3</v>
      </c>
      <c r="BB104" s="85">
        <f t="shared" si="3"/>
        <v>6</v>
      </c>
      <c r="BC104" s="85">
        <f>IFERROR(HLOOKUP(BC$103,$BC$97:$DB$100,2,0),)</f>
        <v>12</v>
      </c>
      <c r="BD104" s="85">
        <f t="shared" ref="BD104:DB104" si="4">IFERROR(HLOOKUP(BD$103,$BC$97:$DB$100,2,0),)</f>
        <v>7</v>
      </c>
      <c r="BE104" s="85">
        <f t="shared" si="4"/>
        <v>3</v>
      </c>
      <c r="BF104" s="85">
        <f t="shared" si="4"/>
        <v>3</v>
      </c>
      <c r="BG104" s="85">
        <f t="shared" si="4"/>
        <v>6</v>
      </c>
      <c r="BH104" s="85">
        <f t="shared" si="4"/>
        <v>5</v>
      </c>
      <c r="BI104" s="85">
        <f t="shared" si="4"/>
        <v>6</v>
      </c>
      <c r="BJ104" s="85">
        <f t="shared" si="4"/>
        <v>3</v>
      </c>
      <c r="BK104" s="85">
        <f t="shared" si="4"/>
        <v>5</v>
      </c>
      <c r="BL104" s="85">
        <f t="shared" si="4"/>
        <v>12</v>
      </c>
      <c r="BM104" s="85">
        <f t="shared" si="4"/>
        <v>8</v>
      </c>
      <c r="BN104" s="85">
        <f t="shared" si="4"/>
        <v>12</v>
      </c>
      <c r="BO104" s="85">
        <f t="shared" si="4"/>
        <v>5</v>
      </c>
      <c r="BP104" s="85">
        <f t="shared" si="4"/>
        <v>8</v>
      </c>
      <c r="BQ104" s="85">
        <f t="shared" si="4"/>
        <v>7</v>
      </c>
      <c r="BR104" s="85">
        <f t="shared" si="4"/>
        <v>9</v>
      </c>
      <c r="BS104" s="85">
        <f t="shared" si="4"/>
        <v>7</v>
      </c>
      <c r="BT104" s="85">
        <f t="shared" si="4"/>
        <v>4</v>
      </c>
      <c r="BU104" s="85">
        <f t="shared" si="4"/>
        <v>2</v>
      </c>
      <c r="BV104" s="85">
        <f t="shared" si="4"/>
        <v>7</v>
      </c>
      <c r="BW104" s="85">
        <f t="shared" si="4"/>
        <v>4</v>
      </c>
      <c r="BX104" s="85">
        <f t="shared" si="4"/>
        <v>0</v>
      </c>
      <c r="BY104" s="85">
        <f t="shared" si="4"/>
        <v>6</v>
      </c>
      <c r="BZ104" s="85">
        <f t="shared" si="4"/>
        <v>9</v>
      </c>
      <c r="CA104" s="85">
        <f t="shared" si="4"/>
        <v>3</v>
      </c>
      <c r="CB104" s="85">
        <f t="shared" si="4"/>
        <v>2</v>
      </c>
      <c r="CC104" s="85">
        <f t="shared" si="4"/>
        <v>5</v>
      </c>
      <c r="CD104" s="85">
        <f t="shared" si="4"/>
        <v>3</v>
      </c>
      <c r="CE104" s="85">
        <f t="shared" si="4"/>
        <v>0</v>
      </c>
      <c r="CF104" s="85">
        <f t="shared" si="4"/>
        <v>1</v>
      </c>
      <c r="CG104" s="85">
        <f t="shared" si="4"/>
        <v>1</v>
      </c>
      <c r="CH104" s="85">
        <f t="shared" si="4"/>
        <v>1</v>
      </c>
      <c r="CI104" s="85">
        <f t="shared" si="4"/>
        <v>2</v>
      </c>
      <c r="CJ104" s="85">
        <f t="shared" si="4"/>
        <v>5</v>
      </c>
      <c r="CK104" s="85">
        <f t="shared" si="4"/>
        <v>6</v>
      </c>
      <c r="CL104" s="85">
        <f t="shared" si="4"/>
        <v>1</v>
      </c>
      <c r="CM104" s="85">
        <f t="shared" si="4"/>
        <v>3</v>
      </c>
      <c r="CN104" s="85">
        <f t="shared" si="4"/>
        <v>5</v>
      </c>
      <c r="CO104" s="85">
        <f t="shared" si="4"/>
        <v>1</v>
      </c>
      <c r="CP104" s="85">
        <f t="shared" si="4"/>
        <v>1</v>
      </c>
      <c r="CQ104" s="85">
        <f t="shared" si="4"/>
        <v>1</v>
      </c>
      <c r="CR104" s="85">
        <f t="shared" si="4"/>
        <v>3</v>
      </c>
      <c r="CS104" s="85">
        <f t="shared" si="4"/>
        <v>8</v>
      </c>
      <c r="CT104" s="85">
        <f t="shared" si="4"/>
        <v>8</v>
      </c>
      <c r="CU104" s="85">
        <f t="shared" si="4"/>
        <v>4</v>
      </c>
      <c r="CV104" s="85">
        <f t="shared" si="4"/>
        <v>7</v>
      </c>
      <c r="CW104" s="85">
        <f t="shared" si="4"/>
        <v>5</v>
      </c>
      <c r="CX104" s="85">
        <f t="shared" si="4"/>
        <v>9</v>
      </c>
      <c r="CY104" s="85">
        <f t="shared" si="4"/>
        <v>16</v>
      </c>
      <c r="CZ104" s="85">
        <f t="shared" si="4"/>
        <v>8</v>
      </c>
      <c r="DA104" s="85">
        <f t="shared" si="4"/>
        <v>11</v>
      </c>
      <c r="DB104" s="85">
        <f t="shared" si="4"/>
        <v>14</v>
      </c>
      <c r="DC104" s="85">
        <f>IFERROR(HLOOKUP(DC$103,$DC$97:$DS$100,2,0),)</f>
        <v>7</v>
      </c>
      <c r="DD104" s="85">
        <f t="shared" ref="DD104:FB104" si="5">IFERROR(HLOOKUP(DD$103,$DC$97:$DS$100,2,0),)</f>
        <v>16</v>
      </c>
      <c r="DE104" s="85">
        <f t="shared" si="5"/>
        <v>15</v>
      </c>
      <c r="DF104" s="85">
        <f t="shared" si="5"/>
        <v>12</v>
      </c>
      <c r="DG104" s="85">
        <f t="shared" si="5"/>
        <v>17</v>
      </c>
      <c r="DH104" s="85">
        <f t="shared" si="5"/>
        <v>14</v>
      </c>
      <c r="DI104" s="85">
        <f t="shared" si="5"/>
        <v>16</v>
      </c>
      <c r="DJ104" s="85">
        <f t="shared" si="5"/>
        <v>14</v>
      </c>
      <c r="DK104" s="85">
        <f t="shared" si="5"/>
        <v>19</v>
      </c>
      <c r="DL104" s="85">
        <f t="shared" si="5"/>
        <v>15</v>
      </c>
      <c r="DM104" s="85">
        <f t="shared" si="5"/>
        <v>16</v>
      </c>
      <c r="DN104" s="85">
        <f t="shared" si="5"/>
        <v>12</v>
      </c>
      <c r="DO104" s="85">
        <f t="shared" si="5"/>
        <v>8</v>
      </c>
      <c r="DP104" s="85">
        <f t="shared" si="5"/>
        <v>7</v>
      </c>
      <c r="DQ104" s="85">
        <f t="shared" si="5"/>
        <v>9</v>
      </c>
      <c r="DR104" s="85">
        <f t="shared" si="5"/>
        <v>7</v>
      </c>
      <c r="DS104" s="85">
        <f t="shared" si="5"/>
        <v>0</v>
      </c>
      <c r="DT104" s="85">
        <f t="shared" si="5"/>
        <v>0</v>
      </c>
      <c r="DU104" s="85">
        <f t="shared" si="5"/>
        <v>0</v>
      </c>
      <c r="DV104" s="85">
        <f t="shared" si="5"/>
        <v>0</v>
      </c>
      <c r="DW104" s="85">
        <f t="shared" si="5"/>
        <v>0</v>
      </c>
      <c r="DX104" s="85">
        <f t="shared" si="5"/>
        <v>0</v>
      </c>
      <c r="DY104" s="85">
        <f t="shared" si="5"/>
        <v>0</v>
      </c>
      <c r="DZ104" s="85">
        <f t="shared" si="5"/>
        <v>0</v>
      </c>
      <c r="EA104" s="85">
        <f t="shared" si="5"/>
        <v>0</v>
      </c>
      <c r="EB104" s="85">
        <f t="shared" si="5"/>
        <v>0</v>
      </c>
      <c r="EC104" s="85">
        <f t="shared" si="5"/>
        <v>0</v>
      </c>
      <c r="ED104" s="85">
        <f t="shared" si="5"/>
        <v>0</v>
      </c>
      <c r="EE104" s="85">
        <f t="shared" si="5"/>
        <v>0</v>
      </c>
      <c r="EF104" s="85">
        <f t="shared" si="5"/>
        <v>0</v>
      </c>
      <c r="EG104" s="85">
        <f t="shared" si="5"/>
        <v>0</v>
      </c>
      <c r="EH104" s="85">
        <f t="shared" si="5"/>
        <v>0</v>
      </c>
      <c r="EI104" s="85">
        <f t="shared" si="5"/>
        <v>0</v>
      </c>
      <c r="EJ104" s="85">
        <f t="shared" si="5"/>
        <v>0</v>
      </c>
      <c r="EK104" s="85">
        <f t="shared" si="5"/>
        <v>0</v>
      </c>
      <c r="EL104" s="85">
        <f t="shared" si="5"/>
        <v>0</v>
      </c>
      <c r="EM104" s="85">
        <f t="shared" si="5"/>
        <v>0</v>
      </c>
      <c r="EN104" s="85">
        <f t="shared" si="5"/>
        <v>0</v>
      </c>
      <c r="EO104" s="85">
        <f t="shared" si="5"/>
        <v>0</v>
      </c>
      <c r="EP104" s="85">
        <f t="shared" si="5"/>
        <v>0</v>
      </c>
      <c r="EQ104" s="85">
        <f t="shared" si="5"/>
        <v>0</v>
      </c>
      <c r="ER104" s="85">
        <f t="shared" si="5"/>
        <v>0</v>
      </c>
      <c r="ES104" s="85">
        <f t="shared" si="5"/>
        <v>0</v>
      </c>
      <c r="ET104" s="85">
        <f t="shared" si="5"/>
        <v>0</v>
      </c>
      <c r="EU104" s="85">
        <f t="shared" si="5"/>
        <v>0</v>
      </c>
      <c r="EV104" s="85">
        <f t="shared" si="5"/>
        <v>0</v>
      </c>
      <c r="EW104" s="85">
        <f t="shared" si="5"/>
        <v>0</v>
      </c>
      <c r="EX104" s="85">
        <f t="shared" si="5"/>
        <v>0</v>
      </c>
      <c r="EY104" s="85">
        <f t="shared" si="5"/>
        <v>0</v>
      </c>
      <c r="EZ104" s="85">
        <f t="shared" si="5"/>
        <v>0</v>
      </c>
      <c r="FA104" s="85">
        <f t="shared" si="5"/>
        <v>0</v>
      </c>
      <c r="FB104" s="85">
        <f t="shared" si="5"/>
        <v>0</v>
      </c>
    </row>
    <row r="105" spans="2:158" x14ac:dyDescent="0.2">
      <c r="B105" s="62" t="str">
        <f>B99</f>
        <v>Dengue Con Signos De Alarma</v>
      </c>
      <c r="C105" s="85">
        <f>IFERROR(HLOOKUP(C$103,$C$97:$BB$100,3,0),)</f>
        <v>3</v>
      </c>
      <c r="D105" s="85">
        <f t="shared" ref="D105:BB105" si="6">IFERROR(HLOOKUP(D$103,$C$97:$BB$100,3,0),)</f>
        <v>1</v>
      </c>
      <c r="E105" s="85">
        <f t="shared" si="6"/>
        <v>5</v>
      </c>
      <c r="F105" s="85">
        <f t="shared" si="6"/>
        <v>1</v>
      </c>
      <c r="G105" s="85">
        <f t="shared" si="6"/>
        <v>5</v>
      </c>
      <c r="H105" s="85">
        <f t="shared" si="6"/>
        <v>2</v>
      </c>
      <c r="I105" s="85">
        <f t="shared" si="6"/>
        <v>6</v>
      </c>
      <c r="J105" s="85">
        <f t="shared" si="6"/>
        <v>7</v>
      </c>
      <c r="K105" s="85">
        <f t="shared" si="6"/>
        <v>1</v>
      </c>
      <c r="L105" s="85">
        <f t="shared" si="6"/>
        <v>3</v>
      </c>
      <c r="M105" s="85">
        <f t="shared" si="6"/>
        <v>2</v>
      </c>
      <c r="N105" s="85">
        <f t="shared" si="6"/>
        <v>3</v>
      </c>
      <c r="O105" s="85">
        <f t="shared" si="6"/>
        <v>0</v>
      </c>
      <c r="P105" s="85">
        <f t="shared" si="6"/>
        <v>2</v>
      </c>
      <c r="Q105" s="85">
        <f t="shared" si="6"/>
        <v>0</v>
      </c>
      <c r="R105" s="85">
        <f t="shared" si="6"/>
        <v>2</v>
      </c>
      <c r="S105" s="85">
        <f t="shared" si="6"/>
        <v>1</v>
      </c>
      <c r="T105" s="85">
        <f t="shared" si="6"/>
        <v>0</v>
      </c>
      <c r="U105" s="85">
        <f t="shared" si="6"/>
        <v>1</v>
      </c>
      <c r="V105" s="85">
        <f t="shared" si="6"/>
        <v>0</v>
      </c>
      <c r="W105" s="85">
        <f t="shared" si="6"/>
        <v>0</v>
      </c>
      <c r="X105" s="85">
        <f t="shared" si="6"/>
        <v>0</v>
      </c>
      <c r="Y105" s="85">
        <f t="shared" si="6"/>
        <v>1</v>
      </c>
      <c r="Z105" s="85">
        <f t="shared" si="6"/>
        <v>1</v>
      </c>
      <c r="AA105" s="85">
        <f t="shared" si="6"/>
        <v>0</v>
      </c>
      <c r="AB105" s="85">
        <f t="shared" si="6"/>
        <v>0</v>
      </c>
      <c r="AC105" s="85">
        <f t="shared" si="6"/>
        <v>3</v>
      </c>
      <c r="AD105" s="85">
        <f t="shared" si="6"/>
        <v>3</v>
      </c>
      <c r="AE105" s="85">
        <f t="shared" si="6"/>
        <v>0</v>
      </c>
      <c r="AF105" s="85">
        <f t="shared" si="6"/>
        <v>0</v>
      </c>
      <c r="AG105" s="85">
        <f t="shared" si="6"/>
        <v>0</v>
      </c>
      <c r="AH105" s="85">
        <f t="shared" si="6"/>
        <v>1</v>
      </c>
      <c r="AI105" s="85">
        <f t="shared" si="6"/>
        <v>0</v>
      </c>
      <c r="AJ105" s="85">
        <f t="shared" si="6"/>
        <v>0</v>
      </c>
      <c r="AK105" s="85">
        <f t="shared" si="6"/>
        <v>1</v>
      </c>
      <c r="AL105" s="85">
        <f t="shared" si="6"/>
        <v>0</v>
      </c>
      <c r="AM105" s="85">
        <f t="shared" si="6"/>
        <v>2</v>
      </c>
      <c r="AN105" s="85">
        <f t="shared" si="6"/>
        <v>0</v>
      </c>
      <c r="AO105" s="85">
        <f t="shared" si="6"/>
        <v>0</v>
      </c>
      <c r="AP105" s="85">
        <f t="shared" si="6"/>
        <v>1</v>
      </c>
      <c r="AQ105" s="85">
        <f t="shared" si="6"/>
        <v>2</v>
      </c>
      <c r="AR105" s="85">
        <f t="shared" si="6"/>
        <v>0</v>
      </c>
      <c r="AS105" s="85">
        <f t="shared" si="6"/>
        <v>1</v>
      </c>
      <c r="AT105" s="85">
        <f t="shared" si="6"/>
        <v>0</v>
      </c>
      <c r="AU105" s="85">
        <f t="shared" si="6"/>
        <v>2</v>
      </c>
      <c r="AV105" s="85">
        <f t="shared" si="6"/>
        <v>3</v>
      </c>
      <c r="AW105" s="85">
        <f t="shared" si="6"/>
        <v>0</v>
      </c>
      <c r="AX105" s="85">
        <f t="shared" si="6"/>
        <v>0</v>
      </c>
      <c r="AY105" s="85">
        <f t="shared" si="6"/>
        <v>0</v>
      </c>
      <c r="AZ105" s="85">
        <f t="shared" si="6"/>
        <v>2</v>
      </c>
      <c r="BA105" s="85">
        <f t="shared" si="6"/>
        <v>3</v>
      </c>
      <c r="BB105" s="85">
        <f t="shared" si="6"/>
        <v>0</v>
      </c>
      <c r="BC105" s="85">
        <f>IFERROR(HLOOKUP(BC$103,$BC$97:$DB$100,3,0),)</f>
        <v>0</v>
      </c>
      <c r="BD105" s="85">
        <f t="shared" ref="BD105:DB105" si="7">IFERROR(HLOOKUP(BD$103,$BC$97:$DB$100,3,0),)</f>
        <v>1</v>
      </c>
      <c r="BE105" s="85">
        <f t="shared" si="7"/>
        <v>1</v>
      </c>
      <c r="BF105" s="85">
        <f t="shared" si="7"/>
        <v>1</v>
      </c>
      <c r="BG105" s="85">
        <f t="shared" si="7"/>
        <v>3</v>
      </c>
      <c r="BH105" s="85">
        <f t="shared" si="7"/>
        <v>2</v>
      </c>
      <c r="BI105" s="85">
        <f t="shared" si="7"/>
        <v>4</v>
      </c>
      <c r="BJ105" s="85">
        <f t="shared" si="7"/>
        <v>5</v>
      </c>
      <c r="BK105" s="85">
        <f t="shared" si="7"/>
        <v>3</v>
      </c>
      <c r="BL105" s="85">
        <f t="shared" si="7"/>
        <v>7</v>
      </c>
      <c r="BM105" s="85">
        <f t="shared" si="7"/>
        <v>1</v>
      </c>
      <c r="BN105" s="85">
        <f t="shared" si="7"/>
        <v>4</v>
      </c>
      <c r="BO105" s="85">
        <f t="shared" si="7"/>
        <v>7</v>
      </c>
      <c r="BP105" s="85">
        <f t="shared" si="7"/>
        <v>2</v>
      </c>
      <c r="BQ105" s="85">
        <f t="shared" si="7"/>
        <v>1</v>
      </c>
      <c r="BR105" s="85">
        <f t="shared" si="7"/>
        <v>3</v>
      </c>
      <c r="BS105" s="85">
        <f t="shared" si="7"/>
        <v>1</v>
      </c>
      <c r="BT105" s="85">
        <f t="shared" si="7"/>
        <v>0</v>
      </c>
      <c r="BU105" s="85">
        <f t="shared" si="7"/>
        <v>1</v>
      </c>
      <c r="BV105" s="85">
        <f t="shared" si="7"/>
        <v>1</v>
      </c>
      <c r="BW105" s="85">
        <f t="shared" si="7"/>
        <v>4</v>
      </c>
      <c r="BX105" s="85">
        <f t="shared" si="7"/>
        <v>3</v>
      </c>
      <c r="BY105" s="85">
        <f t="shared" si="7"/>
        <v>1</v>
      </c>
      <c r="BZ105" s="85">
        <f t="shared" si="7"/>
        <v>0</v>
      </c>
      <c r="CA105" s="85">
        <f t="shared" si="7"/>
        <v>3</v>
      </c>
      <c r="CB105" s="85">
        <f t="shared" si="7"/>
        <v>1</v>
      </c>
      <c r="CC105" s="85">
        <f t="shared" si="7"/>
        <v>0</v>
      </c>
      <c r="CD105" s="85">
        <f t="shared" si="7"/>
        <v>1</v>
      </c>
      <c r="CE105" s="85">
        <f t="shared" si="7"/>
        <v>1</v>
      </c>
      <c r="CF105" s="85">
        <f t="shared" si="7"/>
        <v>0</v>
      </c>
      <c r="CG105" s="85">
        <f t="shared" si="7"/>
        <v>0</v>
      </c>
      <c r="CH105" s="85">
        <f t="shared" si="7"/>
        <v>4</v>
      </c>
      <c r="CI105" s="85">
        <f t="shared" si="7"/>
        <v>0</v>
      </c>
      <c r="CJ105" s="85">
        <f t="shared" si="7"/>
        <v>3</v>
      </c>
      <c r="CK105" s="85">
        <f t="shared" si="7"/>
        <v>1</v>
      </c>
      <c r="CL105" s="85">
        <f t="shared" si="7"/>
        <v>0</v>
      </c>
      <c r="CM105" s="85">
        <f t="shared" si="7"/>
        <v>1</v>
      </c>
      <c r="CN105" s="85">
        <f t="shared" si="7"/>
        <v>3</v>
      </c>
      <c r="CO105" s="85">
        <f t="shared" si="7"/>
        <v>1</v>
      </c>
      <c r="CP105" s="85">
        <f t="shared" si="7"/>
        <v>1</v>
      </c>
      <c r="CQ105" s="85">
        <f t="shared" si="7"/>
        <v>0</v>
      </c>
      <c r="CR105" s="85">
        <f t="shared" si="7"/>
        <v>1</v>
      </c>
      <c r="CS105" s="85">
        <f t="shared" si="7"/>
        <v>2</v>
      </c>
      <c r="CT105" s="85">
        <f t="shared" si="7"/>
        <v>1</v>
      </c>
      <c r="CU105" s="85">
        <f t="shared" si="7"/>
        <v>2</v>
      </c>
      <c r="CV105" s="85">
        <f t="shared" si="7"/>
        <v>1</v>
      </c>
      <c r="CW105" s="85">
        <f t="shared" si="7"/>
        <v>2</v>
      </c>
      <c r="CX105" s="85">
        <f t="shared" si="7"/>
        <v>1</v>
      </c>
      <c r="CY105" s="85">
        <f t="shared" si="7"/>
        <v>0</v>
      </c>
      <c r="CZ105" s="85">
        <f t="shared" si="7"/>
        <v>2</v>
      </c>
      <c r="DA105" s="85">
        <f t="shared" si="7"/>
        <v>2</v>
      </c>
      <c r="DB105" s="85">
        <f t="shared" si="7"/>
        <v>1</v>
      </c>
      <c r="DC105" s="85">
        <f>IFERROR(HLOOKUP(DC$103,$DC$97:$DS$100,3,0),)</f>
        <v>4</v>
      </c>
      <c r="DD105" s="85">
        <f t="shared" ref="DD105:FB105" si="8">IFERROR(HLOOKUP(DD$103,$DC$97:$DS$100,3,0),)</f>
        <v>3</v>
      </c>
      <c r="DE105" s="85">
        <f t="shared" si="8"/>
        <v>1</v>
      </c>
      <c r="DF105" s="85">
        <f t="shared" si="8"/>
        <v>2</v>
      </c>
      <c r="DG105" s="85">
        <f t="shared" si="8"/>
        <v>0</v>
      </c>
      <c r="DH105" s="85">
        <f t="shared" si="8"/>
        <v>0</v>
      </c>
      <c r="DI105" s="85">
        <f t="shared" si="8"/>
        <v>0</v>
      </c>
      <c r="DJ105" s="85">
        <f t="shared" si="8"/>
        <v>1</v>
      </c>
      <c r="DK105" s="85">
        <f t="shared" si="8"/>
        <v>2</v>
      </c>
      <c r="DL105" s="85">
        <f t="shared" si="8"/>
        <v>7</v>
      </c>
      <c r="DM105" s="85">
        <f t="shared" si="8"/>
        <v>0</v>
      </c>
      <c r="DN105" s="85">
        <f t="shared" si="8"/>
        <v>1</v>
      </c>
      <c r="DO105" s="85">
        <f t="shared" si="8"/>
        <v>0</v>
      </c>
      <c r="DP105" s="85">
        <f t="shared" si="8"/>
        <v>1</v>
      </c>
      <c r="DQ105" s="85">
        <f t="shared" si="8"/>
        <v>2</v>
      </c>
      <c r="DR105" s="85">
        <f t="shared" si="8"/>
        <v>2</v>
      </c>
      <c r="DS105" s="85">
        <f t="shared" si="8"/>
        <v>0</v>
      </c>
      <c r="DT105" s="85">
        <f t="shared" si="8"/>
        <v>0</v>
      </c>
      <c r="DU105" s="85">
        <f t="shared" si="8"/>
        <v>0</v>
      </c>
      <c r="DV105" s="85">
        <f t="shared" si="8"/>
        <v>0</v>
      </c>
      <c r="DW105" s="85">
        <f t="shared" si="8"/>
        <v>0</v>
      </c>
      <c r="DX105" s="85">
        <f t="shared" si="8"/>
        <v>0</v>
      </c>
      <c r="DY105" s="85">
        <f t="shared" si="8"/>
        <v>0</v>
      </c>
      <c r="DZ105" s="85">
        <f t="shared" si="8"/>
        <v>0</v>
      </c>
      <c r="EA105" s="85">
        <f t="shared" si="8"/>
        <v>0</v>
      </c>
      <c r="EB105" s="85">
        <f t="shared" si="8"/>
        <v>0</v>
      </c>
      <c r="EC105" s="85">
        <f t="shared" si="8"/>
        <v>0</v>
      </c>
      <c r="ED105" s="85">
        <f t="shared" si="8"/>
        <v>0</v>
      </c>
      <c r="EE105" s="85">
        <f t="shared" si="8"/>
        <v>0</v>
      </c>
      <c r="EF105" s="85">
        <f t="shared" si="8"/>
        <v>0</v>
      </c>
      <c r="EG105" s="85">
        <f t="shared" si="8"/>
        <v>0</v>
      </c>
      <c r="EH105" s="85">
        <f t="shared" si="8"/>
        <v>0</v>
      </c>
      <c r="EI105" s="85">
        <f t="shared" si="8"/>
        <v>0</v>
      </c>
      <c r="EJ105" s="85">
        <f t="shared" si="8"/>
        <v>0</v>
      </c>
      <c r="EK105" s="85">
        <f t="shared" si="8"/>
        <v>0</v>
      </c>
      <c r="EL105" s="85">
        <f t="shared" si="8"/>
        <v>0</v>
      </c>
      <c r="EM105" s="85">
        <f t="shared" si="8"/>
        <v>0</v>
      </c>
      <c r="EN105" s="85">
        <f t="shared" si="8"/>
        <v>0</v>
      </c>
      <c r="EO105" s="85">
        <f t="shared" si="8"/>
        <v>0</v>
      </c>
      <c r="EP105" s="85">
        <f t="shared" si="8"/>
        <v>0</v>
      </c>
      <c r="EQ105" s="85">
        <f t="shared" si="8"/>
        <v>0</v>
      </c>
      <c r="ER105" s="85">
        <f t="shared" si="8"/>
        <v>0</v>
      </c>
      <c r="ES105" s="85">
        <f t="shared" si="8"/>
        <v>0</v>
      </c>
      <c r="ET105" s="85">
        <f t="shared" si="8"/>
        <v>0</v>
      </c>
      <c r="EU105" s="85">
        <f t="shared" si="8"/>
        <v>0</v>
      </c>
      <c r="EV105" s="85">
        <f t="shared" si="8"/>
        <v>0</v>
      </c>
      <c r="EW105" s="85">
        <f t="shared" si="8"/>
        <v>0</v>
      </c>
      <c r="EX105" s="85">
        <f t="shared" si="8"/>
        <v>0</v>
      </c>
      <c r="EY105" s="85">
        <f t="shared" si="8"/>
        <v>0</v>
      </c>
      <c r="EZ105" s="85">
        <f t="shared" si="8"/>
        <v>0</v>
      </c>
      <c r="FA105" s="85">
        <f t="shared" si="8"/>
        <v>0</v>
      </c>
      <c r="FB105" s="85">
        <f t="shared" si="8"/>
        <v>0</v>
      </c>
    </row>
    <row r="106" spans="2:158" x14ac:dyDescent="0.2">
      <c r="B106" s="62" t="s">
        <v>138</v>
      </c>
      <c r="C106" s="85">
        <f>IFERROR(HLOOKUP(C$103,$C$97:$BB$100,4,0),)</f>
        <v>0</v>
      </c>
      <c r="D106" s="85">
        <f t="shared" ref="D106:BB106" si="9">IFERROR(HLOOKUP(D$103,$C$97:$BB$100,4,0),)</f>
        <v>0</v>
      </c>
      <c r="E106" s="85">
        <f t="shared" si="9"/>
        <v>0</v>
      </c>
      <c r="F106" s="85">
        <f t="shared" si="9"/>
        <v>0</v>
      </c>
      <c r="G106" s="85">
        <f t="shared" si="9"/>
        <v>0</v>
      </c>
      <c r="H106" s="85">
        <f t="shared" si="9"/>
        <v>0</v>
      </c>
      <c r="I106" s="85">
        <f t="shared" si="9"/>
        <v>1</v>
      </c>
      <c r="J106" s="85">
        <f t="shared" si="9"/>
        <v>0</v>
      </c>
      <c r="K106" s="85">
        <f t="shared" si="9"/>
        <v>0</v>
      </c>
      <c r="L106" s="85">
        <f t="shared" si="9"/>
        <v>0</v>
      </c>
      <c r="M106" s="85">
        <f t="shared" si="9"/>
        <v>0</v>
      </c>
      <c r="N106" s="85">
        <f t="shared" si="9"/>
        <v>0</v>
      </c>
      <c r="O106" s="85">
        <f t="shared" si="9"/>
        <v>0</v>
      </c>
      <c r="P106" s="85">
        <f t="shared" si="9"/>
        <v>0</v>
      </c>
      <c r="Q106" s="85">
        <f t="shared" si="9"/>
        <v>0</v>
      </c>
      <c r="R106" s="85">
        <f t="shared" si="9"/>
        <v>0</v>
      </c>
      <c r="S106" s="85">
        <f t="shared" si="9"/>
        <v>0</v>
      </c>
      <c r="T106" s="85">
        <f t="shared" si="9"/>
        <v>0</v>
      </c>
      <c r="U106" s="85">
        <f t="shared" si="9"/>
        <v>1</v>
      </c>
      <c r="V106" s="85">
        <f t="shared" si="9"/>
        <v>0</v>
      </c>
      <c r="W106" s="85">
        <f t="shared" si="9"/>
        <v>0</v>
      </c>
      <c r="X106" s="85">
        <f t="shared" si="9"/>
        <v>0</v>
      </c>
      <c r="Y106" s="85">
        <f t="shared" si="9"/>
        <v>0</v>
      </c>
      <c r="Z106" s="85">
        <f t="shared" si="9"/>
        <v>0</v>
      </c>
      <c r="AA106" s="85">
        <f t="shared" si="9"/>
        <v>0</v>
      </c>
      <c r="AB106" s="85">
        <f t="shared" si="9"/>
        <v>1</v>
      </c>
      <c r="AC106" s="85">
        <f t="shared" si="9"/>
        <v>0</v>
      </c>
      <c r="AD106" s="85">
        <f t="shared" si="9"/>
        <v>0</v>
      </c>
      <c r="AE106" s="85">
        <f t="shared" si="9"/>
        <v>0</v>
      </c>
      <c r="AF106" s="85">
        <f t="shared" si="9"/>
        <v>0</v>
      </c>
      <c r="AG106" s="85">
        <f t="shared" si="9"/>
        <v>0</v>
      </c>
      <c r="AH106" s="85">
        <f t="shared" si="9"/>
        <v>0</v>
      </c>
      <c r="AI106" s="85">
        <f t="shared" si="9"/>
        <v>0</v>
      </c>
      <c r="AJ106" s="85">
        <f t="shared" si="9"/>
        <v>0</v>
      </c>
      <c r="AK106" s="85">
        <f t="shared" si="9"/>
        <v>0</v>
      </c>
      <c r="AL106" s="85">
        <f t="shared" si="9"/>
        <v>0</v>
      </c>
      <c r="AM106" s="85">
        <f t="shared" si="9"/>
        <v>0</v>
      </c>
      <c r="AN106" s="85">
        <f t="shared" si="9"/>
        <v>0</v>
      </c>
      <c r="AO106" s="85">
        <f t="shared" si="9"/>
        <v>0</v>
      </c>
      <c r="AP106" s="85">
        <f t="shared" si="9"/>
        <v>0</v>
      </c>
      <c r="AQ106" s="85">
        <f t="shared" si="9"/>
        <v>1</v>
      </c>
      <c r="AR106" s="85">
        <f t="shared" si="9"/>
        <v>0</v>
      </c>
      <c r="AS106" s="85">
        <f t="shared" si="9"/>
        <v>0</v>
      </c>
      <c r="AT106" s="85">
        <f t="shared" si="9"/>
        <v>0</v>
      </c>
      <c r="AU106" s="85">
        <f t="shared" si="9"/>
        <v>0</v>
      </c>
      <c r="AV106" s="85">
        <f t="shared" si="9"/>
        <v>0</v>
      </c>
      <c r="AW106" s="85">
        <f t="shared" si="9"/>
        <v>0</v>
      </c>
      <c r="AX106" s="85">
        <f t="shared" si="9"/>
        <v>0</v>
      </c>
      <c r="AY106" s="85">
        <f t="shared" si="9"/>
        <v>0</v>
      </c>
      <c r="AZ106" s="85">
        <f t="shared" si="9"/>
        <v>0</v>
      </c>
      <c r="BA106" s="85">
        <f t="shared" si="9"/>
        <v>1</v>
      </c>
      <c r="BB106" s="85">
        <f t="shared" si="9"/>
        <v>0</v>
      </c>
      <c r="BC106" s="85">
        <f>IFERROR(HLOOKUP(BC$103,$BC$97:$DB$100,4,0),)</f>
        <v>1</v>
      </c>
      <c r="BD106" s="85">
        <f t="shared" ref="BD106:DB106" si="10">IFERROR(HLOOKUP(BD$103,$BC$97:$DB$100,4,0),)</f>
        <v>0</v>
      </c>
      <c r="BE106" s="85">
        <f t="shared" si="10"/>
        <v>0</v>
      </c>
      <c r="BF106" s="85">
        <f t="shared" si="10"/>
        <v>0</v>
      </c>
      <c r="BG106" s="85">
        <f t="shared" si="10"/>
        <v>0</v>
      </c>
      <c r="BH106" s="85">
        <f t="shared" si="10"/>
        <v>1</v>
      </c>
      <c r="BI106" s="85">
        <f t="shared" si="10"/>
        <v>0</v>
      </c>
      <c r="BJ106" s="85">
        <f t="shared" si="10"/>
        <v>0</v>
      </c>
      <c r="BK106" s="85">
        <f t="shared" si="10"/>
        <v>0</v>
      </c>
      <c r="BL106" s="85">
        <f t="shared" si="10"/>
        <v>0</v>
      </c>
      <c r="BM106" s="85">
        <f t="shared" si="10"/>
        <v>0</v>
      </c>
      <c r="BN106" s="85">
        <f t="shared" si="10"/>
        <v>0</v>
      </c>
      <c r="BO106" s="85">
        <f t="shared" si="10"/>
        <v>0</v>
      </c>
      <c r="BP106" s="85">
        <f t="shared" si="10"/>
        <v>0</v>
      </c>
      <c r="BQ106" s="85">
        <f t="shared" si="10"/>
        <v>0</v>
      </c>
      <c r="BR106" s="85">
        <f t="shared" si="10"/>
        <v>0</v>
      </c>
      <c r="BS106" s="85">
        <f t="shared" si="10"/>
        <v>0</v>
      </c>
      <c r="BT106" s="85">
        <f t="shared" si="10"/>
        <v>0</v>
      </c>
      <c r="BU106" s="85">
        <f t="shared" si="10"/>
        <v>0</v>
      </c>
      <c r="BV106" s="85">
        <f t="shared" si="10"/>
        <v>0</v>
      </c>
      <c r="BW106" s="85">
        <f t="shared" si="10"/>
        <v>0</v>
      </c>
      <c r="BX106" s="85">
        <f t="shared" si="10"/>
        <v>0</v>
      </c>
      <c r="BY106" s="85">
        <f t="shared" si="10"/>
        <v>0</v>
      </c>
      <c r="BZ106" s="85">
        <f t="shared" si="10"/>
        <v>0</v>
      </c>
      <c r="CA106" s="85">
        <f t="shared" si="10"/>
        <v>0</v>
      </c>
      <c r="CB106" s="85">
        <f t="shared" si="10"/>
        <v>0</v>
      </c>
      <c r="CC106" s="85">
        <f t="shared" si="10"/>
        <v>0</v>
      </c>
      <c r="CD106" s="85">
        <f t="shared" si="10"/>
        <v>0</v>
      </c>
      <c r="CE106" s="85">
        <f t="shared" si="10"/>
        <v>0</v>
      </c>
      <c r="CF106" s="85">
        <f t="shared" si="10"/>
        <v>0</v>
      </c>
      <c r="CG106" s="85">
        <f t="shared" si="10"/>
        <v>0</v>
      </c>
      <c r="CH106" s="85">
        <f t="shared" si="10"/>
        <v>0</v>
      </c>
      <c r="CI106" s="85">
        <f t="shared" si="10"/>
        <v>0</v>
      </c>
      <c r="CJ106" s="85">
        <f t="shared" si="10"/>
        <v>0</v>
      </c>
      <c r="CK106" s="85">
        <f t="shared" si="10"/>
        <v>0</v>
      </c>
      <c r="CL106" s="85">
        <f t="shared" si="10"/>
        <v>0</v>
      </c>
      <c r="CM106" s="85">
        <f t="shared" si="10"/>
        <v>0</v>
      </c>
      <c r="CN106" s="85">
        <f t="shared" si="10"/>
        <v>0</v>
      </c>
      <c r="CO106" s="85">
        <f t="shared" si="10"/>
        <v>0</v>
      </c>
      <c r="CP106" s="85">
        <f t="shared" si="10"/>
        <v>1</v>
      </c>
      <c r="CQ106" s="85">
        <f t="shared" si="10"/>
        <v>0</v>
      </c>
      <c r="CR106" s="85">
        <f t="shared" si="10"/>
        <v>1</v>
      </c>
      <c r="CS106" s="85">
        <f t="shared" si="10"/>
        <v>0</v>
      </c>
      <c r="CT106" s="85">
        <f t="shared" si="10"/>
        <v>0</v>
      </c>
      <c r="CU106" s="85">
        <f t="shared" si="10"/>
        <v>0</v>
      </c>
      <c r="CV106" s="85">
        <f t="shared" si="10"/>
        <v>0</v>
      </c>
      <c r="CW106" s="85">
        <f t="shared" si="10"/>
        <v>0</v>
      </c>
      <c r="CX106" s="85">
        <f t="shared" si="10"/>
        <v>0</v>
      </c>
      <c r="CY106" s="85">
        <f t="shared" si="10"/>
        <v>0</v>
      </c>
      <c r="CZ106" s="85">
        <f t="shared" si="10"/>
        <v>0</v>
      </c>
      <c r="DA106" s="85">
        <f t="shared" si="10"/>
        <v>0</v>
      </c>
      <c r="DB106" s="85">
        <f t="shared" si="10"/>
        <v>0</v>
      </c>
      <c r="DC106" s="85">
        <f>IFERROR(HLOOKUP(DC$103,$DC$97:$DS$100,4,0),)</f>
        <v>0</v>
      </c>
      <c r="DD106" s="85">
        <f t="shared" ref="DD106:FB106" si="11">IFERROR(HLOOKUP(DD$103,$DC$97:$DS$100,4,0),)</f>
        <v>0</v>
      </c>
      <c r="DE106" s="85">
        <f t="shared" si="11"/>
        <v>0</v>
      </c>
      <c r="DF106" s="85">
        <f t="shared" si="11"/>
        <v>0</v>
      </c>
      <c r="DG106" s="85">
        <f t="shared" si="11"/>
        <v>0</v>
      </c>
      <c r="DH106" s="85">
        <f t="shared" si="11"/>
        <v>0</v>
      </c>
      <c r="DI106" s="85">
        <f t="shared" si="11"/>
        <v>0</v>
      </c>
      <c r="DJ106" s="85">
        <f t="shared" si="11"/>
        <v>0</v>
      </c>
      <c r="DK106" s="85">
        <f t="shared" si="11"/>
        <v>0</v>
      </c>
      <c r="DL106" s="85">
        <f t="shared" si="11"/>
        <v>0</v>
      </c>
      <c r="DM106" s="85">
        <f t="shared" si="11"/>
        <v>0</v>
      </c>
      <c r="DN106" s="85">
        <f t="shared" si="11"/>
        <v>0</v>
      </c>
      <c r="DO106" s="85">
        <f t="shared" si="11"/>
        <v>0</v>
      </c>
      <c r="DP106" s="85">
        <f t="shared" si="11"/>
        <v>0</v>
      </c>
      <c r="DQ106" s="85">
        <f t="shared" si="11"/>
        <v>0</v>
      </c>
      <c r="DR106" s="85">
        <f t="shared" si="11"/>
        <v>0</v>
      </c>
      <c r="DS106" s="85">
        <f t="shared" si="11"/>
        <v>0</v>
      </c>
      <c r="DT106" s="85">
        <f t="shared" si="11"/>
        <v>0</v>
      </c>
      <c r="DU106" s="85">
        <f t="shared" si="11"/>
        <v>0</v>
      </c>
      <c r="DV106" s="85">
        <f t="shared" si="11"/>
        <v>0</v>
      </c>
      <c r="DW106" s="85">
        <f t="shared" si="11"/>
        <v>0</v>
      </c>
      <c r="DX106" s="85">
        <f t="shared" si="11"/>
        <v>0</v>
      </c>
      <c r="DY106" s="85">
        <f t="shared" si="11"/>
        <v>0</v>
      </c>
      <c r="DZ106" s="85">
        <f t="shared" si="11"/>
        <v>0</v>
      </c>
      <c r="EA106" s="85">
        <f t="shared" si="11"/>
        <v>0</v>
      </c>
      <c r="EB106" s="85">
        <f t="shared" si="11"/>
        <v>0</v>
      </c>
      <c r="EC106" s="85">
        <f t="shared" si="11"/>
        <v>0</v>
      </c>
      <c r="ED106" s="85">
        <f t="shared" si="11"/>
        <v>0</v>
      </c>
      <c r="EE106" s="85">
        <f t="shared" si="11"/>
        <v>0</v>
      </c>
      <c r="EF106" s="85">
        <f t="shared" si="11"/>
        <v>0</v>
      </c>
      <c r="EG106" s="85">
        <f t="shared" si="11"/>
        <v>0</v>
      </c>
      <c r="EH106" s="85">
        <f t="shared" si="11"/>
        <v>0</v>
      </c>
      <c r="EI106" s="85">
        <f t="shared" si="11"/>
        <v>0</v>
      </c>
      <c r="EJ106" s="85">
        <f t="shared" si="11"/>
        <v>0</v>
      </c>
      <c r="EK106" s="85">
        <f t="shared" si="11"/>
        <v>0</v>
      </c>
      <c r="EL106" s="85">
        <f t="shared" si="11"/>
        <v>0</v>
      </c>
      <c r="EM106" s="85">
        <f t="shared" si="11"/>
        <v>0</v>
      </c>
      <c r="EN106" s="85">
        <f t="shared" si="11"/>
        <v>0</v>
      </c>
      <c r="EO106" s="85">
        <f t="shared" si="11"/>
        <v>0</v>
      </c>
      <c r="EP106" s="85">
        <f t="shared" si="11"/>
        <v>0</v>
      </c>
      <c r="EQ106" s="85">
        <f t="shared" si="11"/>
        <v>0</v>
      </c>
      <c r="ER106" s="85">
        <f t="shared" si="11"/>
        <v>0</v>
      </c>
      <c r="ES106" s="85">
        <f t="shared" si="11"/>
        <v>0</v>
      </c>
      <c r="ET106" s="85">
        <f t="shared" si="11"/>
        <v>0</v>
      </c>
      <c r="EU106" s="85">
        <f t="shared" si="11"/>
        <v>0</v>
      </c>
      <c r="EV106" s="85">
        <f t="shared" si="11"/>
        <v>0</v>
      </c>
      <c r="EW106" s="85">
        <f t="shared" si="11"/>
        <v>0</v>
      </c>
      <c r="EX106" s="85">
        <f t="shared" si="11"/>
        <v>0</v>
      </c>
      <c r="EY106" s="85">
        <f t="shared" si="11"/>
        <v>0</v>
      </c>
      <c r="EZ106" s="85">
        <f t="shared" si="11"/>
        <v>0</v>
      </c>
      <c r="FA106" s="85">
        <f t="shared" si="11"/>
        <v>0</v>
      </c>
      <c r="FB106" s="85">
        <f t="shared" si="11"/>
        <v>0</v>
      </c>
    </row>
    <row r="107" spans="2:158" x14ac:dyDescent="0.2">
      <c r="B107" s="62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</row>
    <row r="111" spans="2:158" ht="15" x14ac:dyDescent="0.25">
      <c r="B111" s="71" t="s">
        <v>162</v>
      </c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</row>
    <row r="112" spans="2:158" ht="15" x14ac:dyDescent="0.25">
      <c r="B112" s="61" t="s">
        <v>123</v>
      </c>
      <c r="C112" t="s" vm="7">
        <v>184</v>
      </c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</row>
    <row r="113" spans="1:55" ht="15" x14ac:dyDescent="0.25">
      <c r="B113" s="61" t="s">
        <v>185</v>
      </c>
      <c r="C113" t="s" vm="8">
        <v>186</v>
      </c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</row>
    <row r="114" spans="1:55" ht="15" x14ac:dyDescent="0.25">
      <c r="B114" s="61" t="s">
        <v>2</v>
      </c>
      <c r="C114" t="s" vm="5">
        <v>133</v>
      </c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</row>
    <row r="115" spans="1:55" ht="15" x14ac:dyDescent="0.25">
      <c r="B115" s="61" t="s">
        <v>128</v>
      </c>
      <c r="C115" t="s" vm="2">
        <v>101</v>
      </c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</row>
    <row r="116" spans="1:55" ht="15" x14ac:dyDescent="0.25">
      <c r="AO116" s="1"/>
      <c r="AP116" s="1"/>
      <c r="AQ116" s="1"/>
    </row>
    <row r="117" spans="1:55" x14ac:dyDescent="0.2">
      <c r="B117" s="61" t="s">
        <v>127</v>
      </c>
      <c r="C117" s="61" t="s">
        <v>126</v>
      </c>
    </row>
    <row r="118" spans="1:55" x14ac:dyDescent="0.2">
      <c r="B118" s="61" t="s">
        <v>125</v>
      </c>
      <c r="C118">
        <v>1</v>
      </c>
      <c r="D118">
        <v>2</v>
      </c>
      <c r="E118">
        <v>3</v>
      </c>
      <c r="F118">
        <v>4</v>
      </c>
      <c r="G118">
        <v>5</v>
      </c>
      <c r="H118">
        <v>6</v>
      </c>
      <c r="I118">
        <v>7</v>
      </c>
      <c r="J118">
        <v>8</v>
      </c>
      <c r="K118">
        <v>9</v>
      </c>
      <c r="L118">
        <v>10</v>
      </c>
      <c r="M118">
        <v>11</v>
      </c>
      <c r="N118">
        <v>12</v>
      </c>
      <c r="O118">
        <v>13</v>
      </c>
      <c r="P118">
        <v>14</v>
      </c>
      <c r="Q118">
        <v>15</v>
      </c>
      <c r="R118">
        <v>16</v>
      </c>
      <c r="S118">
        <v>17</v>
      </c>
      <c r="T118">
        <v>18</v>
      </c>
      <c r="U118">
        <v>19</v>
      </c>
      <c r="V118">
        <v>20</v>
      </c>
      <c r="W118">
        <v>21</v>
      </c>
      <c r="X118">
        <v>22</v>
      </c>
      <c r="Y118">
        <v>23</v>
      </c>
      <c r="Z118">
        <v>24</v>
      </c>
      <c r="AA118">
        <v>25</v>
      </c>
      <c r="AB118">
        <v>26</v>
      </c>
      <c r="AC118">
        <v>27</v>
      </c>
      <c r="AD118">
        <v>28</v>
      </c>
      <c r="AE118">
        <v>29</v>
      </c>
      <c r="AF118">
        <v>30</v>
      </c>
      <c r="AG118">
        <v>31</v>
      </c>
      <c r="AH118">
        <v>32</v>
      </c>
      <c r="AI118">
        <v>33</v>
      </c>
      <c r="AJ118">
        <v>34</v>
      </c>
      <c r="AK118">
        <v>35</v>
      </c>
      <c r="AL118">
        <v>36</v>
      </c>
      <c r="AM118">
        <v>37</v>
      </c>
      <c r="AN118">
        <v>38</v>
      </c>
      <c r="AO118">
        <v>39</v>
      </c>
      <c r="AP118">
        <v>40</v>
      </c>
      <c r="AQ118">
        <v>41</v>
      </c>
      <c r="AR118">
        <v>42</v>
      </c>
      <c r="AS118">
        <v>43</v>
      </c>
      <c r="AT118">
        <v>44</v>
      </c>
      <c r="AU118">
        <v>45</v>
      </c>
      <c r="AV118">
        <v>46</v>
      </c>
      <c r="AW118">
        <v>47</v>
      </c>
      <c r="AX118">
        <v>48</v>
      </c>
      <c r="AY118">
        <v>49</v>
      </c>
      <c r="AZ118">
        <v>50</v>
      </c>
      <c r="BA118">
        <v>51</v>
      </c>
      <c r="BB118">
        <v>52</v>
      </c>
      <c r="BC118" t="s">
        <v>139</v>
      </c>
    </row>
    <row r="119" spans="1:55" x14ac:dyDescent="0.2">
      <c r="A119" s="86" t="str">
        <f>_xlfn.CONCAT(B119,":"," ",BC119)</f>
        <v>2022: 256</v>
      </c>
      <c r="B119" s="62">
        <v>2022</v>
      </c>
      <c r="C119" s="85">
        <v>7</v>
      </c>
      <c r="D119" s="85">
        <v>10</v>
      </c>
      <c r="E119" s="85">
        <v>9</v>
      </c>
      <c r="F119" s="85">
        <v>5</v>
      </c>
      <c r="G119" s="85">
        <v>12</v>
      </c>
      <c r="H119" s="85">
        <v>14</v>
      </c>
      <c r="I119" s="85">
        <v>14</v>
      </c>
      <c r="J119" s="85">
        <v>19</v>
      </c>
      <c r="K119" s="85">
        <v>8</v>
      </c>
      <c r="L119" s="85">
        <v>10</v>
      </c>
      <c r="M119" s="85">
        <v>3</v>
      </c>
      <c r="N119" s="85">
        <v>7</v>
      </c>
      <c r="O119" s="85">
        <v>7</v>
      </c>
      <c r="P119" s="85">
        <v>7</v>
      </c>
      <c r="Q119" s="85">
        <v>11</v>
      </c>
      <c r="R119" s="85">
        <v>12</v>
      </c>
      <c r="S119" s="85">
        <v>7</v>
      </c>
      <c r="T119" s="85">
        <v>3</v>
      </c>
      <c r="U119" s="85">
        <v>6</v>
      </c>
      <c r="V119" s="85">
        <v>5</v>
      </c>
      <c r="W119" s="85">
        <v>2</v>
      </c>
      <c r="X119" s="85"/>
      <c r="Y119" s="85">
        <v>1</v>
      </c>
      <c r="Z119" s="85">
        <v>3</v>
      </c>
      <c r="AA119" s="85">
        <v>1</v>
      </c>
      <c r="AB119" s="85">
        <v>1</v>
      </c>
      <c r="AC119" s="85">
        <v>4</v>
      </c>
      <c r="AD119" s="85">
        <v>3</v>
      </c>
      <c r="AE119" s="85"/>
      <c r="AF119" s="85">
        <v>2</v>
      </c>
      <c r="AG119" s="85"/>
      <c r="AH119" s="85">
        <v>6</v>
      </c>
      <c r="AI119" s="85">
        <v>2</v>
      </c>
      <c r="AJ119" s="85">
        <v>1</v>
      </c>
      <c r="AK119" s="85">
        <v>2</v>
      </c>
      <c r="AL119" s="85">
        <v>2</v>
      </c>
      <c r="AM119" s="85">
        <v>2</v>
      </c>
      <c r="AN119" s="85">
        <v>2</v>
      </c>
      <c r="AO119" s="85">
        <v>1</v>
      </c>
      <c r="AP119" s="85">
        <v>3</v>
      </c>
      <c r="AQ119" s="85">
        <v>4</v>
      </c>
      <c r="AR119" s="85">
        <v>2</v>
      </c>
      <c r="AS119" s="85">
        <v>2</v>
      </c>
      <c r="AT119" s="85">
        <v>1</v>
      </c>
      <c r="AU119" s="85">
        <v>3</v>
      </c>
      <c r="AV119" s="85">
        <v>6</v>
      </c>
      <c r="AW119" s="85">
        <v>2</v>
      </c>
      <c r="AX119" s="85">
        <v>3</v>
      </c>
      <c r="AY119" s="85">
        <v>3</v>
      </c>
      <c r="AZ119" s="85">
        <v>3</v>
      </c>
      <c r="BA119" s="85">
        <v>7</v>
      </c>
      <c r="BB119" s="85">
        <v>6</v>
      </c>
      <c r="BC119" s="85">
        <v>256</v>
      </c>
    </row>
    <row r="120" spans="1:55" x14ac:dyDescent="0.2">
      <c r="A120" s="86" t="str">
        <f>_xlfn.CONCAT(B120,":"," ",BC120)</f>
        <v>2023: 379</v>
      </c>
      <c r="B120" s="62">
        <v>2023</v>
      </c>
      <c r="C120" s="85">
        <v>13</v>
      </c>
      <c r="D120" s="85">
        <v>8</v>
      </c>
      <c r="E120" s="85">
        <v>4</v>
      </c>
      <c r="F120" s="85">
        <v>4</v>
      </c>
      <c r="G120" s="85">
        <v>9</v>
      </c>
      <c r="H120" s="85">
        <v>8</v>
      </c>
      <c r="I120" s="85">
        <v>10</v>
      </c>
      <c r="J120" s="85">
        <v>8</v>
      </c>
      <c r="K120" s="85">
        <v>8</v>
      </c>
      <c r="L120" s="85">
        <v>19</v>
      </c>
      <c r="M120" s="85">
        <v>9</v>
      </c>
      <c r="N120" s="85">
        <v>16</v>
      </c>
      <c r="O120" s="85">
        <v>12</v>
      </c>
      <c r="P120" s="85">
        <v>10</v>
      </c>
      <c r="Q120" s="85">
        <v>8</v>
      </c>
      <c r="R120" s="85">
        <v>12</v>
      </c>
      <c r="S120" s="85">
        <v>8</v>
      </c>
      <c r="T120" s="85">
        <v>4</v>
      </c>
      <c r="U120" s="85">
        <v>3</v>
      </c>
      <c r="V120" s="85">
        <v>8</v>
      </c>
      <c r="W120" s="85">
        <v>8</v>
      </c>
      <c r="X120" s="85">
        <v>3</v>
      </c>
      <c r="Y120" s="85">
        <v>7</v>
      </c>
      <c r="Z120" s="85">
        <v>9</v>
      </c>
      <c r="AA120" s="85">
        <v>6</v>
      </c>
      <c r="AB120" s="85">
        <v>3</v>
      </c>
      <c r="AC120" s="85">
        <v>5</v>
      </c>
      <c r="AD120" s="85">
        <v>4</v>
      </c>
      <c r="AE120" s="85">
        <v>1</v>
      </c>
      <c r="AF120" s="85">
        <v>1</v>
      </c>
      <c r="AG120" s="85">
        <v>1</v>
      </c>
      <c r="AH120" s="85">
        <v>5</v>
      </c>
      <c r="AI120" s="85">
        <v>2</v>
      </c>
      <c r="AJ120" s="85">
        <v>8</v>
      </c>
      <c r="AK120" s="85">
        <v>7</v>
      </c>
      <c r="AL120" s="85">
        <v>1</v>
      </c>
      <c r="AM120" s="85">
        <v>4</v>
      </c>
      <c r="AN120" s="85">
        <v>8</v>
      </c>
      <c r="AO120" s="85">
        <v>2</v>
      </c>
      <c r="AP120" s="85">
        <v>3</v>
      </c>
      <c r="AQ120" s="85">
        <v>1</v>
      </c>
      <c r="AR120" s="85">
        <v>5</v>
      </c>
      <c r="AS120" s="85">
        <v>10</v>
      </c>
      <c r="AT120" s="85">
        <v>9</v>
      </c>
      <c r="AU120" s="85">
        <v>6</v>
      </c>
      <c r="AV120" s="85">
        <v>8</v>
      </c>
      <c r="AW120" s="85">
        <v>7</v>
      </c>
      <c r="AX120" s="85">
        <v>10</v>
      </c>
      <c r="AY120" s="85">
        <v>16</v>
      </c>
      <c r="AZ120" s="85">
        <v>10</v>
      </c>
      <c r="BA120" s="85">
        <v>13</v>
      </c>
      <c r="BB120" s="85">
        <v>15</v>
      </c>
      <c r="BC120" s="85">
        <v>379</v>
      </c>
    </row>
    <row r="121" spans="1:55" x14ac:dyDescent="0.2">
      <c r="A121" s="86" t="str">
        <f>_xlfn.CONCAT(B121,":"," ",BC121)</f>
        <v>2024: 230</v>
      </c>
      <c r="B121" s="62">
        <v>2024</v>
      </c>
      <c r="C121" s="85">
        <v>11</v>
      </c>
      <c r="D121" s="85">
        <v>19</v>
      </c>
      <c r="E121" s="85">
        <v>16</v>
      </c>
      <c r="F121" s="85">
        <v>14</v>
      </c>
      <c r="G121" s="85">
        <v>17</v>
      </c>
      <c r="H121" s="85">
        <v>14</v>
      </c>
      <c r="I121" s="85">
        <v>16</v>
      </c>
      <c r="J121" s="85">
        <v>15</v>
      </c>
      <c r="K121" s="85">
        <v>21</v>
      </c>
      <c r="L121" s="85">
        <v>22</v>
      </c>
      <c r="M121" s="85">
        <v>16</v>
      </c>
      <c r="N121" s="85">
        <v>13</v>
      </c>
      <c r="O121" s="85">
        <v>8</v>
      </c>
      <c r="P121" s="85">
        <v>8</v>
      </c>
      <c r="Q121" s="85">
        <v>11</v>
      </c>
      <c r="R121" s="85">
        <v>9</v>
      </c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  <c r="AD121" s="85"/>
      <c r="AE121" s="85"/>
      <c r="AF121" s="85"/>
      <c r="AG121" s="85"/>
      <c r="AH121" s="85"/>
      <c r="AI121" s="85"/>
      <c r="AJ121" s="85"/>
      <c r="AK121" s="85"/>
      <c r="AL121" s="85"/>
      <c r="AM121" s="85"/>
      <c r="AN121" s="85"/>
      <c r="AO121" s="85"/>
      <c r="AP121" s="85"/>
      <c r="AQ121" s="85"/>
      <c r="AR121" s="85"/>
      <c r="AS121" s="85"/>
      <c r="AT121" s="85"/>
      <c r="AU121" s="85"/>
      <c r="AV121" s="85"/>
      <c r="AW121" s="85"/>
      <c r="AX121" s="85"/>
      <c r="AY121" s="85"/>
      <c r="AZ121" s="85"/>
      <c r="BA121" s="85"/>
      <c r="BB121" s="85"/>
      <c r="BC121" s="85">
        <v>230</v>
      </c>
    </row>
    <row r="122" spans="1:55" x14ac:dyDescent="0.2">
      <c r="B122" s="62" t="s">
        <v>139</v>
      </c>
      <c r="C122" s="85">
        <v>31</v>
      </c>
      <c r="D122" s="85">
        <v>37</v>
      </c>
      <c r="E122" s="85">
        <v>29</v>
      </c>
      <c r="F122" s="85">
        <v>23</v>
      </c>
      <c r="G122" s="85">
        <v>38</v>
      </c>
      <c r="H122" s="85">
        <v>36</v>
      </c>
      <c r="I122" s="85">
        <v>40</v>
      </c>
      <c r="J122" s="85">
        <v>42</v>
      </c>
      <c r="K122" s="85">
        <v>37</v>
      </c>
      <c r="L122" s="85">
        <v>51</v>
      </c>
      <c r="M122" s="85">
        <v>28</v>
      </c>
      <c r="N122" s="85">
        <v>36</v>
      </c>
      <c r="O122" s="85">
        <v>27</v>
      </c>
      <c r="P122" s="85">
        <v>25</v>
      </c>
      <c r="Q122" s="85">
        <v>30</v>
      </c>
      <c r="R122" s="85">
        <v>33</v>
      </c>
      <c r="S122" s="85">
        <v>15</v>
      </c>
      <c r="T122" s="85">
        <v>7</v>
      </c>
      <c r="U122" s="85">
        <v>9</v>
      </c>
      <c r="V122" s="85">
        <v>13</v>
      </c>
      <c r="W122" s="85">
        <v>10</v>
      </c>
      <c r="X122" s="85">
        <v>3</v>
      </c>
      <c r="Y122" s="85">
        <v>8</v>
      </c>
      <c r="Z122" s="85">
        <v>12</v>
      </c>
      <c r="AA122" s="85">
        <v>7</v>
      </c>
      <c r="AB122" s="85">
        <v>4</v>
      </c>
      <c r="AC122" s="85">
        <v>9</v>
      </c>
      <c r="AD122" s="85">
        <v>7</v>
      </c>
      <c r="AE122" s="85">
        <v>1</v>
      </c>
      <c r="AF122" s="85">
        <v>3</v>
      </c>
      <c r="AG122" s="85">
        <v>1</v>
      </c>
      <c r="AH122" s="85">
        <v>11</v>
      </c>
      <c r="AI122" s="85">
        <v>4</v>
      </c>
      <c r="AJ122" s="85">
        <v>9</v>
      </c>
      <c r="AK122" s="85">
        <v>9</v>
      </c>
      <c r="AL122" s="85">
        <v>3</v>
      </c>
      <c r="AM122" s="85">
        <v>6</v>
      </c>
      <c r="AN122" s="85">
        <v>10</v>
      </c>
      <c r="AO122" s="85">
        <v>3</v>
      </c>
      <c r="AP122" s="85">
        <v>6</v>
      </c>
      <c r="AQ122" s="85">
        <v>5</v>
      </c>
      <c r="AR122" s="85">
        <v>7</v>
      </c>
      <c r="AS122" s="85">
        <v>12</v>
      </c>
      <c r="AT122" s="85">
        <v>10</v>
      </c>
      <c r="AU122" s="85">
        <v>9</v>
      </c>
      <c r="AV122" s="85">
        <v>14</v>
      </c>
      <c r="AW122" s="85">
        <v>9</v>
      </c>
      <c r="AX122" s="85">
        <v>13</v>
      </c>
      <c r="AY122" s="85">
        <v>19</v>
      </c>
      <c r="AZ122" s="85">
        <v>13</v>
      </c>
      <c r="BA122" s="85">
        <v>20</v>
      </c>
      <c r="BB122" s="85">
        <v>21</v>
      </c>
      <c r="BC122" s="85">
        <v>865</v>
      </c>
    </row>
    <row r="124" spans="1:55" ht="15" x14ac:dyDescent="0.25">
      <c r="B124" s="71" t="s">
        <v>170</v>
      </c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</row>
    <row r="125" spans="1:55" ht="15" x14ac:dyDescent="0.25">
      <c r="B125" s="61" t="s">
        <v>123</v>
      </c>
      <c r="C125" t="s" vm="7">
        <v>184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</row>
    <row r="126" spans="1:55" ht="15" x14ac:dyDescent="0.25">
      <c r="B126" s="61" t="s">
        <v>185</v>
      </c>
      <c r="C126" t="s" vm="8">
        <v>186</v>
      </c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</row>
    <row r="127" spans="1:55" ht="15" x14ac:dyDescent="0.25">
      <c r="B127" s="61" t="s">
        <v>2</v>
      </c>
      <c r="C127" t="s" vm="5">
        <v>133</v>
      </c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</row>
    <row r="128" spans="1:55" ht="15" x14ac:dyDescent="0.25">
      <c r="B128" s="61" t="s">
        <v>128</v>
      </c>
      <c r="C128" t="s" vm="2">
        <v>101</v>
      </c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</row>
    <row r="129" spans="1:55" ht="15" x14ac:dyDescent="0.25">
      <c r="AO129" s="1"/>
      <c r="AP129" s="1"/>
      <c r="AQ129" s="1"/>
    </row>
    <row r="130" spans="1:55" x14ac:dyDescent="0.2">
      <c r="B130" s="61" t="s">
        <v>172</v>
      </c>
      <c r="C130" s="61" t="s">
        <v>126</v>
      </c>
    </row>
    <row r="131" spans="1:55" x14ac:dyDescent="0.2">
      <c r="B131" s="61" t="s">
        <v>125</v>
      </c>
      <c r="C131">
        <v>1</v>
      </c>
      <c r="D131">
        <v>2</v>
      </c>
      <c r="E131">
        <v>3</v>
      </c>
      <c r="F131">
        <v>4</v>
      </c>
      <c r="G131">
        <v>5</v>
      </c>
      <c r="H131">
        <v>6</v>
      </c>
      <c r="I131">
        <v>7</v>
      </c>
      <c r="J131">
        <v>8</v>
      </c>
      <c r="K131">
        <v>9</v>
      </c>
      <c r="L131">
        <v>10</v>
      </c>
      <c r="M131">
        <v>11</v>
      </c>
      <c r="N131">
        <v>12</v>
      </c>
      <c r="O131">
        <v>13</v>
      </c>
      <c r="P131">
        <v>14</v>
      </c>
      <c r="Q131">
        <v>15</v>
      </c>
      <c r="R131">
        <v>16</v>
      </c>
      <c r="S131">
        <v>17</v>
      </c>
      <c r="T131">
        <v>18</v>
      </c>
      <c r="U131">
        <v>19</v>
      </c>
      <c r="V131">
        <v>20</v>
      </c>
      <c r="W131">
        <v>21</v>
      </c>
      <c r="X131">
        <v>22</v>
      </c>
      <c r="Y131">
        <v>23</v>
      </c>
      <c r="Z131">
        <v>24</v>
      </c>
      <c r="AA131">
        <v>25</v>
      </c>
      <c r="AB131">
        <v>26</v>
      </c>
      <c r="AC131">
        <v>27</v>
      </c>
      <c r="AD131">
        <v>28</v>
      </c>
      <c r="AE131">
        <v>29</v>
      </c>
      <c r="AF131">
        <v>30</v>
      </c>
      <c r="AG131">
        <v>31</v>
      </c>
      <c r="AH131">
        <v>32</v>
      </c>
      <c r="AI131">
        <v>33</v>
      </c>
      <c r="AJ131">
        <v>34</v>
      </c>
      <c r="AK131">
        <v>35</v>
      </c>
      <c r="AL131">
        <v>36</v>
      </c>
      <c r="AM131">
        <v>37</v>
      </c>
      <c r="AN131">
        <v>38</v>
      </c>
      <c r="AO131">
        <v>39</v>
      </c>
      <c r="AP131">
        <v>40</v>
      </c>
      <c r="AQ131">
        <v>41</v>
      </c>
      <c r="AR131">
        <v>42</v>
      </c>
      <c r="AS131">
        <v>43</v>
      </c>
      <c r="AT131">
        <v>44</v>
      </c>
      <c r="AU131">
        <v>45</v>
      </c>
      <c r="AV131">
        <v>46</v>
      </c>
      <c r="AW131">
        <v>47</v>
      </c>
      <c r="AX131">
        <v>48</v>
      </c>
      <c r="AY131">
        <v>49</v>
      </c>
      <c r="AZ131">
        <v>50</v>
      </c>
      <c r="BA131">
        <v>51</v>
      </c>
      <c r="BB131">
        <v>52</v>
      </c>
      <c r="BC131" t="s">
        <v>139</v>
      </c>
    </row>
    <row r="132" spans="1:55" x14ac:dyDescent="0.2">
      <c r="A132" s="86" t="str">
        <f>_xlfn.CONCAT(B132,":"," ",BC132)</f>
        <v>2022: 68</v>
      </c>
      <c r="B132" s="62">
        <v>2022</v>
      </c>
      <c r="C132" s="85">
        <v>2</v>
      </c>
      <c r="D132" s="85">
        <v>5</v>
      </c>
      <c r="E132" s="85">
        <v>6</v>
      </c>
      <c r="F132" s="85">
        <v>1</v>
      </c>
      <c r="G132" s="85">
        <v>5</v>
      </c>
      <c r="H132" s="85">
        <v>1</v>
      </c>
      <c r="I132" s="85">
        <v>6</v>
      </c>
      <c r="J132" s="85">
        <v>2</v>
      </c>
      <c r="K132" s="85"/>
      <c r="L132" s="85">
        <v>4</v>
      </c>
      <c r="M132" s="85">
        <v>1</v>
      </c>
      <c r="N132" s="85">
        <v>3</v>
      </c>
      <c r="O132" s="85">
        <v>1</v>
      </c>
      <c r="P132" s="85">
        <v>2</v>
      </c>
      <c r="Q132" s="85">
        <v>1</v>
      </c>
      <c r="R132" s="85"/>
      <c r="S132" s="85">
        <v>1</v>
      </c>
      <c r="T132" s="85"/>
      <c r="U132" s="85">
        <v>1</v>
      </c>
      <c r="V132" s="85">
        <v>1</v>
      </c>
      <c r="W132" s="85"/>
      <c r="X132" s="85"/>
      <c r="Y132" s="85"/>
      <c r="Z132" s="85"/>
      <c r="AA132" s="85"/>
      <c r="AB132" s="85"/>
      <c r="AC132" s="85">
        <v>3</v>
      </c>
      <c r="AD132" s="85">
        <v>3</v>
      </c>
      <c r="AE132" s="85"/>
      <c r="AF132" s="85">
        <v>1</v>
      </c>
      <c r="AG132" s="85"/>
      <c r="AH132" s="85">
        <v>1</v>
      </c>
      <c r="AI132" s="85">
        <v>1</v>
      </c>
      <c r="AJ132" s="85">
        <v>1</v>
      </c>
      <c r="AK132" s="85">
        <v>1</v>
      </c>
      <c r="AL132" s="85"/>
      <c r="AM132" s="85">
        <v>1</v>
      </c>
      <c r="AN132" s="85"/>
      <c r="AO132" s="85"/>
      <c r="AP132" s="85"/>
      <c r="AQ132" s="85">
        <v>3</v>
      </c>
      <c r="AR132" s="85"/>
      <c r="AS132" s="85">
        <v>1</v>
      </c>
      <c r="AT132" s="85"/>
      <c r="AU132" s="85">
        <v>2</v>
      </c>
      <c r="AV132" s="85">
        <v>2</v>
      </c>
      <c r="AW132" s="85">
        <v>1</v>
      </c>
      <c r="AX132" s="85"/>
      <c r="AY132" s="85">
        <v>1</v>
      </c>
      <c r="AZ132" s="85">
        <v>1</v>
      </c>
      <c r="BA132" s="85">
        <v>2</v>
      </c>
      <c r="BB132" s="85"/>
      <c r="BC132" s="85">
        <v>68</v>
      </c>
    </row>
    <row r="133" spans="1:55" x14ac:dyDescent="0.2">
      <c r="A133" s="86" t="str">
        <f>_xlfn.CONCAT(B133,":"," ",BC133)</f>
        <v>2023: 113</v>
      </c>
      <c r="B133" s="62">
        <v>2023</v>
      </c>
      <c r="C133" s="85">
        <v>6</v>
      </c>
      <c r="D133" s="85">
        <v>4</v>
      </c>
      <c r="E133" s="85">
        <v>1</v>
      </c>
      <c r="F133" s="85">
        <v>2</v>
      </c>
      <c r="G133" s="85">
        <v>3</v>
      </c>
      <c r="H133" s="85">
        <v>2</v>
      </c>
      <c r="I133" s="85">
        <v>6</v>
      </c>
      <c r="J133" s="85">
        <v>4</v>
      </c>
      <c r="K133" s="85">
        <v>5</v>
      </c>
      <c r="L133" s="85">
        <v>8</v>
      </c>
      <c r="M133" s="85">
        <v>2</v>
      </c>
      <c r="N133" s="85">
        <v>6</v>
      </c>
      <c r="O133" s="85">
        <v>5</v>
      </c>
      <c r="P133" s="85">
        <v>4</v>
      </c>
      <c r="Q133" s="85">
        <v>1</v>
      </c>
      <c r="R133" s="85">
        <v>2</v>
      </c>
      <c r="S133" s="85">
        <v>2</v>
      </c>
      <c r="T133" s="85"/>
      <c r="U133" s="85">
        <v>1</v>
      </c>
      <c r="V133" s="85">
        <v>1</v>
      </c>
      <c r="W133" s="85">
        <v>4</v>
      </c>
      <c r="X133" s="85"/>
      <c r="Y133" s="85">
        <v>2</v>
      </c>
      <c r="Z133" s="85">
        <v>4</v>
      </c>
      <c r="AA133" s="85">
        <v>2</v>
      </c>
      <c r="AB133" s="85">
        <v>2</v>
      </c>
      <c r="AC133" s="85">
        <v>1</v>
      </c>
      <c r="AD133" s="85"/>
      <c r="AE133" s="85">
        <v>1</v>
      </c>
      <c r="AF133" s="85"/>
      <c r="AG133" s="85"/>
      <c r="AH133" s="85">
        <v>3</v>
      </c>
      <c r="AI133" s="85"/>
      <c r="AJ133" s="85">
        <v>4</v>
      </c>
      <c r="AK133" s="85">
        <v>3</v>
      </c>
      <c r="AL133" s="85"/>
      <c r="AM133" s="85">
        <v>3</v>
      </c>
      <c r="AN133" s="85">
        <v>2</v>
      </c>
      <c r="AO133" s="85">
        <v>1</v>
      </c>
      <c r="AP133" s="85">
        <v>2</v>
      </c>
      <c r="AQ133" s="85"/>
      <c r="AR133" s="85">
        <v>2</v>
      </c>
      <c r="AS133" s="85">
        <v>1</v>
      </c>
      <c r="AT133" s="85"/>
      <c r="AU133" s="85">
        <v>2</v>
      </c>
      <c r="AV133" s="85">
        <v>1</v>
      </c>
      <c r="AW133" s="85">
        <v>1</v>
      </c>
      <c r="AX133" s="85">
        <v>2</v>
      </c>
      <c r="AY133" s="85"/>
      <c r="AZ133" s="85">
        <v>1</v>
      </c>
      <c r="BA133" s="85">
        <v>3</v>
      </c>
      <c r="BB133" s="85">
        <v>1</v>
      </c>
      <c r="BC133" s="85">
        <v>113</v>
      </c>
    </row>
    <row r="134" spans="1:55" x14ac:dyDescent="0.2">
      <c r="A134" s="86" t="str">
        <f>_xlfn.CONCAT(B134,":"," ",BC134)</f>
        <v>2024: 52</v>
      </c>
      <c r="B134" s="62">
        <v>2024</v>
      </c>
      <c r="C134" s="85">
        <v>2</v>
      </c>
      <c r="D134" s="85">
        <v>4</v>
      </c>
      <c r="E134" s="85">
        <v>2</v>
      </c>
      <c r="F134" s="85">
        <v>3</v>
      </c>
      <c r="G134" s="85">
        <v>3</v>
      </c>
      <c r="H134" s="85">
        <v>2</v>
      </c>
      <c r="I134" s="85">
        <v>4</v>
      </c>
      <c r="J134" s="85">
        <v>3</v>
      </c>
      <c r="K134" s="85">
        <v>7</v>
      </c>
      <c r="L134" s="85">
        <v>12</v>
      </c>
      <c r="M134" s="85">
        <v>4</v>
      </c>
      <c r="N134" s="85">
        <v>2</v>
      </c>
      <c r="O134" s="85"/>
      <c r="P134" s="85"/>
      <c r="Q134" s="85">
        <v>2</v>
      </c>
      <c r="R134" s="85">
        <v>2</v>
      </c>
      <c r="S134" s="85"/>
      <c r="T134" s="85"/>
      <c r="U134" s="85"/>
      <c r="V134" s="85"/>
      <c r="W134" s="85"/>
      <c r="X134" s="85"/>
      <c r="Y134" s="85"/>
      <c r="Z134" s="85"/>
      <c r="AA134" s="85"/>
      <c r="AB134" s="85"/>
      <c r="AC134" s="85"/>
      <c r="AD134" s="85"/>
      <c r="AE134" s="85"/>
      <c r="AF134" s="85"/>
      <c r="AG134" s="85"/>
      <c r="AH134" s="85"/>
      <c r="AI134" s="85"/>
      <c r="AJ134" s="85"/>
      <c r="AK134" s="85"/>
      <c r="AL134" s="85"/>
      <c r="AM134" s="85"/>
      <c r="AN134" s="85"/>
      <c r="AO134" s="85"/>
      <c r="AP134" s="85"/>
      <c r="AQ134" s="85"/>
      <c r="AR134" s="85"/>
      <c r="AS134" s="85"/>
      <c r="AT134" s="85"/>
      <c r="AU134" s="85"/>
      <c r="AV134" s="85"/>
      <c r="AW134" s="85"/>
      <c r="AX134" s="85"/>
      <c r="AY134" s="85"/>
      <c r="AZ134" s="85"/>
      <c r="BA134" s="85"/>
      <c r="BB134" s="85"/>
      <c r="BC134" s="85">
        <v>52</v>
      </c>
    </row>
    <row r="135" spans="1:55" x14ac:dyDescent="0.2">
      <c r="B135" s="62" t="s">
        <v>139</v>
      </c>
      <c r="C135" s="85">
        <v>10</v>
      </c>
      <c r="D135" s="85">
        <v>13</v>
      </c>
      <c r="E135" s="85">
        <v>9</v>
      </c>
      <c r="F135" s="85">
        <v>6</v>
      </c>
      <c r="G135" s="85">
        <v>11</v>
      </c>
      <c r="H135" s="85">
        <v>5</v>
      </c>
      <c r="I135" s="85">
        <v>16</v>
      </c>
      <c r="J135" s="85">
        <v>9</v>
      </c>
      <c r="K135" s="85">
        <v>12</v>
      </c>
      <c r="L135" s="85">
        <v>24</v>
      </c>
      <c r="M135" s="85">
        <v>7</v>
      </c>
      <c r="N135" s="85">
        <v>11</v>
      </c>
      <c r="O135" s="85">
        <v>6</v>
      </c>
      <c r="P135" s="85">
        <v>6</v>
      </c>
      <c r="Q135" s="85">
        <v>4</v>
      </c>
      <c r="R135" s="85">
        <v>4</v>
      </c>
      <c r="S135" s="85">
        <v>3</v>
      </c>
      <c r="T135" s="85"/>
      <c r="U135" s="85">
        <v>2</v>
      </c>
      <c r="V135" s="85">
        <v>2</v>
      </c>
      <c r="W135" s="85">
        <v>4</v>
      </c>
      <c r="X135" s="85"/>
      <c r="Y135" s="85">
        <v>2</v>
      </c>
      <c r="Z135" s="85">
        <v>4</v>
      </c>
      <c r="AA135" s="85">
        <v>2</v>
      </c>
      <c r="AB135" s="85">
        <v>2</v>
      </c>
      <c r="AC135" s="85">
        <v>4</v>
      </c>
      <c r="AD135" s="85">
        <v>3</v>
      </c>
      <c r="AE135" s="85">
        <v>1</v>
      </c>
      <c r="AF135" s="85">
        <v>1</v>
      </c>
      <c r="AG135" s="85"/>
      <c r="AH135" s="85">
        <v>4</v>
      </c>
      <c r="AI135" s="85">
        <v>1</v>
      </c>
      <c r="AJ135" s="85">
        <v>5</v>
      </c>
      <c r="AK135" s="85">
        <v>4</v>
      </c>
      <c r="AL135" s="85"/>
      <c r="AM135" s="85">
        <v>4</v>
      </c>
      <c r="AN135" s="85">
        <v>2</v>
      </c>
      <c r="AO135" s="85">
        <v>1</v>
      </c>
      <c r="AP135" s="85">
        <v>2</v>
      </c>
      <c r="AQ135" s="85">
        <v>3</v>
      </c>
      <c r="AR135" s="85">
        <v>2</v>
      </c>
      <c r="AS135" s="85">
        <v>2</v>
      </c>
      <c r="AT135" s="85"/>
      <c r="AU135" s="85">
        <v>4</v>
      </c>
      <c r="AV135" s="85">
        <v>3</v>
      </c>
      <c r="AW135" s="85">
        <v>2</v>
      </c>
      <c r="AX135" s="85">
        <v>2</v>
      </c>
      <c r="AY135" s="85">
        <v>1</v>
      </c>
      <c r="AZ135" s="85">
        <v>2</v>
      </c>
      <c r="BA135" s="85">
        <v>5</v>
      </c>
      <c r="BB135" s="85">
        <v>1</v>
      </c>
      <c r="BC135" s="85">
        <v>233</v>
      </c>
    </row>
    <row r="137" spans="1:55" ht="15" x14ac:dyDescent="0.25">
      <c r="B137" s="71" t="s">
        <v>171</v>
      </c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</row>
    <row r="138" spans="1:55" ht="15" x14ac:dyDescent="0.25">
      <c r="B138" s="61" t="s">
        <v>123</v>
      </c>
      <c r="C138" t="s" vm="7">
        <v>184</v>
      </c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</row>
    <row r="139" spans="1:55" ht="15" x14ac:dyDescent="0.25">
      <c r="B139" s="61" t="s">
        <v>185</v>
      </c>
      <c r="C139" t="s" vm="8">
        <v>186</v>
      </c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</row>
    <row r="140" spans="1:55" ht="15" x14ac:dyDescent="0.25">
      <c r="B140" s="61" t="s">
        <v>2</v>
      </c>
      <c r="C140" t="s" vm="5">
        <v>133</v>
      </c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</row>
    <row r="141" spans="1:55" ht="15" x14ac:dyDescent="0.25">
      <c r="B141" s="61" t="s">
        <v>128</v>
      </c>
      <c r="C141" t="s" vm="2">
        <v>101</v>
      </c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</row>
    <row r="142" spans="1:55" ht="15" x14ac:dyDescent="0.25">
      <c r="AO142" s="1"/>
      <c r="AP142" s="1"/>
      <c r="AQ142" s="1"/>
    </row>
    <row r="143" spans="1:55" x14ac:dyDescent="0.2">
      <c r="B143" s="61" t="s">
        <v>173</v>
      </c>
      <c r="C143" s="61" t="s">
        <v>126</v>
      </c>
    </row>
    <row r="144" spans="1:55" x14ac:dyDescent="0.2">
      <c r="B144" s="61" t="s">
        <v>125</v>
      </c>
      <c r="C144">
        <v>1</v>
      </c>
      <c r="D144">
        <v>2</v>
      </c>
      <c r="E144">
        <v>3</v>
      </c>
      <c r="F144">
        <v>4</v>
      </c>
      <c r="G144">
        <v>5</v>
      </c>
      <c r="H144">
        <v>6</v>
      </c>
      <c r="I144">
        <v>7</v>
      </c>
      <c r="J144">
        <v>8</v>
      </c>
      <c r="K144">
        <v>9</v>
      </c>
      <c r="L144">
        <v>10</v>
      </c>
      <c r="M144">
        <v>11</v>
      </c>
      <c r="N144">
        <v>12</v>
      </c>
      <c r="O144">
        <v>13</v>
      </c>
      <c r="P144">
        <v>14</v>
      </c>
      <c r="Q144">
        <v>15</v>
      </c>
      <c r="R144">
        <v>16</v>
      </c>
      <c r="S144">
        <v>17</v>
      </c>
      <c r="T144">
        <v>18</v>
      </c>
      <c r="U144">
        <v>19</v>
      </c>
      <c r="V144">
        <v>20</v>
      </c>
      <c r="W144">
        <v>21</v>
      </c>
      <c r="X144">
        <v>22</v>
      </c>
      <c r="Y144">
        <v>23</v>
      </c>
      <c r="Z144">
        <v>24</v>
      </c>
      <c r="AA144">
        <v>25</v>
      </c>
      <c r="AB144">
        <v>26</v>
      </c>
      <c r="AC144">
        <v>27</v>
      </c>
      <c r="AD144">
        <v>28</v>
      </c>
      <c r="AE144">
        <v>29</v>
      </c>
      <c r="AF144">
        <v>30</v>
      </c>
      <c r="AG144">
        <v>31</v>
      </c>
      <c r="AH144">
        <v>32</v>
      </c>
      <c r="AI144">
        <v>33</v>
      </c>
      <c r="AJ144">
        <v>34</v>
      </c>
      <c r="AK144">
        <v>35</v>
      </c>
      <c r="AL144">
        <v>36</v>
      </c>
      <c r="AM144">
        <v>37</v>
      </c>
      <c r="AN144">
        <v>38</v>
      </c>
      <c r="AO144">
        <v>39</v>
      </c>
      <c r="AP144">
        <v>40</v>
      </c>
      <c r="AQ144">
        <v>41</v>
      </c>
      <c r="AR144">
        <v>42</v>
      </c>
      <c r="AS144">
        <v>43</v>
      </c>
      <c r="AT144">
        <v>44</v>
      </c>
      <c r="AU144">
        <v>45</v>
      </c>
      <c r="AV144">
        <v>46</v>
      </c>
      <c r="AW144">
        <v>47</v>
      </c>
      <c r="AX144">
        <v>48</v>
      </c>
      <c r="AY144">
        <v>49</v>
      </c>
      <c r="AZ144">
        <v>50</v>
      </c>
      <c r="BA144">
        <v>51</v>
      </c>
      <c r="BB144">
        <v>52</v>
      </c>
      <c r="BC144" t="s">
        <v>139</v>
      </c>
    </row>
    <row r="145" spans="1:55" x14ac:dyDescent="0.2">
      <c r="A145" s="86" t="str">
        <f>_xlfn.CONCAT(B145,":"," ",BC145)</f>
        <v xml:space="preserve">2022: </v>
      </c>
      <c r="B145" s="62">
        <v>2022</v>
      </c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  <c r="AD145" s="85"/>
      <c r="AE145" s="85"/>
      <c r="AF145" s="85"/>
      <c r="AG145" s="85"/>
      <c r="AH145" s="85"/>
      <c r="AI145" s="85"/>
      <c r="AJ145" s="85"/>
      <c r="AK145" s="85"/>
      <c r="AL145" s="85"/>
      <c r="AM145" s="85"/>
      <c r="AN145" s="85"/>
      <c r="AO145" s="85"/>
      <c r="AP145" s="85"/>
      <c r="AQ145" s="85"/>
      <c r="AR145" s="85"/>
      <c r="AS145" s="85"/>
      <c r="AT145" s="85"/>
      <c r="AU145" s="85"/>
      <c r="AV145" s="85"/>
      <c r="AW145" s="85"/>
      <c r="AX145" s="85"/>
      <c r="AY145" s="85"/>
      <c r="AZ145" s="85"/>
      <c r="BA145" s="85"/>
      <c r="BB145" s="85"/>
      <c r="BC145" s="85"/>
    </row>
    <row r="146" spans="1:55" x14ac:dyDescent="0.2">
      <c r="A146" s="86" t="str">
        <f>_xlfn.CONCAT(B146,":"," ",BC146)</f>
        <v>2023: 4</v>
      </c>
      <c r="B146" s="62">
        <v>2023</v>
      </c>
      <c r="C146" s="85">
        <v>1</v>
      </c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  <c r="AD146" s="85"/>
      <c r="AE146" s="85"/>
      <c r="AF146" s="85"/>
      <c r="AG146" s="85"/>
      <c r="AH146" s="85">
        <v>1</v>
      </c>
      <c r="AI146" s="85"/>
      <c r="AJ146" s="85"/>
      <c r="AK146" s="85"/>
      <c r="AL146" s="85"/>
      <c r="AM146" s="85"/>
      <c r="AN146" s="85"/>
      <c r="AO146" s="85"/>
      <c r="AP146" s="85">
        <v>1</v>
      </c>
      <c r="AQ146" s="85"/>
      <c r="AR146" s="85">
        <v>1</v>
      </c>
      <c r="AS146" s="85"/>
      <c r="AT146" s="85"/>
      <c r="AU146" s="85"/>
      <c r="AV146" s="85"/>
      <c r="AW146" s="85"/>
      <c r="AX146" s="85"/>
      <c r="AY146" s="85"/>
      <c r="AZ146" s="85"/>
      <c r="BA146" s="85"/>
      <c r="BB146" s="85"/>
      <c r="BC146" s="85">
        <v>4</v>
      </c>
    </row>
    <row r="147" spans="1:55" x14ac:dyDescent="0.2">
      <c r="A147" s="86" t="str">
        <f>_xlfn.CONCAT(B147,":"," ",BC147)</f>
        <v>2024: 1</v>
      </c>
      <c r="B147" s="62">
        <v>2024</v>
      </c>
      <c r="C147" s="85"/>
      <c r="D147" s="85"/>
      <c r="E147" s="85"/>
      <c r="F147" s="85">
        <v>1</v>
      </c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  <c r="AC147" s="85"/>
      <c r="AD147" s="85"/>
      <c r="AE147" s="85"/>
      <c r="AF147" s="85"/>
      <c r="AG147" s="85"/>
      <c r="AH147" s="85"/>
      <c r="AI147" s="85"/>
      <c r="AJ147" s="85"/>
      <c r="AK147" s="85"/>
      <c r="AL147" s="85"/>
      <c r="AM147" s="85"/>
      <c r="AN147" s="85"/>
      <c r="AO147" s="85"/>
      <c r="AP147" s="85"/>
      <c r="AQ147" s="85"/>
      <c r="AR147" s="85"/>
      <c r="AS147" s="85"/>
      <c r="AT147" s="85"/>
      <c r="AU147" s="85"/>
      <c r="AV147" s="85"/>
      <c r="AW147" s="85"/>
      <c r="AX147" s="85"/>
      <c r="AY147" s="85"/>
      <c r="AZ147" s="85"/>
      <c r="BA147" s="85"/>
      <c r="BB147" s="85"/>
      <c r="BC147" s="85">
        <v>1</v>
      </c>
    </row>
    <row r="148" spans="1:55" x14ac:dyDescent="0.2">
      <c r="B148" s="62" t="s">
        <v>139</v>
      </c>
      <c r="C148" s="85">
        <v>1</v>
      </c>
      <c r="D148" s="85"/>
      <c r="E148" s="85"/>
      <c r="F148" s="85">
        <v>1</v>
      </c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  <c r="AC148" s="85"/>
      <c r="AD148" s="85"/>
      <c r="AE148" s="85"/>
      <c r="AF148" s="85"/>
      <c r="AG148" s="85"/>
      <c r="AH148" s="85">
        <v>1</v>
      </c>
      <c r="AI148" s="85"/>
      <c r="AJ148" s="85"/>
      <c r="AK148" s="85"/>
      <c r="AL148" s="85"/>
      <c r="AM148" s="85"/>
      <c r="AN148" s="85"/>
      <c r="AO148" s="85"/>
      <c r="AP148" s="85">
        <v>1</v>
      </c>
      <c r="AQ148" s="85"/>
      <c r="AR148" s="85">
        <v>1</v>
      </c>
      <c r="AS148" s="85"/>
      <c r="AT148" s="85"/>
      <c r="AU148" s="85"/>
      <c r="AV148" s="85"/>
      <c r="AW148" s="85"/>
      <c r="AX148" s="85"/>
      <c r="AY148" s="85"/>
      <c r="AZ148" s="85"/>
      <c r="BA148" s="85"/>
      <c r="BB148" s="85"/>
      <c r="BC148" s="85">
        <v>5</v>
      </c>
    </row>
  </sheetData>
  <mergeCells count="3">
    <mergeCell ref="C102:BB102"/>
    <mergeCell ref="BC102:DB102"/>
    <mergeCell ref="DC102:FB10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0FA39-6EF0-42C1-AD9C-8F4C04F958F7}">
  <dimension ref="C3:J34"/>
  <sheetViews>
    <sheetView showGridLines="0" tabSelected="1" topLeftCell="A16" zoomScale="60" zoomScaleNormal="60" workbookViewId="0">
      <selection activeCell="H37" sqref="H37"/>
    </sheetView>
  </sheetViews>
  <sheetFormatPr baseColWidth="10" defaultRowHeight="12.75" x14ac:dyDescent="0.2"/>
  <cols>
    <col min="1" max="1" width="4" customWidth="1"/>
    <col min="2" max="2" width="3.42578125" customWidth="1"/>
    <col min="3" max="3" width="20.7109375" customWidth="1"/>
    <col min="4" max="7" width="21.28515625" customWidth="1"/>
    <col min="8" max="8" width="12.85546875" customWidth="1"/>
    <col min="9" max="9" width="19" customWidth="1"/>
    <col min="10" max="10" width="5.7109375" customWidth="1"/>
  </cols>
  <sheetData>
    <row r="3" spans="3:10" x14ac:dyDescent="0.2">
      <c r="C3" s="78"/>
      <c r="D3" s="76"/>
      <c r="E3" s="73"/>
      <c r="F3" s="73"/>
      <c r="G3" s="73"/>
      <c r="H3" s="73"/>
      <c r="I3" s="73"/>
      <c r="J3" s="73"/>
    </row>
    <row r="4" spans="3:10" x14ac:dyDescent="0.2">
      <c r="C4" s="78"/>
      <c r="D4" s="72"/>
      <c r="E4" s="73"/>
      <c r="F4" s="73"/>
      <c r="G4" s="73"/>
      <c r="H4" s="73"/>
      <c r="I4" s="73"/>
      <c r="J4" s="73"/>
    </row>
    <row r="5" spans="3:10" x14ac:dyDescent="0.2">
      <c r="C5" s="78"/>
      <c r="D5" s="72"/>
      <c r="E5" s="73"/>
      <c r="F5" s="73"/>
      <c r="G5" s="73"/>
      <c r="H5" s="73"/>
      <c r="I5" s="73"/>
      <c r="J5" s="73"/>
    </row>
    <row r="6" spans="3:10" ht="12.75" customHeight="1" x14ac:dyDescent="0.2">
      <c r="C6" s="100" t="s">
        <v>198</v>
      </c>
      <c r="D6" s="100"/>
      <c r="E6" s="100"/>
      <c r="F6" s="100"/>
      <c r="G6" s="100"/>
      <c r="H6" s="100"/>
      <c r="I6" s="100"/>
      <c r="J6" s="73"/>
    </row>
    <row r="7" spans="3:10" ht="15" customHeight="1" x14ac:dyDescent="0.2">
      <c r="C7" s="101"/>
      <c r="D7" s="101"/>
      <c r="E7" s="101"/>
      <c r="F7" s="101"/>
      <c r="G7" s="101"/>
      <c r="H7" s="101"/>
      <c r="I7" s="101"/>
      <c r="J7" s="73"/>
    </row>
    <row r="8" spans="3:10" ht="25.5" x14ac:dyDescent="0.2">
      <c r="C8" s="82" t="s">
        <v>124</v>
      </c>
      <c r="D8" s="81" t="s">
        <v>135</v>
      </c>
      <c r="E8" s="81" t="s">
        <v>134</v>
      </c>
      <c r="F8" s="81" t="s">
        <v>138</v>
      </c>
      <c r="G8" s="81" t="s">
        <v>139</v>
      </c>
      <c r="H8" s="81" t="s">
        <v>174</v>
      </c>
      <c r="I8" s="81" t="s">
        <v>176</v>
      </c>
      <c r="J8" s="74"/>
    </row>
    <row r="9" spans="3:10" x14ac:dyDescent="0.2">
      <c r="C9" s="72" t="s">
        <v>17</v>
      </c>
      <c r="D9" s="77">
        <f>IFERROR(VLOOKUP($C9,TD!$B$8:$E$23,2,0),)</f>
        <v>177</v>
      </c>
      <c r="E9" s="77">
        <f>IFERROR(VLOOKUP($C9,TD!$B$8:$E$23,3,0),)</f>
        <v>19</v>
      </c>
      <c r="F9" s="77">
        <f>IFERROR(VLOOKUP($C9,TD!$B$8:$E$10,5,0),)</f>
        <v>0</v>
      </c>
      <c r="G9" s="77">
        <f t="shared" ref="G9:G16" si="0">SUM(D9:F9)</f>
        <v>196</v>
      </c>
      <c r="H9" s="83">
        <f>G9/Población!Y47</f>
        <v>2.2085004732501014E-3</v>
      </c>
      <c r="I9" s="84">
        <f>(G9*10000)/Población!Y47</f>
        <v>22.085004732501012</v>
      </c>
      <c r="J9" s="73"/>
    </row>
    <row r="10" spans="3:10" x14ac:dyDescent="0.2">
      <c r="C10" s="72" t="s">
        <v>18</v>
      </c>
      <c r="D10" s="77">
        <f>IFERROR(VLOOKUP($C10,TD!$B$8:$E$23,2,0),)</f>
        <v>3</v>
      </c>
      <c r="E10" s="77">
        <f>IFERROR(VLOOKUP($C10,TD!$B$8:$E$23,3,0),)</f>
        <v>0</v>
      </c>
      <c r="F10" s="77">
        <f>IFERROR(VLOOKUP($C10,TD!$B$8:$E$10,5,0),)</f>
        <v>0</v>
      </c>
      <c r="G10" s="77">
        <f t="shared" si="0"/>
        <v>3</v>
      </c>
      <c r="H10" s="83">
        <f>G10/Población!Y48</f>
        <v>6.0435132957292509E-4</v>
      </c>
      <c r="I10" s="84">
        <f>(G10*10000)/Población!Y48</f>
        <v>6.0435132957292508</v>
      </c>
      <c r="J10" s="73"/>
    </row>
    <row r="11" spans="3:10" x14ac:dyDescent="0.2">
      <c r="C11" s="72" t="s">
        <v>19</v>
      </c>
      <c r="D11" s="77">
        <f>IFERROR(VLOOKUP($C11,TD!$B$8:$E$23,2,0),)</f>
        <v>1</v>
      </c>
      <c r="E11" s="77">
        <f>IFERROR(VLOOKUP($C11,TD!$B$8:$E$23,3,0),)</f>
        <v>0</v>
      </c>
      <c r="F11" s="77">
        <f>IFERROR(VLOOKUP($C11,TD!$B$8:$E$10,5,0),)</f>
        <v>0</v>
      </c>
      <c r="G11" s="77">
        <f t="shared" si="0"/>
        <v>1</v>
      </c>
      <c r="H11" s="83">
        <f>G11/Población!Y49</f>
        <v>5.8343057176196028E-4</v>
      </c>
      <c r="I11" s="84">
        <f>(G11*10000)/Población!Y49</f>
        <v>5.8343057176196034</v>
      </c>
      <c r="J11" s="73"/>
    </row>
    <row r="12" spans="3:10" x14ac:dyDescent="0.2">
      <c r="C12" s="72" t="s">
        <v>20</v>
      </c>
      <c r="D12" s="77">
        <f>IFERROR(VLOOKUP($C12,TD!$B$8:$E$23,2,0),)</f>
        <v>12</v>
      </c>
      <c r="E12" s="77">
        <f>IFERROR(VLOOKUP($C12,TD!$B$8:$E$23,3,0),)</f>
        <v>2</v>
      </c>
      <c r="F12" s="77">
        <f>IFERROR(VLOOKUP($C12,TD!$B$8:$E$10,5,0),)</f>
        <v>0</v>
      </c>
      <c r="G12" s="77">
        <f t="shared" si="0"/>
        <v>14</v>
      </c>
      <c r="H12" s="83">
        <f>G12/Población!Y50</f>
        <v>8.807801195344448E-4</v>
      </c>
      <c r="I12" s="84">
        <f>(G12*10000)/Población!Y50</f>
        <v>8.8078011953444477</v>
      </c>
      <c r="J12" s="73"/>
    </row>
    <row r="13" spans="3:10" x14ac:dyDescent="0.2">
      <c r="C13" s="72" t="s">
        <v>21</v>
      </c>
      <c r="D13" s="77">
        <f>IFERROR(VLOOKUP($C13,TD!$B$8:$E$23,2,0),)</f>
        <v>1</v>
      </c>
      <c r="E13" s="77">
        <f>IFERROR(VLOOKUP($C13,TD!$B$8:$E$23,3,0),)</f>
        <v>0</v>
      </c>
      <c r="F13" s="77">
        <f>IFERROR(VLOOKUP($C13,TD!$B$8:$E$10,5,0),)</f>
        <v>0</v>
      </c>
      <c r="G13" s="77">
        <f t="shared" si="0"/>
        <v>1</v>
      </c>
      <c r="H13" s="83">
        <f>G13/Población!Y51</f>
        <v>4.2901883392680941E-5</v>
      </c>
      <c r="I13" s="84">
        <f>(G13*10000)/Población!Y51</f>
        <v>0.4290188339268094</v>
      </c>
      <c r="J13" s="73"/>
    </row>
    <row r="14" spans="3:10" x14ac:dyDescent="0.2">
      <c r="C14" s="72" t="s">
        <v>22</v>
      </c>
      <c r="D14" s="77">
        <f>IFERROR(VLOOKUP($C14,TD!$B$8:$E$23,2,0),)</f>
        <v>1</v>
      </c>
      <c r="E14" s="77">
        <f>IFERROR(VLOOKUP($C14,TD!$B$8:$E$23,3,0),)</f>
        <v>2</v>
      </c>
      <c r="F14" s="77">
        <f>IFERROR(VLOOKUP($C14,TD!$B$8:$E$10,5,0),)</f>
        <v>0</v>
      </c>
      <c r="G14" s="77">
        <f t="shared" si="0"/>
        <v>3</v>
      </c>
      <c r="H14" s="83">
        <f>G14/Población!Y52</f>
        <v>9.9469496021220159E-4</v>
      </c>
      <c r="I14" s="84">
        <f>(G14*10000)/Población!Y52</f>
        <v>9.9469496021220163</v>
      </c>
      <c r="J14" s="73"/>
    </row>
    <row r="15" spans="3:10" x14ac:dyDescent="0.2">
      <c r="C15" s="72" t="s">
        <v>95</v>
      </c>
      <c r="D15" s="77">
        <f>IFERROR(VLOOKUP($C15,TD!$B$8:$E$23,2,0),)</f>
        <v>4</v>
      </c>
      <c r="E15" s="77">
        <f>IFERROR(VLOOKUP($C15,TD!$B$8:$E$23,3,0),)</f>
        <v>1</v>
      </c>
      <c r="F15" s="77">
        <f>IFERROR(VLOOKUP($C15,TD!$B$8:$E$10,5,0),)</f>
        <v>0</v>
      </c>
      <c r="G15" s="77">
        <f t="shared" si="0"/>
        <v>5</v>
      </c>
      <c r="H15" s="83">
        <f>G15/Población!Y71</f>
        <v>3.4440005510400884E-4</v>
      </c>
      <c r="I15" s="84">
        <f>(G15*10000)/Población!Y71</f>
        <v>3.4440005510400882</v>
      </c>
      <c r="J15" s="73"/>
    </row>
    <row r="16" spans="3:10" x14ac:dyDescent="0.2">
      <c r="C16" s="75" t="s">
        <v>137</v>
      </c>
      <c r="D16" s="77">
        <f>SUM(TD!C16:C21)</f>
        <v>5</v>
      </c>
      <c r="E16" s="77">
        <f>SUM(TD!D16:D21)</f>
        <v>2</v>
      </c>
      <c r="F16" s="77">
        <v>0</v>
      </c>
      <c r="G16" s="77">
        <f t="shared" si="0"/>
        <v>7</v>
      </c>
      <c r="H16" s="77" t="s">
        <v>175</v>
      </c>
      <c r="I16" s="77" t="s">
        <v>175</v>
      </c>
      <c r="J16" s="73"/>
    </row>
    <row r="17" spans="3:10" x14ac:dyDescent="0.2">
      <c r="C17" s="80" t="s">
        <v>139</v>
      </c>
      <c r="D17" s="81">
        <f>SUM(D9:D16)</f>
        <v>204</v>
      </c>
      <c r="E17" s="81">
        <f>SUM(E9:E16)</f>
        <v>26</v>
      </c>
      <c r="F17" s="81">
        <f>SUM(F9:F16)</f>
        <v>0</v>
      </c>
      <c r="G17" s="81">
        <f>SUM(G9:G16)</f>
        <v>230</v>
      </c>
      <c r="H17" s="81" t="s">
        <v>175</v>
      </c>
      <c r="I17" s="81" t="s">
        <v>175</v>
      </c>
      <c r="J17" s="73"/>
    </row>
    <row r="18" spans="3:10" x14ac:dyDescent="0.2">
      <c r="C18" s="73"/>
      <c r="D18" s="73"/>
      <c r="E18" s="73"/>
      <c r="F18" s="73"/>
      <c r="G18" s="73"/>
      <c r="H18" s="73"/>
      <c r="I18" s="73"/>
      <c r="J18" s="73"/>
    </row>
    <row r="19" spans="3:10" x14ac:dyDescent="0.2">
      <c r="C19" s="73"/>
      <c r="D19" s="73"/>
      <c r="E19" s="73"/>
      <c r="F19" s="73"/>
      <c r="G19" s="73"/>
      <c r="H19" s="73"/>
      <c r="I19" s="73"/>
      <c r="J19" s="73"/>
    </row>
    <row r="20" spans="3:10" x14ac:dyDescent="0.2">
      <c r="C20" s="73"/>
      <c r="D20" s="73"/>
      <c r="E20" s="73"/>
      <c r="F20" s="73"/>
      <c r="G20" s="73"/>
      <c r="H20" s="73"/>
      <c r="I20" s="73"/>
      <c r="J20" s="73"/>
    </row>
    <row r="21" spans="3:10" ht="16.5" customHeight="1" x14ac:dyDescent="0.2">
      <c r="C21" s="100" t="s">
        <v>199</v>
      </c>
      <c r="D21" s="100"/>
      <c r="E21" s="100"/>
      <c r="F21" s="100"/>
      <c r="G21" s="100"/>
    </row>
    <row r="22" spans="3:10" ht="14.25" customHeight="1" x14ac:dyDescent="0.2">
      <c r="C22" s="101"/>
      <c r="D22" s="101"/>
      <c r="E22" s="101"/>
      <c r="F22" s="101"/>
      <c r="G22" s="101"/>
    </row>
    <row r="23" spans="3:10" ht="25.5" x14ac:dyDescent="0.2">
      <c r="C23" s="82" t="s">
        <v>124</v>
      </c>
      <c r="D23" s="81" t="s">
        <v>135</v>
      </c>
      <c r="E23" s="81" t="s">
        <v>134</v>
      </c>
      <c r="F23" s="81" t="s">
        <v>138</v>
      </c>
      <c r="G23" s="81" t="s">
        <v>139</v>
      </c>
    </row>
    <row r="24" spans="3:10" x14ac:dyDescent="0.2">
      <c r="C24" s="72" t="s">
        <v>197</v>
      </c>
      <c r="D24" s="77">
        <f>IFERROR(VLOOKUP($C24,TD!$L$9:$O$11,2,0),)</f>
        <v>204</v>
      </c>
      <c r="E24" s="77">
        <f>IFERROR(VLOOKUP($C24,TD!$L$9:$O$11,3,0),)</f>
        <v>26</v>
      </c>
      <c r="F24" s="77">
        <f>IFERROR(VLOOKUP(#REF!,TD!$L$9:$O$11,5,0),)</f>
        <v>0</v>
      </c>
      <c r="G24" s="79">
        <f t="shared" ref="G24" si="1">SUM(D24:F24)</f>
        <v>230</v>
      </c>
    </row>
    <row r="25" spans="3:10" x14ac:dyDescent="0.2">
      <c r="C25" s="80" t="s">
        <v>139</v>
      </c>
      <c r="D25" s="81">
        <f>SUM(D24)</f>
        <v>204</v>
      </c>
      <c r="E25" s="81">
        <f t="shared" ref="E25:G25" si="2">SUM(E24)</f>
        <v>26</v>
      </c>
      <c r="F25" s="81">
        <f t="shared" si="2"/>
        <v>0</v>
      </c>
      <c r="G25" s="81">
        <f t="shared" si="2"/>
        <v>230</v>
      </c>
    </row>
    <row r="26" spans="3:10" x14ac:dyDescent="0.2">
      <c r="C26" s="72"/>
      <c r="D26" s="77"/>
      <c r="E26" s="77"/>
      <c r="F26" s="77"/>
      <c r="G26" s="79"/>
    </row>
    <row r="27" spans="3:10" x14ac:dyDescent="0.2">
      <c r="C27" s="72"/>
      <c r="D27" s="77"/>
      <c r="E27" s="77"/>
      <c r="F27" s="77"/>
      <c r="G27" s="79"/>
    </row>
    <row r="29" spans="3:10" x14ac:dyDescent="0.2">
      <c r="C29" s="72"/>
      <c r="D29" s="77"/>
      <c r="E29" s="77"/>
      <c r="F29" s="77"/>
      <c r="G29" s="79"/>
    </row>
    <row r="30" spans="3:10" x14ac:dyDescent="0.2">
      <c r="C30" s="75"/>
      <c r="D30" s="77"/>
      <c r="E30" s="77"/>
      <c r="F30" s="77"/>
      <c r="G30" s="79"/>
    </row>
    <row r="31" spans="3:10" x14ac:dyDescent="0.2">
      <c r="C31" s="72"/>
      <c r="D31" s="77"/>
      <c r="E31" s="77"/>
      <c r="F31" s="77"/>
      <c r="G31" s="79"/>
    </row>
    <row r="32" spans="3:10" x14ac:dyDescent="0.2">
      <c r="C32" s="72"/>
      <c r="D32" s="77"/>
      <c r="E32" s="77"/>
      <c r="F32" s="77"/>
      <c r="G32" s="79"/>
    </row>
    <row r="33" spans="3:7" x14ac:dyDescent="0.2">
      <c r="C33" s="72"/>
      <c r="D33" s="77"/>
      <c r="E33" s="77"/>
      <c r="F33" s="77"/>
      <c r="G33" s="79"/>
    </row>
    <row r="34" spans="3:7" x14ac:dyDescent="0.2">
      <c r="C34" s="72"/>
      <c r="D34" s="77"/>
      <c r="E34" s="77"/>
      <c r="F34" s="77"/>
      <c r="G34" s="79"/>
    </row>
  </sheetData>
  <mergeCells count="2">
    <mergeCell ref="C21:G22"/>
    <mergeCell ref="C6:I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0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1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2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 e d a d 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 e d a d 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 C o l u m n s \ e d a d 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 C o l u m n s \ g r u p o s   d e   e d a d 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 C o l u m n s \ e d a d   n o t i 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 C o l u m n s \ e d a d   a s i s 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 D a t a 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 D a t a 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 C o l u m n s \ a n o 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 C o l u m n s \ s e m a n a 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 C o l u m n s \ d i a g n o s t i c 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 C o l u m n s \ t i p o _ d x 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 C o l u m n s \ s u b r e g i o n 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 C o l u m n s \ u b i g e o 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 C o l u m n s \ l o c a l c o d 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 C o l u m n s \ l o c a l i d a d 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 C o l u m n s \ a p e p a t 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 C o l u m n s \ a p e m a t 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 C o l u m n s \ e d a d 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 C o l u m n s \ t i p o _ e d a d 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 C o l u m n s \ s e x o 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 C o l u m n s \ p r o t e g i d o 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 C o l u m n s \ f e c h a _ i n i 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 C o l u m n s \ f e c h a _ d e f 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 C o l u m n s \ f e c h a _ n o t 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 C o l u m n s \ f e c h a _ i n v 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 C o l u m n s \ s u b _ r e g _ n t 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 C o l u m n s \ r e d # 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 C o l u m n s \ m i c r o r e d 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 C o l u m n s \ e _ s a l u d 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 C o l u m n s \ s e m a n a _ n o t 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 C o l u m n s \ a n _ n o t i f i c 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 C o l u m n s \ f e c h a _ i n g 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 C o l u m n s \ f i c h a _ i n v 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 C o l u m n s \ t i p o _ n o t i 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 C o l u m n s \ c l a v e 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 C o l u m n s \ v e r i f i c a 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 C o l u m n s \ g e s t a n t e 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 C o l u m n s \ d n i 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 C o l u m n s \ I D E N T I F I C A D O R 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 C o l u m n s \ m u e s t r a 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 C o l u m n s \ h c 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 C o l u m n s \ f e c h a _ h o s 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 C o l u m n s \ t i p _ z o n a 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 C o l u m n s \ c o d _ p a i s 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 C o l u m n s \ N A C I O N A L I D A D 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 C o l u m n s \ d i r e c c i o n 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 C o l u m n s \ e t n i a p r o c 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 C o l u m n s \ e t n i a s 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 C o l u m n s \ p r o c e d e 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 C o l u m n s \ o t r o p r o c 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 C o l u m n s \ U S U A R I O 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 C o l u m n s \ F E C H A _ M O D 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 C o l u m n s \ U S U A R I O _ M O D 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 C o l u m n s \ D i a g n � s t i c o 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 C o l u m n s \ E E S S 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 C o l u m n s \ D I R E S A 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 C o l u m n s \ D I S T R I T O 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 C o l u m n s \ P R O V I N C I A 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 C o l u m n s \ R E G I � N 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C l i e n t W i n d o w X M L " > < C u s t o m C o n t e n t > < ! [ C D A T A [ D a t a _ 0 8 6 f 5 2 a 6 - a e 3 d - 4 f 8 2 - a 9 8 0 - e 0 e 8 5 c d d 5 1 0 5 ] ] > < / C u s t o m C o n t e n t > < / G e m i n i > 
</file>

<file path=customXml/item14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6 0 2 ] ] > < / C u s t o m C o n t e n t > < / G e m i n i > 
</file>

<file path=customXml/item15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7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 e d a d _ f d 7 9 9 7 6 9 - 9 8 e a - 4 0 6 1 - b f f 9 - 4 d 0 8 c 1 7 f f d 2 c 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 D a t a _ 0 8 6 f 5 2 a 6 - a e 3 d - 4 f 8 2 - a 9 8 0 - e 0 e 8 5 c d d 5 1 0 5 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O r d e r " > < C u s t o m C o n t e n t > < ! [ C D A T A [ e d a d _ f d 7 9 9 7 6 9 - 9 8 e a - 4 0 6 1 - b f f 9 - 4 d 0 8 c 1 7 f f d 2 c , D a t a _ 0 8 6 f 5 2 a 6 - a e 3 d - 4 f 8 2 - a 9 8 0 - e 0 e 8 5 c d d 5 1 0 5 ] ] > < / C u s t o m C o n t e n t > < / G e m i n i > 
</file>

<file path=customXml/item3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 T a g s \ T a b l e s \ & l t ; T a b l e s \ e d a d & g t ; < / K e y > < / D i a g r a m O b j e c t K e y > < D i a g r a m O b j e c t K e y > < K e y > D y n a m i c   T a g s \ T a b l e s \ & l t ; T a b l e s \ D a t a & g t ; < / K e y > < / D i a g r a m O b j e c t K e y > < D i a g r a m O b j e c t K e y > < K e y > T a b l e s \ e d a d < / K e y > < / D i a g r a m O b j e c t K e y > < D i a g r a m O b j e c t K e y > < K e y > T a b l e s \ e d a d \ C o l u m n s \ e d a d < / K e y > < / D i a g r a m O b j e c t K e y > < D i a g r a m O b j e c t K e y > < K e y > T a b l e s \ e d a d \ C o l u m n s \ g r u p o s   d e   e d a d < / K e y > < / D i a g r a m O b j e c t K e y > < D i a g r a m O b j e c t K e y > < K e y > T a b l e s \ e d a d \ C o l u m n s \ e d a d   n o t i < / K e y > < / D i a g r a m O b j e c t K e y > < D i a g r a m O b j e c t K e y > < K e y > T a b l e s \ e d a d \ C o l u m n s \ e d a d   a s i s < / K e y > < / D i a g r a m O b j e c t K e y > < D i a g r a m O b j e c t K e y > < K e y > T a b l e s \ D a t a < / K e y > < / D i a g r a m O b j e c t K e y > < D i a g r a m O b j e c t K e y > < K e y > T a b l e s \ D a t a \ C o l u m n s \ a n o < / K e y > < / D i a g r a m O b j e c t K e y > < D i a g r a m O b j e c t K e y > < K e y > T a b l e s \ D a t a \ C o l u m n s \ s e m a n a < / K e y > < / D i a g r a m O b j e c t K e y > < D i a g r a m O b j e c t K e y > < K e y > T a b l e s \ D a t a \ C o l u m n s \ d i a g n o s t i c < / K e y > < / D i a g r a m O b j e c t K e y > < D i a g r a m O b j e c t K e y > < K e y > T a b l e s \ D a t a \ C o l u m n s \ t i p o _ d x < / K e y > < / D i a g r a m O b j e c t K e y > < D i a g r a m O b j e c t K e y > < K e y > T a b l e s \ D a t a \ C o l u m n s \ s u b r e g i o n < / K e y > < / D i a g r a m O b j e c t K e y > < D i a g r a m O b j e c t K e y > < K e y > T a b l e s \ D a t a \ C o l u m n s \ u b i g e o < / K e y > < / D i a g r a m O b j e c t K e y > < D i a g r a m O b j e c t K e y > < K e y > T a b l e s \ D a t a \ C o l u m n s \ l o c a l c o d < / K e y > < / D i a g r a m O b j e c t K e y > < D i a g r a m O b j e c t K e y > < K e y > T a b l e s \ D a t a \ C o l u m n s \ l o c a l i d a d < / K e y > < / D i a g r a m O b j e c t K e y > < D i a g r a m O b j e c t K e y > < K e y > T a b l e s \ D a t a \ C o l u m n s \ a p e p a t < / K e y > < / D i a g r a m O b j e c t K e y > < D i a g r a m O b j e c t K e y > < K e y > T a b l e s \ D a t a \ C o l u m n s \ a p e m a t < / K e y > < / D i a g r a m O b j e c t K e y > < D i a g r a m O b j e c t K e y > < K e y > T a b l e s \ D a t a \ C o l u m n s \ n o m b r e s < / K e y > < / D i a g r a m O b j e c t K e y > < D i a g r a m O b j e c t K e y > < K e y > T a b l e s \ D a t a \ C o l u m n s \ e d a d < / K e y > < / D i a g r a m O b j e c t K e y > < D i a g r a m O b j e c t K e y > < K e y > T a b l e s \ D a t a \ C o l u m n s \ t i p o _ e d a d < / K e y > < / D i a g r a m O b j e c t K e y > < D i a g r a m O b j e c t K e y > < K e y > T a b l e s \ D a t a \ C o l u m n s \ s e x o < / K e y > < / D i a g r a m O b j e c t K e y > < D i a g r a m O b j e c t K e y > < K e y > T a b l e s \ D a t a \ C o l u m n s \ p r o t e g i d o < / K e y > < / D i a g r a m O b j e c t K e y > < D i a g r a m O b j e c t K e y > < K e y > T a b l e s \ D a t a \ C o l u m n s \ f e c h a _ i n i < / K e y > < / D i a g r a m O b j e c t K e y > < D i a g r a m O b j e c t K e y > < K e y > T a b l e s \ D a t a \ C o l u m n s \ f e c h a _ d e f < / K e y > < / D i a g r a m O b j e c t K e y > < D i a g r a m O b j e c t K e y > < K e y > T a b l e s \ D a t a \ C o l u m n s \ f e c h a _ n o t < / K e y > < / D i a g r a m O b j e c t K e y > < D i a g r a m O b j e c t K e y > < K e y > T a b l e s \ D a t a \ C o l u m n s \ f e c h a _ i n v < / K e y > < / D i a g r a m O b j e c t K e y > < D i a g r a m O b j e c t K e y > < K e y > T a b l e s \ D a t a \ C o l u m n s \ s u b _ r e g _ n t < / K e y > < / D i a g r a m O b j e c t K e y > < D i a g r a m O b j e c t K e y > < K e y > T a b l e s \ D a t a \ C o l u m n s \ r e d # < / K e y > < / D i a g r a m O b j e c t K e y > < D i a g r a m O b j e c t K e y > < K e y > T a b l e s \ D a t a \ C o l u m n s \ m i c r o r e d < / K e y > < / D i a g r a m O b j e c t K e y > < D i a g r a m O b j e c t K e y > < K e y > T a b l e s \ D a t a \ C o l u m n s \ e _ s a l u d < / K e y > < / D i a g r a m O b j e c t K e y > < D i a g r a m O b j e c t K e y > < K e y > T a b l e s \ D a t a \ C o l u m n s \ s e m a n a _ n o t < / K e y > < / D i a g r a m O b j e c t K e y > < D i a g r a m O b j e c t K e y > < K e y > T a b l e s \ D a t a \ C o l u m n s \ a n _ n o t i f i c < / K e y > < / D i a g r a m O b j e c t K e y > < D i a g r a m O b j e c t K e y > < K e y > T a b l e s \ D a t a \ C o l u m n s \ f e c h a _ i n g < / K e y > < / D i a g r a m O b j e c t K e y > < D i a g r a m O b j e c t K e y > < K e y > T a b l e s \ D a t a \ C o l u m n s \ f i c h a _ i n v < / K e y > < / D i a g r a m O b j e c t K e y > < D i a g r a m O b j e c t K e y > < K e y > T a b l e s \ D a t a \ C o l u m n s \ t i p o _ n o t i < / K e y > < / D i a g r a m O b j e c t K e y > < D i a g r a m O b j e c t K e y > < K e y > T a b l e s \ D a t a \ C o l u m n s \ c l a v e < / K e y > < / D i a g r a m O b j e c t K e y > < D i a g r a m O b j e c t K e y > < K e y > T a b l e s \ D a t a \ C o l u m n s \ v e r i f i c a < / K e y > < / D i a g r a m O b j e c t K e y > < D i a g r a m O b j e c t K e y > < K e y > T a b l e s \ D a t a \ C o l u m n s \ g e s t a n t e < / K e y > < / D i a g r a m O b j e c t K e y > < D i a g r a m O b j e c t K e y > < K e y > T a b l e s \ D a t a \ C o l u m n s \ d n i < / K e y > < / D i a g r a m O b j e c t K e y > < D i a g r a m O b j e c t K e y > < K e y > T a b l e s \ D a t a \ C o l u m n s \ I D E N T I F I C A D O R < / K e y > < / D i a g r a m O b j e c t K e y > < D i a g r a m O b j e c t K e y > < K e y > T a b l e s \ D a t a \ C o l u m n s \ m u e s t r a < / K e y > < / D i a g r a m O b j e c t K e y > < D i a g r a m O b j e c t K e y > < K e y > T a b l e s \ D a t a \ C o l u m n s \ h c < / K e y > < / D i a g r a m O b j e c t K e y > < D i a g r a m O b j e c t K e y > < K e y > T a b l e s \ D a t a \ C o l u m n s \ f e c h a _ h o s < / K e y > < / D i a g r a m O b j e c t K e y > < D i a g r a m O b j e c t K e y > < K e y > T a b l e s \ D a t a \ C o l u m n s \ t i p _ z o n a < / K e y > < / D i a g r a m O b j e c t K e y > < D i a g r a m O b j e c t K e y > < K e y > T a b l e s \ D a t a \ C o l u m n s \ c o d _ p a i s < / K e y > < / D i a g r a m O b j e c t K e y > < D i a g r a m O b j e c t K e y > < K e y > T a b l e s \ D a t a \ C o l u m n s \ N A C I O N A L I D A D < / K e y > < / D i a g r a m O b j e c t K e y > < D i a g r a m O b j e c t K e y > < K e y > T a b l e s \ D a t a \ C o l u m n s \ d i r e c c i o n < / K e y > < / D i a g r a m O b j e c t K e y > < D i a g r a m O b j e c t K e y > < K e y > T a b l e s \ D a t a \ C o l u m n s \ e t n i a p r o c < / K e y > < / D i a g r a m O b j e c t K e y > < D i a g r a m O b j e c t K e y > < K e y > T a b l e s \ D a t a \ C o l u m n s \ e t n i a s < / K e y > < / D i a g r a m O b j e c t K e y > < D i a g r a m O b j e c t K e y > < K e y > T a b l e s \ D a t a \ C o l u m n s \ p r o c e d e < / K e y > < / D i a g r a m O b j e c t K e y > < D i a g r a m O b j e c t K e y > < K e y > T a b l e s \ D a t a \ C o l u m n s \ o t r o p r o c < / K e y > < / D i a g r a m O b j e c t K e y > < D i a g r a m O b j e c t K e y > < K e y > T a b l e s \ D a t a \ C o l u m n s \ U S U A R I O < / K e y > < / D i a g r a m O b j e c t K e y > < D i a g r a m O b j e c t K e y > < K e y > T a b l e s \ D a t a \ C o l u m n s \ F E C H A _ M O D < / K e y > < / D i a g r a m O b j e c t K e y > < D i a g r a m O b j e c t K e y > < K e y > T a b l e s \ D a t a \ C o l u m n s \ U S U A R I O _ M O D < / K e y > < / D i a g r a m O b j e c t K e y > < D i a g r a m O b j e c t K e y > < K e y > T a b l e s \ D a t a \ C o l u m n s \ D i a g n � s t i c o < / K e y > < / D i a g r a m O b j e c t K e y > < D i a g r a m O b j e c t K e y > < K e y > T a b l e s \ D a t a \ C o l u m n s \ E E S S < / K e y > < / D i a g r a m O b j e c t K e y > < D i a g r a m O b j e c t K e y > < K e y > T a b l e s \ D a t a \ C o l u m n s \ M R < / K e y > < / D i a g r a m O b j e c t K e y > < D i a g r a m O b j e c t K e y > < K e y > T a b l e s \ D a t a \ C o l u m n s \ R E D < / K e y > < / D i a g r a m O b j e c t K e y > < D i a g r a m O b j e c t K e y > < K e y > T a b l e s \ D a t a \ C o l u m n s \ D I R E S A < / K e y > < / D i a g r a m O b j e c t K e y > < D i a g r a m O b j e c t K e y > < K e y > T a b l e s \ D a t a \ C o l u m n s \ D I S T R I T O < / K e y > < / D i a g r a m O b j e c t K e y > < D i a g r a m O b j e c t K e y > < K e y > T a b l e s \ D a t a \ C o l u m n s \ P R O V I N C I A < / K e y > < / D i a g r a m O b j e c t K e y > < D i a g r a m O b j e c t K e y > < K e y > T a b l e s \ D a t a \ C o l u m n s \ R E G I � N < / K e y > < / D i a g r a m O b j e c t K e y > < D i a g r a m O b j e c t K e y > < K e y > T a b l e s \ D a t a \ M e a s u r e s \ S u m a   d e   s e m a n a < / K e y > < / D i a g r a m O b j e c t K e y > < D i a g r a m O b j e c t K e y > < K e y > T a b l e s \ D a t a \ S u m a   d e   s e m a n a \ A d d i t i o n a l   I n f o \ M e d i d a   i m p l � c i t a < / K e y > < / D i a g r a m O b j e c t K e y > < D i a g r a m O b j e c t K e y > < K e y > T a b l e s \ D a t a \ M e a s u r e s \ R e c u e n t o   d e   s e m a n a < / K e y > < / D i a g r a m O b j e c t K e y > < D i a g r a m O b j e c t K e y > < K e y > T a b l e s \ D a t a \ R e c u e n t o   d e   s e m a n a \ A d d i t i o n a l   I n f o \ M e d i d a   i m p l � c i t a < / K e y > < / D i a g r a m O b j e c t K e y > < D i a g r a m O b j e c t K e y > < K e y > R e l a t i o n s h i p s \ & l t ; T a b l e s \ D a t a \ C o l u m n s \ e d a d & g t ; - & l t ; T a b l e s \ e d a d \ C o l u m n s \ e d a d & g t ; < / K e y > < / D i a g r a m O b j e c t K e y > < D i a g r a m O b j e c t K e y > < K e y > R e l a t i o n s h i p s \ & l t ; T a b l e s \ D a t a \ C o l u m n s \ e d a d & g t ; - & l t ; T a b l e s \ e d a d \ C o l u m n s \ e d a d & g t ; \ F K < / K e y > < / D i a g r a m O b j e c t K e y > < D i a g r a m O b j e c t K e y > < K e y > R e l a t i o n s h i p s \ & l t ; T a b l e s \ D a t a \ C o l u m n s \ e d a d & g t ; - & l t ; T a b l e s \ e d a d \ C o l u m n s \ e d a d & g t ; \ P K < / K e y > < / D i a g r a m O b j e c t K e y > < D i a g r a m O b j e c t K e y > < K e y > R e l a t i o n s h i p s \ & l t ; T a b l e s \ D a t a \ C o l u m n s \ e d a d & g t ; - & l t ; T a b l e s \ e d a d \ C o l u m n s \ e d a d & g t ; \ C r o s s F i l t e r < / K e y > < / D i a g r a m O b j e c t K e y > < / A l l K e y s > < S e l e c t e d K e y s > < D i a g r a m O b j e c t K e y > < K e y > R e l a t i o n s h i p s \ & l t ; T a b l e s \ D a t a \ C o l u m n s \ e d a d & g t ; - & l t ; T a b l e s \ e d a d \ C o l u m n s \ e d a d & g t ; 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 T a g s \ T a b l e s \ & l t ; T a b l e s \ e d a d & g t ; 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 T a g s \ T a b l e s \ & l t ; T a b l e s \ D a t a & g t ; 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 T a b l e s \ e d a d < / K e y > < / a : K e y > < a : V a l u e   i : t y p e = " D i a g r a m D i s p l a y N o d e V i e w S t a t e " > < H e i g h t > 1 5 0 < / H e i g h t > < I s E x p a n d e d > t r u e < / I s E x p a n d e d > < L a y e d O u t > t r u e < / L a y e d O u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 T a b l e s \ e d a d \ C o l u m n s \ e d a d 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 T a b l e s \ e d a d \ C o l u m n s \ g r u p o s   d e   e d a d 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 T a b l e s \ e d a d \ C o l u m n s \ e d a d   n o t i 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 T a b l e s \ e d a d \ C o l u m n s \ e d a d   a s i s 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 2 4 0 < / L e f t > < S c r o l l V e r t i c a l O f f s e t > 2 4 0 < / S c r o l l V e r t i c a l O f f s e t > < T a b I n d e x >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 T a b l e s \ D a t a \ C o l u m n s \ a n o 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 T a b l e s \ D a t a \ C o l u m n s \ s e m a n a 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 T a b l e s \ D a t a \ C o l u m n s \ d i a g n o s t i c 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 T a b l e s \ D a t a \ C o l u m n s \ t i p o _ d x 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 T a b l e s \ D a t a \ C o l u m n s \ s u b r e g i o n 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 T a b l e s \ D a t a \ C o l u m n s \ u b i g e o 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 T a b l e s \ D a t a \ C o l u m n s \ l o c a l c o d 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 T a b l e s \ D a t a \ C o l u m n s \ l o c a l i d a d 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 T a b l e s \ D a t a \ C o l u m n s \ a p e p a t 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 T a b l e s \ D a t a \ C o l u m n s \ a p e m a t 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 T a b l e s \ D a t a \ C o l u m n s \ n o m b r e s 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 T a b l e s \ D a t a \ C o l u m n s \ e d a d 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 T a b l e s \ D a t a \ C o l u m n s \ t i p o _ e d a d 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 T a b l e s \ D a t a \ C o l u m n s \ s e x o 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 T a b l e s \ D a t a \ C o l u m n s \ p r o t e g i d o 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 T a b l e s \ D a t a \ C o l u m n s \ f e c h a _ i n i 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 T a b l e s \ D a t a \ C o l u m n s \ f e c h a _ d e f 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 T a b l e s \ D a t a \ C o l u m n s \ f e c h a _ n o t 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 T a b l e s \ D a t a \ C o l u m n s \ f e c h a _ i n v 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 T a b l e s \ D a t a \ C o l u m n s \ s u b _ r e g _ n t 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 T a b l e s \ D a t a \ C o l u m n s \ r e d # 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 T a b l e s \ D a t a \ C o l u m n s \ m i c r o r e d 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 T a b l e s \ D a t a \ C o l u m n s \ e _ s a l u d 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 T a b l e s \ D a t a \ C o l u m n s \ s e m a n a _ n o t 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 T a b l e s \ D a t a \ C o l u m n s \ a n _ n o t i f i c 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 T a b l e s \ D a t a \ C o l u m n s \ f e c h a _ i n g 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 T a b l e s \ D a t a \ C o l u m n s \ f i c h a _ i n v 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 T a b l e s \ D a t a \ C o l u m n s \ t i p o _ n o t i 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 T a b l e s \ D a t a \ C o l u m n s \ c l a v e 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 T a b l e s \ D a t a \ C o l u m n s \ v e r i f i c a 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 T a b l e s \ D a t a \ C o l u m n s \ g e s t a n t e 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 T a b l e s \ D a t a \ C o l u m n s \ d n i 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 T a b l e s \ D a t a \ C o l u m n s \ I D E N T I F I C A D O R 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 T a b l e s \ D a t a \ C o l u m n s \ m u e s t r a 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 T a b l e s \ D a t a \ C o l u m n s \ h c 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 T a b l e s \ D a t a \ C o l u m n s \ f e c h a _ h o s 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 T a b l e s \ D a t a \ C o l u m n s \ t i p _ z o n a 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 T a b l e s \ D a t a \ C o l u m n s \ c o d _ p a i s 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 T a b l e s \ D a t a \ C o l u m n s \ N A C I O N A L I D A D 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 T a b l e s \ D a t a \ C o l u m n s \ d i r e c c i o n 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 T a b l e s \ D a t a \ C o l u m n s \ e t n i a p r o c 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 T a b l e s \ D a t a \ C o l u m n s \ e t n i a s 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 T a b l e s \ D a t a \ C o l u m n s \ p r o c e d e 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 T a b l e s \ D a t a \ C o l u m n s \ o t r o p r o c 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 T a b l e s \ D a t a \ C o l u m n s \ U S U A R I O 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 T a b l e s \ D a t a \ C o l u m n s \ F E C H A _ M O D 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 T a b l e s \ D a t a \ C o l u m n s \ U S U A R I O _ M O D 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 T a b l e s \ D a t a \ C o l u m n s \ D i a g n � s t i c o 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 T a b l e s \ D a t a \ C o l u m n s \ E E S S 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 T a b l e s \ D a t a \ C o l u m n s \ M R 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 T a b l e s \ D a t a \ C o l u m n s \ D I R E S A 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 T a b l e s \ D a t a \ C o l u m n s \ D I S T R I T O 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 T a b l e s \ D a t a \ C o l u m n s \ P R O V I N C I A 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 T a b l e s \ D a t a \ C o l u m n s \ R E G I � N 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 T a b l e s \ D a t a \ M e a s u r e s \ S u m a   d e   s e m a n a 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 T a b l e s \ D a t a \ S u m a   d e   s e m a n a \ A d d i t i o n a l 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 T a b l e s \ D a t a \ M e a s u r e s \ R e c u e n t o   d e   s e m a n a 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 T a b l e s \ D a t a \ R e c u e n t o   d e   s e m a n a \ A d d i t i o n a l 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 R e l a t i o n s h i p s \ & l t ; T a b l e s \ D a t a \ C o l u m n s \ e d a d & g t ; - & l t ; T a b l e s \ e d a d \ C o l u m n s \ e d a d & g t ; < / K e y > < / a : K e y > < a : V a l u e   i : t y p e = " D i a g r a m D i s p l a y L i n k V i e w S t a t e " > < A u t o m a t i o n P r o p e r t y H e l p e r T e x t > E x t r e m o   1 :   ( 2 2 4 , 7 5 ) .   E x t r e m o   2 :   ( 2 1 6 , 7 5 )   < / A u t o m a t i o n P r o p e r t y H e l p e r T e x t > < I s F o c u s e d > t r u e < / I s F o c u s e d > < L a y e d O u t > t r u e < / L a y e d O u t > < P o i n t s   x m l n s : b = " h t t p : / / s c h e m a s . d a t a c o n t r a c t . o r g / 2 0 0 4 / 0 7 / S y s t e m . W i n d o w s " > < b : P o i n t > < b : _ x > 2 2 3 . 9 9 9 9 9 9 9 9 9 9 9 9 8 9 < / b : _ x > < b : _ y > 7 5 < / b : _ y > < / b : P o i n t > < b : P o i n t > < b : _ x > 2 1 6 < / b : _ x > < b : _ y > 7 5 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 R e l a t i o n s h i p s \ & l t ; T a b l e s \ D a t a \ C o l u m n s \ e d a d & g t ; - & l t ; T a b l e s \ e d a d \ C o l u m n s \ e d a d & g t ; \ F K 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 2 2 3 . 9 9 9 9 9 9 9 9 9 9 9 9 8 9 < / b : _ x > < b : _ y > 6 7 < / b : _ y > < / L a b e l L o c a t i o n > < L o c a t i o n   x m l n s : b = " h t t p : / / s c h e m a s . d a t a c o n t r a c t . o r g / 2 0 0 4 / 0 7 / S y s t e m . W i n d o w s " > < b : _ x > 2 3 9 . 9 9 9 9 9 9 9 9 9 9 9 9 8 9 < / b : _ x > < b : _ y > 7 5 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 R e l a t i o n s h i p s \ & l t ; T a b l e s \ D a t a \ C o l u m n s \ e d a d & g t ; - & l t ; T a b l e s \ e d a d \ C o l u m n s \ e d a d & g t ; \ P K 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 2 0 0 < / b : _ x > < b : _ y > 6 7 < / b : _ y > < / L a b e l L o c a t i o n > < L o c a t i o n   x m l n s : b = " h t t p : / / s c h e m a s . d a t a c o n t r a c t . o r g / 2 0 0 4 / 0 7 / S y s t e m . W i n d o w s " > < b : _ x > 2 0 0 < / b : _ x > < b : _ y > 7 5 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 R e l a t i o n s h i p s \ & l t ; T a b l e s \ D a t a \ C o l u m n s \ e d a d & g t ; - & l t ; T a b l e s \ e d a d \ C o l u m n s \ e d a d & g t ; \ C r o s s F i l t e r 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 2 2 3 . 9 9 9 9 9 9 9 9 9 9 9 9 8 9 < / b : _ x > < b : _ y > 7 5 < / b : _ y > < / b : P o i n t > < b : P o i n t > < b : _ x > 2 1 6 < / b : _ x > < b : _ y > 7 5 < / b : _ y > < / b : P o i n t > < / P o i n t s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 e d a d 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 e d a d 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 C o l u m n s \ e d a d < / K e y > < / D i a g r a m O b j e c t K e y > < D i a g r a m O b j e c t K e y > < K e y > C o l u m n s \ g r u p o s   d e   e d a d < / K e y > < / D i a g r a m O b j e c t K e y > < D i a g r a m O b j e c t K e y > < K e y > C o l u m n s \ e d a d   n o t i < / K e y > < / D i a g r a m O b j e c t K e y > < D i a g r a m O b j e c t K e y > < K e y > C o l u m n s \ e d a d   a s i s 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 C o l u m n s \ e d a d 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 C o l u m n s \ g r u p o s   d e   e d a d 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 C o l u m n s \ e d a d   n o t i 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 C o l u m n s \ e d a d   a s i s 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 D a t a 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 D a t a 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 M e a s u r e s \ S u m a   d e   s e m a n a < / K e y > < / D i a g r a m O b j e c t K e y > < D i a g r a m O b j e c t K e y > < K e y > M e a s u r e s \ S u m a   d e   s e m a n a \ T a g I n f o \ F � r m u l a < / K e y > < / D i a g r a m O b j e c t K e y > < D i a g r a m O b j e c t K e y > < K e y > M e a s u r e s \ S u m a   d e   s e m a n a \ T a g I n f o \ V a l o r < / K e y > < / D i a g r a m O b j e c t K e y > < D i a g r a m O b j e c t K e y > < K e y > M e a s u r e s \ R e c u e n t o   d e   s e m a n a < / K e y > < / D i a g r a m O b j e c t K e y > < D i a g r a m O b j e c t K e y > < K e y > M e a s u r e s \ R e c u e n t o   d e   s e m a n a \ T a g I n f o \ F � r m u l a < / K e y > < / D i a g r a m O b j e c t K e y > < D i a g r a m O b j e c t K e y > < K e y > M e a s u r e s \ R e c u e n t o   d e   s e m a n a \ T a g I n f o \ V a l o r < / K e y > < / D i a g r a m O b j e c t K e y > < D i a g r a m O b j e c t K e y > < K e y > M e a s u r e s \ R e c u e n t o   d e   f e c h a _ h o s < / K e y > < / D i a g r a m O b j e c t K e y > < D i a g r a m O b j e c t K e y > < K e y > M e a s u r e s \ R e c u e n t o   d e   f e c h a _ h o s \ T a g I n f o \ F � r m u l a < / K e y > < / D i a g r a m O b j e c t K e y > < D i a g r a m O b j e c t K e y > < K e y > M e a s u r e s \ R e c u e n t o   d e   f e c h a _ h o s \ T a g I n f o \ V a l o r < / K e y > < / D i a g r a m O b j e c t K e y > < D i a g r a m O b j e c t K e y > < K e y > M e a s u r e s \ R e c u e n t o   d e   f e c h a _ d e f < / K e y > < / D i a g r a m O b j e c t K e y > < D i a g r a m O b j e c t K e y > < K e y > M e a s u r e s \ R e c u e n t o   d e   f e c h a _ d e f \ T a g I n f o \ F � r m u l a < / K e y > < / D i a g r a m O b j e c t K e y > < D i a g r a m O b j e c t K e y > < K e y > M e a s u r e s \ R e c u e n t o   d e   f e c h a _ d e f \ T a g I n f o \ V a l o r < / K e y > < / D i a g r a m O b j e c t K e y > < D i a g r a m O b j e c t K e y > < K e y > C o l u m n s \ a n o < / K e y > < / D i a g r a m O b j e c t K e y > < D i a g r a m O b j e c t K e y > < K e y > C o l u m n s \ s e m a n a < / K e y > < / D i a g r a m O b j e c t K e y > < D i a g r a m O b j e c t K e y > < K e y > C o l u m n s \ d i a g n o s t i c < / K e y > < / D i a g r a m O b j e c t K e y > < D i a g r a m O b j e c t K e y > < K e y > C o l u m n s \ t i p o _ d x < / K e y > < / D i a g r a m O b j e c t K e y > < D i a g r a m O b j e c t K e y > < K e y > C o l u m n s \ s u b r e g i o n < / K e y > < / D i a g r a m O b j e c t K e y > < D i a g r a m O b j e c t K e y > < K e y > C o l u m n s \ u b i g e o < / K e y > < / D i a g r a m O b j e c t K e y > < D i a g r a m O b j e c t K e y > < K e y > C o l u m n s \ l o c a l c o d < / K e y > < / D i a g r a m O b j e c t K e y > < D i a g r a m O b j e c t K e y > < K e y > C o l u m n s \ l o c a l i d a d < / K e y > < / D i a g r a m O b j e c t K e y > < D i a g r a m O b j e c t K e y > < K e y > C o l u m n s \ a p e p a t < / K e y > < / D i a g r a m O b j e c t K e y > < D i a g r a m O b j e c t K e y > < K e y > C o l u m n s \ a p e m a t < / K e y > < / D i a g r a m O b j e c t K e y > < D i a g r a m O b j e c t K e y > < K e y > C o l u m n s \ n o m b r e s < / K e y > < / D i a g r a m O b j e c t K e y > < D i a g r a m O b j e c t K e y > < K e y > C o l u m n s \ e d a d < / K e y > < / D i a g r a m O b j e c t K e y > < D i a g r a m O b j e c t K e y > < K e y > C o l u m n s \ t i p o _ e d a d < / K e y > < / D i a g r a m O b j e c t K e y > < D i a g r a m O b j e c t K e y > < K e y > C o l u m n s \ s e x o < / K e y > < / D i a g r a m O b j e c t K e y > < D i a g r a m O b j e c t K e y > < K e y > C o l u m n s \ p r o t e g i d o < / K e y > < / D i a g r a m O b j e c t K e y > < D i a g r a m O b j e c t K e y > < K e y > C o l u m n s \ f e c h a _ i n i < / K e y > < / D i a g r a m O b j e c t K e y > < D i a g r a m O b j e c t K e y > < K e y > C o l u m n s \ f e c h a _ d e f < / K e y > < / D i a g r a m O b j e c t K e y > < D i a g r a m O b j e c t K e y > < K e y > C o l u m n s \ f e c h a _ n o t < / K e y > < / D i a g r a m O b j e c t K e y > < D i a g r a m O b j e c t K e y > < K e y > C o l u m n s \ f e c h a _ i n v < / K e y > < / D i a g r a m O b j e c t K e y > < D i a g r a m O b j e c t K e y > < K e y > C o l u m n s \ s u b _ r e g _ n t < / K e y > < / D i a g r a m O b j e c t K e y > < D i a g r a m O b j e c t K e y > < K e y > C o l u m n s \ r e d # < / K e y > < / D i a g r a m O b j e c t K e y > < D i a g r a m O b j e c t K e y > < K e y > C o l u m n s \ m i c r o r e d < / K e y > < / D i a g r a m O b j e c t K e y > < D i a g r a m O b j e c t K e y > < K e y > C o l u m n s \ e _ s a l u d < / K e y > < / D i a g r a m O b j e c t K e y > < D i a g r a m O b j e c t K e y > < K e y > C o l u m n s \ s e m a n a _ n o t < / K e y > < / D i a g r a m O b j e c t K e y > < D i a g r a m O b j e c t K e y > < K e y > C o l u m n s \ a n _ n o t i f i c < / K e y > < / D i a g r a m O b j e c t K e y > < D i a g r a m O b j e c t K e y > < K e y > C o l u m n s \ f e c h a _ i n g < / K e y > < / D i a g r a m O b j e c t K e y > < D i a g r a m O b j e c t K e y > < K e y > C o l u m n s \ f i c h a _ i n v < / K e y > < / D i a g r a m O b j e c t K e y > < D i a g r a m O b j e c t K e y > < K e y > C o l u m n s \ t i p o _ n o t i < / K e y > < / D i a g r a m O b j e c t K e y > < D i a g r a m O b j e c t K e y > < K e y > C o l u m n s \ c l a v e < / K e y > < / D i a g r a m O b j e c t K e y > < D i a g r a m O b j e c t K e y > < K e y > C o l u m n s \ v e r i f i c a < / K e y > < / D i a g r a m O b j e c t K e y > < D i a g r a m O b j e c t K e y > < K e y > C o l u m n s \ g e s t a n t e < / K e y > < / D i a g r a m O b j e c t K e y > < D i a g r a m O b j e c t K e y > < K e y > C o l u m n s \ d n i < / K e y > < / D i a g r a m O b j e c t K e y > < D i a g r a m O b j e c t K e y > < K e y > C o l u m n s \ I D E N T I F I C A D O R < / K e y > < / D i a g r a m O b j e c t K e y > < D i a g r a m O b j e c t K e y > < K e y > C o l u m n s \ m u e s t r a < / K e y > < / D i a g r a m O b j e c t K e y > < D i a g r a m O b j e c t K e y > < K e y > C o l u m n s \ h c < / K e y > < / D i a g r a m O b j e c t K e y > < D i a g r a m O b j e c t K e y > < K e y > C o l u m n s \ f e c h a _ h o s < / K e y > < / D i a g r a m O b j e c t K e y > < D i a g r a m O b j e c t K e y > < K e y > C o l u m n s \ t i p _ z o n a < / K e y > < / D i a g r a m O b j e c t K e y > < D i a g r a m O b j e c t K e y > < K e y > C o l u m n s \ c o d _ p a i s < / K e y > < / D i a g r a m O b j e c t K e y > < D i a g r a m O b j e c t K e y > < K e y > C o l u m n s \ N A C I O N A L I D A D < / K e y > < / D i a g r a m O b j e c t K e y > < D i a g r a m O b j e c t K e y > < K e y > C o l u m n s \ d i r e c c i o n < / K e y > < / D i a g r a m O b j e c t K e y > < D i a g r a m O b j e c t K e y > < K e y > C o l u m n s \ e t n i a p r o c < / K e y > < / D i a g r a m O b j e c t K e y > < D i a g r a m O b j e c t K e y > < K e y > C o l u m n s \ e t n i a s < / K e y > < / D i a g r a m O b j e c t K e y > < D i a g r a m O b j e c t K e y > < K e y > C o l u m n s \ p r o c e d e < / K e y > < / D i a g r a m O b j e c t K e y > < D i a g r a m O b j e c t K e y > < K e y > C o l u m n s \ o t r o p r o c < / K e y > < / D i a g r a m O b j e c t K e y > < D i a g r a m O b j e c t K e y > < K e y > C o l u m n s \ U S U A R I O < / K e y > < / D i a g r a m O b j e c t K e y > < D i a g r a m O b j e c t K e y > < K e y > C o l u m n s \ F E C H A _ M O D < / K e y > < / D i a g r a m O b j e c t K e y > < D i a g r a m O b j e c t K e y > < K e y > C o l u m n s \ U S U A R I O _ M O D < / K e y > < / D i a g r a m O b j e c t K e y > < D i a g r a m O b j e c t K e y > < K e y > C o l u m n s \ D i a g n � s t i c o < / K e y > < / D i a g r a m O b j e c t K e y > < D i a g r a m O b j e c t K e y > < K e y > C o l u m n s \ E E S S < / K e y > < / D i a g r a m O b j e c t K e y > < D i a g r a m O b j e c t K e y > < K e y > C o l u m n s \ M R < / K e y > < / D i a g r a m O b j e c t K e y > < D i a g r a m O b j e c t K e y > < K e y > C o l u m n s \ R E D < / K e y > < / D i a g r a m O b j e c t K e y > < D i a g r a m O b j e c t K e y > < K e y > C o l u m n s \ D I R E S A < / K e y > < / D i a g r a m O b j e c t K e y > < D i a g r a m O b j e c t K e y > < K e y > C o l u m n s \ D I S T R I T O < / K e y > < / D i a g r a m O b j e c t K e y > < D i a g r a m O b j e c t K e y > < K e y > C o l u m n s \ P R O V I N C I A < / K e y > < / D i a g r a m O b j e c t K e y > < D i a g r a m O b j e c t K e y > < K e y > C o l u m n s \ R E G I � N < / K e y > < / D i a g r a m O b j e c t K e y > < D i a g r a m O b j e c t K e y > < K e y > L i n k s \ & l t ; C o l u m n s \ S u m a   d e   s e m a n a & g t ; - & l t ; M e a s u r e s \ s e m a n a & g t ; < / K e y > < / D i a g r a m O b j e c t K e y > < D i a g r a m O b j e c t K e y > < K e y > L i n k s \ & l t ; C o l u m n s \ S u m a   d e   s e m a n a & g t ; - & l t ; M e a s u r e s \ s e m a n a & g t ; \ C O L U M N < / K e y > < / D i a g r a m O b j e c t K e y > < D i a g r a m O b j e c t K e y > < K e y > L i n k s \ & l t ; C o l u m n s \ S u m a   d e   s e m a n a & g t ; - & l t ; M e a s u r e s \ s e m a n a & g t ; \ M E A S U R E < / K e y > < / D i a g r a m O b j e c t K e y > < D i a g r a m O b j e c t K e y > < K e y > L i n k s \ & l t ; C o l u m n s \ R e c u e n t o   d e   s e m a n a & g t ; - & l t ; M e a s u r e s \ s e m a n a & g t ; < / K e y > < / D i a g r a m O b j e c t K e y > < D i a g r a m O b j e c t K e y > < K e y > L i n k s \ & l t ; C o l u m n s \ R e c u e n t o   d e   s e m a n a & g t ; - & l t ; M e a s u r e s \ s e m a n a & g t ; \ C O L U M N < / K e y > < / D i a g r a m O b j e c t K e y > < D i a g r a m O b j e c t K e y > < K e y > L i n k s \ & l t ; C o l u m n s \ R e c u e n t o   d e   s e m a n a & g t ; - & l t ; M e a s u r e s \ s e m a n a & g t ; \ M E A S U R E < / K e y > < / D i a g r a m O b j e c t K e y > < D i a g r a m O b j e c t K e y > < K e y > L i n k s \ & l t ; C o l u m n s \ R e c u e n t o   d e   f e c h a _ h o s & g t ; - & l t ; M e a s u r e s \ f e c h a _ h o s & g t ; < / K e y > < / D i a g r a m O b j e c t K e y > < D i a g r a m O b j e c t K e y > < K e y > L i n k s \ & l t ; C o l u m n s \ R e c u e n t o   d e   f e c h a _ h o s & g t ; - & l t ; M e a s u r e s \ f e c h a _ h o s & g t ; \ C O L U M N < / K e y > < / D i a g r a m O b j e c t K e y > < D i a g r a m O b j e c t K e y > < K e y > L i n k s \ & l t ; C o l u m n s \ R e c u e n t o   d e   f e c h a _ h o s & g t ; - & l t ; M e a s u r e s \ f e c h a _ h o s & g t ; \ M E A S U R E < / K e y > < / D i a g r a m O b j e c t K e y > < D i a g r a m O b j e c t K e y > < K e y > L i n k s \ & l t ; C o l u m n s \ R e c u e n t o   d e   f e c h a _ d e f & g t ; - & l t ; M e a s u r e s \ f e c h a _ d e f & g t ; < / K e y > < / D i a g r a m O b j e c t K e y > < D i a g r a m O b j e c t K e y > < K e y > L i n k s \ & l t ; C o l u m n s \ R e c u e n t o   d e   f e c h a _ d e f & g t ; - & l t ; M e a s u r e s \ f e c h a _ d e f & g t ; \ C O L U M N < / K e y > < / D i a g r a m O b j e c t K e y > < D i a g r a m O b j e c t K e y > < K e y > L i n k s \ & l t ; C o l u m n s \ R e c u e n t o   d e   f e c h a _ d e f & g t ; - & l t ; M e a s u r e s \ f e c h a _ d e f & g t ; \ M E A S U R E 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 M e a s u r e s \ S u m a   d e   s e m a n a < / K e y > < / a : K e y > < a : V a l u e   i : t y p e = " M e a s u r e G r i d N o d e V i e w S t a t e " > < C o l u m n > 1 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 s e m a n a \ T a g I n f o \ F � r m u l a 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 s e m a n a \ T a g I n f o \ V a l o r 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 M e a s u r e s \ R e c u e n t o   d e   s e m a n a < / K e y > < / a : K e y > < a : V a l u e   i : t y p e = " M e a s u r e G r i d N o d e V i e w S t a t e " > < C o l u m n > 1 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 M e a s u r e s \ R e c u e n t o   d e   s e m a n a \ T a g I n f o \ F � r m u l a 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 M e a s u r e s \ R e c u e n t o   d e   s e m a n a \ T a g I n f o \ V a l o r 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 M e a s u r e s \ R e c u e n t o   d e   f e c h a _ h o s < / K e y > < / a : K e y > < a : V a l u e   i : t y p e = " M e a s u r e G r i d N o d e V i e w S t a t e " > < C o l u m n > 3 5 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 M e a s u r e s \ R e c u e n t o   d e   f e c h a _ h o s \ T a g I n f o \ F � r m u l a 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 M e a s u r e s \ R e c u e n t o   d e   f e c h a _ h o s \ T a g I n f o \ V a l o r 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 M e a s u r e s \ R e c u e n t o   d e   f e c h a _ d e f < / K e y > < / a : K e y > < a : V a l u e   i : t y p e = " M e a s u r e G r i d N o d e V i e w S t a t e " > < C o l u m n > 1 6 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 M e a s u r e s \ R e c u e n t o   d e   f e c h a _ d e f \ T a g I n f o \ F � r m u l a 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 M e a s u r e s \ R e c u e n t o   d e   f e c h a _ d e f \ T a g I n f o \ V a l o r 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 C o l u m n s \ a n o 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 C o l u m n s \ s e m a n a 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 C o l u m n s \ d i a g n o s t i c 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 C o l u m n s \ t i p o _ d x 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 C o l u m n s \ s u b r e g i o n 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 C o l u m n s \ u b i g e o 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 C o l u m n s \ l o c a l c o d 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 C o l u m n s \ l o c a l i d a d 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 C o l u m n s \ a p e p a t 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 C o l u m n s \ a p e m a t 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 C o l u m n s \ n o m b r e s 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 C o l u m n s \ e d a d 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 C o l u m n s \ t i p o _ e d a d 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 C o l u m n s \ s e x o 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 C o l u m n s \ p r o t e g i d o 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 C o l u m n s \ f e c h a _ i n i 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 C o l u m n s \ f e c h a _ d e f 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 C o l u m n s \ f e c h a _ n o t 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 C o l u m n s \ f e c h a _ i n v 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 C o l u m n s \ s u b _ r e g _ n t 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 C o l u m n s \ r e d # 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 C o l u m n s \ m i c r o r e d 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 C o l u m n s \ e _ s a l u d 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 C o l u m n s \ s e m a n a _ n o t 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 C o l u m n s \ a n _ n o t i f i c 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 C o l u m n s \ f e c h a _ i n g < / K e y > < / a : K e y > < a : V a l u e   i : t y p e = " M e a s u r e G r i d N o d e V i e w S t a t e " > < C o l u m n >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 C o l u m n s \ f i c h a _ i n v < / K e y > < / a : K e y > < a : V a l u e   i : t y p e = " M e a s u r e G r i d N o d e V i e w S t a t e " > < C o l u m n > 2 6 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 C o l u m n s \ t i p o _ n o t i < / K e y > < / a : K e y > < a : V a l u e   i : t y p e = " M e a s u r e G r i d N o d e V i e w S t a t e " > < C o l u m n > 2 7 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 C o l u m n s \ c l a v e < / K e y > < / a : K e y > < a : V a l u e   i : t y p e = " M e a s u r e G r i d N o d e V i e w S t a t e " > < C o l u m n > 2 8 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 C o l u m n s \ v e r i f i c a < / K e y > < / a : K e y > < a : V a l u e   i : t y p e = " M e a s u r e G r i d N o d e V i e w S t a t e " > < C o l u m n > 2 9 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 C o l u m n s \ g e s t a n t e < / K e y > < / a : K e y > < a : V a l u e   i : t y p e = " M e a s u r e G r i d N o d e V i e w S t a t e " > < C o l u m n > 3 0 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 C o l u m n s \ d n i < / K e y > < / a : K e y > < a : V a l u e   i : t y p e = " M e a s u r e G r i d N o d e V i e w S t a t e " > < C o l u m n > 3 1 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 C o l u m n s \ I D E N T I F I C A D O R < / K e y > < / a : K e y > < a : V a l u e   i : t y p e = " M e a s u r e G r i d N o d e V i e w S t a t e " > < C o l u m n > 3 2 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 C o l u m n s \ m u e s t r a < / K e y > < / a : K e y > < a : V a l u e   i : t y p e = " M e a s u r e G r i d N o d e V i e w S t a t e " > < C o l u m n > 3 3 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 C o l u m n s \ h c < / K e y > < / a : K e y > < a : V a l u e   i : t y p e = " M e a s u r e G r i d N o d e V i e w S t a t e " > < C o l u m n > 3 4 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 C o l u m n s \ f e c h a _ h o s < / K e y > < / a : K e y > < a : V a l u e   i : t y p e = " M e a s u r e G r i d N o d e V i e w S t a t e " > < C o l u m n > 3 5 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 C o l u m n s \ t i p _ z o n a < / K e y > < / a : K e y > < a : V a l u e   i : t y p e = " M e a s u r e G r i d N o d e V i e w S t a t e " > < C o l u m n > 3 6 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 C o l u m n s \ c o d _ p a i s < / K e y > < / a : K e y > < a : V a l u e   i : t y p e = " M e a s u r e G r i d N o d e V i e w S t a t e " > < C o l u m n > 3 7 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 C o l u m n s \ N A C I O N A L I D A D < / K e y > < / a : K e y > < a : V a l u e   i : t y p e = " M e a s u r e G r i d N o d e V i e w S t a t e " > < C o l u m n > 3 8 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 C o l u m n s \ d i r e c c i o n < / K e y > < / a : K e y > < a : V a l u e   i : t y p e = " M e a s u r e G r i d N o d e V i e w S t a t e " > < C o l u m n > 3 9 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 C o l u m n s \ e t n i a p r o c < / K e y > < / a : K e y > < a : V a l u e   i : t y p e = " M e a s u r e G r i d N o d e V i e w S t a t e " > < C o l u m n > 4 0 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 C o l u m n s \ e t n i a s < / K e y > < / a : K e y > < a : V a l u e   i : t y p e = " M e a s u r e G r i d N o d e V i e w S t a t e " > < C o l u m n > 4 1 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 C o l u m n s \ p r o c e d e < / K e y > < / a : K e y > < a : V a l u e   i : t y p e = " M e a s u r e G r i d N o d e V i e w S t a t e " > < C o l u m n > 4 2 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 C o l u m n s \ o t r o p r o c < / K e y > < / a : K e y > < a : V a l u e   i : t y p e = " M e a s u r e G r i d N o d e V i e w S t a t e " > < C o l u m n > 4 3 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 C o l u m n s \ U S U A R I O < / K e y > < / a : K e y > < a : V a l u e   i : t y p e = " M e a s u r e G r i d N o d e V i e w S t a t e " > < C o l u m n > 4 4 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 C o l u m n s \ F E C H A _ M O D < / K e y > < / a : K e y > < a : V a l u e   i : t y p e = " M e a s u r e G r i d N o d e V i e w S t a t e " > < C o l u m n > 4 5 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 C o l u m n s \ U S U A R I O _ M O D < / K e y > < / a : K e y > < a : V a l u e   i : t y p e = " M e a s u r e G r i d N o d e V i e w S t a t e " > < C o l u m n > 4 6 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 C o l u m n s \ D i a g n � s t i c o < / K e y > < / a : K e y > < a : V a l u e   i : t y p e = " M e a s u r e G r i d N o d e V i e w S t a t e " > < C o l u m n > 4 7 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 C o l u m n s \ E E S S < / K e y > < / a : K e y > < a : V a l u e   i : t y p e = " M e a s u r e G r i d N o d e V i e w S t a t e " > < C o l u m n > 4 8 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 C o l u m n s \ M R < / K e y > < / a : K e y > < a : V a l u e   i : t y p e = " M e a s u r e G r i d N o d e V i e w S t a t e " > < C o l u m n > 4 9 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 C o l u m n s \ R E D < / K e y > < / a : K e y > < a : V a l u e   i : t y p e = " M e a s u r e G r i d N o d e V i e w S t a t e " > < C o l u m n > 5 0 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 C o l u m n s \ D I R E S A < / K e y > < / a : K e y > < a : V a l u e   i : t y p e = " M e a s u r e G r i d N o d e V i e w S t a t e " > < C o l u m n > 5 1 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 C o l u m n s \ D I S T R I T O < / K e y > < / a : K e y > < a : V a l u e   i : t y p e = " M e a s u r e G r i d N o d e V i e w S t a t e " > < C o l u m n > 5 2 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 C o l u m n s \ P R O V I N C I A < / K e y > < / a : K e y > < a : V a l u e   i : t y p e = " M e a s u r e G r i d N o d e V i e w S t a t e " > < C o l u m n > 5 3 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 C o l u m n s \ R E G I � N < / K e y > < / a : K e y > < a : V a l u e   i : t y p e = " M e a s u r e G r i d N o d e V i e w S t a t e " > < C o l u m n > 5 4 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 L i n k s \ & l t ; C o l u m n s \ S u m a   d e   s e m a n a & g t ; - & l t ; M e a s u r e s \ s e m a n a & g t ; 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 s e m a n a & g t ; - & l t ; M e a s u r e s \ s e m a n a & g t ; \ C O L U M N 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 s e m a n a & g t ; - & l t ; M e a s u r e s \ s e m a n a & g t ; \ M E A S U R E 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 L i n k s \ & l t ; C o l u m n s \ R e c u e n t o   d e   s e m a n a & g t ; - & l t ; M e a s u r e s \ s e m a n a & g t ; 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 L i n k s \ & l t ; C o l u m n s \ R e c u e n t o   d e   s e m a n a & g t ; - & l t ; M e a s u r e s \ s e m a n a & g t ; \ C O L U M N 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 L i n k s \ & l t ; C o l u m n s \ R e c u e n t o   d e   s e m a n a & g t ; - & l t ; M e a s u r e s \ s e m a n a & g t ; \ M E A S U R E 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 L i n k s \ & l t ; C o l u m n s \ R e c u e n t o   d e   f e c h a _ h o s & g t ; - & l t ; M e a s u r e s \ f e c h a _ h o s & g t ; 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 L i n k s \ & l t ; C o l u m n s \ R e c u e n t o   d e   f e c h a _ h o s & g t ; - & l t ; M e a s u r e s \ f e c h a _ h o s & g t ; \ C O L U M N 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 L i n k s \ & l t ; C o l u m n s \ R e c u e n t o   d e   f e c h a _ h o s & g t ; - & l t ; M e a s u r e s \ f e c h a _ h o s & g t ; \ M E A S U R E 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 L i n k s \ & l t ; C o l u m n s \ R e c u e n t o   d e   f e c h a _ d e f & g t ; - & l t ; M e a s u r e s \ f e c h a _ d e f & g t ; 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 L i n k s \ & l t ; C o l u m n s \ R e c u e n t o   d e   f e c h a _ d e f & g t ; - & l t ; M e a s u r e s \ f e c h a _ d e f & g t ; \ C O L U M N 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 L i n k s \ & l t ; C o l u m n s \ R e c u e n t o   d e   f e c h a _ d e f & g t ; - & l t ; M e a s u r e s \ f e c h a _ d e f & g t ; \ M E A S U R E 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X M L _ e d a d _ f d 7 9 9 7 6 9 - 9 8 e a - 4 0 6 1 - b f f 9 - 4 d 0 8 c 1 7 f f d 2 c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 e d a d < / s t r i n g > < / k e y > < v a l u e > < i n t > 6 7 < / i n t > < / v a l u e > < / i t e m > < i t e m > < k e y > < s t r i n g > g r u p o s   d e   e d a d < / s t r i n g > < / k e y > < v a l u e > < i n t > 1 3 1 < / i n t > < / v a l u e > < / i t e m > < i t e m > < k e y > < s t r i n g > e d a d   n o t i < / s t r i n g > < / k e y > < v a l u e > < i n t > 9 4 < / i n t > < / v a l u e > < / i t e m > < i t e m > < k e y > < s t r i n g > e d a d   a s i s < / s t r i n g > < / k e y > < v a l u e > < i n t > 9 3 < / i n t > < / v a l u e > < / i t e m > < / C o l u m n W i d t h s > < C o l u m n D i s p l a y I n d e x > < i t e m > < k e y > < s t r i n g > e d a d < / s t r i n g > < / k e y > < v a l u e > < i n t > 0 < / i n t > < / v a l u e > < / i t e m > < i t e m > < k e y > < s t r i n g > g r u p o s   d e   e d a d < / s t r i n g > < / k e y > < v a l u e > < i n t > 1 < / i n t > < / v a l u e > < / i t e m > < i t e m > < k e y > < s t r i n g > e d a d   n o t i < / s t r i n g > < / k e y > < v a l u e > < i n t > 2 < / i n t > < / v a l u e > < / i t e m > < i t e m > < k e y > < s t r i n g > e d a d   a s i s 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 2 0 2 4 - 0 4 - 2 6 T 1 5 : 5 8 : 5 6 . 4 9 2 6 6 3 6 - 0 5 : 0 0 < / L a s t P r o c e s s e d T i m e > < / D a t a M o d e l i n g S a n d b o x . S e r i a l i z e d S a n d b o x E r r o r C a c h e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7.xml>��< ? x m l   v e r s i o n = " 1 . 0 "   e n c o d i n g = " u t f - 1 6 " ? > < D a t a M a s h u p   x m l n s = " h t t p : / / s c h e m a s . m i c r o s o f t . c o m / D a t a M a s h u p " > A A A A A B U D A A B Q S w M E F A A C A A g A C k 6 j V n p 8 / S a l A A A A 9 g A A A B I A H A B D b 2 5 m a W c v U G F j a 2 F n Z S 5 4 b W w g o h g A K K A U A A A A A A A A A A A A A A A A A A A A A A A A A A A A h Y / N C o J A H M R f R f b u f p h E y N / 1 E N 0 S h C C 6 L u u m S 7 q G u 7 a + W 4 c e q V f I K K t b x 5 n 5 D c z c r z f I x r Y J L q q 3 u j M p Y p i i Q B n Z l d p U K R r c M V y h j E M h 5 E l U K p h g Y 5 P R 6 h T V z p 0 T Q r z 3 2 C 9 w 1 1 c k o p S R Q 7 7 d y V q 1 I t T G O m G k Q p 9 W + b + F O O x f Y 3 i E G V v i m M a Y A p l N y L X 5 A t G 0 9 5 n + m L A e G j f 0 i i s b F h s g s w T y / s A f U E s D B B Q A A g A I A A p O o 1 Y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K T q N W K I p H u A 4 A A A A R A A A A E w A c A E Z v c m 1 1 b G F z L 1 N l Y 3 R p b 2 4 x L m 0 g o h g A K K A U A A A A A A A A A A A A A A A A A A A A A A A A A A A A K 0 5 N L s n M z 1 M I h t C G 1 g B Q S w E C L Q A U A A I A C A A K T q N W e n z 9 J q U A A A D 2 A A A A E g A A A A A A A A A A A A A A A A A A A A A A Q 2 9 u Z m l n L 1 B h Y 2 t h Z 2 U u e G 1 s U E s B A i 0 A F A A C A A g A C k 6 j V g / K 6 a u k A A A A 6 Q A A A B M A A A A A A A A A A A A A A A A A 8 Q A A A F t D b 2 5 0 Z W 5 0 X 1 R 5 c G V z X S 5 4 b W x Q S w E C L Q A U A A I A C A A K T q N W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Z A Q A A A A A A A D c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N y 5 D / j B / h 9 F s h 6 c 1 P j c j D Y A A A A A A g A A A A A A E G Y A A A A B A A A g A A A A w d D t J G 2 + N i 8 i 1 9 2 x H P O r I B l 7 Y z D 0 k 8 C g v h 5 m s j w V W s 8 A A A A A D o A A A A A C A A A g A A A A 7 l L a / L e a a Q 5 f D c z x k c 2 e x U 2 Y M l K D w N b 0 A H d 5 4 p q + t E t Q A A A A J H w 8 D 1 Y e 4 9 S e W 3 Z b h F M V Q D M 4 S a q z Q i 7 x F 3 g F a N b H Y Y b R h T i z h 9 k j w 2 j Y l 6 9 i C x o S u 1 j V N v b i f t f D J b B u T o k h 8 D X h o 3 A M i h q 8 p W v Q n W X M F W F A A A A A O b 7 T L w v U i b b O a s b c Q J T 7 z S n s B S w / 8 r / q 4 W 2 6 q Q l 4 g 8 9 6 h 7 M R U h m a h 8 4 i p C F P / C S D 3 J U o q V B F 9 M 1 k T 5 a 3 n d R I s A = = < / D a t a M a s h u p > 
</file>

<file path=customXml/item8.xml>��< ? x m l   v e r s i o n = " 1 . 0 "   e n c o d i n g = " U T F - 1 6 " ? > < G e m i n i   x m l n s = " h t t p : / / g e m i n i / p i v o t c u s t o m i z a t i o n / T a b l e X M L _ D a t a _ 0 8 6 f 5 2 a 6 - a e 3 d - 4 f 8 2 - a 9 8 0 - e 0 e 8 5 c d d 5 1 0 5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 a n o < / s t r i n g > < / k e y > < v a l u e > < i n t > 5 9 < / i n t > < / v a l u e > < / i t e m > < i t e m > < k e y > < s t r i n g > s e m a n a < / s t r i n g > < / k e y > < v a l u e > < i n t > 8 4 < / i n t > < / v a l u e > < / i t e m > < i t e m > < k e y > < s t r i n g > d i a g n o s t i c < / s t r i n g > < / k e y > < v a l u e > < i n t > 9 8 < / i n t > < / v a l u e > < / i t e m > < i t e m > < k e y > < s t r i n g > t i p o _ d x < / s t r i n g > < / k e y > < v a l u e > < i n t > 8 2 < / i n t > < / v a l u e > < / i t e m > < i t e m > < k e y > < s t r i n g > s u b r e g i o n < / s t r i n g > < / k e y > < v a l u e > < i n t > 9 8 < / i n t > < / v a l u e > < / i t e m > < i t e m > < k e y > < s t r i n g > u b i g e o < / s t r i n g > < / k e y > < v a l u e > < i n t > 7 9 < / i n t > < / v a l u e > < / i t e m > < i t e m > < k e y > < s t r i n g > l o c a l c o d < / s t r i n g > < / k e y > < v a l u e > < i n t > 8 7 < / i n t > < / v a l u e > < / i t e m > < i t e m > < k e y > < s t r i n g > l o c a l i d a d < / s t r i n g > < / k e y > < v a l u e > < i n t > 9 2 < / i n t > < / v a l u e > < / i t e m > < i t e m > < k e y > < s t r i n g > a p e p a t < / s t r i n g > < / k e y > < v a l u e > < i n t > 7 9 < / i n t > < / v a l u e > < / i t e m > < i t e m > < k e y > < s t r i n g > a p e m a t < / s t r i n g > < / k e y > < v a l u e > < i n t > 8 3 < / i n t > < / v a l u e > < / i t e m > < i t e m > < k e y > < s t r i n g > n o m b r e s < / s t r i n g > < / k e y > < v a l u e > < i n t > 9 1 < / i n t > < / v a l u e > < / i t e m > < i t e m > < k e y > < s t r i n g > e d a d < / s t r i n g > < / k e y > < v a l u e > < i n t > 6 7 < / i n t > < / v a l u e > < / i t e m > < i t e m > < k e y > < s t r i n g > t i p o _ e d a d < / s t r i n g > < / k e y > < v a l u e > < i n t > 9 8 < / i n t > < / v a l u e > < / i t e m > < i t e m > < k e y > < s t r i n g > s e x o < / s t r i n g > < / k e y > < v a l u e > < i n t > 6 5 < / i n t > < / v a l u e > < / i t e m > < i t e m > < k e y > < s t r i n g > p r o t e g i d o < / s t r i n g > < / k e y > < v a l u e > < i n t > 9 7 < / i n t > < / v a l u e > < / i t e m > < i t e m > < k e y > < s t r i n g > f e c h a _ i n i < / s t r i n g > < / k e y > < v a l u e > < i n t > 9 3 < / i n t > < / v a l u e > < / i t e m > < i t e m > < k e y > < s t r i n g > f e c h a _ d e f < / s t r i n g > < / k e y > < v a l u e > < i n t > 9 8 < / i n t > < / v a l u e > < / i t e m > < i t e m > < k e y > < s t r i n g > f e c h a _ n o t < / s t r i n g > < / k e y > < v a l u e > < i n t > 9 8 < / i n t > < / v a l u e > < / i t e m > < i t e m > < k e y > < s t r i n g > f e c h a _ i n v < / s t r i n g > < / k e y > < v a l u e > < i n t > 9 6 < / i n t > < / v a l u e > < / i t e m > < i t e m > < k e y > < s t r i n g > s u b _ r e g _ n t < / s t r i n g > < / k e y > < v a l u e > < i n t > 1 0 5 < / i n t > < / v a l u e > < / i t e m > < i t e m > < k e y > < s t r i n g > r e d # < / s t r i n g > < / k e y > < v a l u e > < i n t > 6 4 < / i n t > < / v a l u e > < / i t e m > < i t e m > < k e y > < s t r i n g > m i c r o r e d < / s t r i n g > < / k e y > < v a l u e > < i n t > 9 2 < / i n t > < / v a l u e > < / i t e m > < i t e m > < k e y > < s t r i n g > e _ s a l u d < / s t r i n g > < / k e y > < v a l u e > < i n t > 8 4 < / i n t > < / v a l u e > < / i t e m > < i t e m > < k e y > < s t r i n g > s e m a n a _ n o t < / s t r i n g > < / k e y > < v a l u e > < i n t > 1 1 2 < / i n t > < / v a l u e > < / i t e m > < i t e m > < k e y > < s t r i n g > a n _ n o t i f i c < / s t r i n g > < / k e y > < v a l u e > < i n t > 9 6 < / i n t > < / v a l u e > < / i t e m > < i t e m > < k e y > < s t r i n g > f e c h a _ i n g < / s t r i n g > < / k e y > < v a l u e > < i n t > 9 6 < / i n t > < / v a l u e > < / i t e m > < i t e m > < k e y > < s t r i n g > f i c h a _ i n v < / s t r i n g > < / k e y > < v a l u e > < i n t > 9 1 < / i n t > < / v a l u e > < / i t e m > < i t e m > < k e y > < s t r i n g > t i p o _ n o t i < / s t r i n g > < / k e y > < v a l u e > < i n t > 9 1 < / i n t > < / v a l u e > < / i t e m > < i t e m > < k e y > < s t r i n g > c l a v e < / s t r i n g > < / k e y > < v a l u e > < i n t > 6 8 < / i n t > < / v a l u e > < / i t e m > < i t e m > < k e y > < s t r i n g > v e r i f i c a < / s t r i n g > < / k e y > < v a l u e > < i n t > 8 1 < / i n t > < / v a l u e > < / i t e m > < i t e m > < k e y > < s t r i n g > g e s t a n t e < / s t r i n g > < / k e y > < v a l u e > < i n t > 9 0 < / i n t > < / v a l u e > < / i t e m > < i t e m > < k e y > < s t r i n g > d n i < / s t r i n g > < / k e y > < v a l u e > < i n t > 5 6 < / i n t > < / v a l u e > < / i t e m > < i t e m > < k e y > < s t r i n g > I D E N T I F I C A D O R < / s t r i n g > < / k e y > < v a l u e > < i n t > 1 3 2 < / i n t > < / v a l u e > < / i t e m > < i t e m > < k e y > < s t r i n g > m u e s t r a < / s t r i n g > < / k e y > < v a l u e > < i n t > 8 7 < / i n t > < / v a l u e > < / i t e m > < i t e m > < k e y > < s t r i n g > h c < / s t r i n g > < / k e y > < v a l u e > < i n t > 5 0 < / i n t > < / v a l u e > < / i t e m > < i t e m > < k e y > < s t r i n g > f e c h a _ h o s < / s t r i n g > < / k e y > < v a l u e > < i n t > 9 9 < / i n t > < / v a l u e > < / i t e m > < i t e m > < k e y > < s t r i n g > t i p _ z o n a < / s t r i n g > < / k e y > < v a l u e > < i n t > 8 8 < / i n t > < / v a l u e > < / i t e m > < i t e m > < k e y > < s t r i n g > c o d _ p a i s < / s t r i n g > < / k e y > < v a l u e > < i n t > 9 0 < / i n t > < / v a l u e > < / i t e m > < i t e m > < k e y > < s t r i n g > N A C I O N A L I D A D < / s t r i n g > < / k e y > < v a l u e > < i n t > 1 3 3 < / i n t > < / v a l u e > < / i t e m > < i t e m > < k e y > < s t r i n g > d i r e c c i o n < / s t r i n g > < / k e y > < v a l u e > < i n t > 9 3 < / i n t > < / v a l u e > < / i t e m > < i t e m > < k e y > < s t r i n g > e t n i a p r o c < / s t r i n g > < / k e y > < v a l u e > < i n t > 9 5 < / i n t > < / v a l u e > < / i t e m > < i t e m > < k e y > < s t r i n g > e t n i a s < / s t r i n g > < / k e y > < v a l u e > < i n t > 7 4 < / i n t > < / v a l u e > < / i t e m > < i t e m > < k e y > < s t r i n g > p r o c e d e < / s t r i n g > < / k e y > < v a l u e > < i n t > 8 7 < / i n t > < / v a l u e > < / i t e m > < i t e m > < k e y > < s t r i n g > o t r o p r o c < / s t r i n g > < / k e y > < v a l u e > < i n t > 8 9 < / i n t > < / v a l u e > < / i t e m > < i t e m > < k e y > < s t r i n g > U S U A R I O < / s t r i n g > < / k e y > < v a l u e > < i n t > 9 2 < / i n t > < / v a l u e > < / i t e m > < i t e m > < k e y > < s t r i n g > F E C H A _ M O D < / s t r i n g > < / k e y > < v a l u e > < i n t > 1 1 4 < / i n t > < / v a l u e > < / i t e m > < i t e m > < k e y > < s t r i n g > U S U A R I O _ M O D < / s t r i n g > < / k e y > < v a l u e > < i n t > 1 3 0 < / i n t > < / v a l u e > < / i t e m > < i t e m > < k e y > < s t r i n g > D i a g n � s t i c o < / s t r i n g > < / k e y > < v a l u e > < i n t > 1 0 7 < / i n t > < / v a l u e > < / i t e m > < i t e m > < k e y > < s t r i n g > E E S S < / s t r i n g > < / k e y > < v a l u e > < i n t > 6 4 < / i n t > < / v a l u e > < / i t e m > < i t e m > < k e y > < s t r i n g > M R < / s t r i n g > < / k e y > < v a l u e > < i n t > 5 6 < / i n t > < / v a l u e > < / i t e m > < i t e m > < k e y > < s t r i n g > R E D < / s t r i n g > < / k e y > < v a l u e > < i n t > 6 0 < / i n t > < / v a l u e > < / i t e m > < i t e m > < k e y > < s t r i n g > D I R E S A < / s t r i n g > < / k e y > < v a l u e > < i n t > 8 0 < / i n t > < / v a l u e > < / i t e m > < i t e m > < k e y > < s t r i n g > D I S T R I T O < / s t r i n g > < / k e y > < v a l u e > < i n t > 9 2 < / i n t > < / v a l u e > < / i t e m > < i t e m > < k e y > < s t r i n g > P R O V I N C I A < / s t r i n g > < / k e y > < v a l u e > < i n t > 1 0 6 < / i n t > < / v a l u e > < / i t e m > < i t e m > < k e y > < s t r i n g > R E G I � N < / s t r i n g > < / k e y > < v a l u e > < i n t > 8 4 < / i n t > < / v a l u e > < / i t e m > < / C o l u m n W i d t h s > < C o l u m n D i s p l a y I n d e x > < i t e m > < k e y > < s t r i n g > a n o < / s t r i n g > < / k e y > < v a l u e > < i n t > 0 < / i n t > < / v a l u e > < / i t e m > < i t e m > < k e y > < s t r i n g > s e m a n a < / s t r i n g > < / k e y > < v a l u e > < i n t > 1 < / i n t > < / v a l u e > < / i t e m > < i t e m > < k e y > < s t r i n g > d i a g n o s t i c < / s t r i n g > < / k e y > < v a l u e > < i n t > 2 < / i n t > < / v a l u e > < / i t e m > < i t e m > < k e y > < s t r i n g > t i p o _ d x < / s t r i n g > < / k e y > < v a l u e > < i n t > 3 < / i n t > < / v a l u e > < / i t e m > < i t e m > < k e y > < s t r i n g > s u b r e g i o n < / s t r i n g > < / k e y > < v a l u e > < i n t > 4 < / i n t > < / v a l u e > < / i t e m > < i t e m > < k e y > < s t r i n g > u b i g e o < / s t r i n g > < / k e y > < v a l u e > < i n t > 5 < / i n t > < / v a l u e > < / i t e m > < i t e m > < k e y > < s t r i n g > l o c a l c o d < / s t r i n g > < / k e y > < v a l u e > < i n t > 6 < / i n t > < / v a l u e > < / i t e m > < i t e m > < k e y > < s t r i n g > l o c a l i d a d < / s t r i n g > < / k e y > < v a l u e > < i n t > 7 < / i n t > < / v a l u e > < / i t e m > < i t e m > < k e y > < s t r i n g > a p e p a t < / s t r i n g > < / k e y > < v a l u e > < i n t > 8 < / i n t > < / v a l u e > < / i t e m > < i t e m > < k e y > < s t r i n g > a p e m a t < / s t r i n g > < / k e y > < v a l u e > < i n t > 9 < / i n t > < / v a l u e > < / i t e m > < i t e m > < k e y > < s t r i n g > n o m b r e s < / s t r i n g > < / k e y > < v a l u e > < i n t > 1 0 < / i n t > < / v a l u e > < / i t e m > < i t e m > < k e y > < s t r i n g > e d a d < / s t r i n g > < / k e y > < v a l u e > < i n t > 1 1 < / i n t > < / v a l u e > < / i t e m > < i t e m > < k e y > < s t r i n g > t i p o _ e d a d < / s t r i n g > < / k e y > < v a l u e > < i n t > 1 2 < / i n t > < / v a l u e > < / i t e m > < i t e m > < k e y > < s t r i n g > s e x o < / s t r i n g > < / k e y > < v a l u e > < i n t > 1 3 < / i n t > < / v a l u e > < / i t e m > < i t e m > < k e y > < s t r i n g > p r o t e g i d o < / s t r i n g > < / k e y > < v a l u e > < i n t > 1 4 < / i n t > < / v a l u e > < / i t e m > < i t e m > < k e y > < s t r i n g > f e c h a _ i n i < / s t r i n g > < / k e y > < v a l u e > < i n t > 1 5 < / i n t > < / v a l u e > < / i t e m > < i t e m > < k e y > < s t r i n g > f e c h a _ d e f < / s t r i n g > < / k e y > < v a l u e > < i n t > 1 6 < / i n t > < / v a l u e > < / i t e m > < i t e m > < k e y > < s t r i n g > f e c h a _ n o t < / s t r i n g > < / k e y > < v a l u e > < i n t > 1 7 < / i n t > < / v a l u e > < / i t e m > < i t e m > < k e y > < s t r i n g > f e c h a _ i n v < / s t r i n g > < / k e y > < v a l u e > < i n t > 1 8 < / i n t > < / v a l u e > < / i t e m > < i t e m > < k e y > < s t r i n g > s u b _ r e g _ n t < / s t r i n g > < / k e y > < v a l u e > < i n t > 1 9 < / i n t > < / v a l u e > < / i t e m > < i t e m > < k e y > < s t r i n g > r e d # < / s t r i n g > < / k e y > < v a l u e > < i n t > 2 0 < / i n t > < / v a l u e > < / i t e m > < i t e m > < k e y > < s t r i n g > m i c r o r e d < / s t r i n g > < / k e y > < v a l u e > < i n t > 2 1 < / i n t > < / v a l u e > < / i t e m > < i t e m > < k e y > < s t r i n g > e _ s a l u d < / s t r i n g > < / k e y > < v a l u e > < i n t > 2 2 < / i n t > < / v a l u e > < / i t e m > < i t e m > < k e y > < s t r i n g > s e m a n a _ n o t < / s t r i n g > < / k e y > < v a l u e > < i n t > 2 3 < / i n t > < / v a l u e > < / i t e m > < i t e m > < k e y > < s t r i n g > a n _ n o t i f i c < / s t r i n g > < / k e y > < v a l u e > < i n t > 2 4 < / i n t > < / v a l u e > < / i t e m > < i t e m > < k e y > < s t r i n g > f e c h a _ i n g < / s t r i n g > < / k e y > < v a l u e > < i n t > 2 5 < / i n t > < / v a l u e > < / i t e m > < i t e m > < k e y > < s t r i n g > f i c h a _ i n v < / s t r i n g > < / k e y > < v a l u e > < i n t > 2 6 < / i n t > < / v a l u e > < / i t e m > < i t e m > < k e y > < s t r i n g > t i p o _ n o t i < / s t r i n g > < / k e y > < v a l u e > < i n t > 2 7 < / i n t > < / v a l u e > < / i t e m > < i t e m > < k e y > < s t r i n g > c l a v e < / s t r i n g > < / k e y > < v a l u e > < i n t > 2 8 < / i n t > < / v a l u e > < / i t e m > < i t e m > < k e y > < s t r i n g > v e r i f i c a < / s t r i n g > < / k e y > < v a l u e > < i n t > 2 9 < / i n t > < / v a l u e > < / i t e m > < i t e m > < k e y > < s t r i n g > g e s t a n t e < / s t r i n g > < / k e y > < v a l u e > < i n t > 3 0 < / i n t > < / v a l u e > < / i t e m > < i t e m > < k e y > < s t r i n g > d n i < / s t r i n g > < / k e y > < v a l u e > < i n t > 3 1 < / i n t > < / v a l u e > < / i t e m > < i t e m > < k e y > < s t r i n g > I D E N T I F I C A D O R < / s t r i n g > < / k e y > < v a l u e > < i n t > 3 2 < / i n t > < / v a l u e > < / i t e m > < i t e m > < k e y > < s t r i n g > m u e s t r a < / s t r i n g > < / k e y > < v a l u e > < i n t > 3 3 < / i n t > < / v a l u e > < / i t e m > < i t e m > < k e y > < s t r i n g > h c < / s t r i n g > < / k e y > < v a l u e > < i n t > 3 4 < / i n t > < / v a l u e > < / i t e m > < i t e m > < k e y > < s t r i n g > f e c h a _ h o s < / s t r i n g > < / k e y > < v a l u e > < i n t > 3 5 < / i n t > < / v a l u e > < / i t e m > < i t e m > < k e y > < s t r i n g > t i p _ z o n a < / s t r i n g > < / k e y > < v a l u e > < i n t > 3 6 < / i n t > < / v a l u e > < / i t e m > < i t e m > < k e y > < s t r i n g > c o d _ p a i s < / s t r i n g > < / k e y > < v a l u e > < i n t > 3 7 < / i n t > < / v a l u e > < / i t e m > < i t e m > < k e y > < s t r i n g > N A C I O N A L I D A D < / s t r i n g > < / k e y > < v a l u e > < i n t > 3 8 < / i n t > < / v a l u e > < / i t e m > < i t e m > < k e y > < s t r i n g > d i r e c c i o n < / s t r i n g > < / k e y > < v a l u e > < i n t > 3 9 < / i n t > < / v a l u e > < / i t e m > < i t e m > < k e y > < s t r i n g > e t n i a p r o c < / s t r i n g > < / k e y > < v a l u e > < i n t > 4 0 < / i n t > < / v a l u e > < / i t e m > < i t e m > < k e y > < s t r i n g > e t n i a s < / s t r i n g > < / k e y > < v a l u e > < i n t > 4 1 < / i n t > < / v a l u e > < / i t e m > < i t e m > < k e y > < s t r i n g > p r o c e d e < / s t r i n g > < / k e y > < v a l u e > < i n t > 4 2 < / i n t > < / v a l u e > < / i t e m > < i t e m > < k e y > < s t r i n g > o t r o p r o c < / s t r i n g > < / k e y > < v a l u e > < i n t > 4 3 < / i n t > < / v a l u e > < / i t e m > < i t e m > < k e y > < s t r i n g > U S U A R I O < / s t r i n g > < / k e y > < v a l u e > < i n t > 4 4 < / i n t > < / v a l u e > < / i t e m > < i t e m > < k e y > < s t r i n g > F E C H A _ M O D < / s t r i n g > < / k e y > < v a l u e > < i n t > 4 5 < / i n t > < / v a l u e > < / i t e m > < i t e m > < k e y > < s t r i n g > U S U A R I O _ M O D < / s t r i n g > < / k e y > < v a l u e > < i n t > 4 6 < / i n t > < / v a l u e > < / i t e m > < i t e m > < k e y > < s t r i n g > D i a g n � s t i c o < / s t r i n g > < / k e y > < v a l u e > < i n t > 4 7 < / i n t > < / v a l u e > < / i t e m > < i t e m > < k e y > < s t r i n g > E E S S < / s t r i n g > < / k e y > < v a l u e > < i n t > 4 8 < / i n t > < / v a l u e > < / i t e m > < i t e m > < k e y > < s t r i n g > M R < / s t r i n g > < / k e y > < v a l u e > < i n t > 4 9 < / i n t > < / v a l u e > < / i t e m > < i t e m > < k e y > < s t r i n g > R E D < / s t r i n g > < / k e y > < v a l u e > < i n t > 5 0 < / i n t > < / v a l u e > < / i t e m > < i t e m > < k e y > < s t r i n g > D I R E S A < / s t r i n g > < / k e y > < v a l u e > < i n t > 5 1 < / i n t > < / v a l u e > < / i t e m > < i t e m > < k e y > < s t r i n g > D I S T R I T O < / s t r i n g > < / k e y > < v a l u e > < i n t > 5 2 < / i n t > < / v a l u e > < / i t e m > < i t e m > < k e y > < s t r i n g > P R O V I N C I A < / s t r i n g > < / k e y > < v a l u e > < i n t > 5 3 < / i n t > < / v a l u e > < / i t e m > < i t e m > < k e y > < s t r i n g > R E G I � N < / s t r i n g > < / k e y > < v a l u e > < i n t > 5 4 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Props1.xml><?xml version="1.0" encoding="utf-8"?>
<ds:datastoreItem xmlns:ds="http://schemas.openxmlformats.org/officeDocument/2006/customXml" ds:itemID="{704CEC2F-C4A3-4244-AD55-7BCEEFDDE5BC}">
  <ds:schemaRefs/>
</ds:datastoreItem>
</file>

<file path=customXml/itemProps10.xml><?xml version="1.0" encoding="utf-8"?>
<ds:datastoreItem xmlns:ds="http://schemas.openxmlformats.org/officeDocument/2006/customXml" ds:itemID="{932E8B52-C00F-44C5-B67C-B536973422A4}">
  <ds:schemaRefs/>
</ds:datastoreItem>
</file>

<file path=customXml/itemProps11.xml><?xml version="1.0" encoding="utf-8"?>
<ds:datastoreItem xmlns:ds="http://schemas.openxmlformats.org/officeDocument/2006/customXml" ds:itemID="{B20E4976-0A09-4F0F-B13C-F8092F15855C}">
  <ds:schemaRefs/>
</ds:datastoreItem>
</file>

<file path=customXml/itemProps12.xml><?xml version="1.0" encoding="utf-8"?>
<ds:datastoreItem xmlns:ds="http://schemas.openxmlformats.org/officeDocument/2006/customXml" ds:itemID="{CC3F2F5B-14A9-41B6-9362-CD865D785CA5}">
  <ds:schemaRefs/>
</ds:datastoreItem>
</file>

<file path=customXml/itemProps13.xml><?xml version="1.0" encoding="utf-8"?>
<ds:datastoreItem xmlns:ds="http://schemas.openxmlformats.org/officeDocument/2006/customXml" ds:itemID="{294566B7-FB7C-465F-98AA-C80C0F491F12}">
  <ds:schemaRefs/>
</ds:datastoreItem>
</file>

<file path=customXml/itemProps14.xml><?xml version="1.0" encoding="utf-8"?>
<ds:datastoreItem xmlns:ds="http://schemas.openxmlformats.org/officeDocument/2006/customXml" ds:itemID="{4A4C376A-1E5D-471F-91DA-E6E97D243F55}">
  <ds:schemaRefs/>
</ds:datastoreItem>
</file>

<file path=customXml/itemProps15.xml><?xml version="1.0" encoding="utf-8"?>
<ds:datastoreItem xmlns:ds="http://schemas.openxmlformats.org/officeDocument/2006/customXml" ds:itemID="{8F291AC2-A90F-48F6-84F4-457D52F7996D}">
  <ds:schemaRefs/>
</ds:datastoreItem>
</file>

<file path=customXml/itemProps16.xml><?xml version="1.0" encoding="utf-8"?>
<ds:datastoreItem xmlns:ds="http://schemas.openxmlformats.org/officeDocument/2006/customXml" ds:itemID="{9BDDFE5E-7B74-452C-A2F8-8819221F73B5}">
  <ds:schemaRefs/>
</ds:datastoreItem>
</file>

<file path=customXml/itemProps17.xml><?xml version="1.0" encoding="utf-8"?>
<ds:datastoreItem xmlns:ds="http://schemas.openxmlformats.org/officeDocument/2006/customXml" ds:itemID="{E20B7CAE-A15E-4DF3-919C-91BEFB5F6B3D}">
  <ds:schemaRefs/>
</ds:datastoreItem>
</file>

<file path=customXml/itemProps18.xml><?xml version="1.0" encoding="utf-8"?>
<ds:datastoreItem xmlns:ds="http://schemas.openxmlformats.org/officeDocument/2006/customXml" ds:itemID="{78C54766-74E2-438D-AEBD-159940CBE640}">
  <ds:schemaRefs/>
</ds:datastoreItem>
</file>

<file path=customXml/itemProps2.xml><?xml version="1.0" encoding="utf-8"?>
<ds:datastoreItem xmlns:ds="http://schemas.openxmlformats.org/officeDocument/2006/customXml" ds:itemID="{9CBB2125-D4E6-4154-9EF8-2B5565E65DBF}">
  <ds:schemaRefs/>
</ds:datastoreItem>
</file>

<file path=customXml/itemProps3.xml><?xml version="1.0" encoding="utf-8"?>
<ds:datastoreItem xmlns:ds="http://schemas.openxmlformats.org/officeDocument/2006/customXml" ds:itemID="{9226B894-D3D5-48A3-B075-F3EAAF5BEB33}">
  <ds:schemaRefs/>
</ds:datastoreItem>
</file>

<file path=customXml/itemProps4.xml><?xml version="1.0" encoding="utf-8"?>
<ds:datastoreItem xmlns:ds="http://schemas.openxmlformats.org/officeDocument/2006/customXml" ds:itemID="{EC330BB8-0DEB-4B56-B360-77D42F4DD1A8}">
  <ds:schemaRefs/>
</ds:datastoreItem>
</file>

<file path=customXml/itemProps5.xml><?xml version="1.0" encoding="utf-8"?>
<ds:datastoreItem xmlns:ds="http://schemas.openxmlformats.org/officeDocument/2006/customXml" ds:itemID="{3A7B2E57-5F84-4BEF-A587-129F15AAA272}">
  <ds:schemaRefs/>
</ds:datastoreItem>
</file>

<file path=customXml/itemProps6.xml><?xml version="1.0" encoding="utf-8"?>
<ds:datastoreItem xmlns:ds="http://schemas.openxmlformats.org/officeDocument/2006/customXml" ds:itemID="{061AB173-EC12-4814-8548-6D77035B56B0}">
  <ds:schemaRefs/>
</ds:datastoreItem>
</file>

<file path=customXml/itemProps7.xml><?xml version="1.0" encoding="utf-8"?>
<ds:datastoreItem xmlns:ds="http://schemas.openxmlformats.org/officeDocument/2006/customXml" ds:itemID="{A9857E0D-C493-40BF-9AE8-B6F2247BBFC9}">
  <ds:schemaRefs>
    <ds:schemaRef ds:uri="http://schemas.microsoft.com/DataMashup"/>
  </ds:schemaRefs>
</ds:datastoreItem>
</file>

<file path=customXml/itemProps8.xml><?xml version="1.0" encoding="utf-8"?>
<ds:datastoreItem xmlns:ds="http://schemas.openxmlformats.org/officeDocument/2006/customXml" ds:itemID="{01AAE3BF-D5EE-421B-8C34-17DA68A103EC}">
  <ds:schemaRefs/>
</ds:datastoreItem>
</file>

<file path=customXml/itemProps9.xml><?xml version="1.0" encoding="utf-8"?>
<ds:datastoreItem xmlns:ds="http://schemas.openxmlformats.org/officeDocument/2006/customXml" ds:itemID="{BFFE36DB-89AE-46F3-B95C-566B74BC40A9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Población</vt:lpstr>
      <vt:lpstr>Canal Endémico</vt:lpstr>
      <vt:lpstr>TD</vt:lpstr>
      <vt:lpstr>Gráficos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LENOVO</cp:lastModifiedBy>
  <dcterms:created xsi:type="dcterms:W3CDTF">2023-05-03T14:09:49Z</dcterms:created>
  <dcterms:modified xsi:type="dcterms:W3CDTF">2024-05-08T21:18:27Z</dcterms:modified>
</cp:coreProperties>
</file>