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9137DD90-061A-4F22-8A43-AAAA959024C0}" xr6:coauthVersionLast="47" xr6:coauthVersionMax="47" xr10:uidLastSave="{00000000-0000-0000-0000-000000000000}"/>
  <bookViews>
    <workbookView xWindow="-120" yWindow="-120" windowWidth="29040" windowHeight="15720" xr2:uid="{00000000-000D-0000-FFFF-FFFF00000000}"/>
  </bookViews>
  <sheets>
    <sheet name="I-3 I-4" sheetId="1" r:id="rId1"/>
    <sheet name="Hosp" sheetId="2" r:id="rId2"/>
    <sheet name="CSMC-M" sheetId="3" r:id="rId3"/>
    <sheet name="CSMC-M META" sheetId="4" r:id="rId4"/>
    <sheet name="I-3 I-4 META"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4" l="1"/>
  <c r="I23" i="4"/>
  <c r="L22" i="4"/>
  <c r="I22" i="4"/>
  <c r="L21" i="4"/>
  <c r="I21" i="4"/>
  <c r="L20" i="4"/>
  <c r="I20" i="4"/>
  <c r="L19" i="4"/>
  <c r="I19" i="4"/>
  <c r="L18" i="4"/>
  <c r="I18" i="4"/>
  <c r="L17" i="4"/>
  <c r="I17" i="4"/>
  <c r="L16" i="4"/>
  <c r="I16" i="4"/>
  <c r="L15" i="4"/>
  <c r="I15" i="4"/>
  <c r="L14" i="4"/>
  <c r="I14" i="4"/>
  <c r="L13" i="4"/>
  <c r="I13" i="4"/>
  <c r="L12" i="4"/>
  <c r="I12" i="4"/>
  <c r="L11" i="4"/>
  <c r="I11" i="4"/>
  <c r="L10" i="4"/>
  <c r="I10" i="4"/>
  <c r="L9" i="4"/>
  <c r="I9" i="4"/>
  <c r="I9" i="3" l="1"/>
  <c r="I10" i="3"/>
  <c r="I11" i="3"/>
  <c r="I12" i="3"/>
  <c r="I16" i="3"/>
  <c r="I17" i="3"/>
  <c r="I18" i="3"/>
  <c r="I22" i="3"/>
  <c r="I23" i="3"/>
  <c r="I27" i="3"/>
  <c r="I28" i="3"/>
  <c r="I29" i="3"/>
  <c r="I30" i="3"/>
  <c r="I34" i="3"/>
  <c r="I38" i="3"/>
  <c r="I39" i="3"/>
  <c r="L34" i="3"/>
  <c r="L30" i="3"/>
  <c r="L29" i="3"/>
  <c r="L28" i="3"/>
  <c r="L27" i="3"/>
  <c r="L23" i="3"/>
  <c r="L22" i="3"/>
  <c r="L18" i="3"/>
  <c r="L17" i="3"/>
  <c r="L16" i="3"/>
  <c r="L12" i="3"/>
  <c r="L11" i="3"/>
  <c r="L10" i="3"/>
  <c r="L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8" authorId="0" shapeId="0" xr:uid="{00000000-0006-0000-0000-000001000000}">
      <text>
        <r>
          <rPr>
            <b/>
            <sz val="9"/>
            <color indexed="81"/>
            <rFont val="Tahoma"/>
            <family val="2"/>
          </rPr>
          <t>SOLO NIVEL I</t>
        </r>
      </text>
    </comment>
    <comment ref="D9" authorId="0" shapeId="0" xr:uid="{00000000-0006-0000-0000-000002000000}">
      <text>
        <r>
          <rPr>
            <b/>
            <sz val="9"/>
            <color indexed="81"/>
            <rFont val="Tahoma"/>
            <family val="2"/>
          </rPr>
          <t>TODOS LOS NIVELES Y CSMC</t>
        </r>
      </text>
    </comment>
    <comment ref="D10" authorId="0" shapeId="0" xr:uid="{00000000-0006-0000-0000-000003000000}">
      <text>
        <r>
          <rPr>
            <b/>
            <sz val="9"/>
            <color indexed="81"/>
            <rFont val="Tahoma"/>
            <family val="2"/>
          </rPr>
          <t>TODOS LOS NIVELES Y CSMC</t>
        </r>
      </text>
    </comment>
    <comment ref="D11" authorId="0" shapeId="0" xr:uid="{00000000-0006-0000-0000-000004000000}">
      <text>
        <r>
          <rPr>
            <b/>
            <sz val="9"/>
            <color indexed="81"/>
            <rFont val="Tahoma"/>
            <family val="2"/>
          </rPr>
          <t>TODOS LOS NIVELES Y CSMC</t>
        </r>
      </text>
    </comment>
    <comment ref="D15" authorId="0" shapeId="0" xr:uid="{00000000-0006-0000-0000-000005000000}">
      <text>
        <r>
          <rPr>
            <b/>
            <sz val="9"/>
            <color indexed="81"/>
            <rFont val="Tahoma"/>
            <family val="2"/>
          </rPr>
          <t>TODOS LOS NIVELES Y CSMC</t>
        </r>
      </text>
    </comment>
    <comment ref="D16" authorId="0" shapeId="0" xr:uid="{00000000-0006-0000-0000-000006000000}">
      <text>
        <r>
          <rPr>
            <b/>
            <sz val="9"/>
            <color indexed="81"/>
            <rFont val="Tahoma"/>
            <family val="2"/>
          </rPr>
          <t>TODOS LOS NIVELES Y CSMC</t>
        </r>
      </text>
    </comment>
    <comment ref="D17" authorId="0" shapeId="0" xr:uid="{00000000-0006-0000-0000-000007000000}">
      <text>
        <r>
          <rPr>
            <b/>
            <sz val="9"/>
            <color indexed="81"/>
            <rFont val="Tahoma"/>
            <family val="2"/>
          </rPr>
          <t>TODOS LOS NIVELES Y CSMC</t>
        </r>
      </text>
    </comment>
    <comment ref="D21" authorId="0" shapeId="0" xr:uid="{00000000-0006-0000-0000-000008000000}">
      <text>
        <r>
          <rPr>
            <b/>
            <sz val="9"/>
            <color indexed="81"/>
            <rFont val="Tahoma"/>
            <family val="2"/>
          </rPr>
          <t>NIVEL I-3 Y I-4</t>
        </r>
      </text>
    </comment>
    <comment ref="D22" authorId="0" shapeId="0" xr:uid="{00000000-0006-0000-0000-000009000000}">
      <text>
        <r>
          <rPr>
            <b/>
            <sz val="9"/>
            <color indexed="81"/>
            <rFont val="Tahoma"/>
            <family val="2"/>
          </rPr>
          <t>NIVEL I-3 Y I-4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8" authorId="0" shapeId="0" xr:uid="{BB8B82FB-2B25-4F59-975F-9298215496E3}">
      <text>
        <r>
          <rPr>
            <b/>
            <sz val="9"/>
            <color indexed="81"/>
            <rFont val="Tahoma"/>
            <family val="2"/>
          </rPr>
          <t>SOLO NIVEL I</t>
        </r>
      </text>
    </comment>
    <comment ref="D9" authorId="0" shapeId="0" xr:uid="{1A292343-084C-42E0-B2B0-164CCB1D14AA}">
      <text>
        <r>
          <rPr>
            <b/>
            <sz val="9"/>
            <color indexed="81"/>
            <rFont val="Tahoma"/>
            <family val="2"/>
          </rPr>
          <t>TODOS LOS NIVELES Y CSMC</t>
        </r>
      </text>
    </comment>
    <comment ref="D10" authorId="0" shapeId="0" xr:uid="{E43FF80D-0AD1-4C45-8AEE-856A24096576}">
      <text>
        <r>
          <rPr>
            <b/>
            <sz val="9"/>
            <color indexed="81"/>
            <rFont val="Tahoma"/>
            <family val="2"/>
          </rPr>
          <t>TODOS LOS NIVELES Y CSMC</t>
        </r>
      </text>
    </comment>
    <comment ref="D11" authorId="0" shapeId="0" xr:uid="{73DBF013-0524-4928-ACB4-F161C7833990}">
      <text>
        <r>
          <rPr>
            <b/>
            <sz val="9"/>
            <color indexed="81"/>
            <rFont val="Tahoma"/>
            <family val="2"/>
          </rPr>
          <t>TODOS LOS NIVELES Y CSMC</t>
        </r>
      </text>
    </comment>
    <comment ref="D12" authorId="0" shapeId="0" xr:uid="{E68C21CC-BB37-4B58-9E7A-3A082D6ADCE8}">
      <text>
        <r>
          <rPr>
            <b/>
            <sz val="9"/>
            <color indexed="81"/>
            <rFont val="Tahoma"/>
            <family val="2"/>
          </rPr>
          <t>TODOS LOS NIVELES Y CSMC</t>
        </r>
      </text>
    </comment>
    <comment ref="D13" authorId="0" shapeId="0" xr:uid="{DD2AAF73-6ED2-45DD-A7CF-04E183E0871C}">
      <text>
        <r>
          <rPr>
            <b/>
            <sz val="9"/>
            <color indexed="81"/>
            <rFont val="Tahoma"/>
            <family val="2"/>
          </rPr>
          <t>TODOS LOS NIVELES Y CSMC</t>
        </r>
      </text>
    </comment>
    <comment ref="D14" authorId="0" shapeId="0" xr:uid="{7EA101A7-D648-4735-811D-3122674E8169}">
      <text>
        <r>
          <rPr>
            <b/>
            <sz val="9"/>
            <color indexed="81"/>
            <rFont val="Tahoma"/>
            <family val="2"/>
          </rPr>
          <t>TODOS LOS NIVELES Y CSMC</t>
        </r>
      </text>
    </comment>
    <comment ref="D15" authorId="0" shapeId="0" xr:uid="{5FFDE37C-7074-46E7-8F8F-06FCA967B95C}">
      <text>
        <r>
          <rPr>
            <b/>
            <sz val="9"/>
            <color indexed="81"/>
            <rFont val="Tahoma"/>
            <family val="2"/>
          </rPr>
          <t>NIVEL I-3 Y I-4</t>
        </r>
      </text>
    </comment>
    <comment ref="D16" authorId="0" shapeId="0" xr:uid="{D38093F1-C166-4F99-B546-B0A75179C35A}">
      <text>
        <r>
          <rPr>
            <b/>
            <sz val="9"/>
            <color indexed="81"/>
            <rFont val="Tahoma"/>
            <family val="2"/>
          </rPr>
          <t>NIVEL I-3 Y I-4</t>
        </r>
      </text>
    </comment>
  </commentList>
</comments>
</file>

<file path=xl/sharedStrings.xml><?xml version="1.0" encoding="utf-8"?>
<sst xmlns="http://schemas.openxmlformats.org/spreadsheetml/2006/main" count="410" uniqueCount="116">
  <si>
    <t>PRODUCTO</t>
  </si>
  <si>
    <t>ACTIVIDAD</t>
  </si>
  <si>
    <t>Sub PRODUCTO</t>
  </si>
  <si>
    <t>CRITERIOS DE PROGRAMACION</t>
  </si>
  <si>
    <t xml:space="preserve">POBLACION CON PROBLEMAS PSICOSOCIALES QUE RECIBEN ATENCION OPORTUNA Y DE CALIDAD </t>
  </si>
  <si>
    <t>Tratamiento de Personas con Problemas Psicosociales</t>
  </si>
  <si>
    <t xml:space="preserve">Tratamiento en violencia familiar en el primer nivel de atención no especializado. </t>
  </si>
  <si>
    <t>Tratamiento a Niños, Niñas y Adolescentes Afectados por Violencia Infantil</t>
  </si>
  <si>
    <t xml:space="preserve">IPRESS con la UPSS salud mental o psicología o psiquiatría  
Programar 30% de NNA programados en el subproducto de tamizaje de maltrato infantil
</t>
  </si>
  <si>
    <t>Tratamiento Ambulatorio de Niños y Niñas de 0 a 17 Años con Trastornos Mentales y del Comportamiento y/o Problemas Psicosociales Propios de la Infancia y Adolescencia</t>
  </si>
  <si>
    <t xml:space="preserve">Tratamiento ambulatorio de Niños, Niñas de 0 a 17 años con trastornos  del aspectro autista </t>
  </si>
  <si>
    <t>Tratamiento ambulatorio de Niños, Niñas y adolescentes de 0 a 17 años por trastornos  mentales del comportamiento</t>
  </si>
  <si>
    <t xml:space="preserve">PERSONAS CON TRASTORNOS AFECTIVOS Y DE ANCIEDAD TRATADAS OPORTUNAMENTE </t>
  </si>
  <si>
    <t xml:space="preserve">tratamiento ambulatorio de personas con trastornos afectivos (depresion, y conducta suicida) y de anciedad </t>
  </si>
  <si>
    <t xml:space="preserve">Tratamiento ambulatorio de personas con depresion </t>
  </si>
  <si>
    <t xml:space="preserve">Tratamiento ambulatorio de personas con conducta suicida </t>
  </si>
  <si>
    <t xml:space="preserve">Tratamiento ambulatorio de personas con ansiedad </t>
  </si>
  <si>
    <t xml:space="preserve">POBLACIONES EN RIESGO QUE ACCEDE A PROGRAMAS DE PREVENCION EN SALUD MENTAL </t>
  </si>
  <si>
    <t xml:space="preserve">Prevención familiar de conductas de riesgo en adolescentes familias fuertes: amor y limites
</t>
  </si>
  <si>
    <t>IPRESS  con que cuentan con UPSS salud mental o psicología
Programar 15 niñas, niños o adolescentes por taller.
Mínimo: 02 talleres</t>
  </si>
  <si>
    <t xml:space="preserve">Sesiones de entrenamiento en habilidades sociales para adolescentes, jovenes y adultos </t>
  </si>
  <si>
    <t>Sesiones de entrenamiento en habilidades sociales para adolescentes, jóvenes y adultos</t>
  </si>
  <si>
    <t xml:space="preserve">FAMILIAS CON CONOCIMIENTOS DE PRACTICAS SALUDABLES PARA PREVENIR LOS TRASTORNOS MENTALES Y PROBLEMAS PSICOSOCIALES </t>
  </si>
  <si>
    <t>Promocion de convivencia saludable en familas con gestantes o niños menores de 5 años</t>
  </si>
  <si>
    <t>Madres, padres y cuidadores/as con apoyo en estrategias de crianza y conocimientos sobre el desarrollo infantil</t>
  </si>
  <si>
    <t xml:space="preserve">Programar 20 % de niños y niñas menores de 05 años 
</t>
  </si>
  <si>
    <t xml:space="preserve">Capacitacion a actores sociales que promueven la convivencia saludable </t>
  </si>
  <si>
    <t xml:space="preserve">Agentes comunitarios de salud realizan vigilancia ciudadana para reducir la violencia fisica causada por la pareja </t>
  </si>
  <si>
    <t>Se programará el  70%  de agentes comunitarios  adscritos a los EESS</t>
  </si>
  <si>
    <t xml:space="preserve">IPRESS con la UPSS salud mental o psicología o psiquiatría Programar 20% adicional del número de personas &gt;18 años que tienen DX ”D” de violencia familiar T740, T741, T742, T743, T748, T749, Y06, Y070, Y078) atendidos el año anterior.
</t>
  </si>
  <si>
    <t>IPRESS con la UPSS salud mental o psicología o psiquiatría Programar 10% adicional de  NNA (&lt;18 años) que fueron atendidos con Dx “D” de trastorno del espectro autista (F84.0, F84.1, F84.5 F84.8 F84.9) durante el año anterior</t>
  </si>
  <si>
    <t xml:space="preserve">IPRESS con la UPSS salud mental o psicología o psiquiatría Programar 20% adicional de NNA (&lt;18 año) con Dx “D” de trastornos mentales (F50-F59, F80-F83, F90-F98) atendidos el año anterior.
</t>
  </si>
  <si>
    <t>IPRESS con UPSS salud mental o psicología o psiquiatría Programar 20% adicional del número de personas atendidas con Dx “D” de depresión (F31, F32, F33, F34 y F38) el año anterior</t>
  </si>
  <si>
    <t>IPRESS con UPSS salud mental o psicología o psiquiatría Programar 20% adicional del número de personas atendidas con Dx “D” de Lesiones auto infligidas intencionalmente  (X60 al X84) el año anterior</t>
  </si>
  <si>
    <t xml:space="preserve">IPRESS con UPSS salud mental o psicología o psiquiatría Programar el 20% adicional del número de personas atendidas con Dx “D” de trastornos de ansiedad (F40 al F48) el año anterior 
</t>
  </si>
  <si>
    <t>INDICADORES SANITARIOS - PROGRAMA PRESUPUESTAL 0131 CONTROL Y PREVENCION EN SALUD MENTAL  EESS I-3 I-4 2023</t>
  </si>
  <si>
    <t>INDICADORES SANITARIOS - PROGRAMA PRESUPUESTAL 0131 CONTROL Y PREVENCION EN SALUD MENTAL HOSPITAL II-1 2023</t>
  </si>
  <si>
    <t xml:space="preserve">POBLACIÓN CON PROBLEMAS PSICOSOCIALES QUE RECIBEN ATENCIÓN OPORTUNA Y DE CALIDAD </t>
  </si>
  <si>
    <t>Tratamiento Especializado en Violencia Familiar</t>
  </si>
  <si>
    <t xml:space="preserve">IPRESS con la UPSS salud mental o psicología o psiquiatría 
Programar 20% adicional del número de personas &gt;18 años atendidas con Dx “D” de violencia familiar T740, T741, T742, T743, T748, T749, Y06, Y070, Y078)  el año anterior 
</t>
  </si>
  <si>
    <t>IPRESS con la UPSS salud mental o psicología o psiquiatría 
Programar 10% adicional de  NNA (&lt;18 años) que fueron atendidos con Dx “D” de trastorno del espectro autista (F84.0, F84.1, F84.5 F84.8 F84.9) durante el año anterior</t>
  </si>
  <si>
    <t xml:space="preserve">IPRESS con la UPSS salud mental o psicología o psiquiatría 
Programar 20% adicional de NNA (&lt;18 año) con Dx “D” de trastornos mentales (F50-F59, F80-F83, F90-F98) atendidos el año anterior.
</t>
  </si>
  <si>
    <t>IPRESS con UPSS salud mental o psicología o psiquiatría 
Programar 20% adicional del número de personas atendidas con Dx “D” de depresión (F31, F32, F33, F34 y F38) el año anterior</t>
  </si>
  <si>
    <t>IPRESS con UPSS salud mental o psicología o psiquiatría 
Programar 20% adicional del número de personas atendidas con Dx “D” de Lesiones auto infligidas intencionalmente  (X60 a X84) el año anterior</t>
  </si>
  <si>
    <t xml:space="preserve">IPRESS con UPSS salud mental o psicología o psiquiatría 
Programar el 20% adicional del número de personas atendidas con Dx “D” de trastornos de ansiedad (F40 – F48) el año anterior 
</t>
  </si>
  <si>
    <t>Tratamiento con internamiento de personas con trastornos afectivos y de ansiedad</t>
  </si>
  <si>
    <t>Tratamiento con internamiento de personas con trastornos afectivos,    ansiedad y de conducta suicida</t>
  </si>
  <si>
    <t xml:space="preserve">5 personas por año por cama  disponibles para salud mental (5% de las camas totales del EESS)
</t>
  </si>
  <si>
    <t xml:space="preserve">PERSONAS CON TRANSTORNOS MENTALES Y DEL COMPORTAMIENTO DEBIDO  AL CONSUMO DE ALCOHOL Y TABACO TRATADAS OPORTUNAMENTE </t>
  </si>
  <si>
    <t xml:space="preserve">Tratamiento Ambulatorio de personas con trastornos del comportamiento debido al consumlo de alcohol y tabaco </t>
  </si>
  <si>
    <t>Intervenciones breves motivacionales para personas con consumo perjudicial del alcohol y tabaco</t>
  </si>
  <si>
    <t xml:space="preserve">IPRESS con UPSS salud mental o psicología o psiquiatría 
Programar 30% adicional del número de personas atendidas con Dx “D” de F10.1, F17.1 y F13.1 durante el año anterior.
</t>
  </si>
  <si>
    <t xml:space="preserve">intervencion para personas con dependencia del alcohol y tabaco </t>
  </si>
  <si>
    <t xml:space="preserve">IPRESS con UPSS salud mental o psicología o psiquiatría 
Programar 10% adicional del número de personas atendidos con Dx “D” de  F10.2, F17.2 y F13.2 durante el año anterior.
</t>
  </si>
  <si>
    <t>Tratamiento con internamiento de pacientes con trastorno del comportamiento debido al consumo de alcohol</t>
  </si>
  <si>
    <t xml:space="preserve">Programar 4 personas por año por cada cama disponibles en la atención de salud mental (5% del total de camas del EESS)
</t>
  </si>
  <si>
    <t>Atención de  personas con intoxicación alcohólica grave</t>
  </si>
  <si>
    <t xml:space="preserve">Programar 5% adicional del número de personas que egresaron con Dx de intoxicación alcohólica grave (F10.0)  durante el año anterior. 
</t>
  </si>
  <si>
    <t xml:space="preserve">PERSONAS CON TRASTORNOS Y SINDROMES PSICOTICOS TRATADAS OPORTUNAMENTE </t>
  </si>
  <si>
    <t xml:space="preserve">Tratamiento ambulatorio de personas con sindrome o trastorno psicotico </t>
  </si>
  <si>
    <t xml:space="preserve">Tratamiento ambulatorio a personas con sindrome psicotico o trastorno del espectro de la esquizofrenia </t>
  </si>
  <si>
    <t>IPRESS con UPSS salud mental o psicología o psiquiatría 
Programar 20% adicional al número de personas con Dx “D” de psicosis y esquizofrenia atendidos el año previo (F20, F21 , F22, F23, F24, F25, F28, F29, F31.2, F31 .5, F32.3, 
F33.3, F06.2, F10.5, F11 .5, F12.5, F13.5, F14.5, F15.5, F16.5, F17.5, 
F18.5 y/o F19.5). 
En caso de establecimientos de salud nuevos programaran mínimo 50 pacientes</t>
  </si>
  <si>
    <t>Tratamiento con internamiento de personas con síndrome o trastorno psicótico</t>
  </si>
  <si>
    <t xml:space="preserve">Tratamiento con internamiento de personas con síndrome o trastorno psicótico en hospitales. 
</t>
  </si>
  <si>
    <t>IPRESS con UPSS Hospitalización o internamiento o unidad de hospitalización en salud mental y adicciones.
Programarán 08 (ocho) personas por cama por año (F20, F21 , F22, F23, F24, F25, F28, F29, 
F31 .2, F31 .5, F32.3, F33.3, F06.2, F10.5, F11 .5, F12.5, F13.5, F14.5, F15.5, 
F16.5, F17.5, F18.5 y/o F19.5)</t>
  </si>
  <si>
    <t>INDICADORES SANITARIOS - PROGRAMA PRESUPUESTAL 0131 CONTROL Y PREVENCION EN SALUD MENTAL -CSMC MOYOBAMBA 2023</t>
  </si>
  <si>
    <t>U.M.</t>
  </si>
  <si>
    <t>PRODUC 2019</t>
  </si>
  <si>
    <t>PRODUC 2020</t>
  </si>
  <si>
    <t>PRODUC 2021</t>
  </si>
  <si>
    <t>CÁLCULO</t>
  </si>
  <si>
    <t>PRODUC 2022</t>
  </si>
  <si>
    <t>META</t>
  </si>
  <si>
    <t>Acciones Comunes</t>
  </si>
  <si>
    <t>Acompañamiento Clínico Psicosocial</t>
  </si>
  <si>
    <t>EESS</t>
  </si>
  <si>
    <t>Persona Tratada</t>
  </si>
  <si>
    <t xml:space="preserve">IPRESS con la UPSS salud mental o psicología o psiquiatría 
Programar 20% adicional del número de personas &gt;18  con Dx “D”de  violencia familiar atendidos el año anterior ( T740, T741, T742, T743, T748, T749, Y04,  Y070, Y078 o X85) 
</t>
  </si>
  <si>
    <t>Tratamiento a Niños, Niñas y Adolescentes Afectados por maltrato Infantil</t>
  </si>
  <si>
    <t xml:space="preserve">IPRESS con la UPSS salud mental o psicología o psiquiatría  
Programar 30% de la meta progrmada en el subproducto de tamizaje de maltrato infantil (NNA &lt;17 años) . con Dx  T740, T741, T742, T743, T748, T749, Y061 o Y071 o Y078 o Z624 o Z626)
</t>
  </si>
  <si>
    <t xml:space="preserve">IPRESS con la UPSS salud mental o psicología o psiquiatría 
Programar 10% adicional de  NNA de 0 a 17 años  con Dx de trastorno del espectro autista. casos atendidos el año atenrio (F84.0, F84.1, F84.5 F84.8 F84.9) </t>
  </si>
  <si>
    <r>
      <t xml:space="preserve">IPRESS con la UPSS salud mental o psicología o psiquiatría 
Programar 20% adicional de NNA de 0 a 17 años con Dx de trastornos mentales atendidos el año anterior (F500 al F509, F800 al F819 - F82X, F83X, </t>
    </r>
    <r>
      <rPr>
        <b/>
        <sz val="7"/>
        <color theme="1"/>
        <rFont val="Calibri"/>
        <family val="2"/>
        <scheme val="minor"/>
      </rPr>
      <t xml:space="preserve"> F90-F98) </t>
    </r>
    <r>
      <rPr>
        <sz val="7"/>
        <color theme="1"/>
        <rFont val="Calibri"/>
        <family val="2"/>
        <scheme val="minor"/>
      </rPr>
      <t xml:space="preserve">
</t>
    </r>
  </si>
  <si>
    <t>N°</t>
  </si>
  <si>
    <t xml:space="preserve">IPRESS con UPSS salud mental o psicología o psiquiatría 
Programar 20% adicional del número de personas atendidas con Dx de depresión atendidos el año anterior (F310, F320, F330, F340 y F380) </t>
  </si>
  <si>
    <t xml:space="preserve">IPRESS con UPSS salud mental o psicología o psiquiatría 
Programar 20% adicional del número de personas atendidas con Dx de Lesiones auto infligidas intencionalmente atendidos el año anterior (X600 al X609 - X840 al X849) </t>
  </si>
  <si>
    <t xml:space="preserve">IPRESS con UPSS salud mental o psicología o psiquiatría 
Programar el 20% adicional respecto a los casos  con Dx  de trastornos de ansiedad atendidos el año anterior  (F400 – F489) 
</t>
  </si>
  <si>
    <t xml:space="preserve">IPRESS con UPSS salud mental o psicología o psiquiatría 
Programar 20% adicional al número de personas con Dx “D” de psicosis y esquizofrenia atendidos el año previo. 
En caso de establecimientos de salud nuevos programaran mínimo 50 pacientes ( con DX F20, F21, F22, F23, F24, F25, F28, F29, F31.2, F31.5, F32.3, F33.3, F06.2, F10.5, F11.5, 
F12.5, F13.5, F14.5, F15.5, F16.5, F17.5, F18.5 y/o F19.5) </t>
  </si>
  <si>
    <t xml:space="preserve">Tratamiento ambulatorio de personas con primer episodio psicotico </t>
  </si>
  <si>
    <t xml:space="preserve">Programar 20% adicional al número de casos con primer episodio psicótico atendidos ambulatoriamente el año previo. En caso de establecimientos de salud nuevos o que no tengan reporte de casos previos se programarán mínimo 25 pacientes ( con DX F20, F21, F22, F23, F24, F25, F28, F29, F31.2, F31.5, F32.3, F33.3, F06.2, F10.5, F11.5, 
F12.5, F13.5, F14.5, F15.5, F16.5, F17.5, F18.5 y/o F19.5) PARA IDENTIFICACION (LAB - 1 y TA) </t>
  </si>
  <si>
    <t xml:space="preserve">Reabilitacion psicosocial de personas con sindrome o trastorno esquizofrenico </t>
  </si>
  <si>
    <t xml:space="preserve">Rehabilitacion psicosocial </t>
  </si>
  <si>
    <t>20% adicional al número de personas con Dx “D” de síndrome o trastorno psicótico y con discapacidad psicosocial que recibieron paquete terapéutico estándar de rehabilitación psicosocial el año previo. 
En caso de establecimientos de salud nuevos o que no tenga reporte de casos previos se programarán mínimo 25 pacientes. (DX F20, F21, F22, F23, F24, F25, F28, F29, F31.2, F31.5, F32.3, F33.3, F06.2, F10.5, F11.5, 
F12.5, F13.5, F14.5, F15.5, F16.5, F17.5, F18.5 y/o F19.5) (RS - 99402.17, 97535, 97009, C0011, 90872)</t>
  </si>
  <si>
    <t xml:space="preserve">Rehabilitacion laboral </t>
  </si>
  <si>
    <t>20% adicional al número de personas con Dx “D” de síndrome o trastorno psicótico y con discapacidad psicosocial que recibieron paquete terapéutico estándar de rehabilitación laboral el año previo. 
En caso de establecimientos de salud nuevos o que no tenga reporte de casos previos se programarán mínimo 25 pacientes. (DX F20, F21, F22, F23, F24, F25, F28, F29, F31.2, F31.5, F32.3, F33.3, F06.2, F10.5, F11.5, 
F12.5, F13.5, F14.5, F15.5, F16.5, F17.5, F18.5 y/o F19.5)            (RL- 97537.01)</t>
  </si>
  <si>
    <t xml:space="preserve">Primeros auxilios psicologicos en situaciones de crisis y emergencias humanitarias </t>
  </si>
  <si>
    <t xml:space="preserve">Persona atendida </t>
  </si>
  <si>
    <t xml:space="preserve">Parejas con consejeria en promocion de una convivencia saludable </t>
  </si>
  <si>
    <t xml:space="preserve">Familia </t>
  </si>
  <si>
    <t>persona capacitada</t>
  </si>
  <si>
    <t>ROQ</t>
  </si>
  <si>
    <t>JER</t>
  </si>
  <si>
    <t>JEP</t>
  </si>
  <si>
    <t>SOR</t>
  </si>
  <si>
    <t>CAL</t>
  </si>
  <si>
    <t>LLUY</t>
  </si>
  <si>
    <t>YAN</t>
  </si>
  <si>
    <t>P.L.</t>
  </si>
  <si>
    <t xml:space="preserve">Cada centro de salud mental comunitaria programara mínimamente 04 establecimientos priorizados por territorio.  
 Cada establecimiento priorizado en el territorio del centro de salud mental comunitario recibirá como mínimo diez (10) vistas anuales (APP 100 - C7004) </t>
  </si>
  <si>
    <t>Programar el 20 % de las personas atendidas en la UPSS salud mental o psicología durante el año anterior.         
 Cod.DX,  99401.19, Z655  (99207.08)</t>
  </si>
  <si>
    <t>Se programará como minimo un taller de 04 sesiones para trabajar con 15 parejas. Cod. DX, 99401.29</t>
  </si>
  <si>
    <t>Se programará por lo menos 01 taller de capacitacion, al menos 30 agentes comunitarios (cod. C0006)</t>
  </si>
  <si>
    <t>4 monitoresos</t>
  </si>
  <si>
    <t>suma lab3</t>
  </si>
  <si>
    <t>SUMA PAREJAS</t>
  </si>
  <si>
    <t>LAB=7</t>
  </si>
  <si>
    <t>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</si>
</sst>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u/>
      <sz val="20"/>
      <color theme="1"/>
      <name val="Calibri"/>
      <family val="2"/>
      <scheme val="minor"/>
    </font>
    <font>
      <b/>
      <sz val="11"/>
      <color rgb="FF000000"/>
      <name val="Calibri"/>
      <family val="2"/>
      <scheme val="minor"/>
    </font>
    <font>
      <sz val="7"/>
      <color theme="1"/>
      <name val="Calibri"/>
      <family val="2"/>
      <scheme val="minor"/>
    </font>
    <font>
      <b/>
      <sz val="9"/>
      <color indexed="81"/>
      <name val="Tahoma"/>
      <family val="2"/>
    </font>
    <font>
      <sz val="11"/>
      <color rgb="FFFF0000"/>
      <name val="Calibri"/>
      <family val="2"/>
      <scheme val="minor"/>
    </font>
    <font>
      <sz val="11"/>
      <name val="Calibri"/>
      <family val="2"/>
      <scheme val="minor"/>
    </font>
    <font>
      <b/>
      <sz val="7"/>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6">
    <xf numFmtId="0" fontId="0" fillId="0" borderId="0" xfId="0"/>
    <xf numFmtId="0" fontId="2" fillId="0" borderId="0" xfId="0" applyFont="1" applyAlignment="1">
      <alignment horizontal="center" vertical="center" wrapText="1"/>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left" vertical="center" wrapText="1" readingOrder="1"/>
    </xf>
    <xf numFmtId="9" fontId="4" fillId="0" borderId="0" xfId="0" applyNumberFormat="1" applyFont="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wrapText="1"/>
    </xf>
    <xf numFmtId="9" fontId="4" fillId="3" borderId="1" xfId="0" applyNumberFormat="1" applyFont="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1" fillId="0" borderId="1" xfId="0" applyFont="1" applyBorder="1" applyAlignment="1">
      <alignment horizontal="center" wrapText="1"/>
    </xf>
    <xf numFmtId="9" fontId="0" fillId="0" borderId="1" xfId="0" applyNumberFormat="1" applyBorder="1" applyAlignment="1">
      <alignment horizontal="center" vertical="center" wrapText="1"/>
    </xf>
    <xf numFmtId="0" fontId="1" fillId="0" borderId="2" xfId="0" applyFont="1" applyBorder="1" applyAlignment="1">
      <alignment vertical="center" wrapText="1"/>
    </xf>
    <xf numFmtId="0" fontId="0" fillId="0" borderId="2" xfId="0" applyBorder="1" applyAlignment="1">
      <alignment horizontal="center" vertical="center" wrapText="1"/>
    </xf>
    <xf numFmtId="0" fontId="6" fillId="0" borderId="0" xfId="0" applyFont="1"/>
    <xf numFmtId="0" fontId="1" fillId="0" borderId="2"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wrapText="1"/>
    </xf>
    <xf numFmtId="0" fontId="0" fillId="0" borderId="0" xfId="0" applyAlignment="1">
      <alignment horizontal="center"/>
    </xf>
    <xf numFmtId="1" fontId="0" fillId="0" borderId="1" xfId="0" applyNumberFormat="1" applyBorder="1" applyAlignment="1">
      <alignment horizontal="center" vertical="center"/>
    </xf>
    <xf numFmtId="0" fontId="1" fillId="2" borderId="1" xfId="0" applyFont="1" applyFill="1" applyBorder="1" applyAlignment="1">
      <alignment horizontal="center" vertical="center" wrapText="1"/>
    </xf>
    <xf numFmtId="0" fontId="1" fillId="0" borderId="1" xfId="0" applyFont="1" applyBorder="1" applyAlignment="1">
      <alignment vertical="center"/>
    </xf>
    <xf numFmtId="0" fontId="0" fillId="0" borderId="1" xfId="0" applyBorder="1" applyAlignment="1">
      <alignment vertical="center"/>
    </xf>
    <xf numFmtId="0" fontId="0" fillId="5" borderId="1" xfId="0" applyFill="1" applyBorder="1" applyAlignment="1">
      <alignment horizontal="center" vertical="center"/>
    </xf>
    <xf numFmtId="0" fontId="0" fillId="5" borderId="1" xfId="0" applyFill="1" applyBorder="1"/>
    <xf numFmtId="0" fontId="0" fillId="5" borderId="1" xfId="0" applyFill="1" applyBorder="1" applyAlignment="1">
      <alignment horizontal="center"/>
    </xf>
    <xf numFmtId="0" fontId="0" fillId="0" borderId="1" xfId="0" applyBorder="1" applyAlignment="1">
      <alignment horizontal="center"/>
    </xf>
    <xf numFmtId="0" fontId="7" fillId="0" borderId="1" xfId="0" applyFont="1" applyBorder="1" applyAlignment="1">
      <alignment horizontal="center" vertical="center"/>
    </xf>
    <xf numFmtId="0" fontId="4" fillId="0" borderId="1" xfId="0" applyFont="1" applyBorder="1" applyAlignment="1">
      <alignment horizontal="center" vertical="center" wrapText="1"/>
    </xf>
    <xf numFmtId="0" fontId="0" fillId="5" borderId="1" xfId="0" applyFill="1" applyBorder="1" applyAlignment="1">
      <alignment horizontal="left" vertical="center"/>
    </xf>
    <xf numFmtId="0" fontId="0" fillId="0" borderId="1" xfId="0" applyBorder="1" applyAlignment="1">
      <alignment horizontal="center" vertical="center"/>
    </xf>
    <xf numFmtId="0" fontId="0" fillId="5" borderId="1" xfId="0" applyFill="1" applyBorder="1" applyAlignment="1">
      <alignment vertical="center"/>
    </xf>
    <xf numFmtId="0" fontId="0" fillId="0" borderId="1" xfId="0" applyBorder="1" applyAlignment="1">
      <alignment horizontal="center" vertical="center" wrapText="1"/>
    </xf>
    <xf numFmtId="1" fontId="0" fillId="0" borderId="0" xfId="0" applyNumberFormat="1"/>
    <xf numFmtId="0" fontId="0" fillId="6" borderId="1" xfId="0" applyFill="1" applyBorder="1" applyAlignment="1">
      <alignment vertical="center" wrapText="1"/>
    </xf>
    <xf numFmtId="0" fontId="1" fillId="0" borderId="0" xfId="0" applyFont="1"/>
    <xf numFmtId="0" fontId="0" fillId="0" borderId="0" xfId="0" applyAlignment="1">
      <alignment horizontal="center" vertical="center"/>
    </xf>
    <xf numFmtId="0" fontId="0" fillId="3" borderId="1" xfId="0" applyFill="1" applyBorder="1" applyAlignment="1">
      <alignment vertical="center" wrapText="1"/>
    </xf>
    <xf numFmtId="0" fontId="0" fillId="3" borderId="1" xfId="0" applyFill="1" applyBorder="1" applyAlignment="1">
      <alignment vertical="center"/>
    </xf>
    <xf numFmtId="0" fontId="0" fillId="3" borderId="1" xfId="0"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xf>
    <xf numFmtId="0" fontId="0" fillId="0" borderId="2" xfId="0" applyBorder="1" applyAlignment="1">
      <alignment vertical="center"/>
    </xf>
    <xf numFmtId="9" fontId="0" fillId="0" borderId="2" xfId="0" applyNumberForma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390525</xdr:colOff>
      <xdr:row>16</xdr:row>
      <xdr:rowOff>419101</xdr:rowOff>
    </xdr:from>
    <xdr:to>
      <xdr:col>25</xdr:col>
      <xdr:colOff>590550</xdr:colOff>
      <xdr:row>20</xdr:row>
      <xdr:rowOff>998931</xdr:rowOff>
    </xdr:to>
    <xdr:pic>
      <xdr:nvPicPr>
        <xdr:cNvPr id="2" name="Imagen 1">
          <a:extLst>
            <a:ext uri="{FF2B5EF4-FFF2-40B4-BE49-F238E27FC236}">
              <a16:creationId xmlns:a16="http://schemas.microsoft.com/office/drawing/2014/main" id="{30778A47-E197-2208-7197-AFCB0CB8349F}"/>
            </a:ext>
          </a:extLst>
        </xdr:cNvPr>
        <xdr:cNvPicPr>
          <a:picLocks noChangeAspect="1"/>
        </xdr:cNvPicPr>
      </xdr:nvPicPr>
      <xdr:blipFill>
        <a:blip xmlns:r="http://schemas.openxmlformats.org/officeDocument/2006/relationships" r:embed="rId1"/>
        <a:stretch>
          <a:fillRect/>
        </a:stretch>
      </xdr:blipFill>
      <xdr:spPr>
        <a:xfrm>
          <a:off x="14058900" y="6115051"/>
          <a:ext cx="7515225" cy="1760930"/>
        </a:xfrm>
        <a:prstGeom prst="rect">
          <a:avLst/>
        </a:prstGeom>
      </xdr:spPr>
    </xdr:pic>
    <xdr:clientData/>
  </xdr:twoCellAnchor>
  <xdr:twoCellAnchor editAs="oneCell">
    <xdr:from>
      <xdr:col>13</xdr:col>
      <xdr:colOff>76199</xdr:colOff>
      <xdr:row>20</xdr:row>
      <xdr:rowOff>904875</xdr:rowOff>
    </xdr:from>
    <xdr:to>
      <xdr:col>26</xdr:col>
      <xdr:colOff>200024</xdr:colOff>
      <xdr:row>23</xdr:row>
      <xdr:rowOff>98840</xdr:rowOff>
    </xdr:to>
    <xdr:pic>
      <xdr:nvPicPr>
        <xdr:cNvPr id="3" name="Imagen 2">
          <a:extLst>
            <a:ext uri="{FF2B5EF4-FFF2-40B4-BE49-F238E27FC236}">
              <a16:creationId xmlns:a16="http://schemas.microsoft.com/office/drawing/2014/main" id="{0725E865-0553-D5F3-C1AF-266BCD7BF458}"/>
            </a:ext>
          </a:extLst>
        </xdr:cNvPr>
        <xdr:cNvPicPr>
          <a:picLocks noChangeAspect="1"/>
        </xdr:cNvPicPr>
      </xdr:nvPicPr>
      <xdr:blipFill>
        <a:blip xmlns:r="http://schemas.openxmlformats.org/officeDocument/2006/relationships" r:embed="rId2"/>
        <a:stretch>
          <a:fillRect/>
        </a:stretch>
      </xdr:blipFill>
      <xdr:spPr>
        <a:xfrm>
          <a:off x="13744574" y="7781925"/>
          <a:ext cx="8048625" cy="1432340"/>
        </a:xfrm>
        <a:prstGeom prst="rect">
          <a:avLst/>
        </a:prstGeom>
      </xdr:spPr>
    </xdr:pic>
    <xdr:clientData/>
  </xdr:twoCellAnchor>
  <xdr:twoCellAnchor editAs="oneCell">
    <xdr:from>
      <xdr:col>13</xdr:col>
      <xdr:colOff>38100</xdr:colOff>
      <xdr:row>23</xdr:row>
      <xdr:rowOff>152400</xdr:rowOff>
    </xdr:from>
    <xdr:to>
      <xdr:col>25</xdr:col>
      <xdr:colOff>285750</xdr:colOff>
      <xdr:row>26</xdr:row>
      <xdr:rowOff>188325</xdr:rowOff>
    </xdr:to>
    <xdr:pic>
      <xdr:nvPicPr>
        <xdr:cNvPr id="4" name="Imagen 3">
          <a:extLst>
            <a:ext uri="{FF2B5EF4-FFF2-40B4-BE49-F238E27FC236}">
              <a16:creationId xmlns:a16="http://schemas.microsoft.com/office/drawing/2014/main" id="{4D148727-1F50-09A6-8D1B-59C6A2F33331}"/>
            </a:ext>
          </a:extLst>
        </xdr:cNvPr>
        <xdr:cNvPicPr>
          <a:picLocks noChangeAspect="1"/>
        </xdr:cNvPicPr>
      </xdr:nvPicPr>
      <xdr:blipFill>
        <a:blip xmlns:r="http://schemas.openxmlformats.org/officeDocument/2006/relationships" r:embed="rId3"/>
        <a:stretch>
          <a:fillRect/>
        </a:stretch>
      </xdr:blipFill>
      <xdr:spPr>
        <a:xfrm>
          <a:off x="13706475" y="9267825"/>
          <a:ext cx="7562850" cy="1369425"/>
        </a:xfrm>
        <a:prstGeom prst="rect">
          <a:avLst/>
        </a:prstGeom>
      </xdr:spPr>
    </xdr:pic>
    <xdr:clientData/>
  </xdr:twoCellAnchor>
  <xdr:twoCellAnchor editAs="oneCell">
    <xdr:from>
      <xdr:col>13</xdr:col>
      <xdr:colOff>238125</xdr:colOff>
      <xdr:row>26</xdr:row>
      <xdr:rowOff>200026</xdr:rowOff>
    </xdr:from>
    <xdr:to>
      <xdr:col>27</xdr:col>
      <xdr:colOff>399251</xdr:colOff>
      <xdr:row>32</xdr:row>
      <xdr:rowOff>95250</xdr:rowOff>
    </xdr:to>
    <xdr:pic>
      <xdr:nvPicPr>
        <xdr:cNvPr id="5" name="Imagen 4">
          <a:extLst>
            <a:ext uri="{FF2B5EF4-FFF2-40B4-BE49-F238E27FC236}">
              <a16:creationId xmlns:a16="http://schemas.microsoft.com/office/drawing/2014/main" id="{7E8F653A-EC66-B9B2-FBA8-861CF0AFF5CF}"/>
            </a:ext>
          </a:extLst>
        </xdr:cNvPr>
        <xdr:cNvPicPr>
          <a:picLocks noChangeAspect="1"/>
        </xdr:cNvPicPr>
      </xdr:nvPicPr>
      <xdr:blipFill>
        <a:blip xmlns:r="http://schemas.openxmlformats.org/officeDocument/2006/relationships" r:embed="rId4"/>
        <a:stretch>
          <a:fillRect/>
        </a:stretch>
      </xdr:blipFill>
      <xdr:spPr>
        <a:xfrm>
          <a:off x="13906500" y="10648951"/>
          <a:ext cx="8695526" cy="18002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315058</xdr:colOff>
      <xdr:row>33</xdr:row>
      <xdr:rowOff>73270</xdr:rowOff>
    </xdr:from>
    <xdr:to>
      <xdr:col>30</xdr:col>
      <xdr:colOff>449788</xdr:colOff>
      <xdr:row>33</xdr:row>
      <xdr:rowOff>711534</xdr:rowOff>
    </xdr:to>
    <xdr:pic>
      <xdr:nvPicPr>
        <xdr:cNvPr id="2" name="Imagen 1">
          <a:extLst>
            <a:ext uri="{FF2B5EF4-FFF2-40B4-BE49-F238E27FC236}">
              <a16:creationId xmlns:a16="http://schemas.microsoft.com/office/drawing/2014/main" id="{9EBD5A56-D658-D25A-12C5-929B529DCA12}"/>
            </a:ext>
          </a:extLst>
        </xdr:cNvPr>
        <xdr:cNvPicPr>
          <a:picLocks noChangeAspect="1"/>
        </xdr:cNvPicPr>
      </xdr:nvPicPr>
      <xdr:blipFill>
        <a:blip xmlns:r="http://schemas.openxmlformats.org/officeDocument/2006/relationships" r:embed="rId1"/>
        <a:stretch>
          <a:fillRect/>
        </a:stretch>
      </xdr:blipFill>
      <xdr:spPr>
        <a:xfrm>
          <a:off x="10037885" y="15489116"/>
          <a:ext cx="9864884" cy="638264"/>
        </a:xfrm>
        <a:prstGeom prst="rect">
          <a:avLst/>
        </a:prstGeom>
      </xdr:spPr>
    </xdr:pic>
    <xdr:clientData/>
  </xdr:twoCellAnchor>
  <xdr:twoCellAnchor editAs="oneCell">
    <xdr:from>
      <xdr:col>12</xdr:col>
      <xdr:colOff>244928</xdr:colOff>
      <xdr:row>37</xdr:row>
      <xdr:rowOff>0</xdr:rowOff>
    </xdr:from>
    <xdr:to>
      <xdr:col>25</xdr:col>
      <xdr:colOff>174171</xdr:colOff>
      <xdr:row>37</xdr:row>
      <xdr:rowOff>1374833</xdr:rowOff>
    </xdr:to>
    <xdr:pic>
      <xdr:nvPicPr>
        <xdr:cNvPr id="3" name="Imagen 2">
          <a:extLst>
            <a:ext uri="{FF2B5EF4-FFF2-40B4-BE49-F238E27FC236}">
              <a16:creationId xmlns:a16="http://schemas.microsoft.com/office/drawing/2014/main" id="{C0AF3B99-B514-81E0-47E8-80FF46B50598}"/>
            </a:ext>
          </a:extLst>
        </xdr:cNvPr>
        <xdr:cNvPicPr>
          <a:picLocks noChangeAspect="1"/>
        </xdr:cNvPicPr>
      </xdr:nvPicPr>
      <xdr:blipFill>
        <a:blip xmlns:r="http://schemas.openxmlformats.org/officeDocument/2006/relationships" r:embed="rId2"/>
        <a:stretch>
          <a:fillRect/>
        </a:stretch>
      </xdr:blipFill>
      <xdr:spPr>
        <a:xfrm>
          <a:off x="8752114" y="17074243"/>
          <a:ext cx="7854043" cy="1374833"/>
        </a:xfrm>
        <a:prstGeom prst="rect">
          <a:avLst/>
        </a:prstGeom>
      </xdr:spPr>
    </xdr:pic>
    <xdr:clientData/>
  </xdr:twoCellAnchor>
  <xdr:twoCellAnchor editAs="oneCell">
    <xdr:from>
      <xdr:col>12</xdr:col>
      <xdr:colOff>54428</xdr:colOff>
      <xdr:row>37</xdr:row>
      <xdr:rowOff>1387929</xdr:rowOff>
    </xdr:from>
    <xdr:to>
      <xdr:col>24</xdr:col>
      <xdr:colOff>555172</xdr:colOff>
      <xdr:row>43</xdr:row>
      <xdr:rowOff>122025</xdr:rowOff>
    </xdr:to>
    <xdr:pic>
      <xdr:nvPicPr>
        <xdr:cNvPr id="4" name="Imagen 3">
          <a:extLst>
            <a:ext uri="{FF2B5EF4-FFF2-40B4-BE49-F238E27FC236}">
              <a16:creationId xmlns:a16="http://schemas.microsoft.com/office/drawing/2014/main" id="{D48C7A9F-DC44-7A2D-640A-CF09B114CF93}"/>
            </a:ext>
          </a:extLst>
        </xdr:cNvPr>
        <xdr:cNvPicPr>
          <a:picLocks noChangeAspect="1"/>
        </xdr:cNvPicPr>
      </xdr:nvPicPr>
      <xdr:blipFill>
        <a:blip xmlns:r="http://schemas.openxmlformats.org/officeDocument/2006/relationships" r:embed="rId3"/>
        <a:stretch>
          <a:fillRect/>
        </a:stretch>
      </xdr:blipFill>
      <xdr:spPr>
        <a:xfrm>
          <a:off x="8561614" y="18462172"/>
          <a:ext cx="7815944" cy="16677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315058</xdr:colOff>
      <xdr:row>21</xdr:row>
      <xdr:rowOff>73270</xdr:rowOff>
    </xdr:from>
    <xdr:to>
      <xdr:col>30</xdr:col>
      <xdr:colOff>449788</xdr:colOff>
      <xdr:row>21</xdr:row>
      <xdr:rowOff>711534</xdr:rowOff>
    </xdr:to>
    <xdr:pic>
      <xdr:nvPicPr>
        <xdr:cNvPr id="2" name="Imagen 1">
          <a:extLst>
            <a:ext uri="{FF2B5EF4-FFF2-40B4-BE49-F238E27FC236}">
              <a16:creationId xmlns:a16="http://schemas.microsoft.com/office/drawing/2014/main" id="{793F9DE8-BB83-4BC8-989B-9C4A692FC64F}"/>
            </a:ext>
          </a:extLst>
        </xdr:cNvPr>
        <xdr:cNvPicPr>
          <a:picLocks noChangeAspect="1"/>
        </xdr:cNvPicPr>
      </xdr:nvPicPr>
      <xdr:blipFill>
        <a:blip xmlns:r="http://schemas.openxmlformats.org/officeDocument/2006/relationships" r:embed="rId1"/>
        <a:stretch>
          <a:fillRect/>
        </a:stretch>
      </xdr:blipFill>
      <xdr:spPr>
        <a:xfrm>
          <a:off x="10040083" y="15475195"/>
          <a:ext cx="9888330" cy="638264"/>
        </a:xfrm>
        <a:prstGeom prst="rect">
          <a:avLst/>
        </a:prstGeom>
      </xdr:spPr>
    </xdr:pic>
    <xdr:clientData/>
  </xdr:twoCellAnchor>
  <xdr:twoCellAnchor editAs="oneCell">
    <xdr:from>
      <xdr:col>12</xdr:col>
      <xdr:colOff>244928</xdr:colOff>
      <xdr:row>22</xdr:row>
      <xdr:rowOff>0</xdr:rowOff>
    </xdr:from>
    <xdr:to>
      <xdr:col>25</xdr:col>
      <xdr:colOff>174171</xdr:colOff>
      <xdr:row>22</xdr:row>
      <xdr:rowOff>1374833</xdr:rowOff>
    </xdr:to>
    <xdr:pic>
      <xdr:nvPicPr>
        <xdr:cNvPr id="3" name="Imagen 2">
          <a:extLst>
            <a:ext uri="{FF2B5EF4-FFF2-40B4-BE49-F238E27FC236}">
              <a16:creationId xmlns:a16="http://schemas.microsoft.com/office/drawing/2014/main" id="{9EDF0470-9507-4ECD-AA53-E17EE5E66E27}"/>
            </a:ext>
          </a:extLst>
        </xdr:cNvPr>
        <xdr:cNvPicPr>
          <a:picLocks noChangeAspect="1"/>
        </xdr:cNvPicPr>
      </xdr:nvPicPr>
      <xdr:blipFill>
        <a:blip xmlns:r="http://schemas.openxmlformats.org/officeDocument/2006/relationships" r:embed="rId2"/>
        <a:stretch>
          <a:fillRect/>
        </a:stretch>
      </xdr:blipFill>
      <xdr:spPr>
        <a:xfrm>
          <a:off x="8750753" y="17306925"/>
          <a:ext cx="7854043" cy="1374833"/>
        </a:xfrm>
        <a:prstGeom prst="rect">
          <a:avLst/>
        </a:prstGeom>
      </xdr:spPr>
    </xdr:pic>
    <xdr:clientData/>
  </xdr:twoCellAnchor>
  <xdr:twoCellAnchor editAs="oneCell">
    <xdr:from>
      <xdr:col>12</xdr:col>
      <xdr:colOff>54428</xdr:colOff>
      <xdr:row>22</xdr:row>
      <xdr:rowOff>1387929</xdr:rowOff>
    </xdr:from>
    <xdr:to>
      <xdr:col>24</xdr:col>
      <xdr:colOff>555172</xdr:colOff>
      <xdr:row>28</xdr:row>
      <xdr:rowOff>122025</xdr:rowOff>
    </xdr:to>
    <xdr:pic>
      <xdr:nvPicPr>
        <xdr:cNvPr id="4" name="Imagen 3">
          <a:extLst>
            <a:ext uri="{FF2B5EF4-FFF2-40B4-BE49-F238E27FC236}">
              <a16:creationId xmlns:a16="http://schemas.microsoft.com/office/drawing/2014/main" id="{B856E07C-673C-4431-BABA-40D403CE1FFF}"/>
            </a:ext>
          </a:extLst>
        </xdr:cNvPr>
        <xdr:cNvPicPr>
          <a:picLocks noChangeAspect="1"/>
        </xdr:cNvPicPr>
      </xdr:nvPicPr>
      <xdr:blipFill>
        <a:blip xmlns:r="http://schemas.openxmlformats.org/officeDocument/2006/relationships" r:embed="rId3"/>
        <a:stretch>
          <a:fillRect/>
        </a:stretch>
      </xdr:blipFill>
      <xdr:spPr>
        <a:xfrm>
          <a:off x="8560253" y="18694854"/>
          <a:ext cx="7815944" cy="16677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390525</xdr:colOff>
      <xdr:row>13</xdr:row>
      <xdr:rowOff>419101</xdr:rowOff>
    </xdr:from>
    <xdr:to>
      <xdr:col>25</xdr:col>
      <xdr:colOff>590550</xdr:colOff>
      <xdr:row>15</xdr:row>
      <xdr:rowOff>551256</xdr:rowOff>
    </xdr:to>
    <xdr:pic>
      <xdr:nvPicPr>
        <xdr:cNvPr id="2" name="Imagen 1">
          <a:extLst>
            <a:ext uri="{FF2B5EF4-FFF2-40B4-BE49-F238E27FC236}">
              <a16:creationId xmlns:a16="http://schemas.microsoft.com/office/drawing/2014/main" id="{AA11080B-48AA-49F1-902E-D6C0866D45FE}"/>
            </a:ext>
          </a:extLst>
        </xdr:cNvPr>
        <xdr:cNvPicPr>
          <a:picLocks noChangeAspect="1"/>
        </xdr:cNvPicPr>
      </xdr:nvPicPr>
      <xdr:blipFill>
        <a:blip xmlns:r="http://schemas.openxmlformats.org/officeDocument/2006/relationships" r:embed="rId1"/>
        <a:stretch>
          <a:fillRect/>
        </a:stretch>
      </xdr:blipFill>
      <xdr:spPr>
        <a:xfrm>
          <a:off x="14058900" y="6115051"/>
          <a:ext cx="7515225" cy="1760930"/>
        </a:xfrm>
        <a:prstGeom prst="rect">
          <a:avLst/>
        </a:prstGeom>
      </xdr:spPr>
    </xdr:pic>
    <xdr:clientData/>
  </xdr:twoCellAnchor>
  <xdr:twoCellAnchor editAs="oneCell">
    <xdr:from>
      <xdr:col>13</xdr:col>
      <xdr:colOff>76199</xdr:colOff>
      <xdr:row>14</xdr:row>
      <xdr:rowOff>904875</xdr:rowOff>
    </xdr:from>
    <xdr:to>
      <xdr:col>26</xdr:col>
      <xdr:colOff>200024</xdr:colOff>
      <xdr:row>16</xdr:row>
      <xdr:rowOff>289340</xdr:rowOff>
    </xdr:to>
    <xdr:pic>
      <xdr:nvPicPr>
        <xdr:cNvPr id="3" name="Imagen 2">
          <a:extLst>
            <a:ext uri="{FF2B5EF4-FFF2-40B4-BE49-F238E27FC236}">
              <a16:creationId xmlns:a16="http://schemas.microsoft.com/office/drawing/2014/main" id="{6D23B340-DE05-4DCA-BDC0-723B96A8FC63}"/>
            </a:ext>
          </a:extLst>
        </xdr:cNvPr>
        <xdr:cNvPicPr>
          <a:picLocks noChangeAspect="1"/>
        </xdr:cNvPicPr>
      </xdr:nvPicPr>
      <xdr:blipFill>
        <a:blip xmlns:r="http://schemas.openxmlformats.org/officeDocument/2006/relationships" r:embed="rId2"/>
        <a:stretch>
          <a:fillRect/>
        </a:stretch>
      </xdr:blipFill>
      <xdr:spPr>
        <a:xfrm>
          <a:off x="13744574" y="7781925"/>
          <a:ext cx="8048625" cy="1432340"/>
        </a:xfrm>
        <a:prstGeom prst="rect">
          <a:avLst/>
        </a:prstGeom>
      </xdr:spPr>
    </xdr:pic>
    <xdr:clientData/>
  </xdr:twoCellAnchor>
  <xdr:twoCellAnchor editAs="oneCell">
    <xdr:from>
      <xdr:col>13</xdr:col>
      <xdr:colOff>38100</xdr:colOff>
      <xdr:row>16</xdr:row>
      <xdr:rowOff>0</xdr:rowOff>
    </xdr:from>
    <xdr:to>
      <xdr:col>25</xdr:col>
      <xdr:colOff>285750</xdr:colOff>
      <xdr:row>17</xdr:row>
      <xdr:rowOff>416925</xdr:rowOff>
    </xdr:to>
    <xdr:pic>
      <xdr:nvPicPr>
        <xdr:cNvPr id="4" name="Imagen 3">
          <a:extLst>
            <a:ext uri="{FF2B5EF4-FFF2-40B4-BE49-F238E27FC236}">
              <a16:creationId xmlns:a16="http://schemas.microsoft.com/office/drawing/2014/main" id="{D5BE80FC-C6F1-42BE-901C-1E0EFF29524F}"/>
            </a:ext>
          </a:extLst>
        </xdr:cNvPr>
        <xdr:cNvPicPr>
          <a:picLocks noChangeAspect="1"/>
        </xdr:cNvPicPr>
      </xdr:nvPicPr>
      <xdr:blipFill>
        <a:blip xmlns:r="http://schemas.openxmlformats.org/officeDocument/2006/relationships" r:embed="rId3"/>
        <a:stretch>
          <a:fillRect/>
        </a:stretch>
      </xdr:blipFill>
      <xdr:spPr>
        <a:xfrm>
          <a:off x="13706475" y="9267825"/>
          <a:ext cx="7562850" cy="1369425"/>
        </a:xfrm>
        <a:prstGeom prst="rect">
          <a:avLst/>
        </a:prstGeom>
      </xdr:spPr>
    </xdr:pic>
    <xdr:clientData/>
  </xdr:twoCellAnchor>
  <xdr:twoCellAnchor editAs="oneCell">
    <xdr:from>
      <xdr:col>13</xdr:col>
      <xdr:colOff>238125</xdr:colOff>
      <xdr:row>17</xdr:row>
      <xdr:rowOff>200026</xdr:rowOff>
    </xdr:from>
    <xdr:to>
      <xdr:col>27</xdr:col>
      <xdr:colOff>399251</xdr:colOff>
      <xdr:row>23</xdr:row>
      <xdr:rowOff>95250</xdr:rowOff>
    </xdr:to>
    <xdr:pic>
      <xdr:nvPicPr>
        <xdr:cNvPr id="5" name="Imagen 4">
          <a:extLst>
            <a:ext uri="{FF2B5EF4-FFF2-40B4-BE49-F238E27FC236}">
              <a16:creationId xmlns:a16="http://schemas.microsoft.com/office/drawing/2014/main" id="{9B53FC03-9F97-4B73-9DD9-D1480E0DC509}"/>
            </a:ext>
          </a:extLst>
        </xdr:cNvPr>
        <xdr:cNvPicPr>
          <a:picLocks noChangeAspect="1"/>
        </xdr:cNvPicPr>
      </xdr:nvPicPr>
      <xdr:blipFill>
        <a:blip xmlns:r="http://schemas.openxmlformats.org/officeDocument/2006/relationships" r:embed="rId4"/>
        <a:stretch>
          <a:fillRect/>
        </a:stretch>
      </xdr:blipFill>
      <xdr:spPr>
        <a:xfrm>
          <a:off x="13906500" y="10648951"/>
          <a:ext cx="8695526" cy="18002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B27"/>
  <sheetViews>
    <sheetView tabSelected="1" topLeftCell="E19" workbookViewId="0">
      <selection activeCell="D22" sqref="D22"/>
    </sheetView>
  </sheetViews>
  <sheetFormatPr baseColWidth="10" defaultColWidth="9.140625" defaultRowHeight="15" x14ac:dyDescent="0.25"/>
  <cols>
    <col min="1" max="1" width="8" customWidth="1"/>
    <col min="2" max="2" width="19" customWidth="1"/>
    <col min="3" max="3" width="33.5703125" bestFit="1" customWidth="1"/>
    <col min="4" max="4" width="33.5703125" customWidth="1"/>
    <col min="5" max="5" width="37.7109375" customWidth="1"/>
    <col min="6" max="13" width="9.140625" style="41"/>
  </cols>
  <sheetData>
    <row r="2" spans="2:13" x14ac:dyDescent="0.25">
      <c r="B2" s="51" t="s">
        <v>35</v>
      </c>
      <c r="C2" s="51"/>
      <c r="D2" s="51"/>
      <c r="E2" s="51"/>
    </row>
    <row r="3" spans="2:13" x14ac:dyDescent="0.25">
      <c r="B3" s="51"/>
      <c r="C3" s="51"/>
      <c r="D3" s="51"/>
      <c r="E3" s="51"/>
    </row>
    <row r="4" spans="2:13" ht="27" customHeight="1" x14ac:dyDescent="0.25">
      <c r="B4" s="51"/>
      <c r="C4" s="51"/>
      <c r="D4" s="51"/>
      <c r="E4" s="51"/>
    </row>
    <row r="5" spans="2:13" ht="12" customHeight="1" x14ac:dyDescent="0.25">
      <c r="B5" s="1"/>
      <c r="C5" s="1"/>
      <c r="D5" s="1"/>
      <c r="E5" s="1"/>
    </row>
    <row r="6" spans="2:13" x14ac:dyDescent="0.25">
      <c r="B6" s="5"/>
      <c r="C6" s="6"/>
      <c r="D6" s="7"/>
      <c r="E6" s="8"/>
    </row>
    <row r="7" spans="2:13" x14ac:dyDescent="0.25">
      <c r="B7" s="2" t="s">
        <v>0</v>
      </c>
      <c r="C7" s="2" t="s">
        <v>1</v>
      </c>
      <c r="D7" s="2" t="s">
        <v>2</v>
      </c>
      <c r="E7" s="2" t="s">
        <v>3</v>
      </c>
      <c r="F7" s="2" t="s">
        <v>99</v>
      </c>
      <c r="G7" s="2" t="s">
        <v>100</v>
      </c>
      <c r="H7" s="2" t="s">
        <v>101</v>
      </c>
      <c r="I7" s="2" t="s">
        <v>102</v>
      </c>
      <c r="J7" s="2" t="s">
        <v>103</v>
      </c>
      <c r="K7" s="2" t="s">
        <v>104</v>
      </c>
      <c r="L7" s="2" t="s">
        <v>105</v>
      </c>
      <c r="M7" s="2" t="s">
        <v>106</v>
      </c>
    </row>
    <row r="8" spans="2:13" ht="54.75" customHeight="1" x14ac:dyDescent="0.25">
      <c r="B8" s="49" t="s">
        <v>4</v>
      </c>
      <c r="C8" s="49" t="s">
        <v>5</v>
      </c>
      <c r="D8" s="9" t="s">
        <v>6</v>
      </c>
      <c r="E8" s="4" t="s">
        <v>29</v>
      </c>
      <c r="F8" s="35">
        <v>7</v>
      </c>
      <c r="G8" s="35">
        <v>16</v>
      </c>
      <c r="H8" s="35">
        <v>82</v>
      </c>
      <c r="I8" s="35">
        <v>221</v>
      </c>
      <c r="J8" s="35">
        <v>25</v>
      </c>
      <c r="K8" s="35">
        <v>193</v>
      </c>
      <c r="L8" s="35">
        <v>60</v>
      </c>
      <c r="M8" s="35">
        <v>26</v>
      </c>
    </row>
    <row r="9" spans="2:13" ht="45" x14ac:dyDescent="0.25">
      <c r="B9" s="52"/>
      <c r="C9" s="52"/>
      <c r="D9" s="11" t="s">
        <v>7</v>
      </c>
      <c r="E9" s="12" t="s">
        <v>8</v>
      </c>
      <c r="F9" s="35">
        <v>110</v>
      </c>
      <c r="G9" s="35">
        <v>129</v>
      </c>
      <c r="H9" s="35">
        <v>122</v>
      </c>
      <c r="I9" s="35">
        <v>256</v>
      </c>
      <c r="J9" s="35">
        <v>63</v>
      </c>
      <c r="K9" s="35">
        <v>667</v>
      </c>
      <c r="L9" s="35">
        <v>113</v>
      </c>
      <c r="M9" s="35">
        <v>93</v>
      </c>
    </row>
    <row r="10" spans="2:13" ht="47.25" customHeight="1" x14ac:dyDescent="0.25">
      <c r="B10" s="52"/>
      <c r="C10" s="49" t="s">
        <v>9</v>
      </c>
      <c r="D10" s="13" t="s">
        <v>10</v>
      </c>
      <c r="E10" s="4" t="s">
        <v>30</v>
      </c>
      <c r="F10" s="35">
        <v>0</v>
      </c>
      <c r="G10" s="35">
        <v>0</v>
      </c>
      <c r="H10" s="35">
        <v>1</v>
      </c>
      <c r="I10" s="35">
        <v>2</v>
      </c>
      <c r="J10" s="35">
        <v>0</v>
      </c>
      <c r="K10" s="35">
        <v>3</v>
      </c>
      <c r="L10" s="35">
        <v>1</v>
      </c>
      <c r="M10" s="35">
        <v>2</v>
      </c>
    </row>
    <row r="11" spans="2:13" ht="60" x14ac:dyDescent="0.25">
      <c r="B11" s="50"/>
      <c r="C11" s="50"/>
      <c r="D11" s="11" t="s">
        <v>11</v>
      </c>
      <c r="E11" s="4" t="s">
        <v>31</v>
      </c>
      <c r="F11" s="35">
        <v>4</v>
      </c>
      <c r="G11" s="35">
        <v>4</v>
      </c>
      <c r="H11" s="35">
        <v>58</v>
      </c>
      <c r="I11" s="35">
        <v>17</v>
      </c>
      <c r="J11" s="35">
        <v>52</v>
      </c>
      <c r="K11" s="35">
        <v>7</v>
      </c>
      <c r="L11" s="35">
        <v>12</v>
      </c>
      <c r="M11" s="35">
        <v>19</v>
      </c>
    </row>
    <row r="14" spans="2:13" x14ac:dyDescent="0.25">
      <c r="B14" s="14" t="s">
        <v>0</v>
      </c>
      <c r="C14" s="14" t="s">
        <v>1</v>
      </c>
      <c r="D14" s="14" t="s">
        <v>2</v>
      </c>
      <c r="E14" s="2" t="s">
        <v>3</v>
      </c>
      <c r="F14" s="2" t="s">
        <v>99</v>
      </c>
      <c r="G14" s="2" t="s">
        <v>100</v>
      </c>
      <c r="H14" s="2" t="s">
        <v>101</v>
      </c>
      <c r="I14" s="2" t="s">
        <v>102</v>
      </c>
      <c r="J14" s="2" t="s">
        <v>103</v>
      </c>
      <c r="K14" s="2" t="s">
        <v>104</v>
      </c>
      <c r="L14" s="2" t="s">
        <v>105</v>
      </c>
      <c r="M14" s="2" t="s">
        <v>106</v>
      </c>
    </row>
    <row r="15" spans="2:13" ht="41.25" customHeight="1" x14ac:dyDescent="0.25">
      <c r="B15" s="49" t="s">
        <v>12</v>
      </c>
      <c r="C15" s="49" t="s">
        <v>13</v>
      </c>
      <c r="D15" s="10" t="s">
        <v>14</v>
      </c>
      <c r="E15" s="4" t="s">
        <v>32</v>
      </c>
      <c r="F15" s="35">
        <v>23</v>
      </c>
      <c r="G15" s="35">
        <v>2</v>
      </c>
      <c r="H15" s="35">
        <v>48</v>
      </c>
      <c r="I15" s="35">
        <v>146</v>
      </c>
      <c r="J15" s="35">
        <v>44</v>
      </c>
      <c r="K15" s="35">
        <v>294</v>
      </c>
      <c r="L15" s="35">
        <v>41</v>
      </c>
      <c r="M15" s="35">
        <v>16</v>
      </c>
    </row>
    <row r="16" spans="2:13" ht="41.25" customHeight="1" x14ac:dyDescent="0.25">
      <c r="B16" s="52"/>
      <c r="C16" s="52"/>
      <c r="D16" s="10" t="s">
        <v>15</v>
      </c>
      <c r="E16" s="4" t="s">
        <v>33</v>
      </c>
      <c r="F16" s="35">
        <v>4</v>
      </c>
      <c r="G16" s="35">
        <v>0</v>
      </c>
      <c r="H16" s="35">
        <v>1</v>
      </c>
      <c r="I16" s="35">
        <v>2</v>
      </c>
      <c r="J16" s="35">
        <v>0</v>
      </c>
      <c r="K16" s="35">
        <v>6</v>
      </c>
      <c r="L16" s="35">
        <v>2</v>
      </c>
      <c r="M16" s="35">
        <v>4</v>
      </c>
    </row>
    <row r="17" spans="2:28" ht="48" customHeight="1" x14ac:dyDescent="0.25">
      <c r="B17" s="50"/>
      <c r="C17" s="50"/>
      <c r="D17" s="10" t="s">
        <v>16</v>
      </c>
      <c r="E17" s="4" t="s">
        <v>34</v>
      </c>
      <c r="F17" s="35">
        <v>10</v>
      </c>
      <c r="G17" s="35">
        <v>5</v>
      </c>
      <c r="H17" s="35">
        <v>30</v>
      </c>
      <c r="I17" s="35">
        <v>43</v>
      </c>
      <c r="J17" s="35">
        <v>49</v>
      </c>
      <c r="K17" s="35">
        <v>350</v>
      </c>
      <c r="L17" s="35">
        <v>26</v>
      </c>
      <c r="M17" s="35">
        <v>26</v>
      </c>
    </row>
    <row r="19" spans="2:28" x14ac:dyDescent="0.25">
      <c r="B19" s="19"/>
    </row>
    <row r="20" spans="2:28" x14ac:dyDescent="0.25">
      <c r="B20" s="14" t="s">
        <v>0</v>
      </c>
      <c r="C20" s="14" t="s">
        <v>1</v>
      </c>
      <c r="D20" s="14" t="s">
        <v>2</v>
      </c>
      <c r="E20" s="2" t="s">
        <v>3</v>
      </c>
      <c r="F20" s="2" t="s">
        <v>99</v>
      </c>
      <c r="G20" s="2" t="s">
        <v>100</v>
      </c>
      <c r="H20" s="2" t="s">
        <v>101</v>
      </c>
      <c r="I20" s="2" t="s">
        <v>102</v>
      </c>
      <c r="J20" s="2" t="s">
        <v>103</v>
      </c>
      <c r="K20" s="2" t="s">
        <v>104</v>
      </c>
      <c r="L20" s="2" t="s">
        <v>105</v>
      </c>
      <c r="M20" s="2" t="s">
        <v>106</v>
      </c>
      <c r="AB20" t="s">
        <v>114</v>
      </c>
    </row>
    <row r="21" spans="2:28" ht="80.25" customHeight="1" x14ac:dyDescent="0.25">
      <c r="B21" s="53" t="s">
        <v>17</v>
      </c>
      <c r="C21" s="3" t="s">
        <v>18</v>
      </c>
      <c r="D21" s="15" t="s">
        <v>18</v>
      </c>
      <c r="E21" s="16" t="s">
        <v>19</v>
      </c>
      <c r="F21" s="35">
        <v>30</v>
      </c>
      <c r="G21" s="35">
        <v>30</v>
      </c>
      <c r="H21" s="35">
        <v>30</v>
      </c>
      <c r="I21" s="35">
        <v>30</v>
      </c>
      <c r="J21" s="35">
        <v>30</v>
      </c>
      <c r="K21" s="35">
        <v>30</v>
      </c>
      <c r="L21" s="35">
        <v>30</v>
      </c>
      <c r="M21" s="35">
        <v>30</v>
      </c>
    </row>
    <row r="22" spans="2:28" ht="81" customHeight="1" x14ac:dyDescent="0.25">
      <c r="B22" s="53"/>
      <c r="C22" s="10" t="s">
        <v>20</v>
      </c>
      <c r="D22" s="3" t="s">
        <v>21</v>
      </c>
      <c r="E22" s="16" t="s">
        <v>19</v>
      </c>
      <c r="F22" s="35">
        <v>30</v>
      </c>
      <c r="G22" s="35">
        <v>30</v>
      </c>
      <c r="H22" s="35">
        <v>30</v>
      </c>
      <c r="I22" s="35">
        <v>30</v>
      </c>
      <c r="J22" s="35">
        <v>30</v>
      </c>
      <c r="K22" s="35">
        <v>30</v>
      </c>
      <c r="L22" s="35">
        <v>30</v>
      </c>
      <c r="M22" s="35">
        <v>30</v>
      </c>
    </row>
    <row r="25" spans="2:28" x14ac:dyDescent="0.25">
      <c r="B25" s="14" t="s">
        <v>0</v>
      </c>
      <c r="C25" s="14" t="s">
        <v>1</v>
      </c>
      <c r="D25" s="14" t="s">
        <v>2</v>
      </c>
      <c r="E25" s="2" t="s">
        <v>3</v>
      </c>
      <c r="F25" s="2" t="s">
        <v>99</v>
      </c>
      <c r="G25" s="2" t="s">
        <v>100</v>
      </c>
      <c r="H25" s="2" t="s">
        <v>101</v>
      </c>
      <c r="I25" s="2" t="s">
        <v>102</v>
      </c>
      <c r="J25" s="2" t="s">
        <v>103</v>
      </c>
      <c r="K25" s="2" t="s">
        <v>104</v>
      </c>
      <c r="L25" s="2" t="s">
        <v>105</v>
      </c>
      <c r="M25" s="2" t="s">
        <v>106</v>
      </c>
    </row>
    <row r="26" spans="2:28" ht="75" customHeight="1" x14ac:dyDescent="0.25">
      <c r="B26" s="49" t="s">
        <v>22</v>
      </c>
      <c r="C26" s="17" t="s">
        <v>23</v>
      </c>
      <c r="D26" s="17" t="s">
        <v>24</v>
      </c>
      <c r="E26" s="18" t="s">
        <v>25</v>
      </c>
      <c r="F26" s="35">
        <v>134</v>
      </c>
      <c r="G26" s="35">
        <v>43</v>
      </c>
      <c r="H26" s="35">
        <v>200</v>
      </c>
      <c r="I26" s="35">
        <v>159</v>
      </c>
      <c r="J26" s="35">
        <v>88</v>
      </c>
      <c r="K26" s="35">
        <v>534</v>
      </c>
      <c r="L26" s="35">
        <v>179</v>
      </c>
      <c r="M26" s="35">
        <v>26</v>
      </c>
    </row>
    <row r="27" spans="2:28" ht="75" customHeight="1" x14ac:dyDescent="0.25">
      <c r="B27" s="50"/>
      <c r="C27" s="10" t="s">
        <v>26</v>
      </c>
      <c r="D27" s="10" t="s">
        <v>27</v>
      </c>
      <c r="E27" s="16" t="s">
        <v>28</v>
      </c>
      <c r="F27" s="35">
        <v>3</v>
      </c>
      <c r="G27" s="35">
        <v>3</v>
      </c>
      <c r="H27" s="35">
        <v>15</v>
      </c>
      <c r="I27" s="35">
        <v>12</v>
      </c>
      <c r="J27" s="35">
        <v>8</v>
      </c>
      <c r="K27" s="35">
        <v>21</v>
      </c>
      <c r="L27" s="35">
        <v>10</v>
      </c>
      <c r="M27" s="35">
        <v>8</v>
      </c>
    </row>
  </sheetData>
  <mergeCells count="8">
    <mergeCell ref="B26:B27"/>
    <mergeCell ref="B2:E4"/>
    <mergeCell ref="B8:B11"/>
    <mergeCell ref="C8:C9"/>
    <mergeCell ref="C10:C11"/>
    <mergeCell ref="B15:B17"/>
    <mergeCell ref="C15:C17"/>
    <mergeCell ref="B21:B22"/>
  </mergeCells>
  <pageMargins left="0.7" right="0.7" top="0.75" bottom="0.75" header="0.3" footer="0.3"/>
  <pageSetup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30"/>
  <sheetViews>
    <sheetView topLeftCell="A19" workbookViewId="0">
      <selection activeCell="D8" sqref="D8"/>
    </sheetView>
  </sheetViews>
  <sheetFormatPr baseColWidth="10" defaultColWidth="9.140625" defaultRowHeight="15" x14ac:dyDescent="0.25"/>
  <cols>
    <col min="1" max="1" width="8" customWidth="1"/>
    <col min="2" max="2" width="19" customWidth="1"/>
    <col min="3" max="3" width="33.5703125" bestFit="1" customWidth="1"/>
    <col min="4" max="4" width="33.5703125" customWidth="1"/>
    <col min="5" max="5" width="37.7109375" customWidth="1"/>
    <col min="6" max="6" width="9.140625" style="41"/>
  </cols>
  <sheetData>
    <row r="2" spans="2:6" x14ac:dyDescent="0.25">
      <c r="B2" s="51" t="s">
        <v>36</v>
      </c>
      <c r="C2" s="51"/>
      <c r="D2" s="51"/>
      <c r="E2" s="51"/>
    </row>
    <row r="3" spans="2:6" x14ac:dyDescent="0.25">
      <c r="B3" s="51"/>
      <c r="C3" s="51"/>
      <c r="D3" s="51"/>
      <c r="E3" s="51"/>
    </row>
    <row r="4" spans="2:6" ht="27" customHeight="1" x14ac:dyDescent="0.25">
      <c r="B4" s="51"/>
      <c r="C4" s="51"/>
      <c r="D4" s="51"/>
      <c r="E4" s="51"/>
    </row>
    <row r="5" spans="2:6" ht="26.25" x14ac:dyDescent="0.25">
      <c r="B5" s="1"/>
      <c r="C5" s="1"/>
      <c r="D5" s="1"/>
      <c r="E5" s="1"/>
    </row>
    <row r="6" spans="2:6" x14ac:dyDescent="0.25">
      <c r="B6" s="5"/>
      <c r="C6" s="6"/>
      <c r="D6" s="7"/>
      <c r="E6" s="8"/>
    </row>
    <row r="7" spans="2:6" x14ac:dyDescent="0.25">
      <c r="B7" s="2" t="s">
        <v>0</v>
      </c>
      <c r="C7" s="2" t="s">
        <v>1</v>
      </c>
      <c r="D7" s="2" t="s">
        <v>2</v>
      </c>
      <c r="E7" s="2" t="s">
        <v>3</v>
      </c>
      <c r="F7" s="2" t="s">
        <v>72</v>
      </c>
    </row>
    <row r="8" spans="2:6" s="21" customFormat="1" ht="45.75" customHeight="1" x14ac:dyDescent="0.25">
      <c r="B8" s="52" t="s">
        <v>37</v>
      </c>
      <c r="C8" s="54" t="s">
        <v>5</v>
      </c>
      <c r="D8" s="10" t="s">
        <v>38</v>
      </c>
      <c r="E8" s="4" t="s">
        <v>39</v>
      </c>
      <c r="F8" s="35">
        <v>50</v>
      </c>
    </row>
    <row r="9" spans="2:6" ht="45" x14ac:dyDescent="0.25">
      <c r="B9" s="52"/>
      <c r="C9" s="55"/>
      <c r="D9" s="11" t="s">
        <v>7</v>
      </c>
      <c r="E9" s="4" t="s">
        <v>8</v>
      </c>
      <c r="F9" s="35">
        <v>17</v>
      </c>
    </row>
    <row r="10" spans="2:6" ht="47.25" customHeight="1" x14ac:dyDescent="0.25">
      <c r="B10" s="52"/>
      <c r="C10" s="49" t="s">
        <v>9</v>
      </c>
      <c r="D10" s="13" t="s">
        <v>10</v>
      </c>
      <c r="E10" s="4" t="s">
        <v>40</v>
      </c>
      <c r="F10" s="35">
        <v>30</v>
      </c>
    </row>
    <row r="11" spans="2:6" ht="60" x14ac:dyDescent="0.25">
      <c r="B11" s="50"/>
      <c r="C11" s="50"/>
      <c r="D11" s="11" t="s">
        <v>11</v>
      </c>
      <c r="E11" s="4" t="s">
        <v>41</v>
      </c>
      <c r="F11" s="35">
        <v>148</v>
      </c>
    </row>
    <row r="14" spans="2:6" s="21" customFormat="1" x14ac:dyDescent="0.25">
      <c r="B14" s="2" t="s">
        <v>0</v>
      </c>
      <c r="C14" s="2" t="s">
        <v>1</v>
      </c>
      <c r="D14" s="2" t="s">
        <v>2</v>
      </c>
      <c r="E14" s="2" t="s">
        <v>3</v>
      </c>
      <c r="F14" s="2" t="s">
        <v>72</v>
      </c>
    </row>
    <row r="15" spans="2:6" ht="41.25" customHeight="1" x14ac:dyDescent="0.25">
      <c r="B15" s="53" t="s">
        <v>12</v>
      </c>
      <c r="C15" s="53" t="s">
        <v>13</v>
      </c>
      <c r="D15" s="10" t="s">
        <v>14</v>
      </c>
      <c r="E15" s="4" t="s">
        <v>42</v>
      </c>
      <c r="F15" s="35">
        <v>281</v>
      </c>
    </row>
    <row r="16" spans="2:6" ht="36" x14ac:dyDescent="0.25">
      <c r="B16" s="53"/>
      <c r="C16" s="53"/>
      <c r="D16" s="10" t="s">
        <v>15</v>
      </c>
      <c r="E16" s="4" t="s">
        <v>43</v>
      </c>
      <c r="F16" s="35">
        <v>28</v>
      </c>
    </row>
    <row r="17" spans="2:6" ht="36" x14ac:dyDescent="0.25">
      <c r="B17" s="53"/>
      <c r="C17" s="53"/>
      <c r="D17" s="10" t="s">
        <v>16</v>
      </c>
      <c r="E17" s="4" t="s">
        <v>44</v>
      </c>
      <c r="F17" s="35">
        <v>853</v>
      </c>
    </row>
    <row r="18" spans="2:6" ht="52.5" customHeight="1" x14ac:dyDescent="0.25">
      <c r="B18" s="53"/>
      <c r="C18" s="3" t="s">
        <v>45</v>
      </c>
      <c r="D18" s="10" t="s">
        <v>46</v>
      </c>
      <c r="E18" s="4" t="s">
        <v>47</v>
      </c>
      <c r="F18" s="35">
        <v>20</v>
      </c>
    </row>
    <row r="21" spans="2:6" s="21" customFormat="1" x14ac:dyDescent="0.25">
      <c r="B21" s="2" t="s">
        <v>0</v>
      </c>
      <c r="C21" s="2" t="s">
        <v>1</v>
      </c>
      <c r="D21" s="2" t="s">
        <v>2</v>
      </c>
      <c r="E21" s="2" t="s">
        <v>3</v>
      </c>
      <c r="F21" s="2" t="s">
        <v>72</v>
      </c>
    </row>
    <row r="22" spans="2:6" ht="74.25" customHeight="1" x14ac:dyDescent="0.25">
      <c r="B22" s="53" t="s">
        <v>48</v>
      </c>
      <c r="C22" s="53" t="s">
        <v>49</v>
      </c>
      <c r="D22" s="10" t="s">
        <v>50</v>
      </c>
      <c r="E22" s="4" t="s">
        <v>51</v>
      </c>
      <c r="F22" s="35">
        <v>1</v>
      </c>
    </row>
    <row r="23" spans="2:6" ht="74.25" customHeight="1" x14ac:dyDescent="0.25">
      <c r="B23" s="53"/>
      <c r="C23" s="53"/>
      <c r="D23" s="10" t="s">
        <v>52</v>
      </c>
      <c r="E23" s="4" t="s">
        <v>53</v>
      </c>
      <c r="F23" s="35">
        <v>1</v>
      </c>
    </row>
    <row r="24" spans="2:6" ht="66.75" customHeight="1" x14ac:dyDescent="0.25">
      <c r="B24" s="53"/>
      <c r="C24" s="53" t="s">
        <v>54</v>
      </c>
      <c r="D24" s="10" t="s">
        <v>54</v>
      </c>
      <c r="E24" s="4" t="s">
        <v>55</v>
      </c>
      <c r="F24" s="35">
        <v>16</v>
      </c>
    </row>
    <row r="25" spans="2:6" ht="41.25" customHeight="1" x14ac:dyDescent="0.25">
      <c r="B25" s="53"/>
      <c r="C25" s="53"/>
      <c r="D25" s="22" t="s">
        <v>56</v>
      </c>
      <c r="E25" s="4" t="s">
        <v>57</v>
      </c>
      <c r="F25" s="35">
        <v>1</v>
      </c>
    </row>
    <row r="28" spans="2:6" x14ac:dyDescent="0.25">
      <c r="B28" s="14" t="s">
        <v>0</v>
      </c>
      <c r="C28" s="14" t="s">
        <v>1</v>
      </c>
      <c r="D28" s="14" t="s">
        <v>2</v>
      </c>
      <c r="E28" s="2" t="s">
        <v>3</v>
      </c>
      <c r="F28" s="2" t="s">
        <v>72</v>
      </c>
    </row>
    <row r="29" spans="2:6" ht="81" x14ac:dyDescent="0.25">
      <c r="B29" s="53" t="s">
        <v>58</v>
      </c>
      <c r="C29" s="3" t="s">
        <v>59</v>
      </c>
      <c r="D29" s="10" t="s">
        <v>60</v>
      </c>
      <c r="E29" s="4" t="s">
        <v>61</v>
      </c>
      <c r="F29" s="35">
        <v>8</v>
      </c>
    </row>
    <row r="30" spans="2:6" ht="63" x14ac:dyDescent="0.25">
      <c r="B30" s="53"/>
      <c r="C30" s="3" t="s">
        <v>62</v>
      </c>
      <c r="D30" s="10" t="s">
        <v>63</v>
      </c>
      <c r="E30" s="4" t="s">
        <v>64</v>
      </c>
      <c r="F30" s="35">
        <v>32</v>
      </c>
    </row>
  </sheetData>
  <mergeCells count="10">
    <mergeCell ref="B22:B25"/>
    <mergeCell ref="C22:C23"/>
    <mergeCell ref="C24:C25"/>
    <mergeCell ref="B29:B30"/>
    <mergeCell ref="B2:E4"/>
    <mergeCell ref="B8:B11"/>
    <mergeCell ref="C8:C9"/>
    <mergeCell ref="C10:C11"/>
    <mergeCell ref="B15:B18"/>
    <mergeCell ref="C15:C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43"/>
  <sheetViews>
    <sheetView topLeftCell="B34" zoomScale="130" zoomScaleNormal="130" workbookViewId="0">
      <selection activeCell="L34" sqref="L34"/>
    </sheetView>
  </sheetViews>
  <sheetFormatPr baseColWidth="10" defaultColWidth="9.140625" defaultRowHeight="15" x14ac:dyDescent="0.25"/>
  <cols>
    <col min="1" max="1" width="8" hidden="1" customWidth="1"/>
    <col min="2" max="2" width="19" customWidth="1"/>
    <col min="3" max="3" width="26.7109375" customWidth="1"/>
    <col min="4" max="4" width="29.85546875" customWidth="1"/>
    <col min="5" max="5" width="15.140625" hidden="1" customWidth="1"/>
    <col min="6" max="6" width="5.85546875" style="23" hidden="1" customWidth="1"/>
    <col min="7" max="7" width="8.7109375" hidden="1" customWidth="1"/>
    <col min="8" max="8" width="8.7109375" style="23" hidden="1" customWidth="1"/>
    <col min="9" max="9" width="14.140625" style="23" hidden="1" customWidth="1"/>
    <col min="10" max="10" width="9.5703125" style="23" hidden="1" customWidth="1"/>
    <col min="11" max="11" width="37.7109375" customWidth="1"/>
    <col min="12" max="12" width="14.28515625" customWidth="1"/>
  </cols>
  <sheetData>
    <row r="1" spans="2:12" x14ac:dyDescent="0.25">
      <c r="K1" s="24"/>
    </row>
    <row r="2" spans="2:12" x14ac:dyDescent="0.25">
      <c r="B2" s="51" t="s">
        <v>65</v>
      </c>
      <c r="C2" s="51"/>
      <c r="D2" s="51"/>
      <c r="E2" s="51"/>
      <c r="F2" s="51"/>
      <c r="G2" s="51"/>
      <c r="H2" s="51"/>
      <c r="I2" s="51"/>
      <c r="J2" s="51"/>
      <c r="K2" s="51"/>
      <c r="L2" s="51"/>
    </row>
    <row r="3" spans="2:12" x14ac:dyDescent="0.25">
      <c r="B3" s="51"/>
      <c r="C3" s="51"/>
      <c r="D3" s="51"/>
      <c r="E3" s="51"/>
      <c r="F3" s="51"/>
      <c r="G3" s="51"/>
      <c r="H3" s="51"/>
      <c r="I3" s="51"/>
      <c r="J3" s="51"/>
      <c r="K3" s="51"/>
      <c r="L3" s="51"/>
    </row>
    <row r="4" spans="2:12" ht="27" customHeight="1" x14ac:dyDescent="0.25">
      <c r="B4" s="51"/>
      <c r="C4" s="51"/>
      <c r="D4" s="51"/>
      <c r="E4" s="51"/>
      <c r="F4" s="51"/>
      <c r="G4" s="51"/>
      <c r="H4" s="51"/>
      <c r="I4" s="51"/>
      <c r="J4" s="51"/>
      <c r="K4" s="51"/>
      <c r="L4" s="51"/>
    </row>
    <row r="5" spans="2:12" ht="26.25" x14ac:dyDescent="0.25">
      <c r="B5" s="1"/>
      <c r="C5" s="1"/>
      <c r="D5" s="1"/>
      <c r="E5" s="1"/>
      <c r="F5" s="1"/>
      <c r="G5" s="1"/>
      <c r="H5" s="1"/>
      <c r="I5" s="1"/>
      <c r="J5" s="1"/>
      <c r="K5" s="1"/>
      <c r="L5" s="1"/>
    </row>
    <row r="7" spans="2:12" s="21" customFormat="1" ht="45" x14ac:dyDescent="0.25">
      <c r="B7" s="2" t="s">
        <v>0</v>
      </c>
      <c r="C7" s="2" t="s">
        <v>1</v>
      </c>
      <c r="D7" s="2" t="s">
        <v>2</v>
      </c>
      <c r="E7" s="2" t="s">
        <v>66</v>
      </c>
      <c r="F7" s="25" t="s">
        <v>67</v>
      </c>
      <c r="G7" s="25" t="s">
        <v>68</v>
      </c>
      <c r="H7" s="25" t="s">
        <v>69</v>
      </c>
      <c r="I7" s="2" t="s">
        <v>70</v>
      </c>
      <c r="J7" s="25" t="s">
        <v>71</v>
      </c>
      <c r="K7" s="2" t="s">
        <v>3</v>
      </c>
      <c r="L7" s="2" t="s">
        <v>72</v>
      </c>
    </row>
    <row r="8" spans="2:12" ht="45" x14ac:dyDescent="0.25">
      <c r="B8" s="26" t="s">
        <v>73</v>
      </c>
      <c r="C8" s="26" t="s">
        <v>74</v>
      </c>
      <c r="D8" s="27" t="s">
        <v>74</v>
      </c>
      <c r="E8" s="27" t="s">
        <v>75</v>
      </c>
      <c r="F8" s="28">
        <v>1</v>
      </c>
      <c r="G8" s="29"/>
      <c r="H8" s="30"/>
      <c r="I8" s="31"/>
      <c r="J8" s="32">
        <v>4</v>
      </c>
      <c r="K8" s="33" t="s">
        <v>107</v>
      </c>
      <c r="L8" s="32">
        <v>24</v>
      </c>
    </row>
    <row r="9" spans="2:12" s="21" customFormat="1" ht="45.75" customHeight="1" x14ac:dyDescent="0.25">
      <c r="B9" s="49" t="s">
        <v>4</v>
      </c>
      <c r="C9" s="49" t="s">
        <v>5</v>
      </c>
      <c r="D9" s="22" t="s">
        <v>38</v>
      </c>
      <c r="E9" s="27" t="s">
        <v>76</v>
      </c>
      <c r="F9" s="28">
        <v>2</v>
      </c>
      <c r="G9" s="34"/>
      <c r="H9" s="28">
        <v>2</v>
      </c>
      <c r="I9" s="35">
        <f>H9*20/100</f>
        <v>0.4</v>
      </c>
      <c r="J9" s="35">
        <v>13</v>
      </c>
      <c r="K9" s="4" t="s">
        <v>77</v>
      </c>
      <c r="L9" s="24">
        <f>+J9*1.2</f>
        <v>15.6</v>
      </c>
    </row>
    <row r="10" spans="2:12" ht="63" x14ac:dyDescent="0.25">
      <c r="B10" s="52"/>
      <c r="C10" s="52"/>
      <c r="D10" s="13" t="s">
        <v>78</v>
      </c>
      <c r="E10" s="27" t="s">
        <v>76</v>
      </c>
      <c r="F10" s="28">
        <v>4</v>
      </c>
      <c r="G10" s="34"/>
      <c r="H10" s="28">
        <v>0</v>
      </c>
      <c r="I10" s="35">
        <f>H10*30/100</f>
        <v>0</v>
      </c>
      <c r="J10" s="35">
        <v>12</v>
      </c>
      <c r="K10" s="4" t="s">
        <v>79</v>
      </c>
      <c r="L10" s="24">
        <f>+J10*1.3</f>
        <v>15.600000000000001</v>
      </c>
    </row>
    <row r="11" spans="2:12" ht="47.25" customHeight="1" x14ac:dyDescent="0.25">
      <c r="B11" s="52"/>
      <c r="C11" s="49" t="s">
        <v>9</v>
      </c>
      <c r="D11" s="13" t="s">
        <v>10</v>
      </c>
      <c r="E11" s="27" t="s">
        <v>76</v>
      </c>
      <c r="F11" s="28">
        <v>6</v>
      </c>
      <c r="G11" s="34"/>
      <c r="H11" s="28">
        <v>13</v>
      </c>
      <c r="I11" s="35">
        <f>H11*10/100</f>
        <v>1.3</v>
      </c>
      <c r="J11" s="35">
        <v>63</v>
      </c>
      <c r="K11" s="4" t="s">
        <v>80</v>
      </c>
      <c r="L11" s="24">
        <f>+J11*1.1</f>
        <v>69.300000000000011</v>
      </c>
    </row>
    <row r="12" spans="2:12" ht="60" x14ac:dyDescent="0.25">
      <c r="B12" s="50"/>
      <c r="C12" s="50"/>
      <c r="D12" s="13" t="s">
        <v>11</v>
      </c>
      <c r="E12" s="27" t="s">
        <v>76</v>
      </c>
      <c r="F12" s="28">
        <v>7</v>
      </c>
      <c r="G12" s="34"/>
      <c r="H12" s="28">
        <v>239</v>
      </c>
      <c r="I12" s="35">
        <f>H12*20/100</f>
        <v>47.8</v>
      </c>
      <c r="J12" s="35">
        <v>240</v>
      </c>
      <c r="K12" s="4" t="s">
        <v>81</v>
      </c>
      <c r="L12" s="24">
        <f>+J12*1.2</f>
        <v>288</v>
      </c>
    </row>
    <row r="15" spans="2:12" ht="30" x14ac:dyDescent="0.25">
      <c r="B15" s="14" t="s">
        <v>0</v>
      </c>
      <c r="C15" s="14" t="s">
        <v>1</v>
      </c>
      <c r="D15" s="14" t="s">
        <v>2</v>
      </c>
      <c r="E15" s="14" t="s">
        <v>66</v>
      </c>
      <c r="F15" s="25" t="s">
        <v>82</v>
      </c>
      <c r="G15" s="25" t="s">
        <v>68</v>
      </c>
      <c r="H15" s="25" t="s">
        <v>69</v>
      </c>
      <c r="I15" s="14" t="s">
        <v>70</v>
      </c>
      <c r="J15" s="25" t="s">
        <v>71</v>
      </c>
      <c r="K15" s="2" t="s">
        <v>3</v>
      </c>
      <c r="L15" s="14" t="s">
        <v>72</v>
      </c>
    </row>
    <row r="16" spans="2:12" ht="41.25" customHeight="1" x14ac:dyDescent="0.25">
      <c r="B16" s="49" t="s">
        <v>12</v>
      </c>
      <c r="C16" s="49" t="s">
        <v>13</v>
      </c>
      <c r="D16" s="22" t="s">
        <v>14</v>
      </c>
      <c r="E16" s="27" t="s">
        <v>76</v>
      </c>
      <c r="F16" s="28">
        <v>8</v>
      </c>
      <c r="G16" s="36"/>
      <c r="H16" s="28">
        <v>117</v>
      </c>
      <c r="I16" s="35">
        <f t="shared" ref="I16:I18" si="0">H16*20/100</f>
        <v>23.4</v>
      </c>
      <c r="J16" s="35">
        <v>123</v>
      </c>
      <c r="K16" s="4" t="s">
        <v>83</v>
      </c>
      <c r="L16" s="24">
        <f>+J16*1.2</f>
        <v>147.6</v>
      </c>
    </row>
    <row r="17" spans="2:16" ht="41.25" customHeight="1" x14ac:dyDescent="0.25">
      <c r="B17" s="52"/>
      <c r="C17" s="52"/>
      <c r="D17" s="22" t="s">
        <v>15</v>
      </c>
      <c r="E17" s="27" t="s">
        <v>76</v>
      </c>
      <c r="F17" s="28">
        <v>9</v>
      </c>
      <c r="G17" s="36"/>
      <c r="H17" s="28">
        <v>0</v>
      </c>
      <c r="I17" s="35">
        <f t="shared" si="0"/>
        <v>0</v>
      </c>
      <c r="J17" s="35">
        <v>12</v>
      </c>
      <c r="K17" s="4" t="s">
        <v>84</v>
      </c>
      <c r="L17" s="24">
        <f>+J17*1.2</f>
        <v>14.399999999999999</v>
      </c>
    </row>
    <row r="18" spans="2:16" ht="39.75" customHeight="1" x14ac:dyDescent="0.25">
      <c r="B18" s="50"/>
      <c r="C18" s="50"/>
      <c r="D18" s="22" t="s">
        <v>16</v>
      </c>
      <c r="E18" s="27" t="s">
        <v>76</v>
      </c>
      <c r="F18" s="28">
        <v>10</v>
      </c>
      <c r="G18" s="36"/>
      <c r="H18" s="28">
        <v>441</v>
      </c>
      <c r="I18" s="35">
        <f t="shared" si="0"/>
        <v>88.2</v>
      </c>
      <c r="J18" s="37">
        <v>399</v>
      </c>
      <c r="K18" s="4" t="s">
        <v>85</v>
      </c>
      <c r="L18" s="24">
        <f>+J18*1.2</f>
        <v>478.79999999999995</v>
      </c>
      <c r="N18" s="38"/>
    </row>
    <row r="21" spans="2:16" ht="30" x14ac:dyDescent="0.25">
      <c r="B21" s="14" t="s">
        <v>0</v>
      </c>
      <c r="C21" s="14" t="s">
        <v>1</v>
      </c>
      <c r="D21" s="14" t="s">
        <v>2</v>
      </c>
      <c r="E21" s="14" t="s">
        <v>66</v>
      </c>
      <c r="F21" s="25" t="s">
        <v>82</v>
      </c>
      <c r="G21" s="25" t="s">
        <v>68</v>
      </c>
      <c r="H21" s="25" t="s">
        <v>69</v>
      </c>
      <c r="I21" s="14" t="s">
        <v>70</v>
      </c>
      <c r="J21" s="25" t="s">
        <v>71</v>
      </c>
      <c r="K21" s="2" t="s">
        <v>3</v>
      </c>
      <c r="L21" s="14" t="s">
        <v>72</v>
      </c>
    </row>
    <row r="22" spans="2:16" ht="60" customHeight="1" x14ac:dyDescent="0.25">
      <c r="B22" s="53" t="s">
        <v>48</v>
      </c>
      <c r="C22" s="49" t="s">
        <v>49</v>
      </c>
      <c r="D22" s="39" t="s">
        <v>50</v>
      </c>
      <c r="E22" s="27" t="s">
        <v>76</v>
      </c>
      <c r="F22" s="28">
        <v>11</v>
      </c>
      <c r="G22" s="36"/>
      <c r="H22" s="28">
        <v>14</v>
      </c>
      <c r="I22" s="35">
        <f>H22*30/100</f>
        <v>4.2</v>
      </c>
      <c r="J22" s="35">
        <v>34</v>
      </c>
      <c r="K22" s="4" t="s">
        <v>51</v>
      </c>
      <c r="L22" s="24">
        <f>+J22*1.1</f>
        <v>37.400000000000006</v>
      </c>
    </row>
    <row r="23" spans="2:16" ht="45" x14ac:dyDescent="0.25">
      <c r="B23" s="53"/>
      <c r="C23" s="52"/>
      <c r="D23" s="13" t="s">
        <v>52</v>
      </c>
      <c r="E23" s="27" t="s">
        <v>76</v>
      </c>
      <c r="F23" s="28">
        <v>12</v>
      </c>
      <c r="G23" s="36"/>
      <c r="H23" s="28">
        <v>12</v>
      </c>
      <c r="I23" s="35">
        <f>H23*10/100</f>
        <v>1.2</v>
      </c>
      <c r="J23" s="35">
        <v>27</v>
      </c>
      <c r="K23" s="4" t="s">
        <v>53</v>
      </c>
      <c r="L23" s="24">
        <f>+J23*1.1</f>
        <v>29.700000000000003</v>
      </c>
    </row>
    <row r="26" spans="2:16" ht="30" x14ac:dyDescent="0.25">
      <c r="B26" s="14" t="s">
        <v>0</v>
      </c>
      <c r="C26" s="14" t="s">
        <v>1</v>
      </c>
      <c r="D26" s="14" t="s">
        <v>2</v>
      </c>
      <c r="E26" s="14" t="s">
        <v>66</v>
      </c>
      <c r="F26" s="25" t="s">
        <v>82</v>
      </c>
      <c r="G26" s="25" t="s">
        <v>68</v>
      </c>
      <c r="H26" s="25" t="s">
        <v>69</v>
      </c>
      <c r="I26" s="14" t="s">
        <v>70</v>
      </c>
      <c r="J26" s="14"/>
      <c r="K26" s="2" t="s">
        <v>3</v>
      </c>
      <c r="L26" s="14" t="s">
        <v>72</v>
      </c>
    </row>
    <row r="27" spans="2:16" ht="72" customHeight="1" x14ac:dyDescent="0.25">
      <c r="B27" s="49" t="s">
        <v>58</v>
      </c>
      <c r="C27" s="49" t="s">
        <v>59</v>
      </c>
      <c r="D27" s="22" t="s">
        <v>60</v>
      </c>
      <c r="E27" s="27" t="s">
        <v>76</v>
      </c>
      <c r="F27" s="28">
        <v>15</v>
      </c>
      <c r="G27" s="36"/>
      <c r="H27" s="28">
        <v>135</v>
      </c>
      <c r="I27" s="35">
        <f t="shared" ref="I27:I30" si="1">H27*20/100</f>
        <v>27</v>
      </c>
      <c r="J27" s="35">
        <v>108</v>
      </c>
      <c r="K27" s="12" t="s">
        <v>86</v>
      </c>
      <c r="L27" s="24">
        <f>+J27*1.4</f>
        <v>151.19999999999999</v>
      </c>
      <c r="M27" s="38"/>
      <c r="N27" s="38"/>
      <c r="P27" t="s">
        <v>115</v>
      </c>
    </row>
    <row r="28" spans="2:16" ht="74.25" customHeight="1" x14ac:dyDescent="0.25">
      <c r="B28" s="52"/>
      <c r="C28" s="52"/>
      <c r="D28" s="22" t="s">
        <v>87</v>
      </c>
      <c r="E28" s="27" t="s">
        <v>76</v>
      </c>
      <c r="F28" s="28">
        <v>16</v>
      </c>
      <c r="G28" s="36"/>
      <c r="H28" s="28">
        <v>0</v>
      </c>
      <c r="I28" s="35">
        <f t="shared" si="1"/>
        <v>0</v>
      </c>
      <c r="J28" s="35">
        <v>35</v>
      </c>
      <c r="K28" s="12" t="s">
        <v>88</v>
      </c>
      <c r="L28" s="24">
        <f>+J28*1.4</f>
        <v>49</v>
      </c>
    </row>
    <row r="29" spans="2:16" ht="90" x14ac:dyDescent="0.25">
      <c r="B29" s="52"/>
      <c r="C29" s="49" t="s">
        <v>89</v>
      </c>
      <c r="D29" s="42" t="s">
        <v>90</v>
      </c>
      <c r="E29" s="27" t="s">
        <v>76</v>
      </c>
      <c r="F29" s="28">
        <v>20</v>
      </c>
      <c r="G29" s="36"/>
      <c r="H29" s="28">
        <v>25</v>
      </c>
      <c r="I29" s="35">
        <f t="shared" si="1"/>
        <v>5</v>
      </c>
      <c r="J29" s="35">
        <v>106</v>
      </c>
      <c r="K29" s="12" t="s">
        <v>91</v>
      </c>
      <c r="L29" s="24">
        <f>+J29*1.4</f>
        <v>148.39999999999998</v>
      </c>
    </row>
    <row r="30" spans="2:16" ht="90" x14ac:dyDescent="0.25">
      <c r="B30" s="50"/>
      <c r="C30" s="50"/>
      <c r="D30" s="42" t="s">
        <v>92</v>
      </c>
      <c r="E30" s="43" t="s">
        <v>76</v>
      </c>
      <c r="F30" s="44">
        <v>21</v>
      </c>
      <c r="G30" s="43"/>
      <c r="H30" s="44">
        <v>25</v>
      </c>
      <c r="I30" s="44">
        <f t="shared" si="1"/>
        <v>5</v>
      </c>
      <c r="J30" s="44">
        <v>18</v>
      </c>
      <c r="K30" s="12" t="s">
        <v>93</v>
      </c>
      <c r="L30" s="24">
        <f>+J30*1.4</f>
        <v>25.2</v>
      </c>
    </row>
    <row r="33" spans="2:28" ht="30" x14ac:dyDescent="0.25">
      <c r="B33" s="14" t="s">
        <v>0</v>
      </c>
      <c r="C33" s="14" t="s">
        <v>1</v>
      </c>
      <c r="D33" s="14" t="s">
        <v>2</v>
      </c>
      <c r="E33" s="14" t="s">
        <v>66</v>
      </c>
      <c r="F33" s="25" t="s">
        <v>82</v>
      </c>
      <c r="G33" s="25" t="s">
        <v>68</v>
      </c>
      <c r="H33" s="25" t="s">
        <v>69</v>
      </c>
      <c r="I33" s="14" t="s">
        <v>70</v>
      </c>
      <c r="J33" s="14"/>
      <c r="K33" s="2" t="s">
        <v>3</v>
      </c>
      <c r="L33" s="14" t="s">
        <v>72</v>
      </c>
    </row>
    <row r="34" spans="2:28" ht="90" x14ac:dyDescent="0.25">
      <c r="B34" s="3" t="s">
        <v>17</v>
      </c>
      <c r="C34" s="3" t="s">
        <v>20</v>
      </c>
      <c r="D34" s="22" t="s">
        <v>94</v>
      </c>
      <c r="E34" s="37" t="s">
        <v>95</v>
      </c>
      <c r="F34" s="35">
        <v>24</v>
      </c>
      <c r="G34" s="27"/>
      <c r="H34" s="35">
        <v>1981</v>
      </c>
      <c r="I34" s="35">
        <f t="shared" ref="I34" si="2">H34*20/100</f>
        <v>396.2</v>
      </c>
      <c r="J34" s="35">
        <v>506</v>
      </c>
      <c r="K34" s="16" t="s">
        <v>108</v>
      </c>
      <c r="L34" s="24">
        <f>506*20/100</f>
        <v>101.2</v>
      </c>
    </row>
    <row r="37" spans="2:28" ht="30" x14ac:dyDescent="0.25">
      <c r="B37" s="14" t="s">
        <v>0</v>
      </c>
      <c r="C37" s="14" t="s">
        <v>1</v>
      </c>
      <c r="D37" s="14" t="s">
        <v>2</v>
      </c>
      <c r="E37" s="14" t="s">
        <v>66</v>
      </c>
      <c r="F37" s="25" t="s">
        <v>82</v>
      </c>
      <c r="G37" s="25" t="s">
        <v>68</v>
      </c>
      <c r="H37" s="25" t="s">
        <v>69</v>
      </c>
      <c r="I37" s="14" t="s">
        <v>70</v>
      </c>
      <c r="J37" s="14"/>
      <c r="K37" s="2" t="s">
        <v>3</v>
      </c>
      <c r="L37" s="14" t="s">
        <v>72</v>
      </c>
    </row>
    <row r="38" spans="2:28" ht="111" customHeight="1" x14ac:dyDescent="0.25">
      <c r="B38" s="49" t="s">
        <v>22</v>
      </c>
      <c r="C38" s="20" t="s">
        <v>23</v>
      </c>
      <c r="D38" s="45" t="s">
        <v>96</v>
      </c>
      <c r="E38" s="46" t="s">
        <v>97</v>
      </c>
      <c r="F38" s="46">
        <v>25</v>
      </c>
      <c r="G38" s="47"/>
      <c r="H38" s="46"/>
      <c r="I38" s="35">
        <f>H38*5/100</f>
        <v>0</v>
      </c>
      <c r="J38" s="46">
        <v>0</v>
      </c>
      <c r="K38" s="48" t="s">
        <v>109</v>
      </c>
      <c r="L38" s="24">
        <v>30</v>
      </c>
      <c r="AA38" t="s">
        <v>113</v>
      </c>
    </row>
    <row r="39" spans="2:28" ht="60" x14ac:dyDescent="0.25">
      <c r="B39" s="50"/>
      <c r="C39" s="10" t="s">
        <v>26</v>
      </c>
      <c r="D39" s="22" t="s">
        <v>27</v>
      </c>
      <c r="E39" s="37" t="s">
        <v>98</v>
      </c>
      <c r="F39" s="35">
        <v>26</v>
      </c>
      <c r="G39" s="27"/>
      <c r="H39" s="35">
        <v>0</v>
      </c>
      <c r="I39" s="35">
        <f>H39*70/100</f>
        <v>0</v>
      </c>
      <c r="J39" s="35">
        <v>0</v>
      </c>
      <c r="K39" s="16" t="s">
        <v>110</v>
      </c>
      <c r="L39" s="24">
        <v>60</v>
      </c>
    </row>
    <row r="40" spans="2:28" x14ac:dyDescent="0.25">
      <c r="Z40" t="s">
        <v>111</v>
      </c>
      <c r="AB40" t="s">
        <v>112</v>
      </c>
    </row>
    <row r="43" spans="2:28" x14ac:dyDescent="0.25">
      <c r="K43" s="40"/>
    </row>
  </sheetData>
  <mergeCells count="12">
    <mergeCell ref="B38:B39"/>
    <mergeCell ref="B2:L4"/>
    <mergeCell ref="B9:B12"/>
    <mergeCell ref="C9:C10"/>
    <mergeCell ref="C11:C12"/>
    <mergeCell ref="B16:B18"/>
    <mergeCell ref="C16:C18"/>
    <mergeCell ref="B22:B23"/>
    <mergeCell ref="C22:C23"/>
    <mergeCell ref="B27:B30"/>
    <mergeCell ref="C27:C28"/>
    <mergeCell ref="C29:C30"/>
  </mergeCells>
  <pageMargins left="0.23622047244094491" right="3.937007874015748E-2" top="0.74803149606299213" bottom="0.74803149606299213" header="0.31496062992125984" footer="0.31496062992125984"/>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C3DD7-D586-4ADC-A75B-C5D9EE78A251}">
  <dimension ref="A1:AB28"/>
  <sheetViews>
    <sheetView topLeftCell="B22" zoomScale="130" zoomScaleNormal="130" workbookViewId="0">
      <selection activeCell="L8" sqref="L8:L24"/>
    </sheetView>
  </sheetViews>
  <sheetFormatPr baseColWidth="10" defaultColWidth="9.140625" defaultRowHeight="15" x14ac:dyDescent="0.25"/>
  <cols>
    <col min="1" max="1" width="8" hidden="1" customWidth="1"/>
    <col min="2" max="2" width="19" customWidth="1"/>
    <col min="3" max="3" width="26.7109375" customWidth="1"/>
    <col min="4" max="4" width="29.85546875" customWidth="1"/>
    <col min="5" max="5" width="15.140625" hidden="1" customWidth="1"/>
    <col min="6" max="6" width="5.85546875" style="23" hidden="1" customWidth="1"/>
    <col min="7" max="7" width="8.7109375" hidden="1" customWidth="1"/>
    <col min="8" max="8" width="8.7109375" style="23" hidden="1" customWidth="1"/>
    <col min="9" max="9" width="14.140625" style="23" hidden="1" customWidth="1"/>
    <col min="10" max="10" width="9.5703125" style="23" hidden="1" customWidth="1"/>
    <col min="11" max="11" width="37.7109375" customWidth="1"/>
    <col min="12" max="12" width="14.28515625" customWidth="1"/>
  </cols>
  <sheetData>
    <row r="1" spans="2:14" x14ac:dyDescent="0.25">
      <c r="K1" s="24"/>
    </row>
    <row r="2" spans="2:14" x14ac:dyDescent="0.25">
      <c r="B2" s="51" t="s">
        <v>65</v>
      </c>
      <c r="C2" s="51"/>
      <c r="D2" s="51"/>
      <c r="E2" s="51"/>
      <c r="F2" s="51"/>
      <c r="G2" s="51"/>
      <c r="H2" s="51"/>
      <c r="I2" s="51"/>
      <c r="J2" s="51"/>
      <c r="K2" s="51"/>
      <c r="L2" s="51"/>
    </row>
    <row r="3" spans="2:14" x14ac:dyDescent="0.25">
      <c r="B3" s="51"/>
      <c r="C3" s="51"/>
      <c r="D3" s="51"/>
      <c r="E3" s="51"/>
      <c r="F3" s="51"/>
      <c r="G3" s="51"/>
      <c r="H3" s="51"/>
      <c r="I3" s="51"/>
      <c r="J3" s="51"/>
      <c r="K3" s="51"/>
      <c r="L3" s="51"/>
    </row>
    <row r="4" spans="2:14" ht="27" customHeight="1" x14ac:dyDescent="0.25">
      <c r="B4" s="51"/>
      <c r="C4" s="51"/>
      <c r="D4" s="51"/>
      <c r="E4" s="51"/>
      <c r="F4" s="51"/>
      <c r="G4" s="51"/>
      <c r="H4" s="51"/>
      <c r="I4" s="51"/>
      <c r="J4" s="51"/>
      <c r="K4" s="51"/>
      <c r="L4" s="51"/>
    </row>
    <row r="5" spans="2:14" ht="26.25" x14ac:dyDescent="0.25">
      <c r="B5" s="1"/>
      <c r="C5" s="1"/>
      <c r="D5" s="1"/>
      <c r="E5" s="1"/>
      <c r="F5" s="1"/>
      <c r="G5" s="1"/>
      <c r="H5" s="1"/>
      <c r="I5" s="1"/>
      <c r="J5" s="1"/>
      <c r="K5" s="1"/>
      <c r="L5" s="1"/>
    </row>
    <row r="7" spans="2:14" s="21" customFormat="1" ht="45" x14ac:dyDescent="0.25">
      <c r="B7" s="2" t="s">
        <v>0</v>
      </c>
      <c r="C7" s="2" t="s">
        <v>1</v>
      </c>
      <c r="D7" s="2" t="s">
        <v>2</v>
      </c>
      <c r="E7" s="2" t="s">
        <v>66</v>
      </c>
      <c r="F7" s="25" t="s">
        <v>67</v>
      </c>
      <c r="G7" s="25" t="s">
        <v>68</v>
      </c>
      <c r="H7" s="25" t="s">
        <v>69</v>
      </c>
      <c r="I7" s="2" t="s">
        <v>70</v>
      </c>
      <c r="J7" s="25" t="s">
        <v>71</v>
      </c>
      <c r="K7" s="2" t="s">
        <v>3</v>
      </c>
      <c r="L7" s="2" t="s">
        <v>72</v>
      </c>
    </row>
    <row r="8" spans="2:14" ht="45" x14ac:dyDescent="0.25">
      <c r="B8" s="26" t="s">
        <v>73</v>
      </c>
      <c r="C8" s="26" t="s">
        <v>74</v>
      </c>
      <c r="D8" s="27" t="s">
        <v>74</v>
      </c>
      <c r="E8" s="27" t="s">
        <v>75</v>
      </c>
      <c r="F8" s="28">
        <v>1</v>
      </c>
      <c r="G8" s="29"/>
      <c r="H8" s="30"/>
      <c r="I8" s="31"/>
      <c r="J8" s="32">
        <v>4</v>
      </c>
      <c r="K8" s="33" t="s">
        <v>107</v>
      </c>
      <c r="L8" s="32">
        <v>24</v>
      </c>
    </row>
    <row r="9" spans="2:14" s="21" customFormat="1" ht="45.75" customHeight="1" x14ac:dyDescent="0.25">
      <c r="B9" s="49" t="s">
        <v>4</v>
      </c>
      <c r="C9" s="49" t="s">
        <v>5</v>
      </c>
      <c r="D9" s="22" t="s">
        <v>38</v>
      </c>
      <c r="E9" s="27" t="s">
        <v>76</v>
      </c>
      <c r="F9" s="28">
        <v>2</v>
      </c>
      <c r="G9" s="34"/>
      <c r="H9" s="28">
        <v>2</v>
      </c>
      <c r="I9" s="35">
        <f>H9*20/100</f>
        <v>0.4</v>
      </c>
      <c r="J9" s="35">
        <v>13</v>
      </c>
      <c r="K9" s="4" t="s">
        <v>77</v>
      </c>
      <c r="L9" s="24">
        <f>+J9*1.2</f>
        <v>15.6</v>
      </c>
    </row>
    <row r="10" spans="2:14" ht="63" x14ac:dyDescent="0.25">
      <c r="B10" s="52"/>
      <c r="C10" s="52"/>
      <c r="D10" s="13" t="s">
        <v>78</v>
      </c>
      <c r="E10" s="27" t="s">
        <v>76</v>
      </c>
      <c r="F10" s="28">
        <v>4</v>
      </c>
      <c r="G10" s="34"/>
      <c r="H10" s="28">
        <v>0</v>
      </c>
      <c r="I10" s="35">
        <f>H10*30/100</f>
        <v>0</v>
      </c>
      <c r="J10" s="35">
        <v>12</v>
      </c>
      <c r="K10" s="4" t="s">
        <v>79</v>
      </c>
      <c r="L10" s="24">
        <f>+J10*1.3</f>
        <v>15.600000000000001</v>
      </c>
    </row>
    <row r="11" spans="2:14" ht="47.25" customHeight="1" x14ac:dyDescent="0.25">
      <c r="B11" s="52"/>
      <c r="C11" s="49" t="s">
        <v>9</v>
      </c>
      <c r="D11" s="13" t="s">
        <v>10</v>
      </c>
      <c r="E11" s="27" t="s">
        <v>76</v>
      </c>
      <c r="F11" s="28">
        <v>6</v>
      </c>
      <c r="G11" s="34"/>
      <c r="H11" s="28">
        <v>13</v>
      </c>
      <c r="I11" s="35">
        <f>H11*10/100</f>
        <v>1.3</v>
      </c>
      <c r="J11" s="35">
        <v>63</v>
      </c>
      <c r="K11" s="4" t="s">
        <v>80</v>
      </c>
      <c r="L11" s="24">
        <f>+J11*1.1</f>
        <v>69.300000000000011</v>
      </c>
    </row>
    <row r="12" spans="2:14" ht="60" x14ac:dyDescent="0.25">
      <c r="B12" s="50"/>
      <c r="C12" s="50"/>
      <c r="D12" s="13" t="s">
        <v>11</v>
      </c>
      <c r="E12" s="27" t="s">
        <v>76</v>
      </c>
      <c r="F12" s="28">
        <v>7</v>
      </c>
      <c r="G12" s="34"/>
      <c r="H12" s="28">
        <v>239</v>
      </c>
      <c r="I12" s="35">
        <f>H12*20/100</f>
        <v>47.8</v>
      </c>
      <c r="J12" s="35">
        <v>240</v>
      </c>
      <c r="K12" s="4" t="s">
        <v>81</v>
      </c>
      <c r="L12" s="24">
        <f>+J12*1.2</f>
        <v>288</v>
      </c>
    </row>
    <row r="13" spans="2:14" ht="41.25" customHeight="1" x14ac:dyDescent="0.25">
      <c r="B13" s="49" t="s">
        <v>12</v>
      </c>
      <c r="C13" s="49" t="s">
        <v>13</v>
      </c>
      <c r="D13" s="22" t="s">
        <v>14</v>
      </c>
      <c r="E13" s="27" t="s">
        <v>76</v>
      </c>
      <c r="F13" s="28">
        <v>8</v>
      </c>
      <c r="G13" s="36"/>
      <c r="H13" s="28">
        <v>117</v>
      </c>
      <c r="I13" s="35">
        <f t="shared" ref="I13:I15" si="0">H13*20/100</f>
        <v>23.4</v>
      </c>
      <c r="J13" s="35">
        <v>123</v>
      </c>
      <c r="K13" s="4" t="s">
        <v>83</v>
      </c>
      <c r="L13" s="24">
        <f>+J13*1.2</f>
        <v>147.6</v>
      </c>
    </row>
    <row r="14" spans="2:14" ht="41.25" customHeight="1" x14ac:dyDescent="0.25">
      <c r="B14" s="52"/>
      <c r="C14" s="52"/>
      <c r="D14" s="22" t="s">
        <v>15</v>
      </c>
      <c r="E14" s="27" t="s">
        <v>76</v>
      </c>
      <c r="F14" s="28">
        <v>9</v>
      </c>
      <c r="G14" s="36"/>
      <c r="H14" s="28">
        <v>0</v>
      </c>
      <c r="I14" s="35">
        <f t="shared" si="0"/>
        <v>0</v>
      </c>
      <c r="J14" s="35">
        <v>12</v>
      </c>
      <c r="K14" s="4" t="s">
        <v>84</v>
      </c>
      <c r="L14" s="24">
        <f>+J14*1.2</f>
        <v>14.399999999999999</v>
      </c>
    </row>
    <row r="15" spans="2:14" ht="39.75" customHeight="1" x14ac:dyDescent="0.25">
      <c r="B15" s="50"/>
      <c r="C15" s="50"/>
      <c r="D15" s="22" t="s">
        <v>16</v>
      </c>
      <c r="E15" s="27" t="s">
        <v>76</v>
      </c>
      <c r="F15" s="28">
        <v>10</v>
      </c>
      <c r="G15" s="36"/>
      <c r="H15" s="28">
        <v>441</v>
      </c>
      <c r="I15" s="35">
        <f t="shared" si="0"/>
        <v>88.2</v>
      </c>
      <c r="J15" s="37">
        <v>399</v>
      </c>
      <c r="K15" s="4" t="s">
        <v>85</v>
      </c>
      <c r="L15" s="24">
        <f>+J15*1.2</f>
        <v>478.79999999999995</v>
      </c>
      <c r="N15" s="38"/>
    </row>
    <row r="16" spans="2:14" ht="60" customHeight="1" x14ac:dyDescent="0.25">
      <c r="B16" s="53" t="s">
        <v>48</v>
      </c>
      <c r="C16" s="49" t="s">
        <v>49</v>
      </c>
      <c r="D16" s="39" t="s">
        <v>50</v>
      </c>
      <c r="E16" s="27" t="s">
        <v>76</v>
      </c>
      <c r="F16" s="28">
        <v>11</v>
      </c>
      <c r="G16" s="36"/>
      <c r="H16" s="28">
        <v>14</v>
      </c>
      <c r="I16" s="35">
        <f>H16*30/100</f>
        <v>4.2</v>
      </c>
      <c r="J16" s="35">
        <v>34</v>
      </c>
      <c r="K16" s="4" t="s">
        <v>51</v>
      </c>
      <c r="L16" s="24">
        <f>+J16*1.1</f>
        <v>37.400000000000006</v>
      </c>
    </row>
    <row r="17" spans="2:28" ht="45" x14ac:dyDescent="0.25">
      <c r="B17" s="53"/>
      <c r="C17" s="52"/>
      <c r="D17" s="13" t="s">
        <v>52</v>
      </c>
      <c r="E17" s="27" t="s">
        <v>76</v>
      </c>
      <c r="F17" s="28">
        <v>12</v>
      </c>
      <c r="G17" s="36"/>
      <c r="H17" s="28">
        <v>12</v>
      </c>
      <c r="I17" s="35">
        <f>H17*10/100</f>
        <v>1.2</v>
      </c>
      <c r="J17" s="35">
        <v>27</v>
      </c>
      <c r="K17" s="4" t="s">
        <v>53</v>
      </c>
      <c r="L17" s="24">
        <f>+J17*1.1</f>
        <v>29.700000000000003</v>
      </c>
    </row>
    <row r="18" spans="2:28" ht="72" customHeight="1" x14ac:dyDescent="0.25">
      <c r="B18" s="49" t="s">
        <v>58</v>
      </c>
      <c r="C18" s="49" t="s">
        <v>59</v>
      </c>
      <c r="D18" s="22" t="s">
        <v>60</v>
      </c>
      <c r="E18" s="27" t="s">
        <v>76</v>
      </c>
      <c r="F18" s="28">
        <v>15</v>
      </c>
      <c r="G18" s="36"/>
      <c r="H18" s="28">
        <v>135</v>
      </c>
      <c r="I18" s="35">
        <f t="shared" ref="I18:I21" si="1">H18*20/100</f>
        <v>27</v>
      </c>
      <c r="J18" s="35">
        <v>108</v>
      </c>
      <c r="K18" s="12" t="s">
        <v>86</v>
      </c>
      <c r="L18" s="24">
        <f>+J18*1.4</f>
        <v>151.19999999999999</v>
      </c>
      <c r="M18" s="38"/>
      <c r="N18" s="38"/>
      <c r="P18" t="s">
        <v>115</v>
      </c>
    </row>
    <row r="19" spans="2:28" ht="74.25" customHeight="1" x14ac:dyDescent="0.25">
      <c r="B19" s="52"/>
      <c r="C19" s="52"/>
      <c r="D19" s="22" t="s">
        <v>87</v>
      </c>
      <c r="E19" s="27" t="s">
        <v>76</v>
      </c>
      <c r="F19" s="28">
        <v>16</v>
      </c>
      <c r="G19" s="36"/>
      <c r="H19" s="28">
        <v>0</v>
      </c>
      <c r="I19" s="35">
        <f t="shared" si="1"/>
        <v>0</v>
      </c>
      <c r="J19" s="35">
        <v>35</v>
      </c>
      <c r="K19" s="12" t="s">
        <v>88</v>
      </c>
      <c r="L19" s="24">
        <f>+J19*1.4</f>
        <v>49</v>
      </c>
    </row>
    <row r="20" spans="2:28" ht="90" x14ac:dyDescent="0.25">
      <c r="B20" s="52"/>
      <c r="C20" s="49" t="s">
        <v>89</v>
      </c>
      <c r="D20" s="42" t="s">
        <v>90</v>
      </c>
      <c r="E20" s="27" t="s">
        <v>76</v>
      </c>
      <c r="F20" s="28">
        <v>20</v>
      </c>
      <c r="G20" s="36"/>
      <c r="H20" s="28">
        <v>25</v>
      </c>
      <c r="I20" s="35">
        <f t="shared" si="1"/>
        <v>5</v>
      </c>
      <c r="J20" s="35">
        <v>106</v>
      </c>
      <c r="K20" s="12" t="s">
        <v>91</v>
      </c>
      <c r="L20" s="24">
        <f>+J20*1.4</f>
        <v>148.39999999999998</v>
      </c>
    </row>
    <row r="21" spans="2:28" ht="90" x14ac:dyDescent="0.25">
      <c r="B21" s="50"/>
      <c r="C21" s="50"/>
      <c r="D21" s="42" t="s">
        <v>92</v>
      </c>
      <c r="E21" s="43" t="s">
        <v>76</v>
      </c>
      <c r="F21" s="44">
        <v>21</v>
      </c>
      <c r="G21" s="43"/>
      <c r="H21" s="44">
        <v>25</v>
      </c>
      <c r="I21" s="44">
        <f t="shared" si="1"/>
        <v>5</v>
      </c>
      <c r="J21" s="44">
        <v>18</v>
      </c>
      <c r="K21" s="12" t="s">
        <v>93</v>
      </c>
      <c r="L21" s="24">
        <f>+J21*1.4</f>
        <v>25.2</v>
      </c>
    </row>
    <row r="22" spans="2:28" ht="90" x14ac:dyDescent="0.25">
      <c r="B22" s="3" t="s">
        <v>17</v>
      </c>
      <c r="C22" s="3" t="s">
        <v>20</v>
      </c>
      <c r="D22" s="22" t="s">
        <v>94</v>
      </c>
      <c r="E22" s="37" t="s">
        <v>95</v>
      </c>
      <c r="F22" s="35">
        <v>24</v>
      </c>
      <c r="G22" s="27"/>
      <c r="H22" s="35">
        <v>1981</v>
      </c>
      <c r="I22" s="35">
        <f t="shared" ref="I22" si="2">H22*20/100</f>
        <v>396.2</v>
      </c>
      <c r="J22" s="35">
        <v>506</v>
      </c>
      <c r="K22" s="16" t="s">
        <v>108</v>
      </c>
      <c r="L22" s="24">
        <f>506*20/100</f>
        <v>101.2</v>
      </c>
    </row>
    <row r="23" spans="2:28" ht="111" customHeight="1" x14ac:dyDescent="0.25">
      <c r="B23" s="49" t="s">
        <v>22</v>
      </c>
      <c r="C23" s="20" t="s">
        <v>23</v>
      </c>
      <c r="D23" s="45" t="s">
        <v>96</v>
      </c>
      <c r="E23" s="46" t="s">
        <v>97</v>
      </c>
      <c r="F23" s="46">
        <v>25</v>
      </c>
      <c r="G23" s="47"/>
      <c r="H23" s="46"/>
      <c r="I23" s="35">
        <f>H23*5/100</f>
        <v>0</v>
      </c>
      <c r="J23" s="46">
        <v>0</v>
      </c>
      <c r="K23" s="48" t="s">
        <v>109</v>
      </c>
      <c r="L23" s="24">
        <v>30</v>
      </c>
      <c r="AA23" t="s">
        <v>113</v>
      </c>
    </row>
    <row r="24" spans="2:28" ht="60" x14ac:dyDescent="0.25">
      <c r="B24" s="50"/>
      <c r="C24" s="10" t="s">
        <v>26</v>
      </c>
      <c r="D24" s="22" t="s">
        <v>27</v>
      </c>
      <c r="E24" s="37" t="s">
        <v>98</v>
      </c>
      <c r="F24" s="35">
        <v>26</v>
      </c>
      <c r="G24" s="27"/>
      <c r="H24" s="35">
        <v>0</v>
      </c>
      <c r="I24" s="35">
        <f>H24*70/100</f>
        <v>0</v>
      </c>
      <c r="J24" s="35">
        <v>0</v>
      </c>
      <c r="K24" s="16" t="s">
        <v>110</v>
      </c>
      <c r="L24" s="24">
        <v>60</v>
      </c>
    </row>
    <row r="25" spans="2:28" x14ac:dyDescent="0.25">
      <c r="Z25" t="s">
        <v>111</v>
      </c>
      <c r="AB25" t="s">
        <v>112</v>
      </c>
    </row>
    <row r="28" spans="2:28" x14ac:dyDescent="0.25">
      <c r="K28" s="40"/>
    </row>
  </sheetData>
  <mergeCells count="12">
    <mergeCell ref="B16:B17"/>
    <mergeCell ref="C16:C17"/>
    <mergeCell ref="B18:B21"/>
    <mergeCell ref="C18:C19"/>
    <mergeCell ref="C20:C21"/>
    <mergeCell ref="B23:B24"/>
    <mergeCell ref="B2:L4"/>
    <mergeCell ref="B9:B12"/>
    <mergeCell ref="C9:C10"/>
    <mergeCell ref="C11:C12"/>
    <mergeCell ref="B13:B15"/>
    <mergeCell ref="C13:C15"/>
  </mergeCells>
  <pageMargins left="0.23622047244094491" right="3.937007874015748E-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B2829-CA9F-4773-AB63-5B37242D1D47}">
  <dimension ref="B2:M18"/>
  <sheetViews>
    <sheetView topLeftCell="A13" workbookViewId="0">
      <selection activeCell="F8" sqref="F8:M18"/>
    </sheetView>
  </sheetViews>
  <sheetFormatPr baseColWidth="10" defaultColWidth="9.140625" defaultRowHeight="15" x14ac:dyDescent="0.25"/>
  <cols>
    <col min="1" max="1" width="8" customWidth="1"/>
    <col min="2" max="2" width="19" customWidth="1"/>
    <col min="3" max="3" width="33.5703125" bestFit="1" customWidth="1"/>
    <col min="4" max="4" width="33.5703125" customWidth="1"/>
    <col min="5" max="5" width="37.7109375" customWidth="1"/>
    <col min="6" max="13" width="9.140625" style="41"/>
  </cols>
  <sheetData>
    <row r="2" spans="2:13" x14ac:dyDescent="0.25">
      <c r="B2" s="51" t="s">
        <v>35</v>
      </c>
      <c r="C2" s="51"/>
      <c r="D2" s="51"/>
      <c r="E2" s="51"/>
    </row>
    <row r="3" spans="2:13" x14ac:dyDescent="0.25">
      <c r="B3" s="51"/>
      <c r="C3" s="51"/>
      <c r="D3" s="51"/>
      <c r="E3" s="51"/>
    </row>
    <row r="4" spans="2:13" ht="27" customHeight="1" x14ac:dyDescent="0.25">
      <c r="B4" s="51"/>
      <c r="C4" s="51"/>
      <c r="D4" s="51"/>
      <c r="E4" s="51"/>
    </row>
    <row r="5" spans="2:13" ht="12" customHeight="1" x14ac:dyDescent="0.25">
      <c r="B5" s="1"/>
      <c r="C5" s="1"/>
      <c r="D5" s="1"/>
      <c r="E5" s="1"/>
    </row>
    <row r="6" spans="2:13" x14ac:dyDescent="0.25">
      <c r="B6" s="5"/>
      <c r="C6" s="6"/>
      <c r="D6" s="7"/>
      <c r="E6" s="8"/>
    </row>
    <row r="7" spans="2:13" x14ac:dyDescent="0.25">
      <c r="B7" s="2" t="s">
        <v>0</v>
      </c>
      <c r="C7" s="2" t="s">
        <v>1</v>
      </c>
      <c r="D7" s="2" t="s">
        <v>2</v>
      </c>
      <c r="E7" s="2" t="s">
        <v>3</v>
      </c>
      <c r="F7" s="2" t="s">
        <v>99</v>
      </c>
      <c r="G7" s="2" t="s">
        <v>100</v>
      </c>
      <c r="H7" s="2" t="s">
        <v>101</v>
      </c>
      <c r="I7" s="2" t="s">
        <v>102</v>
      </c>
      <c r="J7" s="2" t="s">
        <v>103</v>
      </c>
      <c r="K7" s="2" t="s">
        <v>104</v>
      </c>
      <c r="L7" s="2" t="s">
        <v>105</v>
      </c>
      <c r="M7" s="2" t="s">
        <v>106</v>
      </c>
    </row>
    <row r="8" spans="2:13" ht="54.75" customHeight="1" x14ac:dyDescent="0.25">
      <c r="B8" s="49" t="s">
        <v>4</v>
      </c>
      <c r="C8" s="49" t="s">
        <v>5</v>
      </c>
      <c r="D8" s="9" t="s">
        <v>6</v>
      </c>
      <c r="E8" s="4" t="s">
        <v>29</v>
      </c>
      <c r="F8" s="35">
        <v>7</v>
      </c>
      <c r="G8" s="35">
        <v>16</v>
      </c>
      <c r="H8" s="35">
        <v>82</v>
      </c>
      <c r="I8" s="35">
        <v>221</v>
      </c>
      <c r="J8" s="35">
        <v>25</v>
      </c>
      <c r="K8" s="35">
        <v>193</v>
      </c>
      <c r="L8" s="35">
        <v>60</v>
      </c>
      <c r="M8" s="35">
        <v>26</v>
      </c>
    </row>
    <row r="9" spans="2:13" ht="45" x14ac:dyDescent="0.25">
      <c r="B9" s="52"/>
      <c r="C9" s="52"/>
      <c r="D9" s="11" t="s">
        <v>7</v>
      </c>
      <c r="E9" s="12" t="s">
        <v>8</v>
      </c>
      <c r="F9" s="35">
        <v>110</v>
      </c>
      <c r="G9" s="35">
        <v>129</v>
      </c>
      <c r="H9" s="35">
        <v>122</v>
      </c>
      <c r="I9" s="35">
        <v>256</v>
      </c>
      <c r="J9" s="35">
        <v>63</v>
      </c>
      <c r="K9" s="35">
        <v>667</v>
      </c>
      <c r="L9" s="35">
        <v>113</v>
      </c>
      <c r="M9" s="35">
        <v>93</v>
      </c>
    </row>
    <row r="10" spans="2:13" ht="47.25" customHeight="1" x14ac:dyDescent="0.25">
      <c r="B10" s="52"/>
      <c r="C10" s="49" t="s">
        <v>9</v>
      </c>
      <c r="D10" s="13" t="s">
        <v>10</v>
      </c>
      <c r="E10" s="4" t="s">
        <v>30</v>
      </c>
      <c r="F10" s="35">
        <v>0</v>
      </c>
      <c r="G10" s="35">
        <v>0</v>
      </c>
      <c r="H10" s="35">
        <v>1</v>
      </c>
      <c r="I10" s="35">
        <v>2</v>
      </c>
      <c r="J10" s="35">
        <v>0</v>
      </c>
      <c r="K10" s="35">
        <v>3</v>
      </c>
      <c r="L10" s="35">
        <v>1</v>
      </c>
      <c r="M10" s="35">
        <v>2</v>
      </c>
    </row>
    <row r="11" spans="2:13" ht="60" x14ac:dyDescent="0.25">
      <c r="B11" s="50"/>
      <c r="C11" s="50"/>
      <c r="D11" s="11" t="s">
        <v>11</v>
      </c>
      <c r="E11" s="4" t="s">
        <v>31</v>
      </c>
      <c r="F11" s="35">
        <v>4</v>
      </c>
      <c r="G11" s="35">
        <v>4</v>
      </c>
      <c r="H11" s="35">
        <v>58</v>
      </c>
      <c r="I11" s="35">
        <v>17</v>
      </c>
      <c r="J11" s="35">
        <v>52</v>
      </c>
      <c r="K11" s="35">
        <v>7</v>
      </c>
      <c r="L11" s="35">
        <v>12</v>
      </c>
      <c r="M11" s="35">
        <v>19</v>
      </c>
    </row>
    <row r="12" spans="2:13" ht="41.25" customHeight="1" x14ac:dyDescent="0.25">
      <c r="B12" s="49" t="s">
        <v>12</v>
      </c>
      <c r="C12" s="49" t="s">
        <v>13</v>
      </c>
      <c r="D12" s="10" t="s">
        <v>14</v>
      </c>
      <c r="E12" s="4" t="s">
        <v>32</v>
      </c>
      <c r="F12" s="35">
        <v>23</v>
      </c>
      <c r="G12" s="35">
        <v>2</v>
      </c>
      <c r="H12" s="35">
        <v>48</v>
      </c>
      <c r="I12" s="35">
        <v>146</v>
      </c>
      <c r="J12" s="35">
        <v>44</v>
      </c>
      <c r="K12" s="35">
        <v>294</v>
      </c>
      <c r="L12" s="35">
        <v>41</v>
      </c>
      <c r="M12" s="35">
        <v>16</v>
      </c>
    </row>
    <row r="13" spans="2:13" ht="41.25" customHeight="1" x14ac:dyDescent="0.25">
      <c r="B13" s="52"/>
      <c r="C13" s="52"/>
      <c r="D13" s="10" t="s">
        <v>15</v>
      </c>
      <c r="E13" s="4" t="s">
        <v>33</v>
      </c>
      <c r="F13" s="35">
        <v>4</v>
      </c>
      <c r="G13" s="35">
        <v>0</v>
      </c>
      <c r="H13" s="35">
        <v>1</v>
      </c>
      <c r="I13" s="35">
        <v>2</v>
      </c>
      <c r="J13" s="35">
        <v>0</v>
      </c>
      <c r="K13" s="35">
        <v>6</v>
      </c>
      <c r="L13" s="35">
        <v>2</v>
      </c>
      <c r="M13" s="35">
        <v>4</v>
      </c>
    </row>
    <row r="14" spans="2:13" ht="48" customHeight="1" x14ac:dyDescent="0.25">
      <c r="B14" s="50"/>
      <c r="C14" s="50"/>
      <c r="D14" s="10" t="s">
        <v>16</v>
      </c>
      <c r="E14" s="4" t="s">
        <v>34</v>
      </c>
      <c r="F14" s="35">
        <v>10</v>
      </c>
      <c r="G14" s="35">
        <v>5</v>
      </c>
      <c r="H14" s="35">
        <v>30</v>
      </c>
      <c r="I14" s="35">
        <v>43</v>
      </c>
      <c r="J14" s="35">
        <v>49</v>
      </c>
      <c r="K14" s="35">
        <v>350</v>
      </c>
      <c r="L14" s="35">
        <v>26</v>
      </c>
      <c r="M14" s="35">
        <v>26</v>
      </c>
    </row>
    <row r="15" spans="2:13" ht="80.25" customHeight="1" x14ac:dyDescent="0.25">
      <c r="B15" s="53" t="s">
        <v>17</v>
      </c>
      <c r="C15" s="3" t="s">
        <v>18</v>
      </c>
      <c r="D15" s="15" t="s">
        <v>18</v>
      </c>
      <c r="E15" s="16" t="s">
        <v>19</v>
      </c>
      <c r="F15" s="35">
        <v>30</v>
      </c>
      <c r="G15" s="35">
        <v>30</v>
      </c>
      <c r="H15" s="35">
        <v>30</v>
      </c>
      <c r="I15" s="35">
        <v>30</v>
      </c>
      <c r="J15" s="35">
        <v>30</v>
      </c>
      <c r="K15" s="35">
        <v>30</v>
      </c>
      <c r="L15" s="35">
        <v>30</v>
      </c>
      <c r="M15" s="35">
        <v>30</v>
      </c>
    </row>
    <row r="16" spans="2:13" ht="81" customHeight="1" x14ac:dyDescent="0.25">
      <c r="B16" s="53"/>
      <c r="C16" s="10" t="s">
        <v>20</v>
      </c>
      <c r="D16" s="3" t="s">
        <v>21</v>
      </c>
      <c r="E16" s="16" t="s">
        <v>19</v>
      </c>
      <c r="F16" s="35">
        <v>30</v>
      </c>
      <c r="G16" s="35">
        <v>30</v>
      </c>
      <c r="H16" s="35">
        <v>30</v>
      </c>
      <c r="I16" s="35">
        <v>30</v>
      </c>
      <c r="J16" s="35">
        <v>30</v>
      </c>
      <c r="K16" s="35">
        <v>30</v>
      </c>
      <c r="L16" s="35">
        <v>30</v>
      </c>
      <c r="M16" s="35">
        <v>30</v>
      </c>
    </row>
    <row r="17" spans="2:13" ht="75" customHeight="1" x14ac:dyDescent="0.25">
      <c r="B17" s="49" t="s">
        <v>22</v>
      </c>
      <c r="C17" s="17" t="s">
        <v>23</v>
      </c>
      <c r="D17" s="17" t="s">
        <v>24</v>
      </c>
      <c r="E17" s="18" t="s">
        <v>25</v>
      </c>
      <c r="F17" s="35">
        <v>134</v>
      </c>
      <c r="G17" s="35">
        <v>43</v>
      </c>
      <c r="H17" s="35">
        <v>200</v>
      </c>
      <c r="I17" s="35">
        <v>159</v>
      </c>
      <c r="J17" s="35">
        <v>88</v>
      </c>
      <c r="K17" s="35">
        <v>534</v>
      </c>
      <c r="L17" s="35">
        <v>179</v>
      </c>
      <c r="M17" s="35">
        <v>26</v>
      </c>
    </row>
    <row r="18" spans="2:13" ht="75" customHeight="1" x14ac:dyDescent="0.25">
      <c r="B18" s="50"/>
      <c r="C18" s="10" t="s">
        <v>26</v>
      </c>
      <c r="D18" s="10" t="s">
        <v>27</v>
      </c>
      <c r="E18" s="16" t="s">
        <v>28</v>
      </c>
      <c r="F18" s="35">
        <v>3</v>
      </c>
      <c r="G18" s="35">
        <v>3</v>
      </c>
      <c r="H18" s="35">
        <v>15</v>
      </c>
      <c r="I18" s="35">
        <v>12</v>
      </c>
      <c r="J18" s="35">
        <v>8</v>
      </c>
      <c r="K18" s="35">
        <v>21</v>
      </c>
      <c r="L18" s="35">
        <v>10</v>
      </c>
      <c r="M18" s="35">
        <v>8</v>
      </c>
    </row>
  </sheetData>
  <mergeCells count="8">
    <mergeCell ref="B15:B16"/>
    <mergeCell ref="B17:B18"/>
    <mergeCell ref="B2:E4"/>
    <mergeCell ref="B8:B11"/>
    <mergeCell ref="C8:C9"/>
    <mergeCell ref="C10:C11"/>
    <mergeCell ref="B12:B14"/>
    <mergeCell ref="C12:C14"/>
  </mergeCells>
  <pageMargins left="0.7" right="0.7" top="0.75" bottom="0.75" header="0.3" footer="0.3"/>
  <pageSetup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I-3 I-4</vt:lpstr>
      <vt:lpstr>Hosp</vt:lpstr>
      <vt:lpstr>CSMC-M</vt:lpstr>
      <vt:lpstr>CSMC-M META</vt:lpstr>
      <vt:lpstr>I-3 I-4 META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2023-04-14T21:15:19Z</dcterms:modified>
</cp:coreProperties>
</file>