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CEBFC3C8-258F-4FA8-AD61-4C48518E0E91}" xr6:coauthVersionLast="47" xr6:coauthVersionMax="47" xr10:uidLastSave="{00000000-0000-0000-0000-000000000000}"/>
  <bookViews>
    <workbookView minimized="1" xWindow="2355" yWindow="1635" windowWidth="21600" windowHeight="11295" firstSheet="7" activeTab="12" xr2:uid="{00000000-000D-0000-FFFF-FFFF00000000}"/>
  </bookViews>
  <sheets>
    <sheet name="Hoja1" sheetId="1" r:id="rId1"/>
    <sheet name="PUE" sheetId="5" r:id="rId2"/>
    <sheet name="Yan" sheetId="4" r:id="rId3"/>
    <sheet name="Lluy" sheetId="3" r:id="rId4"/>
    <sheet name="Cal" sheetId="6" r:id="rId5"/>
    <sheet name="Sor" sheetId="7" r:id="rId6"/>
    <sheet name="Jep" sheetId="8" r:id="rId7"/>
    <sheet name="Jer" sheetId="10" r:id="rId8"/>
    <sheet name="Roq" sheetId="9" r:id="rId9"/>
    <sheet name="Hos" sheetId="12" r:id="rId10"/>
    <sheet name="CSMC-M" sheetId="13" r:id="rId11"/>
    <sheet name="Total" sheetId="14" r:id="rId12"/>
    <sheet name="CONSOLIDADO" sheetId="15" r:id="rId13"/>
  </sheets>
  <definedNames>
    <definedName name="_xlnm.Print_Area" localSheetId="8">Roq!$A$1:$F$50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 i="15" l="1"/>
  <c r="Q3" i="15" l="1"/>
  <c r="M4" i="15"/>
  <c r="Q4" i="15"/>
  <c r="Q5" i="15"/>
  <c r="M6" i="15"/>
  <c r="Q6" i="15"/>
  <c r="Q7" i="15"/>
  <c r="R7" i="15"/>
  <c r="Q8" i="15"/>
  <c r="R8" i="15"/>
  <c r="M9" i="15"/>
  <c r="Q9" i="15"/>
  <c r="Q10" i="15"/>
  <c r="R10" i="15"/>
  <c r="M11" i="15"/>
  <c r="Q11" i="15"/>
  <c r="M12" i="15"/>
  <c r="Q12" i="15"/>
  <c r="M2" i="15"/>
  <c r="Q2" i="15"/>
  <c r="R2" i="15"/>
  <c r="S2" i="15"/>
  <c r="J29" i="15"/>
  <c r="J28" i="15"/>
  <c r="J27" i="15"/>
  <c r="J26" i="15"/>
  <c r="J25" i="15"/>
  <c r="J24" i="15"/>
  <c r="J23" i="15"/>
  <c r="J22" i="15"/>
  <c r="J21" i="15"/>
  <c r="J20" i="15"/>
  <c r="J19" i="15"/>
  <c r="J18" i="15"/>
  <c r="J17" i="15"/>
  <c r="J16" i="15"/>
  <c r="J15" i="15"/>
  <c r="J14" i="15"/>
  <c r="J13" i="15"/>
  <c r="I12" i="15"/>
  <c r="S12" i="15" s="1"/>
  <c r="H12" i="15"/>
  <c r="R12" i="15" s="1"/>
  <c r="G12" i="15"/>
  <c r="F12" i="15"/>
  <c r="P12" i="15" s="1"/>
  <c r="E12" i="15"/>
  <c r="O12" i="15" s="1"/>
  <c r="D12" i="15"/>
  <c r="N12" i="15" s="1"/>
  <c r="C12" i="15"/>
  <c r="B12" i="15"/>
  <c r="I11" i="15"/>
  <c r="S11" i="15" s="1"/>
  <c r="H11" i="15"/>
  <c r="R11" i="15" s="1"/>
  <c r="G11" i="15"/>
  <c r="F11" i="15"/>
  <c r="P11" i="15" s="1"/>
  <c r="E11" i="15"/>
  <c r="O11" i="15" s="1"/>
  <c r="D11" i="15"/>
  <c r="N11" i="15" s="1"/>
  <c r="C11" i="15"/>
  <c r="B11" i="15"/>
  <c r="L11" i="15" s="1"/>
  <c r="B10" i="15"/>
  <c r="L10" i="15" s="1"/>
  <c r="C10" i="15"/>
  <c r="M10" i="15" s="1"/>
  <c r="D10" i="15"/>
  <c r="N10" i="15" s="1"/>
  <c r="E10" i="15"/>
  <c r="O10" i="15" s="1"/>
  <c r="F10" i="15"/>
  <c r="P10" i="15" s="1"/>
  <c r="G10" i="15"/>
  <c r="H10" i="15"/>
  <c r="I10" i="15"/>
  <c r="S10" i="15" s="1"/>
  <c r="I9" i="15"/>
  <c r="S9" i="15" s="1"/>
  <c r="H9" i="15"/>
  <c r="R9" i="15" s="1"/>
  <c r="G9" i="15"/>
  <c r="F9" i="15"/>
  <c r="P9" i="15" s="1"/>
  <c r="E9" i="15"/>
  <c r="O9" i="15" s="1"/>
  <c r="D9" i="15"/>
  <c r="N9" i="15" s="1"/>
  <c r="C9" i="15"/>
  <c r="B9" i="15"/>
  <c r="L9" i="15" s="1"/>
  <c r="B8" i="15"/>
  <c r="L8" i="15" s="1"/>
  <c r="C8" i="15"/>
  <c r="M8" i="15" s="1"/>
  <c r="D8" i="15"/>
  <c r="N8" i="15" s="1"/>
  <c r="E8" i="15"/>
  <c r="O8" i="15" s="1"/>
  <c r="F8" i="15"/>
  <c r="P8" i="15" s="1"/>
  <c r="G8" i="15"/>
  <c r="H8" i="15"/>
  <c r="I8" i="15"/>
  <c r="S8" i="15" s="1"/>
  <c r="B7" i="15"/>
  <c r="L7" i="15" s="1"/>
  <c r="C7" i="15"/>
  <c r="M7" i="15" s="1"/>
  <c r="D7" i="15"/>
  <c r="N7" i="15" s="1"/>
  <c r="E7" i="15"/>
  <c r="O7" i="15" s="1"/>
  <c r="F7" i="15"/>
  <c r="P7" i="15" s="1"/>
  <c r="G7" i="15"/>
  <c r="H7" i="15"/>
  <c r="I7" i="15"/>
  <c r="S7" i="15" s="1"/>
  <c r="I6" i="15"/>
  <c r="S6" i="15" s="1"/>
  <c r="H6" i="15"/>
  <c r="R6" i="15" s="1"/>
  <c r="G6" i="15"/>
  <c r="F6" i="15"/>
  <c r="P6" i="15" s="1"/>
  <c r="E6" i="15"/>
  <c r="O6" i="15" s="1"/>
  <c r="D6" i="15"/>
  <c r="N6" i="15" s="1"/>
  <c r="C6" i="15"/>
  <c r="B6" i="15"/>
  <c r="L6" i="15" s="1"/>
  <c r="B5" i="15"/>
  <c r="L5" i="15" s="1"/>
  <c r="C5" i="15"/>
  <c r="M5" i="15" s="1"/>
  <c r="D5" i="15"/>
  <c r="N5" i="15" s="1"/>
  <c r="E5" i="15"/>
  <c r="O5" i="15" s="1"/>
  <c r="F5" i="15"/>
  <c r="P5" i="15" s="1"/>
  <c r="G5" i="15"/>
  <c r="H5" i="15"/>
  <c r="R5" i="15" s="1"/>
  <c r="I5" i="15"/>
  <c r="S5" i="15" s="1"/>
  <c r="I4" i="15"/>
  <c r="S4" i="15" s="1"/>
  <c r="H4" i="15"/>
  <c r="R4" i="15" s="1"/>
  <c r="G4" i="15"/>
  <c r="F4" i="15"/>
  <c r="P4" i="15" s="1"/>
  <c r="E4" i="15"/>
  <c r="O4" i="15" s="1"/>
  <c r="D4" i="15"/>
  <c r="N4" i="15" s="1"/>
  <c r="C4" i="15"/>
  <c r="B4" i="15"/>
  <c r="L4" i="15" s="1"/>
  <c r="B3" i="15"/>
  <c r="L3" i="15" s="1"/>
  <c r="C3" i="15"/>
  <c r="M3" i="15" s="1"/>
  <c r="D3" i="15"/>
  <c r="N3" i="15" s="1"/>
  <c r="E3" i="15"/>
  <c r="O3" i="15" s="1"/>
  <c r="F3" i="15"/>
  <c r="P3" i="15" s="1"/>
  <c r="G3" i="15"/>
  <c r="H3" i="15"/>
  <c r="R3" i="15" s="1"/>
  <c r="I3" i="15"/>
  <c r="S3" i="15" s="1"/>
  <c r="I2" i="15"/>
  <c r="H2" i="15"/>
  <c r="G2" i="15"/>
  <c r="F2" i="15"/>
  <c r="P2" i="15" s="1"/>
  <c r="E2" i="15"/>
  <c r="O2" i="15" s="1"/>
  <c r="D2" i="15"/>
  <c r="N2" i="15" s="1"/>
  <c r="C2" i="15"/>
  <c r="B2" i="15"/>
  <c r="L2" i="15" s="1"/>
  <c r="F42" i="14" l="1"/>
  <c r="F36" i="14"/>
  <c r="F48" i="14"/>
  <c r="F49" i="14"/>
  <c r="F50" i="14"/>
  <c r="F47" i="14"/>
  <c r="F41" i="14"/>
  <c r="F43" i="14"/>
  <c r="F40" i="14"/>
  <c r="F31" i="14"/>
  <c r="F32" i="14"/>
  <c r="F25" i="14"/>
  <c r="F26" i="14"/>
  <c r="F27" i="14"/>
  <c r="F18" i="14"/>
  <c r="F19" i="14"/>
  <c r="F20" i="14"/>
  <c r="F21" i="14"/>
  <c r="F17" i="14"/>
  <c r="F9" i="14"/>
  <c r="F10" i="14"/>
  <c r="F11" i="14"/>
  <c r="F12" i="14"/>
  <c r="F13" i="14"/>
  <c r="F8" i="14"/>
  <c r="M38" i="12" l="1"/>
  <c r="S32" i="1" l="1"/>
  <c r="S31" i="1"/>
  <c r="AG54" i="1" l="1"/>
  <c r="AG55" i="1"/>
  <c r="AG56" i="1"/>
  <c r="AG53" i="1"/>
  <c r="J44" i="12" l="1"/>
  <c r="L44" i="12" s="1"/>
  <c r="M44" i="12" s="1"/>
  <c r="J43" i="12"/>
  <c r="L43" i="12" s="1"/>
  <c r="M43" i="12" s="1"/>
  <c r="J38" i="12"/>
  <c r="J37" i="12"/>
  <c r="L37" i="12" s="1"/>
  <c r="M37" i="12" s="1"/>
  <c r="Y37" i="12" s="1"/>
  <c r="Y38" i="12"/>
  <c r="J31" i="12"/>
  <c r="L31" i="12" s="1"/>
  <c r="M31" i="12" s="1"/>
  <c r="Y31" i="12" s="1"/>
  <c r="J30" i="12"/>
  <c r="L30" i="12" s="1"/>
  <c r="M30" i="12" s="1"/>
  <c r="J20" i="12"/>
  <c r="L20" i="12" s="1"/>
  <c r="M20" i="12" s="1"/>
  <c r="J48" i="12"/>
  <c r="L48" i="12" s="1"/>
  <c r="M48" i="12" s="1"/>
  <c r="J42" i="12"/>
  <c r="L42" i="12" s="1"/>
  <c r="M42" i="12" s="1"/>
  <c r="J36" i="12"/>
  <c r="L36" i="12" s="1"/>
  <c r="M36" i="12" s="1"/>
  <c r="J35" i="12"/>
  <c r="L35" i="12" s="1"/>
  <c r="M35" i="12" s="1"/>
  <c r="J29" i="12"/>
  <c r="L29" i="12" s="1"/>
  <c r="M29" i="12" s="1"/>
  <c r="J28" i="12"/>
  <c r="L28" i="12" s="1"/>
  <c r="M28" i="12" s="1"/>
  <c r="J24" i="12"/>
  <c r="L24" i="12" s="1"/>
  <c r="M24" i="12" s="1"/>
  <c r="J23" i="12"/>
  <c r="L23" i="12" s="1"/>
  <c r="M23" i="12" s="1"/>
  <c r="J22" i="12"/>
  <c r="L22" i="12" s="1"/>
  <c r="M22" i="12" s="1"/>
  <c r="J21" i="12"/>
  <c r="J19" i="12"/>
  <c r="L19" i="12" s="1"/>
  <c r="M19" i="12" s="1"/>
  <c r="J13" i="12"/>
  <c r="L13" i="12" s="1"/>
  <c r="M13" i="12" s="1"/>
  <c r="J12" i="12"/>
  <c r="L12" i="12" s="1"/>
  <c r="J11" i="12"/>
  <c r="L11" i="12" s="1"/>
  <c r="M11" i="12" s="1"/>
  <c r="J10" i="12"/>
  <c r="L10" i="12" s="1"/>
  <c r="M10" i="12" s="1"/>
  <c r="J9" i="12"/>
  <c r="L9" i="12" s="1"/>
  <c r="M9" i="12" s="1"/>
  <c r="J8" i="12"/>
  <c r="L8" i="12" s="1"/>
  <c r="M8" i="12" s="1"/>
  <c r="Y13" i="12" l="1"/>
  <c r="Y9" i="12"/>
  <c r="Y48" i="12"/>
  <c r="Y28" i="12"/>
  <c r="Y8" i="12"/>
  <c r="Y29" i="12"/>
  <c r="Y35" i="12"/>
  <c r="Y19" i="12"/>
  <c r="Y10" i="12"/>
  <c r="Y22" i="12"/>
  <c r="Y36" i="12"/>
  <c r="Y11" i="12"/>
  <c r="Y23" i="12"/>
  <c r="L21" i="12"/>
  <c r="M21" i="12" s="1"/>
  <c r="M12" i="12"/>
  <c r="Y42" i="12"/>
  <c r="Y24" i="12"/>
  <c r="V48" i="1"/>
  <c r="W48" i="1"/>
  <c r="X48" i="1"/>
  <c r="Y48" i="1"/>
  <c r="Z48" i="1"/>
  <c r="AA48" i="1"/>
  <c r="AB48" i="1"/>
  <c r="AC48" i="1"/>
  <c r="AD48" i="1"/>
  <c r="U48" i="1"/>
  <c r="AG48" i="1" s="1"/>
  <c r="V36" i="1"/>
  <c r="W36" i="1"/>
  <c r="X36" i="1"/>
  <c r="Y36" i="1"/>
  <c r="Z36" i="1"/>
  <c r="AA36" i="1"/>
  <c r="AB36" i="1"/>
  <c r="AC36" i="1"/>
  <c r="AD36" i="1"/>
  <c r="U36" i="1"/>
  <c r="AG36" i="1" s="1"/>
  <c r="V31" i="1"/>
  <c r="W31" i="1"/>
  <c r="X31" i="1"/>
  <c r="Y31" i="1"/>
  <c r="Z31" i="1"/>
  <c r="AA31" i="1"/>
  <c r="AB31" i="1"/>
  <c r="AC31" i="1"/>
  <c r="AD31" i="1"/>
  <c r="V32" i="1"/>
  <c r="W32" i="1"/>
  <c r="X32" i="1"/>
  <c r="Y32" i="1"/>
  <c r="Z32" i="1"/>
  <c r="AA32" i="1"/>
  <c r="AB32" i="1"/>
  <c r="AC32" i="1"/>
  <c r="AD32" i="1"/>
  <c r="U32" i="1"/>
  <c r="U31" i="1"/>
  <c r="V26" i="1"/>
  <c r="W26" i="1"/>
  <c r="X26" i="1"/>
  <c r="Y26" i="1"/>
  <c r="Z26" i="1"/>
  <c r="AA26" i="1"/>
  <c r="AB26" i="1"/>
  <c r="AC26" i="1"/>
  <c r="AD26" i="1"/>
  <c r="V27" i="1"/>
  <c r="W27" i="1"/>
  <c r="X27" i="1"/>
  <c r="Y27" i="1"/>
  <c r="Z27" i="1"/>
  <c r="AA27" i="1"/>
  <c r="AB27" i="1"/>
  <c r="AC27" i="1"/>
  <c r="AD27" i="1"/>
  <c r="U27" i="1"/>
  <c r="AG27" i="1" s="1"/>
  <c r="U26" i="1"/>
  <c r="AG26" i="1" s="1"/>
  <c r="AD25" i="1"/>
  <c r="V25" i="1"/>
  <c r="W25" i="1"/>
  <c r="X25" i="1"/>
  <c r="Y25" i="1"/>
  <c r="Z25" i="1"/>
  <c r="AA25" i="1"/>
  <c r="AB25" i="1"/>
  <c r="AC25" i="1"/>
  <c r="U25" i="1"/>
  <c r="AG25" i="1" s="1"/>
  <c r="V21" i="1"/>
  <c r="W21" i="1"/>
  <c r="X21" i="1"/>
  <c r="Y21" i="1"/>
  <c r="Z21" i="1"/>
  <c r="AA21" i="1"/>
  <c r="AB21" i="1"/>
  <c r="AC21" i="1"/>
  <c r="AD21" i="1"/>
  <c r="U21" i="1"/>
  <c r="AG21" i="1" s="1"/>
  <c r="V20" i="1"/>
  <c r="W20" i="1"/>
  <c r="X20" i="1"/>
  <c r="Y20" i="1"/>
  <c r="Z20" i="1"/>
  <c r="AA20" i="1"/>
  <c r="AB20" i="1"/>
  <c r="AC20" i="1"/>
  <c r="AD20" i="1"/>
  <c r="U20" i="1"/>
  <c r="V19" i="1"/>
  <c r="W19" i="1"/>
  <c r="X19" i="1"/>
  <c r="Y19" i="1"/>
  <c r="Z19" i="1"/>
  <c r="AA19" i="1"/>
  <c r="AB19" i="1"/>
  <c r="AC19" i="1"/>
  <c r="AD19" i="1"/>
  <c r="U19" i="1"/>
  <c r="AG19" i="1" s="1"/>
  <c r="U18" i="1"/>
  <c r="V18" i="1"/>
  <c r="W18" i="1"/>
  <c r="X18" i="1"/>
  <c r="Y18" i="1"/>
  <c r="Z18" i="1"/>
  <c r="AA18" i="1"/>
  <c r="AB18" i="1"/>
  <c r="AC18" i="1"/>
  <c r="AD18" i="1"/>
  <c r="AG18" i="1"/>
  <c r="V17" i="1"/>
  <c r="W17" i="1"/>
  <c r="X17" i="1"/>
  <c r="Y17" i="1"/>
  <c r="Z17" i="1"/>
  <c r="AA17" i="1"/>
  <c r="AB17" i="1"/>
  <c r="AC17" i="1"/>
  <c r="AD17" i="1"/>
  <c r="U17" i="1"/>
  <c r="AG17" i="1" s="1"/>
  <c r="V13" i="1"/>
  <c r="W13" i="1"/>
  <c r="X13" i="1"/>
  <c r="Y13" i="1"/>
  <c r="Z13" i="1"/>
  <c r="AA13" i="1"/>
  <c r="AB13" i="1"/>
  <c r="AC13" i="1"/>
  <c r="AD13" i="1"/>
  <c r="U13" i="1"/>
  <c r="V12" i="1"/>
  <c r="W12" i="1"/>
  <c r="X12" i="1"/>
  <c r="Y12" i="1"/>
  <c r="Z12" i="1"/>
  <c r="AA12" i="1"/>
  <c r="AB12" i="1"/>
  <c r="AC12" i="1"/>
  <c r="AD12" i="1"/>
  <c r="U12" i="1"/>
  <c r="AG12" i="1" s="1"/>
  <c r="V11" i="1"/>
  <c r="W11" i="1"/>
  <c r="X11" i="1"/>
  <c r="Y11" i="1"/>
  <c r="Z11" i="1"/>
  <c r="AA11" i="1"/>
  <c r="AB11" i="1"/>
  <c r="AC11" i="1"/>
  <c r="AD11" i="1"/>
  <c r="U11" i="1"/>
  <c r="AG11" i="1" s="1"/>
  <c r="V10" i="1"/>
  <c r="W10" i="1"/>
  <c r="X10" i="1"/>
  <c r="Y10" i="1"/>
  <c r="Z10" i="1"/>
  <c r="AA10" i="1"/>
  <c r="AB10" i="1"/>
  <c r="AC10" i="1"/>
  <c r="AD10" i="1"/>
  <c r="U10" i="1"/>
  <c r="V9" i="1"/>
  <c r="W9" i="1"/>
  <c r="X9" i="1"/>
  <c r="Y9" i="1"/>
  <c r="Z9" i="1"/>
  <c r="AA9" i="1"/>
  <c r="AB9" i="1"/>
  <c r="AC9" i="1"/>
  <c r="AD9" i="1"/>
  <c r="U9" i="1"/>
  <c r="AG9" i="1" s="1"/>
  <c r="U8" i="1"/>
  <c r="V8" i="1"/>
  <c r="W8" i="1"/>
  <c r="X8" i="1"/>
  <c r="Y8" i="1"/>
  <c r="Z8" i="1"/>
  <c r="AA8" i="1"/>
  <c r="AB8" i="1"/>
  <c r="AC8" i="1"/>
  <c r="AD8" i="1"/>
  <c r="AG8" i="1"/>
  <c r="AG46" i="1"/>
  <c r="AT56" i="1"/>
  <c r="AT55" i="1"/>
  <c r="AT54" i="1"/>
  <c r="AT53" i="1"/>
  <c r="AT49" i="1"/>
  <c r="AG49" i="1"/>
  <c r="AT48" i="1"/>
  <c r="AT47" i="1"/>
  <c r="AG47" i="1"/>
  <c r="AT46" i="1"/>
  <c r="AT42" i="1"/>
  <c r="AT41" i="1"/>
  <c r="AT40" i="1"/>
  <c r="AT36" i="1"/>
  <c r="AT32" i="1"/>
  <c r="AT31" i="1"/>
  <c r="AT27" i="1"/>
  <c r="AT26" i="1"/>
  <c r="AT25" i="1"/>
  <c r="AT21" i="1"/>
  <c r="AT20" i="1"/>
  <c r="AG20" i="1"/>
  <c r="AT19" i="1"/>
  <c r="AT18" i="1"/>
  <c r="AT17" i="1"/>
  <c r="AT13" i="1"/>
  <c r="AG13" i="1"/>
  <c r="AT12" i="1"/>
  <c r="AT11" i="1"/>
  <c r="AT10" i="1"/>
  <c r="AG10" i="1"/>
  <c r="AT9" i="1"/>
  <c r="AT8" i="1"/>
  <c r="Y12" i="12" l="1"/>
  <c r="Y21" i="12"/>
  <c r="AE32" i="1"/>
  <c r="AG32" i="1" s="1"/>
  <c r="AE31" i="1"/>
  <c r="AG3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17" authorId="0" shapeId="0" xr:uid="{00000000-0006-0000-0000-000001000000}">
      <text>
        <r>
          <rPr>
            <b/>
            <sz val="9"/>
            <color indexed="81"/>
            <rFont val="Tahoma"/>
            <family val="2"/>
          </rPr>
          <t>SOLO NIVEL I</t>
        </r>
      </text>
    </comment>
    <comment ref="D18" authorId="0" shapeId="0" xr:uid="{00000000-0006-0000-0000-000002000000}">
      <text>
        <r>
          <rPr>
            <b/>
            <sz val="9"/>
            <color indexed="81"/>
            <rFont val="Tahoma"/>
            <family val="2"/>
          </rPr>
          <t>TODOS LOS NIVELES Y CSMC</t>
        </r>
      </text>
    </comment>
    <comment ref="D19" authorId="0" shapeId="0" xr:uid="{00000000-0006-0000-0000-000003000000}">
      <text>
        <r>
          <rPr>
            <b/>
            <sz val="9"/>
            <color indexed="81"/>
            <rFont val="Tahoma"/>
            <family val="2"/>
          </rPr>
          <t>TODOS LOS NIVELES Y CSMC</t>
        </r>
      </text>
    </comment>
    <comment ref="D20" authorId="0" shapeId="0" xr:uid="{00000000-0006-0000-0000-000004000000}">
      <text>
        <r>
          <rPr>
            <b/>
            <sz val="9"/>
            <color indexed="81"/>
            <rFont val="Tahoma"/>
            <family val="2"/>
          </rPr>
          <t>TODOS LOS NIVELES Y CSMC</t>
        </r>
      </text>
    </comment>
    <comment ref="D21" authorId="0" shapeId="0" xr:uid="{00000000-0006-0000-0000-000005000000}">
      <text>
        <r>
          <rPr>
            <b/>
            <sz val="9"/>
            <color indexed="81"/>
            <rFont val="Tahoma"/>
            <family val="2"/>
          </rPr>
          <t>TODOS LOS NIVELES Y CSMC</t>
        </r>
      </text>
    </comment>
    <comment ref="D25" authorId="0" shapeId="0" xr:uid="{00000000-0006-0000-0000-000006000000}">
      <text>
        <r>
          <rPr>
            <b/>
            <sz val="9"/>
            <color indexed="81"/>
            <rFont val="Tahoma"/>
            <family val="2"/>
          </rPr>
          <t>TODOS LOS NIVELES Y CSMC</t>
        </r>
      </text>
    </comment>
    <comment ref="D26" authorId="0" shapeId="0" xr:uid="{00000000-0006-0000-0000-000007000000}">
      <text>
        <r>
          <rPr>
            <b/>
            <sz val="9"/>
            <color indexed="81"/>
            <rFont val="Tahoma"/>
            <family val="2"/>
          </rPr>
          <t>TODOS LOS NIVELES Y CSMC</t>
        </r>
      </text>
    </comment>
    <comment ref="D27" authorId="0" shapeId="0" xr:uid="{00000000-0006-0000-0000-000008000000}">
      <text>
        <r>
          <rPr>
            <b/>
            <sz val="9"/>
            <color indexed="81"/>
            <rFont val="Tahoma"/>
            <family val="2"/>
          </rPr>
          <t>TODOS LOS NIVELES Y CSMC</t>
        </r>
      </text>
    </comment>
    <comment ref="D31" authorId="0" shapeId="0" xr:uid="{00000000-0006-0000-0000-000009000000}">
      <text>
        <r>
          <rPr>
            <b/>
            <sz val="9"/>
            <color indexed="81"/>
            <rFont val="Tahoma"/>
            <family val="2"/>
          </rPr>
          <t>TODOS LOS NIVELES Y CSMC</t>
        </r>
      </text>
    </comment>
    <comment ref="D32" authorId="0" shapeId="0" xr:uid="{00000000-0006-0000-0000-00000A000000}">
      <text>
        <r>
          <rPr>
            <b/>
            <sz val="9"/>
            <color indexed="81"/>
            <rFont val="Tahoma"/>
            <family val="2"/>
          </rPr>
          <t>TODOS LOS NIVELES Y CSMC</t>
        </r>
      </text>
    </comment>
    <comment ref="D36" authorId="0" shapeId="0" xr:uid="{00000000-0006-0000-0000-00000B000000}">
      <text>
        <r>
          <rPr>
            <b/>
            <sz val="9"/>
            <color indexed="81"/>
            <rFont val="Tahoma"/>
            <family val="2"/>
          </rPr>
          <t>A PARTIR DE NIVEL I-4 (Jepelacio y Soritor)</t>
        </r>
      </text>
    </comment>
    <comment ref="D46" authorId="0" shapeId="0" xr:uid="{00000000-0006-0000-0000-00000C000000}">
      <text>
        <r>
          <rPr>
            <b/>
            <sz val="9"/>
            <color indexed="81"/>
            <rFont val="Tahoma"/>
            <family val="2"/>
          </rPr>
          <t>NIVEL I-3 Y I-4</t>
        </r>
      </text>
    </comment>
    <comment ref="D47" authorId="0" shapeId="0" xr:uid="{00000000-0006-0000-0000-00000D000000}">
      <text>
        <r>
          <rPr>
            <b/>
            <sz val="9"/>
            <color indexed="81"/>
            <rFont val="Tahoma"/>
            <family val="2"/>
          </rPr>
          <t>NIVEL I-3 Y I-4</t>
        </r>
      </text>
    </comment>
    <comment ref="D48" authorId="0" shapeId="0" xr:uid="{00000000-0006-0000-0000-00000E000000}">
      <text>
        <r>
          <rPr>
            <b/>
            <sz val="9"/>
            <color indexed="81"/>
            <rFont val="Tahoma"/>
            <family val="2"/>
          </rPr>
          <t>TODOS LOS NIVELES Y CSMC</t>
        </r>
      </text>
    </comment>
    <comment ref="D49" authorId="0" shapeId="0" xr:uid="{00000000-0006-0000-0000-00000F000000}">
      <text>
        <r>
          <rPr>
            <b/>
            <sz val="9"/>
            <color indexed="81"/>
            <rFont val="Tahoma"/>
            <family val="2"/>
          </rPr>
          <t>NIVEL I-3 Y I-4</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19" authorId="0" shapeId="0" xr:uid="{00000000-0006-0000-0B00-000001000000}">
      <text>
        <r>
          <rPr>
            <b/>
            <sz val="9"/>
            <color indexed="81"/>
            <rFont val="Tahoma"/>
            <family val="2"/>
          </rPr>
          <t>SOLO NIVEL I</t>
        </r>
      </text>
    </comment>
    <comment ref="D21" authorId="0" shapeId="0" xr:uid="{00000000-0006-0000-0B00-000002000000}">
      <text>
        <r>
          <rPr>
            <b/>
            <sz val="9"/>
            <color indexed="81"/>
            <rFont val="Tahoma"/>
            <family val="2"/>
          </rPr>
          <t>TODOS LOS NIVELES Y CSMC</t>
        </r>
      </text>
    </comment>
    <comment ref="D22" authorId="0" shapeId="0" xr:uid="{00000000-0006-0000-0B00-000003000000}">
      <text>
        <r>
          <rPr>
            <b/>
            <sz val="9"/>
            <color indexed="81"/>
            <rFont val="Tahoma"/>
            <family val="2"/>
          </rPr>
          <t>TODOS LOS NIVELES Y CSMC</t>
        </r>
      </text>
    </comment>
    <comment ref="D23" authorId="0" shapeId="0" xr:uid="{00000000-0006-0000-0B00-000004000000}">
      <text>
        <r>
          <rPr>
            <b/>
            <sz val="9"/>
            <color indexed="81"/>
            <rFont val="Tahoma"/>
            <family val="2"/>
          </rPr>
          <t>TODOS LOS NIVELES Y CSMC</t>
        </r>
      </text>
    </comment>
    <comment ref="D24" authorId="0" shapeId="0" xr:uid="{00000000-0006-0000-0B00-000005000000}">
      <text>
        <r>
          <rPr>
            <b/>
            <sz val="9"/>
            <color indexed="81"/>
            <rFont val="Tahoma"/>
            <family val="2"/>
          </rPr>
          <t>TODOS LOS NIVELES Y CSMC</t>
        </r>
      </text>
    </comment>
    <comment ref="D28" authorId="0" shapeId="0" xr:uid="{00000000-0006-0000-0B00-000006000000}">
      <text>
        <r>
          <rPr>
            <b/>
            <sz val="9"/>
            <color indexed="81"/>
            <rFont val="Tahoma"/>
            <family val="2"/>
          </rPr>
          <t>TODOS LOS NIVELES Y CSMC</t>
        </r>
      </text>
    </comment>
    <comment ref="D29" authorId="0" shapeId="0" xr:uid="{00000000-0006-0000-0B00-000007000000}">
      <text>
        <r>
          <rPr>
            <b/>
            <sz val="9"/>
            <color indexed="81"/>
            <rFont val="Tahoma"/>
            <family val="2"/>
          </rPr>
          <t>TODOS LOS NIVELES Y CSMC</t>
        </r>
      </text>
    </comment>
    <comment ref="D30" authorId="0" shapeId="0" xr:uid="{00000000-0006-0000-0B00-000008000000}">
      <text>
        <r>
          <rPr>
            <b/>
            <sz val="9"/>
            <color indexed="81"/>
            <rFont val="Tahoma"/>
            <family val="2"/>
          </rPr>
          <t>TODOS LOS NIVELES Y CSMC</t>
        </r>
      </text>
    </comment>
    <comment ref="D35" authorId="0" shapeId="0" xr:uid="{00000000-0006-0000-0B00-000009000000}">
      <text>
        <r>
          <rPr>
            <b/>
            <sz val="9"/>
            <color indexed="81"/>
            <rFont val="Tahoma"/>
            <family val="2"/>
          </rPr>
          <t>TODOS LOS NIVELES Y CSMC</t>
        </r>
      </text>
    </comment>
    <comment ref="D36" authorId="0" shapeId="0" xr:uid="{00000000-0006-0000-0B00-00000A000000}">
      <text>
        <r>
          <rPr>
            <b/>
            <sz val="9"/>
            <color indexed="81"/>
            <rFont val="Tahoma"/>
            <family val="2"/>
          </rPr>
          <t>TODOS LOS NIVELES Y CSMC</t>
        </r>
      </text>
    </comment>
    <comment ref="D42" authorId="0" shapeId="0" xr:uid="{00000000-0006-0000-0B00-00000B000000}">
      <text>
        <r>
          <rPr>
            <b/>
            <sz val="9"/>
            <color indexed="81"/>
            <rFont val="Tahoma"/>
            <family val="2"/>
          </rPr>
          <t>A PARTIR DE NIVEL I-4 (Jepelacio y Soritor)</t>
        </r>
      </text>
    </comment>
    <comment ref="D48" authorId="0" shapeId="0" xr:uid="{00000000-0006-0000-0B00-00000C000000}">
      <text>
        <r>
          <rPr>
            <b/>
            <sz val="9"/>
            <color indexed="81"/>
            <rFont val="Tahoma"/>
            <family val="2"/>
          </rPr>
          <t>TODOS LOS NIVELES Y CSMC</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17" authorId="0" shapeId="0" xr:uid="{00000000-0006-0000-0D00-000001000000}">
      <text>
        <r>
          <rPr>
            <b/>
            <sz val="9"/>
            <color indexed="81"/>
            <rFont val="Tahoma"/>
            <family val="2"/>
          </rPr>
          <t>SOLO NIVEL I</t>
        </r>
      </text>
    </comment>
    <comment ref="D18" authorId="0" shapeId="0" xr:uid="{00000000-0006-0000-0D00-000002000000}">
      <text>
        <r>
          <rPr>
            <b/>
            <sz val="9"/>
            <color indexed="81"/>
            <rFont val="Tahoma"/>
            <family val="2"/>
          </rPr>
          <t>TODOS LOS NIVELES Y CSMC</t>
        </r>
      </text>
    </comment>
    <comment ref="D19" authorId="0" shapeId="0" xr:uid="{00000000-0006-0000-0D00-000003000000}">
      <text>
        <r>
          <rPr>
            <b/>
            <sz val="9"/>
            <color indexed="81"/>
            <rFont val="Tahoma"/>
            <family val="2"/>
          </rPr>
          <t>TODOS LOS NIVELES Y CSMC</t>
        </r>
      </text>
    </comment>
    <comment ref="D20" authorId="0" shapeId="0" xr:uid="{00000000-0006-0000-0D00-000004000000}">
      <text>
        <r>
          <rPr>
            <b/>
            <sz val="9"/>
            <color indexed="81"/>
            <rFont val="Tahoma"/>
            <family val="2"/>
          </rPr>
          <t>TODOS LOS NIVELES Y CSMC</t>
        </r>
      </text>
    </comment>
    <comment ref="D21" authorId="0" shapeId="0" xr:uid="{00000000-0006-0000-0D00-000005000000}">
      <text>
        <r>
          <rPr>
            <b/>
            <sz val="9"/>
            <color indexed="81"/>
            <rFont val="Tahoma"/>
            <family val="2"/>
          </rPr>
          <t>TODOS LOS NIVELES Y CSMC</t>
        </r>
      </text>
    </comment>
    <comment ref="D25" authorId="0" shapeId="0" xr:uid="{00000000-0006-0000-0D00-000006000000}">
      <text>
        <r>
          <rPr>
            <b/>
            <sz val="9"/>
            <color indexed="81"/>
            <rFont val="Tahoma"/>
            <family val="2"/>
          </rPr>
          <t>TODOS LOS NIVELES Y CSMC</t>
        </r>
      </text>
    </comment>
    <comment ref="D26" authorId="0" shapeId="0" xr:uid="{00000000-0006-0000-0D00-000007000000}">
      <text>
        <r>
          <rPr>
            <b/>
            <sz val="9"/>
            <color indexed="81"/>
            <rFont val="Tahoma"/>
            <family val="2"/>
          </rPr>
          <t>TODOS LOS NIVELES Y CSMC</t>
        </r>
      </text>
    </comment>
    <comment ref="D27" authorId="0" shapeId="0" xr:uid="{00000000-0006-0000-0D00-000008000000}">
      <text>
        <r>
          <rPr>
            <b/>
            <sz val="9"/>
            <color indexed="81"/>
            <rFont val="Tahoma"/>
            <family val="2"/>
          </rPr>
          <t>TODOS LOS NIVELES Y CSMC</t>
        </r>
      </text>
    </comment>
    <comment ref="D31" authorId="0" shapeId="0" xr:uid="{00000000-0006-0000-0D00-000009000000}">
      <text>
        <r>
          <rPr>
            <b/>
            <sz val="9"/>
            <color indexed="81"/>
            <rFont val="Tahoma"/>
            <family val="2"/>
          </rPr>
          <t>TODOS LOS NIVELES Y CSMC</t>
        </r>
      </text>
    </comment>
    <comment ref="D32" authorId="0" shapeId="0" xr:uid="{00000000-0006-0000-0D00-00000A000000}">
      <text>
        <r>
          <rPr>
            <b/>
            <sz val="9"/>
            <color indexed="81"/>
            <rFont val="Tahoma"/>
            <family val="2"/>
          </rPr>
          <t>TODOS LOS NIVELES Y CSMC</t>
        </r>
      </text>
    </comment>
    <comment ref="D36" authorId="0" shapeId="0" xr:uid="{00000000-0006-0000-0D00-00000B000000}">
      <text>
        <r>
          <rPr>
            <b/>
            <sz val="9"/>
            <color indexed="81"/>
            <rFont val="Tahoma"/>
            <family val="2"/>
          </rPr>
          <t>A PARTIR DE NIVEL I-4 (Jepelacio y Soritor)</t>
        </r>
      </text>
    </comment>
    <comment ref="D40" authorId="0" shapeId="0" xr:uid="{00000000-0006-0000-0D00-00000C000000}">
      <text>
        <r>
          <rPr>
            <b/>
            <sz val="9"/>
            <color indexed="81"/>
            <rFont val="Tahoma"/>
            <family val="2"/>
          </rPr>
          <t>NIVEL I-3 Y I-4</t>
        </r>
      </text>
    </comment>
    <comment ref="D41" authorId="0" shapeId="0" xr:uid="{00000000-0006-0000-0D00-00000D000000}">
      <text>
        <r>
          <rPr>
            <b/>
            <sz val="9"/>
            <color indexed="81"/>
            <rFont val="Tahoma"/>
            <family val="2"/>
          </rPr>
          <t>NIVEL I-3 Y I-4</t>
        </r>
      </text>
    </comment>
    <comment ref="D42" authorId="0" shapeId="0" xr:uid="{00000000-0006-0000-0D00-00000E000000}">
      <text>
        <r>
          <rPr>
            <b/>
            <sz val="9"/>
            <color indexed="81"/>
            <rFont val="Tahoma"/>
            <family val="2"/>
          </rPr>
          <t>TODOS LOS NIVELES Y CSMC</t>
        </r>
      </text>
    </comment>
    <comment ref="D43" authorId="0" shapeId="0" xr:uid="{00000000-0006-0000-0D00-00000F000000}">
      <text>
        <r>
          <rPr>
            <b/>
            <sz val="9"/>
            <color indexed="81"/>
            <rFont val="Tahoma"/>
            <family val="2"/>
          </rPr>
          <t>NIVEL I-3 Y I-4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17" authorId="0" shapeId="0" xr:uid="{00000000-0006-0000-0500-000001000000}">
      <text>
        <r>
          <rPr>
            <b/>
            <sz val="9"/>
            <color indexed="81"/>
            <rFont val="Tahoma"/>
            <family val="2"/>
          </rPr>
          <t>SOLO NIVEL I</t>
        </r>
      </text>
    </comment>
    <comment ref="D18" authorId="0" shapeId="0" xr:uid="{00000000-0006-0000-0500-000002000000}">
      <text>
        <r>
          <rPr>
            <b/>
            <sz val="9"/>
            <color indexed="81"/>
            <rFont val="Tahoma"/>
            <family val="2"/>
          </rPr>
          <t>TODOS LOS NIVELES Y CSMC</t>
        </r>
      </text>
    </comment>
    <comment ref="D19" authorId="0" shapeId="0" xr:uid="{00000000-0006-0000-0500-000003000000}">
      <text>
        <r>
          <rPr>
            <b/>
            <sz val="9"/>
            <color indexed="81"/>
            <rFont val="Tahoma"/>
            <family val="2"/>
          </rPr>
          <t>TODOS LOS NIVELES Y CSMC</t>
        </r>
      </text>
    </comment>
    <comment ref="D20" authorId="0" shapeId="0" xr:uid="{00000000-0006-0000-0500-000004000000}">
      <text>
        <r>
          <rPr>
            <b/>
            <sz val="9"/>
            <color indexed="81"/>
            <rFont val="Tahoma"/>
            <family val="2"/>
          </rPr>
          <t>TODOS LOS NIVELES Y CSMC</t>
        </r>
      </text>
    </comment>
    <comment ref="D21" authorId="0" shapeId="0" xr:uid="{00000000-0006-0000-0500-000005000000}">
      <text>
        <r>
          <rPr>
            <b/>
            <sz val="9"/>
            <color indexed="81"/>
            <rFont val="Tahoma"/>
            <family val="2"/>
          </rPr>
          <t>TODOS LOS NIVELES Y CSMC</t>
        </r>
      </text>
    </comment>
    <comment ref="D25" authorId="0" shapeId="0" xr:uid="{00000000-0006-0000-0500-000006000000}">
      <text>
        <r>
          <rPr>
            <b/>
            <sz val="9"/>
            <color indexed="81"/>
            <rFont val="Tahoma"/>
            <family val="2"/>
          </rPr>
          <t>TODOS LOS NIVELES Y CSMC</t>
        </r>
      </text>
    </comment>
    <comment ref="D26" authorId="0" shapeId="0" xr:uid="{00000000-0006-0000-0500-000007000000}">
      <text>
        <r>
          <rPr>
            <b/>
            <sz val="9"/>
            <color indexed="81"/>
            <rFont val="Tahoma"/>
            <family val="2"/>
          </rPr>
          <t>TODOS LOS NIVELES Y CSMC</t>
        </r>
      </text>
    </comment>
    <comment ref="D27" authorId="0" shapeId="0" xr:uid="{00000000-0006-0000-0500-000008000000}">
      <text>
        <r>
          <rPr>
            <b/>
            <sz val="9"/>
            <color indexed="81"/>
            <rFont val="Tahoma"/>
            <family val="2"/>
          </rPr>
          <t>TODOS LOS NIVELES Y CSMC</t>
        </r>
      </text>
    </comment>
    <comment ref="D31" authorId="0" shapeId="0" xr:uid="{00000000-0006-0000-0500-000009000000}">
      <text>
        <r>
          <rPr>
            <b/>
            <sz val="9"/>
            <color indexed="81"/>
            <rFont val="Tahoma"/>
            <family val="2"/>
          </rPr>
          <t>TODOS LOS NIVELES Y CSMC</t>
        </r>
      </text>
    </comment>
    <comment ref="D32" authorId="0" shapeId="0" xr:uid="{00000000-0006-0000-0500-00000A000000}">
      <text>
        <r>
          <rPr>
            <b/>
            <sz val="9"/>
            <color indexed="81"/>
            <rFont val="Tahoma"/>
            <family val="2"/>
          </rPr>
          <t>TODOS LOS NIVELES Y CSMC</t>
        </r>
      </text>
    </comment>
    <comment ref="D36" authorId="0" shapeId="0" xr:uid="{03ED133C-F6FF-40F0-86DF-0C65E72781E9}">
      <text>
        <r>
          <rPr>
            <b/>
            <sz val="9"/>
            <color indexed="81"/>
            <rFont val="Tahoma"/>
            <family val="2"/>
          </rPr>
          <t>A PARTIR DE NIVEL I-4 (Jepelacio y Soritor)</t>
        </r>
      </text>
    </comment>
    <comment ref="D40" authorId="0" shapeId="0" xr:uid="{00000000-0006-0000-0500-00000C000000}">
      <text>
        <r>
          <rPr>
            <b/>
            <sz val="9"/>
            <color indexed="81"/>
            <rFont val="Tahoma"/>
            <family val="2"/>
          </rPr>
          <t>NIVEL I-3 Y I-4</t>
        </r>
      </text>
    </comment>
    <comment ref="D41" authorId="0" shapeId="0" xr:uid="{00000000-0006-0000-0500-00000D000000}">
      <text>
        <r>
          <rPr>
            <b/>
            <sz val="9"/>
            <color indexed="81"/>
            <rFont val="Tahoma"/>
            <family val="2"/>
          </rPr>
          <t>NIVEL I-3 Y I-4</t>
        </r>
      </text>
    </comment>
    <comment ref="D42" authorId="0" shapeId="0" xr:uid="{00000000-0006-0000-0500-00000E000000}">
      <text>
        <r>
          <rPr>
            <b/>
            <sz val="9"/>
            <color indexed="81"/>
            <rFont val="Tahoma"/>
            <family val="2"/>
          </rPr>
          <t>TODOS LOS NIVELES Y CSMC</t>
        </r>
      </text>
    </comment>
    <comment ref="D43" authorId="0" shapeId="0" xr:uid="{00000000-0006-0000-0500-00000F000000}">
      <text>
        <r>
          <rPr>
            <b/>
            <sz val="9"/>
            <color indexed="81"/>
            <rFont val="Tahoma"/>
            <family val="2"/>
          </rPr>
          <t>NIVEL I-3 Y I-4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17" authorId="0" shapeId="0" xr:uid="{00000000-0006-0000-0300-000001000000}">
      <text>
        <r>
          <rPr>
            <b/>
            <sz val="9"/>
            <color indexed="81"/>
            <rFont val="Tahoma"/>
            <family val="2"/>
          </rPr>
          <t>SOLO NIVEL I</t>
        </r>
      </text>
    </comment>
    <comment ref="D18" authorId="0" shapeId="0" xr:uid="{00000000-0006-0000-0300-000002000000}">
      <text>
        <r>
          <rPr>
            <b/>
            <sz val="9"/>
            <color indexed="81"/>
            <rFont val="Tahoma"/>
            <family val="2"/>
          </rPr>
          <t>TODOS LOS NIVELES Y CSMC</t>
        </r>
      </text>
    </comment>
    <comment ref="D19" authorId="0" shapeId="0" xr:uid="{00000000-0006-0000-0300-000003000000}">
      <text>
        <r>
          <rPr>
            <b/>
            <sz val="9"/>
            <color indexed="81"/>
            <rFont val="Tahoma"/>
            <family val="2"/>
          </rPr>
          <t>TODOS LOS NIVELES Y CSMC</t>
        </r>
      </text>
    </comment>
    <comment ref="D20" authorId="0" shapeId="0" xr:uid="{00000000-0006-0000-0300-000004000000}">
      <text>
        <r>
          <rPr>
            <b/>
            <sz val="9"/>
            <color indexed="81"/>
            <rFont val="Tahoma"/>
            <family val="2"/>
          </rPr>
          <t>TODOS LOS NIVELES Y CSMC</t>
        </r>
      </text>
    </comment>
    <comment ref="D21" authorId="0" shapeId="0" xr:uid="{00000000-0006-0000-0300-000005000000}">
      <text>
        <r>
          <rPr>
            <b/>
            <sz val="9"/>
            <color indexed="81"/>
            <rFont val="Tahoma"/>
            <family val="2"/>
          </rPr>
          <t>TODOS LOS NIVELES Y CSMC</t>
        </r>
      </text>
    </comment>
    <comment ref="D25" authorId="0" shapeId="0" xr:uid="{00000000-0006-0000-0300-000006000000}">
      <text>
        <r>
          <rPr>
            <b/>
            <sz val="9"/>
            <color indexed="81"/>
            <rFont val="Tahoma"/>
            <family val="2"/>
          </rPr>
          <t>TODOS LOS NIVELES Y CSMC</t>
        </r>
      </text>
    </comment>
    <comment ref="D26" authorId="0" shapeId="0" xr:uid="{00000000-0006-0000-0300-000007000000}">
      <text>
        <r>
          <rPr>
            <b/>
            <sz val="9"/>
            <color indexed="81"/>
            <rFont val="Tahoma"/>
            <family val="2"/>
          </rPr>
          <t>TODOS LOS NIVELES Y CSMC</t>
        </r>
      </text>
    </comment>
    <comment ref="D27" authorId="0" shapeId="0" xr:uid="{00000000-0006-0000-0300-000008000000}">
      <text>
        <r>
          <rPr>
            <b/>
            <sz val="9"/>
            <color indexed="81"/>
            <rFont val="Tahoma"/>
            <family val="2"/>
          </rPr>
          <t>TODOS LOS NIVELES Y CSMC</t>
        </r>
      </text>
    </comment>
    <comment ref="D31" authorId="0" shapeId="0" xr:uid="{00000000-0006-0000-0300-000009000000}">
      <text>
        <r>
          <rPr>
            <b/>
            <sz val="9"/>
            <color indexed="81"/>
            <rFont val="Tahoma"/>
            <family val="2"/>
          </rPr>
          <t>TODOS LOS NIVELES Y CSMC</t>
        </r>
      </text>
    </comment>
    <comment ref="D32" authorId="0" shapeId="0" xr:uid="{00000000-0006-0000-0300-00000A000000}">
      <text>
        <r>
          <rPr>
            <b/>
            <sz val="9"/>
            <color indexed="81"/>
            <rFont val="Tahoma"/>
            <family val="2"/>
          </rPr>
          <t>TODOS LOS NIVELES Y CSMC</t>
        </r>
      </text>
    </comment>
    <comment ref="D40" authorId="0" shapeId="0" xr:uid="{00000000-0006-0000-0300-00000C000000}">
      <text>
        <r>
          <rPr>
            <b/>
            <sz val="9"/>
            <color indexed="81"/>
            <rFont val="Tahoma"/>
            <family val="2"/>
          </rPr>
          <t>NIVEL I-3 Y I-4</t>
        </r>
      </text>
    </comment>
    <comment ref="D41" authorId="0" shapeId="0" xr:uid="{00000000-0006-0000-0300-00000D000000}">
      <text>
        <r>
          <rPr>
            <b/>
            <sz val="9"/>
            <color indexed="81"/>
            <rFont val="Tahoma"/>
            <family val="2"/>
          </rPr>
          <t>NIVEL I-3 Y I-4</t>
        </r>
      </text>
    </comment>
    <comment ref="D42" authorId="0" shapeId="0" xr:uid="{00000000-0006-0000-0300-00000E000000}">
      <text>
        <r>
          <rPr>
            <b/>
            <sz val="9"/>
            <color indexed="81"/>
            <rFont val="Tahoma"/>
            <family val="2"/>
          </rPr>
          <t>TODOS LOS NIVELES Y CSMC</t>
        </r>
      </text>
    </comment>
    <comment ref="D43" authorId="0" shapeId="0" xr:uid="{00000000-0006-0000-0300-00000F000000}">
      <text>
        <r>
          <rPr>
            <b/>
            <sz val="9"/>
            <color indexed="81"/>
            <rFont val="Tahoma"/>
            <family val="2"/>
          </rPr>
          <t>NIVEL I-3 Y I-4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17" authorId="0" shapeId="0" xr:uid="{00000000-0006-0000-0200-000001000000}">
      <text>
        <r>
          <rPr>
            <b/>
            <sz val="9"/>
            <color indexed="81"/>
            <rFont val="Tahoma"/>
            <family val="2"/>
          </rPr>
          <t>SOLO NIVEL I</t>
        </r>
      </text>
    </comment>
    <comment ref="D18" authorId="0" shapeId="0" xr:uid="{00000000-0006-0000-0200-000002000000}">
      <text>
        <r>
          <rPr>
            <b/>
            <sz val="9"/>
            <color indexed="81"/>
            <rFont val="Tahoma"/>
            <family val="2"/>
          </rPr>
          <t>TODOS LOS NIVELES Y CSMC</t>
        </r>
      </text>
    </comment>
    <comment ref="D19" authorId="0" shapeId="0" xr:uid="{00000000-0006-0000-0200-000003000000}">
      <text>
        <r>
          <rPr>
            <b/>
            <sz val="9"/>
            <color indexed="81"/>
            <rFont val="Tahoma"/>
            <family val="2"/>
          </rPr>
          <t>TODOS LOS NIVELES Y CSMC</t>
        </r>
      </text>
    </comment>
    <comment ref="D20" authorId="0" shapeId="0" xr:uid="{00000000-0006-0000-0200-000004000000}">
      <text>
        <r>
          <rPr>
            <b/>
            <sz val="9"/>
            <color indexed="81"/>
            <rFont val="Tahoma"/>
            <family val="2"/>
          </rPr>
          <t>TODOS LOS NIVELES Y CSMC</t>
        </r>
      </text>
    </comment>
    <comment ref="D21" authorId="0" shapeId="0" xr:uid="{00000000-0006-0000-0200-000005000000}">
      <text>
        <r>
          <rPr>
            <b/>
            <sz val="9"/>
            <color indexed="81"/>
            <rFont val="Tahoma"/>
            <family val="2"/>
          </rPr>
          <t>TODOS LOS NIVELES Y CSMC</t>
        </r>
      </text>
    </comment>
    <comment ref="D25" authorId="0" shapeId="0" xr:uid="{00000000-0006-0000-0200-000006000000}">
      <text>
        <r>
          <rPr>
            <b/>
            <sz val="9"/>
            <color indexed="81"/>
            <rFont val="Tahoma"/>
            <family val="2"/>
          </rPr>
          <t>TODOS LOS NIVELES Y CSMC</t>
        </r>
      </text>
    </comment>
    <comment ref="D26" authorId="0" shapeId="0" xr:uid="{00000000-0006-0000-0200-000007000000}">
      <text>
        <r>
          <rPr>
            <b/>
            <sz val="9"/>
            <color indexed="81"/>
            <rFont val="Tahoma"/>
            <family val="2"/>
          </rPr>
          <t>TODOS LOS NIVELES Y CSMC</t>
        </r>
      </text>
    </comment>
    <comment ref="D27" authorId="0" shapeId="0" xr:uid="{00000000-0006-0000-0200-000008000000}">
      <text>
        <r>
          <rPr>
            <b/>
            <sz val="9"/>
            <color indexed="81"/>
            <rFont val="Tahoma"/>
            <family val="2"/>
          </rPr>
          <t>TODOS LOS NIVELES Y CSMC</t>
        </r>
      </text>
    </comment>
    <comment ref="D31" authorId="0" shapeId="0" xr:uid="{00000000-0006-0000-0200-000009000000}">
      <text>
        <r>
          <rPr>
            <b/>
            <sz val="9"/>
            <color indexed="81"/>
            <rFont val="Tahoma"/>
            <family val="2"/>
          </rPr>
          <t>TODOS LOS NIVELES Y CSMC</t>
        </r>
      </text>
    </comment>
    <comment ref="D32" authorId="0" shapeId="0" xr:uid="{00000000-0006-0000-0200-00000A000000}">
      <text>
        <r>
          <rPr>
            <b/>
            <sz val="9"/>
            <color indexed="81"/>
            <rFont val="Tahoma"/>
            <family val="2"/>
          </rPr>
          <t>TODOS LOS NIVELES Y CSMC</t>
        </r>
      </text>
    </comment>
    <comment ref="D36" authorId="0" shapeId="0" xr:uid="{00000000-0006-0000-0200-00000B000000}">
      <text>
        <r>
          <rPr>
            <b/>
            <sz val="9"/>
            <color indexed="81"/>
            <rFont val="Tahoma"/>
            <family val="2"/>
          </rPr>
          <t>A PARTIR DE NIVEL I-4 (Jepelacio y Soritor)</t>
        </r>
      </text>
    </comment>
    <comment ref="D40" authorId="0" shapeId="0" xr:uid="{00000000-0006-0000-0200-00000C000000}">
      <text>
        <r>
          <rPr>
            <b/>
            <sz val="9"/>
            <color indexed="81"/>
            <rFont val="Tahoma"/>
            <family val="2"/>
          </rPr>
          <t>NIVEL I-3 Y I-4</t>
        </r>
      </text>
    </comment>
    <comment ref="D41" authorId="0" shapeId="0" xr:uid="{00000000-0006-0000-0200-00000D000000}">
      <text>
        <r>
          <rPr>
            <b/>
            <sz val="9"/>
            <color indexed="81"/>
            <rFont val="Tahoma"/>
            <family val="2"/>
          </rPr>
          <t>NIVEL I-3 Y I-4</t>
        </r>
      </text>
    </comment>
    <comment ref="D42" authorId="0" shapeId="0" xr:uid="{00000000-0006-0000-0200-00000E000000}">
      <text>
        <r>
          <rPr>
            <b/>
            <sz val="9"/>
            <color indexed="81"/>
            <rFont val="Tahoma"/>
            <family val="2"/>
          </rPr>
          <t>TODOS LOS NIVELES Y CSMC</t>
        </r>
      </text>
    </comment>
    <comment ref="D43" authorId="0" shapeId="0" xr:uid="{00000000-0006-0000-0200-00000F000000}">
      <text>
        <r>
          <rPr>
            <b/>
            <sz val="9"/>
            <color indexed="81"/>
            <rFont val="Tahoma"/>
            <family val="2"/>
          </rPr>
          <t>NIVEL I-3 Y I-4</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17" authorId="0" shapeId="0" xr:uid="{00000000-0006-0000-0600-000001000000}">
      <text>
        <r>
          <rPr>
            <b/>
            <sz val="9"/>
            <color indexed="81"/>
            <rFont val="Tahoma"/>
            <family val="2"/>
          </rPr>
          <t>SOLO NIVEL I</t>
        </r>
      </text>
    </comment>
    <comment ref="D18" authorId="0" shapeId="0" xr:uid="{00000000-0006-0000-0600-000002000000}">
      <text>
        <r>
          <rPr>
            <b/>
            <sz val="9"/>
            <color indexed="81"/>
            <rFont val="Tahoma"/>
            <family val="2"/>
          </rPr>
          <t>TODOS LOS NIVELES Y CSMC</t>
        </r>
      </text>
    </comment>
    <comment ref="D19" authorId="0" shapeId="0" xr:uid="{00000000-0006-0000-0600-000003000000}">
      <text>
        <r>
          <rPr>
            <b/>
            <sz val="9"/>
            <color indexed="81"/>
            <rFont val="Tahoma"/>
            <family val="2"/>
          </rPr>
          <t>TODOS LOS NIVELES Y CSMC</t>
        </r>
      </text>
    </comment>
    <comment ref="D20" authorId="0" shapeId="0" xr:uid="{00000000-0006-0000-0600-000004000000}">
      <text>
        <r>
          <rPr>
            <b/>
            <sz val="9"/>
            <color indexed="81"/>
            <rFont val="Tahoma"/>
            <family val="2"/>
          </rPr>
          <t>TODOS LOS NIVELES Y CSMC</t>
        </r>
      </text>
    </comment>
    <comment ref="D21" authorId="0" shapeId="0" xr:uid="{00000000-0006-0000-0600-000005000000}">
      <text>
        <r>
          <rPr>
            <b/>
            <sz val="9"/>
            <color indexed="81"/>
            <rFont val="Tahoma"/>
            <family val="2"/>
          </rPr>
          <t>TODOS LOS NIVELES Y CSMC</t>
        </r>
      </text>
    </comment>
    <comment ref="D25" authorId="0" shapeId="0" xr:uid="{00000000-0006-0000-0600-000006000000}">
      <text>
        <r>
          <rPr>
            <b/>
            <sz val="9"/>
            <color indexed="81"/>
            <rFont val="Tahoma"/>
            <family val="2"/>
          </rPr>
          <t>TODOS LOS NIVELES Y CSMC</t>
        </r>
      </text>
    </comment>
    <comment ref="D26" authorId="0" shapeId="0" xr:uid="{00000000-0006-0000-0600-000007000000}">
      <text>
        <r>
          <rPr>
            <b/>
            <sz val="9"/>
            <color indexed="81"/>
            <rFont val="Tahoma"/>
            <family val="2"/>
          </rPr>
          <t>TODOS LOS NIVELES Y CSMC</t>
        </r>
      </text>
    </comment>
    <comment ref="D27" authorId="0" shapeId="0" xr:uid="{00000000-0006-0000-0600-000008000000}">
      <text>
        <r>
          <rPr>
            <b/>
            <sz val="9"/>
            <color indexed="81"/>
            <rFont val="Tahoma"/>
            <family val="2"/>
          </rPr>
          <t>TODOS LOS NIVELES Y CSMC</t>
        </r>
      </text>
    </comment>
    <comment ref="D31" authorId="0" shapeId="0" xr:uid="{00000000-0006-0000-0600-000009000000}">
      <text>
        <r>
          <rPr>
            <b/>
            <sz val="9"/>
            <color indexed="81"/>
            <rFont val="Tahoma"/>
            <family val="2"/>
          </rPr>
          <t>TODOS LOS NIVELES Y CSMC</t>
        </r>
      </text>
    </comment>
    <comment ref="D32" authorId="0" shapeId="0" xr:uid="{00000000-0006-0000-0600-00000A000000}">
      <text>
        <r>
          <rPr>
            <b/>
            <sz val="9"/>
            <color indexed="81"/>
            <rFont val="Tahoma"/>
            <family val="2"/>
          </rPr>
          <t>TODOS LOS NIVELES Y CSMC</t>
        </r>
      </text>
    </comment>
    <comment ref="D40" authorId="0" shapeId="0" xr:uid="{00000000-0006-0000-0600-00000C000000}">
      <text>
        <r>
          <rPr>
            <b/>
            <sz val="9"/>
            <color indexed="81"/>
            <rFont val="Tahoma"/>
            <family val="2"/>
          </rPr>
          <t>NIVEL I-3 Y I-4</t>
        </r>
      </text>
    </comment>
    <comment ref="D41" authorId="0" shapeId="0" xr:uid="{00000000-0006-0000-0600-00000D000000}">
      <text>
        <r>
          <rPr>
            <b/>
            <sz val="9"/>
            <color indexed="81"/>
            <rFont val="Tahoma"/>
            <family val="2"/>
          </rPr>
          <t>NIVEL I-3 Y I-4</t>
        </r>
      </text>
    </comment>
    <comment ref="D42" authorId="0" shapeId="0" xr:uid="{00000000-0006-0000-0600-00000E000000}">
      <text>
        <r>
          <rPr>
            <b/>
            <sz val="9"/>
            <color indexed="81"/>
            <rFont val="Tahoma"/>
            <family val="2"/>
          </rPr>
          <t>TODOS LOS NIVELES Y CSMC</t>
        </r>
      </text>
    </comment>
    <comment ref="D43" authorId="0" shapeId="0" xr:uid="{00000000-0006-0000-0600-00000F000000}">
      <text>
        <r>
          <rPr>
            <b/>
            <sz val="9"/>
            <color indexed="81"/>
            <rFont val="Tahoma"/>
            <family val="2"/>
          </rPr>
          <t>NIVEL I-3 Y I-4</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17" authorId="0" shapeId="0" xr:uid="{00000000-0006-0000-0700-000001000000}">
      <text>
        <r>
          <rPr>
            <b/>
            <sz val="9"/>
            <color indexed="81"/>
            <rFont val="Tahoma"/>
            <family val="2"/>
          </rPr>
          <t>SOLO NIVEL I</t>
        </r>
      </text>
    </comment>
    <comment ref="D18" authorId="0" shapeId="0" xr:uid="{00000000-0006-0000-0700-000002000000}">
      <text>
        <r>
          <rPr>
            <b/>
            <sz val="9"/>
            <color indexed="81"/>
            <rFont val="Tahoma"/>
            <family val="2"/>
          </rPr>
          <t>TODOS LOS NIVELES Y CSMC</t>
        </r>
      </text>
    </comment>
    <comment ref="D19" authorId="0" shapeId="0" xr:uid="{00000000-0006-0000-0700-000003000000}">
      <text>
        <r>
          <rPr>
            <b/>
            <sz val="9"/>
            <color indexed="81"/>
            <rFont val="Tahoma"/>
            <family val="2"/>
          </rPr>
          <t>TODOS LOS NIVELES Y CSMC</t>
        </r>
      </text>
    </comment>
    <comment ref="D20" authorId="0" shapeId="0" xr:uid="{00000000-0006-0000-0700-000004000000}">
      <text>
        <r>
          <rPr>
            <b/>
            <sz val="9"/>
            <color indexed="81"/>
            <rFont val="Tahoma"/>
            <family val="2"/>
          </rPr>
          <t>TODOS LOS NIVELES Y CSMC</t>
        </r>
      </text>
    </comment>
    <comment ref="D21" authorId="0" shapeId="0" xr:uid="{00000000-0006-0000-0700-000005000000}">
      <text>
        <r>
          <rPr>
            <b/>
            <sz val="9"/>
            <color indexed="81"/>
            <rFont val="Tahoma"/>
            <family val="2"/>
          </rPr>
          <t>TODOS LOS NIVELES Y CSMC</t>
        </r>
      </text>
    </comment>
    <comment ref="D25" authorId="0" shapeId="0" xr:uid="{00000000-0006-0000-0700-000006000000}">
      <text>
        <r>
          <rPr>
            <b/>
            <sz val="9"/>
            <color indexed="81"/>
            <rFont val="Tahoma"/>
            <family val="2"/>
          </rPr>
          <t>TODOS LOS NIVELES Y CSMC</t>
        </r>
      </text>
    </comment>
    <comment ref="D26" authorId="0" shapeId="0" xr:uid="{00000000-0006-0000-0700-000007000000}">
      <text>
        <r>
          <rPr>
            <b/>
            <sz val="9"/>
            <color indexed="81"/>
            <rFont val="Tahoma"/>
            <family val="2"/>
          </rPr>
          <t>TODOS LOS NIVELES Y CSMC</t>
        </r>
      </text>
    </comment>
    <comment ref="D27" authorId="0" shapeId="0" xr:uid="{00000000-0006-0000-0700-000008000000}">
      <text>
        <r>
          <rPr>
            <b/>
            <sz val="9"/>
            <color indexed="81"/>
            <rFont val="Tahoma"/>
            <family val="2"/>
          </rPr>
          <t>TODOS LOS NIVELES Y CSMC</t>
        </r>
      </text>
    </comment>
    <comment ref="D31" authorId="0" shapeId="0" xr:uid="{00000000-0006-0000-0700-000009000000}">
      <text>
        <r>
          <rPr>
            <b/>
            <sz val="9"/>
            <color indexed="81"/>
            <rFont val="Tahoma"/>
            <family val="2"/>
          </rPr>
          <t>TODOS LOS NIVELES Y CSMC</t>
        </r>
      </text>
    </comment>
    <comment ref="D32" authorId="0" shapeId="0" xr:uid="{00000000-0006-0000-0700-00000A000000}">
      <text>
        <r>
          <rPr>
            <b/>
            <sz val="9"/>
            <color indexed="81"/>
            <rFont val="Tahoma"/>
            <family val="2"/>
          </rPr>
          <t>TODOS LOS NIVELES Y CSMC</t>
        </r>
      </text>
    </comment>
    <comment ref="D36" authorId="0" shapeId="0" xr:uid="{00000000-0006-0000-0700-00000B000000}">
      <text>
        <r>
          <rPr>
            <b/>
            <sz val="9"/>
            <color indexed="81"/>
            <rFont val="Tahoma"/>
            <family val="2"/>
          </rPr>
          <t>A PARTIR DE NIVEL I-4 (Jepelacio y Soritor)</t>
        </r>
      </text>
    </comment>
    <comment ref="D40" authorId="0" shapeId="0" xr:uid="{00000000-0006-0000-0700-00000C000000}">
      <text>
        <r>
          <rPr>
            <b/>
            <sz val="9"/>
            <color indexed="81"/>
            <rFont val="Tahoma"/>
            <family val="2"/>
          </rPr>
          <t>NIVEL I-3 Y I-4</t>
        </r>
      </text>
    </comment>
    <comment ref="D41" authorId="0" shapeId="0" xr:uid="{00000000-0006-0000-0700-00000D000000}">
      <text>
        <r>
          <rPr>
            <b/>
            <sz val="9"/>
            <color indexed="81"/>
            <rFont val="Tahoma"/>
            <family val="2"/>
          </rPr>
          <t>NIVEL I-3 Y I-4</t>
        </r>
      </text>
    </comment>
    <comment ref="D42" authorId="0" shapeId="0" xr:uid="{00000000-0006-0000-0700-00000E000000}">
      <text>
        <r>
          <rPr>
            <b/>
            <sz val="9"/>
            <color indexed="81"/>
            <rFont val="Tahoma"/>
            <family val="2"/>
          </rPr>
          <t>TODOS LOS NIVELES Y CSMC</t>
        </r>
      </text>
    </comment>
    <comment ref="D43" authorId="0" shapeId="0" xr:uid="{00000000-0006-0000-0700-00000F000000}">
      <text>
        <r>
          <rPr>
            <b/>
            <sz val="9"/>
            <color indexed="81"/>
            <rFont val="Tahoma"/>
            <family val="2"/>
          </rPr>
          <t>NIVEL I-3 Y I-4</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17" authorId="0" shapeId="0" xr:uid="{00000000-0006-0000-0800-000001000000}">
      <text>
        <r>
          <rPr>
            <b/>
            <sz val="9"/>
            <color indexed="81"/>
            <rFont val="Tahoma"/>
            <family val="2"/>
          </rPr>
          <t>SOLO NIVEL I</t>
        </r>
      </text>
    </comment>
    <comment ref="D18" authorId="0" shapeId="0" xr:uid="{00000000-0006-0000-0800-000002000000}">
      <text>
        <r>
          <rPr>
            <b/>
            <sz val="9"/>
            <color indexed="81"/>
            <rFont val="Tahoma"/>
            <family val="2"/>
          </rPr>
          <t>TODOS LOS NIVELES Y CSMC</t>
        </r>
      </text>
    </comment>
    <comment ref="D19" authorId="0" shapeId="0" xr:uid="{00000000-0006-0000-0800-000003000000}">
      <text>
        <r>
          <rPr>
            <b/>
            <sz val="9"/>
            <color indexed="81"/>
            <rFont val="Tahoma"/>
            <family val="2"/>
          </rPr>
          <t>TODOS LOS NIVELES Y CSMC</t>
        </r>
      </text>
    </comment>
    <comment ref="D20" authorId="0" shapeId="0" xr:uid="{00000000-0006-0000-0800-000004000000}">
      <text>
        <r>
          <rPr>
            <b/>
            <sz val="9"/>
            <color indexed="81"/>
            <rFont val="Tahoma"/>
            <family val="2"/>
          </rPr>
          <t>TODOS LOS NIVELES Y CSMC</t>
        </r>
      </text>
    </comment>
    <comment ref="D21" authorId="0" shapeId="0" xr:uid="{00000000-0006-0000-0800-000005000000}">
      <text>
        <r>
          <rPr>
            <b/>
            <sz val="9"/>
            <color indexed="81"/>
            <rFont val="Tahoma"/>
            <family val="2"/>
          </rPr>
          <t>TODOS LOS NIVELES Y CSMC</t>
        </r>
      </text>
    </comment>
    <comment ref="D25" authorId="0" shapeId="0" xr:uid="{00000000-0006-0000-0800-000006000000}">
      <text>
        <r>
          <rPr>
            <b/>
            <sz val="9"/>
            <color indexed="81"/>
            <rFont val="Tahoma"/>
            <family val="2"/>
          </rPr>
          <t>TODOS LOS NIVELES Y CSMC</t>
        </r>
      </text>
    </comment>
    <comment ref="D26" authorId="0" shapeId="0" xr:uid="{00000000-0006-0000-0800-000007000000}">
      <text>
        <r>
          <rPr>
            <b/>
            <sz val="9"/>
            <color indexed="81"/>
            <rFont val="Tahoma"/>
            <family val="2"/>
          </rPr>
          <t>TODOS LOS NIVELES Y CSMC</t>
        </r>
      </text>
    </comment>
    <comment ref="D27" authorId="0" shapeId="0" xr:uid="{00000000-0006-0000-0800-000008000000}">
      <text>
        <r>
          <rPr>
            <b/>
            <sz val="9"/>
            <color indexed="81"/>
            <rFont val="Tahoma"/>
            <family val="2"/>
          </rPr>
          <t>TODOS LOS NIVELES Y CSMC</t>
        </r>
      </text>
    </comment>
    <comment ref="D31" authorId="0" shapeId="0" xr:uid="{00000000-0006-0000-0800-000009000000}">
      <text>
        <r>
          <rPr>
            <b/>
            <sz val="9"/>
            <color indexed="81"/>
            <rFont val="Tahoma"/>
            <family val="2"/>
          </rPr>
          <t>TODOS LOS NIVELES Y CSMC</t>
        </r>
      </text>
    </comment>
    <comment ref="D32" authorId="0" shapeId="0" xr:uid="{00000000-0006-0000-0800-00000A000000}">
      <text>
        <r>
          <rPr>
            <b/>
            <sz val="9"/>
            <color indexed="81"/>
            <rFont val="Tahoma"/>
            <family val="2"/>
          </rPr>
          <t>TODOS LOS NIVELES Y CSMC</t>
        </r>
      </text>
    </comment>
    <comment ref="D36" authorId="0" shapeId="0" xr:uid="{00000000-0006-0000-0800-00000B000000}">
      <text>
        <r>
          <rPr>
            <b/>
            <sz val="9"/>
            <color indexed="81"/>
            <rFont val="Tahoma"/>
            <family val="2"/>
          </rPr>
          <t>A PARTIR DE NIVEL I-4 (Jepelacio y Soritor)</t>
        </r>
      </text>
    </comment>
    <comment ref="D40" authorId="0" shapeId="0" xr:uid="{00000000-0006-0000-0800-00000C000000}">
      <text>
        <r>
          <rPr>
            <b/>
            <sz val="9"/>
            <color indexed="81"/>
            <rFont val="Tahoma"/>
            <family val="2"/>
          </rPr>
          <t>NIVEL I-3 Y I-4</t>
        </r>
      </text>
    </comment>
    <comment ref="D41" authorId="0" shapeId="0" xr:uid="{00000000-0006-0000-0800-00000D000000}">
      <text>
        <r>
          <rPr>
            <b/>
            <sz val="9"/>
            <color indexed="81"/>
            <rFont val="Tahoma"/>
            <family val="2"/>
          </rPr>
          <t>NIVEL I-3 Y I-4</t>
        </r>
      </text>
    </comment>
    <comment ref="D42" authorId="0" shapeId="0" xr:uid="{00000000-0006-0000-0800-00000E000000}">
      <text>
        <r>
          <rPr>
            <b/>
            <sz val="9"/>
            <color indexed="81"/>
            <rFont val="Tahoma"/>
            <family val="2"/>
          </rPr>
          <t>TODOS LOS NIVELES Y CSMC</t>
        </r>
      </text>
    </comment>
    <comment ref="D43" authorId="0" shapeId="0" xr:uid="{00000000-0006-0000-0800-00000F000000}">
      <text>
        <r>
          <rPr>
            <b/>
            <sz val="9"/>
            <color indexed="81"/>
            <rFont val="Tahoma"/>
            <family val="2"/>
          </rPr>
          <t>NIVEL I-3 Y I-4</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17" authorId="0" shapeId="0" xr:uid="{00000000-0006-0000-0A00-000001000000}">
      <text>
        <r>
          <rPr>
            <b/>
            <sz val="9"/>
            <color indexed="81"/>
            <rFont val="Tahoma"/>
            <family val="2"/>
          </rPr>
          <t>SOLO NIVEL I</t>
        </r>
      </text>
    </comment>
    <comment ref="D18" authorId="0" shapeId="0" xr:uid="{00000000-0006-0000-0A00-000002000000}">
      <text>
        <r>
          <rPr>
            <b/>
            <sz val="9"/>
            <color indexed="81"/>
            <rFont val="Tahoma"/>
            <family val="2"/>
          </rPr>
          <t>TODOS LOS NIVELES Y CSMC</t>
        </r>
      </text>
    </comment>
    <comment ref="D19" authorId="0" shapeId="0" xr:uid="{00000000-0006-0000-0A00-000003000000}">
      <text>
        <r>
          <rPr>
            <b/>
            <sz val="9"/>
            <color indexed="81"/>
            <rFont val="Tahoma"/>
            <family val="2"/>
          </rPr>
          <t>TODOS LOS NIVELES Y CSMC</t>
        </r>
      </text>
    </comment>
    <comment ref="D20" authorId="0" shapeId="0" xr:uid="{00000000-0006-0000-0A00-000004000000}">
      <text>
        <r>
          <rPr>
            <b/>
            <sz val="9"/>
            <color indexed="81"/>
            <rFont val="Tahoma"/>
            <family val="2"/>
          </rPr>
          <t>TODOS LOS NIVELES Y CSMC</t>
        </r>
      </text>
    </comment>
    <comment ref="D21" authorId="0" shapeId="0" xr:uid="{00000000-0006-0000-0A00-000005000000}">
      <text>
        <r>
          <rPr>
            <b/>
            <sz val="9"/>
            <color indexed="81"/>
            <rFont val="Tahoma"/>
            <family val="2"/>
          </rPr>
          <t>TODOS LOS NIVELES Y CSMC</t>
        </r>
      </text>
    </comment>
    <comment ref="D25" authorId="0" shapeId="0" xr:uid="{00000000-0006-0000-0A00-000006000000}">
      <text>
        <r>
          <rPr>
            <b/>
            <sz val="9"/>
            <color indexed="81"/>
            <rFont val="Tahoma"/>
            <family val="2"/>
          </rPr>
          <t>TODOS LOS NIVELES Y CSMC</t>
        </r>
      </text>
    </comment>
    <comment ref="D26" authorId="0" shapeId="0" xr:uid="{00000000-0006-0000-0A00-000007000000}">
      <text>
        <r>
          <rPr>
            <b/>
            <sz val="9"/>
            <color indexed="81"/>
            <rFont val="Tahoma"/>
            <family val="2"/>
          </rPr>
          <t>TODOS LOS NIVELES Y CSMC</t>
        </r>
      </text>
    </comment>
    <comment ref="D27" authorId="0" shapeId="0" xr:uid="{00000000-0006-0000-0A00-000008000000}">
      <text>
        <r>
          <rPr>
            <b/>
            <sz val="9"/>
            <color indexed="81"/>
            <rFont val="Tahoma"/>
            <family val="2"/>
          </rPr>
          <t>TODOS LOS NIVELES Y CSMC</t>
        </r>
      </text>
    </comment>
    <comment ref="D31" authorId="0" shapeId="0" xr:uid="{00000000-0006-0000-0A00-000009000000}">
      <text>
        <r>
          <rPr>
            <b/>
            <sz val="9"/>
            <color indexed="81"/>
            <rFont val="Tahoma"/>
            <family val="2"/>
          </rPr>
          <t>TODOS LOS NIVELES Y CSMC</t>
        </r>
      </text>
    </comment>
    <comment ref="D32" authorId="0" shapeId="0" xr:uid="{00000000-0006-0000-0A00-00000A000000}">
      <text>
        <r>
          <rPr>
            <b/>
            <sz val="9"/>
            <color indexed="81"/>
            <rFont val="Tahoma"/>
            <family val="2"/>
          </rPr>
          <t>TODOS LOS NIVELES Y CSMC</t>
        </r>
      </text>
    </comment>
    <comment ref="D40" authorId="0" shapeId="0" xr:uid="{00000000-0006-0000-0A00-00000C000000}">
      <text>
        <r>
          <rPr>
            <b/>
            <sz val="9"/>
            <color indexed="81"/>
            <rFont val="Tahoma"/>
            <family val="2"/>
          </rPr>
          <t>NIVEL I-3 Y I-4</t>
        </r>
      </text>
    </comment>
    <comment ref="D41" authorId="0" shapeId="0" xr:uid="{00000000-0006-0000-0A00-00000D000000}">
      <text>
        <r>
          <rPr>
            <b/>
            <sz val="9"/>
            <color indexed="81"/>
            <rFont val="Tahoma"/>
            <family val="2"/>
          </rPr>
          <t>NIVEL I-3 Y I-4</t>
        </r>
      </text>
    </comment>
    <comment ref="D42" authorId="0" shapeId="0" xr:uid="{00000000-0006-0000-0A00-00000E000000}">
      <text>
        <r>
          <rPr>
            <b/>
            <sz val="9"/>
            <color indexed="81"/>
            <rFont val="Tahoma"/>
            <family val="2"/>
          </rPr>
          <t>TODOS LOS NIVELES Y CSMC</t>
        </r>
      </text>
    </comment>
    <comment ref="D43" authorId="0" shapeId="0" xr:uid="{00000000-0006-0000-0A00-00000F000000}">
      <text>
        <r>
          <rPr>
            <b/>
            <sz val="9"/>
            <color indexed="81"/>
            <rFont val="Tahoma"/>
            <family val="2"/>
          </rPr>
          <t>NIVEL I-3 Y I-4</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17" authorId="0" shapeId="0" xr:uid="{00000000-0006-0000-0900-000001000000}">
      <text>
        <r>
          <rPr>
            <b/>
            <sz val="9"/>
            <color indexed="81"/>
            <rFont val="Tahoma"/>
            <family val="2"/>
          </rPr>
          <t>SOLO NIVEL I</t>
        </r>
      </text>
    </comment>
    <comment ref="D18" authorId="0" shapeId="0" xr:uid="{00000000-0006-0000-0900-000002000000}">
      <text>
        <r>
          <rPr>
            <b/>
            <sz val="9"/>
            <color indexed="81"/>
            <rFont val="Tahoma"/>
            <family val="2"/>
          </rPr>
          <t>TODOS LOS NIVELES Y CSMC</t>
        </r>
      </text>
    </comment>
    <comment ref="D19" authorId="0" shapeId="0" xr:uid="{00000000-0006-0000-0900-000003000000}">
      <text>
        <r>
          <rPr>
            <b/>
            <sz val="9"/>
            <color indexed="81"/>
            <rFont val="Tahoma"/>
            <family val="2"/>
          </rPr>
          <t>TODOS LOS NIVELES Y CSMC</t>
        </r>
      </text>
    </comment>
    <comment ref="D20" authorId="0" shapeId="0" xr:uid="{00000000-0006-0000-0900-000004000000}">
      <text>
        <r>
          <rPr>
            <b/>
            <sz val="9"/>
            <color indexed="81"/>
            <rFont val="Tahoma"/>
            <family val="2"/>
          </rPr>
          <t>TODOS LOS NIVELES Y CSMC</t>
        </r>
      </text>
    </comment>
    <comment ref="D21" authorId="0" shapeId="0" xr:uid="{00000000-0006-0000-0900-000005000000}">
      <text>
        <r>
          <rPr>
            <b/>
            <sz val="9"/>
            <color indexed="81"/>
            <rFont val="Tahoma"/>
            <family val="2"/>
          </rPr>
          <t>TODOS LOS NIVELES Y CSMC</t>
        </r>
      </text>
    </comment>
    <comment ref="D25" authorId="0" shapeId="0" xr:uid="{00000000-0006-0000-0900-000006000000}">
      <text>
        <r>
          <rPr>
            <b/>
            <sz val="9"/>
            <color indexed="81"/>
            <rFont val="Tahoma"/>
            <family val="2"/>
          </rPr>
          <t>TODOS LOS NIVELES Y CSMC</t>
        </r>
      </text>
    </comment>
    <comment ref="D26" authorId="0" shapeId="0" xr:uid="{00000000-0006-0000-0900-000007000000}">
      <text>
        <r>
          <rPr>
            <b/>
            <sz val="9"/>
            <color indexed="81"/>
            <rFont val="Tahoma"/>
            <family val="2"/>
          </rPr>
          <t>TODOS LOS NIVELES Y CSMC</t>
        </r>
      </text>
    </comment>
    <comment ref="D27" authorId="0" shapeId="0" xr:uid="{00000000-0006-0000-0900-000008000000}">
      <text>
        <r>
          <rPr>
            <b/>
            <sz val="9"/>
            <color indexed="81"/>
            <rFont val="Tahoma"/>
            <family val="2"/>
          </rPr>
          <t>TODOS LOS NIVELES Y CSMC</t>
        </r>
      </text>
    </comment>
    <comment ref="D31" authorId="0" shapeId="0" xr:uid="{00000000-0006-0000-0900-000009000000}">
      <text>
        <r>
          <rPr>
            <b/>
            <sz val="9"/>
            <color indexed="81"/>
            <rFont val="Tahoma"/>
            <family val="2"/>
          </rPr>
          <t>TODOS LOS NIVELES Y CSMC</t>
        </r>
      </text>
    </comment>
    <comment ref="D32" authorId="0" shapeId="0" xr:uid="{00000000-0006-0000-0900-00000A000000}">
      <text>
        <r>
          <rPr>
            <b/>
            <sz val="9"/>
            <color indexed="81"/>
            <rFont val="Tahoma"/>
            <family val="2"/>
          </rPr>
          <t>TODOS LOS NIVELES Y CSMC</t>
        </r>
      </text>
    </comment>
    <comment ref="D40" authorId="0" shapeId="0" xr:uid="{00000000-0006-0000-0900-00000C000000}">
      <text>
        <r>
          <rPr>
            <b/>
            <sz val="9"/>
            <color indexed="81"/>
            <rFont val="Tahoma"/>
            <family val="2"/>
          </rPr>
          <t>NIVEL I-3 Y I-4</t>
        </r>
      </text>
    </comment>
    <comment ref="D41" authorId="0" shapeId="0" xr:uid="{00000000-0006-0000-0900-00000D000000}">
      <text>
        <r>
          <rPr>
            <b/>
            <sz val="9"/>
            <color indexed="81"/>
            <rFont val="Tahoma"/>
            <family val="2"/>
          </rPr>
          <t>NIVEL I-3 Y I-4</t>
        </r>
      </text>
    </comment>
    <comment ref="D42" authorId="0" shapeId="0" xr:uid="{00000000-0006-0000-0900-00000E000000}">
      <text>
        <r>
          <rPr>
            <b/>
            <sz val="9"/>
            <color indexed="81"/>
            <rFont val="Tahoma"/>
            <family val="2"/>
          </rPr>
          <t>TODOS LOS NIVELES Y CSMC</t>
        </r>
      </text>
    </comment>
    <comment ref="D43" authorId="0" shapeId="0" xr:uid="{00000000-0006-0000-0900-00000F000000}">
      <text>
        <r>
          <rPr>
            <b/>
            <sz val="9"/>
            <color indexed="81"/>
            <rFont val="Tahoma"/>
            <family val="2"/>
          </rPr>
          <t>NIVEL I-3 Y I-4</t>
        </r>
      </text>
    </comment>
  </commentList>
</comments>
</file>

<file path=xl/sharedStrings.xml><?xml version="1.0" encoding="utf-8"?>
<sst xmlns="http://schemas.openxmlformats.org/spreadsheetml/2006/main" count="1732" uniqueCount="222">
  <si>
    <t>DEFINICIONES OPERACIONALES Y CRITERIOS DE PROGRAMACION Y DE MEDICION DE AVANCES DEL PROGRAMA PRESUPUESTAL 0131 CONTROL Y PREVENCION EN SALUD MENTAL -EESS I-3 I-4 2023</t>
  </si>
  <si>
    <t>PRODUCTO</t>
  </si>
  <si>
    <t>ACTIVIDAD</t>
  </si>
  <si>
    <t>Sub PRODUCTO</t>
  </si>
  <si>
    <t>U.M.</t>
  </si>
  <si>
    <t>N° IND.</t>
  </si>
  <si>
    <t>PRODUC 2021</t>
  </si>
  <si>
    <t>CRITERIOS DE PROGRAMACION</t>
  </si>
  <si>
    <t>META</t>
  </si>
  <si>
    <t>ENE</t>
  </si>
  <si>
    <t>FEB</t>
  </si>
  <si>
    <t>MAR</t>
  </si>
  <si>
    <t>ABR</t>
  </si>
  <si>
    <t>MAY</t>
  </si>
  <si>
    <t>JUN</t>
  </si>
  <si>
    <t>JUL</t>
  </si>
  <si>
    <t>AGO</t>
  </si>
  <si>
    <t>SET</t>
  </si>
  <si>
    <t>OCT</t>
  </si>
  <si>
    <t>NOV</t>
  </si>
  <si>
    <t xml:space="preserve">DIC </t>
  </si>
  <si>
    <t>TOTAL</t>
  </si>
  <si>
    <t xml:space="preserve">PERSONAS CON TRASTORNOS MENTALES Y PROBLEMAS PSICOSOCIALES DETECTADAS </t>
  </si>
  <si>
    <t>Tamizaje para detectar trastornos mentales  y problemas psicosociales</t>
  </si>
  <si>
    <t xml:space="preserve">5005188 Tamizaje para detectar trastornos mentales en grupos de riesgo (depresión, consumo de alcohol y conducta suicida) en personas mayores de 18 años </t>
  </si>
  <si>
    <t>Persona Tamizada</t>
  </si>
  <si>
    <t>Programar 70 % de las personas mayores de 18 años atendidas en las UPSS de medicina general, salud sexual y reproductiva, CRED, TB, ITS/VIH-SIDA durante el año anterior.</t>
  </si>
  <si>
    <t>0070606 Tamizaje para detectar violencia familiar  en personas mayores de 18 años</t>
  </si>
  <si>
    <t>Programar 30% del total de personas mayores de 18 años atendidas (casos nuevos y reingresos) por todas las morbilidades del EESS durante el año anterior</t>
  </si>
  <si>
    <t xml:space="preserve">0070607 Tamizaje para detectar deterioro cognitivo - demencia en personas mayores de 60 años. </t>
  </si>
  <si>
    <t>Programar 70 % de las personas mayores de 60 años atendidas en la UPSS de medicina general durante el año anterior.</t>
  </si>
  <si>
    <t>Tamizaje de niños y niñas de 0 a 17 años  trastornos mentales y del comportamiento y/o problemas psicosociales propios de la infancia y la adolescencia</t>
  </si>
  <si>
    <t xml:space="preserve">0070608 Tamizaje  especializado para detectar  problemas del neurodesarrollo en niñas y niños de 0 a 3 años. </t>
  </si>
  <si>
    <t>Programar 100 % de niñas y niños menores de 03 años atendidos en la UPSS de CRED durante el año anterior</t>
  </si>
  <si>
    <t>0070609 Tamizaje detectar  maltrato infantil  en niñas, niños y adolescentes de 0 a 17 años</t>
  </si>
  <si>
    <t>Programar 70% de menores de 18 años atendidos en las UPSS  de medicina  general (mayores de 05 años) y CRED (menores de 05 años) durante el año anterior</t>
  </si>
  <si>
    <t>5005926 Tamizaje para detectar  trastornos  mentales y del comportamiento de  niños, niñas y adolescentes  de 3 de 17 años.</t>
  </si>
  <si>
    <t>Programar 20% de niños, niñas a partir de (03 a 11 años) y adolescentes (De 12 a 17 años) atendidos en la UPSS de CRED, medicina general/pediatría  y AIS adolescente  durante el año anterior.</t>
  </si>
  <si>
    <t xml:space="preserve">POBLACION CON PROBLEMAS PSICOSOCIALES QUE RECIBEN ATENCION OPORTUNA Y DE CALIDAD </t>
  </si>
  <si>
    <t>Tratamiento de Personas con Problemas Psicosociales</t>
  </si>
  <si>
    <t xml:space="preserve">Tratamiento en violencia familiar en el primer nivel de atención no especializado. </t>
  </si>
  <si>
    <t>Persona Tratada</t>
  </si>
  <si>
    <t>Tratamiento a Niños, Niñas y Adolescentes Afectados por Violencia Infantil</t>
  </si>
  <si>
    <t xml:space="preserve">IPRESS con la UPSS salud mental o psicología o psiquiatría  
Programar 30% de NNA programados en el subproducto de tamizaje de maltrato infantil
</t>
  </si>
  <si>
    <t xml:space="preserve">Tratamiento a Niños, Niñas y Adolescentes Afectados por Violencia sexsual </t>
  </si>
  <si>
    <t>Tratamiento Ambulatorio de Niños y Niñas de 0 a 17 Años con Trastornos Mentales y del Comportamiento y/o Problemas Psicosociales Propios de la Infancia y Adolescencia</t>
  </si>
  <si>
    <t xml:space="preserve">Tratamiento ambulatorio de Niños, Niñas de 0 a 17 años con trastornos  del aspectro autista </t>
  </si>
  <si>
    <t>Tratamiento ambulatorio de Niños, Niñas y adolescentes de 0 a 17 años por trastornos  mentales del comportamiento</t>
  </si>
  <si>
    <t xml:space="preserve">PERSONAS CON TRASTORNOS AFECTIVOS Y DE ANCIEDAD TRATADAS OPORTUNAMENTE </t>
  </si>
  <si>
    <t xml:space="preserve">tratamiento ambulatorio de personas con trastornos afectivos (depresion, y conducta suicida) y de anciedad </t>
  </si>
  <si>
    <t xml:space="preserve">Tratamiento ambulatorio de personas con depresion </t>
  </si>
  <si>
    <t xml:space="preserve">Tratamiento ambulatorio de personas con conducta suicida </t>
  </si>
  <si>
    <t xml:space="preserve">Tratamiento ambulatorio de personas con ansiedad </t>
  </si>
  <si>
    <t xml:space="preserve">PERSONAS CON TRANSTORNOS MENTALES Y DEL COMPORTAMIENTO DEBIDO  AL CONSUMO DE ALCOHOL Y TABACO TRATADAS OPORTUNAMENTE </t>
  </si>
  <si>
    <t xml:space="preserve">Tratamiento Ambulatorio de personas con trastornos del comportamiento debido al consumlo de alcohol y tabaco </t>
  </si>
  <si>
    <t>Intervenciones breves motivacionales para personas con consumo perjudicial del alcohol y tabaco</t>
  </si>
  <si>
    <t xml:space="preserve">intervencion para personas con dependencia del alcohol y tabaco </t>
  </si>
  <si>
    <t xml:space="preserve">PERSONAS CON TRASTORNOS Y SINDROMES PSICOTICOS TRATADAS OPORTUNAMENTE </t>
  </si>
  <si>
    <t xml:space="preserve">Tratamiento ambulatorio de personas con sindrome o trastorno psicotico </t>
  </si>
  <si>
    <t xml:space="preserve">Tratamiento ambulatorio a personas con sindrome psicotico o trastorno del espectro de la esquizofrenia </t>
  </si>
  <si>
    <t xml:space="preserve">COMUNIDADES CON POBLACIONES VICTIMAS DE VIOLENCIA POLITICA ATENDIDAS </t>
  </si>
  <si>
    <t xml:space="preserve">Intervenciones comunitarias para la recuperacion emocional de poblaciones victimas de violencia politica </t>
  </si>
  <si>
    <t xml:space="preserve">Fortalecimiento de redes de apoyo psicosocial </t>
  </si>
  <si>
    <t xml:space="preserve">Comunidad </t>
  </si>
  <si>
    <t xml:space="preserve">IPRESS en cuya jurisdicción residen personas o comunidades víctimas de violencia política (registradas en el RUV)
Programan: 01 comunidad como mínimo
</t>
  </si>
  <si>
    <t xml:space="preserve">Acompañamiento psicosocial a victimas de violencia politica </t>
  </si>
  <si>
    <t xml:space="preserve">Reconstruccion de la identidad colectiva </t>
  </si>
  <si>
    <t xml:space="preserve">POBLACIONES EN RIESGO QUE ACCEDE A PROGRAMAS DE PREVENCION EN SALUD MENTAL </t>
  </si>
  <si>
    <t xml:space="preserve">Prevención familiar de conductas de riesgo en adolescentes familias fuertes: amor y limites
</t>
  </si>
  <si>
    <t xml:space="preserve">Persona atendida </t>
  </si>
  <si>
    <t>IPRESS  con que cuentan con UPSS salud mental o psicología
Programar 15 niñas, niños o adolescentes por taller.
Mínimo: 02 talleres</t>
  </si>
  <si>
    <t xml:space="preserve">Sesiones de entrenamiento en habilidades sociales para adolescentes, jovenes y adultos </t>
  </si>
  <si>
    <t>Sesiones de entrenamiento en habilidades sociales para adolescentes, jóvenes y adultos</t>
  </si>
  <si>
    <t xml:space="preserve">Primeros auxilios psicologicos en situaciones de crisis y emergencias humanitarias </t>
  </si>
  <si>
    <t xml:space="preserve">Programar el 20 % de las personas atendidas en la UPSS salud mental o psicología durante el año anterior.
</t>
  </si>
  <si>
    <t>Sesiones de entrenamiento en habilidades sociales para niñas, niños</t>
  </si>
  <si>
    <t xml:space="preserve">Sesiones de entrenamiento en habilidades sociales para niñas, niños
</t>
  </si>
  <si>
    <t xml:space="preserve">FAMILIAS CON CONOCIMIENTOS DE PRACTICAS SALUDABLES PARA PREVENIR LOS TRASTORNOS MENTALES Y PROBLEMAS PSICOSOCIALES </t>
  </si>
  <si>
    <t>Promocion de convivencia saludable en familas con gestantes o niños menores de 5 años</t>
  </si>
  <si>
    <t>Madres, padres y cuidadores/as con apoyo en estrategias de crianza y conocimientos sobre el desarrollo infantil</t>
  </si>
  <si>
    <t xml:space="preserve">Familia </t>
  </si>
  <si>
    <t xml:space="preserve">Programar 20 % de niños y niñas menores de 05 años 
</t>
  </si>
  <si>
    <t xml:space="preserve">Parejas con consejeria en promosion de una convivencia saludable </t>
  </si>
  <si>
    <t xml:space="preserve">Se programará el 5% de familias (parejas) 
</t>
  </si>
  <si>
    <t xml:space="preserve">Capacitacion a actores sociales que promueven la convivencia saludable </t>
  </si>
  <si>
    <t xml:space="preserve">Lideres adolescentes promueven la salud mental en su comunidad
</t>
  </si>
  <si>
    <t>Persona Capacitada</t>
  </si>
  <si>
    <t xml:space="preserve">Programar el 5% de adolescentes adscritos al EESS 
</t>
  </si>
  <si>
    <t xml:space="preserve">Agentes comunitarios de salud realizan vigilancia ciudadana para reducir la violencia fisica causada por la pareja </t>
  </si>
  <si>
    <t>Se programará el  70%  de agentes comunitarios  adscritos a los EESS</t>
  </si>
  <si>
    <t>no</t>
  </si>
  <si>
    <t>HOSPITAL</t>
  </si>
  <si>
    <t>LLUILLUCUCHA</t>
  </si>
  <si>
    <t>JERILLO</t>
  </si>
  <si>
    <t>YANTALO</t>
  </si>
  <si>
    <t>SORITOR</t>
  </si>
  <si>
    <t xml:space="preserve">JEPELACIO                                                   </t>
  </si>
  <si>
    <t>ALONSO DE ALVARADO ROQUE</t>
  </si>
  <si>
    <t>CALZADA</t>
  </si>
  <si>
    <t>PUEBLO LIBRE</t>
  </si>
  <si>
    <t>COMUNITARIO</t>
  </si>
  <si>
    <t xml:space="preserve">IPRESS con la UPSS salud mental o psicología o psiquiatría Programar 20% adicional del número de personas &gt;18 años que tienen DX ”D” de violencia familiar T740, T741, T742, T743, T748, T749, Y06, Y070, Y078) atendidos el año anterior.
</t>
  </si>
  <si>
    <t xml:space="preserve">IPRESS con la UPSS salud mental o psicología o psiquiatría Programar 20% adicional &lt;18 años con Dx de violencia sexual  (T74.2, T74.8, Y05) del año anterior.
</t>
  </si>
  <si>
    <t>IPRESS con la UPSS salud mental o psicología o psiquiatría Programar 10% adicional de  NNA (&lt;18 años) que fueron atendidos con Dx “D” de trastorno del espectro autista (F84.0, F84.1, F84.5 F84.8 F84.9) durante el año anterior</t>
  </si>
  <si>
    <t xml:space="preserve">IPRESS con la UPSS salud mental o psicología o psiquiatría Programar 20% adicional de NNA (&lt;18 año) con Dx “D” de trastornos mentales (F50-F59, F80-F83, F90-F98) atendidos el año anterior.
</t>
  </si>
  <si>
    <t>IPRESS con UPSS salud mental o psicología o psiquiatría Programar 20% adicional del número de personas atendidas con Dx “D” de depresión (F31, F32, F33, F34 y F38) el año anterior</t>
  </si>
  <si>
    <t>IPRESS con UPSS salud mental o psicología o psiquiatría Programar 20% adicional del número de personas atendidas con Dx “D” de Lesiones auto infligidas intencionalmente  (X60 al X84) el año anterior</t>
  </si>
  <si>
    <t xml:space="preserve">IPRESS con UPSS salud mental o psicología o psiquiatría Programar el 20% adicional del número de personas atendidas con Dx “D” de trastornos de ansiedad (F40 al F48) el año anterior 
</t>
  </si>
  <si>
    <t xml:space="preserve">IPRESS con UPSS salud mental o psicología o psiquiatría Programar 30% adicional del número de personas atendidas con Dx “D” de F10.1, F17.1 y F13.1 durante el año anterior.
</t>
  </si>
  <si>
    <t xml:space="preserve">IPRESS con UPSS salud mental o psicología o psiquiatría Programar 10% adicional del número de personas atendidos con Dx “D” de  F10.2, F17.2 y F13.2 durante el año anterior.
</t>
  </si>
  <si>
    <t>IPRESS con UPSS salud mental o psicología o psiquiatría Programar 20% adicional al número de personas con Dx “D” de psicosis y esquizofrenia atendidos el año previo. En caso de establecimientos de salud nuevos programaran mínimo 50 pacientes (F20, F21, F22, F23, F24, F25, F28, F29, F31.2, F31.5, F32.3, F33.3, F06.2, F10.5, F11.5, F12.5, F13.5, F14.5, F15.5, F16.5, F17.5, F18.5, F19.5)</t>
  </si>
  <si>
    <t>DATA 2022</t>
  </si>
  <si>
    <t xml:space="preserve">CALCULO </t>
  </si>
  <si>
    <t>%</t>
  </si>
  <si>
    <t>Tratamiento Especializado en Violencia Familiar</t>
  </si>
  <si>
    <t>Tratamiento Especializado de Personas Afectadas por Violencia Sexual</t>
  </si>
  <si>
    <t xml:space="preserve">IPRESS con la UPSS salud mental o psicología o psiquiatría 
Programar 20% adicional del número de personas &gt;18 años atendidas con Dx “D” de abuso sexual (T74.2, T74.8 o Y05)  el año anterior.
</t>
  </si>
  <si>
    <t>Tratamiento con internamiento de personas con trastornos afectivos y de ansiedad</t>
  </si>
  <si>
    <t>Tratamiento con internamiento de personas con trastornos afectivos,    ansiedad y de conducta suicida</t>
  </si>
  <si>
    <t>Egreso</t>
  </si>
  <si>
    <t xml:space="preserve">5 personas por año por cama  disponibles para salud mental (5% de las camas totales del EESS)
</t>
  </si>
  <si>
    <t>Tratamiento con internamiento de pacientes con trastorno del comportamiento debido al consumo de alcohol</t>
  </si>
  <si>
    <t>Atención de  personas con intoxicación alcohólica grave</t>
  </si>
  <si>
    <t xml:space="preserve">Programar 4 personas por año por cada cama disponibles en la atención de salud mental (5% del total de camas del EESS)
</t>
  </si>
  <si>
    <t xml:space="preserve">Programar 5% adicional del número de personas que egresaron con Dx de intoxicación alcohólica grave (F10.0)  durante el año anterior. 
</t>
  </si>
  <si>
    <t xml:space="preserve">Tratamiento ambulatorio para las personas con deterioro cognitivo 
</t>
  </si>
  <si>
    <t xml:space="preserve">Tratamiento con internamiento de personas con síndrome o trastorno psicótico en hospitales. 
</t>
  </si>
  <si>
    <t>Tratamiento con internamiento de personas con síndrome o trastorno psicótico</t>
  </si>
  <si>
    <t>IPRESS con UPSS Hospitalización o internamiento o unidad de hospitalización en salud mental y adicciones.
Programarán 08 (ocho) personas por cama por año (F20, F21 , F22, F23, F24, F25, F28, F29, 
F31 .2, F31 .5, F32.3, F33.3, F06.2, F10.5, F11 .5, F12.5, F13.5, F14.5, F15.5, 
F16.5, F17.5, F18.5 y/o F19.5)</t>
  </si>
  <si>
    <t xml:space="preserve">Tratamiento a Niños, Niñas y Adolescentes Afectados por Violencia sexual </t>
  </si>
  <si>
    <t xml:space="preserve">IPRESS com UPSS geriatria o  AIS adulto mayor o psiquiatria  o salud mental Programar 07% de la población mayor de 60 años atendida en el establecimiento o centro de salud, durante el año anterior de la programación (FOO al F09 o F01 al F01 .9 o F02 al F02.8)
</t>
  </si>
  <si>
    <t>Acompañamiento Clínico Psicosocial</t>
  </si>
  <si>
    <t>EESS</t>
  </si>
  <si>
    <t xml:space="preserve">Cada centro de salud mental comunitaria programara mínimamente 04 establecimientos priorizados por territorio.                                  Cada establecimiento priorizado en el territorio del centro de salud mental comunitario recibirá como mínimo diez (10) vistas anuales (APP 100 - C7004) </t>
  </si>
  <si>
    <r>
      <t xml:space="preserve">IPRESS con la UPSS salud mental o psicología o psiquiatría 
Programar 20% adicional del número de personas &gt;18  con Dx “D”de  violencia familiar atendidos el año anterior ( T740, T741, T742, T743, T748, T749, </t>
    </r>
    <r>
      <rPr>
        <sz val="7"/>
        <color rgb="FFFF0000"/>
        <rFont val="Calibri"/>
        <family val="2"/>
        <scheme val="minor"/>
      </rPr>
      <t>Y040 - Y049</t>
    </r>
    <r>
      <rPr>
        <sz val="7"/>
        <color theme="1"/>
        <rFont val="Calibri"/>
        <family val="2"/>
        <scheme val="minor"/>
      </rPr>
      <t xml:space="preserve">,  Y070, Y078 o </t>
    </r>
    <r>
      <rPr>
        <sz val="7"/>
        <color rgb="FFFF0000"/>
        <rFont val="Calibri"/>
        <family val="2"/>
        <scheme val="minor"/>
      </rPr>
      <t xml:space="preserve">X850 - X859, Y090-Y099) </t>
    </r>
    <r>
      <rPr>
        <sz val="7"/>
        <color theme="1"/>
        <rFont val="Calibri"/>
        <family val="2"/>
        <scheme val="minor"/>
      </rPr>
      <t xml:space="preserve">
</t>
    </r>
  </si>
  <si>
    <r>
      <t xml:space="preserve">IPRESS con la UPSS salud mental o psicología o psiquiatría 
Programar 20% adicional del número de casos de personas &gt;18 años a mas  por abuso sexual atendidos el año anterior. (T74.2, T74.8 o </t>
    </r>
    <r>
      <rPr>
        <sz val="7"/>
        <color rgb="FFFF0000"/>
        <rFont val="Calibri"/>
        <family val="2"/>
        <scheme val="minor"/>
      </rPr>
      <t>Y050 -  Y059)</t>
    </r>
    <r>
      <rPr>
        <sz val="7"/>
        <color theme="1"/>
        <rFont val="Calibri"/>
        <family val="2"/>
        <scheme val="minor"/>
      </rPr>
      <t xml:space="preserve">  </t>
    </r>
  </si>
  <si>
    <t>Tratamiento a Niños, Niñas y Adolescentes Afectados por maltrato Infantil</t>
  </si>
  <si>
    <r>
      <t xml:space="preserve">IPRESS con la UPSS salud mental o psicología o psiquiatría  
Programar 30% de la meta progrmada en el subproducto de tamizaje de maltrato infantil (NNA &lt;17 años) . con Dx  T740, T741,  T743, T748, T749, </t>
    </r>
    <r>
      <rPr>
        <sz val="7"/>
        <color rgb="FFFF0000"/>
        <rFont val="Calibri"/>
        <family val="2"/>
        <scheme val="minor"/>
      </rPr>
      <t>Y061,</t>
    </r>
    <r>
      <rPr>
        <sz val="7"/>
        <color theme="1"/>
        <rFont val="Calibri"/>
        <family val="2"/>
        <scheme val="minor"/>
      </rPr>
      <t xml:space="preserve"> </t>
    </r>
    <r>
      <rPr>
        <sz val="7"/>
        <color rgb="FFFF0000"/>
        <rFont val="Calibri"/>
        <family val="2"/>
        <scheme val="minor"/>
      </rPr>
      <t>Y071 , Y072, Y073 , Y078 ,  Y079,</t>
    </r>
    <r>
      <rPr>
        <sz val="7"/>
        <color theme="1"/>
        <rFont val="Calibri"/>
        <family val="2"/>
        <scheme val="minor"/>
      </rPr>
      <t xml:space="preserve"> Z616, Z624, Z625 , Z626)
</t>
    </r>
  </si>
  <si>
    <r>
      <t xml:space="preserve">IPRESS con la UPSS salud mental o psicología o psiquiatría 
Programar 20% adicional  de NNA &lt;17 años con Dx de violencia sexual. respecto a los casos atendidos el año anterior  (T74.2, T74.8, </t>
    </r>
    <r>
      <rPr>
        <sz val="7"/>
        <color rgb="FFFF0000"/>
        <rFont val="Calibri"/>
        <family val="2"/>
        <scheme val="minor"/>
      </rPr>
      <t>Y050 - Y059</t>
    </r>
    <r>
      <rPr>
        <sz val="7"/>
        <color theme="1"/>
        <rFont val="Calibri"/>
        <family val="2"/>
        <scheme val="minor"/>
      </rPr>
      <t xml:space="preserve">) 
</t>
    </r>
  </si>
  <si>
    <t xml:space="preserve">Tratamiento ambulatorio de Niños, Niñas de 0 a 17 años con trastornos  del Espectro autista </t>
  </si>
  <si>
    <t xml:space="preserve">IPRESS con la UPSS salud mental o psicología o psiquiatría 
Programar 10% adicional de  NNA de 0 a 17 años  con Dx de trastorno del espectro autista. casos atendidos el año atenrio (F84.0, F84.1, F84.5 F84.8 F84.9) </t>
  </si>
  <si>
    <r>
      <t>IPRESS con la UPSS salud mental o psicología o psiquiatría 
Programar 20% adicional de NNA de 0 a 17 años con Dx de trastornos mentales atendidos el año anterior (</t>
    </r>
    <r>
      <rPr>
        <b/>
        <sz val="7"/>
        <color theme="1"/>
        <rFont val="Calibri"/>
        <family val="2"/>
        <scheme val="minor"/>
      </rPr>
      <t>F500 - F509</t>
    </r>
    <r>
      <rPr>
        <sz val="7"/>
        <color theme="1"/>
        <rFont val="Calibri"/>
        <family val="2"/>
        <scheme val="minor"/>
      </rPr>
      <t xml:space="preserve">, </t>
    </r>
    <r>
      <rPr>
        <b/>
        <sz val="7"/>
        <color theme="1"/>
        <rFont val="Calibri"/>
        <family val="2"/>
        <scheme val="minor"/>
      </rPr>
      <t>F800</t>
    </r>
    <r>
      <rPr>
        <sz val="7"/>
        <color theme="1"/>
        <rFont val="Calibri"/>
        <family val="2"/>
        <scheme val="minor"/>
      </rPr>
      <t>,F801,F802,F803,F808,F809,F810,F811,F812,F813,F818,F819,F82X , F83X -</t>
    </r>
    <r>
      <rPr>
        <b/>
        <sz val="7"/>
        <color theme="1"/>
        <rFont val="Calibri"/>
        <family val="2"/>
        <scheme val="minor"/>
      </rPr>
      <t>F900</t>
    </r>
    <r>
      <rPr>
        <sz val="7"/>
        <color theme="1"/>
        <rFont val="Calibri"/>
        <family val="2"/>
        <scheme val="minor"/>
      </rPr>
      <t>,F901,F908,F909,F910,F911,F912,F913,F918,F919,F920,F928,F929, F930,F931,F932,F933,F938,F939,F940,F941,F942,F948,F948,F950,F951,F952,F958,F95,F980,F981,F982,F983,F984,F985,F986,F988, F989</t>
    </r>
    <r>
      <rPr>
        <b/>
        <sz val="7"/>
        <color theme="1"/>
        <rFont val="Calibri"/>
        <family val="2"/>
        <scheme val="minor"/>
      </rPr>
      <t xml:space="preserve">) </t>
    </r>
    <r>
      <rPr>
        <sz val="7"/>
        <color theme="1"/>
        <rFont val="Calibri"/>
        <family val="2"/>
        <scheme val="minor"/>
      </rPr>
      <t xml:space="preserve">
</t>
    </r>
  </si>
  <si>
    <t xml:space="preserve">IPRESS con UPSS salud mental o psicología o psiquiatría 
Programar 20% adicional del número de personas atendidas con Dx de depresión atendidos el año anterior (F310, F320, F330, F340 y F380) </t>
  </si>
  <si>
    <t xml:space="preserve">IPRESS con UPSS salud mental o psicología o psiquiatría 
Programar 20% adicional del número de personas atendidas con Dx de Lesiones auto infligidas intencionalmente atendidos el año anterior (X600 al X699 - X700 al X799 - X800 al X849) </t>
  </si>
  <si>
    <t xml:space="preserve">IPRESS con UPSS salud mental o psicología o psiquiatría 
Programar el 20% adicional respecto a los casos  con Dx  de trastornos de ansiedad atendidos el año anterior  (F400 – F489) 
</t>
  </si>
  <si>
    <t xml:space="preserve">IPRESS con UPSS salud mental o psicología o psiquiatría 
Programar 30% adicional del número de personas atendidas con   de F10.1, F17.1 y F13.1 durante el año anterior.
</t>
  </si>
  <si>
    <r>
      <t xml:space="preserve">IPRESS con UPSS salud mental o psicología o psiquiatría 
Programar 10% adicional del número de personas atendidos con Dx “D” de  </t>
    </r>
    <r>
      <rPr>
        <sz val="7"/>
        <color rgb="FFFF0000"/>
        <rFont val="Calibri"/>
        <family val="2"/>
        <scheme val="minor"/>
      </rPr>
      <t>F10.2</t>
    </r>
    <r>
      <rPr>
        <sz val="7"/>
        <color theme="1"/>
        <rFont val="Calibri"/>
        <family val="2"/>
        <scheme val="minor"/>
      </rPr>
      <t xml:space="preserve"> - F30,  </t>
    </r>
    <r>
      <rPr>
        <sz val="7"/>
        <color rgb="FFFF0000"/>
        <rFont val="Calibri"/>
        <family val="2"/>
        <scheme val="minor"/>
      </rPr>
      <t>F132</t>
    </r>
    <r>
      <rPr>
        <sz val="7"/>
        <color theme="1"/>
        <rFont val="Calibri"/>
        <family val="2"/>
        <scheme val="minor"/>
      </rPr>
      <t xml:space="preserve"> - F170 y </t>
    </r>
    <r>
      <rPr>
        <sz val="7"/>
        <color rgb="FFFF0000"/>
        <rFont val="Calibri"/>
        <family val="2"/>
        <scheme val="minor"/>
      </rPr>
      <t>F17.2</t>
    </r>
    <r>
      <rPr>
        <sz val="7"/>
        <color theme="1"/>
        <rFont val="Calibri"/>
        <family val="2"/>
        <scheme val="minor"/>
      </rPr>
      <t xml:space="preserve"> durante el año anterior.
</t>
    </r>
  </si>
  <si>
    <t xml:space="preserve">Rehabilitacion psicosocial de personas con trastornos del comportamiento debido al consumo de alcohol </t>
  </si>
  <si>
    <t>IPRESS con Unidades de Adicciones
40% de las personas detectadas con trastorno mental y del comportamiento debido a la dependencia de consumo de alcohol.
(Con DX F10.2)</t>
  </si>
  <si>
    <t xml:space="preserve">IPRESS con UPSS salud mental o psicología o psiquiatría 
Programar 20% adicional al número de personas con Dx “D” de psicosis y esquizofrenia atendidos el año previo. 
En caso de establecimientos de salud nuevos programaran mínimo 50 pacientes ( con DX F200-F209, F21X, F220,F228,F229, F230,F231,F232,F233,F238,F239, F24X, F250,F251,F252,F258,F259, F28X, F29X, F31.2, F31.5, F32.3, F33.3, F06.2, F10.5, F11.5, 
F12.5, F13.5, F14.5, F15.5, F16.5, F17.5, F18.5 y/o F19.5) </t>
  </si>
  <si>
    <t xml:space="preserve">Tratamiento ambulatorio de personas con primer episodio psicotico </t>
  </si>
  <si>
    <t xml:space="preserve">Programar 20% adicional al número de casos con primer episodio psicótico atendidos ambulatoriamente el año previo. En caso de establecimientos de salud nuevos o que no tengan reporte de casos previos se programarán mínimo 25 pacientes ( con DX F200-F209, F21X, F220,F228,F229, F230,F231,F232,F233,F238,F239, F24X, F250,F251,F252,F258,F259, F28X, F29X, F31.2, F31.5, F32.3, F33.3, F06.2, F10.5, F11.5, 
F12.5, F13.5, F14.5, F15.5, F16.5, F17.5, F18.5 y/o F19.5) PARA IDENTIFICACION (LAB - 1 y TA) </t>
  </si>
  <si>
    <t xml:space="preserve">Tratamiento ambulatorio para las personas con deterioro cognitivo </t>
  </si>
  <si>
    <r>
      <rPr>
        <sz val="7"/>
        <rFont val="Calibri"/>
        <family val="2"/>
        <scheme val="minor"/>
      </rPr>
      <t>IPRESS com UPSS geriatria o  AIS adulto mayor o psiquiatria  o salud mental 
Programar 07% de la población mayor de 60 años atendida en el establecimiento o centro de salud, durante el año anterior de la programación (Con</t>
    </r>
    <r>
      <rPr>
        <sz val="7"/>
        <color rgb="FFFF0000"/>
        <rFont val="Calibri"/>
        <family val="2"/>
        <scheme val="minor"/>
      </rPr>
      <t xml:space="preserve"> DX F00 al F09 o F01.9 o F02 al F02.8</t>
    </r>
    <r>
      <rPr>
        <sz val="7"/>
        <rFont val="Calibri"/>
        <family val="2"/>
        <scheme val="minor"/>
      </rPr>
      <t xml:space="preserve">) - (DT. 96100.05)  </t>
    </r>
    <r>
      <rPr>
        <sz val="7"/>
        <color rgb="FFFF0000"/>
        <rFont val="Calibri"/>
        <family val="2"/>
        <scheme val="minor"/>
      </rPr>
      <t xml:space="preserve">                                                                                             </t>
    </r>
    <r>
      <rPr>
        <b/>
        <sz val="7"/>
        <color rgb="FF00B0F0"/>
        <rFont val="Calibri"/>
        <family val="2"/>
        <scheme val="minor"/>
      </rPr>
      <t>ojo: DX actuales 'F03X','F09X','F010', 'F011', 'F012', 'F013', 'F018', 'F019','F022', 'F024', 'F028'</t>
    </r>
  </si>
  <si>
    <t xml:space="preserve">cuidados de salud domiciliarios a personas con demencia severa y en precarias condiciones economicas </t>
  </si>
  <si>
    <r>
      <t>Se programara el 4% de lo programado en el subproducto Tratamiento ambulatorio para las personas con deterioro cognitivo (</t>
    </r>
    <r>
      <rPr>
        <sz val="7"/>
        <color rgb="FFFF0000"/>
        <rFont val="Calibri"/>
        <family val="2"/>
        <scheme val="minor"/>
      </rPr>
      <t>con DX F00 al F09X o F010 al F01.9 o F022 al F02.8 - TA</t>
    </r>
    <r>
      <rPr>
        <sz val="7"/>
        <color theme="1"/>
        <rFont val="Calibri"/>
        <family val="2"/>
        <scheme val="minor"/>
      </rPr>
      <t xml:space="preserve">) - (cuidados domiciliarios - 99374 -                                                        </t>
    </r>
    <r>
      <rPr>
        <b/>
        <sz val="7"/>
        <color rgb="FF00B0F0"/>
        <rFont val="Calibri"/>
        <family val="2"/>
        <scheme val="minor"/>
      </rPr>
      <t>OJO:  DX actuales 'F03X','F09X','F010', 'F011', 'F012', 'F013', 'F018', 'F019','F022', 'F024', 'F028'</t>
    </r>
  </si>
  <si>
    <t xml:space="preserve">continuidad de cuidados a personas con trastorno mental grave </t>
  </si>
  <si>
    <t>20% adicional al número de casos con trastorno mental grave atendidos ambulatoriamente el año previo. En caso de establecimientos de salud nuevos o que no tenga reporte de casos previos se programará mínimo 25 pacientes (con DX F200-F209, F21X, F220,F228,F229, F230,F231,F232,F233,F238,F239, F24X, F250,F251,F252,F258,F259, F28X, F29X, F31.2, F31.5, F32.3, F33.3, F06.2, F10.5, F11.5, 
F12.5, F13.5, F14.5, F15.5, F16.5, F17.5, F18.5 y/o F19.5) - (LAB 2) (continuidad - 99207.09)</t>
  </si>
  <si>
    <t xml:space="preserve">Rehabilitacion psicosocial </t>
  </si>
  <si>
    <r>
      <t xml:space="preserve">20% adicional al número de personas con Dx “D” de síndrome o trastorno psicótico y con discapacidad psicosocial que recibieron paquete terapéutico estándar de rehabilitación psicosocial el año previo. 
En caso de establecimientos de salud nuevos o que no tenga reporte de casos previos se programarán mínimo 25 pacientes. con DX F200-F209, F21X, F220,F228,F229, F230,F231,F232,F233,F238,F239, F24X, F250,F251,F252,F258,F259, F28X, F29X, F31.2, F31.5, F32.3, F33.3, F06.2, F10.5, F11.5, 
F12.5, F13.5, F14.5, F15.5, F16.5, F17.5, F18.5 y/o F19.5) (RS - </t>
    </r>
    <r>
      <rPr>
        <b/>
        <sz val="7"/>
        <color theme="1"/>
        <rFont val="Calibri"/>
        <family val="2"/>
        <scheme val="minor"/>
      </rPr>
      <t>99402.17, 97535, 97009, C0011,99207.02, 90872</t>
    </r>
    <r>
      <rPr>
        <sz val="7"/>
        <color theme="1"/>
        <rFont val="Calibri"/>
        <family val="2"/>
        <scheme val="minor"/>
      </rPr>
      <t>)</t>
    </r>
  </si>
  <si>
    <t xml:space="preserve">Rehabilitacion laboral </t>
  </si>
  <si>
    <t>20% adicional al número de personas con Dx “D” de síndrome o trastorno psicótico y con discapacidad psicosocial que recibieron paquete terapéutico estándar de rehabilitación laboral el año previo. 
En caso de establecimientos de salud nuevos o que no tenga reporte de casos previos se programarán mínimo 25 pacientes. con DX F200-F209, F21X, F220,F228,F229, F230,F231,F232,F233,F238,F239, F24X, F250,F251,F252,F258,F259, F28X, F29X, F31.2, F31.5, F32.3, F33.3, F06.2, F10.5, F11.5, 
F12.5, F13.5, F14.5, F15.5, F16.5, F17.5, F18.5 y/o F19.5)          (RL- 97537.01)</t>
  </si>
  <si>
    <t>Tratamiento de personas con trastornos mentales judicializadas</t>
  </si>
  <si>
    <t>Fortalecimiento de redes de apoyo psicosocial (cod. APP 108 - C0071, Z654)</t>
  </si>
  <si>
    <t xml:space="preserve">IPRESS en cuya jurisdicción residen personas o comunidades víctimas de violencia política (registradas en el RUV)
Programan: por lo menos 01 comunidad anual.
</t>
  </si>
  <si>
    <t>Acompañamiento psicosocial a victimas de violencia politica (cod. APP 108 - 99207.07)</t>
  </si>
  <si>
    <t>Reconstruccion de la identidad colectiva (cod. APP 108 - C0006, Z654)</t>
  </si>
  <si>
    <r>
      <t xml:space="preserve">Programar el 20 % de las personas atendidas en la UPSS salud mental o psicología durante el año anterior.          Cod.DX,  99401.19, Z655
</t>
    </r>
    <r>
      <rPr>
        <sz val="11"/>
        <color theme="1"/>
        <rFont val="Calibri"/>
        <family val="2"/>
        <scheme val="minor"/>
      </rPr>
      <t>(99207.08)</t>
    </r>
  </si>
  <si>
    <t xml:space="preserve">Parejas con consejeria en promocion de una convivencia saludable </t>
  </si>
  <si>
    <t>Se programará como minimo un taller de 04 sesiones para trabajar con 15 parejas. Cod. DX, 99401.29</t>
  </si>
  <si>
    <t>persona capacitada</t>
  </si>
  <si>
    <r>
      <t>Se programará por lo menos 01 taller de capacitacion, al menos 30 agentes comunitarios</t>
    </r>
    <r>
      <rPr>
        <sz val="11"/>
        <color theme="1"/>
        <rFont val="Calibri"/>
        <family val="2"/>
        <scheme val="minor"/>
      </rPr>
      <t xml:space="preserve"> (cod. C0006)</t>
    </r>
  </si>
  <si>
    <t xml:space="preserve"> PROGRAMA PRESUPUESTAL 0131 CONTROL Y PREVENCION EN SALUD MENTAL -HOSPITAL II-1 MOYOBAMBA-METAS FISICAS 2024</t>
  </si>
  <si>
    <t xml:space="preserve"> PROGRAMA PRESUPUESTAL 0131 CONTROL Y PREVENCION EN SALUD MENTAL-CENTRO DE SALUD MENTAL COMUNITARIO MOYOBAMBA-METAS FISICAS 2024</t>
  </si>
  <si>
    <t>META 2024</t>
  </si>
  <si>
    <t>METAS FISICAS 2024 - PROGRAMA PRESUPUESTAL 0131 CONTROL Y PREVENCION EN SALUD MENTAL MR ROQUE</t>
  </si>
  <si>
    <t>METAS FISICAS 2024 - PROGRAMA PRESUPUESTAL 0131 CONTROL Y PREVENCION EN SALUD MENTAL MR JERILLO</t>
  </si>
  <si>
    <t>METAS FISICAS 2024 - PROGRAMA PRESUPUESTAL 0131 CONTROL Y PREVENCION EN SALUD MENTAL MR JEPELACIO</t>
  </si>
  <si>
    <t>METAS FISICAS 2024 - PROGRAMA PRESUPUESTAL 0131 CONTROL Y PREVENCION EN SALUD MENTAL MR SORITOR</t>
  </si>
  <si>
    <t>METAS FISICAS 2024 - PROGRAMA PRESUPUESTAL 0131 CONTROL Y PREVENCION EN SALUD MENTAL MR CALZADA</t>
  </si>
  <si>
    <t>METAS FISICAS 2024 - PROGRAMA PRESUPUESTAL 0131 CONTROL Y PREVENCION EN SALUD MENTAL MR LLUYLLUCUCHA</t>
  </si>
  <si>
    <t>METAS FISICAS 2024 - PROGRAMA PRESUPUESTAL 0131 CONTROL Y PREVENCION EN SALUD MENTAL MR YANTALO</t>
  </si>
  <si>
    <t>METAS FISICAS 2024 - PROGRAMA PRESUPUESTAL 0131 CONTROL Y PREVENCION EN SALUD MENTAL MR PUEBLO LIBRE</t>
  </si>
  <si>
    <t xml:space="preserve"> PROGRAMA PRESUPUESTAL 0131 CONTROL Y PREVENCION EN SALUD MENTAL -EESS I-3 I-4 METAS FISICAS 2024</t>
  </si>
  <si>
    <t xml:space="preserve">18-Tratamiento en violencia familiar en el primer nivel de atención no especializado. </t>
  </si>
  <si>
    <t>19-Tratamiento a Niños, Niñas y Adolescentes Afectados por Violencia Infantil</t>
  </si>
  <si>
    <t xml:space="preserve">20-Tratamiento ambulatorio de Niños, Niñas de 0 a 17 años con trastornos  del aspectro autista </t>
  </si>
  <si>
    <t>21-Tratamiento ambulatorio de Niños, Niñas y adolescentes de 0 a 17 años por trastornos  mentales del comportamiento</t>
  </si>
  <si>
    <t xml:space="preserve">22-Tratamiento ambulatorio de personas con depresion </t>
  </si>
  <si>
    <t xml:space="preserve">23-Tratamiento ambulatorio de personas con conducta suicida </t>
  </si>
  <si>
    <t xml:space="preserve">24-Tratamiento ambulatorio de personas con ansiedad </t>
  </si>
  <si>
    <t xml:space="preserve">25-Prevención familiar de conductas de riesgo en adolescentes familias fuertes: amor y limites
</t>
  </si>
  <si>
    <t>26-Sesiones de entrenamiento en habilidades sociales para adolescentes, jóvenes y adultos</t>
  </si>
  <si>
    <t>27-Madres, padres y cuidadores/as con apoyo en estrategias de crianza y conocimientos sobre el desarrollo infantil</t>
  </si>
  <si>
    <t xml:space="preserve">28-Agentes comunitarios de salud realizan vigilancia ciudadana para reducir la violencia fisica causada por la pareja </t>
  </si>
  <si>
    <t>INDICADOR</t>
  </si>
  <si>
    <t>LLUY</t>
  </si>
  <si>
    <t>JER</t>
  </si>
  <si>
    <t>YAN</t>
  </si>
  <si>
    <t>SOR</t>
  </si>
  <si>
    <t>JEP</t>
  </si>
  <si>
    <t>ROQ</t>
  </si>
  <si>
    <t>CAL</t>
  </si>
  <si>
    <t>PUE</t>
  </si>
  <si>
    <t>1-Acompañamiento Clínico Psicosocial</t>
  </si>
  <si>
    <t>2-Tratamiento Especializado en Violencia Familiar</t>
  </si>
  <si>
    <t>3-Tratamiento a Niños, Niñas y Adolescentes Afectados por maltrato Infantil</t>
  </si>
  <si>
    <t xml:space="preserve">4-Tratamiento ambulatorio de Niños, Niñas de 0 a 17 años con trastornos  del aspectro autista </t>
  </si>
  <si>
    <t>5-Tratamiento ambulatorio de Niños, Niñas y adolescentes de 0 a 17 años por trastornos  mentales del comportamiento</t>
  </si>
  <si>
    <t xml:space="preserve">6-Tratamiento ambulatorio de personas con depresion </t>
  </si>
  <si>
    <t xml:space="preserve">7-Tratamiento ambulatorio de personas con conducta suicida </t>
  </si>
  <si>
    <t xml:space="preserve">8-Tratamiento ambulatorio de personas con ansiedad </t>
  </si>
  <si>
    <t>9-Intervenciones breves motivacionales para personas con consumo perjudicial del alcohol y tabaco</t>
  </si>
  <si>
    <t xml:space="preserve">10-intervencion para personas con dependencia del alcohol y tabaco </t>
  </si>
  <si>
    <t xml:space="preserve">11-Tratamiento ambulatorio a personas con sindrome psicotico o trastorno del espectro de la esquizofrenia </t>
  </si>
  <si>
    <t xml:space="preserve">12-Tratamiento ambulatorio de personas con primer episodio psicotico </t>
  </si>
  <si>
    <t xml:space="preserve">13-Rehabilitacion psicosocial </t>
  </si>
  <si>
    <t xml:space="preserve">14-Rehabilitacion laboral </t>
  </si>
  <si>
    <t xml:space="preserve">15-Primeros auxilios psicologicos en situaciones de crisis y emergencias humanitarias </t>
  </si>
  <si>
    <t xml:space="preserve">16-Parejas con consejeria en promocion de una convivencia saludable </t>
  </si>
  <si>
    <t xml:space="preserve">17-Agentes comunitarios de salud realizan vigilancia ciudadana para reducir la violencia fisica causada por la pareja </t>
  </si>
  <si>
    <t>CSMC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</si>
</sst>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u/>
      <sz val="20"/>
      <color theme="1"/>
      <name val="Calibri"/>
      <family val="2"/>
      <scheme val="minor"/>
    </font>
    <font>
      <b/>
      <sz val="11"/>
      <color rgb="FF000000"/>
      <name val="Calibri"/>
      <family val="2"/>
      <scheme val="minor"/>
    </font>
    <font>
      <sz val="7"/>
      <color theme="1"/>
      <name val="Calibri"/>
      <family val="2"/>
      <scheme val="minor"/>
    </font>
    <font>
      <sz val="11"/>
      <color rgb="FF000000"/>
      <name val="Calibri"/>
      <family val="2"/>
      <scheme val="minor"/>
    </font>
    <font>
      <b/>
      <sz val="9"/>
      <color indexed="81"/>
      <name val="Tahoma"/>
      <family val="2"/>
    </font>
    <font>
      <sz val="11"/>
      <color rgb="FFFF0000"/>
      <name val="Calibri"/>
      <family val="2"/>
      <scheme val="minor"/>
    </font>
    <font>
      <b/>
      <sz val="8"/>
      <color theme="1"/>
      <name val="Calibri"/>
      <family val="2"/>
      <scheme val="minor"/>
    </font>
    <font>
      <sz val="7"/>
      <color rgb="FFFF0000"/>
      <name val="Calibri"/>
      <family val="2"/>
      <scheme val="minor"/>
    </font>
    <font>
      <b/>
      <sz val="7"/>
      <color theme="1"/>
      <name val="Calibri"/>
      <family val="2"/>
      <scheme val="minor"/>
    </font>
    <font>
      <sz val="7"/>
      <name val="Calibri"/>
      <family val="2"/>
      <scheme val="minor"/>
    </font>
    <font>
      <b/>
      <sz val="7"/>
      <color rgb="FF00B0F0"/>
      <name val="Calibri"/>
      <family val="2"/>
      <scheme val="minor"/>
    </font>
    <font>
      <b/>
      <u/>
      <sz val="14"/>
      <color theme="1"/>
      <name val="Calibri"/>
      <family val="2"/>
      <scheme val="minor"/>
    </font>
    <font>
      <b/>
      <sz val="14"/>
      <color theme="1"/>
      <name val="Calibri"/>
      <family val="2"/>
      <scheme val="minor"/>
    </font>
  </fonts>
  <fills count="11">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7" tint="0.39997558519241921"/>
        <bgColor indexed="64"/>
      </patternFill>
    </fill>
    <fill>
      <patternFill patternType="solid">
        <fgColor rgb="FF0070C0"/>
        <bgColor indexed="64"/>
      </patternFill>
    </fill>
    <fill>
      <patternFill patternType="solid">
        <fgColor rgb="FFFF0000"/>
        <bgColor indexed="64"/>
      </patternFill>
    </fill>
    <fill>
      <patternFill patternType="solid">
        <fgColor theme="0"/>
        <bgColor indexed="64"/>
      </patternFill>
    </fill>
    <fill>
      <patternFill patternType="solid">
        <fgColor theme="5"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116">
    <xf numFmtId="0" fontId="0" fillId="0" borderId="0" xfId="0"/>
    <xf numFmtId="0" fontId="2" fillId="0" borderId="0" xfId="0" applyFont="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vertical="center"/>
    </xf>
    <xf numFmtId="0" fontId="1" fillId="0" borderId="1" xfId="0" applyFont="1" applyBorder="1" applyAlignment="1">
      <alignment horizontal="center" vertical="center" wrapText="1"/>
    </xf>
    <xf numFmtId="0" fontId="3" fillId="0" borderId="1" xfId="0" applyFont="1" applyBorder="1" applyAlignment="1">
      <alignment horizontal="left" vertical="top" wrapText="1" readingOrder="1"/>
    </xf>
    <xf numFmtId="0" fontId="0" fillId="0" borderId="1" xfId="0" applyBorder="1" applyAlignment="1">
      <alignment vertical="center"/>
    </xf>
    <xf numFmtId="0" fontId="0" fillId="3" borderId="1" xfId="0" applyFill="1" applyBorder="1" applyAlignment="1">
      <alignment horizontal="center"/>
    </xf>
    <xf numFmtId="0" fontId="0" fillId="0" borderId="1" xfId="0" applyBorder="1" applyAlignment="1">
      <alignment horizontal="center" vertical="center"/>
    </xf>
    <xf numFmtId="9" fontId="4" fillId="0" borderId="1" xfId="0" applyNumberFormat="1" applyFont="1" applyBorder="1" applyAlignment="1">
      <alignment horizontal="center" vertical="center" wrapText="1"/>
    </xf>
    <xf numFmtId="1" fontId="0" fillId="0" borderId="1" xfId="0" applyNumberFormat="1" applyBorder="1" applyAlignment="1">
      <alignment horizontal="center" vertical="center"/>
    </xf>
    <xf numFmtId="0" fontId="0" fillId="4" borderId="1" xfId="0" applyFill="1" applyBorder="1" applyAlignment="1">
      <alignment horizontal="center" vertical="center"/>
    </xf>
    <xf numFmtId="0" fontId="3" fillId="0" borderId="1" xfId="0" applyFont="1" applyBorder="1" applyAlignment="1">
      <alignment horizontal="left" vertical="center" wrapText="1" readingOrder="1"/>
    </xf>
    <xf numFmtId="0" fontId="5" fillId="0" borderId="1" xfId="0" applyFont="1" applyBorder="1" applyAlignment="1">
      <alignment horizontal="left" vertical="center" wrapText="1" readingOrder="1"/>
    </xf>
    <xf numFmtId="0" fontId="1"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left" vertical="center" wrapText="1" readingOrder="1"/>
    </xf>
    <xf numFmtId="0" fontId="0" fillId="0" borderId="0" xfId="0" applyAlignment="1">
      <alignment horizontal="center"/>
    </xf>
    <xf numFmtId="9" fontId="4" fillId="0" borderId="0" xfId="0" applyNumberFormat="1" applyFont="1" applyAlignment="1">
      <alignment horizontal="center" vertical="center" wrapText="1"/>
    </xf>
    <xf numFmtId="0" fontId="0" fillId="0" borderId="0" xfId="0" applyAlignment="1">
      <alignment horizontal="center" vertical="center"/>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0" fillId="3" borderId="1" xfId="0" applyFill="1" applyBorder="1" applyAlignment="1">
      <alignment horizontal="center" vertical="center"/>
    </xf>
    <xf numFmtId="0" fontId="0" fillId="0" borderId="1" xfId="0" applyBorder="1" applyAlignment="1">
      <alignment vertical="center" wrapText="1"/>
    </xf>
    <xf numFmtId="0" fontId="1" fillId="0" borderId="1" xfId="0" applyFont="1" applyBorder="1" applyAlignment="1">
      <alignment wrapText="1"/>
    </xf>
    <xf numFmtId="9" fontId="4" fillId="4" borderId="1" xfId="0" applyNumberFormat="1" applyFont="1" applyFill="1" applyBorder="1" applyAlignment="1">
      <alignment horizontal="center" vertical="center" wrapText="1"/>
    </xf>
    <xf numFmtId="0" fontId="0" fillId="4" borderId="1" xfId="0" applyFill="1" applyBorder="1" applyAlignment="1">
      <alignment horizontal="center"/>
    </xf>
    <xf numFmtId="0" fontId="0" fillId="0" borderId="1" xfId="0" applyBorder="1" applyAlignment="1">
      <alignment wrapText="1"/>
    </xf>
    <xf numFmtId="0" fontId="1" fillId="2" borderId="1" xfId="0" applyFont="1" applyFill="1" applyBorder="1" applyAlignment="1">
      <alignment horizontal="center"/>
    </xf>
    <xf numFmtId="0" fontId="0" fillId="3" borderId="1" xfId="0" applyFill="1" applyBorder="1" applyAlignment="1">
      <alignment vertical="center"/>
    </xf>
    <xf numFmtId="9" fontId="0" fillId="0" borderId="2" xfId="0" applyNumberFormat="1" applyBorder="1" applyAlignment="1">
      <alignment horizontal="center" vertical="center" wrapText="1"/>
    </xf>
    <xf numFmtId="0" fontId="1" fillId="0" borderId="1" xfId="0" applyFont="1" applyBorder="1" applyAlignment="1">
      <alignment horizontal="center" wrapText="1"/>
    </xf>
    <xf numFmtId="0" fontId="1" fillId="3" borderId="1" xfId="0" applyFont="1" applyFill="1" applyBorder="1" applyAlignment="1">
      <alignment horizontal="center"/>
    </xf>
    <xf numFmtId="9" fontId="0" fillId="0" borderId="1" xfId="0" applyNumberFormat="1" applyBorder="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vertical="center" wrapText="1"/>
    </xf>
    <xf numFmtId="0" fontId="1" fillId="3" borderId="2" xfId="0" applyFont="1" applyFill="1" applyBorder="1" applyAlignment="1">
      <alignment horizontal="center"/>
    </xf>
    <xf numFmtId="0" fontId="0" fillId="0" borderId="2" xfId="0" applyBorder="1" applyAlignment="1">
      <alignment horizontal="center" vertical="center" wrapText="1"/>
    </xf>
    <xf numFmtId="0" fontId="1" fillId="0" borderId="2" xfId="0" applyFont="1" applyBorder="1" applyAlignment="1">
      <alignment horizontal="center"/>
    </xf>
    <xf numFmtId="0" fontId="0" fillId="0" borderId="2" xfId="0" applyBorder="1" applyAlignment="1">
      <alignment vertical="center" wrapText="1"/>
    </xf>
    <xf numFmtId="0" fontId="0" fillId="0" borderId="2" xfId="0" applyBorder="1" applyAlignment="1">
      <alignment vertical="center"/>
    </xf>
    <xf numFmtId="0" fontId="0" fillId="3" borderId="2" xfId="0" applyFill="1" applyBorder="1" applyAlignment="1">
      <alignment vertical="center"/>
    </xf>
    <xf numFmtId="0" fontId="0" fillId="3" borderId="2" xfId="0" applyFill="1" applyBorder="1" applyAlignment="1">
      <alignment horizontal="center" vertical="center"/>
    </xf>
    <xf numFmtId="0" fontId="0" fillId="0" borderId="2" xfId="0" applyBorder="1" applyAlignment="1">
      <alignment horizontal="center" vertical="center"/>
    </xf>
    <xf numFmtId="0" fontId="0" fillId="0" borderId="1" xfId="0" applyBorder="1"/>
    <xf numFmtId="0" fontId="0" fillId="4" borderId="1" xfId="0" applyFill="1" applyBorder="1" applyAlignment="1">
      <alignment vertical="center" wrapText="1"/>
    </xf>
    <xf numFmtId="0" fontId="7" fillId="0" borderId="0" xfId="0" applyFont="1"/>
    <xf numFmtId="0" fontId="8" fillId="2" borderId="1" xfId="0" applyFont="1" applyFill="1" applyBorder="1" applyAlignment="1">
      <alignment horizontal="center" vertical="center" wrapText="1"/>
    </xf>
    <xf numFmtId="0" fontId="2" fillId="6" borderId="0" xfId="0" applyFont="1" applyFill="1" applyAlignment="1">
      <alignment horizontal="center" vertical="center" wrapText="1"/>
    </xf>
    <xf numFmtId="0" fontId="1" fillId="6" borderId="1" xfId="0" applyFont="1" applyFill="1" applyBorder="1" applyAlignment="1">
      <alignment horizontal="center" vertical="center" wrapText="1"/>
    </xf>
    <xf numFmtId="0" fontId="0" fillId="6" borderId="1" xfId="0" applyFill="1" applyBorder="1" applyAlignment="1">
      <alignment horizontal="center" vertical="center"/>
    </xf>
    <xf numFmtId="0" fontId="1" fillId="6" borderId="1" xfId="0" applyFont="1" applyFill="1" applyBorder="1" applyAlignment="1">
      <alignment horizontal="center"/>
    </xf>
    <xf numFmtId="0" fontId="1" fillId="6" borderId="2" xfId="0" applyFont="1" applyFill="1" applyBorder="1" applyAlignment="1">
      <alignment horizontal="center"/>
    </xf>
    <xf numFmtId="0" fontId="0" fillId="6" borderId="1" xfId="0" applyFill="1" applyBorder="1" applyAlignment="1">
      <alignment horizontal="center"/>
    </xf>
    <xf numFmtId="0" fontId="0" fillId="6" borderId="0" xfId="0" applyFill="1" applyAlignment="1">
      <alignment horizontal="center"/>
    </xf>
    <xf numFmtId="0" fontId="0" fillId="6" borderId="2" xfId="0" applyFill="1" applyBorder="1" applyAlignment="1">
      <alignment horizontal="center" vertical="center"/>
    </xf>
    <xf numFmtId="0" fontId="2" fillId="7" borderId="0" xfId="0" applyFont="1" applyFill="1" applyAlignment="1">
      <alignment horizontal="center" vertical="center" wrapText="1"/>
    </xf>
    <xf numFmtId="0" fontId="1" fillId="7" borderId="1" xfId="0" applyFont="1" applyFill="1" applyBorder="1" applyAlignment="1">
      <alignment horizontal="center"/>
    </xf>
    <xf numFmtId="0" fontId="1" fillId="7" borderId="1" xfId="0" applyFont="1" applyFill="1" applyBorder="1" applyAlignment="1">
      <alignment horizontal="center" vertical="center" wrapText="1"/>
    </xf>
    <xf numFmtId="0" fontId="0" fillId="7" borderId="1" xfId="0" applyFill="1" applyBorder="1" applyAlignment="1">
      <alignment horizontal="center"/>
    </xf>
    <xf numFmtId="0" fontId="0" fillId="7" borderId="1" xfId="0" applyFill="1" applyBorder="1" applyAlignment="1">
      <alignment horizontal="center" vertical="center"/>
    </xf>
    <xf numFmtId="0" fontId="0" fillId="7" borderId="0" xfId="0" applyFill="1" applyAlignment="1">
      <alignment horizontal="center"/>
    </xf>
    <xf numFmtId="0" fontId="1" fillId="7" borderId="2" xfId="0" applyFont="1" applyFill="1" applyBorder="1" applyAlignment="1">
      <alignment horizontal="center"/>
    </xf>
    <xf numFmtId="0" fontId="0" fillId="7" borderId="2" xfId="0" applyFill="1" applyBorder="1" applyAlignment="1">
      <alignment horizontal="center" vertical="center"/>
    </xf>
    <xf numFmtId="1" fontId="0" fillId="0" borderId="4" xfId="0" applyNumberFormat="1" applyBorder="1" applyAlignment="1">
      <alignment horizontal="center" vertical="center"/>
    </xf>
    <xf numFmtId="1" fontId="0" fillId="0" borderId="0" xfId="0" applyNumberFormat="1" applyAlignment="1">
      <alignment horizontal="center" vertical="center"/>
    </xf>
    <xf numFmtId="1" fontId="0" fillId="0" borderId="2" xfId="0" applyNumberFormat="1" applyBorder="1" applyAlignment="1">
      <alignment horizontal="center" vertical="center"/>
    </xf>
    <xf numFmtId="1" fontId="0" fillId="0" borderId="3" xfId="0" applyNumberFormat="1" applyBorder="1" applyAlignment="1">
      <alignment horizontal="center" vertical="center"/>
    </xf>
    <xf numFmtId="0" fontId="1" fillId="0" borderId="0" xfId="0" applyFont="1" applyAlignment="1">
      <alignment horizontal="center" vertical="center" wrapText="1"/>
    </xf>
    <xf numFmtId="0" fontId="0" fillId="0" borderId="1" xfId="0" applyBorder="1" applyAlignment="1">
      <alignment horizontal="center"/>
    </xf>
    <xf numFmtId="0" fontId="4" fillId="0" borderId="1" xfId="0" applyFont="1" applyBorder="1" applyAlignment="1">
      <alignment horizontal="center" vertical="center" wrapText="1"/>
    </xf>
    <xf numFmtId="0" fontId="0" fillId="8" borderId="1" xfId="0" applyFill="1" applyBorder="1" applyAlignment="1">
      <alignment horizontal="center" vertical="center"/>
    </xf>
    <xf numFmtId="0" fontId="0" fillId="4" borderId="1" xfId="0" applyFill="1" applyBorder="1" applyAlignment="1">
      <alignment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0" fillId="9" borderId="1" xfId="0" applyFill="1" applyBorder="1" applyAlignment="1">
      <alignment vertical="center" wrapText="1"/>
    </xf>
    <xf numFmtId="9" fontId="9" fillId="0" borderId="1" xfId="0" applyNumberFormat="1" applyFont="1" applyBorder="1" applyAlignment="1">
      <alignment horizontal="center" vertical="center" wrapText="1"/>
    </xf>
    <xf numFmtId="0" fontId="0" fillId="9" borderId="1" xfId="0" applyFill="1" applyBorder="1" applyAlignment="1">
      <alignment wrapText="1"/>
    </xf>
    <xf numFmtId="0" fontId="0" fillId="10" borderId="1" xfId="0" applyFill="1" applyBorder="1" applyAlignment="1">
      <alignment horizontal="left" vertical="center" wrapText="1"/>
    </xf>
    <xf numFmtId="0" fontId="0" fillId="10" borderId="1" xfId="0" applyFill="1" applyBorder="1" applyAlignment="1">
      <alignment horizontal="center" vertical="center"/>
    </xf>
    <xf numFmtId="9" fontId="4" fillId="10" borderId="1" xfId="0" applyNumberFormat="1" applyFont="1" applyFill="1" applyBorder="1" applyAlignment="1">
      <alignment horizontal="center" vertical="center" wrapText="1"/>
    </xf>
    <xf numFmtId="9" fontId="4" fillId="9" borderId="1" xfId="0" applyNumberFormat="1" applyFont="1" applyFill="1" applyBorder="1" applyAlignment="1">
      <alignment horizontal="center" vertical="center" wrapText="1"/>
    </xf>
    <xf numFmtId="0" fontId="0" fillId="8" borderId="1" xfId="0" applyFill="1" applyBorder="1" applyAlignment="1">
      <alignment vertical="center" wrapText="1"/>
    </xf>
    <xf numFmtId="0" fontId="0" fillId="8" borderId="1" xfId="0" applyFill="1" applyBorder="1"/>
    <xf numFmtId="1" fontId="0" fillId="0" borderId="0" xfId="0" applyNumberFormat="1"/>
    <xf numFmtId="1" fontId="1" fillId="2" borderId="1" xfId="0" applyNumberFormat="1" applyFont="1" applyFill="1" applyBorder="1" applyAlignment="1">
      <alignment horizontal="center" vertical="center"/>
    </xf>
    <xf numFmtId="1" fontId="1" fillId="0" borderId="1" xfId="0" applyNumberFormat="1" applyFont="1" applyBorder="1" applyAlignment="1">
      <alignment horizontal="center" vertical="center"/>
    </xf>
    <xf numFmtId="1" fontId="1" fillId="2" borderId="1" xfId="0" applyNumberFormat="1" applyFont="1" applyFill="1" applyBorder="1" applyAlignment="1">
      <alignment horizontal="center"/>
    </xf>
    <xf numFmtId="1" fontId="1" fillId="0" borderId="1" xfId="0" applyNumberFormat="1" applyFont="1" applyBorder="1" applyAlignment="1">
      <alignment horizontal="center"/>
    </xf>
    <xf numFmtId="1" fontId="1" fillId="0" borderId="2" xfId="0" applyNumberFormat="1" applyFont="1" applyBorder="1" applyAlignment="1">
      <alignment horizontal="center"/>
    </xf>
    <xf numFmtId="1" fontId="0" fillId="0" borderId="1" xfId="0" applyNumberFormat="1" applyBorder="1"/>
    <xf numFmtId="1" fontId="1" fillId="0" borderId="2" xfId="0" applyNumberFormat="1" applyFont="1" applyBorder="1" applyAlignment="1">
      <alignment horizontal="center" vertical="center"/>
    </xf>
    <xf numFmtId="0" fontId="1" fillId="0" borderId="0" xfId="0" applyFont="1" applyAlignment="1">
      <alignment vertical="center" wrapText="1"/>
    </xf>
    <xf numFmtId="0" fontId="0" fillId="4" borderId="0" xfId="0" applyFill="1"/>
    <xf numFmtId="0" fontId="1" fillId="0" borderId="1" xfId="0" applyFont="1" applyBorder="1" applyAlignment="1">
      <alignment horizontal="center"/>
    </xf>
    <xf numFmtId="0" fontId="14" fillId="0" borderId="1" xfId="0" applyFont="1" applyBorder="1"/>
    <xf numFmtId="1" fontId="0" fillId="0" borderId="1" xfId="0" applyNumberFormat="1" applyBorder="1" applyAlignment="1">
      <alignment horizontal="center"/>
    </xf>
    <xf numFmtId="0" fontId="14" fillId="0" borderId="1" xfId="0" applyFont="1" applyBorder="1" applyAlignment="1">
      <alignment horizontal="center"/>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xf>
    <xf numFmtId="9" fontId="0" fillId="0" borderId="2" xfId="0" applyNumberFormat="1" applyBorder="1" applyAlignment="1">
      <alignment horizontal="center" vertical="center" wrapText="1"/>
    </xf>
    <xf numFmtId="9" fontId="0" fillId="0" borderId="3" xfId="0" applyNumberFormat="1" applyBorder="1" applyAlignment="1">
      <alignment horizontal="center" vertical="center" wrapText="1"/>
    </xf>
    <xf numFmtId="9" fontId="0" fillId="0" borderId="4" xfId="0" applyNumberFormat="1" applyBorder="1" applyAlignment="1">
      <alignment horizontal="center" vertical="center" wrapText="1"/>
    </xf>
    <xf numFmtId="0" fontId="13" fillId="2" borderId="1"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9" fontId="0" fillId="9" borderId="1" xfId="0" applyNumberFormat="1" applyFill="1" applyBorder="1" applyAlignment="1">
      <alignment horizontal="center" vertical="center" wrapText="1"/>
    </xf>
    <xf numFmtId="0" fontId="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T56"/>
  <sheetViews>
    <sheetView topLeftCell="A25" workbookViewId="0">
      <selection activeCell="D32" sqref="D32"/>
    </sheetView>
  </sheetViews>
  <sheetFormatPr baseColWidth="10" defaultColWidth="9.140625" defaultRowHeight="15" x14ac:dyDescent="0.25"/>
  <cols>
    <col min="1" max="1" width="8" customWidth="1"/>
    <col min="2" max="2" width="19" customWidth="1"/>
    <col min="3" max="3" width="33.5703125" bestFit="1" customWidth="1"/>
    <col min="4" max="4" width="33.5703125" customWidth="1"/>
    <col min="5" max="5" width="16.5703125" customWidth="1"/>
    <col min="6" max="6" width="8.7109375" style="57" customWidth="1"/>
    <col min="7" max="7" width="8.7109375" hidden="1" customWidth="1"/>
    <col min="8" max="18" width="8.7109375" style="18" customWidth="1"/>
    <col min="19" max="19" width="8.7109375" style="18" hidden="1" customWidth="1"/>
    <col min="20" max="20" width="8.7109375" style="64" customWidth="1"/>
    <col min="21" max="21" width="10.85546875" style="18" customWidth="1"/>
    <col min="22" max="30" width="8" style="18" customWidth="1"/>
    <col min="31" max="31" width="8" style="18" hidden="1" customWidth="1"/>
    <col min="32" max="32" width="37.7109375" customWidth="1"/>
    <col min="33" max="45" width="7.140625" customWidth="1"/>
    <col min="46" max="46" width="7.42578125" customWidth="1"/>
  </cols>
  <sheetData>
    <row r="2" spans="2:46" x14ac:dyDescent="0.25">
      <c r="B2" s="101" t="s">
        <v>0</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row>
    <row r="3" spans="2:46" x14ac:dyDescent="0.25">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row>
    <row r="4" spans="2:46" ht="27" customHeight="1" x14ac:dyDescent="0.25">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row>
    <row r="5" spans="2:46" ht="26.25" x14ac:dyDescent="0.25">
      <c r="B5" s="1"/>
      <c r="C5" s="1"/>
      <c r="D5" s="1"/>
      <c r="E5" s="1"/>
      <c r="F5" s="51"/>
      <c r="G5" s="1"/>
      <c r="H5" s="1"/>
      <c r="I5" s="1"/>
      <c r="J5" s="1"/>
      <c r="K5" s="1"/>
      <c r="L5" s="1"/>
      <c r="M5" s="1"/>
      <c r="N5" s="1"/>
      <c r="O5" s="1"/>
      <c r="P5" s="1"/>
      <c r="Q5" s="1"/>
      <c r="R5" s="1"/>
      <c r="S5" s="1"/>
      <c r="T5" s="59"/>
      <c r="U5" s="1"/>
      <c r="V5" s="1"/>
      <c r="W5" s="1"/>
      <c r="X5" s="1"/>
      <c r="Y5" s="1"/>
      <c r="Z5" s="1"/>
      <c r="AA5" s="1"/>
      <c r="AB5" s="1"/>
      <c r="AC5" s="1"/>
      <c r="AD5" s="1"/>
      <c r="AE5" s="1"/>
      <c r="AF5" s="1"/>
      <c r="AG5" s="1"/>
      <c r="AH5" s="1"/>
      <c r="AI5" s="1"/>
      <c r="AJ5" s="1"/>
      <c r="AK5" s="1"/>
      <c r="AL5" s="1"/>
      <c r="AM5" s="1"/>
      <c r="AN5" s="1"/>
      <c r="AO5" s="1"/>
      <c r="AP5" s="1"/>
      <c r="AQ5" s="1"/>
      <c r="AR5" s="1"/>
      <c r="AS5" s="1"/>
      <c r="AT5" s="1"/>
    </row>
    <row r="6" spans="2:46" x14ac:dyDescent="0.25">
      <c r="H6" s="107" t="s">
        <v>111</v>
      </c>
      <c r="I6" s="107"/>
      <c r="J6" s="107"/>
      <c r="K6" s="107"/>
      <c r="L6" s="107"/>
      <c r="M6" s="107"/>
      <c r="N6" s="107"/>
      <c r="O6" s="107"/>
      <c r="P6" s="107"/>
      <c r="Q6" s="107"/>
      <c r="R6" s="107"/>
      <c r="S6" s="37"/>
      <c r="T6" s="60"/>
      <c r="U6" s="107" t="s">
        <v>112</v>
      </c>
      <c r="V6" s="107"/>
      <c r="W6" s="107"/>
      <c r="X6" s="107"/>
      <c r="Y6" s="107"/>
      <c r="Z6" s="107"/>
      <c r="AA6" s="107"/>
      <c r="AB6" s="107"/>
      <c r="AC6" s="107"/>
      <c r="AD6" s="107"/>
      <c r="AE6" s="15"/>
    </row>
    <row r="7" spans="2:46" s="4" customFormat="1" ht="45" x14ac:dyDescent="0.25">
      <c r="B7" s="2" t="s">
        <v>1</v>
      </c>
      <c r="C7" s="2" t="s">
        <v>2</v>
      </c>
      <c r="D7" s="2" t="s">
        <v>3</v>
      </c>
      <c r="E7" s="2" t="s">
        <v>4</v>
      </c>
      <c r="F7" s="52" t="s">
        <v>5</v>
      </c>
      <c r="G7" s="3" t="s">
        <v>6</v>
      </c>
      <c r="H7" s="50" t="s">
        <v>91</v>
      </c>
      <c r="I7" s="50" t="s">
        <v>92</v>
      </c>
      <c r="J7" s="50" t="s">
        <v>93</v>
      </c>
      <c r="K7" s="50" t="s">
        <v>94</v>
      </c>
      <c r="L7" s="50" t="s">
        <v>95</v>
      </c>
      <c r="M7" s="50" t="s">
        <v>96</v>
      </c>
      <c r="N7" s="50" t="s">
        <v>97</v>
      </c>
      <c r="O7" s="50" t="s">
        <v>98</v>
      </c>
      <c r="P7" s="50" t="s">
        <v>99</v>
      </c>
      <c r="Q7" s="50" t="s">
        <v>100</v>
      </c>
      <c r="R7" s="3"/>
      <c r="S7" s="3"/>
      <c r="T7" s="61" t="s">
        <v>113</v>
      </c>
      <c r="U7" s="50" t="s">
        <v>91</v>
      </c>
      <c r="V7" s="50" t="s">
        <v>92</v>
      </c>
      <c r="W7" s="50" t="s">
        <v>93</v>
      </c>
      <c r="X7" s="50" t="s">
        <v>94</v>
      </c>
      <c r="Y7" s="50" t="s">
        <v>95</v>
      </c>
      <c r="Z7" s="50" t="s">
        <v>96</v>
      </c>
      <c r="AA7" s="50" t="s">
        <v>97</v>
      </c>
      <c r="AB7" s="50" t="s">
        <v>98</v>
      </c>
      <c r="AC7" s="50" t="s">
        <v>99</v>
      </c>
      <c r="AD7" s="50" t="s">
        <v>100</v>
      </c>
      <c r="AE7" s="50"/>
      <c r="AF7" s="2" t="s">
        <v>7</v>
      </c>
      <c r="AG7" s="2" t="s">
        <v>8</v>
      </c>
      <c r="AH7" s="2" t="s">
        <v>9</v>
      </c>
      <c r="AI7" s="2" t="s">
        <v>10</v>
      </c>
      <c r="AJ7" s="2" t="s">
        <v>11</v>
      </c>
      <c r="AK7" s="2" t="s">
        <v>12</v>
      </c>
      <c r="AL7" s="2" t="s">
        <v>13</v>
      </c>
      <c r="AM7" s="2" t="s">
        <v>14</v>
      </c>
      <c r="AN7" s="2" t="s">
        <v>15</v>
      </c>
      <c r="AO7" s="2" t="s">
        <v>16</v>
      </c>
      <c r="AP7" s="2" t="s">
        <v>17</v>
      </c>
      <c r="AQ7" s="2" t="s">
        <v>18</v>
      </c>
      <c r="AR7" s="2" t="s">
        <v>19</v>
      </c>
      <c r="AS7" s="2" t="s">
        <v>20</v>
      </c>
      <c r="AT7" s="2" t="s">
        <v>21</v>
      </c>
    </row>
    <row r="8" spans="2:46" ht="78" customHeight="1" x14ac:dyDescent="0.25">
      <c r="B8" s="102" t="s">
        <v>22</v>
      </c>
      <c r="C8" s="103" t="s">
        <v>23</v>
      </c>
      <c r="D8" s="6" t="s">
        <v>24</v>
      </c>
      <c r="E8" s="7" t="s">
        <v>25</v>
      </c>
      <c r="F8" s="56">
        <v>1</v>
      </c>
      <c r="G8" s="8">
        <v>41457</v>
      </c>
      <c r="H8" s="25">
        <v>196</v>
      </c>
      <c r="I8" s="25">
        <v>5163</v>
      </c>
      <c r="J8" s="25">
        <v>1000</v>
      </c>
      <c r="K8" s="25">
        <v>874</v>
      </c>
      <c r="L8" s="25">
        <v>2811</v>
      </c>
      <c r="M8" s="25">
        <v>960</v>
      </c>
      <c r="N8" s="25">
        <v>715</v>
      </c>
      <c r="O8" s="25">
        <v>587</v>
      </c>
      <c r="P8" s="25">
        <v>549</v>
      </c>
      <c r="Q8" s="25">
        <v>65</v>
      </c>
      <c r="R8" s="8"/>
      <c r="S8" s="8"/>
      <c r="T8" s="62">
        <v>70</v>
      </c>
      <c r="U8" s="11">
        <f t="shared" ref="U8:AD8" si="0">H8*$T$8/100</f>
        <v>137.19999999999999</v>
      </c>
      <c r="V8" s="11">
        <f t="shared" si="0"/>
        <v>3614.1</v>
      </c>
      <c r="W8" s="11">
        <f t="shared" si="0"/>
        <v>700</v>
      </c>
      <c r="X8" s="11">
        <f t="shared" si="0"/>
        <v>611.79999999999995</v>
      </c>
      <c r="Y8" s="11">
        <f t="shared" si="0"/>
        <v>1967.7</v>
      </c>
      <c r="Z8" s="11">
        <f t="shared" si="0"/>
        <v>672</v>
      </c>
      <c r="AA8" s="11">
        <f t="shared" si="0"/>
        <v>500.5</v>
      </c>
      <c r="AB8" s="11">
        <f t="shared" si="0"/>
        <v>410.9</v>
      </c>
      <c r="AC8" s="11">
        <f t="shared" si="0"/>
        <v>384.3</v>
      </c>
      <c r="AD8" s="11">
        <f t="shared" si="0"/>
        <v>45.5</v>
      </c>
      <c r="AE8" s="11"/>
      <c r="AF8" s="10" t="s">
        <v>26</v>
      </c>
      <c r="AG8" s="11">
        <f t="shared" ref="AG8:AG13" si="1">U8</f>
        <v>137.19999999999999</v>
      </c>
      <c r="AH8" s="9"/>
      <c r="AI8" s="9"/>
      <c r="AJ8" s="9"/>
      <c r="AK8" s="9"/>
      <c r="AL8" s="9"/>
      <c r="AM8" s="9"/>
      <c r="AN8" s="9"/>
      <c r="AO8" s="9"/>
      <c r="AP8" s="9"/>
      <c r="AQ8" s="9"/>
      <c r="AR8" s="9"/>
      <c r="AS8" s="9"/>
      <c r="AT8" s="12">
        <f t="shared" ref="AT8:AT12" si="2">SUM(AH8:AS8)</f>
        <v>0</v>
      </c>
    </row>
    <row r="9" spans="2:46" ht="48.75" customHeight="1" x14ac:dyDescent="0.25">
      <c r="B9" s="102"/>
      <c r="C9" s="103"/>
      <c r="D9" s="13" t="s">
        <v>27</v>
      </c>
      <c r="E9" s="7" t="s">
        <v>25</v>
      </c>
      <c r="F9" s="56">
        <v>2</v>
      </c>
      <c r="G9" s="8">
        <v>43442</v>
      </c>
      <c r="H9" s="8">
        <v>8276</v>
      </c>
      <c r="I9" s="8">
        <v>6687</v>
      </c>
      <c r="J9" s="8">
        <v>1545</v>
      </c>
      <c r="K9" s="8">
        <v>1207</v>
      </c>
      <c r="L9" s="8">
        <v>3779</v>
      </c>
      <c r="M9" s="8">
        <v>1272</v>
      </c>
      <c r="N9" s="8">
        <v>773</v>
      </c>
      <c r="O9" s="8">
        <v>888</v>
      </c>
      <c r="P9" s="8">
        <v>714</v>
      </c>
      <c r="Q9" s="8">
        <v>441</v>
      </c>
      <c r="R9" s="8"/>
      <c r="S9" s="8"/>
      <c r="T9" s="62">
        <v>30</v>
      </c>
      <c r="U9" s="11">
        <f t="shared" ref="U9:AD9" si="3">H9*$T$9/100</f>
        <v>2482.8000000000002</v>
      </c>
      <c r="V9" s="11">
        <f t="shared" si="3"/>
        <v>2006.1</v>
      </c>
      <c r="W9" s="11">
        <f t="shared" si="3"/>
        <v>463.5</v>
      </c>
      <c r="X9" s="11">
        <f t="shared" si="3"/>
        <v>362.1</v>
      </c>
      <c r="Y9" s="11">
        <f t="shared" si="3"/>
        <v>1133.7</v>
      </c>
      <c r="Z9" s="11">
        <f t="shared" si="3"/>
        <v>381.6</v>
      </c>
      <c r="AA9" s="11">
        <f t="shared" si="3"/>
        <v>231.9</v>
      </c>
      <c r="AB9" s="11">
        <f t="shared" si="3"/>
        <v>266.39999999999998</v>
      </c>
      <c r="AC9" s="11">
        <f t="shared" si="3"/>
        <v>214.2</v>
      </c>
      <c r="AD9" s="11">
        <f t="shared" si="3"/>
        <v>132.30000000000001</v>
      </c>
      <c r="AE9" s="11"/>
      <c r="AF9" s="10" t="s">
        <v>28</v>
      </c>
      <c r="AG9" s="11">
        <f t="shared" si="1"/>
        <v>2482.8000000000002</v>
      </c>
      <c r="AH9" s="9"/>
      <c r="AI9" s="9"/>
      <c r="AJ9" s="9"/>
      <c r="AK9" s="9"/>
      <c r="AL9" s="9"/>
      <c r="AM9" s="9"/>
      <c r="AN9" s="9"/>
      <c r="AO9" s="9"/>
      <c r="AP9" s="9"/>
      <c r="AQ9" s="9"/>
      <c r="AR9" s="9"/>
      <c r="AS9" s="9"/>
      <c r="AT9" s="12">
        <f t="shared" si="2"/>
        <v>0</v>
      </c>
    </row>
    <row r="10" spans="2:46" ht="45" x14ac:dyDescent="0.25">
      <c r="B10" s="102"/>
      <c r="C10" s="103"/>
      <c r="D10" s="14" t="s">
        <v>29</v>
      </c>
      <c r="E10" s="7" t="s">
        <v>25</v>
      </c>
      <c r="F10" s="56">
        <v>3</v>
      </c>
      <c r="G10" s="8">
        <v>2568</v>
      </c>
      <c r="H10" s="8"/>
      <c r="I10" s="8">
        <v>740</v>
      </c>
      <c r="J10" s="8">
        <v>131</v>
      </c>
      <c r="K10" s="8">
        <v>155</v>
      </c>
      <c r="L10" s="8">
        <v>275</v>
      </c>
      <c r="M10" s="8">
        <v>101</v>
      </c>
      <c r="N10" s="8">
        <v>50</v>
      </c>
      <c r="O10" s="8">
        <v>79</v>
      </c>
      <c r="P10" s="8">
        <v>39</v>
      </c>
      <c r="Q10" s="8">
        <v>4</v>
      </c>
      <c r="R10" s="8"/>
      <c r="S10" s="8"/>
      <c r="T10" s="62">
        <v>70</v>
      </c>
      <c r="U10" s="11">
        <f t="shared" ref="U10:AD10" si="4">H10*$T$10/100</f>
        <v>0</v>
      </c>
      <c r="V10" s="11">
        <f t="shared" si="4"/>
        <v>518</v>
      </c>
      <c r="W10" s="11">
        <f t="shared" si="4"/>
        <v>91.7</v>
      </c>
      <c r="X10" s="11">
        <f t="shared" si="4"/>
        <v>108.5</v>
      </c>
      <c r="Y10" s="11">
        <f t="shared" si="4"/>
        <v>192.5</v>
      </c>
      <c r="Z10" s="11">
        <f t="shared" si="4"/>
        <v>70.7</v>
      </c>
      <c r="AA10" s="11">
        <f t="shared" si="4"/>
        <v>35</v>
      </c>
      <c r="AB10" s="11">
        <f t="shared" si="4"/>
        <v>55.3</v>
      </c>
      <c r="AC10" s="11">
        <f t="shared" si="4"/>
        <v>27.3</v>
      </c>
      <c r="AD10" s="11">
        <f t="shared" si="4"/>
        <v>2.8</v>
      </c>
      <c r="AE10" s="11"/>
      <c r="AF10" s="10" t="s">
        <v>30</v>
      </c>
      <c r="AG10" s="11">
        <f t="shared" si="1"/>
        <v>0</v>
      </c>
      <c r="AH10" s="9"/>
      <c r="AI10" s="9"/>
      <c r="AJ10" s="9"/>
      <c r="AK10" s="9"/>
      <c r="AL10" s="9"/>
      <c r="AM10" s="9"/>
      <c r="AN10" s="9"/>
      <c r="AO10" s="9"/>
      <c r="AP10" s="9"/>
      <c r="AQ10" s="9"/>
      <c r="AR10" s="9"/>
      <c r="AS10" s="9"/>
      <c r="AT10" s="12">
        <f t="shared" si="2"/>
        <v>0</v>
      </c>
    </row>
    <row r="11" spans="2:46" ht="75" customHeight="1" x14ac:dyDescent="0.25">
      <c r="B11" s="102"/>
      <c r="C11" s="103" t="s">
        <v>31</v>
      </c>
      <c r="D11" s="14" t="s">
        <v>32</v>
      </c>
      <c r="E11" s="7" t="s">
        <v>25</v>
      </c>
      <c r="F11" s="56">
        <v>4</v>
      </c>
      <c r="G11" s="8">
        <v>26011</v>
      </c>
      <c r="H11" s="8">
        <v>82</v>
      </c>
      <c r="I11" s="8">
        <v>1742</v>
      </c>
      <c r="J11" s="8">
        <v>257</v>
      </c>
      <c r="K11" s="8">
        <v>201</v>
      </c>
      <c r="L11" s="8">
        <v>904</v>
      </c>
      <c r="M11" s="8">
        <v>233</v>
      </c>
      <c r="N11" s="8">
        <v>141</v>
      </c>
      <c r="O11" s="8">
        <v>149</v>
      </c>
      <c r="P11" s="8">
        <v>183</v>
      </c>
      <c r="Q11" s="8"/>
      <c r="R11" s="8"/>
      <c r="S11" s="8"/>
      <c r="T11" s="62">
        <v>100</v>
      </c>
      <c r="U11" s="11">
        <f t="shared" ref="U11:AD11" si="5">H11*$T$11/100</f>
        <v>82</v>
      </c>
      <c r="V11" s="11">
        <f t="shared" si="5"/>
        <v>1742</v>
      </c>
      <c r="W11" s="11">
        <f t="shared" si="5"/>
        <v>257</v>
      </c>
      <c r="X11" s="11">
        <f t="shared" si="5"/>
        <v>201</v>
      </c>
      <c r="Y11" s="11">
        <f t="shared" si="5"/>
        <v>904</v>
      </c>
      <c r="Z11" s="11">
        <f t="shared" si="5"/>
        <v>233</v>
      </c>
      <c r="AA11" s="11">
        <f t="shared" si="5"/>
        <v>141</v>
      </c>
      <c r="AB11" s="11">
        <f t="shared" si="5"/>
        <v>149</v>
      </c>
      <c r="AC11" s="11">
        <f t="shared" si="5"/>
        <v>183</v>
      </c>
      <c r="AD11" s="11">
        <f t="shared" si="5"/>
        <v>0</v>
      </c>
      <c r="AE11" s="11"/>
      <c r="AF11" s="10" t="s">
        <v>33</v>
      </c>
      <c r="AG11" s="11">
        <f t="shared" si="1"/>
        <v>82</v>
      </c>
      <c r="AH11" s="9"/>
      <c r="AI11" s="9"/>
      <c r="AJ11" s="9"/>
      <c r="AK11" s="9"/>
      <c r="AL11" s="9"/>
      <c r="AM11" s="9"/>
      <c r="AN11" s="9"/>
      <c r="AO11" s="9"/>
      <c r="AP11" s="9"/>
      <c r="AQ11" s="9"/>
      <c r="AR11" s="9"/>
      <c r="AS11" s="9"/>
      <c r="AT11" s="12">
        <f t="shared" si="2"/>
        <v>0</v>
      </c>
    </row>
    <row r="12" spans="2:46" ht="45" x14ac:dyDescent="0.25">
      <c r="B12" s="102"/>
      <c r="C12" s="103"/>
      <c r="D12" s="13" t="s">
        <v>34</v>
      </c>
      <c r="E12" s="7" t="s">
        <v>25</v>
      </c>
      <c r="F12" s="56">
        <v>5</v>
      </c>
      <c r="G12" s="8">
        <v>9331</v>
      </c>
      <c r="H12" s="8">
        <v>82</v>
      </c>
      <c r="I12" s="8">
        <v>3174</v>
      </c>
      <c r="J12" s="8">
        <v>615</v>
      </c>
      <c r="K12" s="8">
        <v>538</v>
      </c>
      <c r="L12" s="8">
        <v>1740</v>
      </c>
      <c r="M12" s="8">
        <v>579</v>
      </c>
      <c r="N12" s="8">
        <v>523</v>
      </c>
      <c r="O12" s="8">
        <v>299</v>
      </c>
      <c r="P12" s="8">
        <v>443</v>
      </c>
      <c r="Q12" s="8">
        <v>2</v>
      </c>
      <c r="R12" s="8"/>
      <c r="S12" s="8"/>
      <c r="T12" s="62">
        <v>70</v>
      </c>
      <c r="U12" s="11">
        <f t="shared" ref="U12:AD12" si="6">H12*$T$12/100</f>
        <v>57.4</v>
      </c>
      <c r="V12" s="11">
        <f t="shared" si="6"/>
        <v>2221.8000000000002</v>
      </c>
      <c r="W12" s="11">
        <f t="shared" si="6"/>
        <v>430.5</v>
      </c>
      <c r="X12" s="11">
        <f t="shared" si="6"/>
        <v>376.6</v>
      </c>
      <c r="Y12" s="11">
        <f t="shared" si="6"/>
        <v>1218</v>
      </c>
      <c r="Z12" s="11">
        <f t="shared" si="6"/>
        <v>405.3</v>
      </c>
      <c r="AA12" s="11">
        <f t="shared" si="6"/>
        <v>366.1</v>
      </c>
      <c r="AB12" s="11">
        <f t="shared" si="6"/>
        <v>209.3</v>
      </c>
      <c r="AC12" s="11">
        <f t="shared" si="6"/>
        <v>310.10000000000002</v>
      </c>
      <c r="AD12" s="11">
        <f t="shared" si="6"/>
        <v>1.4</v>
      </c>
      <c r="AE12" s="11"/>
      <c r="AF12" s="10" t="s">
        <v>35</v>
      </c>
      <c r="AG12" s="11">
        <f t="shared" si="1"/>
        <v>57.4</v>
      </c>
      <c r="AH12" s="9"/>
      <c r="AI12" s="9"/>
      <c r="AJ12" s="9"/>
      <c r="AK12" s="9"/>
      <c r="AL12" s="9"/>
      <c r="AM12" s="9"/>
      <c r="AN12" s="9"/>
      <c r="AO12" s="9"/>
      <c r="AP12" s="9"/>
      <c r="AQ12" s="9"/>
      <c r="AR12" s="9"/>
      <c r="AS12" s="9"/>
      <c r="AT12" s="12">
        <f t="shared" si="2"/>
        <v>0</v>
      </c>
    </row>
    <row r="13" spans="2:46" ht="60" x14ac:dyDescent="0.25">
      <c r="B13" s="102"/>
      <c r="C13" s="103"/>
      <c r="D13" s="13" t="s">
        <v>36</v>
      </c>
      <c r="E13" s="7" t="s">
        <v>25</v>
      </c>
      <c r="F13" s="56">
        <v>6</v>
      </c>
      <c r="G13" s="8">
        <v>5734</v>
      </c>
      <c r="H13" s="8">
        <v>308</v>
      </c>
      <c r="I13" s="8">
        <v>1976</v>
      </c>
      <c r="J13" s="8">
        <v>533</v>
      </c>
      <c r="K13" s="8">
        <v>401</v>
      </c>
      <c r="L13" s="8">
        <v>1111</v>
      </c>
      <c r="M13" s="8">
        <v>572</v>
      </c>
      <c r="N13" s="8">
        <v>393</v>
      </c>
      <c r="O13" s="8">
        <v>224</v>
      </c>
      <c r="P13" s="8">
        <v>364</v>
      </c>
      <c r="Q13" s="8">
        <v>7</v>
      </c>
      <c r="R13" s="8"/>
      <c r="S13" s="8"/>
      <c r="T13" s="63">
        <v>20</v>
      </c>
      <c r="U13" s="11">
        <f t="shared" ref="U13:AD13" si="7">H13*$T$13/100</f>
        <v>61.6</v>
      </c>
      <c r="V13" s="11">
        <f t="shared" si="7"/>
        <v>395.2</v>
      </c>
      <c r="W13" s="11">
        <f t="shared" si="7"/>
        <v>106.6</v>
      </c>
      <c r="X13" s="11">
        <f t="shared" si="7"/>
        <v>80.2</v>
      </c>
      <c r="Y13" s="11">
        <f t="shared" si="7"/>
        <v>222.2</v>
      </c>
      <c r="Z13" s="11">
        <f t="shared" si="7"/>
        <v>114.4</v>
      </c>
      <c r="AA13" s="11">
        <f t="shared" si="7"/>
        <v>78.599999999999994</v>
      </c>
      <c r="AB13" s="11">
        <f t="shared" si="7"/>
        <v>44.8</v>
      </c>
      <c r="AC13" s="11">
        <f t="shared" si="7"/>
        <v>72.8</v>
      </c>
      <c r="AD13" s="11">
        <f t="shared" si="7"/>
        <v>1.4</v>
      </c>
      <c r="AE13" s="11"/>
      <c r="AF13" s="10" t="s">
        <v>37</v>
      </c>
      <c r="AG13" s="11">
        <f t="shared" si="1"/>
        <v>61.6</v>
      </c>
      <c r="AH13" s="9"/>
      <c r="AI13" s="9"/>
      <c r="AJ13" s="9"/>
      <c r="AK13" s="9"/>
      <c r="AL13" s="9"/>
      <c r="AM13" s="9"/>
      <c r="AN13" s="9"/>
      <c r="AO13" s="9"/>
      <c r="AP13" s="9"/>
      <c r="AQ13" s="9"/>
      <c r="AR13" s="9"/>
      <c r="AS13" s="9"/>
      <c r="AT13" s="12">
        <f t="shared" ref="AT13" si="8">SUM(AH13:AS13)</f>
        <v>0</v>
      </c>
    </row>
    <row r="14" spans="2:46" x14ac:dyDescent="0.25">
      <c r="B14" s="15"/>
      <c r="C14" s="16"/>
      <c r="D14" s="17"/>
      <c r="E14" s="4"/>
      <c r="U14" s="11"/>
      <c r="V14" s="11"/>
      <c r="W14" s="11"/>
      <c r="X14" s="11"/>
      <c r="Y14" s="11"/>
      <c r="Z14" s="11"/>
      <c r="AA14" s="11"/>
      <c r="AB14" s="11"/>
      <c r="AC14" s="11"/>
      <c r="AD14" s="11"/>
      <c r="AE14" s="68"/>
      <c r="AF14" s="19"/>
      <c r="AG14" s="20"/>
      <c r="AH14" s="20"/>
      <c r="AI14" s="20"/>
      <c r="AJ14" s="20"/>
      <c r="AK14" s="20"/>
      <c r="AL14" s="20"/>
      <c r="AM14" s="20"/>
      <c r="AN14" s="20"/>
      <c r="AO14" s="20"/>
      <c r="AP14" s="20"/>
      <c r="AQ14" s="20"/>
      <c r="AR14" s="20"/>
      <c r="AS14" s="20"/>
      <c r="AT14" s="18"/>
    </row>
    <row r="15" spans="2:46" x14ac:dyDescent="0.25">
      <c r="B15" s="15"/>
      <c r="C15" s="16"/>
      <c r="D15" s="17"/>
      <c r="E15" s="4"/>
      <c r="U15" s="11"/>
      <c r="V15" s="11"/>
      <c r="W15" s="11"/>
      <c r="X15" s="11"/>
      <c r="Y15" s="11"/>
      <c r="Z15" s="11"/>
      <c r="AA15" s="11"/>
      <c r="AB15" s="11"/>
      <c r="AC15" s="11"/>
      <c r="AD15" s="11"/>
      <c r="AE15" s="68"/>
      <c r="AF15" s="19"/>
      <c r="AG15" s="20"/>
      <c r="AH15" s="20"/>
      <c r="AI15" s="20"/>
      <c r="AJ15" s="20"/>
      <c r="AK15" s="20"/>
      <c r="AL15" s="20"/>
      <c r="AM15" s="20"/>
      <c r="AN15" s="20"/>
      <c r="AO15" s="20"/>
      <c r="AP15" s="20"/>
      <c r="AQ15" s="20"/>
      <c r="AR15" s="20"/>
      <c r="AS15" s="20"/>
      <c r="AT15" s="18"/>
    </row>
    <row r="16" spans="2:46" ht="45" x14ac:dyDescent="0.25">
      <c r="B16" s="2" t="s">
        <v>1</v>
      </c>
      <c r="C16" s="2" t="s">
        <v>2</v>
      </c>
      <c r="D16" s="2" t="s">
        <v>3</v>
      </c>
      <c r="E16" s="2" t="s">
        <v>4</v>
      </c>
      <c r="F16" s="52" t="s">
        <v>5</v>
      </c>
      <c r="G16" s="3" t="s">
        <v>6</v>
      </c>
      <c r="H16" s="50" t="s">
        <v>91</v>
      </c>
      <c r="I16" s="50" t="s">
        <v>92</v>
      </c>
      <c r="J16" s="50" t="s">
        <v>93</v>
      </c>
      <c r="K16" s="50" t="s">
        <v>94</v>
      </c>
      <c r="L16" s="50" t="s">
        <v>95</v>
      </c>
      <c r="M16" s="50" t="s">
        <v>96</v>
      </c>
      <c r="N16" s="50" t="s">
        <v>97</v>
      </c>
      <c r="O16" s="50" t="s">
        <v>98</v>
      </c>
      <c r="P16" s="50" t="s">
        <v>99</v>
      </c>
      <c r="Q16" s="50" t="s">
        <v>100</v>
      </c>
      <c r="R16" s="3"/>
      <c r="S16" s="3"/>
      <c r="T16" s="61"/>
      <c r="U16" s="50" t="s">
        <v>91</v>
      </c>
      <c r="V16" s="50" t="s">
        <v>92</v>
      </c>
      <c r="W16" s="50" t="s">
        <v>93</v>
      </c>
      <c r="X16" s="50" t="s">
        <v>94</v>
      </c>
      <c r="Y16" s="50" t="s">
        <v>95</v>
      </c>
      <c r="Z16" s="50" t="s">
        <v>96</v>
      </c>
      <c r="AA16" s="50" t="s">
        <v>97</v>
      </c>
      <c r="AB16" s="50" t="s">
        <v>98</v>
      </c>
      <c r="AC16" s="50" t="s">
        <v>99</v>
      </c>
      <c r="AD16" s="50" t="s">
        <v>100</v>
      </c>
      <c r="AE16" s="50"/>
      <c r="AF16" s="2" t="s">
        <v>7</v>
      </c>
      <c r="AG16" s="2" t="s">
        <v>8</v>
      </c>
      <c r="AH16" s="2" t="s">
        <v>9</v>
      </c>
      <c r="AI16" s="2" t="s">
        <v>10</v>
      </c>
      <c r="AJ16" s="2" t="s">
        <v>11</v>
      </c>
      <c r="AK16" s="2" t="s">
        <v>12</v>
      </c>
      <c r="AL16" s="2" t="s">
        <v>13</v>
      </c>
      <c r="AM16" s="2" t="s">
        <v>14</v>
      </c>
      <c r="AN16" s="2" t="s">
        <v>15</v>
      </c>
      <c r="AO16" s="2" t="s">
        <v>16</v>
      </c>
      <c r="AP16" s="2" t="s">
        <v>17</v>
      </c>
      <c r="AQ16" s="2" t="s">
        <v>18</v>
      </c>
      <c r="AR16" s="2" t="s">
        <v>19</v>
      </c>
      <c r="AS16" s="2" t="s">
        <v>20</v>
      </c>
      <c r="AT16" s="2" t="s">
        <v>21</v>
      </c>
    </row>
    <row r="17" spans="2:46" ht="54.75" customHeight="1" x14ac:dyDescent="0.25">
      <c r="B17" s="104" t="s">
        <v>38</v>
      </c>
      <c r="C17" s="104" t="s">
        <v>39</v>
      </c>
      <c r="D17" s="21" t="s">
        <v>40</v>
      </c>
      <c r="E17" s="7" t="s">
        <v>41</v>
      </c>
      <c r="F17" s="52">
        <v>7</v>
      </c>
      <c r="G17" s="22">
        <v>245</v>
      </c>
      <c r="H17" s="22">
        <v>42</v>
      </c>
      <c r="I17" s="22">
        <v>161</v>
      </c>
      <c r="J17" s="22">
        <v>13</v>
      </c>
      <c r="K17" s="22">
        <v>50</v>
      </c>
      <c r="L17" s="22">
        <v>184</v>
      </c>
      <c r="M17" s="22">
        <v>68</v>
      </c>
      <c r="N17" s="22">
        <v>6</v>
      </c>
      <c r="O17" s="22">
        <v>21</v>
      </c>
      <c r="P17" s="22">
        <v>22</v>
      </c>
      <c r="Q17" s="22">
        <v>1</v>
      </c>
      <c r="R17" s="22"/>
      <c r="S17" s="22"/>
      <c r="T17" s="61">
        <v>20</v>
      </c>
      <c r="U17" s="11">
        <f t="shared" ref="U17:AD17" si="9">H17*$T$17/100</f>
        <v>8.4</v>
      </c>
      <c r="V17" s="11">
        <f t="shared" si="9"/>
        <v>32.200000000000003</v>
      </c>
      <c r="W17" s="11">
        <f t="shared" si="9"/>
        <v>2.6</v>
      </c>
      <c r="X17" s="11">
        <f t="shared" si="9"/>
        <v>10</v>
      </c>
      <c r="Y17" s="11">
        <f t="shared" si="9"/>
        <v>36.799999999999997</v>
      </c>
      <c r="Z17" s="11">
        <f t="shared" si="9"/>
        <v>13.6</v>
      </c>
      <c r="AA17" s="11">
        <f t="shared" si="9"/>
        <v>1.2</v>
      </c>
      <c r="AB17" s="11">
        <f t="shared" si="9"/>
        <v>4.2</v>
      </c>
      <c r="AC17" s="11">
        <f t="shared" si="9"/>
        <v>4.4000000000000004</v>
      </c>
      <c r="AD17" s="11">
        <f t="shared" si="9"/>
        <v>0.2</v>
      </c>
      <c r="AE17" s="11"/>
      <c r="AF17" s="10" t="s">
        <v>101</v>
      </c>
      <c r="AG17" s="11">
        <f>H17+U17</f>
        <v>50.4</v>
      </c>
      <c r="AH17" s="23"/>
      <c r="AI17" s="23"/>
      <c r="AJ17" s="23"/>
      <c r="AK17" s="23"/>
      <c r="AL17" s="23"/>
      <c r="AM17" s="23"/>
      <c r="AN17" s="23"/>
      <c r="AO17" s="23"/>
      <c r="AP17" s="23"/>
      <c r="AQ17" s="23"/>
      <c r="AR17" s="23"/>
      <c r="AS17" s="23"/>
      <c r="AT17" s="12">
        <f t="shared" ref="AT17:AT21" si="10">SUM(AH17:AS17)</f>
        <v>0</v>
      </c>
    </row>
    <row r="18" spans="2:46" ht="45" x14ac:dyDescent="0.25">
      <c r="B18" s="105"/>
      <c r="C18" s="105"/>
      <c r="D18" s="27" t="s">
        <v>42</v>
      </c>
      <c r="E18" s="7" t="s">
        <v>41</v>
      </c>
      <c r="F18" s="53"/>
      <c r="G18" s="25"/>
      <c r="H18" s="25"/>
      <c r="I18" s="25"/>
      <c r="J18" s="25"/>
      <c r="K18" s="25"/>
      <c r="L18" s="25"/>
      <c r="M18" s="25"/>
      <c r="N18" s="25"/>
      <c r="O18" s="25"/>
      <c r="P18" s="25"/>
      <c r="Q18" s="25"/>
      <c r="R18" s="25"/>
      <c r="S18" s="25"/>
      <c r="T18" s="63">
        <v>30</v>
      </c>
      <c r="U18" s="11">
        <f t="shared" ref="U18:AD18" si="11">H18*$T$18/100</f>
        <v>0</v>
      </c>
      <c r="V18" s="11">
        <f t="shared" si="11"/>
        <v>0</v>
      </c>
      <c r="W18" s="11">
        <f t="shared" si="11"/>
        <v>0</v>
      </c>
      <c r="X18" s="11">
        <f t="shared" si="11"/>
        <v>0</v>
      </c>
      <c r="Y18" s="11">
        <f t="shared" si="11"/>
        <v>0</v>
      </c>
      <c r="Z18" s="11">
        <f t="shared" si="11"/>
        <v>0</v>
      </c>
      <c r="AA18" s="11">
        <f t="shared" si="11"/>
        <v>0</v>
      </c>
      <c r="AB18" s="11">
        <f t="shared" si="11"/>
        <v>0</v>
      </c>
      <c r="AC18" s="11">
        <f t="shared" si="11"/>
        <v>0</v>
      </c>
      <c r="AD18" s="11">
        <f t="shared" si="11"/>
        <v>0</v>
      </c>
      <c r="AE18" s="11"/>
      <c r="AF18" s="28" t="s">
        <v>43</v>
      </c>
      <c r="AG18" s="11">
        <f>U18</f>
        <v>0</v>
      </c>
      <c r="AH18" s="9"/>
      <c r="AI18" s="9"/>
      <c r="AJ18" s="9"/>
      <c r="AK18" s="9"/>
      <c r="AL18" s="9"/>
      <c r="AM18" s="9"/>
      <c r="AN18" s="9"/>
      <c r="AO18" s="9"/>
      <c r="AP18" s="9"/>
      <c r="AQ18" s="9"/>
      <c r="AR18" s="9"/>
      <c r="AS18" s="9"/>
      <c r="AT18" s="29">
        <f t="shared" si="10"/>
        <v>0</v>
      </c>
    </row>
    <row r="19" spans="2:46" ht="50.25" customHeight="1" x14ac:dyDescent="0.25">
      <c r="B19" s="105"/>
      <c r="C19" s="106"/>
      <c r="D19" s="30" t="s">
        <v>129</v>
      </c>
      <c r="E19" s="7" t="s">
        <v>41</v>
      </c>
      <c r="F19" s="53">
        <v>8</v>
      </c>
      <c r="G19" s="25">
        <v>27</v>
      </c>
      <c r="H19" s="25">
        <v>1</v>
      </c>
      <c r="I19" s="25">
        <v>16</v>
      </c>
      <c r="J19" s="25">
        <v>5</v>
      </c>
      <c r="K19" s="25">
        <v>5</v>
      </c>
      <c r="L19" s="25">
        <v>22</v>
      </c>
      <c r="M19" s="25">
        <v>17</v>
      </c>
      <c r="N19" s="25">
        <v>6</v>
      </c>
      <c r="O19" s="25">
        <v>4</v>
      </c>
      <c r="P19" s="25">
        <v>5</v>
      </c>
      <c r="Q19" s="25">
        <v>2</v>
      </c>
      <c r="R19" s="25"/>
      <c r="S19" s="25"/>
      <c r="T19" s="63">
        <v>20</v>
      </c>
      <c r="U19" s="11">
        <f t="shared" ref="U19:AD19" si="12">H19*$T$19/100</f>
        <v>0.2</v>
      </c>
      <c r="V19" s="11">
        <f t="shared" si="12"/>
        <v>3.2</v>
      </c>
      <c r="W19" s="11">
        <f t="shared" si="12"/>
        <v>1</v>
      </c>
      <c r="X19" s="11">
        <f t="shared" si="12"/>
        <v>1</v>
      </c>
      <c r="Y19" s="11">
        <f t="shared" si="12"/>
        <v>4.4000000000000004</v>
      </c>
      <c r="Z19" s="11">
        <f t="shared" si="12"/>
        <v>3.4</v>
      </c>
      <c r="AA19" s="11">
        <f t="shared" si="12"/>
        <v>1.2</v>
      </c>
      <c r="AB19" s="11">
        <f t="shared" si="12"/>
        <v>0.8</v>
      </c>
      <c r="AC19" s="11">
        <f t="shared" si="12"/>
        <v>1</v>
      </c>
      <c r="AD19" s="11">
        <f t="shared" si="12"/>
        <v>0.4</v>
      </c>
      <c r="AE19" s="11"/>
      <c r="AF19" s="10" t="s">
        <v>102</v>
      </c>
      <c r="AG19" s="11">
        <f t="shared" ref="AG19:AG21" si="13">H19+U19</f>
        <v>1.2</v>
      </c>
      <c r="AH19" s="9"/>
      <c r="AI19" s="9"/>
      <c r="AJ19" s="9"/>
      <c r="AK19" s="9"/>
      <c r="AL19" s="9"/>
      <c r="AM19" s="9"/>
      <c r="AN19" s="9"/>
      <c r="AO19" s="9"/>
      <c r="AP19" s="9"/>
      <c r="AQ19" s="9"/>
      <c r="AR19" s="9"/>
      <c r="AS19" s="9"/>
      <c r="AT19" s="29">
        <f t="shared" si="10"/>
        <v>0</v>
      </c>
    </row>
    <row r="20" spans="2:46" ht="47.25" customHeight="1" x14ac:dyDescent="0.25">
      <c r="B20" s="105"/>
      <c r="C20" s="104" t="s">
        <v>45</v>
      </c>
      <c r="D20" s="30" t="s">
        <v>46</v>
      </c>
      <c r="E20" s="7" t="s">
        <v>41</v>
      </c>
      <c r="F20" s="53">
        <v>9</v>
      </c>
      <c r="G20" s="25">
        <v>18</v>
      </c>
      <c r="H20" s="25">
        <v>27</v>
      </c>
      <c r="I20" s="25">
        <v>3</v>
      </c>
      <c r="J20" s="25"/>
      <c r="K20" s="25">
        <v>1</v>
      </c>
      <c r="L20" s="25">
        <v>2</v>
      </c>
      <c r="M20" s="25">
        <v>1</v>
      </c>
      <c r="N20" s="25"/>
      <c r="O20" s="25"/>
      <c r="P20" s="25">
        <v>2</v>
      </c>
      <c r="Q20" s="25">
        <v>5</v>
      </c>
      <c r="R20" s="25"/>
      <c r="S20" s="25"/>
      <c r="T20" s="63">
        <v>10</v>
      </c>
      <c r="U20" s="11">
        <f t="shared" ref="U20:AD20" si="14">H20*$T$20/100</f>
        <v>2.7</v>
      </c>
      <c r="V20" s="11">
        <f t="shared" si="14"/>
        <v>0.3</v>
      </c>
      <c r="W20" s="11">
        <f t="shared" si="14"/>
        <v>0</v>
      </c>
      <c r="X20" s="11">
        <f t="shared" si="14"/>
        <v>0.1</v>
      </c>
      <c r="Y20" s="11">
        <f t="shared" si="14"/>
        <v>0.2</v>
      </c>
      <c r="Z20" s="11">
        <f t="shared" si="14"/>
        <v>0.1</v>
      </c>
      <c r="AA20" s="11">
        <f t="shared" si="14"/>
        <v>0</v>
      </c>
      <c r="AB20" s="11">
        <f t="shared" si="14"/>
        <v>0</v>
      </c>
      <c r="AC20" s="11">
        <f t="shared" si="14"/>
        <v>0.2</v>
      </c>
      <c r="AD20" s="11">
        <f t="shared" si="14"/>
        <v>0.5</v>
      </c>
      <c r="AE20" s="11"/>
      <c r="AF20" s="10" t="s">
        <v>103</v>
      </c>
      <c r="AG20" s="11">
        <f t="shared" si="13"/>
        <v>29.7</v>
      </c>
      <c r="AH20" s="9"/>
      <c r="AI20" s="9"/>
      <c r="AJ20" s="9"/>
      <c r="AK20" s="9"/>
      <c r="AL20" s="9"/>
      <c r="AM20" s="9"/>
      <c r="AN20" s="9"/>
      <c r="AO20" s="9"/>
      <c r="AP20" s="9"/>
      <c r="AQ20" s="9"/>
      <c r="AR20" s="9"/>
      <c r="AS20" s="9"/>
      <c r="AT20" s="29">
        <f t="shared" si="10"/>
        <v>0</v>
      </c>
    </row>
    <row r="21" spans="2:46" ht="60" x14ac:dyDescent="0.25">
      <c r="B21" s="106"/>
      <c r="C21" s="106"/>
      <c r="D21" s="27" t="s">
        <v>47</v>
      </c>
      <c r="E21" s="7" t="s">
        <v>41</v>
      </c>
      <c r="F21" s="53">
        <v>10</v>
      </c>
      <c r="G21" s="25">
        <v>111</v>
      </c>
      <c r="H21" s="25">
        <v>123</v>
      </c>
      <c r="I21" s="25">
        <v>6</v>
      </c>
      <c r="J21" s="25">
        <v>3</v>
      </c>
      <c r="K21" s="25">
        <v>10</v>
      </c>
      <c r="L21" s="25">
        <v>14</v>
      </c>
      <c r="M21" s="25">
        <v>48</v>
      </c>
      <c r="N21" s="25">
        <v>3</v>
      </c>
      <c r="O21" s="25">
        <v>43</v>
      </c>
      <c r="P21" s="25">
        <v>16</v>
      </c>
      <c r="Q21" s="25">
        <v>28</v>
      </c>
      <c r="R21" s="25"/>
      <c r="S21" s="25"/>
      <c r="T21" s="63">
        <v>20</v>
      </c>
      <c r="U21" s="11">
        <f t="shared" ref="U21:AD21" si="15">H21*$T$21/100</f>
        <v>24.6</v>
      </c>
      <c r="V21" s="11">
        <f t="shared" si="15"/>
        <v>1.2</v>
      </c>
      <c r="W21" s="11">
        <f t="shared" si="15"/>
        <v>0.6</v>
      </c>
      <c r="X21" s="11">
        <f t="shared" si="15"/>
        <v>2</v>
      </c>
      <c r="Y21" s="11">
        <f t="shared" si="15"/>
        <v>2.8</v>
      </c>
      <c r="Z21" s="11">
        <f t="shared" si="15"/>
        <v>9.6</v>
      </c>
      <c r="AA21" s="11">
        <f t="shared" si="15"/>
        <v>0.6</v>
      </c>
      <c r="AB21" s="11">
        <f t="shared" si="15"/>
        <v>8.6</v>
      </c>
      <c r="AC21" s="11">
        <f t="shared" si="15"/>
        <v>3.2</v>
      </c>
      <c r="AD21" s="11">
        <f t="shared" si="15"/>
        <v>5.6</v>
      </c>
      <c r="AE21" s="11"/>
      <c r="AF21" s="10" t="s">
        <v>104</v>
      </c>
      <c r="AG21" s="11">
        <f t="shared" si="13"/>
        <v>147.6</v>
      </c>
      <c r="AH21" s="9"/>
      <c r="AI21" s="9"/>
      <c r="AJ21" s="9"/>
      <c r="AK21" s="9"/>
      <c r="AL21" s="9"/>
      <c r="AM21" s="9"/>
      <c r="AN21" s="9"/>
      <c r="AO21" s="9"/>
      <c r="AP21" s="9"/>
      <c r="AQ21" s="9"/>
      <c r="AR21" s="9"/>
      <c r="AS21" s="9"/>
      <c r="AT21" s="29">
        <f t="shared" si="10"/>
        <v>0</v>
      </c>
    </row>
    <row r="22" spans="2:46" x14ac:dyDescent="0.25">
      <c r="U22" s="11"/>
      <c r="V22" s="11"/>
      <c r="W22" s="11"/>
      <c r="X22" s="11"/>
      <c r="Y22" s="11"/>
      <c r="Z22" s="11"/>
      <c r="AA22" s="11"/>
      <c r="AB22" s="11"/>
      <c r="AC22" s="11"/>
      <c r="AD22" s="11"/>
      <c r="AE22" s="68"/>
    </row>
    <row r="23" spans="2:46" x14ac:dyDescent="0.25">
      <c r="U23" s="11"/>
      <c r="V23" s="11"/>
      <c r="W23" s="11"/>
      <c r="X23" s="11"/>
      <c r="Y23" s="11"/>
      <c r="Z23" s="11"/>
      <c r="AA23" s="11"/>
      <c r="AB23" s="11"/>
      <c r="AC23" s="11"/>
      <c r="AD23" s="11"/>
      <c r="AE23" s="68"/>
    </row>
    <row r="24" spans="2:46" ht="45" x14ac:dyDescent="0.25">
      <c r="B24" s="31" t="s">
        <v>1</v>
      </c>
      <c r="C24" s="31" t="s">
        <v>2</v>
      </c>
      <c r="D24" s="31" t="s">
        <v>3</v>
      </c>
      <c r="E24" s="31" t="s">
        <v>4</v>
      </c>
      <c r="F24" s="52" t="s">
        <v>5</v>
      </c>
      <c r="G24" s="3" t="s">
        <v>6</v>
      </c>
      <c r="H24" s="50" t="s">
        <v>91</v>
      </c>
      <c r="I24" s="50" t="s">
        <v>92</v>
      </c>
      <c r="J24" s="50" t="s">
        <v>93</v>
      </c>
      <c r="K24" s="50" t="s">
        <v>94</v>
      </c>
      <c r="L24" s="50" t="s">
        <v>95</v>
      </c>
      <c r="M24" s="50" t="s">
        <v>96</v>
      </c>
      <c r="N24" s="50" t="s">
        <v>97</v>
      </c>
      <c r="O24" s="50" t="s">
        <v>98</v>
      </c>
      <c r="P24" s="50" t="s">
        <v>99</v>
      </c>
      <c r="Q24" s="50" t="s">
        <v>100</v>
      </c>
      <c r="R24" s="3"/>
      <c r="S24" s="3"/>
      <c r="T24" s="61"/>
      <c r="U24" s="50" t="s">
        <v>91</v>
      </c>
      <c r="V24" s="50" t="s">
        <v>92</v>
      </c>
      <c r="W24" s="50" t="s">
        <v>93</v>
      </c>
      <c r="X24" s="50" t="s">
        <v>94</v>
      </c>
      <c r="Y24" s="50" t="s">
        <v>95</v>
      </c>
      <c r="Z24" s="50" t="s">
        <v>96</v>
      </c>
      <c r="AA24" s="50" t="s">
        <v>97</v>
      </c>
      <c r="AB24" s="50" t="s">
        <v>98</v>
      </c>
      <c r="AC24" s="50" t="s">
        <v>99</v>
      </c>
      <c r="AD24" s="50" t="s">
        <v>100</v>
      </c>
      <c r="AE24" s="50"/>
      <c r="AF24" s="2" t="s">
        <v>7</v>
      </c>
      <c r="AG24" s="31" t="s">
        <v>8</v>
      </c>
      <c r="AH24" s="31" t="s">
        <v>9</v>
      </c>
      <c r="AI24" s="31" t="s">
        <v>10</v>
      </c>
      <c r="AJ24" s="31" t="s">
        <v>11</v>
      </c>
      <c r="AK24" s="31" t="s">
        <v>12</v>
      </c>
      <c r="AL24" s="31" t="s">
        <v>13</v>
      </c>
      <c r="AM24" s="31" t="s">
        <v>14</v>
      </c>
      <c r="AN24" s="31" t="s">
        <v>15</v>
      </c>
      <c r="AO24" s="31" t="s">
        <v>16</v>
      </c>
      <c r="AP24" s="31" t="s">
        <v>17</v>
      </c>
      <c r="AQ24" s="31" t="s">
        <v>18</v>
      </c>
      <c r="AR24" s="31" t="s">
        <v>19</v>
      </c>
      <c r="AS24" s="31" t="s">
        <v>20</v>
      </c>
      <c r="AT24" s="31" t="s">
        <v>21</v>
      </c>
    </row>
    <row r="25" spans="2:46" ht="41.25" customHeight="1" x14ac:dyDescent="0.25">
      <c r="B25" s="104" t="s">
        <v>48</v>
      </c>
      <c r="C25" s="104" t="s">
        <v>49</v>
      </c>
      <c r="D25" s="24" t="s">
        <v>50</v>
      </c>
      <c r="E25" s="7" t="s">
        <v>41</v>
      </c>
      <c r="F25" s="53">
        <v>11</v>
      </c>
      <c r="G25" s="25">
        <v>339</v>
      </c>
      <c r="H25" s="25">
        <v>234</v>
      </c>
      <c r="I25" s="25">
        <v>245</v>
      </c>
      <c r="J25" s="25">
        <v>2</v>
      </c>
      <c r="K25" s="25">
        <v>34</v>
      </c>
      <c r="L25" s="25">
        <v>122</v>
      </c>
      <c r="M25" s="25">
        <v>40</v>
      </c>
      <c r="N25" s="25">
        <v>19</v>
      </c>
      <c r="O25" s="25">
        <v>37</v>
      </c>
      <c r="P25" s="25">
        <v>13</v>
      </c>
      <c r="Q25" s="25">
        <v>4</v>
      </c>
      <c r="R25" s="25"/>
      <c r="S25" s="25"/>
      <c r="T25" s="63">
        <v>20</v>
      </c>
      <c r="U25" s="11">
        <f t="shared" ref="U25:AD25" si="16">H25*$T$25/100</f>
        <v>46.8</v>
      </c>
      <c r="V25" s="11">
        <f t="shared" si="16"/>
        <v>49</v>
      </c>
      <c r="W25" s="11">
        <f t="shared" si="16"/>
        <v>0.4</v>
      </c>
      <c r="X25" s="11">
        <f t="shared" si="16"/>
        <v>6.8</v>
      </c>
      <c r="Y25" s="11">
        <f t="shared" si="16"/>
        <v>24.4</v>
      </c>
      <c r="Z25" s="11">
        <f t="shared" si="16"/>
        <v>8</v>
      </c>
      <c r="AA25" s="11">
        <f t="shared" si="16"/>
        <v>3.8</v>
      </c>
      <c r="AB25" s="11">
        <f t="shared" si="16"/>
        <v>7.4</v>
      </c>
      <c r="AC25" s="11">
        <f t="shared" si="16"/>
        <v>2.6</v>
      </c>
      <c r="AD25" s="11">
        <f t="shared" si="16"/>
        <v>0.8</v>
      </c>
      <c r="AE25" s="11"/>
      <c r="AF25" s="10" t="s">
        <v>105</v>
      </c>
      <c r="AG25" s="11">
        <f t="shared" ref="AG25:AG27" si="17">H25+U25</f>
        <v>280.8</v>
      </c>
      <c r="AH25" s="9"/>
      <c r="AI25" s="9"/>
      <c r="AJ25" s="9"/>
      <c r="AK25" s="9"/>
      <c r="AL25" s="9"/>
      <c r="AM25" s="9"/>
      <c r="AN25" s="9"/>
      <c r="AO25" s="9"/>
      <c r="AP25" s="9"/>
      <c r="AQ25" s="9"/>
      <c r="AR25" s="9"/>
      <c r="AS25" s="9"/>
      <c r="AT25" s="12">
        <f t="shared" ref="AT25:AT27" si="18">SUM(AH25:AS25)</f>
        <v>0</v>
      </c>
    </row>
    <row r="26" spans="2:46" ht="41.25" customHeight="1" x14ac:dyDescent="0.25">
      <c r="B26" s="105"/>
      <c r="C26" s="105"/>
      <c r="D26" s="24" t="s">
        <v>51</v>
      </c>
      <c r="E26" s="7" t="s">
        <v>41</v>
      </c>
      <c r="F26" s="53">
        <v>12</v>
      </c>
      <c r="G26" s="25">
        <v>4</v>
      </c>
      <c r="H26" s="25">
        <v>23</v>
      </c>
      <c r="I26" s="25">
        <v>5</v>
      </c>
      <c r="J26" s="25"/>
      <c r="K26" s="25">
        <v>2</v>
      </c>
      <c r="L26" s="25">
        <v>1</v>
      </c>
      <c r="M26" s="25">
        <v>1</v>
      </c>
      <c r="N26" s="25">
        <v>3</v>
      </c>
      <c r="O26" s="25"/>
      <c r="P26" s="25">
        <v>3</v>
      </c>
      <c r="Q26" s="25"/>
      <c r="R26" s="25"/>
      <c r="S26" s="25"/>
      <c r="T26" s="63">
        <v>20</v>
      </c>
      <c r="U26" s="11">
        <f t="shared" ref="U26:AD26" si="19">H26*$T$26/100</f>
        <v>4.5999999999999996</v>
      </c>
      <c r="V26" s="11">
        <f t="shared" si="19"/>
        <v>1</v>
      </c>
      <c r="W26" s="11">
        <f t="shared" si="19"/>
        <v>0</v>
      </c>
      <c r="X26" s="11">
        <f t="shared" si="19"/>
        <v>0.4</v>
      </c>
      <c r="Y26" s="11">
        <f t="shared" si="19"/>
        <v>0.2</v>
      </c>
      <c r="Z26" s="11">
        <f t="shared" si="19"/>
        <v>0.2</v>
      </c>
      <c r="AA26" s="11">
        <f t="shared" si="19"/>
        <v>0.6</v>
      </c>
      <c r="AB26" s="11">
        <f t="shared" si="19"/>
        <v>0</v>
      </c>
      <c r="AC26" s="11">
        <f t="shared" si="19"/>
        <v>0.6</v>
      </c>
      <c r="AD26" s="11">
        <f t="shared" si="19"/>
        <v>0</v>
      </c>
      <c r="AE26" s="11"/>
      <c r="AF26" s="10" t="s">
        <v>106</v>
      </c>
      <c r="AG26" s="11">
        <f t="shared" si="17"/>
        <v>27.6</v>
      </c>
      <c r="AH26" s="9"/>
      <c r="AI26" s="9"/>
      <c r="AJ26" s="9"/>
      <c r="AK26" s="9"/>
      <c r="AL26" s="9"/>
      <c r="AM26" s="9"/>
      <c r="AN26" s="9"/>
      <c r="AO26" s="9"/>
      <c r="AP26" s="9"/>
      <c r="AQ26" s="9"/>
      <c r="AR26" s="9"/>
      <c r="AS26" s="9"/>
      <c r="AT26" s="29">
        <f t="shared" si="18"/>
        <v>0</v>
      </c>
    </row>
    <row r="27" spans="2:46" ht="48" customHeight="1" x14ac:dyDescent="0.25">
      <c r="B27" s="106"/>
      <c r="C27" s="106"/>
      <c r="D27" s="24" t="s">
        <v>52</v>
      </c>
      <c r="E27" s="7" t="s">
        <v>41</v>
      </c>
      <c r="F27" s="53">
        <v>13</v>
      </c>
      <c r="G27" s="25">
        <v>802</v>
      </c>
      <c r="H27" s="25">
        <v>711</v>
      </c>
      <c r="I27" s="25">
        <v>292</v>
      </c>
      <c r="J27" s="25">
        <v>4</v>
      </c>
      <c r="K27" s="25">
        <v>22</v>
      </c>
      <c r="L27" s="25">
        <v>36</v>
      </c>
      <c r="M27" s="25">
        <v>25</v>
      </c>
      <c r="N27" s="25">
        <v>8</v>
      </c>
      <c r="O27" s="25">
        <v>41</v>
      </c>
      <c r="P27" s="25">
        <v>22</v>
      </c>
      <c r="Q27" s="25">
        <v>15</v>
      </c>
      <c r="R27" s="25"/>
      <c r="S27" s="25"/>
      <c r="T27" s="63">
        <v>20</v>
      </c>
      <c r="U27" s="11">
        <f t="shared" ref="U27:AD27" si="20">H27*$T$27/100</f>
        <v>142.19999999999999</v>
      </c>
      <c r="V27" s="11">
        <f t="shared" si="20"/>
        <v>58.4</v>
      </c>
      <c r="W27" s="11">
        <f t="shared" si="20"/>
        <v>0.8</v>
      </c>
      <c r="X27" s="11">
        <f t="shared" si="20"/>
        <v>4.4000000000000004</v>
      </c>
      <c r="Y27" s="11">
        <f t="shared" si="20"/>
        <v>7.2</v>
      </c>
      <c r="Z27" s="11">
        <f t="shared" si="20"/>
        <v>5</v>
      </c>
      <c r="AA27" s="11">
        <f t="shared" si="20"/>
        <v>1.6</v>
      </c>
      <c r="AB27" s="11">
        <f t="shared" si="20"/>
        <v>8.1999999999999993</v>
      </c>
      <c r="AC27" s="11">
        <f t="shared" si="20"/>
        <v>4.4000000000000004</v>
      </c>
      <c r="AD27" s="11">
        <f t="shared" si="20"/>
        <v>3</v>
      </c>
      <c r="AE27" s="11"/>
      <c r="AF27" s="10" t="s">
        <v>107</v>
      </c>
      <c r="AG27" s="11">
        <f t="shared" si="17"/>
        <v>853.2</v>
      </c>
      <c r="AH27" s="9"/>
      <c r="AI27" s="9"/>
      <c r="AJ27" s="9"/>
      <c r="AK27" s="9"/>
      <c r="AL27" s="9"/>
      <c r="AM27" s="9"/>
      <c r="AN27" s="9"/>
      <c r="AO27" s="9"/>
      <c r="AP27" s="9"/>
      <c r="AQ27" s="9"/>
      <c r="AR27" s="9"/>
      <c r="AS27" s="9"/>
      <c r="AT27" s="29">
        <f t="shared" si="18"/>
        <v>0</v>
      </c>
    </row>
    <row r="28" spans="2:46" x14ac:dyDescent="0.25">
      <c r="H28" s="25"/>
      <c r="I28" s="25"/>
      <c r="J28" s="25"/>
      <c r="K28" s="25"/>
      <c r="L28" s="25"/>
      <c r="M28" s="25"/>
      <c r="N28" s="25"/>
      <c r="U28" s="11"/>
      <c r="V28" s="11"/>
      <c r="W28" s="11"/>
      <c r="X28" s="11"/>
      <c r="Y28" s="11"/>
      <c r="Z28" s="11"/>
      <c r="AA28" s="11"/>
      <c r="AB28" s="11"/>
      <c r="AC28" s="11"/>
      <c r="AD28" s="11"/>
      <c r="AE28" s="68"/>
    </row>
    <row r="29" spans="2:46" x14ac:dyDescent="0.25">
      <c r="U29" s="11"/>
      <c r="V29" s="11"/>
      <c r="W29" s="11"/>
      <c r="X29" s="11"/>
      <c r="Y29" s="11"/>
      <c r="Z29" s="11"/>
      <c r="AA29" s="11"/>
      <c r="AB29" s="11"/>
      <c r="AC29" s="11"/>
      <c r="AD29" s="11"/>
      <c r="AE29" s="68"/>
    </row>
    <row r="30" spans="2:46" ht="45" x14ac:dyDescent="0.25">
      <c r="B30" s="31" t="s">
        <v>1</v>
      </c>
      <c r="C30" s="31" t="s">
        <v>2</v>
      </c>
      <c r="D30" s="31" t="s">
        <v>3</v>
      </c>
      <c r="E30" s="31" t="s">
        <v>4</v>
      </c>
      <c r="F30" s="52" t="s">
        <v>5</v>
      </c>
      <c r="G30" s="3" t="s">
        <v>6</v>
      </c>
      <c r="H30" s="50" t="s">
        <v>91</v>
      </c>
      <c r="I30" s="50" t="s">
        <v>92</v>
      </c>
      <c r="J30" s="50" t="s">
        <v>93</v>
      </c>
      <c r="K30" s="50" t="s">
        <v>94</v>
      </c>
      <c r="L30" s="50" t="s">
        <v>95</v>
      </c>
      <c r="M30" s="50" t="s">
        <v>96</v>
      </c>
      <c r="N30" s="50" t="s">
        <v>97</v>
      </c>
      <c r="O30" s="50" t="s">
        <v>98</v>
      </c>
      <c r="P30" s="50" t="s">
        <v>99</v>
      </c>
      <c r="Q30" s="50" t="s">
        <v>100</v>
      </c>
      <c r="R30" s="3"/>
      <c r="S30" s="3"/>
      <c r="T30" s="61"/>
      <c r="U30" s="50" t="s">
        <v>91</v>
      </c>
      <c r="V30" s="50" t="s">
        <v>92</v>
      </c>
      <c r="W30" s="50" t="s">
        <v>93</v>
      </c>
      <c r="X30" s="50" t="s">
        <v>94</v>
      </c>
      <c r="Y30" s="50" t="s">
        <v>95</v>
      </c>
      <c r="Z30" s="50" t="s">
        <v>96</v>
      </c>
      <c r="AA30" s="50" t="s">
        <v>97</v>
      </c>
      <c r="AB30" s="50" t="s">
        <v>98</v>
      </c>
      <c r="AC30" s="50" t="s">
        <v>99</v>
      </c>
      <c r="AD30" s="50" t="s">
        <v>100</v>
      </c>
      <c r="AE30" s="50"/>
      <c r="AF30" s="2" t="s">
        <v>7</v>
      </c>
      <c r="AG30" s="31" t="s">
        <v>8</v>
      </c>
      <c r="AH30" s="31" t="s">
        <v>9</v>
      </c>
      <c r="AI30" s="31" t="s">
        <v>10</v>
      </c>
      <c r="AJ30" s="31" t="s">
        <v>11</v>
      </c>
      <c r="AK30" s="31" t="s">
        <v>12</v>
      </c>
      <c r="AL30" s="31" t="s">
        <v>13</v>
      </c>
      <c r="AM30" s="31" t="s">
        <v>14</v>
      </c>
      <c r="AN30" s="31" t="s">
        <v>15</v>
      </c>
      <c r="AO30" s="31" t="s">
        <v>16</v>
      </c>
      <c r="AP30" s="31" t="s">
        <v>17</v>
      </c>
      <c r="AQ30" s="31" t="s">
        <v>18</v>
      </c>
      <c r="AR30" s="31" t="s">
        <v>19</v>
      </c>
      <c r="AS30" s="31" t="s">
        <v>20</v>
      </c>
      <c r="AT30" s="31" t="s">
        <v>21</v>
      </c>
    </row>
    <row r="31" spans="2:46" ht="74.25" customHeight="1" x14ac:dyDescent="0.25">
      <c r="B31" s="102" t="s">
        <v>53</v>
      </c>
      <c r="C31" s="102" t="s">
        <v>54</v>
      </c>
      <c r="D31" s="24" t="s">
        <v>55</v>
      </c>
      <c r="E31" s="7" t="s">
        <v>41</v>
      </c>
      <c r="F31" s="53">
        <v>14</v>
      </c>
      <c r="G31" s="25">
        <v>7</v>
      </c>
      <c r="H31" s="25">
        <v>1</v>
      </c>
      <c r="I31" s="25"/>
      <c r="J31" s="25"/>
      <c r="K31" s="25"/>
      <c r="L31" s="25">
        <v>77</v>
      </c>
      <c r="M31" s="25">
        <v>2</v>
      </c>
      <c r="N31" s="25"/>
      <c r="O31" s="25"/>
      <c r="P31" s="25">
        <v>1</v>
      </c>
      <c r="Q31" s="25">
        <v>2</v>
      </c>
      <c r="R31" s="25"/>
      <c r="S31" s="25">
        <f>SUM(H31:Q31)</f>
        <v>83</v>
      </c>
      <c r="T31" s="63">
        <v>30</v>
      </c>
      <c r="U31" s="11">
        <f t="shared" ref="U31:AD31" si="21">H31*$T$31/100</f>
        <v>0.3</v>
      </c>
      <c r="V31" s="11">
        <f t="shared" si="21"/>
        <v>0</v>
      </c>
      <c r="W31" s="11">
        <f t="shared" si="21"/>
        <v>0</v>
      </c>
      <c r="X31" s="11">
        <f t="shared" si="21"/>
        <v>0</v>
      </c>
      <c r="Y31" s="11">
        <f t="shared" si="21"/>
        <v>23.1</v>
      </c>
      <c r="Z31" s="11">
        <f t="shared" si="21"/>
        <v>0.6</v>
      </c>
      <c r="AA31" s="11">
        <f t="shared" si="21"/>
        <v>0</v>
      </c>
      <c r="AB31" s="11">
        <f t="shared" si="21"/>
        <v>0</v>
      </c>
      <c r="AC31" s="11">
        <f t="shared" si="21"/>
        <v>0.3</v>
      </c>
      <c r="AD31" s="11">
        <f t="shared" si="21"/>
        <v>0.6</v>
      </c>
      <c r="AE31" s="11">
        <f>SUM(U31:AD31)</f>
        <v>24.900000000000006</v>
      </c>
      <c r="AF31" s="10" t="s">
        <v>108</v>
      </c>
      <c r="AG31" s="11">
        <f>S31+AE31</f>
        <v>107.9</v>
      </c>
      <c r="AH31" s="9"/>
      <c r="AI31" s="9"/>
      <c r="AJ31" s="9"/>
      <c r="AK31" s="9"/>
      <c r="AL31" s="9"/>
      <c r="AM31" s="9"/>
      <c r="AN31" s="9"/>
      <c r="AO31" s="9"/>
      <c r="AP31" s="9"/>
      <c r="AQ31" s="9"/>
      <c r="AR31" s="9"/>
      <c r="AS31" s="9"/>
      <c r="AT31" s="12">
        <f t="shared" ref="AT31:AT32" si="22">SUM(AH31:AS31)</f>
        <v>0</v>
      </c>
    </row>
    <row r="32" spans="2:46" ht="74.25" customHeight="1" x14ac:dyDescent="0.25">
      <c r="B32" s="102"/>
      <c r="C32" s="102"/>
      <c r="D32" s="24" t="s">
        <v>56</v>
      </c>
      <c r="E32" s="7" t="s">
        <v>41</v>
      </c>
      <c r="F32" s="53">
        <v>15</v>
      </c>
      <c r="G32" s="25">
        <v>6</v>
      </c>
      <c r="H32" s="25">
        <v>1</v>
      </c>
      <c r="I32" s="25"/>
      <c r="J32" s="25"/>
      <c r="K32" s="25"/>
      <c r="L32" s="25">
        <v>13</v>
      </c>
      <c r="M32" s="25">
        <v>1</v>
      </c>
      <c r="N32" s="25"/>
      <c r="O32" s="25"/>
      <c r="P32" s="25"/>
      <c r="Q32" s="25">
        <v>3</v>
      </c>
      <c r="R32" s="25"/>
      <c r="S32" s="25">
        <f>SUM(H32:Q32)</f>
        <v>18</v>
      </c>
      <c r="T32" s="63">
        <v>10</v>
      </c>
      <c r="U32" s="11">
        <f t="shared" ref="U32:AD32" si="23">H32*$T$32/100</f>
        <v>0.1</v>
      </c>
      <c r="V32" s="11">
        <f t="shared" si="23"/>
        <v>0</v>
      </c>
      <c r="W32" s="11">
        <f t="shared" si="23"/>
        <v>0</v>
      </c>
      <c r="X32" s="11">
        <f t="shared" si="23"/>
        <v>0</v>
      </c>
      <c r="Y32" s="11">
        <f t="shared" si="23"/>
        <v>1.3</v>
      </c>
      <c r="Z32" s="11">
        <f t="shared" si="23"/>
        <v>0.1</v>
      </c>
      <c r="AA32" s="11">
        <f t="shared" si="23"/>
        <v>0</v>
      </c>
      <c r="AB32" s="11">
        <f t="shared" si="23"/>
        <v>0</v>
      </c>
      <c r="AC32" s="11">
        <f t="shared" si="23"/>
        <v>0</v>
      </c>
      <c r="AD32" s="11">
        <f t="shared" si="23"/>
        <v>0.3</v>
      </c>
      <c r="AE32" s="11">
        <f>SUM(U32:AD32)</f>
        <v>1.8000000000000003</v>
      </c>
      <c r="AF32" s="10" t="s">
        <v>109</v>
      </c>
      <c r="AG32" s="11">
        <f>S32+AE32</f>
        <v>19.8</v>
      </c>
      <c r="AH32" s="9"/>
      <c r="AI32" s="9"/>
      <c r="AJ32" s="9"/>
      <c r="AK32" s="9"/>
      <c r="AL32" s="9"/>
      <c r="AM32" s="9"/>
      <c r="AN32" s="9"/>
      <c r="AO32" s="9"/>
      <c r="AP32" s="9"/>
      <c r="AQ32" s="9"/>
      <c r="AR32" s="9"/>
      <c r="AS32" s="9"/>
      <c r="AT32" s="29">
        <f t="shared" si="22"/>
        <v>0</v>
      </c>
    </row>
    <row r="33" spans="2:46" x14ac:dyDescent="0.25">
      <c r="U33" s="11"/>
      <c r="V33" s="11"/>
      <c r="W33" s="11"/>
      <c r="X33" s="11"/>
      <c r="Y33" s="11"/>
      <c r="Z33" s="11"/>
      <c r="AA33" s="11"/>
      <c r="AB33" s="11"/>
      <c r="AC33" s="11"/>
      <c r="AD33" s="11"/>
      <c r="AE33" s="68"/>
    </row>
    <row r="34" spans="2:46" x14ac:dyDescent="0.25">
      <c r="U34" s="11"/>
      <c r="V34" s="11"/>
      <c r="W34" s="11"/>
      <c r="X34" s="11"/>
      <c r="Y34" s="11"/>
      <c r="Z34" s="11"/>
      <c r="AA34" s="11"/>
      <c r="AB34" s="11"/>
      <c r="AC34" s="11"/>
      <c r="AD34" s="11"/>
      <c r="AE34" s="68"/>
    </row>
    <row r="35" spans="2:46" ht="45" x14ac:dyDescent="0.25">
      <c r="B35" s="31" t="s">
        <v>1</v>
      </c>
      <c r="C35" s="31" t="s">
        <v>2</v>
      </c>
      <c r="D35" s="31" t="s">
        <v>3</v>
      </c>
      <c r="E35" s="31" t="s">
        <v>4</v>
      </c>
      <c r="F35" s="52" t="s">
        <v>5</v>
      </c>
      <c r="G35" s="3" t="s">
        <v>6</v>
      </c>
      <c r="H35" s="50" t="s">
        <v>91</v>
      </c>
      <c r="I35" s="50" t="s">
        <v>92</v>
      </c>
      <c r="J35" s="50" t="s">
        <v>93</v>
      </c>
      <c r="K35" s="50" t="s">
        <v>94</v>
      </c>
      <c r="L35" s="50" t="s">
        <v>95</v>
      </c>
      <c r="M35" s="50" t="s">
        <v>96</v>
      </c>
      <c r="N35" s="50" t="s">
        <v>97</v>
      </c>
      <c r="O35" s="50" t="s">
        <v>98</v>
      </c>
      <c r="P35" s="50" t="s">
        <v>99</v>
      </c>
      <c r="Q35" s="50" t="s">
        <v>100</v>
      </c>
      <c r="R35" s="3"/>
      <c r="S35" s="3"/>
      <c r="T35" s="61"/>
      <c r="U35" s="50" t="s">
        <v>91</v>
      </c>
      <c r="V35" s="50" t="s">
        <v>92</v>
      </c>
      <c r="W35" s="50" t="s">
        <v>93</v>
      </c>
      <c r="X35" s="50" t="s">
        <v>94</v>
      </c>
      <c r="Y35" s="50" t="s">
        <v>95</v>
      </c>
      <c r="Z35" s="50" t="s">
        <v>96</v>
      </c>
      <c r="AA35" s="50" t="s">
        <v>97</v>
      </c>
      <c r="AB35" s="50" t="s">
        <v>98</v>
      </c>
      <c r="AC35" s="50" t="s">
        <v>99</v>
      </c>
      <c r="AD35" s="50" t="s">
        <v>100</v>
      </c>
      <c r="AE35" s="50"/>
      <c r="AF35" s="2" t="s">
        <v>7</v>
      </c>
      <c r="AG35" s="31" t="s">
        <v>8</v>
      </c>
      <c r="AH35" s="31" t="s">
        <v>9</v>
      </c>
      <c r="AI35" s="31" t="s">
        <v>10</v>
      </c>
      <c r="AJ35" s="31" t="s">
        <v>11</v>
      </c>
      <c r="AK35" s="31" t="s">
        <v>12</v>
      </c>
      <c r="AL35" s="31" t="s">
        <v>13</v>
      </c>
      <c r="AM35" s="31" t="s">
        <v>14</v>
      </c>
      <c r="AN35" s="31" t="s">
        <v>15</v>
      </c>
      <c r="AO35" s="31" t="s">
        <v>16</v>
      </c>
      <c r="AP35" s="31" t="s">
        <v>17</v>
      </c>
      <c r="AQ35" s="31" t="s">
        <v>18</v>
      </c>
      <c r="AR35" s="31" t="s">
        <v>19</v>
      </c>
      <c r="AS35" s="31" t="s">
        <v>20</v>
      </c>
      <c r="AT35" s="31" t="s">
        <v>21</v>
      </c>
    </row>
    <row r="36" spans="2:46" ht="90" x14ac:dyDescent="0.25">
      <c r="B36" s="5" t="s">
        <v>57</v>
      </c>
      <c r="C36" s="5" t="s">
        <v>58</v>
      </c>
      <c r="D36" s="48" t="s">
        <v>59</v>
      </c>
      <c r="E36" s="7" t="s">
        <v>41</v>
      </c>
      <c r="F36" s="53">
        <v>16</v>
      </c>
      <c r="G36" s="25">
        <v>54</v>
      </c>
      <c r="H36" s="25">
        <v>70</v>
      </c>
      <c r="I36" s="25">
        <v>3</v>
      </c>
      <c r="J36" s="25"/>
      <c r="K36" s="25">
        <v>1</v>
      </c>
      <c r="L36" s="25">
        <v>3</v>
      </c>
      <c r="M36" s="25">
        <v>4</v>
      </c>
      <c r="N36" s="25">
        <v>3</v>
      </c>
      <c r="O36" s="25">
        <v>1</v>
      </c>
      <c r="P36" s="25">
        <v>1</v>
      </c>
      <c r="Q36" s="25">
        <v>3</v>
      </c>
      <c r="R36" s="25"/>
      <c r="S36" s="25"/>
      <c r="T36" s="63">
        <v>20</v>
      </c>
      <c r="U36" s="11">
        <f t="shared" ref="U36:AD36" si="24">H36*$T$36/100</f>
        <v>14</v>
      </c>
      <c r="V36" s="11">
        <f t="shared" si="24"/>
        <v>0.6</v>
      </c>
      <c r="W36" s="11">
        <f t="shared" si="24"/>
        <v>0</v>
      </c>
      <c r="X36" s="11">
        <f t="shared" si="24"/>
        <v>0.2</v>
      </c>
      <c r="Y36" s="11">
        <f t="shared" si="24"/>
        <v>0.6</v>
      </c>
      <c r="Z36" s="11">
        <f t="shared" si="24"/>
        <v>0.8</v>
      </c>
      <c r="AA36" s="11">
        <f t="shared" si="24"/>
        <v>0.6</v>
      </c>
      <c r="AB36" s="11">
        <f t="shared" si="24"/>
        <v>0.2</v>
      </c>
      <c r="AC36" s="11">
        <f t="shared" si="24"/>
        <v>0.2</v>
      </c>
      <c r="AD36" s="11">
        <f t="shared" si="24"/>
        <v>0.6</v>
      </c>
      <c r="AE36" s="11"/>
      <c r="AF36" s="10" t="s">
        <v>110</v>
      </c>
      <c r="AG36" s="11">
        <f t="shared" ref="AG36" si="25">H36+U36</f>
        <v>84</v>
      </c>
      <c r="AH36" s="9"/>
      <c r="AI36" s="9"/>
      <c r="AJ36" s="9"/>
      <c r="AK36" s="9"/>
      <c r="AL36" s="9"/>
      <c r="AM36" s="9"/>
      <c r="AN36" s="9"/>
      <c r="AO36" s="9"/>
      <c r="AP36" s="9"/>
      <c r="AQ36" s="9"/>
      <c r="AR36" s="9"/>
      <c r="AS36" s="9"/>
      <c r="AT36" s="12">
        <f t="shared" ref="AT36" si="26">SUM(AH36:AS36)</f>
        <v>0</v>
      </c>
    </row>
    <row r="37" spans="2:46" x14ac:dyDescent="0.25">
      <c r="U37" s="11"/>
      <c r="V37" s="11"/>
      <c r="W37" s="11"/>
      <c r="X37" s="11"/>
      <c r="Y37" s="11"/>
      <c r="Z37" s="11"/>
      <c r="AA37" s="11"/>
      <c r="AB37" s="11"/>
      <c r="AC37" s="11"/>
      <c r="AD37" s="11"/>
      <c r="AE37" s="68"/>
    </row>
    <row r="38" spans="2:46" x14ac:dyDescent="0.25">
      <c r="B38" s="49" t="s">
        <v>90</v>
      </c>
      <c r="U38" s="11"/>
      <c r="V38" s="11"/>
      <c r="W38" s="11"/>
      <c r="X38" s="11"/>
      <c r="Y38" s="11"/>
      <c r="Z38" s="11"/>
      <c r="AA38" s="11"/>
      <c r="AB38" s="11"/>
      <c r="AC38" s="11"/>
      <c r="AD38" s="11"/>
      <c r="AE38" s="68"/>
    </row>
    <row r="39" spans="2:46" ht="45" x14ac:dyDescent="0.25">
      <c r="B39" s="31" t="s">
        <v>1</v>
      </c>
      <c r="C39" s="31" t="s">
        <v>2</v>
      </c>
      <c r="D39" s="31" t="s">
        <v>3</v>
      </c>
      <c r="E39" s="31" t="s">
        <v>4</v>
      </c>
      <c r="F39" s="52" t="s">
        <v>5</v>
      </c>
      <c r="G39" s="3" t="s">
        <v>6</v>
      </c>
      <c r="H39" s="50" t="s">
        <v>91</v>
      </c>
      <c r="I39" s="50" t="s">
        <v>92</v>
      </c>
      <c r="J39" s="50" t="s">
        <v>93</v>
      </c>
      <c r="K39" s="50" t="s">
        <v>94</v>
      </c>
      <c r="L39" s="50" t="s">
        <v>95</v>
      </c>
      <c r="M39" s="50" t="s">
        <v>96</v>
      </c>
      <c r="N39" s="50" t="s">
        <v>97</v>
      </c>
      <c r="O39" s="50" t="s">
        <v>98</v>
      </c>
      <c r="P39" s="50" t="s">
        <v>99</v>
      </c>
      <c r="Q39" s="50" t="s">
        <v>100</v>
      </c>
      <c r="R39" s="3"/>
      <c r="S39" s="3"/>
      <c r="T39" s="61"/>
      <c r="U39" s="50" t="s">
        <v>91</v>
      </c>
      <c r="V39" s="50" t="s">
        <v>92</v>
      </c>
      <c r="W39" s="50" t="s">
        <v>93</v>
      </c>
      <c r="X39" s="50" t="s">
        <v>94</v>
      </c>
      <c r="Y39" s="50" t="s">
        <v>95</v>
      </c>
      <c r="Z39" s="50" t="s">
        <v>96</v>
      </c>
      <c r="AA39" s="50" t="s">
        <v>97</v>
      </c>
      <c r="AB39" s="50" t="s">
        <v>98</v>
      </c>
      <c r="AC39" s="50" t="s">
        <v>99</v>
      </c>
      <c r="AD39" s="50" t="s">
        <v>100</v>
      </c>
      <c r="AE39" s="50"/>
      <c r="AF39" s="2" t="s">
        <v>7</v>
      </c>
      <c r="AG39" s="31" t="s">
        <v>8</v>
      </c>
      <c r="AH39" s="31" t="s">
        <v>9</v>
      </c>
      <c r="AI39" s="31" t="s">
        <v>10</v>
      </c>
      <c r="AJ39" s="31" t="s">
        <v>11</v>
      </c>
      <c r="AK39" s="31" t="s">
        <v>12</v>
      </c>
      <c r="AL39" s="31" t="s">
        <v>13</v>
      </c>
      <c r="AM39" s="31" t="s">
        <v>14</v>
      </c>
      <c r="AN39" s="31" t="s">
        <v>15</v>
      </c>
      <c r="AO39" s="31" t="s">
        <v>16</v>
      </c>
      <c r="AP39" s="31" t="s">
        <v>17</v>
      </c>
      <c r="AQ39" s="31" t="s">
        <v>18</v>
      </c>
      <c r="AR39" s="31" t="s">
        <v>19</v>
      </c>
      <c r="AS39" s="31" t="s">
        <v>20</v>
      </c>
      <c r="AT39" s="31" t="s">
        <v>21</v>
      </c>
    </row>
    <row r="40" spans="2:46" ht="42" customHeight="1" x14ac:dyDescent="0.25">
      <c r="B40" s="102" t="s">
        <v>60</v>
      </c>
      <c r="C40" s="102" t="s">
        <v>61</v>
      </c>
      <c r="D40" s="26" t="s">
        <v>62</v>
      </c>
      <c r="E40" s="7" t="s">
        <v>63</v>
      </c>
      <c r="F40" s="53"/>
      <c r="G40" s="32"/>
      <c r="H40" s="25"/>
      <c r="I40" s="25"/>
      <c r="J40" s="25"/>
      <c r="K40" s="25"/>
      <c r="L40" s="25"/>
      <c r="M40" s="25"/>
      <c r="N40" s="25"/>
      <c r="O40" s="25"/>
      <c r="P40" s="25"/>
      <c r="Q40" s="25"/>
      <c r="R40" s="25"/>
      <c r="S40" s="25"/>
      <c r="T40" s="63"/>
      <c r="U40" s="11"/>
      <c r="V40" s="11"/>
      <c r="W40" s="11"/>
      <c r="X40" s="11"/>
      <c r="Y40" s="11"/>
      <c r="Z40" s="11"/>
      <c r="AA40" s="11"/>
      <c r="AB40" s="11"/>
      <c r="AC40" s="11"/>
      <c r="AD40" s="11"/>
      <c r="AE40" s="69"/>
      <c r="AF40" s="108" t="s">
        <v>64</v>
      </c>
      <c r="AG40" s="11">
        <v>1</v>
      </c>
      <c r="AH40" s="9"/>
      <c r="AI40" s="9"/>
      <c r="AJ40" s="9"/>
      <c r="AK40" s="9"/>
      <c r="AL40" s="9"/>
      <c r="AM40" s="9"/>
      <c r="AN40" s="9"/>
      <c r="AO40" s="9"/>
      <c r="AP40" s="9"/>
      <c r="AQ40" s="9"/>
      <c r="AR40" s="9"/>
      <c r="AS40" s="9"/>
      <c r="AT40" s="12">
        <f t="shared" ref="AT40:AT42" si="27">SUM(AH40:AS40)</f>
        <v>0</v>
      </c>
    </row>
    <row r="41" spans="2:46" ht="42" customHeight="1" x14ac:dyDescent="0.25">
      <c r="B41" s="102"/>
      <c r="C41" s="102"/>
      <c r="D41" s="30" t="s">
        <v>65</v>
      </c>
      <c r="E41" s="7" t="s">
        <v>63</v>
      </c>
      <c r="F41" s="53"/>
      <c r="G41" s="32"/>
      <c r="H41" s="25"/>
      <c r="I41" s="25"/>
      <c r="J41" s="25"/>
      <c r="K41" s="25"/>
      <c r="L41" s="25"/>
      <c r="M41" s="25"/>
      <c r="N41" s="25"/>
      <c r="O41" s="25"/>
      <c r="P41" s="25"/>
      <c r="Q41" s="25"/>
      <c r="R41" s="25"/>
      <c r="S41" s="25"/>
      <c r="T41" s="63"/>
      <c r="U41" s="11"/>
      <c r="V41" s="11"/>
      <c r="W41" s="11"/>
      <c r="X41" s="11"/>
      <c r="Y41" s="11"/>
      <c r="Z41" s="11"/>
      <c r="AA41" s="11"/>
      <c r="AB41" s="11"/>
      <c r="AC41" s="11"/>
      <c r="AD41" s="11"/>
      <c r="AE41" s="70"/>
      <c r="AF41" s="109"/>
      <c r="AG41" s="11">
        <v>1</v>
      </c>
      <c r="AH41" s="9"/>
      <c r="AI41" s="9"/>
      <c r="AJ41" s="9"/>
      <c r="AK41" s="9"/>
      <c r="AL41" s="9"/>
      <c r="AM41" s="9"/>
      <c r="AN41" s="9"/>
      <c r="AO41" s="9"/>
      <c r="AP41" s="9"/>
      <c r="AQ41" s="9"/>
      <c r="AR41" s="9"/>
      <c r="AS41" s="9"/>
      <c r="AT41" s="29">
        <f t="shared" si="27"/>
        <v>0</v>
      </c>
    </row>
    <row r="42" spans="2:46" ht="42" customHeight="1" x14ac:dyDescent="0.25">
      <c r="B42" s="102"/>
      <c r="C42" s="102"/>
      <c r="D42" s="24" t="s">
        <v>66</v>
      </c>
      <c r="E42" s="7" t="s">
        <v>63</v>
      </c>
      <c r="F42" s="53"/>
      <c r="G42" s="32"/>
      <c r="H42" s="25"/>
      <c r="I42" s="25"/>
      <c r="J42" s="25"/>
      <c r="K42" s="25"/>
      <c r="L42" s="25"/>
      <c r="M42" s="25"/>
      <c r="N42" s="25"/>
      <c r="O42" s="25"/>
      <c r="P42" s="25"/>
      <c r="Q42" s="25"/>
      <c r="R42" s="25"/>
      <c r="S42" s="25"/>
      <c r="T42" s="63"/>
      <c r="U42" s="11"/>
      <c r="V42" s="11"/>
      <c r="W42" s="11"/>
      <c r="X42" s="11"/>
      <c r="Y42" s="11"/>
      <c r="Z42" s="11"/>
      <c r="AA42" s="11"/>
      <c r="AB42" s="11"/>
      <c r="AC42" s="11"/>
      <c r="AD42" s="11"/>
      <c r="AE42" s="67"/>
      <c r="AF42" s="110"/>
      <c r="AG42" s="11">
        <v>1</v>
      </c>
      <c r="AH42" s="9"/>
      <c r="AI42" s="9"/>
      <c r="AJ42" s="9"/>
      <c r="AK42" s="9"/>
      <c r="AL42" s="9"/>
      <c r="AM42" s="9"/>
      <c r="AN42" s="9"/>
      <c r="AO42" s="9"/>
      <c r="AP42" s="9"/>
      <c r="AQ42" s="9"/>
      <c r="AR42" s="9"/>
      <c r="AS42" s="9"/>
      <c r="AT42" s="12">
        <f t="shared" si="27"/>
        <v>0</v>
      </c>
    </row>
    <row r="43" spans="2:46" x14ac:dyDescent="0.25">
      <c r="U43" s="11"/>
      <c r="V43" s="11"/>
      <c r="W43" s="11"/>
      <c r="X43" s="11"/>
      <c r="Y43" s="11"/>
      <c r="Z43" s="11"/>
      <c r="AA43" s="11"/>
      <c r="AB43" s="11"/>
      <c r="AC43" s="11"/>
      <c r="AD43" s="11"/>
      <c r="AE43" s="68"/>
    </row>
    <row r="44" spans="2:46" x14ac:dyDescent="0.25">
      <c r="B44" s="49" t="s">
        <v>90</v>
      </c>
      <c r="U44" s="11"/>
      <c r="V44" s="11"/>
      <c r="W44" s="11"/>
      <c r="X44" s="11"/>
      <c r="Y44" s="11"/>
      <c r="Z44" s="11"/>
      <c r="AA44" s="11"/>
      <c r="AB44" s="11"/>
      <c r="AC44" s="11"/>
      <c r="AD44" s="11"/>
      <c r="AE44" s="68"/>
    </row>
    <row r="45" spans="2:46" ht="45" x14ac:dyDescent="0.25">
      <c r="B45" s="31" t="s">
        <v>1</v>
      </c>
      <c r="C45" s="31" t="s">
        <v>2</v>
      </c>
      <c r="D45" s="31" t="s">
        <v>3</v>
      </c>
      <c r="E45" s="31" t="s">
        <v>4</v>
      </c>
      <c r="F45" s="52" t="s">
        <v>5</v>
      </c>
      <c r="G45" s="3" t="s">
        <v>6</v>
      </c>
      <c r="H45" s="50" t="s">
        <v>91</v>
      </c>
      <c r="I45" s="50" t="s">
        <v>92</v>
      </c>
      <c r="J45" s="50" t="s">
        <v>93</v>
      </c>
      <c r="K45" s="50" t="s">
        <v>94</v>
      </c>
      <c r="L45" s="50" t="s">
        <v>95</v>
      </c>
      <c r="M45" s="50" t="s">
        <v>96</v>
      </c>
      <c r="N45" s="50" t="s">
        <v>97</v>
      </c>
      <c r="O45" s="50" t="s">
        <v>98</v>
      </c>
      <c r="P45" s="50" t="s">
        <v>99</v>
      </c>
      <c r="Q45" s="50" t="s">
        <v>100</v>
      </c>
      <c r="R45" s="3"/>
      <c r="S45" s="3"/>
      <c r="T45" s="61"/>
      <c r="U45" s="50" t="s">
        <v>91</v>
      </c>
      <c r="V45" s="50" t="s">
        <v>92</v>
      </c>
      <c r="W45" s="50" t="s">
        <v>93</v>
      </c>
      <c r="X45" s="50" t="s">
        <v>94</v>
      </c>
      <c r="Y45" s="50" t="s">
        <v>95</v>
      </c>
      <c r="Z45" s="50" t="s">
        <v>96</v>
      </c>
      <c r="AA45" s="50" t="s">
        <v>97</v>
      </c>
      <c r="AB45" s="50" t="s">
        <v>98</v>
      </c>
      <c r="AC45" s="50" t="s">
        <v>99</v>
      </c>
      <c r="AD45" s="50" t="s">
        <v>100</v>
      </c>
      <c r="AE45" s="50"/>
      <c r="AF45" s="2" t="s">
        <v>7</v>
      </c>
      <c r="AG45" s="31" t="s">
        <v>8</v>
      </c>
      <c r="AH45" s="31" t="s">
        <v>9</v>
      </c>
      <c r="AI45" s="31" t="s">
        <v>10</v>
      </c>
      <c r="AJ45" s="31" t="s">
        <v>11</v>
      </c>
      <c r="AK45" s="31" t="s">
        <v>12</v>
      </c>
      <c r="AL45" s="31" t="s">
        <v>13</v>
      </c>
      <c r="AM45" s="31" t="s">
        <v>14</v>
      </c>
      <c r="AN45" s="31" t="s">
        <v>15</v>
      </c>
      <c r="AO45" s="31" t="s">
        <v>16</v>
      </c>
      <c r="AP45" s="31" t="s">
        <v>17</v>
      </c>
      <c r="AQ45" s="31" t="s">
        <v>18</v>
      </c>
      <c r="AR45" s="31" t="s">
        <v>19</v>
      </c>
      <c r="AS45" s="31" t="s">
        <v>20</v>
      </c>
      <c r="AT45" s="31" t="s">
        <v>21</v>
      </c>
    </row>
    <row r="46" spans="2:46" ht="80.25" customHeight="1" x14ac:dyDescent="0.25">
      <c r="B46" s="102" t="s">
        <v>67</v>
      </c>
      <c r="C46" s="5" t="s">
        <v>68</v>
      </c>
      <c r="D46" s="34" t="s">
        <v>68</v>
      </c>
      <c r="E46" s="7" t="s">
        <v>69</v>
      </c>
      <c r="F46" s="54"/>
      <c r="G46" s="35"/>
      <c r="H46" s="35"/>
      <c r="I46" s="35"/>
      <c r="J46" s="35"/>
      <c r="K46" s="35"/>
      <c r="L46" s="35"/>
      <c r="M46" s="35"/>
      <c r="N46" s="35"/>
      <c r="O46" s="35"/>
      <c r="P46" s="35"/>
      <c r="Q46" s="35"/>
      <c r="R46" s="35"/>
      <c r="S46" s="35"/>
      <c r="T46" s="60"/>
      <c r="U46" s="11"/>
      <c r="V46" s="11"/>
      <c r="W46" s="11"/>
      <c r="X46" s="11"/>
      <c r="Y46" s="11"/>
      <c r="Z46" s="11"/>
      <c r="AA46" s="11"/>
      <c r="AB46" s="11"/>
      <c r="AC46" s="11"/>
      <c r="AD46" s="11"/>
      <c r="AE46" s="11"/>
      <c r="AF46" s="36" t="s">
        <v>70</v>
      </c>
      <c r="AG46" s="11">
        <f>U46</f>
        <v>0</v>
      </c>
      <c r="AH46" s="37"/>
      <c r="AI46" s="37"/>
      <c r="AJ46" s="37"/>
      <c r="AK46" s="37"/>
      <c r="AL46" s="37"/>
      <c r="AM46" s="37"/>
      <c r="AN46" s="37"/>
      <c r="AO46" s="37"/>
      <c r="AP46" s="37"/>
      <c r="AQ46" s="37"/>
      <c r="AR46" s="37"/>
      <c r="AS46" s="37"/>
      <c r="AT46" s="12">
        <f t="shared" ref="AT46:AT49" si="28">SUM(AH46:AS46)</f>
        <v>0</v>
      </c>
    </row>
    <row r="47" spans="2:46" ht="81" customHeight="1" x14ac:dyDescent="0.25">
      <c r="B47" s="102"/>
      <c r="C47" s="102" t="s">
        <v>71</v>
      </c>
      <c r="D47" s="5" t="s">
        <v>72</v>
      </c>
      <c r="E47" s="7" t="s">
        <v>69</v>
      </c>
      <c r="F47" s="54"/>
      <c r="G47" s="35"/>
      <c r="H47" s="35"/>
      <c r="I47" s="35"/>
      <c r="J47" s="35"/>
      <c r="K47" s="35"/>
      <c r="L47" s="35"/>
      <c r="M47" s="35"/>
      <c r="N47" s="35"/>
      <c r="O47" s="35"/>
      <c r="P47" s="35"/>
      <c r="Q47" s="35"/>
      <c r="R47" s="35"/>
      <c r="S47" s="35"/>
      <c r="T47" s="60"/>
      <c r="U47" s="11"/>
      <c r="V47" s="11"/>
      <c r="W47" s="11"/>
      <c r="X47" s="11"/>
      <c r="Y47" s="11"/>
      <c r="Z47" s="11"/>
      <c r="AA47" s="11"/>
      <c r="AB47" s="11"/>
      <c r="AC47" s="11"/>
      <c r="AD47" s="11"/>
      <c r="AE47" s="11"/>
      <c r="AF47" s="36" t="s">
        <v>70</v>
      </c>
      <c r="AG47" s="11">
        <f>U47</f>
        <v>0</v>
      </c>
      <c r="AH47" s="37"/>
      <c r="AI47" s="37"/>
      <c r="AJ47" s="37"/>
      <c r="AK47" s="37"/>
      <c r="AL47" s="37"/>
      <c r="AM47" s="37"/>
      <c r="AN47" s="37"/>
      <c r="AO47" s="37"/>
      <c r="AP47" s="37"/>
      <c r="AQ47" s="37"/>
      <c r="AR47" s="37"/>
      <c r="AS47" s="37"/>
      <c r="AT47" s="12">
        <f t="shared" si="28"/>
        <v>0</v>
      </c>
    </row>
    <row r="48" spans="2:46" ht="60" x14ac:dyDescent="0.25">
      <c r="B48" s="102"/>
      <c r="C48" s="102"/>
      <c r="D48" s="26" t="s">
        <v>73</v>
      </c>
      <c r="E48" s="7" t="s">
        <v>69</v>
      </c>
      <c r="F48" s="53">
        <v>21</v>
      </c>
      <c r="G48" s="32"/>
      <c r="H48" s="25">
        <v>1482</v>
      </c>
      <c r="I48" s="25">
        <v>1528</v>
      </c>
      <c r="J48" s="25">
        <v>161</v>
      </c>
      <c r="K48" s="25">
        <v>331</v>
      </c>
      <c r="L48" s="25">
        <v>1815</v>
      </c>
      <c r="M48" s="25">
        <v>528</v>
      </c>
      <c r="N48" s="25">
        <v>110</v>
      </c>
      <c r="O48" s="25">
        <v>335</v>
      </c>
      <c r="P48" s="25">
        <v>297</v>
      </c>
      <c r="Q48" s="25">
        <v>1301</v>
      </c>
      <c r="R48" s="25"/>
      <c r="S48" s="25"/>
      <c r="T48" s="63">
        <v>20</v>
      </c>
      <c r="U48" s="11">
        <f t="shared" ref="U48:AD48" si="29">H48*$T$48/100</f>
        <v>296.39999999999998</v>
      </c>
      <c r="V48" s="11">
        <f t="shared" si="29"/>
        <v>305.60000000000002</v>
      </c>
      <c r="W48" s="11">
        <f t="shared" si="29"/>
        <v>32.200000000000003</v>
      </c>
      <c r="X48" s="11">
        <f t="shared" si="29"/>
        <v>66.2</v>
      </c>
      <c r="Y48" s="11">
        <f t="shared" si="29"/>
        <v>363</v>
      </c>
      <c r="Z48" s="11">
        <f t="shared" si="29"/>
        <v>105.6</v>
      </c>
      <c r="AA48" s="11">
        <f t="shared" si="29"/>
        <v>22</v>
      </c>
      <c r="AB48" s="11">
        <f t="shared" si="29"/>
        <v>67</v>
      </c>
      <c r="AC48" s="11">
        <f t="shared" si="29"/>
        <v>59.4</v>
      </c>
      <c r="AD48" s="11">
        <f t="shared" si="29"/>
        <v>260.2</v>
      </c>
      <c r="AE48" s="11"/>
      <c r="AF48" s="36" t="s">
        <v>74</v>
      </c>
      <c r="AG48" s="11">
        <f>U48</f>
        <v>296.39999999999998</v>
      </c>
      <c r="AH48" s="9"/>
      <c r="AI48" s="9"/>
      <c r="AJ48" s="9"/>
      <c r="AK48" s="9"/>
      <c r="AL48" s="9"/>
      <c r="AM48" s="9"/>
      <c r="AN48" s="9"/>
      <c r="AO48" s="9"/>
      <c r="AP48" s="9"/>
      <c r="AQ48" s="9"/>
      <c r="AR48" s="9"/>
      <c r="AS48" s="9"/>
      <c r="AT48" s="12">
        <f t="shared" si="28"/>
        <v>0</v>
      </c>
    </row>
    <row r="49" spans="2:46" ht="75" x14ac:dyDescent="0.25">
      <c r="B49" s="102"/>
      <c r="C49" s="5" t="s">
        <v>75</v>
      </c>
      <c r="D49" s="24" t="s">
        <v>76</v>
      </c>
      <c r="E49" s="7" t="s">
        <v>69</v>
      </c>
      <c r="F49" s="53"/>
      <c r="G49" s="32"/>
      <c r="H49" s="25"/>
      <c r="I49" s="25"/>
      <c r="J49" s="25"/>
      <c r="K49" s="25"/>
      <c r="L49" s="25"/>
      <c r="M49" s="25"/>
      <c r="N49" s="25"/>
      <c r="O49" s="25"/>
      <c r="P49" s="25"/>
      <c r="Q49" s="25"/>
      <c r="R49" s="25"/>
      <c r="S49" s="25"/>
      <c r="T49" s="63"/>
      <c r="U49" s="11"/>
      <c r="V49" s="11"/>
      <c r="W49" s="11"/>
      <c r="X49" s="11"/>
      <c r="Y49" s="11"/>
      <c r="Z49" s="11"/>
      <c r="AA49" s="11"/>
      <c r="AB49" s="11"/>
      <c r="AC49" s="11"/>
      <c r="AD49" s="11"/>
      <c r="AE49" s="11"/>
      <c r="AF49" s="36" t="s">
        <v>70</v>
      </c>
      <c r="AG49" s="11">
        <f>U49</f>
        <v>0</v>
      </c>
      <c r="AH49" s="9"/>
      <c r="AI49" s="9"/>
      <c r="AJ49" s="9"/>
      <c r="AK49" s="9"/>
      <c r="AL49" s="9"/>
      <c r="AM49" s="9"/>
      <c r="AN49" s="9"/>
      <c r="AO49" s="9"/>
      <c r="AP49" s="9"/>
      <c r="AQ49" s="9"/>
      <c r="AR49" s="9"/>
      <c r="AS49" s="9"/>
      <c r="AT49" s="12">
        <f t="shared" si="28"/>
        <v>0</v>
      </c>
    </row>
    <row r="50" spans="2:46" x14ac:dyDescent="0.25">
      <c r="U50" s="11"/>
      <c r="V50" s="11"/>
      <c r="W50" s="11"/>
      <c r="X50" s="11"/>
      <c r="Y50" s="11"/>
      <c r="Z50" s="11"/>
      <c r="AA50" s="11"/>
      <c r="AB50" s="11"/>
      <c r="AC50" s="11"/>
      <c r="AD50" s="11"/>
      <c r="AE50" s="68"/>
    </row>
    <row r="51" spans="2:46" x14ac:dyDescent="0.25">
      <c r="U51" s="11"/>
      <c r="V51" s="11"/>
      <c r="W51" s="11"/>
      <c r="X51" s="11"/>
      <c r="Y51" s="11"/>
      <c r="Z51" s="11"/>
      <c r="AA51" s="11"/>
      <c r="AB51" s="11"/>
      <c r="AC51" s="11"/>
      <c r="AD51" s="11"/>
      <c r="AE51" s="68"/>
    </row>
    <row r="52" spans="2:46" ht="45" x14ac:dyDescent="0.25">
      <c r="B52" s="31" t="s">
        <v>1</v>
      </c>
      <c r="C52" s="31" t="s">
        <v>2</v>
      </c>
      <c r="D52" s="31" t="s">
        <v>3</v>
      </c>
      <c r="E52" s="31" t="s">
        <v>4</v>
      </c>
      <c r="F52" s="52" t="s">
        <v>5</v>
      </c>
      <c r="G52" s="3" t="s">
        <v>6</v>
      </c>
      <c r="H52" s="50" t="s">
        <v>91</v>
      </c>
      <c r="I52" s="50" t="s">
        <v>92</v>
      </c>
      <c r="J52" s="50" t="s">
        <v>93</v>
      </c>
      <c r="K52" s="50" t="s">
        <v>94</v>
      </c>
      <c r="L52" s="50" t="s">
        <v>95</v>
      </c>
      <c r="M52" s="50" t="s">
        <v>96</v>
      </c>
      <c r="N52" s="50" t="s">
        <v>97</v>
      </c>
      <c r="O52" s="50" t="s">
        <v>98</v>
      </c>
      <c r="P52" s="50" t="s">
        <v>99</v>
      </c>
      <c r="Q52" s="50" t="s">
        <v>100</v>
      </c>
      <c r="R52" s="3"/>
      <c r="S52" s="3"/>
      <c r="T52" s="61"/>
      <c r="U52" s="50" t="s">
        <v>91</v>
      </c>
      <c r="V52" s="50" t="s">
        <v>92</v>
      </c>
      <c r="W52" s="50" t="s">
        <v>93</v>
      </c>
      <c r="X52" s="50" t="s">
        <v>94</v>
      </c>
      <c r="Y52" s="50" t="s">
        <v>95</v>
      </c>
      <c r="Z52" s="50" t="s">
        <v>96</v>
      </c>
      <c r="AA52" s="50" t="s">
        <v>97</v>
      </c>
      <c r="AB52" s="50" t="s">
        <v>98</v>
      </c>
      <c r="AC52" s="50" t="s">
        <v>99</v>
      </c>
      <c r="AD52" s="50" t="s">
        <v>100</v>
      </c>
      <c r="AE52" s="50"/>
      <c r="AF52" s="2" t="s">
        <v>7</v>
      </c>
      <c r="AG52" s="31" t="s">
        <v>8</v>
      </c>
      <c r="AH52" s="31" t="s">
        <v>9</v>
      </c>
      <c r="AI52" s="31" t="s">
        <v>10</v>
      </c>
      <c r="AJ52" s="31" t="s">
        <v>11</v>
      </c>
      <c r="AK52" s="31" t="s">
        <v>12</v>
      </c>
      <c r="AL52" s="31" t="s">
        <v>13</v>
      </c>
      <c r="AM52" s="31" t="s">
        <v>14</v>
      </c>
      <c r="AN52" s="31" t="s">
        <v>15</v>
      </c>
      <c r="AO52" s="31" t="s">
        <v>16</v>
      </c>
      <c r="AP52" s="31" t="s">
        <v>17</v>
      </c>
      <c r="AQ52" s="31" t="s">
        <v>18</v>
      </c>
      <c r="AR52" s="31" t="s">
        <v>19</v>
      </c>
      <c r="AS52" s="31" t="s">
        <v>20</v>
      </c>
      <c r="AT52" s="31" t="s">
        <v>21</v>
      </c>
    </row>
    <row r="53" spans="2:46" ht="68.25" customHeight="1" x14ac:dyDescent="0.25">
      <c r="B53" s="104" t="s">
        <v>77</v>
      </c>
      <c r="C53" s="104" t="s">
        <v>78</v>
      </c>
      <c r="D53" s="38" t="s">
        <v>79</v>
      </c>
      <c r="E53" s="7" t="s">
        <v>80</v>
      </c>
      <c r="F53" s="55"/>
      <c r="G53" s="39"/>
      <c r="H53" s="39"/>
      <c r="I53" s="39"/>
      <c r="J53" s="39"/>
      <c r="K53" s="39"/>
      <c r="L53" s="39"/>
      <c r="M53" s="39"/>
      <c r="N53" s="39"/>
      <c r="O53" s="39"/>
      <c r="P53" s="39"/>
      <c r="Q53" s="39"/>
      <c r="R53" s="39"/>
      <c r="S53" s="39"/>
      <c r="T53" s="65"/>
      <c r="U53" s="11"/>
      <c r="V53" s="11">
        <v>534</v>
      </c>
      <c r="W53" s="11">
        <v>43</v>
      </c>
      <c r="X53" s="11">
        <v>43</v>
      </c>
      <c r="Y53" s="11">
        <v>88</v>
      </c>
      <c r="Z53" s="11">
        <v>88</v>
      </c>
      <c r="AA53" s="11">
        <v>134</v>
      </c>
      <c r="AB53" s="11">
        <v>88</v>
      </c>
      <c r="AC53" s="11">
        <v>26</v>
      </c>
      <c r="AD53" s="11"/>
      <c r="AE53" s="69"/>
      <c r="AF53" s="40" t="s">
        <v>81</v>
      </c>
      <c r="AG53" s="11">
        <f>SUM(U53:AD53)</f>
        <v>1044</v>
      </c>
      <c r="AH53" s="41"/>
      <c r="AI53" s="41"/>
      <c r="AJ53" s="41"/>
      <c r="AK53" s="41"/>
      <c r="AL53" s="41"/>
      <c r="AM53" s="41"/>
      <c r="AN53" s="41"/>
      <c r="AO53" s="41"/>
      <c r="AP53" s="41"/>
      <c r="AQ53" s="41"/>
      <c r="AR53" s="41"/>
      <c r="AS53" s="41"/>
      <c r="AT53" s="12">
        <f t="shared" ref="AT53:AT56" si="30">SUM(AH53:AS53)</f>
        <v>0</v>
      </c>
    </row>
    <row r="54" spans="2:46" ht="60" customHeight="1" x14ac:dyDescent="0.25">
      <c r="B54" s="105"/>
      <c r="C54" s="106"/>
      <c r="D54" s="42" t="s">
        <v>82</v>
      </c>
      <c r="E54" s="43" t="s">
        <v>80</v>
      </c>
      <c r="F54" s="58"/>
      <c r="G54" s="44"/>
      <c r="H54" s="45"/>
      <c r="I54" s="45"/>
      <c r="J54" s="45"/>
      <c r="K54" s="45"/>
      <c r="L54" s="45"/>
      <c r="M54" s="45"/>
      <c r="N54" s="45"/>
      <c r="O54" s="45"/>
      <c r="P54" s="45"/>
      <c r="Q54" s="45"/>
      <c r="R54" s="45"/>
      <c r="S54" s="45"/>
      <c r="T54" s="66"/>
      <c r="U54" s="11"/>
      <c r="V54" s="11">
        <v>133</v>
      </c>
      <c r="W54" s="11">
        <v>3</v>
      </c>
      <c r="X54" s="11">
        <v>3</v>
      </c>
      <c r="Y54" s="11">
        <v>20</v>
      </c>
      <c r="Z54" s="11">
        <v>20</v>
      </c>
      <c r="AA54" s="11">
        <v>30</v>
      </c>
      <c r="AB54" s="11">
        <v>20</v>
      </c>
      <c r="AC54" s="11">
        <v>6</v>
      </c>
      <c r="AD54" s="11">
        <v>30</v>
      </c>
      <c r="AE54" s="69"/>
      <c r="AF54" s="33" t="s">
        <v>83</v>
      </c>
      <c r="AG54" s="11">
        <f t="shared" ref="AG54:AG56" si="31">SUM(U54:AD54)</f>
        <v>265</v>
      </c>
      <c r="AH54" s="46"/>
      <c r="AI54" s="46"/>
      <c r="AJ54" s="46"/>
      <c r="AK54" s="46"/>
      <c r="AL54" s="46"/>
      <c r="AM54" s="46"/>
      <c r="AN54" s="46"/>
      <c r="AO54" s="46"/>
      <c r="AP54" s="46"/>
      <c r="AQ54" s="46"/>
      <c r="AR54" s="46"/>
      <c r="AS54" s="46"/>
      <c r="AT54" s="12">
        <f t="shared" si="30"/>
        <v>0</v>
      </c>
    </row>
    <row r="55" spans="2:46" ht="45" x14ac:dyDescent="0.25">
      <c r="B55" s="105"/>
      <c r="C55" s="104" t="s">
        <v>84</v>
      </c>
      <c r="D55" s="42" t="s">
        <v>85</v>
      </c>
      <c r="E55" s="42" t="s">
        <v>86</v>
      </c>
      <c r="F55" s="58"/>
      <c r="G55" s="44"/>
      <c r="H55" s="45"/>
      <c r="I55" s="45"/>
      <c r="J55" s="45"/>
      <c r="K55" s="45"/>
      <c r="L55" s="45"/>
      <c r="M55" s="45"/>
      <c r="N55" s="45"/>
      <c r="O55" s="45"/>
      <c r="P55" s="45"/>
      <c r="Q55" s="45"/>
      <c r="R55" s="45"/>
      <c r="S55" s="45"/>
      <c r="T55" s="66"/>
      <c r="U55" s="11"/>
      <c r="V55" s="11">
        <v>189</v>
      </c>
      <c r="W55" s="11">
        <v>14</v>
      </c>
      <c r="X55" s="11">
        <v>14</v>
      </c>
      <c r="Y55" s="11">
        <v>21</v>
      </c>
      <c r="Z55" s="11">
        <v>21</v>
      </c>
      <c r="AA55" s="11">
        <v>45</v>
      </c>
      <c r="AB55" s="11">
        <v>21</v>
      </c>
      <c r="AC55" s="11">
        <v>5</v>
      </c>
      <c r="AD55" s="11"/>
      <c r="AE55" s="69"/>
      <c r="AF55" s="33" t="s">
        <v>87</v>
      </c>
      <c r="AG55" s="11">
        <f t="shared" si="31"/>
        <v>330</v>
      </c>
      <c r="AH55" s="46"/>
      <c r="AI55" s="46"/>
      <c r="AJ55" s="46"/>
      <c r="AK55" s="46"/>
      <c r="AL55" s="46"/>
      <c r="AM55" s="46"/>
      <c r="AN55" s="46"/>
      <c r="AO55" s="46"/>
      <c r="AP55" s="46"/>
      <c r="AQ55" s="46"/>
      <c r="AR55" s="46"/>
      <c r="AS55" s="46"/>
      <c r="AT55" s="12">
        <f t="shared" si="30"/>
        <v>0</v>
      </c>
    </row>
    <row r="56" spans="2:46" ht="60" x14ac:dyDescent="0.25">
      <c r="B56" s="106"/>
      <c r="C56" s="106"/>
      <c r="D56" s="24" t="s">
        <v>88</v>
      </c>
      <c r="E56" s="26" t="s">
        <v>86</v>
      </c>
      <c r="F56" s="53"/>
      <c r="G56" s="32"/>
      <c r="H56" s="25"/>
      <c r="I56" s="25"/>
      <c r="J56" s="25"/>
      <c r="K56" s="25"/>
      <c r="L56" s="25"/>
      <c r="M56" s="25"/>
      <c r="N56" s="25"/>
      <c r="O56" s="25"/>
      <c r="P56" s="25"/>
      <c r="Q56" s="25"/>
      <c r="R56" s="25"/>
      <c r="S56" s="25"/>
      <c r="T56" s="63"/>
      <c r="U56" s="11"/>
      <c r="V56" s="11">
        <v>21</v>
      </c>
      <c r="W56" s="11">
        <v>3</v>
      </c>
      <c r="X56" s="11">
        <v>3</v>
      </c>
      <c r="Y56" s="11">
        <v>8</v>
      </c>
      <c r="Z56" s="11">
        <v>8</v>
      </c>
      <c r="AA56" s="11">
        <v>3</v>
      </c>
      <c r="AB56" s="11">
        <v>8</v>
      </c>
      <c r="AC56" s="11">
        <v>8</v>
      </c>
      <c r="AD56" s="11">
        <v>60</v>
      </c>
      <c r="AE56" s="11"/>
      <c r="AF56" s="36" t="s">
        <v>89</v>
      </c>
      <c r="AG56" s="11">
        <f t="shared" si="31"/>
        <v>122</v>
      </c>
      <c r="AH56" s="47"/>
      <c r="AI56" s="47"/>
      <c r="AJ56" s="47"/>
      <c r="AK56" s="47"/>
      <c r="AL56" s="47"/>
      <c r="AM56" s="47"/>
      <c r="AN56" s="47"/>
      <c r="AO56" s="47"/>
      <c r="AP56" s="47"/>
      <c r="AQ56" s="47"/>
      <c r="AR56" s="47"/>
      <c r="AS56" s="47"/>
      <c r="AT56" s="12">
        <f t="shared" si="30"/>
        <v>0</v>
      </c>
    </row>
  </sheetData>
  <mergeCells count="21">
    <mergeCell ref="AF40:AF42"/>
    <mergeCell ref="B46:B49"/>
    <mergeCell ref="C47:C48"/>
    <mergeCell ref="B53:B56"/>
    <mergeCell ref="C53:C54"/>
    <mergeCell ref="C55:C56"/>
    <mergeCell ref="B25:B27"/>
    <mergeCell ref="C25:C27"/>
    <mergeCell ref="B31:B32"/>
    <mergeCell ref="C31:C32"/>
    <mergeCell ref="B40:B42"/>
    <mergeCell ref="C40:C42"/>
    <mergeCell ref="B2:AT4"/>
    <mergeCell ref="B8:B13"/>
    <mergeCell ref="C8:C10"/>
    <mergeCell ref="C11:C13"/>
    <mergeCell ref="B17:B21"/>
    <mergeCell ref="C17:C19"/>
    <mergeCell ref="C20:C21"/>
    <mergeCell ref="H6:R6"/>
    <mergeCell ref="U6:AD6"/>
  </mergeCells>
  <pageMargins left="0.7" right="0.7" top="0.75" bottom="0.75" header="0.3" footer="0.3"/>
  <pageSetup orientation="portrait" horizontalDpi="0" verticalDpi="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Z50"/>
  <sheetViews>
    <sheetView zoomScaleNormal="100" workbookViewId="0">
      <selection activeCell="N36" sqref="N36"/>
    </sheetView>
  </sheetViews>
  <sheetFormatPr baseColWidth="10" defaultColWidth="9.140625" defaultRowHeight="15" x14ac:dyDescent="0.25"/>
  <cols>
    <col min="1" max="1" width="8" customWidth="1"/>
    <col min="2" max="2" width="19" customWidth="1"/>
    <col min="3" max="3" width="33.5703125" bestFit="1" customWidth="1"/>
    <col min="4" max="4" width="33.5703125" customWidth="1"/>
    <col min="5" max="5" width="16.5703125" customWidth="1"/>
    <col min="6" max="6" width="8.7109375" style="57" hidden="1" customWidth="1"/>
    <col min="7" max="7" width="8.7109375" hidden="1" customWidth="1"/>
    <col min="8" max="8" width="8.7109375" style="18" hidden="1" customWidth="1"/>
    <col min="9" max="9" width="8.7109375" style="64" hidden="1" customWidth="1"/>
    <col min="10" max="10" width="10.85546875" style="18" hidden="1" customWidth="1"/>
    <col min="11" max="11" width="37.7109375" customWidth="1"/>
    <col min="12" max="13" width="7.140625" hidden="1" customWidth="1"/>
    <col min="14" max="14" width="7.140625" customWidth="1"/>
    <col min="15" max="24" width="7.140625" hidden="1" customWidth="1"/>
    <col min="25" max="25" width="7.42578125" hidden="1" customWidth="1"/>
  </cols>
  <sheetData>
    <row r="2" spans="2:25" x14ac:dyDescent="0.25">
      <c r="B2" s="101" t="s">
        <v>172</v>
      </c>
      <c r="C2" s="101"/>
      <c r="D2" s="101"/>
      <c r="E2" s="101"/>
      <c r="F2" s="101"/>
      <c r="G2" s="101"/>
      <c r="H2" s="101"/>
      <c r="I2" s="101"/>
      <c r="J2" s="101"/>
      <c r="K2" s="101"/>
      <c r="L2" s="101"/>
      <c r="M2" s="101"/>
      <c r="N2" s="101"/>
      <c r="O2" s="101"/>
      <c r="P2" s="101"/>
      <c r="Q2" s="101"/>
      <c r="R2" s="101"/>
      <c r="S2" s="101"/>
      <c r="T2" s="101"/>
      <c r="U2" s="101"/>
      <c r="V2" s="101"/>
      <c r="W2" s="101"/>
      <c r="X2" s="101"/>
      <c r="Y2" s="101"/>
    </row>
    <row r="3" spans="2:25" x14ac:dyDescent="0.25">
      <c r="B3" s="101"/>
      <c r="C3" s="101"/>
      <c r="D3" s="101"/>
      <c r="E3" s="101"/>
      <c r="F3" s="101"/>
      <c r="G3" s="101"/>
      <c r="H3" s="101"/>
      <c r="I3" s="101"/>
      <c r="J3" s="101"/>
      <c r="K3" s="101"/>
      <c r="L3" s="101"/>
      <c r="M3" s="101"/>
      <c r="N3" s="101"/>
      <c r="O3" s="101"/>
      <c r="P3" s="101"/>
      <c r="Q3" s="101"/>
      <c r="R3" s="101"/>
      <c r="S3" s="101"/>
      <c r="T3" s="101"/>
      <c r="U3" s="101"/>
      <c r="V3" s="101"/>
      <c r="W3" s="101"/>
      <c r="X3" s="101"/>
      <c r="Y3" s="101"/>
    </row>
    <row r="4" spans="2:25" ht="27" customHeight="1" x14ac:dyDescent="0.25">
      <c r="B4" s="101"/>
      <c r="C4" s="101"/>
      <c r="D4" s="101"/>
      <c r="E4" s="101"/>
      <c r="F4" s="101"/>
      <c r="G4" s="101"/>
      <c r="H4" s="101"/>
      <c r="I4" s="101"/>
      <c r="J4" s="101"/>
      <c r="K4" s="101"/>
      <c r="L4" s="101"/>
      <c r="M4" s="101"/>
      <c r="N4" s="101"/>
      <c r="O4" s="101"/>
      <c r="P4" s="101"/>
      <c r="Q4" s="101"/>
      <c r="R4" s="101"/>
      <c r="S4" s="101"/>
      <c r="T4" s="101"/>
      <c r="U4" s="101"/>
      <c r="V4" s="101"/>
      <c r="W4" s="101"/>
      <c r="X4" s="101"/>
      <c r="Y4" s="101"/>
    </row>
    <row r="5" spans="2:25" ht="26.25" x14ac:dyDescent="0.25">
      <c r="B5" s="1"/>
      <c r="C5" s="1"/>
      <c r="D5" s="1"/>
      <c r="E5" s="1"/>
      <c r="F5" s="51"/>
      <c r="G5" s="1"/>
      <c r="H5" s="1"/>
      <c r="I5" s="59"/>
      <c r="J5" s="1"/>
      <c r="K5" s="1"/>
      <c r="L5" s="1"/>
      <c r="M5" s="1"/>
      <c r="N5" s="1"/>
      <c r="O5" s="1"/>
      <c r="P5" s="1"/>
      <c r="Q5" s="1"/>
      <c r="R5" s="1"/>
      <c r="S5" s="1"/>
      <c r="T5" s="1"/>
      <c r="U5" s="1"/>
      <c r="V5" s="1"/>
      <c r="W5" s="1"/>
      <c r="X5" s="1"/>
      <c r="Y5" s="1"/>
    </row>
    <row r="6" spans="2:25" x14ac:dyDescent="0.25">
      <c r="H6" s="37" t="s">
        <v>111</v>
      </c>
      <c r="I6" s="60"/>
      <c r="J6" s="37" t="s">
        <v>112</v>
      </c>
    </row>
    <row r="7" spans="2:25" s="4" customFormat="1" ht="30" x14ac:dyDescent="0.25">
      <c r="B7" s="2" t="s">
        <v>1</v>
      </c>
      <c r="C7" s="2" t="s">
        <v>2</v>
      </c>
      <c r="D7" s="2" t="s">
        <v>3</v>
      </c>
      <c r="E7" s="2" t="s">
        <v>4</v>
      </c>
      <c r="F7" s="52" t="s">
        <v>5</v>
      </c>
      <c r="G7" s="3" t="s">
        <v>6</v>
      </c>
      <c r="H7" s="50">
        <v>2022</v>
      </c>
      <c r="I7" s="61" t="s">
        <v>113</v>
      </c>
      <c r="J7" s="50" t="s">
        <v>91</v>
      </c>
      <c r="K7" s="2" t="s">
        <v>7</v>
      </c>
      <c r="L7" s="2" t="s">
        <v>8</v>
      </c>
      <c r="M7" s="2" t="s">
        <v>9</v>
      </c>
      <c r="N7" s="2" t="s">
        <v>8</v>
      </c>
      <c r="O7" s="2" t="s">
        <v>11</v>
      </c>
      <c r="P7" s="2" t="s">
        <v>12</v>
      </c>
      <c r="Q7" s="2" t="s">
        <v>13</v>
      </c>
      <c r="R7" s="2" t="s">
        <v>14</v>
      </c>
      <c r="S7" s="2" t="s">
        <v>15</v>
      </c>
      <c r="T7" s="2" t="s">
        <v>16</v>
      </c>
      <c r="U7" s="2" t="s">
        <v>17</v>
      </c>
      <c r="V7" s="2" t="s">
        <v>18</v>
      </c>
      <c r="W7" s="2" t="s">
        <v>19</v>
      </c>
      <c r="X7" s="2" t="s">
        <v>20</v>
      </c>
      <c r="Y7" s="2" t="s">
        <v>21</v>
      </c>
    </row>
    <row r="8" spans="2:25" ht="78" customHeight="1" x14ac:dyDescent="0.25">
      <c r="B8" s="102" t="s">
        <v>22</v>
      </c>
      <c r="C8" s="103" t="s">
        <v>23</v>
      </c>
      <c r="D8" s="6" t="s">
        <v>24</v>
      </c>
      <c r="E8" s="7" t="s">
        <v>25</v>
      </c>
      <c r="F8" s="56">
        <v>1</v>
      </c>
      <c r="G8" s="8">
        <v>41457</v>
      </c>
      <c r="H8" s="25">
        <v>196</v>
      </c>
      <c r="I8" s="62">
        <v>70</v>
      </c>
      <c r="J8" s="11">
        <f>H8*$I$8/100</f>
        <v>137.19999999999999</v>
      </c>
      <c r="K8" s="10" t="s">
        <v>26</v>
      </c>
      <c r="L8" s="11">
        <f t="shared" ref="L8:L13" si="0">J8</f>
        <v>137.19999999999999</v>
      </c>
      <c r="M8" s="11">
        <f t="shared" ref="M8:M13" si="1">2.5*L8/100</f>
        <v>3.43</v>
      </c>
      <c r="N8" s="11">
        <v>1546</v>
      </c>
      <c r="O8" s="9"/>
      <c r="P8" s="9"/>
      <c r="Q8" s="9"/>
      <c r="R8" s="9"/>
      <c r="S8" s="9"/>
      <c r="T8" s="9"/>
      <c r="U8" s="9"/>
      <c r="V8" s="9"/>
      <c r="W8" s="9"/>
      <c r="X8" s="9"/>
      <c r="Y8" s="12">
        <f t="shared" ref="Y8:Y13" si="2">SUM(M8:X8)</f>
        <v>1549.43</v>
      </c>
    </row>
    <row r="9" spans="2:25" ht="48.75" customHeight="1" x14ac:dyDescent="0.25">
      <c r="B9" s="102"/>
      <c r="C9" s="103"/>
      <c r="D9" s="13" t="s">
        <v>27</v>
      </c>
      <c r="E9" s="7" t="s">
        <v>25</v>
      </c>
      <c r="F9" s="56">
        <v>2</v>
      </c>
      <c r="G9" s="8">
        <v>43442</v>
      </c>
      <c r="H9" s="8">
        <v>8276</v>
      </c>
      <c r="I9" s="62">
        <v>30</v>
      </c>
      <c r="J9" s="11">
        <f>H9*$I$9/100</f>
        <v>2482.8000000000002</v>
      </c>
      <c r="K9" s="10" t="s">
        <v>28</v>
      </c>
      <c r="L9" s="11">
        <f t="shared" si="0"/>
        <v>2482.8000000000002</v>
      </c>
      <c r="M9" s="11">
        <f t="shared" si="1"/>
        <v>62.07</v>
      </c>
      <c r="N9" s="11">
        <v>3223</v>
      </c>
      <c r="O9" s="9"/>
      <c r="P9" s="9"/>
      <c r="Q9" s="9"/>
      <c r="R9" s="9"/>
      <c r="S9" s="9"/>
      <c r="T9" s="9"/>
      <c r="U9" s="9"/>
      <c r="V9" s="9"/>
      <c r="W9" s="9"/>
      <c r="X9" s="9"/>
      <c r="Y9" s="12">
        <f t="shared" si="2"/>
        <v>3285.07</v>
      </c>
    </row>
    <row r="10" spans="2:25" ht="45" x14ac:dyDescent="0.25">
      <c r="B10" s="102"/>
      <c r="C10" s="103"/>
      <c r="D10" s="14" t="s">
        <v>29</v>
      </c>
      <c r="E10" s="7" t="s">
        <v>25</v>
      </c>
      <c r="F10" s="56">
        <v>3</v>
      </c>
      <c r="G10" s="8">
        <v>2568</v>
      </c>
      <c r="H10" s="8"/>
      <c r="I10" s="62">
        <v>70</v>
      </c>
      <c r="J10" s="11">
        <f>H10*$I$10/100</f>
        <v>0</v>
      </c>
      <c r="K10" s="10" t="s">
        <v>30</v>
      </c>
      <c r="L10" s="11">
        <f t="shared" si="0"/>
        <v>0</v>
      </c>
      <c r="M10" s="11">
        <f t="shared" si="1"/>
        <v>0</v>
      </c>
      <c r="N10" s="11">
        <v>0</v>
      </c>
      <c r="O10" s="9"/>
      <c r="P10" s="9"/>
      <c r="Q10" s="9"/>
      <c r="R10" s="9"/>
      <c r="S10" s="9"/>
      <c r="T10" s="9"/>
      <c r="U10" s="9"/>
      <c r="V10" s="9"/>
      <c r="W10" s="9"/>
      <c r="X10" s="9"/>
      <c r="Y10" s="12">
        <f t="shared" si="2"/>
        <v>0</v>
      </c>
    </row>
    <row r="11" spans="2:25" ht="75" customHeight="1" x14ac:dyDescent="0.25">
      <c r="B11" s="102"/>
      <c r="C11" s="103" t="s">
        <v>31</v>
      </c>
      <c r="D11" s="14" t="s">
        <v>32</v>
      </c>
      <c r="E11" s="7" t="s">
        <v>25</v>
      </c>
      <c r="F11" s="56">
        <v>4</v>
      </c>
      <c r="G11" s="8">
        <v>26011</v>
      </c>
      <c r="H11" s="8">
        <v>82</v>
      </c>
      <c r="I11" s="62">
        <v>100</v>
      </c>
      <c r="J11" s="11">
        <f>H11*$I$11/100</f>
        <v>82</v>
      </c>
      <c r="K11" s="10" t="s">
        <v>33</v>
      </c>
      <c r="L11" s="11">
        <f t="shared" si="0"/>
        <v>82</v>
      </c>
      <c r="M11" s="11">
        <f t="shared" si="1"/>
        <v>2.0499999999999998</v>
      </c>
      <c r="N11" s="11">
        <v>1757</v>
      </c>
      <c r="O11" s="9"/>
      <c r="P11" s="9"/>
      <c r="Q11" s="9"/>
      <c r="R11" s="9"/>
      <c r="S11" s="9"/>
      <c r="T11" s="9"/>
      <c r="U11" s="9"/>
      <c r="V11" s="9"/>
      <c r="W11" s="9"/>
      <c r="X11" s="9"/>
      <c r="Y11" s="12">
        <f t="shared" si="2"/>
        <v>1759.05</v>
      </c>
    </row>
    <row r="12" spans="2:25" ht="45" x14ac:dyDescent="0.25">
      <c r="B12" s="102"/>
      <c r="C12" s="103"/>
      <c r="D12" s="13" t="s">
        <v>34</v>
      </c>
      <c r="E12" s="7" t="s">
        <v>25</v>
      </c>
      <c r="F12" s="56">
        <v>5</v>
      </c>
      <c r="G12" s="8">
        <v>9331</v>
      </c>
      <c r="H12" s="8">
        <v>82</v>
      </c>
      <c r="I12" s="62">
        <v>70</v>
      </c>
      <c r="J12" s="11">
        <f>H12*$I$12/100</f>
        <v>57.4</v>
      </c>
      <c r="K12" s="10" t="s">
        <v>35</v>
      </c>
      <c r="L12" s="11">
        <f t="shared" si="0"/>
        <v>57.4</v>
      </c>
      <c r="M12" s="11">
        <f t="shared" si="1"/>
        <v>1.4350000000000001</v>
      </c>
      <c r="N12" s="11">
        <v>136</v>
      </c>
      <c r="O12" s="9"/>
      <c r="P12" s="9"/>
      <c r="Q12" s="9"/>
      <c r="R12" s="9"/>
      <c r="S12" s="9"/>
      <c r="T12" s="9"/>
      <c r="U12" s="9"/>
      <c r="V12" s="9"/>
      <c r="W12" s="9"/>
      <c r="X12" s="9"/>
      <c r="Y12" s="12">
        <f t="shared" si="2"/>
        <v>137.435</v>
      </c>
    </row>
    <row r="13" spans="2:25" ht="60" x14ac:dyDescent="0.25">
      <c r="B13" s="102"/>
      <c r="C13" s="103"/>
      <c r="D13" s="13" t="s">
        <v>36</v>
      </c>
      <c r="E13" s="7" t="s">
        <v>25</v>
      </c>
      <c r="F13" s="56">
        <v>6</v>
      </c>
      <c r="G13" s="8">
        <v>5734</v>
      </c>
      <c r="H13" s="8">
        <v>308</v>
      </c>
      <c r="I13" s="63">
        <v>20</v>
      </c>
      <c r="J13" s="11">
        <f>H13*$I$13/100</f>
        <v>61.6</v>
      </c>
      <c r="K13" s="10" t="s">
        <v>37</v>
      </c>
      <c r="L13" s="11">
        <f t="shared" si="0"/>
        <v>61.6</v>
      </c>
      <c r="M13" s="11">
        <f t="shared" si="1"/>
        <v>1.54</v>
      </c>
      <c r="N13" s="11">
        <v>97</v>
      </c>
      <c r="O13" s="9"/>
      <c r="P13" s="9"/>
      <c r="Q13" s="9"/>
      <c r="R13" s="9"/>
      <c r="S13" s="9"/>
      <c r="T13" s="9"/>
      <c r="U13" s="9"/>
      <c r="V13" s="9"/>
      <c r="W13" s="9"/>
      <c r="X13" s="9"/>
      <c r="Y13" s="12">
        <f t="shared" si="2"/>
        <v>98.54</v>
      </c>
    </row>
    <row r="14" spans="2:25" x14ac:dyDescent="0.25">
      <c r="B14" s="15"/>
      <c r="C14" s="16"/>
      <c r="D14" s="17"/>
      <c r="E14" s="4"/>
      <c r="J14" s="11"/>
      <c r="K14" s="19"/>
      <c r="L14" s="20"/>
      <c r="M14" s="20"/>
      <c r="N14" s="20"/>
      <c r="O14" s="20"/>
      <c r="P14" s="20"/>
      <c r="Q14" s="20"/>
      <c r="R14" s="20"/>
      <c r="S14" s="20"/>
      <c r="T14" s="20"/>
      <c r="U14" s="20"/>
      <c r="V14" s="20"/>
      <c r="W14" s="20"/>
      <c r="X14" s="20"/>
      <c r="Y14" s="18"/>
    </row>
    <row r="15" spans="2:25" x14ac:dyDescent="0.25">
      <c r="B15" s="15"/>
      <c r="C15" s="16"/>
      <c r="D15" s="17"/>
      <c r="E15" s="4"/>
      <c r="J15" s="11"/>
      <c r="K15" s="19"/>
      <c r="L15" s="20"/>
      <c r="M15" s="20"/>
      <c r="N15" s="20"/>
      <c r="O15" s="20"/>
      <c r="P15" s="20"/>
      <c r="Q15" s="20"/>
      <c r="R15" s="20"/>
      <c r="S15" s="20"/>
      <c r="T15" s="20"/>
      <c r="U15" s="20"/>
      <c r="V15" s="20"/>
      <c r="W15" s="20"/>
      <c r="X15" s="20"/>
      <c r="Y15" s="18"/>
    </row>
    <row r="16" spans="2:25" x14ac:dyDescent="0.25">
      <c r="B16" s="15"/>
      <c r="C16" s="16"/>
      <c r="D16" s="17"/>
      <c r="E16" s="4"/>
      <c r="J16" s="11"/>
      <c r="K16" s="19"/>
      <c r="L16" s="20"/>
      <c r="M16" s="20"/>
      <c r="N16" s="20"/>
      <c r="O16" s="20"/>
      <c r="P16" s="20"/>
      <c r="Q16" s="20"/>
      <c r="R16" s="20"/>
      <c r="S16" s="20"/>
      <c r="T16" s="20"/>
      <c r="U16" s="20"/>
      <c r="V16" s="20"/>
      <c r="W16" s="20"/>
      <c r="X16" s="20"/>
      <c r="Y16" s="18"/>
    </row>
    <row r="17" spans="2:26" x14ac:dyDescent="0.25">
      <c r="B17" s="15"/>
      <c r="C17" s="16"/>
      <c r="D17" s="17"/>
      <c r="E17" s="4"/>
      <c r="J17" s="11"/>
      <c r="K17" s="19"/>
      <c r="L17" s="20"/>
      <c r="M17" s="20"/>
      <c r="N17" s="20"/>
      <c r="O17" s="20"/>
      <c r="P17" s="20"/>
      <c r="Q17" s="20"/>
      <c r="R17" s="20"/>
      <c r="S17" s="20"/>
      <c r="T17" s="20"/>
      <c r="U17" s="20"/>
      <c r="V17" s="20"/>
      <c r="W17" s="20"/>
      <c r="X17" s="20"/>
      <c r="Y17" s="18"/>
    </row>
    <row r="18" spans="2:26" ht="30" x14ac:dyDescent="0.25">
      <c r="B18" s="2" t="s">
        <v>1</v>
      </c>
      <c r="C18" s="2" t="s">
        <v>2</v>
      </c>
      <c r="D18" s="2" t="s">
        <v>3</v>
      </c>
      <c r="E18" s="2" t="s">
        <v>4</v>
      </c>
      <c r="F18" s="52" t="s">
        <v>5</v>
      </c>
      <c r="G18" s="3" t="s">
        <v>6</v>
      </c>
      <c r="H18" s="50">
        <v>2022</v>
      </c>
      <c r="I18" s="61"/>
      <c r="J18" s="50" t="s">
        <v>91</v>
      </c>
      <c r="K18" s="2" t="s">
        <v>7</v>
      </c>
      <c r="L18" s="2" t="s">
        <v>8</v>
      </c>
      <c r="M18" s="2" t="s">
        <v>9</v>
      </c>
      <c r="N18" s="2" t="s">
        <v>8</v>
      </c>
      <c r="O18" s="2" t="s">
        <v>11</v>
      </c>
      <c r="P18" s="2" t="s">
        <v>12</v>
      </c>
      <c r="Q18" s="2" t="s">
        <v>13</v>
      </c>
      <c r="R18" s="2" t="s">
        <v>14</v>
      </c>
      <c r="S18" s="2" t="s">
        <v>15</v>
      </c>
      <c r="T18" s="2" t="s">
        <v>16</v>
      </c>
      <c r="U18" s="2" t="s">
        <v>17</v>
      </c>
      <c r="V18" s="2" t="s">
        <v>18</v>
      </c>
      <c r="W18" s="2" t="s">
        <v>19</v>
      </c>
      <c r="X18" s="2" t="s">
        <v>20</v>
      </c>
      <c r="Y18" s="2" t="s">
        <v>21</v>
      </c>
    </row>
    <row r="19" spans="2:26" ht="54.75" customHeight="1" x14ac:dyDescent="0.25">
      <c r="B19" s="104" t="s">
        <v>38</v>
      </c>
      <c r="C19" s="104" t="s">
        <v>39</v>
      </c>
      <c r="D19" s="5" t="s">
        <v>114</v>
      </c>
      <c r="E19" s="7" t="s">
        <v>41</v>
      </c>
      <c r="F19" s="52">
        <v>7</v>
      </c>
      <c r="G19" s="22">
        <v>245</v>
      </c>
      <c r="H19" s="22">
        <v>42</v>
      </c>
      <c r="I19" s="61">
        <v>20</v>
      </c>
      <c r="J19" s="11">
        <f>H19*$I$19/100</f>
        <v>8.4</v>
      </c>
      <c r="K19" s="10" t="s">
        <v>101</v>
      </c>
      <c r="L19" s="11">
        <f>H19+J19</f>
        <v>50.4</v>
      </c>
      <c r="M19" s="11">
        <f t="shared" ref="M19:M24" si="3">2.5*L19/100</f>
        <v>1.26</v>
      </c>
      <c r="N19" s="11">
        <v>198</v>
      </c>
      <c r="O19" s="23"/>
      <c r="P19" s="23"/>
      <c r="Q19" s="23"/>
      <c r="R19" s="23"/>
      <c r="S19" s="23"/>
      <c r="T19" s="23"/>
      <c r="U19" s="23"/>
      <c r="V19" s="23"/>
      <c r="W19" s="23"/>
      <c r="X19" s="23"/>
      <c r="Y19" s="12">
        <f t="shared" ref="Y19:Y24" si="4">SUM(M19:X19)</f>
        <v>199.26</v>
      </c>
    </row>
    <row r="20" spans="2:26" ht="54.75" customHeight="1" x14ac:dyDescent="0.25">
      <c r="B20" s="105"/>
      <c r="C20" s="105"/>
      <c r="D20" s="5" t="s">
        <v>115</v>
      </c>
      <c r="E20" s="7" t="s">
        <v>41</v>
      </c>
      <c r="F20" s="52"/>
      <c r="G20" s="22"/>
      <c r="H20" s="22">
        <v>9</v>
      </c>
      <c r="I20" s="61">
        <v>20</v>
      </c>
      <c r="J20" s="11">
        <f>H20*$I$20/100</f>
        <v>1.8</v>
      </c>
      <c r="K20" s="10" t="s">
        <v>116</v>
      </c>
      <c r="L20" s="11">
        <f>H20+J20</f>
        <v>10.8</v>
      </c>
      <c r="M20" s="11">
        <f t="shared" si="3"/>
        <v>0.27</v>
      </c>
      <c r="N20" s="11">
        <v>62</v>
      </c>
      <c r="O20" s="23"/>
      <c r="P20" s="23"/>
      <c r="Q20" s="23"/>
      <c r="R20" s="23"/>
      <c r="S20" s="23"/>
      <c r="T20" s="23"/>
      <c r="U20" s="23"/>
      <c r="V20" s="23"/>
      <c r="W20" s="23"/>
      <c r="X20" s="23"/>
      <c r="Y20" s="12"/>
    </row>
    <row r="21" spans="2:26" ht="45" x14ac:dyDescent="0.25">
      <c r="B21" s="105"/>
      <c r="C21" s="105"/>
      <c r="D21" s="27" t="s">
        <v>42</v>
      </c>
      <c r="E21" s="7" t="s">
        <v>41</v>
      </c>
      <c r="F21" s="53"/>
      <c r="G21" s="25"/>
      <c r="H21" s="25"/>
      <c r="I21" s="63">
        <v>30</v>
      </c>
      <c r="J21" s="11">
        <f>H21*$I$21/100</f>
        <v>0</v>
      </c>
      <c r="K21" s="10" t="s">
        <v>43</v>
      </c>
      <c r="L21" s="11">
        <f>L12*30/100</f>
        <v>17.22</v>
      </c>
      <c r="M21" s="11">
        <f t="shared" si="3"/>
        <v>0.43049999999999999</v>
      </c>
      <c r="N21" s="11">
        <v>40</v>
      </c>
      <c r="O21" s="9"/>
      <c r="P21" s="9"/>
      <c r="Q21" s="9"/>
      <c r="R21" s="9"/>
      <c r="S21" s="9"/>
      <c r="T21" s="9"/>
      <c r="U21" s="9"/>
      <c r="V21" s="9"/>
      <c r="W21" s="9"/>
      <c r="X21" s="9"/>
      <c r="Y21" s="29">
        <f t="shared" si="4"/>
        <v>40.430500000000002</v>
      </c>
    </row>
    <row r="22" spans="2:26" ht="45" x14ac:dyDescent="0.25">
      <c r="B22" s="105"/>
      <c r="C22" s="106"/>
      <c r="D22" s="30" t="s">
        <v>44</v>
      </c>
      <c r="E22" s="7" t="s">
        <v>41</v>
      </c>
      <c r="F22" s="53">
        <v>8</v>
      </c>
      <c r="G22" s="25">
        <v>27</v>
      </c>
      <c r="H22" s="25">
        <v>1</v>
      </c>
      <c r="I22" s="63">
        <v>20</v>
      </c>
      <c r="J22" s="11">
        <f>H22*$I$22/100</f>
        <v>0.2</v>
      </c>
      <c r="K22" s="10" t="s">
        <v>102</v>
      </c>
      <c r="L22" s="11">
        <f>H22+J22</f>
        <v>1.2</v>
      </c>
      <c r="M22" s="11">
        <f t="shared" si="3"/>
        <v>0.03</v>
      </c>
      <c r="N22" s="11">
        <v>90</v>
      </c>
      <c r="O22" s="9"/>
      <c r="P22" s="9"/>
      <c r="Q22" s="9"/>
      <c r="R22" s="9"/>
      <c r="S22" s="9"/>
      <c r="T22" s="9"/>
      <c r="U22" s="9"/>
      <c r="V22" s="9"/>
      <c r="W22" s="9"/>
      <c r="X22" s="9"/>
      <c r="Y22" s="29">
        <f t="shared" si="4"/>
        <v>90.03</v>
      </c>
    </row>
    <row r="23" spans="2:26" ht="47.25" customHeight="1" x14ac:dyDescent="0.25">
      <c r="B23" s="105"/>
      <c r="C23" s="104" t="s">
        <v>45</v>
      </c>
      <c r="D23" s="30" t="s">
        <v>46</v>
      </c>
      <c r="E23" s="7" t="s">
        <v>41</v>
      </c>
      <c r="F23" s="53">
        <v>9</v>
      </c>
      <c r="G23" s="25">
        <v>18</v>
      </c>
      <c r="H23" s="25">
        <v>27</v>
      </c>
      <c r="I23" s="63">
        <v>10</v>
      </c>
      <c r="J23" s="11">
        <f>H23*$I$23/100</f>
        <v>2.7</v>
      </c>
      <c r="K23" s="10" t="s">
        <v>103</v>
      </c>
      <c r="L23" s="11">
        <f>H23+J23</f>
        <v>29.7</v>
      </c>
      <c r="M23" s="11">
        <f t="shared" si="3"/>
        <v>0.74250000000000005</v>
      </c>
      <c r="N23" s="11"/>
      <c r="O23" s="9"/>
      <c r="P23" s="9"/>
      <c r="Q23" s="9"/>
      <c r="R23" s="9"/>
      <c r="S23" s="9"/>
      <c r="T23" s="9"/>
      <c r="U23" s="9"/>
      <c r="V23" s="9"/>
      <c r="W23" s="9"/>
      <c r="X23" s="9"/>
      <c r="Y23" s="29">
        <f t="shared" si="4"/>
        <v>0.74250000000000005</v>
      </c>
      <c r="Z23" s="96"/>
    </row>
    <row r="24" spans="2:26" ht="60" x14ac:dyDescent="0.25">
      <c r="B24" s="106"/>
      <c r="C24" s="106"/>
      <c r="D24" s="27" t="s">
        <v>47</v>
      </c>
      <c r="E24" s="7" t="s">
        <v>41</v>
      </c>
      <c r="F24" s="53">
        <v>10</v>
      </c>
      <c r="G24" s="25">
        <v>111</v>
      </c>
      <c r="H24" s="25">
        <v>123</v>
      </c>
      <c r="I24" s="63">
        <v>20</v>
      </c>
      <c r="J24" s="11">
        <f>H24*$I$24/100</f>
        <v>24.6</v>
      </c>
      <c r="K24" s="10" t="s">
        <v>104</v>
      </c>
      <c r="L24" s="11">
        <f>H24+J24</f>
        <v>147.6</v>
      </c>
      <c r="M24" s="11">
        <f t="shared" si="3"/>
        <v>3.69</v>
      </c>
      <c r="N24" s="11">
        <v>179</v>
      </c>
      <c r="O24" s="9"/>
      <c r="P24" s="9"/>
      <c r="Q24" s="9"/>
      <c r="R24" s="9"/>
      <c r="S24" s="9"/>
      <c r="T24" s="9"/>
      <c r="U24" s="9"/>
      <c r="V24" s="9"/>
      <c r="W24" s="9"/>
      <c r="X24" s="9"/>
      <c r="Y24" s="29">
        <f t="shared" si="4"/>
        <v>182.69</v>
      </c>
    </row>
    <row r="25" spans="2:26" x14ac:dyDescent="0.25">
      <c r="J25" s="11"/>
    </row>
    <row r="26" spans="2:26" x14ac:dyDescent="0.25">
      <c r="J26" s="11"/>
    </row>
    <row r="27" spans="2:26" ht="30" x14ac:dyDescent="0.25">
      <c r="B27" s="31" t="s">
        <v>1</v>
      </c>
      <c r="C27" s="31" t="s">
        <v>2</v>
      </c>
      <c r="D27" s="31" t="s">
        <v>3</v>
      </c>
      <c r="E27" s="31" t="s">
        <v>4</v>
      </c>
      <c r="F27" s="52" t="s">
        <v>5</v>
      </c>
      <c r="G27" s="3" t="s">
        <v>6</v>
      </c>
      <c r="H27" s="50">
        <v>2022</v>
      </c>
      <c r="I27" s="61"/>
      <c r="J27" s="50" t="s">
        <v>91</v>
      </c>
      <c r="K27" s="2" t="s">
        <v>7</v>
      </c>
      <c r="L27" s="31" t="s">
        <v>8</v>
      </c>
      <c r="M27" s="31" t="s">
        <v>9</v>
      </c>
      <c r="N27" s="2" t="s">
        <v>8</v>
      </c>
      <c r="O27" s="31" t="s">
        <v>11</v>
      </c>
      <c r="P27" s="31" t="s">
        <v>12</v>
      </c>
      <c r="Q27" s="31" t="s">
        <v>13</v>
      </c>
      <c r="R27" s="31" t="s">
        <v>14</v>
      </c>
      <c r="S27" s="31" t="s">
        <v>15</v>
      </c>
      <c r="T27" s="31" t="s">
        <v>16</v>
      </c>
      <c r="U27" s="31" t="s">
        <v>17</v>
      </c>
      <c r="V27" s="31" t="s">
        <v>18</v>
      </c>
      <c r="W27" s="31" t="s">
        <v>19</v>
      </c>
      <c r="X27" s="31" t="s">
        <v>20</v>
      </c>
      <c r="Y27" s="31" t="s">
        <v>21</v>
      </c>
    </row>
    <row r="28" spans="2:26" ht="41.25" customHeight="1" x14ac:dyDescent="0.25">
      <c r="B28" s="104" t="s">
        <v>48</v>
      </c>
      <c r="C28" s="104" t="s">
        <v>49</v>
      </c>
      <c r="D28" s="24" t="s">
        <v>50</v>
      </c>
      <c r="E28" s="7" t="s">
        <v>41</v>
      </c>
      <c r="F28" s="53">
        <v>11</v>
      </c>
      <c r="G28" s="25">
        <v>339</v>
      </c>
      <c r="H28" s="25">
        <v>234</v>
      </c>
      <c r="I28" s="63">
        <v>20</v>
      </c>
      <c r="J28" s="11">
        <f>H28*$I$28/100</f>
        <v>46.8</v>
      </c>
      <c r="K28" s="10" t="s">
        <v>105</v>
      </c>
      <c r="L28" s="11">
        <f>H28+J28</f>
        <v>280.8</v>
      </c>
      <c r="M28" s="11">
        <f t="shared" ref="M28:M31" si="5">2.5*L28/100</f>
        <v>7.02</v>
      </c>
      <c r="N28" s="11">
        <v>319</v>
      </c>
      <c r="O28" s="9"/>
      <c r="P28" s="9"/>
      <c r="Q28" s="9"/>
      <c r="R28" s="9"/>
      <c r="S28" s="9"/>
      <c r="T28" s="9"/>
      <c r="U28" s="9"/>
      <c r="V28" s="9"/>
      <c r="W28" s="9"/>
      <c r="X28" s="9"/>
      <c r="Y28" s="12">
        <f t="shared" ref="Y28:Y31" si="6">SUM(M28:X28)</f>
        <v>326.02</v>
      </c>
    </row>
    <row r="29" spans="2:26" ht="41.25" customHeight="1" x14ac:dyDescent="0.25">
      <c r="B29" s="105"/>
      <c r="C29" s="105"/>
      <c r="D29" s="24" t="s">
        <v>51</v>
      </c>
      <c r="E29" s="7" t="s">
        <v>41</v>
      </c>
      <c r="F29" s="53">
        <v>12</v>
      </c>
      <c r="G29" s="25">
        <v>4</v>
      </c>
      <c r="H29" s="25">
        <v>23</v>
      </c>
      <c r="I29" s="63">
        <v>20</v>
      </c>
      <c r="J29" s="11">
        <f>H29*$I$29/100</f>
        <v>4.5999999999999996</v>
      </c>
      <c r="K29" s="10" t="s">
        <v>106</v>
      </c>
      <c r="L29" s="11">
        <f>H29+J29</f>
        <v>27.6</v>
      </c>
      <c r="M29" s="11">
        <f t="shared" si="5"/>
        <v>0.69</v>
      </c>
      <c r="N29" s="11">
        <v>11</v>
      </c>
      <c r="O29" s="9"/>
      <c r="P29" s="9"/>
      <c r="Q29" s="9"/>
      <c r="R29" s="9"/>
      <c r="S29" s="9"/>
      <c r="T29" s="9"/>
      <c r="U29" s="9"/>
      <c r="V29" s="9"/>
      <c r="W29" s="9"/>
      <c r="X29" s="9"/>
      <c r="Y29" s="29">
        <f t="shared" si="6"/>
        <v>11.69</v>
      </c>
    </row>
    <row r="30" spans="2:26" ht="41.25" customHeight="1" x14ac:dyDescent="0.25">
      <c r="B30" s="105"/>
      <c r="C30" s="105"/>
      <c r="D30" s="24" t="s">
        <v>52</v>
      </c>
      <c r="E30" s="7" t="s">
        <v>41</v>
      </c>
      <c r="F30" s="53">
        <v>13</v>
      </c>
      <c r="G30" s="25">
        <v>802</v>
      </c>
      <c r="H30" s="25">
        <v>711</v>
      </c>
      <c r="I30" s="63">
        <v>20</v>
      </c>
      <c r="J30" s="11">
        <f>H30*$I$30/100</f>
        <v>142.19999999999999</v>
      </c>
      <c r="K30" s="10" t="s">
        <v>107</v>
      </c>
      <c r="L30" s="11">
        <f>H30+J30</f>
        <v>853.2</v>
      </c>
      <c r="M30" s="11">
        <f t="shared" si="5"/>
        <v>21.33</v>
      </c>
      <c r="N30" s="11">
        <v>750</v>
      </c>
      <c r="O30" s="9"/>
      <c r="P30" s="9"/>
      <c r="Q30" s="9"/>
      <c r="R30" s="9"/>
      <c r="S30" s="9"/>
      <c r="T30" s="9"/>
      <c r="U30" s="9"/>
      <c r="V30" s="9"/>
      <c r="W30" s="9"/>
      <c r="X30" s="9"/>
      <c r="Y30" s="29"/>
    </row>
    <row r="31" spans="2:26" ht="48" customHeight="1" x14ac:dyDescent="0.25">
      <c r="B31" s="106"/>
      <c r="C31" s="5" t="s">
        <v>117</v>
      </c>
      <c r="D31" s="24" t="s">
        <v>118</v>
      </c>
      <c r="E31" s="7" t="s">
        <v>119</v>
      </c>
      <c r="F31" s="53"/>
      <c r="G31" s="25"/>
      <c r="H31" s="25"/>
      <c r="I31" s="63">
        <v>4</v>
      </c>
      <c r="J31" s="9">
        <f>I31*5</f>
        <v>20</v>
      </c>
      <c r="K31" s="10" t="s">
        <v>120</v>
      </c>
      <c r="L31" s="11">
        <f>J31</f>
        <v>20</v>
      </c>
      <c r="M31" s="11">
        <f t="shared" si="5"/>
        <v>0.5</v>
      </c>
      <c r="N31" s="11">
        <v>20</v>
      </c>
      <c r="O31" s="9"/>
      <c r="P31" s="9"/>
      <c r="Q31" s="9"/>
      <c r="R31" s="9"/>
      <c r="S31" s="9"/>
      <c r="T31" s="9"/>
      <c r="U31" s="9"/>
      <c r="V31" s="9"/>
      <c r="W31" s="9"/>
      <c r="X31" s="9"/>
      <c r="Y31" s="29">
        <f t="shared" si="6"/>
        <v>20.5</v>
      </c>
    </row>
    <row r="32" spans="2:26" x14ac:dyDescent="0.25">
      <c r="H32" s="25"/>
      <c r="J32" s="11"/>
    </row>
    <row r="33" spans="2:25" x14ac:dyDescent="0.25">
      <c r="J33" s="11"/>
    </row>
    <row r="34" spans="2:25" ht="30" x14ac:dyDescent="0.25">
      <c r="B34" s="31" t="s">
        <v>1</v>
      </c>
      <c r="C34" s="31" t="s">
        <v>2</v>
      </c>
      <c r="D34" s="31" t="s">
        <v>3</v>
      </c>
      <c r="E34" s="31" t="s">
        <v>4</v>
      </c>
      <c r="F34" s="52" t="s">
        <v>5</v>
      </c>
      <c r="G34" s="3" t="s">
        <v>6</v>
      </c>
      <c r="H34" s="50">
        <v>2022</v>
      </c>
      <c r="I34" s="61"/>
      <c r="J34" s="50" t="s">
        <v>91</v>
      </c>
      <c r="K34" s="2" t="s">
        <v>7</v>
      </c>
      <c r="L34" s="31" t="s">
        <v>8</v>
      </c>
      <c r="M34" s="31" t="s">
        <v>9</v>
      </c>
      <c r="N34" s="2" t="s">
        <v>8</v>
      </c>
      <c r="O34" s="31" t="s">
        <v>11</v>
      </c>
      <c r="P34" s="31" t="s">
        <v>12</v>
      </c>
      <c r="Q34" s="31" t="s">
        <v>13</v>
      </c>
      <c r="R34" s="31" t="s">
        <v>14</v>
      </c>
      <c r="S34" s="31" t="s">
        <v>15</v>
      </c>
      <c r="T34" s="31" t="s">
        <v>16</v>
      </c>
      <c r="U34" s="31" t="s">
        <v>17</v>
      </c>
      <c r="V34" s="31" t="s">
        <v>18</v>
      </c>
      <c r="W34" s="31" t="s">
        <v>19</v>
      </c>
      <c r="X34" s="31" t="s">
        <v>20</v>
      </c>
      <c r="Y34" s="31" t="s">
        <v>21</v>
      </c>
    </row>
    <row r="35" spans="2:25" ht="74.25" customHeight="1" x14ac:dyDescent="0.25">
      <c r="B35" s="112" t="s">
        <v>53</v>
      </c>
      <c r="C35" s="102" t="s">
        <v>54</v>
      </c>
      <c r="D35" s="24" t="s">
        <v>55</v>
      </c>
      <c r="E35" s="7" t="s">
        <v>41</v>
      </c>
      <c r="F35" s="53">
        <v>14</v>
      </c>
      <c r="G35" s="25">
        <v>7</v>
      </c>
      <c r="H35" s="25">
        <v>1</v>
      </c>
      <c r="I35" s="63">
        <v>30</v>
      </c>
      <c r="J35" s="11">
        <f>H35*$I$35/100</f>
        <v>0.3</v>
      </c>
      <c r="K35" s="10" t="s">
        <v>108</v>
      </c>
      <c r="L35" s="11">
        <f>H35+J35</f>
        <v>1.3</v>
      </c>
      <c r="M35" s="11">
        <f t="shared" ref="M35:M38" si="7">2.5*L35/100</f>
        <v>3.2500000000000001E-2</v>
      </c>
      <c r="N35" s="11">
        <v>3</v>
      </c>
      <c r="O35" s="9"/>
      <c r="P35" s="9"/>
      <c r="Q35" s="9"/>
      <c r="R35" s="9"/>
      <c r="S35" s="9"/>
      <c r="T35" s="9"/>
      <c r="U35" s="9"/>
      <c r="V35" s="9"/>
      <c r="W35" s="9"/>
      <c r="X35" s="9"/>
      <c r="Y35" s="12">
        <f t="shared" ref="Y35:Y38" si="8">SUM(M35:X35)</f>
        <v>3.0325000000000002</v>
      </c>
    </row>
    <row r="36" spans="2:25" ht="74.25" customHeight="1" x14ac:dyDescent="0.25">
      <c r="B36" s="113"/>
      <c r="C36" s="102"/>
      <c r="D36" s="24" t="s">
        <v>56</v>
      </c>
      <c r="E36" s="7" t="s">
        <v>41</v>
      </c>
      <c r="F36" s="53">
        <v>15</v>
      </c>
      <c r="G36" s="25">
        <v>6</v>
      </c>
      <c r="H36" s="25">
        <v>1</v>
      </c>
      <c r="I36" s="63">
        <v>10</v>
      </c>
      <c r="J36" s="11">
        <f>H36*$I$36/100</f>
        <v>0.1</v>
      </c>
      <c r="K36" s="10" t="s">
        <v>109</v>
      </c>
      <c r="L36" s="11">
        <f>H36+J36</f>
        <v>1.1000000000000001</v>
      </c>
      <c r="M36" s="11">
        <f t="shared" si="7"/>
        <v>2.75E-2</v>
      </c>
      <c r="N36" s="11">
        <v>8</v>
      </c>
      <c r="O36" s="9"/>
      <c r="P36" s="9"/>
      <c r="Q36" s="9"/>
      <c r="R36" s="9"/>
      <c r="S36" s="9"/>
      <c r="T36" s="9"/>
      <c r="U36" s="9"/>
      <c r="V36" s="9"/>
      <c r="W36" s="9"/>
      <c r="X36" s="9"/>
      <c r="Y36" s="29">
        <f t="shared" si="8"/>
        <v>8.0274999999999999</v>
      </c>
    </row>
    <row r="37" spans="2:25" ht="74.25" customHeight="1" x14ac:dyDescent="0.25">
      <c r="B37" s="113"/>
      <c r="C37" s="102" t="s">
        <v>121</v>
      </c>
      <c r="D37" s="24" t="s">
        <v>121</v>
      </c>
      <c r="E37" s="7" t="s">
        <v>119</v>
      </c>
      <c r="F37" s="53"/>
      <c r="G37" s="25"/>
      <c r="H37" s="25">
        <v>4</v>
      </c>
      <c r="I37" s="63"/>
      <c r="J37" s="11">
        <f>H37*4</f>
        <v>16</v>
      </c>
      <c r="K37" s="10" t="s">
        <v>123</v>
      </c>
      <c r="L37" s="11">
        <f>J37</f>
        <v>16</v>
      </c>
      <c r="M37" s="11">
        <f t="shared" si="7"/>
        <v>0.4</v>
      </c>
      <c r="N37" s="11">
        <v>16</v>
      </c>
      <c r="O37" s="9"/>
      <c r="P37" s="9"/>
      <c r="Q37" s="9"/>
      <c r="R37" s="9"/>
      <c r="S37" s="9"/>
      <c r="T37" s="9"/>
      <c r="U37" s="9"/>
      <c r="V37" s="9"/>
      <c r="W37" s="9"/>
      <c r="X37" s="9"/>
      <c r="Y37" s="29">
        <f t="shared" si="8"/>
        <v>16.399999999999999</v>
      </c>
    </row>
    <row r="38" spans="2:25" ht="74.25" customHeight="1" x14ac:dyDescent="0.25">
      <c r="B38" s="113"/>
      <c r="C38" s="102"/>
      <c r="D38" s="26" t="s">
        <v>122</v>
      </c>
      <c r="E38" s="7" t="s">
        <v>119</v>
      </c>
      <c r="F38" s="53">
        <v>17</v>
      </c>
      <c r="G38" s="25"/>
      <c r="H38" s="25">
        <v>1</v>
      </c>
      <c r="I38" s="63"/>
      <c r="J38" s="11">
        <f>H38*5/100</f>
        <v>0.05</v>
      </c>
      <c r="K38" s="10" t="s">
        <v>124</v>
      </c>
      <c r="L38" s="11">
        <v>1</v>
      </c>
      <c r="M38" s="11">
        <f t="shared" si="7"/>
        <v>2.5000000000000001E-2</v>
      </c>
      <c r="N38" s="11">
        <v>21</v>
      </c>
      <c r="O38" s="9"/>
      <c r="P38" s="9"/>
      <c r="Q38" s="9"/>
      <c r="R38" s="9"/>
      <c r="S38" s="9"/>
      <c r="T38" s="9"/>
      <c r="U38" s="9"/>
      <c r="V38" s="9"/>
      <c r="W38" s="9"/>
      <c r="X38" s="9"/>
      <c r="Y38" s="29">
        <f t="shared" si="8"/>
        <v>21.024999999999999</v>
      </c>
    </row>
    <row r="39" spans="2:25" x14ac:dyDescent="0.25">
      <c r="J39" s="67"/>
    </row>
    <row r="40" spans="2:25" x14ac:dyDescent="0.25">
      <c r="J40" s="11"/>
    </row>
    <row r="41" spans="2:25" ht="30" x14ac:dyDescent="0.25">
      <c r="B41" s="31" t="s">
        <v>1</v>
      </c>
      <c r="C41" s="31" t="s">
        <v>2</v>
      </c>
      <c r="D41" s="31" t="s">
        <v>3</v>
      </c>
      <c r="E41" s="31" t="s">
        <v>4</v>
      </c>
      <c r="F41" s="52" t="s">
        <v>5</v>
      </c>
      <c r="G41" s="3" t="s">
        <v>6</v>
      </c>
      <c r="H41" s="50">
        <v>2022</v>
      </c>
      <c r="I41" s="61"/>
      <c r="J41" s="50" t="s">
        <v>91</v>
      </c>
      <c r="K41" s="2" t="s">
        <v>7</v>
      </c>
      <c r="L41" s="31" t="s">
        <v>8</v>
      </c>
      <c r="M41" s="31" t="s">
        <v>9</v>
      </c>
      <c r="N41" s="2" t="s">
        <v>8</v>
      </c>
      <c r="O41" s="31" t="s">
        <v>11</v>
      </c>
      <c r="P41" s="31" t="s">
        <v>12</v>
      </c>
      <c r="Q41" s="31" t="s">
        <v>13</v>
      </c>
      <c r="R41" s="31" t="s">
        <v>14</v>
      </c>
      <c r="S41" s="31" t="s">
        <v>15</v>
      </c>
      <c r="T41" s="31" t="s">
        <v>16</v>
      </c>
      <c r="U41" s="31" t="s">
        <v>17</v>
      </c>
      <c r="V41" s="31" t="s">
        <v>18</v>
      </c>
      <c r="W41" s="31" t="s">
        <v>19</v>
      </c>
      <c r="X41" s="31" t="s">
        <v>20</v>
      </c>
      <c r="Y41" s="31" t="s">
        <v>21</v>
      </c>
    </row>
    <row r="42" spans="2:25" ht="90" customHeight="1" x14ac:dyDescent="0.25">
      <c r="B42" s="102" t="s">
        <v>57</v>
      </c>
      <c r="C42" s="102" t="s">
        <v>58</v>
      </c>
      <c r="D42" s="26" t="s">
        <v>59</v>
      </c>
      <c r="E42" s="7" t="s">
        <v>41</v>
      </c>
      <c r="F42" s="53">
        <v>16</v>
      </c>
      <c r="G42" s="25">
        <v>54</v>
      </c>
      <c r="H42" s="25">
        <v>70</v>
      </c>
      <c r="I42" s="63">
        <v>20</v>
      </c>
      <c r="J42" s="11">
        <f>H42*$I$42/100</f>
        <v>14</v>
      </c>
      <c r="K42" s="10" t="s">
        <v>110</v>
      </c>
      <c r="L42" s="11">
        <f>H42+J42</f>
        <v>84</v>
      </c>
      <c r="M42" s="11">
        <f t="shared" ref="M42:M44" si="9">2.5*L42/100</f>
        <v>2.1</v>
      </c>
      <c r="N42" s="11">
        <v>107</v>
      </c>
      <c r="O42" s="9"/>
      <c r="P42" s="9"/>
      <c r="Q42" s="9"/>
      <c r="R42" s="9"/>
      <c r="S42" s="9"/>
      <c r="T42" s="9"/>
      <c r="U42" s="9"/>
      <c r="V42" s="9"/>
      <c r="W42" s="9"/>
      <c r="X42" s="9"/>
      <c r="Y42" s="12">
        <f t="shared" ref="Y42" si="10">SUM(M42:X42)</f>
        <v>109.1</v>
      </c>
    </row>
    <row r="43" spans="2:25" ht="54" x14ac:dyDescent="0.25">
      <c r="B43" s="102"/>
      <c r="C43" s="102"/>
      <c r="D43" s="26" t="s">
        <v>125</v>
      </c>
      <c r="E43" s="7" t="s">
        <v>41</v>
      </c>
      <c r="F43" s="53"/>
      <c r="G43" s="25"/>
      <c r="H43" s="25">
        <v>27</v>
      </c>
      <c r="I43" s="63"/>
      <c r="J43" s="11">
        <f>H43*7/100</f>
        <v>1.89</v>
      </c>
      <c r="K43" s="10" t="s">
        <v>130</v>
      </c>
      <c r="L43" s="11">
        <f>H43+J43</f>
        <v>28.89</v>
      </c>
      <c r="M43" s="11">
        <f t="shared" si="9"/>
        <v>0.72224999999999995</v>
      </c>
      <c r="N43" s="11">
        <v>42</v>
      </c>
      <c r="O43" s="9"/>
      <c r="P43" s="9"/>
      <c r="Q43" s="9"/>
      <c r="R43" s="9"/>
      <c r="S43" s="9"/>
      <c r="T43" s="9"/>
      <c r="U43" s="9"/>
      <c r="V43" s="9"/>
      <c r="W43" s="9"/>
      <c r="X43" s="9"/>
      <c r="Y43" s="12"/>
    </row>
    <row r="44" spans="2:25" ht="63" x14ac:dyDescent="0.25">
      <c r="B44" s="102"/>
      <c r="C44" s="5" t="s">
        <v>127</v>
      </c>
      <c r="D44" s="24" t="s">
        <v>126</v>
      </c>
      <c r="E44" s="7" t="s">
        <v>119</v>
      </c>
      <c r="F44" s="53"/>
      <c r="G44" s="25"/>
      <c r="H44" s="25">
        <v>70</v>
      </c>
      <c r="I44" s="63"/>
      <c r="J44" s="11">
        <f>8*H44</f>
        <v>560</v>
      </c>
      <c r="K44" s="10" t="s">
        <v>128</v>
      </c>
      <c r="L44" s="11">
        <f>J44</f>
        <v>560</v>
      </c>
      <c r="M44" s="11">
        <f t="shared" si="9"/>
        <v>14</v>
      </c>
      <c r="N44" s="11">
        <v>32</v>
      </c>
      <c r="O44" s="9"/>
      <c r="P44" s="9"/>
      <c r="Q44" s="9"/>
      <c r="R44" s="9"/>
      <c r="S44" s="9"/>
      <c r="T44" s="9"/>
      <c r="U44" s="9"/>
      <c r="V44" s="9"/>
      <c r="W44" s="9"/>
      <c r="X44" s="9"/>
      <c r="Y44" s="12"/>
    </row>
    <row r="45" spans="2:25" x14ac:dyDescent="0.25">
      <c r="J45" s="11"/>
    </row>
    <row r="46" spans="2:25" x14ac:dyDescent="0.25">
      <c r="B46" s="49" t="s">
        <v>90</v>
      </c>
      <c r="J46" s="11"/>
    </row>
    <row r="47" spans="2:25" ht="30" x14ac:dyDescent="0.25">
      <c r="B47" s="31" t="s">
        <v>1</v>
      </c>
      <c r="C47" s="31" t="s">
        <v>2</v>
      </c>
      <c r="D47" s="31" t="s">
        <v>3</v>
      </c>
      <c r="E47" s="31" t="s">
        <v>4</v>
      </c>
      <c r="F47" s="52" t="s">
        <v>5</v>
      </c>
      <c r="G47" s="3" t="s">
        <v>6</v>
      </c>
      <c r="H47" s="50">
        <v>2022</v>
      </c>
      <c r="I47" s="61"/>
      <c r="J47" s="50" t="s">
        <v>91</v>
      </c>
      <c r="K47" s="2" t="s">
        <v>7</v>
      </c>
      <c r="L47" s="31" t="s">
        <v>8</v>
      </c>
      <c r="M47" s="31" t="s">
        <v>9</v>
      </c>
      <c r="N47" s="2" t="s">
        <v>8</v>
      </c>
      <c r="O47" s="31" t="s">
        <v>11</v>
      </c>
      <c r="P47" s="31" t="s">
        <v>12</v>
      </c>
      <c r="Q47" s="31" t="s">
        <v>13</v>
      </c>
      <c r="R47" s="31" t="s">
        <v>14</v>
      </c>
      <c r="S47" s="31" t="s">
        <v>15</v>
      </c>
      <c r="T47" s="31" t="s">
        <v>16</v>
      </c>
      <c r="U47" s="31" t="s">
        <v>17</v>
      </c>
      <c r="V47" s="31" t="s">
        <v>18</v>
      </c>
      <c r="W47" s="31" t="s">
        <v>19</v>
      </c>
      <c r="X47" s="31" t="s">
        <v>20</v>
      </c>
      <c r="Y47" s="31" t="s">
        <v>21</v>
      </c>
    </row>
    <row r="48" spans="2:25" ht="60" x14ac:dyDescent="0.25">
      <c r="B48" s="5"/>
      <c r="C48" s="5"/>
      <c r="D48" s="26" t="s">
        <v>73</v>
      </c>
      <c r="E48" s="7" t="s">
        <v>69</v>
      </c>
      <c r="F48" s="53">
        <v>21</v>
      </c>
      <c r="G48" s="32"/>
      <c r="H48" s="25">
        <v>1482</v>
      </c>
      <c r="I48" s="63">
        <v>20</v>
      </c>
      <c r="J48" s="11">
        <f>H48*$I$48/100</f>
        <v>296.39999999999998</v>
      </c>
      <c r="K48" s="36" t="s">
        <v>74</v>
      </c>
      <c r="L48" s="11">
        <f>J48</f>
        <v>296.39999999999998</v>
      </c>
      <c r="M48" s="11">
        <f>2.5*L48/100</f>
        <v>7.41</v>
      </c>
      <c r="N48" s="11">
        <v>334</v>
      </c>
      <c r="O48" s="9"/>
      <c r="P48" s="9"/>
      <c r="Q48" s="9"/>
      <c r="R48" s="9"/>
      <c r="S48" s="9"/>
      <c r="T48" s="9"/>
      <c r="U48" s="9"/>
      <c r="V48" s="9"/>
      <c r="W48" s="9"/>
      <c r="X48" s="9"/>
      <c r="Y48" s="12">
        <f t="shared" ref="Y48" si="11">SUM(M48:X48)</f>
        <v>341.41</v>
      </c>
    </row>
    <row r="49" spans="10:10" x14ac:dyDescent="0.25">
      <c r="J49" s="11"/>
    </row>
    <row r="50" spans="10:10" x14ac:dyDescent="0.25">
      <c r="J50" s="11"/>
    </row>
  </sheetData>
  <mergeCells count="14">
    <mergeCell ref="B2:Y4"/>
    <mergeCell ref="B8:B13"/>
    <mergeCell ref="C8:C10"/>
    <mergeCell ref="C11:C13"/>
    <mergeCell ref="B42:B44"/>
    <mergeCell ref="C42:C43"/>
    <mergeCell ref="B19:B24"/>
    <mergeCell ref="C19:C22"/>
    <mergeCell ref="C23:C24"/>
    <mergeCell ref="B28:B31"/>
    <mergeCell ref="C35:C36"/>
    <mergeCell ref="C28:C30"/>
    <mergeCell ref="B35:B38"/>
    <mergeCell ref="C37:C38"/>
  </mergeCells>
  <pageMargins left="0.25" right="0.25" top="0.75" bottom="0.75" header="0.3" footer="0.3"/>
  <pageSetup paperSize="9" scale="90"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G49"/>
  <sheetViews>
    <sheetView topLeftCell="A22" zoomScale="130" zoomScaleNormal="130" workbookViewId="0">
      <selection activeCell="E12" sqref="E12"/>
    </sheetView>
  </sheetViews>
  <sheetFormatPr baseColWidth="10" defaultRowHeight="15" x14ac:dyDescent="0.25"/>
  <cols>
    <col min="2" max="2" width="39.28515625" bestFit="1" customWidth="1"/>
    <col min="3" max="3" width="15.140625" style="18" customWidth="1"/>
    <col min="4" max="4" width="47.28515625" customWidth="1"/>
    <col min="5" max="5" width="7.140625" customWidth="1"/>
  </cols>
  <sheetData>
    <row r="2" spans="2:7" x14ac:dyDescent="0.25">
      <c r="B2" s="115" t="s">
        <v>173</v>
      </c>
      <c r="C2" s="115"/>
      <c r="D2" s="115"/>
      <c r="E2" s="115"/>
    </row>
    <row r="3" spans="2:7" x14ac:dyDescent="0.25">
      <c r="B3" s="115"/>
      <c r="C3" s="115"/>
      <c r="D3" s="115"/>
      <c r="E3" s="115"/>
    </row>
    <row r="4" spans="2:7" x14ac:dyDescent="0.25">
      <c r="B4" s="115"/>
      <c r="C4" s="115"/>
      <c r="D4" s="115"/>
      <c r="E4" s="115"/>
    </row>
    <row r="5" spans="2:7" x14ac:dyDescent="0.25">
      <c r="B5" s="2" t="s">
        <v>3</v>
      </c>
      <c r="C5" s="2" t="s">
        <v>4</v>
      </c>
      <c r="D5" s="2" t="s">
        <v>7</v>
      </c>
      <c r="E5" s="2" t="s">
        <v>8</v>
      </c>
    </row>
    <row r="6" spans="2:7" ht="36" x14ac:dyDescent="0.25">
      <c r="B6" s="7" t="s">
        <v>131</v>
      </c>
      <c r="C6" s="9" t="s">
        <v>132</v>
      </c>
      <c r="D6" s="73" t="s">
        <v>133</v>
      </c>
      <c r="E6" s="11">
        <v>40</v>
      </c>
      <c r="G6" s="87"/>
    </row>
    <row r="7" spans="2:7" ht="45" x14ac:dyDescent="0.25">
      <c r="B7" s="48" t="s">
        <v>114</v>
      </c>
      <c r="C7" s="9" t="s">
        <v>41</v>
      </c>
      <c r="D7" s="10" t="s">
        <v>134</v>
      </c>
      <c r="E7" s="11">
        <v>2</v>
      </c>
      <c r="G7" s="87"/>
    </row>
    <row r="8" spans="2:7" ht="30" x14ac:dyDescent="0.25">
      <c r="B8" s="26" t="s">
        <v>115</v>
      </c>
      <c r="C8" s="9" t="s">
        <v>41</v>
      </c>
      <c r="D8" s="10" t="s">
        <v>135</v>
      </c>
      <c r="E8" s="11">
        <v>2</v>
      </c>
      <c r="G8" s="87"/>
    </row>
    <row r="9" spans="2:7" ht="45" x14ac:dyDescent="0.25">
      <c r="B9" s="48" t="s">
        <v>136</v>
      </c>
      <c r="C9" s="9" t="s">
        <v>41</v>
      </c>
      <c r="D9" s="10" t="s">
        <v>137</v>
      </c>
      <c r="E9" s="11">
        <v>5</v>
      </c>
      <c r="G9" s="87"/>
    </row>
    <row r="10" spans="2:7" ht="45" x14ac:dyDescent="0.25">
      <c r="B10" s="26" t="s">
        <v>129</v>
      </c>
      <c r="C10" s="9" t="s">
        <v>41</v>
      </c>
      <c r="D10" s="10" t="s">
        <v>138</v>
      </c>
      <c r="E10" s="11">
        <v>5</v>
      </c>
      <c r="G10" s="87"/>
    </row>
    <row r="11" spans="2:7" ht="45" x14ac:dyDescent="0.25">
      <c r="B11" s="75" t="s">
        <v>139</v>
      </c>
      <c r="C11" s="9" t="s">
        <v>41</v>
      </c>
      <c r="D11" s="10" t="s">
        <v>140</v>
      </c>
      <c r="E11" s="11">
        <v>87</v>
      </c>
      <c r="G11" s="87"/>
    </row>
    <row r="12" spans="2:7" ht="72" x14ac:dyDescent="0.25">
      <c r="B12" s="76" t="s">
        <v>47</v>
      </c>
      <c r="C12" s="9" t="s">
        <v>41</v>
      </c>
      <c r="D12" s="10" t="s">
        <v>141</v>
      </c>
      <c r="E12" s="11">
        <v>217</v>
      </c>
      <c r="G12" s="87"/>
    </row>
    <row r="13" spans="2:7" x14ac:dyDescent="0.25">
      <c r="B13" s="47"/>
      <c r="C13" s="72"/>
      <c r="D13" s="47"/>
      <c r="E13" s="11"/>
      <c r="G13" s="87"/>
    </row>
    <row r="14" spans="2:7" x14ac:dyDescent="0.25">
      <c r="B14" s="47"/>
      <c r="C14" s="72"/>
      <c r="D14" s="47"/>
      <c r="E14" s="11"/>
      <c r="G14" s="87"/>
    </row>
    <row r="15" spans="2:7" x14ac:dyDescent="0.25">
      <c r="B15" s="31" t="s">
        <v>3</v>
      </c>
      <c r="C15" s="31" t="s">
        <v>4</v>
      </c>
      <c r="D15" s="2" t="s">
        <v>7</v>
      </c>
      <c r="E15" s="11" t="s">
        <v>8</v>
      </c>
      <c r="G15" s="87"/>
    </row>
    <row r="16" spans="2:7" ht="30" x14ac:dyDescent="0.25">
      <c r="B16" s="48" t="s">
        <v>50</v>
      </c>
      <c r="C16" s="9" t="s">
        <v>41</v>
      </c>
      <c r="D16" s="10" t="s">
        <v>142</v>
      </c>
      <c r="E16" s="11">
        <v>44</v>
      </c>
      <c r="G16" s="87"/>
    </row>
    <row r="17" spans="2:7" ht="36" x14ac:dyDescent="0.25">
      <c r="B17" s="48" t="s">
        <v>51</v>
      </c>
      <c r="C17" s="9" t="s">
        <v>41</v>
      </c>
      <c r="D17" s="10" t="s">
        <v>143</v>
      </c>
      <c r="E17" s="11">
        <v>10</v>
      </c>
      <c r="G17" s="87"/>
    </row>
    <row r="18" spans="2:7" ht="36" x14ac:dyDescent="0.25">
      <c r="B18" s="48" t="s">
        <v>52</v>
      </c>
      <c r="C18" s="9" t="s">
        <v>41</v>
      </c>
      <c r="D18" s="10" t="s">
        <v>144</v>
      </c>
      <c r="E18" s="11">
        <v>98</v>
      </c>
      <c r="G18" s="87"/>
    </row>
    <row r="19" spans="2:7" x14ac:dyDescent="0.25">
      <c r="B19" s="47"/>
      <c r="C19" s="72"/>
      <c r="D19" s="47"/>
      <c r="E19" s="11"/>
      <c r="G19" s="87"/>
    </row>
    <row r="20" spans="2:7" x14ac:dyDescent="0.25">
      <c r="B20" s="47"/>
      <c r="C20" s="72"/>
      <c r="D20" s="47"/>
      <c r="E20" s="11"/>
      <c r="G20" s="87"/>
    </row>
    <row r="21" spans="2:7" x14ac:dyDescent="0.25">
      <c r="B21" s="31" t="s">
        <v>3</v>
      </c>
      <c r="C21" s="31" t="s">
        <v>4</v>
      </c>
      <c r="D21" s="2" t="s">
        <v>7</v>
      </c>
      <c r="E21" s="11" t="s">
        <v>8</v>
      </c>
      <c r="G21" s="87"/>
    </row>
    <row r="22" spans="2:7" ht="45" x14ac:dyDescent="0.25">
      <c r="B22" s="48" t="s">
        <v>55</v>
      </c>
      <c r="C22" s="9" t="s">
        <v>41</v>
      </c>
      <c r="D22" s="10" t="s">
        <v>145</v>
      </c>
      <c r="E22" s="11">
        <v>59</v>
      </c>
      <c r="G22" s="87"/>
    </row>
    <row r="23" spans="2:7" ht="36" x14ac:dyDescent="0.25">
      <c r="B23" s="48" t="s">
        <v>56</v>
      </c>
      <c r="C23" s="9" t="s">
        <v>41</v>
      </c>
      <c r="D23" s="10" t="s">
        <v>146</v>
      </c>
      <c r="E23" s="11">
        <v>24</v>
      </c>
      <c r="G23" s="87"/>
    </row>
    <row r="24" spans="2:7" ht="45" x14ac:dyDescent="0.25">
      <c r="B24" s="26" t="s">
        <v>147</v>
      </c>
      <c r="C24" s="9" t="s">
        <v>41</v>
      </c>
      <c r="D24" s="10" t="s">
        <v>148</v>
      </c>
      <c r="E24" s="11">
        <v>1</v>
      </c>
      <c r="G24" s="87"/>
    </row>
    <row r="25" spans="2:7" x14ac:dyDescent="0.25">
      <c r="B25" s="47"/>
      <c r="C25" s="72"/>
      <c r="D25" s="47"/>
      <c r="E25" s="11"/>
      <c r="G25" s="87"/>
    </row>
    <row r="26" spans="2:7" x14ac:dyDescent="0.25">
      <c r="B26" s="47"/>
      <c r="C26" s="72"/>
      <c r="D26" s="47"/>
      <c r="E26" s="11"/>
      <c r="G26" s="87"/>
    </row>
    <row r="27" spans="2:7" x14ac:dyDescent="0.25">
      <c r="B27" s="31" t="s">
        <v>3</v>
      </c>
      <c r="C27" s="31" t="s">
        <v>4</v>
      </c>
      <c r="D27" s="2" t="s">
        <v>7</v>
      </c>
      <c r="E27" s="11" t="s">
        <v>8</v>
      </c>
      <c r="G27" s="87"/>
    </row>
    <row r="28" spans="2:7" ht="72" x14ac:dyDescent="0.25">
      <c r="B28" s="48" t="s">
        <v>59</v>
      </c>
      <c r="C28" s="9" t="s">
        <v>41</v>
      </c>
      <c r="D28" s="10" t="s">
        <v>149</v>
      </c>
      <c r="E28" s="11">
        <v>62</v>
      </c>
      <c r="G28" s="87"/>
    </row>
    <row r="29" spans="2:7" ht="72" x14ac:dyDescent="0.25">
      <c r="B29" s="48" t="s">
        <v>150</v>
      </c>
      <c r="C29" s="9" t="s">
        <v>41</v>
      </c>
      <c r="D29" s="10" t="s">
        <v>151</v>
      </c>
      <c r="E29" s="11">
        <v>5</v>
      </c>
      <c r="G29" s="87"/>
    </row>
    <row r="30" spans="2:7" ht="54" x14ac:dyDescent="0.25">
      <c r="B30" s="78" t="s">
        <v>152</v>
      </c>
      <c r="C30" s="9" t="s">
        <v>41</v>
      </c>
      <c r="D30" s="79" t="s">
        <v>153</v>
      </c>
      <c r="E30" s="11">
        <v>2</v>
      </c>
      <c r="G30" s="87"/>
    </row>
    <row r="31" spans="2:7" ht="45" x14ac:dyDescent="0.25">
      <c r="B31" s="80" t="s">
        <v>154</v>
      </c>
      <c r="C31" s="9" t="s">
        <v>41</v>
      </c>
      <c r="D31" s="10" t="s">
        <v>155</v>
      </c>
      <c r="E31" s="11">
        <v>1</v>
      </c>
      <c r="G31" s="87"/>
    </row>
    <row r="32" spans="2:7" ht="72" x14ac:dyDescent="0.25">
      <c r="B32" s="81" t="s">
        <v>156</v>
      </c>
      <c r="C32" s="82" t="s">
        <v>41</v>
      </c>
      <c r="D32" s="83" t="s">
        <v>157</v>
      </c>
      <c r="E32" s="11">
        <v>5</v>
      </c>
      <c r="G32" s="87"/>
    </row>
    <row r="33" spans="2:7" ht="90" x14ac:dyDescent="0.25">
      <c r="B33" s="48" t="s">
        <v>158</v>
      </c>
      <c r="C33" s="9" t="s">
        <v>41</v>
      </c>
      <c r="D33" s="10" t="s">
        <v>159</v>
      </c>
      <c r="E33" s="11">
        <v>88</v>
      </c>
      <c r="G33" s="87"/>
    </row>
    <row r="34" spans="2:7" ht="81" x14ac:dyDescent="0.25">
      <c r="B34" s="48" t="s">
        <v>160</v>
      </c>
      <c r="C34" s="9" t="s">
        <v>41</v>
      </c>
      <c r="D34" s="84" t="s">
        <v>161</v>
      </c>
      <c r="E34" s="11">
        <v>88</v>
      </c>
      <c r="G34" s="87"/>
    </row>
    <row r="35" spans="2:7" ht="30" x14ac:dyDescent="0.25">
      <c r="B35" s="85" t="s">
        <v>162</v>
      </c>
      <c r="C35" s="74" t="s">
        <v>41</v>
      </c>
      <c r="D35" s="86"/>
      <c r="E35" s="11">
        <v>20</v>
      </c>
      <c r="G35" s="87"/>
    </row>
    <row r="36" spans="2:7" x14ac:dyDescent="0.25">
      <c r="B36" s="47"/>
      <c r="C36" s="72"/>
      <c r="D36" s="47"/>
      <c r="E36" s="11"/>
      <c r="G36" s="87"/>
    </row>
    <row r="37" spans="2:7" x14ac:dyDescent="0.25">
      <c r="B37" s="31" t="s">
        <v>3</v>
      </c>
      <c r="C37" s="31" t="s">
        <v>4</v>
      </c>
      <c r="D37" s="2" t="s">
        <v>7</v>
      </c>
      <c r="E37" s="11" t="s">
        <v>8</v>
      </c>
      <c r="G37" s="87"/>
    </row>
    <row r="38" spans="2:7" ht="30" x14ac:dyDescent="0.25">
      <c r="B38" s="26" t="s">
        <v>163</v>
      </c>
      <c r="C38" s="9" t="s">
        <v>63</v>
      </c>
      <c r="D38" s="114" t="s">
        <v>164</v>
      </c>
      <c r="E38" s="11">
        <v>1</v>
      </c>
      <c r="G38" s="87"/>
    </row>
    <row r="39" spans="2:7" ht="30" x14ac:dyDescent="0.25">
      <c r="B39" s="30" t="s">
        <v>165</v>
      </c>
      <c r="C39" s="9" t="s">
        <v>63</v>
      </c>
      <c r="D39" s="114"/>
      <c r="E39" s="11">
        <v>1</v>
      </c>
      <c r="G39" s="87"/>
    </row>
    <row r="40" spans="2:7" ht="30" x14ac:dyDescent="0.25">
      <c r="B40" s="26" t="s">
        <v>166</v>
      </c>
      <c r="C40" s="9" t="s">
        <v>63</v>
      </c>
      <c r="D40" s="114"/>
      <c r="E40" s="11">
        <v>1</v>
      </c>
      <c r="G40" s="87"/>
    </row>
    <row r="41" spans="2:7" x14ac:dyDescent="0.25">
      <c r="B41" s="47"/>
      <c r="C41" s="72"/>
      <c r="D41" s="47"/>
      <c r="E41" s="11"/>
      <c r="G41" s="87"/>
    </row>
    <row r="42" spans="2:7" x14ac:dyDescent="0.25">
      <c r="B42" s="47"/>
      <c r="C42" s="72"/>
      <c r="D42" s="47"/>
      <c r="E42" s="11"/>
      <c r="G42" s="87"/>
    </row>
    <row r="43" spans="2:7" x14ac:dyDescent="0.25">
      <c r="B43" s="31" t="s">
        <v>3</v>
      </c>
      <c r="C43" s="31" t="s">
        <v>4</v>
      </c>
      <c r="D43" s="2" t="s">
        <v>7</v>
      </c>
      <c r="E43" s="11" t="s">
        <v>8</v>
      </c>
      <c r="G43" s="87"/>
    </row>
    <row r="44" spans="2:7" ht="60" x14ac:dyDescent="0.25">
      <c r="B44" s="48" t="s">
        <v>73</v>
      </c>
      <c r="C44" s="77" t="s">
        <v>69</v>
      </c>
      <c r="D44" s="36" t="s">
        <v>167</v>
      </c>
      <c r="E44" s="11">
        <v>61</v>
      </c>
      <c r="G44" s="87"/>
    </row>
    <row r="45" spans="2:7" x14ac:dyDescent="0.25">
      <c r="B45" s="47"/>
      <c r="C45" s="72"/>
      <c r="D45" s="47"/>
      <c r="E45" s="11"/>
      <c r="G45" s="87"/>
    </row>
    <row r="46" spans="2:7" x14ac:dyDescent="0.25">
      <c r="B46" s="47"/>
      <c r="C46" s="72"/>
      <c r="D46" s="47"/>
      <c r="E46" s="11"/>
      <c r="G46" s="87"/>
    </row>
    <row r="47" spans="2:7" x14ac:dyDescent="0.25">
      <c r="B47" s="31" t="s">
        <v>3</v>
      </c>
      <c r="C47" s="31" t="s">
        <v>4</v>
      </c>
      <c r="D47" s="2" t="s">
        <v>7</v>
      </c>
      <c r="E47" s="11" t="s">
        <v>8</v>
      </c>
      <c r="G47" s="87"/>
    </row>
    <row r="48" spans="2:7" ht="45" x14ac:dyDescent="0.25">
      <c r="B48" s="48" t="s">
        <v>168</v>
      </c>
      <c r="C48" s="9" t="s">
        <v>80</v>
      </c>
      <c r="D48" s="36" t="s">
        <v>169</v>
      </c>
      <c r="E48" s="11">
        <v>30</v>
      </c>
      <c r="G48" s="87"/>
    </row>
    <row r="49" spans="2:7" ht="45" x14ac:dyDescent="0.25">
      <c r="B49" s="48" t="s">
        <v>88</v>
      </c>
      <c r="C49" s="77" t="s">
        <v>170</v>
      </c>
      <c r="D49" s="36" t="s">
        <v>171</v>
      </c>
      <c r="E49" s="11">
        <v>60</v>
      </c>
      <c r="G49" s="87"/>
    </row>
  </sheetData>
  <mergeCells count="2">
    <mergeCell ref="D38:D40"/>
    <mergeCell ref="B2:E4"/>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F50"/>
  <sheetViews>
    <sheetView workbookViewId="0">
      <selection activeCell="K13" sqref="K13"/>
    </sheetView>
  </sheetViews>
  <sheetFormatPr baseColWidth="10" defaultColWidth="9.140625" defaultRowHeight="15" x14ac:dyDescent="0.25"/>
  <cols>
    <col min="1" max="1" width="8" customWidth="1"/>
    <col min="2" max="2" width="19" customWidth="1"/>
    <col min="3" max="3" width="33.5703125" bestFit="1" customWidth="1"/>
    <col min="4" max="4" width="33.5703125" customWidth="1"/>
    <col min="5" max="5" width="16.5703125" customWidth="1"/>
    <col min="6" max="6" width="7.140625" customWidth="1"/>
  </cols>
  <sheetData>
    <row r="2" spans="2:6" x14ac:dyDescent="0.25">
      <c r="B2" s="101" t="s">
        <v>183</v>
      </c>
      <c r="C2" s="101"/>
      <c r="D2" s="101"/>
      <c r="E2" s="101"/>
      <c r="F2" s="101"/>
    </row>
    <row r="3" spans="2:6" x14ac:dyDescent="0.25">
      <c r="B3" s="101"/>
      <c r="C3" s="101"/>
      <c r="D3" s="101"/>
      <c r="E3" s="101"/>
      <c r="F3" s="101"/>
    </row>
    <row r="4" spans="2:6" ht="27" customHeight="1" x14ac:dyDescent="0.25">
      <c r="B4" s="101"/>
      <c r="C4" s="101"/>
      <c r="D4" s="101"/>
      <c r="E4" s="101"/>
      <c r="F4" s="101"/>
    </row>
    <row r="7" spans="2:6" s="4" customFormat="1" x14ac:dyDescent="0.25">
      <c r="B7" s="2" t="s">
        <v>1</v>
      </c>
      <c r="C7" s="2" t="s">
        <v>2</v>
      </c>
      <c r="D7" s="2" t="s">
        <v>3</v>
      </c>
      <c r="E7" s="2" t="s">
        <v>4</v>
      </c>
      <c r="F7" s="2" t="s">
        <v>8</v>
      </c>
    </row>
    <row r="8" spans="2:6" ht="78" customHeight="1" x14ac:dyDescent="0.25">
      <c r="B8" s="102" t="s">
        <v>22</v>
      </c>
      <c r="C8" s="103" t="s">
        <v>23</v>
      </c>
      <c r="D8" s="6" t="s">
        <v>24</v>
      </c>
      <c r="E8" s="7" t="s">
        <v>25</v>
      </c>
      <c r="F8" s="11">
        <f>SUM(PUE!F8+Yan!F8+Lluy!F8+Cal!F8+Sor!F8+Jep!F8+Jer!F8+Roq!F8)</f>
        <v>9082.8325000000004</v>
      </c>
    </row>
    <row r="9" spans="2:6" ht="48.75" customHeight="1" x14ac:dyDescent="0.25">
      <c r="B9" s="102"/>
      <c r="C9" s="103"/>
      <c r="D9" s="13" t="s">
        <v>27</v>
      </c>
      <c r="E9" s="7" t="s">
        <v>25</v>
      </c>
      <c r="F9" s="11">
        <f>SUM(PUE!F9+Yan!F9+Lluy!F9+Cal!F9+Sor!F9+Jep!F9+Jer!F9+Roq!F9)</f>
        <v>5185.9875000000002</v>
      </c>
    </row>
    <row r="10" spans="2:6" ht="45" x14ac:dyDescent="0.25">
      <c r="B10" s="102"/>
      <c r="C10" s="103"/>
      <c r="D10" s="14" t="s">
        <v>29</v>
      </c>
      <c r="E10" s="7" t="s">
        <v>25</v>
      </c>
      <c r="F10" s="11">
        <f>SUM(PUE!F10+Yan!F10+Lluy!F10+Cal!F10+Sor!F10+Jep!F10+Jer!F10+Roq!F10)</f>
        <v>1126.4749999999999</v>
      </c>
    </row>
    <row r="11" spans="2:6" ht="75" customHeight="1" x14ac:dyDescent="0.25">
      <c r="B11" s="102"/>
      <c r="C11" s="103" t="s">
        <v>31</v>
      </c>
      <c r="D11" s="14" t="s">
        <v>32</v>
      </c>
      <c r="E11" s="7" t="s">
        <v>25</v>
      </c>
      <c r="F11" s="11">
        <f>SUM(PUE!F11+Yan!F11+Lluy!F11+Cal!F11+Sor!F11+Jep!F11+Jer!F11+Roq!F11)</f>
        <v>3905.25</v>
      </c>
    </row>
    <row r="12" spans="2:6" ht="45" x14ac:dyDescent="0.25">
      <c r="B12" s="102"/>
      <c r="C12" s="103"/>
      <c r="D12" s="13" t="s">
        <v>34</v>
      </c>
      <c r="E12" s="7" t="s">
        <v>25</v>
      </c>
      <c r="F12" s="11">
        <f>SUM(PUE!F12+Yan!F12+Lluy!F12+Cal!F12+Sor!F12+Jep!F12+Jer!F12+Roq!F12)</f>
        <v>5676.1424999999999</v>
      </c>
    </row>
    <row r="13" spans="2:6" ht="60" x14ac:dyDescent="0.25">
      <c r="B13" s="102"/>
      <c r="C13" s="103"/>
      <c r="D13" s="13" t="s">
        <v>36</v>
      </c>
      <c r="E13" s="7" t="s">
        <v>25</v>
      </c>
      <c r="F13" s="11">
        <f>SUM(PUE!F13+Yan!F13+Lluy!F13+Cal!F13+Sor!F13+Jep!F13+Jer!F13+Roq!F13)</f>
        <v>1142.67</v>
      </c>
    </row>
    <row r="14" spans="2:6" x14ac:dyDescent="0.25">
      <c r="B14" s="15"/>
      <c r="C14" s="16"/>
      <c r="D14" s="17"/>
      <c r="E14" s="4"/>
      <c r="F14" s="11"/>
    </row>
    <row r="15" spans="2:6" x14ac:dyDescent="0.25">
      <c r="B15" s="15"/>
      <c r="C15" s="16"/>
      <c r="D15" s="17"/>
      <c r="E15" s="4"/>
      <c r="F15" s="11"/>
    </row>
    <row r="16" spans="2:6" x14ac:dyDescent="0.25">
      <c r="B16" s="2" t="s">
        <v>1</v>
      </c>
      <c r="C16" s="2" t="s">
        <v>2</v>
      </c>
      <c r="D16" s="2" t="s">
        <v>3</v>
      </c>
      <c r="E16" s="2" t="s">
        <v>4</v>
      </c>
      <c r="F16" s="2" t="s">
        <v>8</v>
      </c>
    </row>
    <row r="17" spans="2:6" ht="54.75" customHeight="1" x14ac:dyDescent="0.25">
      <c r="B17" s="104" t="s">
        <v>38</v>
      </c>
      <c r="C17" s="104" t="s">
        <v>39</v>
      </c>
      <c r="D17" s="21" t="s">
        <v>40</v>
      </c>
      <c r="E17" s="7" t="s">
        <v>41</v>
      </c>
      <c r="F17" s="11">
        <f>SUM(PUE!F17+Yan!F17+Lluy!F17+Cal!F17+Sor!F17+Jep!F17+Jer!F17+Roq!F17)</f>
        <v>645.75</v>
      </c>
    </row>
    <row r="18" spans="2:6" ht="45" x14ac:dyDescent="0.25">
      <c r="B18" s="105"/>
      <c r="C18" s="105"/>
      <c r="D18" s="27" t="s">
        <v>42</v>
      </c>
      <c r="E18" s="7" t="s">
        <v>41</v>
      </c>
      <c r="F18" s="11">
        <f>SUM(PUE!F18+Yan!F18+Lluy!F18+Cal!F18+Sor!F18+Jep!F18+Jer!F18+Roq!F18)</f>
        <v>1591.0767499999999</v>
      </c>
    </row>
    <row r="19" spans="2:6" ht="45" x14ac:dyDescent="0.25">
      <c r="B19" s="105"/>
      <c r="C19" s="106"/>
      <c r="D19" s="30" t="s">
        <v>129</v>
      </c>
      <c r="E19" s="7" t="s">
        <v>41</v>
      </c>
      <c r="F19" s="11">
        <f>SUM(PUE!F19+Yan!F19+Lluy!F19+Cal!F19+Sor!F19+Jep!F19+Jer!F19+Roq!F19)</f>
        <v>98.399999999999991</v>
      </c>
    </row>
    <row r="20" spans="2:6" ht="47.25" customHeight="1" x14ac:dyDescent="0.25">
      <c r="B20" s="105"/>
      <c r="C20" s="104" t="s">
        <v>45</v>
      </c>
      <c r="D20" s="30" t="s">
        <v>46</v>
      </c>
      <c r="E20" s="7" t="s">
        <v>41</v>
      </c>
      <c r="F20" s="11">
        <f>SUM(PUE!F20+Yan!F20+Lluy!F20+Cal!F20+Sor!F20+Jep!F20+Jer!F20+Roq!F20)</f>
        <v>17.892500000000002</v>
      </c>
    </row>
    <row r="21" spans="2:6" ht="60" x14ac:dyDescent="0.25">
      <c r="B21" s="106"/>
      <c r="C21" s="106"/>
      <c r="D21" s="27" t="s">
        <v>47</v>
      </c>
      <c r="E21" s="7" t="s">
        <v>41</v>
      </c>
      <c r="F21" s="11">
        <f>SUM(PUE!F21+Yan!F21+Lluy!F21+Cal!F21+Sor!F21+Jep!F21+Jer!F21+Roq!F21)</f>
        <v>175.89</v>
      </c>
    </row>
    <row r="22" spans="2:6" x14ac:dyDescent="0.25">
      <c r="F22" s="11"/>
    </row>
    <row r="23" spans="2:6" x14ac:dyDescent="0.25">
      <c r="F23" s="11"/>
    </row>
    <row r="24" spans="2:6" x14ac:dyDescent="0.25">
      <c r="B24" s="31" t="s">
        <v>1</v>
      </c>
      <c r="C24" s="31" t="s">
        <v>2</v>
      </c>
      <c r="D24" s="31" t="s">
        <v>3</v>
      </c>
      <c r="E24" s="31" t="s">
        <v>4</v>
      </c>
      <c r="F24" s="2" t="s">
        <v>8</v>
      </c>
    </row>
    <row r="25" spans="2:6" ht="41.25" customHeight="1" x14ac:dyDescent="0.25">
      <c r="B25" s="104" t="s">
        <v>48</v>
      </c>
      <c r="C25" s="104" t="s">
        <v>49</v>
      </c>
      <c r="D25" s="24" t="s">
        <v>50</v>
      </c>
      <c r="E25" s="7" t="s">
        <v>41</v>
      </c>
      <c r="F25" s="11">
        <f>SUM(PUE!F25+Yan!F25+Lluy!F25+Cal!F25+Sor!F25+Jep!F25+Jer!F25+Roq!F25)</f>
        <v>637.30000000000007</v>
      </c>
    </row>
    <row r="26" spans="2:6" ht="41.25" customHeight="1" x14ac:dyDescent="0.25">
      <c r="B26" s="105"/>
      <c r="C26" s="105"/>
      <c r="D26" s="24" t="s">
        <v>51</v>
      </c>
      <c r="E26" s="7" t="s">
        <v>41</v>
      </c>
      <c r="F26" s="11">
        <f>SUM(PUE!F26+Yan!F26+Lluy!F26+Cal!F26+Sor!F26+Jep!F26+Jer!F26+Roq!F26)</f>
        <v>29.220000000000002</v>
      </c>
    </row>
    <row r="27" spans="2:6" ht="48" customHeight="1" x14ac:dyDescent="0.25">
      <c r="B27" s="106"/>
      <c r="C27" s="106"/>
      <c r="D27" s="24" t="s">
        <v>52</v>
      </c>
      <c r="E27" s="7" t="s">
        <v>41</v>
      </c>
      <c r="F27" s="11">
        <f>SUM(PUE!F27+Yan!F27+Lluy!F27+Cal!F27+Sor!F27+Jep!F27+Jer!F27+Roq!F27)</f>
        <v>563.58000000000004</v>
      </c>
    </row>
    <row r="28" spans="2:6" x14ac:dyDescent="0.25">
      <c r="F28" s="11"/>
    </row>
    <row r="29" spans="2:6" x14ac:dyDescent="0.25">
      <c r="F29" s="11"/>
    </row>
    <row r="30" spans="2:6" x14ac:dyDescent="0.25">
      <c r="B30" s="31" t="s">
        <v>1</v>
      </c>
      <c r="C30" s="31" t="s">
        <v>2</v>
      </c>
      <c r="D30" s="31" t="s">
        <v>3</v>
      </c>
      <c r="E30" s="31" t="s">
        <v>4</v>
      </c>
      <c r="F30" s="2" t="s">
        <v>8</v>
      </c>
    </row>
    <row r="31" spans="2:6" ht="74.25" customHeight="1" x14ac:dyDescent="0.25">
      <c r="B31" s="102" t="s">
        <v>53</v>
      </c>
      <c r="C31" s="102" t="s">
        <v>54</v>
      </c>
      <c r="D31" s="24" t="s">
        <v>55</v>
      </c>
      <c r="E31" s="7" t="s">
        <v>41</v>
      </c>
      <c r="F31" s="11">
        <f>SUM(PUE!F31+Yan!F31+Lluy!F31+Cal!F31+Sor!F31+Jep!F31+Jer!F31+Roq!F31)</f>
        <v>67.664999999999992</v>
      </c>
    </row>
    <row r="32" spans="2:6" ht="74.25" customHeight="1" x14ac:dyDescent="0.25">
      <c r="B32" s="102"/>
      <c r="C32" s="102"/>
      <c r="D32" s="24" t="s">
        <v>56</v>
      </c>
      <c r="E32" s="7" t="s">
        <v>41</v>
      </c>
      <c r="F32" s="11">
        <f>SUM(PUE!F32+Yan!F32+Lluy!F32+Cal!F32+Sor!F32+Jep!F32+Jer!F32+Roq!F32)</f>
        <v>32.657499999999999</v>
      </c>
    </row>
    <row r="33" spans="2:6" x14ac:dyDescent="0.25">
      <c r="F33" s="11"/>
    </row>
    <row r="34" spans="2:6" x14ac:dyDescent="0.25">
      <c r="F34" s="11"/>
    </row>
    <row r="35" spans="2:6" x14ac:dyDescent="0.25">
      <c r="B35" s="31" t="s">
        <v>1</v>
      </c>
      <c r="C35" s="31" t="s">
        <v>2</v>
      </c>
      <c r="D35" s="31" t="s">
        <v>3</v>
      </c>
      <c r="E35" s="31" t="s">
        <v>4</v>
      </c>
      <c r="F35" s="2" t="s">
        <v>8</v>
      </c>
    </row>
    <row r="36" spans="2:6" ht="90" x14ac:dyDescent="0.25">
      <c r="B36" s="5" t="s">
        <v>57</v>
      </c>
      <c r="C36" s="5" t="s">
        <v>58</v>
      </c>
      <c r="D36" s="48" t="s">
        <v>59</v>
      </c>
      <c r="E36" s="7" t="s">
        <v>41</v>
      </c>
      <c r="F36" s="11">
        <f>SUM(Lluy!F36+Sor!F36+Jep!F36)</f>
        <v>11.61</v>
      </c>
    </row>
    <row r="37" spans="2:6" x14ac:dyDescent="0.25">
      <c r="F37" s="11"/>
    </row>
    <row r="38" spans="2:6" x14ac:dyDescent="0.25">
      <c r="F38" s="11"/>
    </row>
    <row r="39" spans="2:6" x14ac:dyDescent="0.25">
      <c r="B39" s="31" t="s">
        <v>1</v>
      </c>
      <c r="C39" s="31" t="s">
        <v>2</v>
      </c>
      <c r="D39" s="31" t="s">
        <v>3</v>
      </c>
      <c r="E39" s="31" t="s">
        <v>4</v>
      </c>
      <c r="F39" s="2" t="s">
        <v>8</v>
      </c>
    </row>
    <row r="40" spans="2:6" ht="80.25" customHeight="1" x14ac:dyDescent="0.25">
      <c r="B40" s="102" t="s">
        <v>67</v>
      </c>
      <c r="C40" s="5" t="s">
        <v>68</v>
      </c>
      <c r="D40" s="34" t="s">
        <v>68</v>
      </c>
      <c r="E40" s="7" t="s">
        <v>69</v>
      </c>
      <c r="F40" s="11">
        <f>SUM(PUE!F40+Yan!F44+Lluy!F40+Cal!F44+Sor!F40+Jep!F40+Jer!F44+Roq!F44)</f>
        <v>120.75</v>
      </c>
    </row>
    <row r="41" spans="2:6" ht="81" customHeight="1" x14ac:dyDescent="0.25">
      <c r="B41" s="102"/>
      <c r="C41" s="102" t="s">
        <v>71</v>
      </c>
      <c r="D41" s="5" t="s">
        <v>72</v>
      </c>
      <c r="E41" s="7" t="s">
        <v>69</v>
      </c>
      <c r="F41" s="11">
        <f>SUM(PUE!F41+Yan!F45+Lluy!F41+Cal!F45+Sor!F41+Jep!F41+Jer!F45+Roq!F45)</f>
        <v>120.75</v>
      </c>
    </row>
    <row r="42" spans="2:6" ht="45" x14ac:dyDescent="0.25">
      <c r="B42" s="102"/>
      <c r="C42" s="102"/>
      <c r="D42" s="26" t="s">
        <v>73</v>
      </c>
      <c r="E42" s="7" t="s">
        <v>69</v>
      </c>
      <c r="F42" s="11">
        <f>SUM(PUE!F42+Yan!F42+Lluy!F42+Cal!F42+Sor!F42+Jep!F42+Jer!F42+Roq!F42)</f>
        <v>240</v>
      </c>
    </row>
    <row r="43" spans="2:6" ht="60" x14ac:dyDescent="0.25">
      <c r="B43" s="102"/>
      <c r="C43" s="5" t="s">
        <v>75</v>
      </c>
      <c r="D43" s="24" t="s">
        <v>76</v>
      </c>
      <c r="E43" s="7" t="s">
        <v>69</v>
      </c>
      <c r="F43" s="11">
        <f>SUM(PUE!F43+Yan!F47+Lluy!F43+Cal!F47+Sor!F43+Jep!F43+Jer!F47+Roq!F47)</f>
        <v>230.75</v>
      </c>
    </row>
    <row r="44" spans="2:6" x14ac:dyDescent="0.25">
      <c r="F44" s="11"/>
    </row>
    <row r="45" spans="2:6" x14ac:dyDescent="0.25">
      <c r="F45" s="11"/>
    </row>
    <row r="46" spans="2:6" x14ac:dyDescent="0.25">
      <c r="B46" s="31" t="s">
        <v>1</v>
      </c>
      <c r="C46" s="31" t="s">
        <v>2</v>
      </c>
      <c r="D46" s="31" t="s">
        <v>3</v>
      </c>
      <c r="E46" s="31" t="s">
        <v>4</v>
      </c>
      <c r="F46" s="2" t="s">
        <v>8</v>
      </c>
    </row>
    <row r="47" spans="2:6" ht="68.25" customHeight="1" x14ac:dyDescent="0.25">
      <c r="B47" s="104" t="s">
        <v>77</v>
      </c>
      <c r="C47" s="104" t="s">
        <v>78</v>
      </c>
      <c r="D47" s="38" t="s">
        <v>79</v>
      </c>
      <c r="E47" s="7" t="s">
        <v>80</v>
      </c>
      <c r="F47" s="11">
        <f>SUM(PUE!F47+Yan!F51+Lluy!F47+Cal!F51+Sor!F47+Jep!F47+Jer!F51+Roq!F51)</f>
        <v>130</v>
      </c>
    </row>
    <row r="48" spans="2:6" ht="60" customHeight="1" x14ac:dyDescent="0.25">
      <c r="B48" s="105"/>
      <c r="C48" s="106"/>
      <c r="D48" s="42" t="s">
        <v>82</v>
      </c>
      <c r="E48" s="43" t="s">
        <v>80</v>
      </c>
      <c r="F48" s="11">
        <f>SUM(PUE!F48+Yan!F52+Lluy!F48+Cal!F52+Sor!F48+Jep!F48+Jer!F52+Roq!F52)</f>
        <v>150</v>
      </c>
    </row>
    <row r="49" spans="2:6" ht="45" x14ac:dyDescent="0.25">
      <c r="B49" s="105"/>
      <c r="C49" s="104" t="s">
        <v>84</v>
      </c>
      <c r="D49" s="42" t="s">
        <v>85</v>
      </c>
      <c r="E49" s="42" t="s">
        <v>86</v>
      </c>
      <c r="F49" s="11">
        <f>SUM(PUE!F49+Yan!F53+Lluy!F49+Cal!F53+Sor!F49+Jep!F49+Jer!F53+Roq!F53)</f>
        <v>100</v>
      </c>
    </row>
    <row r="50" spans="2:6" ht="60" x14ac:dyDescent="0.25">
      <c r="B50" s="106"/>
      <c r="C50" s="106"/>
      <c r="D50" s="24" t="s">
        <v>88</v>
      </c>
      <c r="E50" s="26" t="s">
        <v>86</v>
      </c>
      <c r="F50" s="11">
        <f>SUM(PUE!F50+Yan!F54+Lluy!F50+Cal!F54+Sor!F50+Jep!F50+Jer!F54+Roq!F54)</f>
        <v>105</v>
      </c>
    </row>
  </sheetData>
  <mergeCells count="16">
    <mergeCell ref="B2:F4"/>
    <mergeCell ref="B8:B13"/>
    <mergeCell ref="C8:C10"/>
    <mergeCell ref="C11:C13"/>
    <mergeCell ref="B17:B21"/>
    <mergeCell ref="C17:C19"/>
    <mergeCell ref="C20:C21"/>
    <mergeCell ref="B47:B50"/>
    <mergeCell ref="C47:C48"/>
    <mergeCell ref="C49:C50"/>
    <mergeCell ref="B25:B27"/>
    <mergeCell ref="C25:C27"/>
    <mergeCell ref="B31:B32"/>
    <mergeCell ref="C31:C32"/>
    <mergeCell ref="B40:B43"/>
    <mergeCell ref="C41:C42"/>
  </mergeCells>
  <pageMargins left="0.25" right="0.25" top="0.75" bottom="0.75" header="0.3" footer="0.3"/>
  <pageSetup paperSize="9" scale="90" orientation="landscape"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68C8C-5947-4E0E-A274-02926B7936ED}">
  <dimension ref="A1:T29"/>
  <sheetViews>
    <sheetView tabSelected="1" workbookViewId="0">
      <selection activeCell="A7" sqref="A7"/>
    </sheetView>
  </sheetViews>
  <sheetFormatPr baseColWidth="10" defaultRowHeight="15" x14ac:dyDescent="0.25"/>
  <cols>
    <col min="1" max="1" width="36.28515625" customWidth="1"/>
    <col min="2" max="20" width="11.42578125" style="18"/>
  </cols>
  <sheetData>
    <row r="1" spans="1:20" ht="18.75" x14ac:dyDescent="0.3">
      <c r="A1" s="98" t="s">
        <v>195</v>
      </c>
      <c r="B1" s="100" t="s">
        <v>196</v>
      </c>
      <c r="C1" s="100" t="s">
        <v>197</v>
      </c>
      <c r="D1" s="100" t="s">
        <v>198</v>
      </c>
      <c r="E1" s="100" t="s">
        <v>199</v>
      </c>
      <c r="F1" s="100" t="s">
        <v>200</v>
      </c>
      <c r="G1" s="100" t="s">
        <v>201</v>
      </c>
      <c r="H1" s="100" t="s">
        <v>202</v>
      </c>
      <c r="I1" s="100" t="s">
        <v>203</v>
      </c>
      <c r="J1" s="97" t="s">
        <v>221</v>
      </c>
      <c r="L1" s="100" t="s">
        <v>196</v>
      </c>
      <c r="M1" s="100" t="s">
        <v>197</v>
      </c>
      <c r="N1" s="100" t="s">
        <v>198</v>
      </c>
      <c r="O1" s="100" t="s">
        <v>199</v>
      </c>
      <c r="P1" s="100" t="s">
        <v>200</v>
      </c>
      <c r="Q1" s="100" t="s">
        <v>201</v>
      </c>
      <c r="R1" s="100" t="s">
        <v>202</v>
      </c>
      <c r="S1" s="100" t="s">
        <v>203</v>
      </c>
      <c r="T1" s="97" t="s">
        <v>221</v>
      </c>
    </row>
    <row r="2" spans="1:20" ht="45" x14ac:dyDescent="0.25">
      <c r="A2" s="30" t="s">
        <v>184</v>
      </c>
      <c r="B2" s="99">
        <f>+Lluy!F17</f>
        <v>198.03</v>
      </c>
      <c r="C2" s="99">
        <f>+Jer!F17</f>
        <v>15.99</v>
      </c>
      <c r="D2" s="99">
        <f>+Yan!F17</f>
        <v>61.5</v>
      </c>
      <c r="E2" s="99">
        <f>+Sor!F17</f>
        <v>226.32000000000002</v>
      </c>
      <c r="F2" s="99">
        <f>+Jep!F17</f>
        <v>83.64</v>
      </c>
      <c r="G2" s="99">
        <f>+Roq!F17</f>
        <v>7.38</v>
      </c>
      <c r="H2" s="99">
        <f>+Cal!F17</f>
        <v>25.83</v>
      </c>
      <c r="I2" s="99">
        <f>+PUE!F17</f>
        <v>27.06</v>
      </c>
      <c r="J2" s="72"/>
      <c r="L2" s="99">
        <f>+ROUND(B2,0)</f>
        <v>198</v>
      </c>
      <c r="M2" s="99">
        <f t="shared" ref="M2:S2" si="0">+ROUND(C2,0)</f>
        <v>16</v>
      </c>
      <c r="N2" s="99">
        <f t="shared" si="0"/>
        <v>62</v>
      </c>
      <c r="O2" s="99">
        <f t="shared" si="0"/>
        <v>226</v>
      </c>
      <c r="P2" s="99">
        <f t="shared" si="0"/>
        <v>84</v>
      </c>
      <c r="Q2" s="99">
        <f t="shared" si="0"/>
        <v>7</v>
      </c>
      <c r="R2" s="99">
        <f t="shared" si="0"/>
        <v>26</v>
      </c>
      <c r="S2" s="99">
        <f t="shared" si="0"/>
        <v>27</v>
      </c>
      <c r="T2" s="72"/>
    </row>
    <row r="3" spans="1:20" ht="45" x14ac:dyDescent="0.25">
      <c r="A3" s="30" t="s">
        <v>185</v>
      </c>
      <c r="B3" s="99">
        <f>+Lluy!F18</f>
        <v>683.67499999999995</v>
      </c>
      <c r="C3" s="99">
        <f>+Jer!F18</f>
        <v>132.37875</v>
      </c>
      <c r="D3" s="99">
        <f>+Yan!F18</f>
        <v>115.8045</v>
      </c>
      <c r="E3" s="99">
        <f>+Sor!F18</f>
        <v>262.29750000000001</v>
      </c>
      <c r="F3" s="99">
        <f>+Jep!F18</f>
        <v>124.62975</v>
      </c>
      <c r="G3" s="99">
        <f>+Roq!F18</f>
        <v>112.57575</v>
      </c>
      <c r="H3" s="99">
        <f>+Cal!F18</f>
        <v>64.359750000000005</v>
      </c>
      <c r="I3" s="99">
        <f>+PUE!F18</f>
        <v>95.35575</v>
      </c>
      <c r="J3" s="72"/>
      <c r="L3" s="99">
        <f t="shared" ref="L3:L12" si="1">+ROUND(B3,0)</f>
        <v>684</v>
      </c>
      <c r="M3" s="99">
        <f t="shared" ref="M3:M12" si="2">+ROUND(C3,0)</f>
        <v>132</v>
      </c>
      <c r="N3" s="99">
        <f t="shared" ref="N3:N12" si="3">+ROUND(D3,0)</f>
        <v>116</v>
      </c>
      <c r="O3" s="99">
        <f t="shared" ref="O3:O12" si="4">+ROUND(E3,0)</f>
        <v>262</v>
      </c>
      <c r="P3" s="99">
        <f t="shared" ref="P3:P12" si="5">+ROUND(F3,0)</f>
        <v>125</v>
      </c>
      <c r="Q3" s="99">
        <f t="shared" ref="Q3:Q12" si="6">+ROUND(G3,0)</f>
        <v>113</v>
      </c>
      <c r="R3" s="99">
        <f t="shared" ref="R3:R12" si="7">+ROUND(H3,0)</f>
        <v>64</v>
      </c>
      <c r="S3" s="99">
        <f t="shared" ref="S3:S12" si="8">+ROUND(I3,0)</f>
        <v>95</v>
      </c>
      <c r="T3" s="72"/>
    </row>
    <row r="4" spans="1:20" ht="45" x14ac:dyDescent="0.25">
      <c r="A4" s="30" t="s">
        <v>186</v>
      </c>
      <c r="B4" s="99">
        <f>+Lluy!F20</f>
        <v>3.3824999999999998</v>
      </c>
      <c r="C4" s="99">
        <f>+Jer!F20</f>
        <v>2</v>
      </c>
      <c r="D4" s="99">
        <f>+Yan!F20</f>
        <v>2</v>
      </c>
      <c r="E4" s="99">
        <f>+Sor!F20</f>
        <v>2.2550000000000003</v>
      </c>
      <c r="F4" s="99">
        <f>+Jep!F20</f>
        <v>2</v>
      </c>
      <c r="G4" s="99">
        <f>+Roq!F20</f>
        <v>2</v>
      </c>
      <c r="H4" s="99">
        <f>+Cal!F20</f>
        <v>2</v>
      </c>
      <c r="I4" s="99">
        <f>+PUE!F20</f>
        <v>2.2550000000000003</v>
      </c>
      <c r="J4" s="72"/>
      <c r="L4" s="99">
        <f t="shared" si="1"/>
        <v>3</v>
      </c>
      <c r="M4" s="99">
        <f t="shared" si="2"/>
        <v>2</v>
      </c>
      <c r="N4" s="99">
        <f t="shared" si="3"/>
        <v>2</v>
      </c>
      <c r="O4" s="99">
        <f t="shared" si="4"/>
        <v>2</v>
      </c>
      <c r="P4" s="99">
        <f t="shared" si="5"/>
        <v>2</v>
      </c>
      <c r="Q4" s="99">
        <f t="shared" si="6"/>
        <v>2</v>
      </c>
      <c r="R4" s="99">
        <f t="shared" si="7"/>
        <v>2</v>
      </c>
      <c r="S4" s="99">
        <f t="shared" si="8"/>
        <v>2</v>
      </c>
      <c r="T4" s="72"/>
    </row>
    <row r="5" spans="1:20" s="4" customFormat="1" ht="60" x14ac:dyDescent="0.25">
      <c r="A5" s="26" t="s">
        <v>187</v>
      </c>
      <c r="B5" s="11">
        <f>+Lluy!F21</f>
        <v>7.38</v>
      </c>
      <c r="C5" s="11">
        <f>+Jer!F21</f>
        <v>3.69</v>
      </c>
      <c r="D5" s="11">
        <f>+Yan!F21</f>
        <v>12.3</v>
      </c>
      <c r="E5" s="11">
        <f>+Sor!F21</f>
        <v>17.220000000000002</v>
      </c>
      <c r="F5" s="11">
        <f>+Jep!F21</f>
        <v>59.04</v>
      </c>
      <c r="G5" s="11">
        <f>+Roq!F21</f>
        <v>3.69</v>
      </c>
      <c r="H5" s="11">
        <f>+Cal!F21</f>
        <v>52.89</v>
      </c>
      <c r="I5" s="11">
        <f>+PUE!F21</f>
        <v>19.68</v>
      </c>
      <c r="J5" s="9"/>
      <c r="K5" s="20"/>
      <c r="L5" s="11">
        <f t="shared" si="1"/>
        <v>7</v>
      </c>
      <c r="M5" s="11">
        <f t="shared" si="2"/>
        <v>4</v>
      </c>
      <c r="N5" s="11">
        <f t="shared" si="3"/>
        <v>12</v>
      </c>
      <c r="O5" s="11">
        <f t="shared" si="4"/>
        <v>17</v>
      </c>
      <c r="P5" s="11">
        <f t="shared" si="5"/>
        <v>59</v>
      </c>
      <c r="Q5" s="11">
        <f t="shared" si="6"/>
        <v>4</v>
      </c>
      <c r="R5" s="11">
        <f t="shared" si="7"/>
        <v>53</v>
      </c>
      <c r="S5" s="11">
        <f t="shared" si="8"/>
        <v>20</v>
      </c>
      <c r="T5" s="9"/>
    </row>
    <row r="6" spans="1:20" ht="30" x14ac:dyDescent="0.25">
      <c r="A6" s="30" t="s">
        <v>188</v>
      </c>
      <c r="B6" s="99">
        <f>+Lluy!F25</f>
        <v>301.35000000000002</v>
      </c>
      <c r="C6" s="99">
        <f>+Jer!F25</f>
        <v>10</v>
      </c>
      <c r="D6" s="99">
        <f>+Yan!F25</f>
        <v>41.82</v>
      </c>
      <c r="E6" s="99">
        <f>+Sor!F25</f>
        <v>150.06</v>
      </c>
      <c r="F6" s="99">
        <f>+Jep!F25</f>
        <v>49.2</v>
      </c>
      <c r="G6" s="99">
        <f>+Roq!F25</f>
        <v>23.37</v>
      </c>
      <c r="H6" s="99">
        <f>+Cal!F25</f>
        <v>45.51</v>
      </c>
      <c r="I6" s="99">
        <f>+PUE!F25</f>
        <v>15.99</v>
      </c>
      <c r="J6" s="72"/>
      <c r="L6" s="99">
        <f t="shared" si="1"/>
        <v>301</v>
      </c>
      <c r="M6" s="99">
        <f t="shared" si="2"/>
        <v>10</v>
      </c>
      <c r="N6" s="99">
        <f t="shared" si="3"/>
        <v>42</v>
      </c>
      <c r="O6" s="99">
        <f t="shared" si="4"/>
        <v>150</v>
      </c>
      <c r="P6" s="99">
        <f t="shared" si="5"/>
        <v>49</v>
      </c>
      <c r="Q6" s="99">
        <f t="shared" si="6"/>
        <v>23</v>
      </c>
      <c r="R6" s="99">
        <f t="shared" si="7"/>
        <v>46</v>
      </c>
      <c r="S6" s="99">
        <f t="shared" si="8"/>
        <v>16</v>
      </c>
      <c r="T6" s="72"/>
    </row>
    <row r="7" spans="1:20" ht="30" x14ac:dyDescent="0.25">
      <c r="A7" s="30" t="s">
        <v>189</v>
      </c>
      <c r="B7" s="99">
        <f>+Lluy!F26</f>
        <v>6.15</v>
      </c>
      <c r="C7" s="99">
        <f>+Jer!F26</f>
        <v>4</v>
      </c>
      <c r="D7" s="99">
        <f>+Yan!F26</f>
        <v>2.46</v>
      </c>
      <c r="E7" s="99">
        <f>+Sor!F26</f>
        <v>5</v>
      </c>
      <c r="F7" s="99">
        <f>+Jep!F26</f>
        <v>1.23</v>
      </c>
      <c r="G7" s="99">
        <f>+Roq!F26</f>
        <v>3.69</v>
      </c>
      <c r="H7" s="99">
        <f>+Cal!F26</f>
        <v>3</v>
      </c>
      <c r="I7" s="99">
        <f>+PUE!F26</f>
        <v>3.69</v>
      </c>
      <c r="J7" s="72"/>
      <c r="L7" s="99">
        <f t="shared" si="1"/>
        <v>6</v>
      </c>
      <c r="M7" s="99">
        <f t="shared" si="2"/>
        <v>4</v>
      </c>
      <c r="N7" s="99">
        <f t="shared" si="3"/>
        <v>2</v>
      </c>
      <c r="O7" s="99">
        <f t="shared" si="4"/>
        <v>5</v>
      </c>
      <c r="P7" s="99">
        <f t="shared" si="5"/>
        <v>1</v>
      </c>
      <c r="Q7" s="99">
        <f t="shared" si="6"/>
        <v>4</v>
      </c>
      <c r="R7" s="99">
        <f t="shared" si="7"/>
        <v>3</v>
      </c>
      <c r="S7" s="99">
        <f t="shared" si="8"/>
        <v>4</v>
      </c>
      <c r="T7" s="72"/>
    </row>
    <row r="8" spans="1:20" ht="30" x14ac:dyDescent="0.25">
      <c r="A8" s="30" t="s">
        <v>190</v>
      </c>
      <c r="B8" s="99">
        <f>+Lluy!F27</f>
        <v>359.15999999999997</v>
      </c>
      <c r="C8" s="99">
        <f>+Jer!F27</f>
        <v>15</v>
      </c>
      <c r="D8" s="99">
        <f>+Yan!F27</f>
        <v>27.06</v>
      </c>
      <c r="E8" s="99">
        <f>+Sor!F27</f>
        <v>44.28</v>
      </c>
      <c r="F8" s="99">
        <f>+Jep!F27</f>
        <v>30.75</v>
      </c>
      <c r="G8" s="99">
        <f>+Roq!F27</f>
        <v>9.84</v>
      </c>
      <c r="H8" s="99">
        <f>+Cal!F27</f>
        <v>50.43</v>
      </c>
      <c r="I8" s="99">
        <f>+PUE!F27</f>
        <v>27.06</v>
      </c>
      <c r="J8" s="72"/>
      <c r="L8" s="99">
        <f t="shared" si="1"/>
        <v>359</v>
      </c>
      <c r="M8" s="99">
        <f t="shared" si="2"/>
        <v>15</v>
      </c>
      <c r="N8" s="99">
        <f t="shared" si="3"/>
        <v>27</v>
      </c>
      <c r="O8" s="99">
        <f t="shared" si="4"/>
        <v>44</v>
      </c>
      <c r="P8" s="99">
        <f t="shared" si="5"/>
        <v>31</v>
      </c>
      <c r="Q8" s="99">
        <f t="shared" si="6"/>
        <v>10</v>
      </c>
      <c r="R8" s="99">
        <f t="shared" si="7"/>
        <v>50</v>
      </c>
      <c r="S8" s="99">
        <f t="shared" si="8"/>
        <v>27</v>
      </c>
      <c r="T8" s="72"/>
    </row>
    <row r="9" spans="1:20" ht="60" x14ac:dyDescent="0.25">
      <c r="A9" s="30" t="s">
        <v>191</v>
      </c>
      <c r="B9" s="99">
        <f>+Lluy!F40</f>
        <v>30</v>
      </c>
      <c r="C9" s="99">
        <f>+Jer!F40</f>
        <v>30</v>
      </c>
      <c r="D9" s="99">
        <f>+Yan!F40</f>
        <v>30</v>
      </c>
      <c r="E9" s="99">
        <f>+Sor!F40</f>
        <v>30.75</v>
      </c>
      <c r="F9" s="99">
        <f>+Jep!F40</f>
        <v>30</v>
      </c>
      <c r="G9" s="99">
        <f>+Roq!F40</f>
        <v>30</v>
      </c>
      <c r="H9" s="99">
        <f>+Cal!F40</f>
        <v>30</v>
      </c>
      <c r="I9" s="99">
        <f>+PUE!F40</f>
        <v>30</v>
      </c>
      <c r="J9" s="72"/>
      <c r="L9" s="99">
        <f t="shared" si="1"/>
        <v>30</v>
      </c>
      <c r="M9" s="99">
        <f t="shared" si="2"/>
        <v>30</v>
      </c>
      <c r="N9" s="99">
        <f t="shared" si="3"/>
        <v>30</v>
      </c>
      <c r="O9" s="99">
        <f t="shared" si="4"/>
        <v>31</v>
      </c>
      <c r="P9" s="99">
        <f t="shared" si="5"/>
        <v>30</v>
      </c>
      <c r="Q9" s="99">
        <f t="shared" si="6"/>
        <v>30</v>
      </c>
      <c r="R9" s="99">
        <f t="shared" si="7"/>
        <v>30</v>
      </c>
      <c r="S9" s="99">
        <f t="shared" si="8"/>
        <v>30</v>
      </c>
      <c r="T9" s="72"/>
    </row>
    <row r="10" spans="1:20" ht="45" x14ac:dyDescent="0.25">
      <c r="A10" s="30" t="s">
        <v>192</v>
      </c>
      <c r="B10" s="99">
        <f>+Lluy!F41</f>
        <v>30</v>
      </c>
      <c r="C10" s="99">
        <f>+Jer!F41</f>
        <v>30</v>
      </c>
      <c r="D10" s="99">
        <f>+Yan!F41</f>
        <v>30</v>
      </c>
      <c r="E10" s="99">
        <f>+Sor!F41</f>
        <v>30.75</v>
      </c>
      <c r="F10" s="99">
        <f>+Jep!F41</f>
        <v>30</v>
      </c>
      <c r="G10" s="99">
        <f>+Roq!F41</f>
        <v>30</v>
      </c>
      <c r="H10" s="99">
        <f>+Cal!F41</f>
        <v>30</v>
      </c>
      <c r="I10" s="99">
        <f>+PUE!F41</f>
        <v>30</v>
      </c>
      <c r="J10" s="72"/>
      <c r="L10" s="99">
        <f t="shared" si="1"/>
        <v>30</v>
      </c>
      <c r="M10" s="99">
        <f t="shared" si="2"/>
        <v>30</v>
      </c>
      <c r="N10" s="99">
        <f t="shared" si="3"/>
        <v>30</v>
      </c>
      <c r="O10" s="99">
        <f t="shared" si="4"/>
        <v>31</v>
      </c>
      <c r="P10" s="99">
        <f t="shared" si="5"/>
        <v>30</v>
      </c>
      <c r="Q10" s="99">
        <f t="shared" si="6"/>
        <v>30</v>
      </c>
      <c r="R10" s="99">
        <f t="shared" si="7"/>
        <v>30</v>
      </c>
      <c r="S10" s="99">
        <f t="shared" si="8"/>
        <v>30</v>
      </c>
      <c r="T10" s="72"/>
    </row>
    <row r="11" spans="1:20" ht="60" x14ac:dyDescent="0.25">
      <c r="A11" s="30" t="s">
        <v>193</v>
      </c>
      <c r="B11" s="99">
        <f>+Lluy!F47</f>
        <v>35</v>
      </c>
      <c r="C11" s="99">
        <f>+Jer!F47</f>
        <v>25</v>
      </c>
      <c r="D11" s="99">
        <f>+Yan!F47</f>
        <v>25</v>
      </c>
      <c r="E11" s="99">
        <f>+Sor!F47</f>
        <v>35</v>
      </c>
      <c r="F11" s="99">
        <f>+Jep!F47</f>
        <v>35</v>
      </c>
      <c r="G11" s="99">
        <f>+Roq!F47</f>
        <v>30</v>
      </c>
      <c r="H11" s="99">
        <f>+Cal!F47</f>
        <v>30</v>
      </c>
      <c r="I11" s="99">
        <f>+PUE!F47</f>
        <v>25</v>
      </c>
      <c r="J11" s="72"/>
      <c r="L11" s="99">
        <f t="shared" si="1"/>
        <v>35</v>
      </c>
      <c r="M11" s="99">
        <f t="shared" si="2"/>
        <v>25</v>
      </c>
      <c r="N11" s="99">
        <f t="shared" si="3"/>
        <v>25</v>
      </c>
      <c r="O11" s="99">
        <f t="shared" si="4"/>
        <v>35</v>
      </c>
      <c r="P11" s="99">
        <f t="shared" si="5"/>
        <v>35</v>
      </c>
      <c r="Q11" s="99">
        <f t="shared" si="6"/>
        <v>30</v>
      </c>
      <c r="R11" s="99">
        <f t="shared" si="7"/>
        <v>30</v>
      </c>
      <c r="S11" s="99">
        <f t="shared" si="8"/>
        <v>25</v>
      </c>
      <c r="T11" s="72"/>
    </row>
    <row r="12" spans="1:20" ht="60" x14ac:dyDescent="0.25">
      <c r="A12" s="30" t="s">
        <v>194</v>
      </c>
      <c r="B12" s="99">
        <f>+Lluy!F50</f>
        <v>30</v>
      </c>
      <c r="C12" s="99">
        <f>+Jer!F50</f>
        <v>15</v>
      </c>
      <c r="D12" s="99">
        <f>+Yan!F50</f>
        <v>20</v>
      </c>
      <c r="E12" s="99">
        <f>+Sor!F50</f>
        <v>30</v>
      </c>
      <c r="F12" s="99">
        <f>+Jep!F50</f>
        <v>30</v>
      </c>
      <c r="G12" s="99">
        <f>+Roq!F50</f>
        <v>15</v>
      </c>
      <c r="H12" s="99">
        <f>+Cal!F50</f>
        <v>25</v>
      </c>
      <c r="I12" s="99">
        <f>+PUE!F50</f>
        <v>15</v>
      </c>
      <c r="J12" s="72"/>
      <c r="L12" s="99">
        <f>+ROUND(B12,0)</f>
        <v>30</v>
      </c>
      <c r="M12" s="99">
        <f t="shared" si="2"/>
        <v>15</v>
      </c>
      <c r="N12" s="99">
        <f t="shared" si="3"/>
        <v>20</v>
      </c>
      <c r="O12" s="99">
        <f t="shared" si="4"/>
        <v>30</v>
      </c>
      <c r="P12" s="99">
        <f t="shared" si="5"/>
        <v>30</v>
      </c>
      <c r="Q12" s="99">
        <f t="shared" si="6"/>
        <v>15</v>
      </c>
      <c r="R12" s="99">
        <f t="shared" si="7"/>
        <v>25</v>
      </c>
      <c r="S12" s="99">
        <f t="shared" si="8"/>
        <v>15</v>
      </c>
      <c r="T12" s="72"/>
    </row>
    <row r="13" spans="1:20" s="4" customFormat="1" ht="33" customHeight="1" x14ac:dyDescent="0.25">
      <c r="A13" s="26" t="s">
        <v>204</v>
      </c>
      <c r="B13" s="9"/>
      <c r="C13" s="9"/>
      <c r="D13" s="9"/>
      <c r="E13" s="9"/>
      <c r="F13" s="9"/>
      <c r="G13" s="9"/>
      <c r="H13" s="9"/>
      <c r="I13" s="9"/>
      <c r="J13" s="11">
        <f>+'CSMC-M'!E6</f>
        <v>40</v>
      </c>
      <c r="K13" s="20"/>
      <c r="L13" s="20"/>
      <c r="M13" s="20"/>
      <c r="N13" s="20"/>
      <c r="O13" s="20"/>
      <c r="P13" s="20"/>
      <c r="Q13" s="20"/>
      <c r="R13" s="20"/>
      <c r="S13" s="20"/>
      <c r="T13" s="20"/>
    </row>
    <row r="14" spans="1:20" ht="30" x14ac:dyDescent="0.25">
      <c r="A14" s="30" t="s">
        <v>205</v>
      </c>
      <c r="B14" s="72"/>
      <c r="C14" s="72"/>
      <c r="D14" s="72"/>
      <c r="E14" s="72"/>
      <c r="F14" s="72"/>
      <c r="G14" s="72"/>
      <c r="H14" s="72"/>
      <c r="I14" s="72"/>
      <c r="J14" s="99">
        <f>+'CSMC-M'!E7</f>
        <v>2</v>
      </c>
    </row>
    <row r="15" spans="1:20" ht="45" x14ac:dyDescent="0.25">
      <c r="A15" s="30" t="s">
        <v>206</v>
      </c>
      <c r="B15" s="72"/>
      <c r="C15" s="72"/>
      <c r="D15" s="72"/>
      <c r="E15" s="72"/>
      <c r="F15" s="72"/>
      <c r="G15" s="72"/>
      <c r="H15" s="72"/>
      <c r="I15" s="72"/>
      <c r="J15" s="99">
        <f>+'CSMC-M'!E9</f>
        <v>5</v>
      </c>
    </row>
    <row r="16" spans="1:20" ht="45" x14ac:dyDescent="0.25">
      <c r="A16" s="30" t="s">
        <v>207</v>
      </c>
      <c r="B16" s="72"/>
      <c r="C16" s="72"/>
      <c r="D16" s="72"/>
      <c r="E16" s="72"/>
      <c r="F16" s="72"/>
      <c r="G16" s="72"/>
      <c r="H16" s="72"/>
      <c r="I16" s="72"/>
      <c r="J16" s="99">
        <f>+'CSMC-M'!E11</f>
        <v>87</v>
      </c>
    </row>
    <row r="17" spans="1:10" ht="60" x14ac:dyDescent="0.25">
      <c r="A17" s="30" t="s">
        <v>208</v>
      </c>
      <c r="B17" s="72"/>
      <c r="C17" s="72"/>
      <c r="D17" s="72"/>
      <c r="E17" s="72"/>
      <c r="F17" s="72"/>
      <c r="G17" s="72"/>
      <c r="H17" s="72"/>
      <c r="I17" s="72"/>
      <c r="J17" s="99">
        <f>+'CSMC-M'!E12</f>
        <v>217</v>
      </c>
    </row>
    <row r="18" spans="1:10" ht="30" x14ac:dyDescent="0.25">
      <c r="A18" s="30" t="s">
        <v>209</v>
      </c>
      <c r="B18" s="72"/>
      <c r="C18" s="72"/>
      <c r="D18" s="72"/>
      <c r="E18" s="72"/>
      <c r="F18" s="72"/>
      <c r="G18" s="72"/>
      <c r="H18" s="72"/>
      <c r="I18" s="72"/>
      <c r="J18" s="99">
        <f>+'CSMC-M'!E16</f>
        <v>44</v>
      </c>
    </row>
    <row r="19" spans="1:10" ht="30" x14ac:dyDescent="0.25">
      <c r="A19" s="30" t="s">
        <v>210</v>
      </c>
      <c r="B19" s="72"/>
      <c r="C19" s="72"/>
      <c r="D19" s="72"/>
      <c r="E19" s="72"/>
      <c r="F19" s="72"/>
      <c r="G19" s="72"/>
      <c r="H19" s="72"/>
      <c r="I19" s="72"/>
      <c r="J19" s="99">
        <f>+'CSMC-M'!E17</f>
        <v>10</v>
      </c>
    </row>
    <row r="20" spans="1:10" ht="30" x14ac:dyDescent="0.25">
      <c r="A20" s="30" t="s">
        <v>211</v>
      </c>
      <c r="B20" s="72"/>
      <c r="C20" s="72"/>
      <c r="D20" s="72"/>
      <c r="E20" s="72"/>
      <c r="F20" s="72"/>
      <c r="G20" s="72"/>
      <c r="H20" s="72"/>
      <c r="I20" s="72"/>
      <c r="J20" s="99">
        <f>+'CSMC-M'!E18</f>
        <v>98</v>
      </c>
    </row>
    <row r="21" spans="1:10" ht="60" x14ac:dyDescent="0.25">
      <c r="A21" s="30" t="s">
        <v>212</v>
      </c>
      <c r="B21" s="72"/>
      <c r="C21" s="72"/>
      <c r="D21" s="72"/>
      <c r="E21" s="72"/>
      <c r="F21" s="72"/>
      <c r="G21" s="72"/>
      <c r="H21" s="72"/>
      <c r="I21" s="72"/>
      <c r="J21" s="99">
        <f>+'CSMC-M'!E22</f>
        <v>59</v>
      </c>
    </row>
    <row r="22" spans="1:10" ht="30" x14ac:dyDescent="0.25">
      <c r="A22" s="30" t="s">
        <v>213</v>
      </c>
      <c r="B22" s="72"/>
      <c r="C22" s="72"/>
      <c r="D22" s="72"/>
      <c r="E22" s="72"/>
      <c r="F22" s="72"/>
      <c r="G22" s="72"/>
      <c r="H22" s="72"/>
      <c r="I22" s="72"/>
      <c r="J22" s="99">
        <f>+'CSMC-M'!E23</f>
        <v>24</v>
      </c>
    </row>
    <row r="23" spans="1:10" ht="45" x14ac:dyDescent="0.25">
      <c r="A23" s="30" t="s">
        <v>214</v>
      </c>
      <c r="B23" s="72"/>
      <c r="C23" s="72"/>
      <c r="D23" s="72"/>
      <c r="E23" s="72"/>
      <c r="F23" s="72"/>
      <c r="G23" s="72"/>
      <c r="H23" s="72"/>
      <c r="I23" s="72"/>
      <c r="J23" s="99">
        <f>+'CSMC-M'!E28</f>
        <v>62</v>
      </c>
    </row>
    <row r="24" spans="1:10" ht="30" x14ac:dyDescent="0.25">
      <c r="A24" s="30" t="s">
        <v>215</v>
      </c>
      <c r="B24" s="72"/>
      <c r="C24" s="72"/>
      <c r="D24" s="72"/>
      <c r="E24" s="72"/>
      <c r="F24" s="72"/>
      <c r="G24" s="72"/>
      <c r="H24" s="72"/>
      <c r="I24" s="72"/>
      <c r="J24" s="99">
        <f>+'CSMC-M'!E29</f>
        <v>5</v>
      </c>
    </row>
    <row r="25" spans="1:10" x14ac:dyDescent="0.25">
      <c r="A25" s="30" t="s">
        <v>216</v>
      </c>
      <c r="B25" s="72"/>
      <c r="C25" s="72"/>
      <c r="D25" s="72"/>
      <c r="E25" s="72"/>
      <c r="F25" s="72"/>
      <c r="G25" s="72"/>
      <c r="H25" s="72"/>
      <c r="I25" s="72"/>
      <c r="J25" s="99">
        <f>+'CSMC-M'!E33</f>
        <v>88</v>
      </c>
    </row>
    <row r="26" spans="1:10" x14ac:dyDescent="0.25">
      <c r="A26" s="30" t="s">
        <v>217</v>
      </c>
      <c r="B26" s="72"/>
      <c r="C26" s="72"/>
      <c r="D26" s="72"/>
      <c r="E26" s="72"/>
      <c r="F26" s="72"/>
      <c r="G26" s="72"/>
      <c r="H26" s="72"/>
      <c r="I26" s="72"/>
      <c r="J26" s="99">
        <f>+'CSMC-M'!E34</f>
        <v>88</v>
      </c>
    </row>
    <row r="27" spans="1:10" ht="45" x14ac:dyDescent="0.25">
      <c r="A27" s="30" t="s">
        <v>218</v>
      </c>
      <c r="B27" s="72"/>
      <c r="C27" s="72"/>
      <c r="D27" s="72"/>
      <c r="E27" s="72"/>
      <c r="F27" s="72"/>
      <c r="G27" s="72"/>
      <c r="H27" s="72"/>
      <c r="I27" s="72"/>
      <c r="J27" s="99">
        <f>+'CSMC-M'!E44</f>
        <v>61</v>
      </c>
    </row>
    <row r="28" spans="1:10" ht="45" x14ac:dyDescent="0.25">
      <c r="A28" s="30" t="s">
        <v>219</v>
      </c>
      <c r="B28" s="72"/>
      <c r="C28" s="72"/>
      <c r="D28" s="72"/>
      <c r="E28" s="72"/>
      <c r="F28" s="72"/>
      <c r="G28" s="72"/>
      <c r="H28" s="72"/>
      <c r="I28" s="72"/>
      <c r="J28" s="99">
        <f>+'CSMC-M'!E48</f>
        <v>30</v>
      </c>
    </row>
    <row r="29" spans="1:10" ht="60" x14ac:dyDescent="0.25">
      <c r="A29" s="30" t="s">
        <v>220</v>
      </c>
      <c r="B29" s="72"/>
      <c r="C29" s="72"/>
      <c r="D29" s="72"/>
      <c r="E29" s="72"/>
      <c r="F29" s="72"/>
      <c r="G29" s="72"/>
      <c r="H29" s="72"/>
      <c r="I29" s="72"/>
      <c r="J29" s="99">
        <f>+'CSMC-M'!E49</f>
        <v>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F50"/>
  <sheetViews>
    <sheetView zoomScaleNormal="100" workbookViewId="0">
      <selection activeCell="K8" sqref="K8"/>
    </sheetView>
  </sheetViews>
  <sheetFormatPr baseColWidth="10" defaultColWidth="9.140625" defaultRowHeight="15" x14ac:dyDescent="0.25"/>
  <cols>
    <col min="1" max="1" width="8" customWidth="1"/>
    <col min="2" max="2" width="19" customWidth="1"/>
    <col min="3" max="3" width="33.5703125" bestFit="1" customWidth="1"/>
    <col min="4" max="4" width="33.5703125" customWidth="1"/>
    <col min="5" max="5" width="16.5703125" customWidth="1"/>
    <col min="6" max="6" width="7.140625" style="20" customWidth="1"/>
  </cols>
  <sheetData>
    <row r="2" spans="2:6" ht="15" customHeight="1" x14ac:dyDescent="0.25">
      <c r="B2" s="111" t="s">
        <v>182</v>
      </c>
      <c r="C2" s="111"/>
      <c r="D2" s="111"/>
      <c r="E2" s="111"/>
      <c r="F2" s="111"/>
    </row>
    <row r="3" spans="2:6" ht="15" customHeight="1" x14ac:dyDescent="0.25">
      <c r="B3" s="111"/>
      <c r="C3" s="111"/>
      <c r="D3" s="111"/>
      <c r="E3" s="111"/>
      <c r="F3" s="111"/>
    </row>
    <row r="4" spans="2:6" ht="27" customHeight="1" x14ac:dyDescent="0.25">
      <c r="B4" s="111"/>
      <c r="C4" s="111"/>
      <c r="D4" s="111"/>
      <c r="E4" s="111"/>
      <c r="F4" s="111"/>
    </row>
    <row r="5" spans="2:6" ht="26.25" x14ac:dyDescent="0.25">
      <c r="B5" s="1"/>
      <c r="C5" s="1"/>
      <c r="D5" s="1"/>
      <c r="E5" s="1"/>
      <c r="F5" s="1"/>
    </row>
    <row r="7" spans="2:6" s="4" customFormat="1" ht="30" x14ac:dyDescent="0.25">
      <c r="B7" s="2" t="s">
        <v>1</v>
      </c>
      <c r="C7" s="2" t="s">
        <v>2</v>
      </c>
      <c r="D7" s="2" t="s">
        <v>3</v>
      </c>
      <c r="E7" s="2" t="s">
        <v>4</v>
      </c>
      <c r="F7" s="3" t="s">
        <v>174</v>
      </c>
    </row>
    <row r="8" spans="2:6" ht="78" customHeight="1" x14ac:dyDescent="0.25">
      <c r="B8" s="102" t="s">
        <v>22</v>
      </c>
      <c r="C8" s="103" t="s">
        <v>23</v>
      </c>
      <c r="D8" s="6" t="s">
        <v>24</v>
      </c>
      <c r="E8" s="7" t="s">
        <v>25</v>
      </c>
      <c r="F8" s="11">
        <v>393.90750000000003</v>
      </c>
    </row>
    <row r="9" spans="2:6" ht="48.75" customHeight="1" x14ac:dyDescent="0.25">
      <c r="B9" s="102"/>
      <c r="C9" s="103"/>
      <c r="D9" s="13" t="s">
        <v>27</v>
      </c>
      <c r="E9" s="7" t="s">
        <v>25</v>
      </c>
      <c r="F9" s="11">
        <v>219.55499999999998</v>
      </c>
    </row>
    <row r="10" spans="2:6" ht="45" x14ac:dyDescent="0.25">
      <c r="B10" s="102"/>
      <c r="C10" s="103"/>
      <c r="D10" s="14" t="s">
        <v>29</v>
      </c>
      <c r="E10" s="7" t="s">
        <v>25</v>
      </c>
      <c r="F10" s="11">
        <v>27.982500000000002</v>
      </c>
    </row>
    <row r="11" spans="2:6" ht="75" customHeight="1" x14ac:dyDescent="0.25">
      <c r="B11" s="102"/>
      <c r="C11" s="103" t="s">
        <v>31</v>
      </c>
      <c r="D11" s="14" t="s">
        <v>32</v>
      </c>
      <c r="E11" s="7" t="s">
        <v>25</v>
      </c>
      <c r="F11" s="11">
        <v>187.57499999999999</v>
      </c>
    </row>
    <row r="12" spans="2:6" ht="45" x14ac:dyDescent="0.25">
      <c r="B12" s="102"/>
      <c r="C12" s="103"/>
      <c r="D12" s="13" t="s">
        <v>34</v>
      </c>
      <c r="E12" s="7" t="s">
        <v>25</v>
      </c>
      <c r="F12" s="11">
        <v>317.85250000000002</v>
      </c>
    </row>
    <row r="13" spans="2:6" ht="60" x14ac:dyDescent="0.25">
      <c r="B13" s="102"/>
      <c r="C13" s="103"/>
      <c r="D13" s="13" t="s">
        <v>36</v>
      </c>
      <c r="E13" s="7" t="s">
        <v>25</v>
      </c>
      <c r="F13" s="11">
        <v>74.61999999999999</v>
      </c>
    </row>
    <row r="14" spans="2:6" x14ac:dyDescent="0.25">
      <c r="B14" s="15"/>
      <c r="C14" s="16"/>
      <c r="D14" s="17"/>
      <c r="E14" s="4"/>
      <c r="F14" s="68"/>
    </row>
    <row r="15" spans="2:6" x14ac:dyDescent="0.25">
      <c r="B15" s="15"/>
      <c r="C15" s="16"/>
      <c r="D15" s="17"/>
      <c r="E15" s="4"/>
      <c r="F15" s="68"/>
    </row>
    <row r="16" spans="2:6" x14ac:dyDescent="0.25">
      <c r="B16" s="2" t="s">
        <v>1</v>
      </c>
      <c r="C16" s="2" t="s">
        <v>2</v>
      </c>
      <c r="D16" s="2" t="s">
        <v>3</v>
      </c>
      <c r="E16" s="2" t="s">
        <v>4</v>
      </c>
      <c r="F16" s="88" t="s">
        <v>10</v>
      </c>
    </row>
    <row r="17" spans="2:6" ht="54.75" customHeight="1" x14ac:dyDescent="0.25">
      <c r="B17" s="104" t="s">
        <v>38</v>
      </c>
      <c r="C17" s="104" t="s">
        <v>39</v>
      </c>
      <c r="D17" s="5" t="s">
        <v>40</v>
      </c>
      <c r="E17" s="7" t="s">
        <v>41</v>
      </c>
      <c r="F17" s="89">
        <v>27.06</v>
      </c>
    </row>
    <row r="18" spans="2:6" ht="45" x14ac:dyDescent="0.25">
      <c r="B18" s="105"/>
      <c r="C18" s="105"/>
      <c r="D18" s="27" t="s">
        <v>42</v>
      </c>
      <c r="E18" s="7" t="s">
        <v>41</v>
      </c>
      <c r="F18" s="11">
        <v>95.35575</v>
      </c>
    </row>
    <row r="19" spans="2:6" ht="45" x14ac:dyDescent="0.25">
      <c r="B19" s="105"/>
      <c r="C19" s="106"/>
      <c r="D19" s="30" t="s">
        <v>44</v>
      </c>
      <c r="E19" s="7" t="s">
        <v>41</v>
      </c>
      <c r="F19" s="11">
        <v>6.15</v>
      </c>
    </row>
    <row r="20" spans="2:6" ht="47.25" customHeight="1" x14ac:dyDescent="0.25">
      <c r="B20" s="105"/>
      <c r="C20" s="104" t="s">
        <v>45</v>
      </c>
      <c r="D20" s="30" t="s">
        <v>46</v>
      </c>
      <c r="E20" s="7" t="s">
        <v>41</v>
      </c>
      <c r="F20" s="11">
        <v>2.2550000000000003</v>
      </c>
    </row>
    <row r="21" spans="2:6" ht="60" x14ac:dyDescent="0.25">
      <c r="B21" s="106"/>
      <c r="C21" s="106"/>
      <c r="D21" s="27" t="s">
        <v>47</v>
      </c>
      <c r="E21" s="7" t="s">
        <v>41</v>
      </c>
      <c r="F21" s="11">
        <v>19.68</v>
      </c>
    </row>
    <row r="22" spans="2:6" x14ac:dyDescent="0.25">
      <c r="F22" s="68"/>
    </row>
    <row r="23" spans="2:6" x14ac:dyDescent="0.25">
      <c r="F23" s="68"/>
    </row>
    <row r="24" spans="2:6" x14ac:dyDescent="0.25">
      <c r="B24" s="31" t="s">
        <v>1</v>
      </c>
      <c r="C24" s="31" t="s">
        <v>2</v>
      </c>
      <c r="D24" s="31" t="s">
        <v>3</v>
      </c>
      <c r="E24" s="31" t="s">
        <v>4</v>
      </c>
      <c r="F24" s="88" t="s">
        <v>10</v>
      </c>
    </row>
    <row r="25" spans="2:6" ht="41.25" customHeight="1" x14ac:dyDescent="0.25">
      <c r="B25" s="104" t="s">
        <v>48</v>
      </c>
      <c r="C25" s="104" t="s">
        <v>49</v>
      </c>
      <c r="D25" s="24" t="s">
        <v>50</v>
      </c>
      <c r="E25" s="7" t="s">
        <v>41</v>
      </c>
      <c r="F25" s="11">
        <v>15.99</v>
      </c>
    </row>
    <row r="26" spans="2:6" ht="41.25" customHeight="1" x14ac:dyDescent="0.25">
      <c r="B26" s="105"/>
      <c r="C26" s="105"/>
      <c r="D26" s="24" t="s">
        <v>51</v>
      </c>
      <c r="E26" s="7" t="s">
        <v>41</v>
      </c>
      <c r="F26" s="11">
        <v>3.69</v>
      </c>
    </row>
    <row r="27" spans="2:6" ht="48" customHeight="1" x14ac:dyDescent="0.25">
      <c r="B27" s="106"/>
      <c r="C27" s="106"/>
      <c r="D27" s="24" t="s">
        <v>52</v>
      </c>
      <c r="E27" s="7" t="s">
        <v>41</v>
      </c>
      <c r="F27" s="11">
        <v>27.06</v>
      </c>
    </row>
    <row r="28" spans="2:6" x14ac:dyDescent="0.25">
      <c r="F28" s="68"/>
    </row>
    <row r="29" spans="2:6" x14ac:dyDescent="0.25">
      <c r="F29" s="68"/>
    </row>
    <row r="30" spans="2:6" x14ac:dyDescent="0.25">
      <c r="B30" s="31" t="s">
        <v>1</v>
      </c>
      <c r="C30" s="31" t="s">
        <v>2</v>
      </c>
      <c r="D30" s="31" t="s">
        <v>3</v>
      </c>
      <c r="E30" s="31" t="s">
        <v>4</v>
      </c>
      <c r="F30" s="88" t="s">
        <v>10</v>
      </c>
    </row>
    <row r="31" spans="2:6" ht="74.25" customHeight="1" x14ac:dyDescent="0.25">
      <c r="B31" s="102" t="s">
        <v>53</v>
      </c>
      <c r="C31" s="102" t="s">
        <v>54</v>
      </c>
      <c r="D31" s="24" t="s">
        <v>55</v>
      </c>
      <c r="E31" s="7" t="s">
        <v>41</v>
      </c>
      <c r="F31" s="11">
        <v>5</v>
      </c>
    </row>
    <row r="32" spans="2:6" ht="74.25" customHeight="1" x14ac:dyDescent="0.25">
      <c r="B32" s="102"/>
      <c r="C32" s="102"/>
      <c r="D32" s="24" t="s">
        <v>56</v>
      </c>
      <c r="E32" s="7" t="s">
        <v>41</v>
      </c>
      <c r="F32" s="11">
        <v>3</v>
      </c>
    </row>
    <row r="33" spans="2:6" x14ac:dyDescent="0.25">
      <c r="F33" s="68"/>
    </row>
    <row r="34" spans="2:6" x14ac:dyDescent="0.25">
      <c r="B34" s="49" t="s">
        <v>90</v>
      </c>
      <c r="F34" s="68"/>
    </row>
    <row r="35" spans="2:6" x14ac:dyDescent="0.25">
      <c r="B35" s="31" t="s">
        <v>1</v>
      </c>
      <c r="C35" s="31" t="s">
        <v>2</v>
      </c>
      <c r="D35" s="31" t="s">
        <v>3</v>
      </c>
      <c r="E35" s="31" t="s">
        <v>4</v>
      </c>
      <c r="F35" s="2" t="s">
        <v>8</v>
      </c>
    </row>
    <row r="36" spans="2:6" ht="90" x14ac:dyDescent="0.25">
      <c r="B36" s="5" t="s">
        <v>57</v>
      </c>
      <c r="C36" s="5" t="s">
        <v>58</v>
      </c>
      <c r="D36" s="48" t="s">
        <v>59</v>
      </c>
      <c r="E36" s="7" t="s">
        <v>41</v>
      </c>
      <c r="F36" s="11">
        <v>0</v>
      </c>
    </row>
    <row r="37" spans="2:6" x14ac:dyDescent="0.25">
      <c r="F37" s="68"/>
    </row>
    <row r="38" spans="2:6" x14ac:dyDescent="0.25">
      <c r="B38" s="49" t="s">
        <v>90</v>
      </c>
      <c r="F38" s="68"/>
    </row>
    <row r="39" spans="2:6" x14ac:dyDescent="0.25">
      <c r="B39" s="31" t="s">
        <v>1</v>
      </c>
      <c r="C39" s="31" t="s">
        <v>2</v>
      </c>
      <c r="D39" s="31" t="s">
        <v>3</v>
      </c>
      <c r="E39" s="31" t="s">
        <v>4</v>
      </c>
      <c r="F39" s="88" t="s">
        <v>10</v>
      </c>
    </row>
    <row r="40" spans="2:6" ht="80.25" customHeight="1" x14ac:dyDescent="0.25">
      <c r="B40" s="102" t="s">
        <v>67</v>
      </c>
      <c r="C40" s="5" t="s">
        <v>68</v>
      </c>
      <c r="D40" s="34" t="s">
        <v>68</v>
      </c>
      <c r="E40" s="7" t="s">
        <v>69</v>
      </c>
      <c r="F40" s="89">
        <v>30</v>
      </c>
    </row>
    <row r="41" spans="2:6" ht="81" customHeight="1" x14ac:dyDescent="0.25">
      <c r="B41" s="102"/>
      <c r="C41" s="102" t="s">
        <v>71</v>
      </c>
      <c r="D41" s="5" t="s">
        <v>72</v>
      </c>
      <c r="E41" s="7" t="s">
        <v>69</v>
      </c>
      <c r="F41" s="89">
        <v>30</v>
      </c>
    </row>
    <row r="42" spans="2:6" ht="45" x14ac:dyDescent="0.25">
      <c r="B42" s="102"/>
      <c r="C42" s="102"/>
      <c r="D42" s="26" t="s">
        <v>73</v>
      </c>
      <c r="E42" s="7" t="s">
        <v>69</v>
      </c>
      <c r="F42" s="11">
        <v>30</v>
      </c>
    </row>
    <row r="43" spans="2:6" ht="60" x14ac:dyDescent="0.25">
      <c r="B43" s="102"/>
      <c r="C43" s="5" t="s">
        <v>75</v>
      </c>
      <c r="D43" s="24" t="s">
        <v>76</v>
      </c>
      <c r="E43" s="7" t="s">
        <v>69</v>
      </c>
      <c r="F43" s="11">
        <v>30</v>
      </c>
    </row>
    <row r="44" spans="2:6" x14ac:dyDescent="0.25">
      <c r="F44" s="68"/>
    </row>
    <row r="45" spans="2:6" x14ac:dyDescent="0.25">
      <c r="F45" s="68"/>
    </row>
    <row r="46" spans="2:6" x14ac:dyDescent="0.25">
      <c r="B46" s="31" t="s">
        <v>1</v>
      </c>
      <c r="C46" s="31" t="s">
        <v>2</v>
      </c>
      <c r="D46" s="31" t="s">
        <v>3</v>
      </c>
      <c r="E46" s="31" t="s">
        <v>4</v>
      </c>
      <c r="F46" s="88" t="s">
        <v>10</v>
      </c>
    </row>
    <row r="47" spans="2:6" ht="68.25" customHeight="1" x14ac:dyDescent="0.25">
      <c r="B47" s="104" t="s">
        <v>77</v>
      </c>
      <c r="C47" s="104" t="s">
        <v>78</v>
      </c>
      <c r="D47" s="38" t="s">
        <v>79</v>
      </c>
      <c r="E47" s="7" t="s">
        <v>80</v>
      </c>
      <c r="F47" s="94">
        <v>25</v>
      </c>
    </row>
    <row r="48" spans="2:6" ht="60" customHeight="1" x14ac:dyDescent="0.25">
      <c r="B48" s="105"/>
      <c r="C48" s="106"/>
      <c r="D48" s="42" t="s">
        <v>82</v>
      </c>
      <c r="E48" s="43" t="s">
        <v>80</v>
      </c>
      <c r="F48" s="69">
        <v>30</v>
      </c>
    </row>
    <row r="49" spans="2:6" ht="45" x14ac:dyDescent="0.25">
      <c r="B49" s="105"/>
      <c r="C49" s="104" t="s">
        <v>84</v>
      </c>
      <c r="D49" s="42" t="s">
        <v>85</v>
      </c>
      <c r="E49" s="42" t="s">
        <v>86</v>
      </c>
      <c r="F49" s="69">
        <v>25</v>
      </c>
    </row>
    <row r="50" spans="2:6" ht="60" x14ac:dyDescent="0.25">
      <c r="B50" s="106"/>
      <c r="C50" s="106"/>
      <c r="D50" s="24" t="s">
        <v>88</v>
      </c>
      <c r="E50" s="26" t="s">
        <v>86</v>
      </c>
      <c r="F50" s="11">
        <v>15</v>
      </c>
    </row>
  </sheetData>
  <mergeCells count="16">
    <mergeCell ref="B2:F4"/>
    <mergeCell ref="B8:B13"/>
    <mergeCell ref="C8:C10"/>
    <mergeCell ref="C11:C13"/>
    <mergeCell ref="B47:B50"/>
    <mergeCell ref="C47:C48"/>
    <mergeCell ref="C49:C50"/>
    <mergeCell ref="B17:B21"/>
    <mergeCell ref="C17:C19"/>
    <mergeCell ref="C20:C21"/>
    <mergeCell ref="B25:B27"/>
    <mergeCell ref="C25:C27"/>
    <mergeCell ref="B31:B32"/>
    <mergeCell ref="C31:C32"/>
    <mergeCell ref="B40:B43"/>
    <mergeCell ref="C41:C42"/>
  </mergeCells>
  <pageMargins left="0.7" right="0.7" top="0.75" bottom="0.75" header="0.3" footer="0.3"/>
  <pageSetup paperSize="9" scale="70" orientation="portrait" r:id="rId1"/>
  <rowBreaks count="1" manualBreakCount="1">
    <brk id="28"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50"/>
  <sheetViews>
    <sheetView topLeftCell="A31" zoomScaleNormal="100" workbookViewId="0">
      <selection activeCell="I42" sqref="I42"/>
    </sheetView>
  </sheetViews>
  <sheetFormatPr baseColWidth="10" defaultColWidth="9.140625" defaultRowHeight="15" x14ac:dyDescent="0.25"/>
  <cols>
    <col min="1" max="1" width="8" customWidth="1"/>
    <col min="2" max="2" width="19" customWidth="1"/>
    <col min="3" max="3" width="33.5703125" bestFit="1" customWidth="1"/>
    <col min="4" max="4" width="33.5703125" customWidth="1"/>
    <col min="5" max="5" width="16.5703125" customWidth="1"/>
    <col min="6" max="6" width="7.140625" style="20" customWidth="1"/>
  </cols>
  <sheetData>
    <row r="2" spans="2:6" ht="15" customHeight="1" x14ac:dyDescent="0.25">
      <c r="B2" s="111" t="s">
        <v>181</v>
      </c>
      <c r="C2" s="111"/>
      <c r="D2" s="111"/>
      <c r="E2" s="111"/>
      <c r="F2" s="111"/>
    </row>
    <row r="3" spans="2:6" ht="15" customHeight="1" x14ac:dyDescent="0.25">
      <c r="B3" s="111"/>
      <c r="C3" s="111"/>
      <c r="D3" s="111"/>
      <c r="E3" s="111"/>
      <c r="F3" s="111"/>
    </row>
    <row r="4" spans="2:6" ht="27" customHeight="1" x14ac:dyDescent="0.25">
      <c r="B4" s="111"/>
      <c r="C4" s="111"/>
      <c r="D4" s="111"/>
      <c r="E4" s="111"/>
      <c r="F4" s="111"/>
    </row>
    <row r="5" spans="2:6" ht="26.25" x14ac:dyDescent="0.25">
      <c r="B5" s="1"/>
      <c r="C5" s="1"/>
      <c r="D5" s="1"/>
      <c r="E5" s="1"/>
      <c r="F5" s="1"/>
    </row>
    <row r="7" spans="2:6" s="4" customFormat="1" ht="30" x14ac:dyDescent="0.25">
      <c r="B7" s="2" t="s">
        <v>1</v>
      </c>
      <c r="C7" s="2" t="s">
        <v>2</v>
      </c>
      <c r="D7" s="2" t="s">
        <v>3</v>
      </c>
      <c r="E7" s="2" t="s">
        <v>4</v>
      </c>
      <c r="F7" s="3" t="s">
        <v>174</v>
      </c>
    </row>
    <row r="8" spans="2:6" ht="78" customHeight="1" x14ac:dyDescent="0.25">
      <c r="B8" s="102" t="s">
        <v>22</v>
      </c>
      <c r="C8" s="103" t="s">
        <v>23</v>
      </c>
      <c r="D8" s="6" t="s">
        <v>24</v>
      </c>
      <c r="E8" s="7" t="s">
        <v>25</v>
      </c>
      <c r="F8" s="11">
        <v>627.09499999999991</v>
      </c>
    </row>
    <row r="9" spans="2:6" ht="48.75" customHeight="1" x14ac:dyDescent="0.25">
      <c r="B9" s="102"/>
      <c r="C9" s="103"/>
      <c r="D9" s="13" t="s">
        <v>27</v>
      </c>
      <c r="E9" s="7" t="s">
        <v>25</v>
      </c>
      <c r="F9" s="11">
        <v>371.15250000000003</v>
      </c>
    </row>
    <row r="10" spans="2:6" ht="45" x14ac:dyDescent="0.25">
      <c r="B10" s="102"/>
      <c r="C10" s="103"/>
      <c r="D10" s="14" t="s">
        <v>29</v>
      </c>
      <c r="E10" s="7" t="s">
        <v>25</v>
      </c>
      <c r="F10" s="11">
        <v>111.21250000000001</v>
      </c>
    </row>
    <row r="11" spans="2:6" ht="75" customHeight="1" x14ac:dyDescent="0.25">
      <c r="B11" s="102"/>
      <c r="C11" s="103" t="s">
        <v>31</v>
      </c>
      <c r="D11" s="14" t="s">
        <v>32</v>
      </c>
      <c r="E11" s="7" t="s">
        <v>25</v>
      </c>
      <c r="F11" s="11">
        <v>206.02500000000001</v>
      </c>
    </row>
    <row r="12" spans="2:6" ht="45" x14ac:dyDescent="0.25">
      <c r="B12" s="102"/>
      <c r="C12" s="103"/>
      <c r="D12" s="13" t="s">
        <v>34</v>
      </c>
      <c r="E12" s="7" t="s">
        <v>25</v>
      </c>
      <c r="F12" s="11">
        <v>386.01500000000004</v>
      </c>
    </row>
    <row r="13" spans="2:6" ht="60" x14ac:dyDescent="0.25">
      <c r="B13" s="102"/>
      <c r="C13" s="103"/>
      <c r="D13" s="13" t="s">
        <v>36</v>
      </c>
      <c r="E13" s="7" t="s">
        <v>25</v>
      </c>
      <c r="F13" s="11">
        <v>82.204999999999998</v>
      </c>
    </row>
    <row r="14" spans="2:6" x14ac:dyDescent="0.25">
      <c r="B14" s="15"/>
      <c r="C14" s="16"/>
      <c r="D14" s="17"/>
      <c r="E14" s="4"/>
      <c r="F14" s="68"/>
    </row>
    <row r="15" spans="2:6" x14ac:dyDescent="0.25">
      <c r="B15" s="15"/>
      <c r="C15" s="16"/>
      <c r="D15" s="17"/>
      <c r="E15" s="4"/>
      <c r="F15" s="68"/>
    </row>
    <row r="16" spans="2:6" x14ac:dyDescent="0.25">
      <c r="B16" s="2" t="s">
        <v>1</v>
      </c>
      <c r="C16" s="2" t="s">
        <v>2</v>
      </c>
      <c r="D16" s="2" t="s">
        <v>3</v>
      </c>
      <c r="E16" s="2" t="s">
        <v>4</v>
      </c>
      <c r="F16" s="88" t="s">
        <v>10</v>
      </c>
    </row>
    <row r="17" spans="2:6" ht="54.75" customHeight="1" x14ac:dyDescent="0.25">
      <c r="B17" s="104" t="s">
        <v>38</v>
      </c>
      <c r="C17" s="104" t="s">
        <v>39</v>
      </c>
      <c r="D17" s="5" t="s">
        <v>40</v>
      </c>
      <c r="E17" s="7" t="s">
        <v>41</v>
      </c>
      <c r="F17" s="89">
        <v>61.5</v>
      </c>
    </row>
    <row r="18" spans="2:6" ht="45" x14ac:dyDescent="0.25">
      <c r="B18" s="105"/>
      <c r="C18" s="105"/>
      <c r="D18" s="27" t="s">
        <v>42</v>
      </c>
      <c r="E18" s="7" t="s">
        <v>41</v>
      </c>
      <c r="F18" s="11">
        <v>115.8045</v>
      </c>
    </row>
    <row r="19" spans="2:6" ht="45" x14ac:dyDescent="0.25">
      <c r="B19" s="105"/>
      <c r="C19" s="106"/>
      <c r="D19" s="30" t="s">
        <v>44</v>
      </c>
      <c r="E19" s="7" t="s">
        <v>41</v>
      </c>
      <c r="F19" s="11">
        <v>6.15</v>
      </c>
    </row>
    <row r="20" spans="2:6" ht="47.25" customHeight="1" x14ac:dyDescent="0.25">
      <c r="B20" s="105"/>
      <c r="C20" s="104" t="s">
        <v>45</v>
      </c>
      <c r="D20" s="30" t="s">
        <v>46</v>
      </c>
      <c r="E20" s="7" t="s">
        <v>41</v>
      </c>
      <c r="F20" s="11">
        <v>2</v>
      </c>
    </row>
    <row r="21" spans="2:6" ht="60" x14ac:dyDescent="0.25">
      <c r="B21" s="106"/>
      <c r="C21" s="106"/>
      <c r="D21" s="27" t="s">
        <v>47</v>
      </c>
      <c r="E21" s="7" t="s">
        <v>41</v>
      </c>
      <c r="F21" s="11">
        <v>12.3</v>
      </c>
    </row>
    <row r="22" spans="2:6" x14ac:dyDescent="0.25">
      <c r="F22" s="68"/>
    </row>
    <row r="23" spans="2:6" x14ac:dyDescent="0.25">
      <c r="F23" s="68"/>
    </row>
    <row r="24" spans="2:6" x14ac:dyDescent="0.25">
      <c r="B24" s="31" t="s">
        <v>1</v>
      </c>
      <c r="C24" s="31" t="s">
        <v>2</v>
      </c>
      <c r="D24" s="31" t="s">
        <v>3</v>
      </c>
      <c r="E24" s="31" t="s">
        <v>4</v>
      </c>
      <c r="F24" s="88" t="s">
        <v>10</v>
      </c>
    </row>
    <row r="25" spans="2:6" ht="41.25" customHeight="1" x14ac:dyDescent="0.25">
      <c r="B25" s="104" t="s">
        <v>48</v>
      </c>
      <c r="C25" s="104" t="s">
        <v>49</v>
      </c>
      <c r="D25" s="24" t="s">
        <v>50</v>
      </c>
      <c r="E25" s="7" t="s">
        <v>41</v>
      </c>
      <c r="F25" s="11">
        <v>41.82</v>
      </c>
    </row>
    <row r="26" spans="2:6" ht="41.25" customHeight="1" x14ac:dyDescent="0.25">
      <c r="B26" s="105"/>
      <c r="C26" s="105"/>
      <c r="D26" s="24" t="s">
        <v>51</v>
      </c>
      <c r="E26" s="7" t="s">
        <v>41</v>
      </c>
      <c r="F26" s="11">
        <v>2.46</v>
      </c>
    </row>
    <row r="27" spans="2:6" ht="48" customHeight="1" x14ac:dyDescent="0.25">
      <c r="B27" s="106"/>
      <c r="C27" s="106"/>
      <c r="D27" s="24" t="s">
        <v>52</v>
      </c>
      <c r="E27" s="7" t="s">
        <v>41</v>
      </c>
      <c r="F27" s="11">
        <v>27.06</v>
      </c>
    </row>
    <row r="28" spans="2:6" x14ac:dyDescent="0.25">
      <c r="F28" s="68"/>
    </row>
    <row r="29" spans="2:6" x14ac:dyDescent="0.25">
      <c r="F29" s="68"/>
    </row>
    <row r="30" spans="2:6" x14ac:dyDescent="0.25">
      <c r="B30" s="31" t="s">
        <v>1</v>
      </c>
      <c r="C30" s="31" t="s">
        <v>2</v>
      </c>
      <c r="D30" s="31" t="s">
        <v>3</v>
      </c>
      <c r="E30" s="31" t="s">
        <v>4</v>
      </c>
      <c r="F30" s="88" t="s">
        <v>10</v>
      </c>
    </row>
    <row r="31" spans="2:6" ht="74.25" customHeight="1" x14ac:dyDescent="0.25">
      <c r="B31" s="102" t="s">
        <v>53</v>
      </c>
      <c r="C31" s="102" t="s">
        <v>54</v>
      </c>
      <c r="D31" s="24" t="s">
        <v>55</v>
      </c>
      <c r="E31" s="7" t="s">
        <v>41</v>
      </c>
      <c r="F31" s="11">
        <v>5</v>
      </c>
    </row>
    <row r="32" spans="2:6" ht="74.25" customHeight="1" x14ac:dyDescent="0.25">
      <c r="B32" s="102"/>
      <c r="C32" s="102"/>
      <c r="D32" s="24" t="s">
        <v>56</v>
      </c>
      <c r="E32" s="7" t="s">
        <v>41</v>
      </c>
      <c r="F32" s="11">
        <v>3</v>
      </c>
    </row>
    <row r="33" spans="2:6" x14ac:dyDescent="0.25">
      <c r="F33" s="68"/>
    </row>
    <row r="34" spans="2:6" x14ac:dyDescent="0.25">
      <c r="B34" s="49" t="s">
        <v>90</v>
      </c>
      <c r="F34" s="68"/>
    </row>
    <row r="35" spans="2:6" hidden="1" x14ac:dyDescent="0.25">
      <c r="F35" s="68"/>
    </row>
    <row r="36" spans="2:6" hidden="1" x14ac:dyDescent="0.25">
      <c r="B36" s="49" t="s">
        <v>90</v>
      </c>
      <c r="F36" s="68"/>
    </row>
    <row r="37" spans="2:6" hidden="1" x14ac:dyDescent="0.25">
      <c r="F37" s="68"/>
    </row>
    <row r="38" spans="2:6" hidden="1" x14ac:dyDescent="0.25">
      <c r="B38" s="49" t="s">
        <v>90</v>
      </c>
      <c r="F38" s="68"/>
    </row>
    <row r="39" spans="2:6" x14ac:dyDescent="0.25">
      <c r="B39" s="31" t="s">
        <v>1</v>
      </c>
      <c r="C39" s="31" t="s">
        <v>2</v>
      </c>
      <c r="D39" s="31" t="s">
        <v>3</v>
      </c>
      <c r="E39" s="31" t="s">
        <v>4</v>
      </c>
      <c r="F39" s="88" t="s">
        <v>10</v>
      </c>
    </row>
    <row r="40" spans="2:6" ht="80.25" customHeight="1" x14ac:dyDescent="0.25">
      <c r="B40" s="102" t="s">
        <v>67</v>
      </c>
      <c r="C40" s="5" t="s">
        <v>68</v>
      </c>
      <c r="D40" s="34" t="s">
        <v>68</v>
      </c>
      <c r="E40" s="7" t="s">
        <v>69</v>
      </c>
      <c r="F40" s="89">
        <v>30</v>
      </c>
    </row>
    <row r="41" spans="2:6" ht="81" customHeight="1" x14ac:dyDescent="0.25">
      <c r="B41" s="102"/>
      <c r="C41" s="102" t="s">
        <v>71</v>
      </c>
      <c r="D41" s="5" t="s">
        <v>72</v>
      </c>
      <c r="E41" s="7" t="s">
        <v>69</v>
      </c>
      <c r="F41" s="89">
        <v>30</v>
      </c>
    </row>
    <row r="42" spans="2:6" ht="45" x14ac:dyDescent="0.25">
      <c r="B42" s="102"/>
      <c r="C42" s="102"/>
      <c r="D42" s="26" t="s">
        <v>73</v>
      </c>
      <c r="E42" s="7" t="s">
        <v>69</v>
      </c>
      <c r="F42" s="11">
        <v>30</v>
      </c>
    </row>
    <row r="43" spans="2:6" ht="60" x14ac:dyDescent="0.25">
      <c r="B43" s="102"/>
      <c r="C43" s="5" t="s">
        <v>75</v>
      </c>
      <c r="D43" s="24" t="s">
        <v>76</v>
      </c>
      <c r="E43" s="7" t="s">
        <v>69</v>
      </c>
      <c r="F43" s="11">
        <v>30</v>
      </c>
    </row>
    <row r="44" spans="2:6" x14ac:dyDescent="0.25">
      <c r="F44" s="68"/>
    </row>
    <row r="45" spans="2:6" x14ac:dyDescent="0.25">
      <c r="F45" s="68"/>
    </row>
    <row r="46" spans="2:6" x14ac:dyDescent="0.25">
      <c r="B46" s="31" t="s">
        <v>1</v>
      </c>
      <c r="C46" s="31" t="s">
        <v>2</v>
      </c>
      <c r="D46" s="31" t="s">
        <v>3</v>
      </c>
      <c r="E46" s="31" t="s">
        <v>4</v>
      </c>
      <c r="F46" s="88" t="s">
        <v>10</v>
      </c>
    </row>
    <row r="47" spans="2:6" ht="68.25" customHeight="1" x14ac:dyDescent="0.25">
      <c r="B47" s="104" t="s">
        <v>77</v>
      </c>
      <c r="C47" s="104" t="s">
        <v>78</v>
      </c>
      <c r="D47" s="38" t="s">
        <v>79</v>
      </c>
      <c r="E47" s="7" t="s">
        <v>80</v>
      </c>
      <c r="F47" s="94">
        <v>25</v>
      </c>
    </row>
    <row r="48" spans="2:6" ht="60" customHeight="1" x14ac:dyDescent="0.25">
      <c r="B48" s="105"/>
      <c r="C48" s="106"/>
      <c r="D48" s="42" t="s">
        <v>82</v>
      </c>
      <c r="E48" s="43" t="s">
        <v>80</v>
      </c>
      <c r="F48" s="69">
        <v>30</v>
      </c>
    </row>
    <row r="49" spans="2:6" ht="45" x14ac:dyDescent="0.25">
      <c r="B49" s="105"/>
      <c r="C49" s="104" t="s">
        <v>84</v>
      </c>
      <c r="D49" s="42" t="s">
        <v>85</v>
      </c>
      <c r="E49" s="42" t="s">
        <v>86</v>
      </c>
      <c r="F49" s="69">
        <v>25</v>
      </c>
    </row>
    <row r="50" spans="2:6" ht="60" x14ac:dyDescent="0.25">
      <c r="B50" s="106"/>
      <c r="C50" s="106"/>
      <c r="D50" s="24" t="s">
        <v>88</v>
      </c>
      <c r="E50" s="26" t="s">
        <v>86</v>
      </c>
      <c r="F50" s="11">
        <v>20</v>
      </c>
    </row>
  </sheetData>
  <mergeCells count="16">
    <mergeCell ref="B2:F4"/>
    <mergeCell ref="B8:B13"/>
    <mergeCell ref="C8:C10"/>
    <mergeCell ref="C11:C13"/>
    <mergeCell ref="B47:B50"/>
    <mergeCell ref="C47:C48"/>
    <mergeCell ref="C49:C50"/>
    <mergeCell ref="B17:B21"/>
    <mergeCell ref="C17:C19"/>
    <mergeCell ref="C20:C21"/>
    <mergeCell ref="B25:B27"/>
    <mergeCell ref="C25:C27"/>
    <mergeCell ref="B31:B32"/>
    <mergeCell ref="C31:C32"/>
    <mergeCell ref="B40:B43"/>
    <mergeCell ref="C41:C42"/>
  </mergeCells>
  <pageMargins left="0.7" right="0.7" top="0.75" bottom="0.75" header="0.3" footer="0.3"/>
  <pageSetup paperSize="9" scale="70" orientation="portrait" r:id="rId1"/>
  <rowBreaks count="1" manualBreakCount="1">
    <brk id="28"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50"/>
  <sheetViews>
    <sheetView topLeftCell="B10" zoomScaleNormal="100" workbookViewId="0">
      <selection activeCell="F21" sqref="F21"/>
    </sheetView>
  </sheetViews>
  <sheetFormatPr baseColWidth="10" defaultColWidth="9.140625" defaultRowHeight="15" x14ac:dyDescent="0.25"/>
  <cols>
    <col min="1" max="1" width="8" customWidth="1"/>
    <col min="2" max="2" width="19" customWidth="1"/>
    <col min="3" max="3" width="33.5703125" bestFit="1" customWidth="1"/>
    <col min="4" max="4" width="33.5703125" customWidth="1"/>
    <col min="5" max="5" width="16.5703125" customWidth="1"/>
    <col min="6" max="6" width="7.140625" style="20" customWidth="1"/>
  </cols>
  <sheetData>
    <row r="2" spans="2:6" ht="15" customHeight="1" x14ac:dyDescent="0.25">
      <c r="B2" s="111" t="s">
        <v>180</v>
      </c>
      <c r="C2" s="111"/>
      <c r="D2" s="111"/>
      <c r="E2" s="111"/>
      <c r="F2" s="111"/>
    </row>
    <row r="3" spans="2:6" ht="15" customHeight="1" x14ac:dyDescent="0.25">
      <c r="B3" s="111"/>
      <c r="C3" s="111"/>
      <c r="D3" s="111"/>
      <c r="E3" s="111"/>
      <c r="F3" s="111"/>
    </row>
    <row r="4" spans="2:6" ht="27" customHeight="1" x14ac:dyDescent="0.25">
      <c r="B4" s="111"/>
      <c r="C4" s="111"/>
      <c r="D4" s="111"/>
      <c r="E4" s="111"/>
      <c r="F4" s="111"/>
    </row>
    <row r="5" spans="2:6" ht="26.25" x14ac:dyDescent="0.25">
      <c r="B5" s="1"/>
      <c r="C5" s="1"/>
      <c r="D5" s="1"/>
      <c r="E5" s="1"/>
      <c r="F5" s="1"/>
    </row>
    <row r="7" spans="2:6" s="4" customFormat="1" ht="30" x14ac:dyDescent="0.25">
      <c r="B7" s="2" t="s">
        <v>1</v>
      </c>
      <c r="C7" s="2" t="s">
        <v>2</v>
      </c>
      <c r="D7" s="2" t="s">
        <v>3</v>
      </c>
      <c r="E7" s="2" t="s">
        <v>4</v>
      </c>
      <c r="F7" s="3" t="s">
        <v>174</v>
      </c>
    </row>
    <row r="8" spans="2:6" ht="78" customHeight="1" x14ac:dyDescent="0.25">
      <c r="B8" s="102" t="s">
        <v>22</v>
      </c>
      <c r="C8" s="103" t="s">
        <v>23</v>
      </c>
      <c r="D8" s="6" t="s">
        <v>24</v>
      </c>
      <c r="E8" s="7" t="s">
        <v>25</v>
      </c>
      <c r="F8" s="11">
        <v>3704.4524999999999</v>
      </c>
    </row>
    <row r="9" spans="2:6" ht="48.75" customHeight="1" x14ac:dyDescent="0.25">
      <c r="B9" s="102"/>
      <c r="C9" s="103"/>
      <c r="D9" s="13" t="s">
        <v>27</v>
      </c>
      <c r="E9" s="7" t="s">
        <v>25</v>
      </c>
      <c r="F9" s="11">
        <v>2056.2525000000001</v>
      </c>
    </row>
    <row r="10" spans="2:6" ht="45" x14ac:dyDescent="0.25">
      <c r="B10" s="102"/>
      <c r="C10" s="103"/>
      <c r="D10" s="14" t="s">
        <v>29</v>
      </c>
      <c r="E10" s="7" t="s">
        <v>25</v>
      </c>
      <c r="F10" s="11">
        <v>530.95000000000005</v>
      </c>
    </row>
    <row r="11" spans="2:6" ht="75" customHeight="1" x14ac:dyDescent="0.25">
      <c r="B11" s="102"/>
      <c r="C11" s="103" t="s">
        <v>31</v>
      </c>
      <c r="D11" s="14" t="s">
        <v>32</v>
      </c>
      <c r="E11" s="7" t="s">
        <v>25</v>
      </c>
      <c r="F11" s="11">
        <v>1785.55</v>
      </c>
    </row>
    <row r="12" spans="2:6" ht="45" x14ac:dyDescent="0.25">
      <c r="B12" s="102"/>
      <c r="C12" s="103"/>
      <c r="D12" s="13" t="s">
        <v>34</v>
      </c>
      <c r="E12" s="7" t="s">
        <v>25</v>
      </c>
      <c r="F12" s="11">
        <v>2277.3450000000003</v>
      </c>
    </row>
    <row r="13" spans="2:6" ht="60" x14ac:dyDescent="0.25">
      <c r="B13" s="102"/>
      <c r="C13" s="103"/>
      <c r="D13" s="13" t="s">
        <v>36</v>
      </c>
      <c r="E13" s="7" t="s">
        <v>25</v>
      </c>
      <c r="F13" s="11">
        <v>405.08</v>
      </c>
    </row>
    <row r="14" spans="2:6" x14ac:dyDescent="0.25">
      <c r="B14" s="15"/>
      <c r="C14" s="16"/>
      <c r="D14" s="17"/>
      <c r="E14" s="4"/>
      <c r="F14" s="68"/>
    </row>
    <row r="15" spans="2:6" x14ac:dyDescent="0.25">
      <c r="B15" s="15"/>
      <c r="C15" s="16"/>
      <c r="D15" s="17"/>
      <c r="E15" s="4"/>
      <c r="F15" s="68"/>
    </row>
    <row r="16" spans="2:6" x14ac:dyDescent="0.25">
      <c r="B16" s="2" t="s">
        <v>1</v>
      </c>
      <c r="C16" s="2" t="s">
        <v>2</v>
      </c>
      <c r="D16" s="2" t="s">
        <v>3</v>
      </c>
      <c r="E16" s="2" t="s">
        <v>4</v>
      </c>
      <c r="F16" s="88">
        <v>2024</v>
      </c>
    </row>
    <row r="17" spans="2:6" ht="54.75" customHeight="1" x14ac:dyDescent="0.25">
      <c r="B17" s="104" t="s">
        <v>38</v>
      </c>
      <c r="C17" s="104" t="s">
        <v>39</v>
      </c>
      <c r="D17" s="5" t="s">
        <v>40</v>
      </c>
      <c r="E17" s="7" t="s">
        <v>41</v>
      </c>
      <c r="F17" s="89">
        <v>198.03</v>
      </c>
    </row>
    <row r="18" spans="2:6" ht="45" x14ac:dyDescent="0.25">
      <c r="B18" s="105"/>
      <c r="C18" s="105"/>
      <c r="D18" s="27" t="s">
        <v>42</v>
      </c>
      <c r="E18" s="7" t="s">
        <v>41</v>
      </c>
      <c r="F18" s="11">
        <v>683.67499999999995</v>
      </c>
    </row>
    <row r="19" spans="2:6" ht="45" x14ac:dyDescent="0.25">
      <c r="B19" s="105"/>
      <c r="C19" s="106"/>
      <c r="D19" s="30" t="s">
        <v>129</v>
      </c>
      <c r="E19" s="7" t="s">
        <v>41</v>
      </c>
      <c r="F19" s="11">
        <v>19.68</v>
      </c>
    </row>
    <row r="20" spans="2:6" ht="47.25" customHeight="1" x14ac:dyDescent="0.25">
      <c r="B20" s="105"/>
      <c r="C20" s="104" t="s">
        <v>45</v>
      </c>
      <c r="D20" s="30" t="s">
        <v>46</v>
      </c>
      <c r="E20" s="7" t="s">
        <v>41</v>
      </c>
      <c r="F20" s="11">
        <v>3.3824999999999998</v>
      </c>
    </row>
    <row r="21" spans="2:6" ht="60" x14ac:dyDescent="0.25">
      <c r="B21" s="106"/>
      <c r="C21" s="106"/>
      <c r="D21" s="27" t="s">
        <v>47</v>
      </c>
      <c r="E21" s="7" t="s">
        <v>41</v>
      </c>
      <c r="F21" s="11">
        <v>7.38</v>
      </c>
    </row>
    <row r="22" spans="2:6" x14ac:dyDescent="0.25">
      <c r="F22" s="68"/>
    </row>
    <row r="23" spans="2:6" x14ac:dyDescent="0.25">
      <c r="F23" s="68"/>
    </row>
    <row r="24" spans="2:6" x14ac:dyDescent="0.25">
      <c r="B24" s="31" t="s">
        <v>1</v>
      </c>
      <c r="C24" s="31" t="s">
        <v>2</v>
      </c>
      <c r="D24" s="31" t="s">
        <v>3</v>
      </c>
      <c r="E24" s="31" t="s">
        <v>4</v>
      </c>
      <c r="F24" s="88">
        <v>2024</v>
      </c>
    </row>
    <row r="25" spans="2:6" ht="41.25" customHeight="1" x14ac:dyDescent="0.25">
      <c r="B25" s="104" t="s">
        <v>48</v>
      </c>
      <c r="C25" s="104" t="s">
        <v>49</v>
      </c>
      <c r="D25" s="24" t="s">
        <v>50</v>
      </c>
      <c r="E25" s="7" t="s">
        <v>41</v>
      </c>
      <c r="F25" s="11">
        <v>301.35000000000002</v>
      </c>
    </row>
    <row r="26" spans="2:6" ht="41.25" customHeight="1" x14ac:dyDescent="0.25">
      <c r="B26" s="105"/>
      <c r="C26" s="105"/>
      <c r="D26" s="24" t="s">
        <v>51</v>
      </c>
      <c r="E26" s="7" t="s">
        <v>41</v>
      </c>
      <c r="F26" s="11">
        <v>6.15</v>
      </c>
    </row>
    <row r="27" spans="2:6" ht="48" customHeight="1" x14ac:dyDescent="0.25">
      <c r="B27" s="106"/>
      <c r="C27" s="106"/>
      <c r="D27" s="24" t="s">
        <v>52</v>
      </c>
      <c r="E27" s="7" t="s">
        <v>41</v>
      </c>
      <c r="F27" s="11">
        <v>359.15999999999997</v>
      </c>
    </row>
    <row r="28" spans="2:6" x14ac:dyDescent="0.25">
      <c r="F28" s="68"/>
    </row>
    <row r="29" spans="2:6" x14ac:dyDescent="0.25">
      <c r="F29" s="68"/>
    </row>
    <row r="30" spans="2:6" x14ac:dyDescent="0.25">
      <c r="B30" s="31" t="s">
        <v>1</v>
      </c>
      <c r="C30" s="31" t="s">
        <v>2</v>
      </c>
      <c r="D30" s="31" t="s">
        <v>3</v>
      </c>
      <c r="E30" s="31" t="s">
        <v>4</v>
      </c>
      <c r="F30" s="88">
        <v>2024</v>
      </c>
    </row>
    <row r="31" spans="2:6" ht="74.25" customHeight="1" x14ac:dyDescent="0.25">
      <c r="B31" s="102" t="s">
        <v>53</v>
      </c>
      <c r="C31" s="102" t="s">
        <v>54</v>
      </c>
      <c r="D31" s="24" t="s">
        <v>55</v>
      </c>
      <c r="E31" s="7" t="s">
        <v>41</v>
      </c>
      <c r="F31" s="11">
        <v>10</v>
      </c>
    </row>
    <row r="32" spans="2:6" ht="74.25" customHeight="1" x14ac:dyDescent="0.25">
      <c r="B32" s="102"/>
      <c r="C32" s="102"/>
      <c r="D32" s="24" t="s">
        <v>56</v>
      </c>
      <c r="E32" s="7" t="s">
        <v>41</v>
      </c>
      <c r="F32" s="11">
        <v>3</v>
      </c>
    </row>
    <row r="33" spans="2:6" x14ac:dyDescent="0.25">
      <c r="F33" s="68"/>
    </row>
    <row r="34" spans="2:6" x14ac:dyDescent="0.25">
      <c r="F34" s="68"/>
    </row>
    <row r="35" spans="2:6" x14ac:dyDescent="0.25">
      <c r="B35" s="31" t="s">
        <v>1</v>
      </c>
      <c r="C35" s="31" t="s">
        <v>2</v>
      </c>
      <c r="D35" s="31" t="s">
        <v>3</v>
      </c>
      <c r="E35" s="31" t="s">
        <v>4</v>
      </c>
      <c r="F35" s="88">
        <v>2024</v>
      </c>
    </row>
    <row r="36" spans="2:6" ht="90" x14ac:dyDescent="0.25">
      <c r="B36" s="5" t="s">
        <v>57</v>
      </c>
      <c r="C36" s="5" t="s">
        <v>58</v>
      </c>
      <c r="D36" s="26" t="s">
        <v>59</v>
      </c>
      <c r="E36" s="7" t="s">
        <v>41</v>
      </c>
      <c r="F36" s="11">
        <v>3</v>
      </c>
    </row>
    <row r="37" spans="2:6" x14ac:dyDescent="0.25">
      <c r="F37" s="68"/>
    </row>
    <row r="38" spans="2:6" x14ac:dyDescent="0.25">
      <c r="B38" s="49" t="s">
        <v>90</v>
      </c>
      <c r="F38" s="68"/>
    </row>
    <row r="39" spans="2:6" x14ac:dyDescent="0.25">
      <c r="B39" s="31" t="s">
        <v>1</v>
      </c>
      <c r="C39" s="31" t="s">
        <v>2</v>
      </c>
      <c r="D39" s="31" t="s">
        <v>3</v>
      </c>
      <c r="E39" s="31" t="s">
        <v>4</v>
      </c>
      <c r="F39" s="88">
        <v>2024</v>
      </c>
    </row>
    <row r="40" spans="2:6" ht="80.25" customHeight="1" x14ac:dyDescent="0.25">
      <c r="B40" s="102" t="s">
        <v>67</v>
      </c>
      <c r="C40" s="5" t="s">
        <v>68</v>
      </c>
      <c r="D40" s="34" t="s">
        <v>68</v>
      </c>
      <c r="E40" s="7" t="s">
        <v>69</v>
      </c>
      <c r="F40" s="89">
        <v>30</v>
      </c>
    </row>
    <row r="41" spans="2:6" ht="81" customHeight="1" x14ac:dyDescent="0.25">
      <c r="B41" s="102"/>
      <c r="C41" s="102" t="s">
        <v>71</v>
      </c>
      <c r="D41" s="5" t="s">
        <v>72</v>
      </c>
      <c r="E41" s="7" t="s">
        <v>69</v>
      </c>
      <c r="F41" s="89">
        <v>30</v>
      </c>
    </row>
    <row r="42" spans="2:6" ht="45" x14ac:dyDescent="0.25">
      <c r="B42" s="102"/>
      <c r="C42" s="102"/>
      <c r="D42" s="26" t="s">
        <v>73</v>
      </c>
      <c r="E42" s="7" t="s">
        <v>69</v>
      </c>
      <c r="F42" s="11">
        <v>30</v>
      </c>
    </row>
    <row r="43" spans="2:6" ht="60" x14ac:dyDescent="0.25">
      <c r="B43" s="102"/>
      <c r="C43" s="5" t="s">
        <v>75</v>
      </c>
      <c r="D43" s="24" t="s">
        <v>76</v>
      </c>
      <c r="E43" s="7" t="s">
        <v>69</v>
      </c>
      <c r="F43" s="11">
        <v>30</v>
      </c>
    </row>
    <row r="44" spans="2:6" x14ac:dyDescent="0.25">
      <c r="F44" s="68"/>
    </row>
    <row r="45" spans="2:6" x14ac:dyDescent="0.25">
      <c r="F45" s="68"/>
    </row>
    <row r="46" spans="2:6" x14ac:dyDescent="0.25">
      <c r="B46" s="31" t="s">
        <v>1</v>
      </c>
      <c r="C46" s="31" t="s">
        <v>2</v>
      </c>
      <c r="D46" s="31" t="s">
        <v>3</v>
      </c>
      <c r="E46" s="31" t="s">
        <v>4</v>
      </c>
      <c r="F46" s="88">
        <v>2024</v>
      </c>
    </row>
    <row r="47" spans="2:6" ht="68.25" customHeight="1" x14ac:dyDescent="0.25">
      <c r="B47" s="104" t="s">
        <v>77</v>
      </c>
      <c r="C47" s="104" t="s">
        <v>78</v>
      </c>
      <c r="D47" s="38" t="s">
        <v>79</v>
      </c>
      <c r="E47" s="7" t="s">
        <v>80</v>
      </c>
      <c r="F47" s="94">
        <v>35</v>
      </c>
    </row>
    <row r="48" spans="2:6" ht="60" customHeight="1" x14ac:dyDescent="0.25">
      <c r="B48" s="105"/>
      <c r="C48" s="106"/>
      <c r="D48" s="42" t="s">
        <v>82</v>
      </c>
      <c r="E48" s="43" t="s">
        <v>80</v>
      </c>
      <c r="F48" s="69">
        <v>50</v>
      </c>
    </row>
    <row r="49" spans="2:6" ht="45" x14ac:dyDescent="0.25">
      <c r="B49" s="105"/>
      <c r="C49" s="104" t="s">
        <v>84</v>
      </c>
      <c r="D49" s="42" t="s">
        <v>85</v>
      </c>
      <c r="E49" s="42" t="s">
        <v>86</v>
      </c>
      <c r="F49" s="69">
        <v>25</v>
      </c>
    </row>
    <row r="50" spans="2:6" ht="60" x14ac:dyDescent="0.25">
      <c r="B50" s="106"/>
      <c r="C50" s="106"/>
      <c r="D50" s="24" t="s">
        <v>88</v>
      </c>
      <c r="E50" s="26" t="s">
        <v>86</v>
      </c>
      <c r="F50" s="11">
        <v>30</v>
      </c>
    </row>
  </sheetData>
  <mergeCells count="16">
    <mergeCell ref="B2:F4"/>
    <mergeCell ref="B8:B13"/>
    <mergeCell ref="C8:C10"/>
    <mergeCell ref="C11:C13"/>
    <mergeCell ref="B47:B50"/>
    <mergeCell ref="C47:C48"/>
    <mergeCell ref="C49:C50"/>
    <mergeCell ref="B17:B21"/>
    <mergeCell ref="C17:C19"/>
    <mergeCell ref="C20:C21"/>
    <mergeCell ref="B25:B27"/>
    <mergeCell ref="C25:C27"/>
    <mergeCell ref="B31:B32"/>
    <mergeCell ref="C31:C32"/>
    <mergeCell ref="B40:B43"/>
    <mergeCell ref="C41:C42"/>
  </mergeCells>
  <pageMargins left="0.7" right="0.7" top="0.75" bottom="0.75" header="0.3" footer="0.3"/>
  <pageSetup paperSize="9" scale="70" orientation="portrait" r:id="rId1"/>
  <rowBreaks count="1" manualBreakCount="1">
    <brk id="28"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F50"/>
  <sheetViews>
    <sheetView topLeftCell="A31" zoomScaleNormal="100" workbookViewId="0">
      <selection activeCell="K41" sqref="K41"/>
    </sheetView>
  </sheetViews>
  <sheetFormatPr baseColWidth="10" defaultColWidth="9.140625" defaultRowHeight="15" x14ac:dyDescent="0.25"/>
  <cols>
    <col min="1" max="1" width="8" customWidth="1"/>
    <col min="2" max="2" width="19" customWidth="1"/>
    <col min="3" max="3" width="33.5703125" bestFit="1" customWidth="1"/>
    <col min="4" max="4" width="33.5703125" customWidth="1"/>
    <col min="5" max="5" width="16.5703125" customWidth="1"/>
    <col min="6" max="6" width="7.140625" style="20" customWidth="1"/>
  </cols>
  <sheetData>
    <row r="2" spans="2:6" ht="15" customHeight="1" x14ac:dyDescent="0.25">
      <c r="B2" s="111" t="s">
        <v>179</v>
      </c>
      <c r="C2" s="111"/>
      <c r="D2" s="111"/>
      <c r="E2" s="111"/>
      <c r="F2" s="111"/>
    </row>
    <row r="3" spans="2:6" ht="15" customHeight="1" x14ac:dyDescent="0.25">
      <c r="B3" s="111"/>
      <c r="C3" s="111"/>
      <c r="D3" s="111"/>
      <c r="E3" s="111"/>
      <c r="F3" s="111"/>
    </row>
    <row r="4" spans="2:6" ht="27" customHeight="1" x14ac:dyDescent="0.25">
      <c r="B4" s="111"/>
      <c r="C4" s="111"/>
      <c r="D4" s="111"/>
      <c r="E4" s="111"/>
      <c r="F4" s="111"/>
    </row>
    <row r="5" spans="2:6" ht="26.25" x14ac:dyDescent="0.25">
      <c r="B5" s="1"/>
      <c r="C5" s="1"/>
      <c r="D5" s="1"/>
      <c r="E5" s="1"/>
      <c r="F5" s="1"/>
    </row>
    <row r="7" spans="2:6" s="4" customFormat="1" ht="30" x14ac:dyDescent="0.25">
      <c r="B7" s="2" t="s">
        <v>1</v>
      </c>
      <c r="C7" s="2" t="s">
        <v>2</v>
      </c>
      <c r="D7" s="2" t="s">
        <v>3</v>
      </c>
      <c r="E7" s="2" t="s">
        <v>4</v>
      </c>
      <c r="F7" s="3" t="s">
        <v>174</v>
      </c>
    </row>
    <row r="8" spans="2:6" ht="78" customHeight="1" x14ac:dyDescent="0.25">
      <c r="B8" s="102" t="s">
        <v>22</v>
      </c>
      <c r="C8" s="103" t="s">
        <v>23</v>
      </c>
      <c r="D8" s="6" t="s">
        <v>24</v>
      </c>
      <c r="E8" s="7" t="s">
        <v>25</v>
      </c>
      <c r="F8" s="11">
        <v>421.17249999999996</v>
      </c>
    </row>
    <row r="9" spans="2:6" ht="48.75" customHeight="1" x14ac:dyDescent="0.25">
      <c r="B9" s="102"/>
      <c r="C9" s="103"/>
      <c r="D9" s="13" t="s">
        <v>27</v>
      </c>
      <c r="E9" s="7" t="s">
        <v>25</v>
      </c>
      <c r="F9" s="11">
        <v>273.06</v>
      </c>
    </row>
    <row r="10" spans="2:6" ht="45" x14ac:dyDescent="0.25">
      <c r="B10" s="102"/>
      <c r="C10" s="103"/>
      <c r="D10" s="14" t="s">
        <v>29</v>
      </c>
      <c r="E10" s="7" t="s">
        <v>25</v>
      </c>
      <c r="F10" s="11">
        <v>56.682499999999997</v>
      </c>
    </row>
    <row r="11" spans="2:6" ht="75" customHeight="1" x14ac:dyDescent="0.25">
      <c r="B11" s="102"/>
      <c r="C11" s="103" t="s">
        <v>31</v>
      </c>
      <c r="D11" s="14" t="s">
        <v>32</v>
      </c>
      <c r="E11" s="7" t="s">
        <v>25</v>
      </c>
      <c r="F11" s="11">
        <v>152.72499999999999</v>
      </c>
    </row>
    <row r="12" spans="2:6" ht="45" x14ac:dyDescent="0.25">
      <c r="B12" s="102"/>
      <c r="C12" s="103"/>
      <c r="D12" s="13" t="s">
        <v>34</v>
      </c>
      <c r="E12" s="7" t="s">
        <v>25</v>
      </c>
      <c r="F12" s="11">
        <v>214.5325</v>
      </c>
    </row>
    <row r="13" spans="2:6" ht="60" x14ac:dyDescent="0.25">
      <c r="B13" s="102"/>
      <c r="C13" s="103"/>
      <c r="D13" s="13" t="s">
        <v>36</v>
      </c>
      <c r="E13" s="7" t="s">
        <v>25</v>
      </c>
      <c r="F13" s="11">
        <v>45.919999999999995</v>
      </c>
    </row>
    <row r="14" spans="2:6" x14ac:dyDescent="0.25">
      <c r="B14" s="15"/>
      <c r="C14" s="16"/>
      <c r="D14" s="17"/>
      <c r="E14" s="4"/>
      <c r="F14" s="68"/>
    </row>
    <row r="15" spans="2:6" x14ac:dyDescent="0.25">
      <c r="B15" s="15"/>
      <c r="C15" s="16"/>
      <c r="D15" s="17"/>
      <c r="E15" s="4"/>
      <c r="F15" s="68"/>
    </row>
    <row r="16" spans="2:6" x14ac:dyDescent="0.25">
      <c r="B16" s="2" t="s">
        <v>1</v>
      </c>
      <c r="C16" s="2" t="s">
        <v>2</v>
      </c>
      <c r="D16" s="2" t="s">
        <v>3</v>
      </c>
      <c r="E16" s="2" t="s">
        <v>4</v>
      </c>
      <c r="F16" s="88" t="s">
        <v>10</v>
      </c>
    </row>
    <row r="17" spans="2:6" ht="54.75" customHeight="1" x14ac:dyDescent="0.25">
      <c r="B17" s="104" t="s">
        <v>38</v>
      </c>
      <c r="C17" s="104" t="s">
        <v>39</v>
      </c>
      <c r="D17" s="5" t="s">
        <v>40</v>
      </c>
      <c r="E17" s="7" t="s">
        <v>41</v>
      </c>
      <c r="F17" s="89">
        <v>25.83</v>
      </c>
    </row>
    <row r="18" spans="2:6" ht="45" x14ac:dyDescent="0.25">
      <c r="B18" s="105"/>
      <c r="C18" s="105"/>
      <c r="D18" s="27" t="s">
        <v>42</v>
      </c>
      <c r="E18" s="7" t="s">
        <v>41</v>
      </c>
      <c r="F18" s="11">
        <v>64.359750000000005</v>
      </c>
    </row>
    <row r="19" spans="2:6" ht="45" x14ac:dyDescent="0.25">
      <c r="B19" s="105"/>
      <c r="C19" s="106"/>
      <c r="D19" s="30" t="s">
        <v>44</v>
      </c>
      <c r="E19" s="7" t="s">
        <v>41</v>
      </c>
      <c r="F19" s="11">
        <v>4.92</v>
      </c>
    </row>
    <row r="20" spans="2:6" ht="47.25" customHeight="1" x14ac:dyDescent="0.25">
      <c r="B20" s="105"/>
      <c r="C20" s="104" t="s">
        <v>45</v>
      </c>
      <c r="D20" s="30" t="s">
        <v>46</v>
      </c>
      <c r="E20" s="7" t="s">
        <v>41</v>
      </c>
      <c r="F20" s="11">
        <v>2</v>
      </c>
    </row>
    <row r="21" spans="2:6" ht="60" x14ac:dyDescent="0.25">
      <c r="B21" s="106"/>
      <c r="C21" s="106"/>
      <c r="D21" s="27" t="s">
        <v>47</v>
      </c>
      <c r="E21" s="7" t="s">
        <v>41</v>
      </c>
      <c r="F21" s="11">
        <v>52.89</v>
      </c>
    </row>
    <row r="22" spans="2:6" x14ac:dyDescent="0.25">
      <c r="F22" s="68"/>
    </row>
    <row r="23" spans="2:6" x14ac:dyDescent="0.25">
      <c r="F23" s="68"/>
    </row>
    <row r="24" spans="2:6" x14ac:dyDescent="0.25">
      <c r="B24" s="31" t="s">
        <v>1</v>
      </c>
      <c r="C24" s="31" t="s">
        <v>2</v>
      </c>
      <c r="D24" s="31" t="s">
        <v>3</v>
      </c>
      <c r="E24" s="31" t="s">
        <v>4</v>
      </c>
      <c r="F24" s="88" t="s">
        <v>10</v>
      </c>
    </row>
    <row r="25" spans="2:6" ht="41.25" customHeight="1" x14ac:dyDescent="0.25">
      <c r="B25" s="104" t="s">
        <v>48</v>
      </c>
      <c r="C25" s="104" t="s">
        <v>49</v>
      </c>
      <c r="D25" s="24" t="s">
        <v>50</v>
      </c>
      <c r="E25" s="7" t="s">
        <v>41</v>
      </c>
      <c r="F25" s="11">
        <v>45.51</v>
      </c>
    </row>
    <row r="26" spans="2:6" ht="41.25" customHeight="1" x14ac:dyDescent="0.25">
      <c r="B26" s="105"/>
      <c r="C26" s="105"/>
      <c r="D26" s="24" t="s">
        <v>51</v>
      </c>
      <c r="E26" s="7" t="s">
        <v>41</v>
      </c>
      <c r="F26" s="11">
        <v>3</v>
      </c>
    </row>
    <row r="27" spans="2:6" ht="48" customHeight="1" x14ac:dyDescent="0.25">
      <c r="B27" s="106"/>
      <c r="C27" s="106"/>
      <c r="D27" s="24" t="s">
        <v>52</v>
      </c>
      <c r="E27" s="7" t="s">
        <v>41</v>
      </c>
      <c r="F27" s="11">
        <v>50.43</v>
      </c>
    </row>
    <row r="28" spans="2:6" x14ac:dyDescent="0.25">
      <c r="F28" s="68"/>
    </row>
    <row r="29" spans="2:6" x14ac:dyDescent="0.25">
      <c r="F29" s="68"/>
    </row>
    <row r="30" spans="2:6" x14ac:dyDescent="0.25">
      <c r="B30" s="31" t="s">
        <v>1</v>
      </c>
      <c r="C30" s="31" t="s">
        <v>2</v>
      </c>
      <c r="D30" s="31" t="s">
        <v>3</v>
      </c>
      <c r="E30" s="31" t="s">
        <v>4</v>
      </c>
      <c r="F30" s="88" t="s">
        <v>10</v>
      </c>
    </row>
    <row r="31" spans="2:6" ht="74.25" customHeight="1" x14ac:dyDescent="0.25">
      <c r="B31" s="102" t="s">
        <v>53</v>
      </c>
      <c r="C31" s="102" t="s">
        <v>54</v>
      </c>
      <c r="D31" s="24" t="s">
        <v>55</v>
      </c>
      <c r="E31" s="7" t="s">
        <v>41</v>
      </c>
      <c r="F31" s="11">
        <v>5</v>
      </c>
    </row>
    <row r="32" spans="2:6" ht="74.25" customHeight="1" x14ac:dyDescent="0.25">
      <c r="B32" s="102"/>
      <c r="C32" s="102"/>
      <c r="D32" s="24" t="s">
        <v>56</v>
      </c>
      <c r="E32" s="7" t="s">
        <v>41</v>
      </c>
      <c r="F32" s="11">
        <v>3</v>
      </c>
    </row>
    <row r="33" spans="2:6" ht="74.25" hidden="1" customHeight="1" x14ac:dyDescent="0.25">
      <c r="B33" s="71"/>
      <c r="C33" s="71"/>
      <c r="D33" s="95"/>
      <c r="E33" s="4"/>
      <c r="F33" s="68"/>
    </row>
    <row r="34" spans="2:6" ht="74.25" hidden="1" customHeight="1" x14ac:dyDescent="0.25">
      <c r="B34" s="71"/>
      <c r="C34" s="71"/>
      <c r="D34" s="95"/>
      <c r="E34" s="4"/>
      <c r="F34" s="68"/>
    </row>
    <row r="35" spans="2:6" hidden="1" x14ac:dyDescent="0.25">
      <c r="F35" s="68"/>
    </row>
    <row r="36" spans="2:6" hidden="1" x14ac:dyDescent="0.25">
      <c r="B36" s="49" t="s">
        <v>90</v>
      </c>
      <c r="F36" s="68"/>
    </row>
    <row r="37" spans="2:6" x14ac:dyDescent="0.25">
      <c r="F37" s="68"/>
    </row>
    <row r="38" spans="2:6" x14ac:dyDescent="0.25">
      <c r="B38" s="49" t="s">
        <v>90</v>
      </c>
      <c r="F38" s="68"/>
    </row>
    <row r="39" spans="2:6" x14ac:dyDescent="0.25">
      <c r="B39" s="31" t="s">
        <v>1</v>
      </c>
      <c r="C39" s="31" t="s">
        <v>2</v>
      </c>
      <c r="D39" s="31" t="s">
        <v>3</v>
      </c>
      <c r="E39" s="31" t="s">
        <v>4</v>
      </c>
      <c r="F39" s="88" t="s">
        <v>10</v>
      </c>
    </row>
    <row r="40" spans="2:6" ht="80.25" customHeight="1" x14ac:dyDescent="0.25">
      <c r="B40" s="102" t="s">
        <v>67</v>
      </c>
      <c r="C40" s="5" t="s">
        <v>68</v>
      </c>
      <c r="D40" s="34" t="s">
        <v>68</v>
      </c>
      <c r="E40" s="7" t="s">
        <v>69</v>
      </c>
      <c r="F40" s="89">
        <v>30</v>
      </c>
    </row>
    <row r="41" spans="2:6" ht="81" customHeight="1" x14ac:dyDescent="0.25">
      <c r="B41" s="102"/>
      <c r="C41" s="102" t="s">
        <v>71</v>
      </c>
      <c r="D41" s="5" t="s">
        <v>72</v>
      </c>
      <c r="E41" s="7" t="s">
        <v>69</v>
      </c>
      <c r="F41" s="89">
        <v>30</v>
      </c>
    </row>
    <row r="42" spans="2:6" ht="45" x14ac:dyDescent="0.25">
      <c r="B42" s="102"/>
      <c r="C42" s="102"/>
      <c r="D42" s="26" t="s">
        <v>73</v>
      </c>
      <c r="E42" s="7" t="s">
        <v>69</v>
      </c>
      <c r="F42" s="11">
        <v>30</v>
      </c>
    </row>
    <row r="43" spans="2:6" ht="60" x14ac:dyDescent="0.25">
      <c r="B43" s="102"/>
      <c r="C43" s="5" t="s">
        <v>75</v>
      </c>
      <c r="D43" s="24" t="s">
        <v>76</v>
      </c>
      <c r="E43" s="7" t="s">
        <v>69</v>
      </c>
      <c r="F43" s="11">
        <v>30</v>
      </c>
    </row>
    <row r="44" spans="2:6" x14ac:dyDescent="0.25">
      <c r="F44" s="68"/>
    </row>
    <row r="45" spans="2:6" x14ac:dyDescent="0.25">
      <c r="F45" s="68"/>
    </row>
    <row r="46" spans="2:6" x14ac:dyDescent="0.25">
      <c r="B46" s="31" t="s">
        <v>1</v>
      </c>
      <c r="C46" s="31" t="s">
        <v>2</v>
      </c>
      <c r="D46" s="31" t="s">
        <v>3</v>
      </c>
      <c r="E46" s="31" t="s">
        <v>4</v>
      </c>
      <c r="F46" s="88" t="s">
        <v>10</v>
      </c>
    </row>
    <row r="47" spans="2:6" ht="68.25" customHeight="1" x14ac:dyDescent="0.25">
      <c r="B47" s="104" t="s">
        <v>77</v>
      </c>
      <c r="C47" s="104" t="s">
        <v>78</v>
      </c>
      <c r="D47" s="38" t="s">
        <v>79</v>
      </c>
      <c r="E47" s="7" t="s">
        <v>80</v>
      </c>
      <c r="F47" s="94">
        <v>30</v>
      </c>
    </row>
    <row r="48" spans="2:6" ht="60" customHeight="1" x14ac:dyDescent="0.25">
      <c r="B48" s="105"/>
      <c r="C48" s="106"/>
      <c r="D48" s="42" t="s">
        <v>82</v>
      </c>
      <c r="E48" s="43" t="s">
        <v>80</v>
      </c>
      <c r="F48" s="69">
        <v>20.5</v>
      </c>
    </row>
    <row r="49" spans="2:6" ht="45" x14ac:dyDescent="0.25">
      <c r="B49" s="105"/>
      <c r="C49" s="104" t="s">
        <v>84</v>
      </c>
      <c r="D49" s="42" t="s">
        <v>85</v>
      </c>
      <c r="E49" s="42" t="s">
        <v>86</v>
      </c>
      <c r="F49" s="69">
        <v>21.524999999999999</v>
      </c>
    </row>
    <row r="50" spans="2:6" ht="60" x14ac:dyDescent="0.25">
      <c r="B50" s="106"/>
      <c r="C50" s="106"/>
      <c r="D50" s="24" t="s">
        <v>88</v>
      </c>
      <c r="E50" s="26" t="s">
        <v>86</v>
      </c>
      <c r="F50" s="11">
        <v>25</v>
      </c>
    </row>
  </sheetData>
  <mergeCells count="16">
    <mergeCell ref="B2:F4"/>
    <mergeCell ref="B8:B13"/>
    <mergeCell ref="C8:C10"/>
    <mergeCell ref="C11:C13"/>
    <mergeCell ref="B47:B50"/>
    <mergeCell ref="C47:C48"/>
    <mergeCell ref="C49:C50"/>
    <mergeCell ref="B17:B21"/>
    <mergeCell ref="C17:C19"/>
    <mergeCell ref="C20:C21"/>
    <mergeCell ref="B25:B27"/>
    <mergeCell ref="C25:C27"/>
    <mergeCell ref="B31:B32"/>
    <mergeCell ref="C31:C32"/>
    <mergeCell ref="B40:B43"/>
    <mergeCell ref="C41:C42"/>
  </mergeCells>
  <pageMargins left="0.7" right="0.7" top="0.75" bottom="0.75" header="0.3" footer="0.3"/>
  <pageSetup paperSize="9" scale="70" orientation="portrait" r:id="rId1"/>
  <rowBreaks count="1" manualBreakCount="1">
    <brk id="28"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F50"/>
  <sheetViews>
    <sheetView topLeftCell="A41" zoomScaleNormal="100" workbookViewId="0">
      <selection activeCell="F50" sqref="F50"/>
    </sheetView>
  </sheetViews>
  <sheetFormatPr baseColWidth="10" defaultColWidth="9.140625" defaultRowHeight="15" x14ac:dyDescent="0.25"/>
  <cols>
    <col min="1" max="1" width="8" customWidth="1"/>
    <col min="2" max="2" width="19" customWidth="1"/>
    <col min="3" max="3" width="33.5703125" bestFit="1" customWidth="1"/>
    <col min="4" max="4" width="33.5703125" customWidth="1"/>
    <col min="5" max="5" width="16.5703125" customWidth="1"/>
    <col min="6" max="6" width="7.140625" customWidth="1"/>
  </cols>
  <sheetData>
    <row r="2" spans="2:6" ht="15" customHeight="1" x14ac:dyDescent="0.25">
      <c r="B2" s="111" t="s">
        <v>178</v>
      </c>
      <c r="C2" s="111"/>
      <c r="D2" s="111"/>
      <c r="E2" s="111"/>
      <c r="F2" s="111"/>
    </row>
    <row r="3" spans="2:6" ht="15" customHeight="1" x14ac:dyDescent="0.25">
      <c r="B3" s="111"/>
      <c r="C3" s="111"/>
      <c r="D3" s="111"/>
      <c r="E3" s="111"/>
      <c r="F3" s="111"/>
    </row>
    <row r="4" spans="2:6" ht="27" customHeight="1" x14ac:dyDescent="0.25">
      <c r="B4" s="111"/>
      <c r="C4" s="111"/>
      <c r="D4" s="111"/>
      <c r="E4" s="111"/>
      <c r="F4" s="111"/>
    </row>
    <row r="5" spans="2:6" ht="26.25" x14ac:dyDescent="0.25">
      <c r="B5" s="1"/>
      <c r="C5" s="1"/>
      <c r="D5" s="1"/>
      <c r="E5" s="1"/>
      <c r="F5" s="1"/>
    </row>
    <row r="7" spans="2:6" s="4" customFormat="1" ht="30" x14ac:dyDescent="0.25">
      <c r="B7" s="2" t="s">
        <v>1</v>
      </c>
      <c r="C7" s="2" t="s">
        <v>2</v>
      </c>
      <c r="D7" s="2" t="s">
        <v>3</v>
      </c>
      <c r="E7" s="2" t="s">
        <v>4</v>
      </c>
      <c r="F7" s="3" t="s">
        <v>174</v>
      </c>
    </row>
    <row r="8" spans="2:6" ht="78" customHeight="1" x14ac:dyDescent="0.25">
      <c r="B8" s="102" t="s">
        <v>22</v>
      </c>
      <c r="C8" s="103" t="s">
        <v>23</v>
      </c>
      <c r="D8" s="6" t="s">
        <v>24</v>
      </c>
      <c r="E8" s="7" t="s">
        <v>25</v>
      </c>
      <c r="F8" s="11">
        <v>2016.8925000000002</v>
      </c>
    </row>
    <row r="9" spans="2:6" ht="48.75" customHeight="1" x14ac:dyDescent="0.25">
      <c r="B9" s="102"/>
      <c r="C9" s="103"/>
      <c r="D9" s="13" t="s">
        <v>27</v>
      </c>
      <c r="E9" s="7" t="s">
        <v>25</v>
      </c>
      <c r="F9" s="11">
        <v>1162.0425</v>
      </c>
    </row>
    <row r="10" spans="2:6" ht="45" x14ac:dyDescent="0.25">
      <c r="B10" s="102"/>
      <c r="C10" s="103"/>
      <c r="D10" s="14" t="s">
        <v>29</v>
      </c>
      <c r="E10" s="7" t="s">
        <v>25</v>
      </c>
      <c r="F10" s="11">
        <v>197.3125</v>
      </c>
    </row>
    <row r="11" spans="2:6" ht="75" customHeight="1" x14ac:dyDescent="0.25">
      <c r="B11" s="102"/>
      <c r="C11" s="103" t="s">
        <v>31</v>
      </c>
      <c r="D11" s="14" t="s">
        <v>32</v>
      </c>
      <c r="E11" s="7" t="s">
        <v>25</v>
      </c>
      <c r="F11" s="11">
        <v>926.6</v>
      </c>
    </row>
    <row r="12" spans="2:6" ht="45" x14ac:dyDescent="0.25">
      <c r="B12" s="102"/>
      <c r="C12" s="103"/>
      <c r="D12" s="13" t="s">
        <v>34</v>
      </c>
      <c r="E12" s="7" t="s">
        <v>25</v>
      </c>
      <c r="F12" s="11">
        <v>1248.45</v>
      </c>
    </row>
    <row r="13" spans="2:6" ht="60" x14ac:dyDescent="0.25">
      <c r="B13" s="102"/>
      <c r="C13" s="103"/>
      <c r="D13" s="13" t="s">
        <v>36</v>
      </c>
      <c r="E13" s="7" t="s">
        <v>25</v>
      </c>
      <c r="F13" s="11">
        <v>227.755</v>
      </c>
    </row>
    <row r="14" spans="2:6" x14ac:dyDescent="0.25">
      <c r="B14" s="15"/>
      <c r="C14" s="16"/>
      <c r="D14" s="17"/>
      <c r="E14" s="4"/>
      <c r="F14" s="68"/>
    </row>
    <row r="15" spans="2:6" x14ac:dyDescent="0.25">
      <c r="B15" s="15"/>
      <c r="C15" s="16"/>
      <c r="D15" s="17"/>
      <c r="E15" s="4"/>
      <c r="F15" s="68"/>
    </row>
    <row r="16" spans="2:6" x14ac:dyDescent="0.25">
      <c r="B16" s="2" t="s">
        <v>1</v>
      </c>
      <c r="C16" s="2" t="s">
        <v>2</v>
      </c>
      <c r="D16" s="2" t="s">
        <v>3</v>
      </c>
      <c r="E16" s="2" t="s">
        <v>4</v>
      </c>
      <c r="F16" s="88" t="s">
        <v>10</v>
      </c>
    </row>
    <row r="17" spans="2:6" ht="54.75" customHeight="1" x14ac:dyDescent="0.25">
      <c r="B17" s="104" t="s">
        <v>38</v>
      </c>
      <c r="C17" s="104" t="s">
        <v>39</v>
      </c>
      <c r="D17" s="5" t="s">
        <v>40</v>
      </c>
      <c r="E17" s="7" t="s">
        <v>41</v>
      </c>
      <c r="F17" s="89">
        <v>226.32000000000002</v>
      </c>
    </row>
    <row r="18" spans="2:6" ht="45" x14ac:dyDescent="0.25">
      <c r="B18" s="105"/>
      <c r="C18" s="105"/>
      <c r="D18" s="27" t="s">
        <v>42</v>
      </c>
      <c r="E18" s="7" t="s">
        <v>41</v>
      </c>
      <c r="F18" s="11">
        <v>262.29750000000001</v>
      </c>
    </row>
    <row r="19" spans="2:6" ht="45" x14ac:dyDescent="0.25">
      <c r="B19" s="105"/>
      <c r="C19" s="106"/>
      <c r="D19" s="30" t="s">
        <v>44</v>
      </c>
      <c r="E19" s="7" t="s">
        <v>41</v>
      </c>
      <c r="F19" s="11">
        <v>27.06</v>
      </c>
    </row>
    <row r="20" spans="2:6" ht="47.25" customHeight="1" x14ac:dyDescent="0.25">
      <c r="B20" s="105"/>
      <c r="C20" s="104" t="s">
        <v>45</v>
      </c>
      <c r="D20" s="30" t="s">
        <v>46</v>
      </c>
      <c r="E20" s="7" t="s">
        <v>41</v>
      </c>
      <c r="F20" s="11">
        <v>2.2550000000000003</v>
      </c>
    </row>
    <row r="21" spans="2:6" ht="60" x14ac:dyDescent="0.25">
      <c r="B21" s="106"/>
      <c r="C21" s="106"/>
      <c r="D21" s="27" t="s">
        <v>47</v>
      </c>
      <c r="E21" s="7" t="s">
        <v>41</v>
      </c>
      <c r="F21" s="11">
        <v>17.220000000000002</v>
      </c>
    </row>
    <row r="22" spans="2:6" x14ac:dyDescent="0.25">
      <c r="F22" s="87"/>
    </row>
    <row r="23" spans="2:6" x14ac:dyDescent="0.25">
      <c r="F23" s="87"/>
    </row>
    <row r="24" spans="2:6" x14ac:dyDescent="0.25">
      <c r="B24" s="31" t="s">
        <v>1</v>
      </c>
      <c r="C24" s="31" t="s">
        <v>2</v>
      </c>
      <c r="D24" s="31" t="s">
        <v>3</v>
      </c>
      <c r="E24" s="31" t="s">
        <v>4</v>
      </c>
      <c r="F24" s="90" t="s">
        <v>10</v>
      </c>
    </row>
    <row r="25" spans="2:6" ht="41.25" customHeight="1" x14ac:dyDescent="0.25">
      <c r="B25" s="104" t="s">
        <v>48</v>
      </c>
      <c r="C25" s="104" t="s">
        <v>49</v>
      </c>
      <c r="D25" s="24" t="s">
        <v>50</v>
      </c>
      <c r="E25" s="7" t="s">
        <v>41</v>
      </c>
      <c r="F25" s="11">
        <v>150.06</v>
      </c>
    </row>
    <row r="26" spans="2:6" ht="41.25" customHeight="1" x14ac:dyDescent="0.25">
      <c r="B26" s="105"/>
      <c r="C26" s="105"/>
      <c r="D26" s="24" t="s">
        <v>51</v>
      </c>
      <c r="E26" s="7" t="s">
        <v>41</v>
      </c>
      <c r="F26" s="11">
        <v>5</v>
      </c>
    </row>
    <row r="27" spans="2:6" ht="48" customHeight="1" x14ac:dyDescent="0.25">
      <c r="B27" s="106"/>
      <c r="C27" s="106"/>
      <c r="D27" s="24" t="s">
        <v>52</v>
      </c>
      <c r="E27" s="7" t="s">
        <v>41</v>
      </c>
      <c r="F27" s="11">
        <v>44.28</v>
      </c>
    </row>
    <row r="28" spans="2:6" x14ac:dyDescent="0.25">
      <c r="F28" s="87"/>
    </row>
    <row r="29" spans="2:6" x14ac:dyDescent="0.25">
      <c r="F29" s="87"/>
    </row>
    <row r="30" spans="2:6" x14ac:dyDescent="0.25">
      <c r="B30" s="31" t="s">
        <v>1</v>
      </c>
      <c r="C30" s="31" t="s">
        <v>2</v>
      </c>
      <c r="D30" s="31" t="s">
        <v>3</v>
      </c>
      <c r="E30" s="31" t="s">
        <v>4</v>
      </c>
      <c r="F30" s="90" t="s">
        <v>10</v>
      </c>
    </row>
    <row r="31" spans="2:6" ht="74.25" customHeight="1" x14ac:dyDescent="0.25">
      <c r="B31" s="102" t="s">
        <v>53</v>
      </c>
      <c r="C31" s="102" t="s">
        <v>54</v>
      </c>
      <c r="D31" s="24" t="s">
        <v>55</v>
      </c>
      <c r="E31" s="7" t="s">
        <v>41</v>
      </c>
      <c r="F31" s="11">
        <v>30</v>
      </c>
    </row>
    <row r="32" spans="2:6" ht="74.25" customHeight="1" x14ac:dyDescent="0.25">
      <c r="B32" s="102"/>
      <c r="C32" s="102"/>
      <c r="D32" s="24" t="s">
        <v>56</v>
      </c>
      <c r="E32" s="7" t="s">
        <v>41</v>
      </c>
      <c r="F32" s="11">
        <v>14.657500000000001</v>
      </c>
    </row>
    <row r="33" spans="2:6" x14ac:dyDescent="0.25">
      <c r="F33" s="87"/>
    </row>
    <row r="34" spans="2:6" x14ac:dyDescent="0.25">
      <c r="F34" s="87"/>
    </row>
    <row r="35" spans="2:6" x14ac:dyDescent="0.25">
      <c r="B35" s="31" t="s">
        <v>1</v>
      </c>
      <c r="C35" s="31" t="s">
        <v>2</v>
      </c>
      <c r="D35" s="31" t="s">
        <v>3</v>
      </c>
      <c r="E35" s="31" t="s">
        <v>4</v>
      </c>
      <c r="F35" s="90" t="s">
        <v>10</v>
      </c>
    </row>
    <row r="36" spans="2:6" ht="90" x14ac:dyDescent="0.25">
      <c r="B36" s="5" t="s">
        <v>57</v>
      </c>
      <c r="C36" s="5" t="s">
        <v>58</v>
      </c>
      <c r="D36" s="26" t="s">
        <v>59</v>
      </c>
      <c r="E36" s="7" t="s">
        <v>41</v>
      </c>
      <c r="F36" s="11">
        <v>3.69</v>
      </c>
    </row>
    <row r="37" spans="2:6" x14ac:dyDescent="0.25">
      <c r="F37" s="87"/>
    </row>
    <row r="38" spans="2:6" x14ac:dyDescent="0.25">
      <c r="B38" s="49" t="s">
        <v>90</v>
      </c>
      <c r="F38" s="87"/>
    </row>
    <row r="39" spans="2:6" x14ac:dyDescent="0.25">
      <c r="B39" s="31" t="s">
        <v>1</v>
      </c>
      <c r="C39" s="31" t="s">
        <v>2</v>
      </c>
      <c r="D39" s="31" t="s">
        <v>3</v>
      </c>
      <c r="E39" s="31" t="s">
        <v>4</v>
      </c>
      <c r="F39" s="90" t="s">
        <v>10</v>
      </c>
    </row>
    <row r="40" spans="2:6" ht="80.25" customHeight="1" x14ac:dyDescent="0.25">
      <c r="B40" s="102" t="s">
        <v>67</v>
      </c>
      <c r="C40" s="5" t="s">
        <v>68</v>
      </c>
      <c r="D40" s="34" t="s">
        <v>68</v>
      </c>
      <c r="E40" s="7" t="s">
        <v>69</v>
      </c>
      <c r="F40" s="91">
        <v>30.75</v>
      </c>
    </row>
    <row r="41" spans="2:6" ht="81" customHeight="1" x14ac:dyDescent="0.25">
      <c r="B41" s="102"/>
      <c r="C41" s="102" t="s">
        <v>71</v>
      </c>
      <c r="D41" s="5" t="s">
        <v>72</v>
      </c>
      <c r="E41" s="7" t="s">
        <v>69</v>
      </c>
      <c r="F41" s="91">
        <v>30.75</v>
      </c>
    </row>
    <row r="42" spans="2:6" ht="45" x14ac:dyDescent="0.25">
      <c r="B42" s="102"/>
      <c r="C42" s="102"/>
      <c r="D42" s="26" t="s">
        <v>73</v>
      </c>
      <c r="E42" s="7" t="s">
        <v>69</v>
      </c>
      <c r="F42" s="11">
        <v>30</v>
      </c>
    </row>
    <row r="43" spans="2:6" ht="60" x14ac:dyDescent="0.25">
      <c r="B43" s="102"/>
      <c r="C43" s="5" t="s">
        <v>75</v>
      </c>
      <c r="D43" s="24" t="s">
        <v>76</v>
      </c>
      <c r="E43" s="7" t="s">
        <v>69</v>
      </c>
      <c r="F43" s="11">
        <v>30.75</v>
      </c>
    </row>
    <row r="44" spans="2:6" x14ac:dyDescent="0.25">
      <c r="F44" s="87"/>
    </row>
    <row r="45" spans="2:6" x14ac:dyDescent="0.25">
      <c r="F45" s="87"/>
    </row>
    <row r="46" spans="2:6" x14ac:dyDescent="0.25">
      <c r="B46" s="31" t="s">
        <v>1</v>
      </c>
      <c r="C46" s="31" t="s">
        <v>2</v>
      </c>
      <c r="D46" s="31" t="s">
        <v>3</v>
      </c>
      <c r="E46" s="31" t="s">
        <v>4</v>
      </c>
      <c r="F46" s="90" t="s">
        <v>10</v>
      </c>
    </row>
    <row r="47" spans="2:6" ht="68.25" customHeight="1" x14ac:dyDescent="0.25">
      <c r="B47" s="104" t="s">
        <v>77</v>
      </c>
      <c r="C47" s="104" t="s">
        <v>78</v>
      </c>
      <c r="D47" s="38" t="s">
        <v>79</v>
      </c>
      <c r="E47" s="7" t="s">
        <v>80</v>
      </c>
      <c r="F47" s="92">
        <v>35</v>
      </c>
    </row>
    <row r="48" spans="2:6" ht="60" customHeight="1" x14ac:dyDescent="0.25">
      <c r="B48" s="105"/>
      <c r="C48" s="106"/>
      <c r="D48" s="42" t="s">
        <v>82</v>
      </c>
      <c r="E48" s="43" t="s">
        <v>80</v>
      </c>
      <c r="F48" s="69">
        <v>40</v>
      </c>
    </row>
    <row r="49" spans="2:6" ht="45" x14ac:dyDescent="0.25">
      <c r="B49" s="105"/>
      <c r="C49" s="104" t="s">
        <v>84</v>
      </c>
      <c r="D49" s="42" t="s">
        <v>85</v>
      </c>
      <c r="E49" s="42" t="s">
        <v>86</v>
      </c>
      <c r="F49" s="69">
        <v>25</v>
      </c>
    </row>
    <row r="50" spans="2:6" ht="60" x14ac:dyDescent="0.25">
      <c r="B50" s="106"/>
      <c r="C50" s="106"/>
      <c r="D50" s="24" t="s">
        <v>88</v>
      </c>
      <c r="E50" s="26" t="s">
        <v>86</v>
      </c>
      <c r="F50" s="93">
        <v>30</v>
      </c>
    </row>
  </sheetData>
  <mergeCells count="16">
    <mergeCell ref="B2:F4"/>
    <mergeCell ref="B8:B13"/>
    <mergeCell ref="C8:C10"/>
    <mergeCell ref="C11:C13"/>
    <mergeCell ref="B47:B50"/>
    <mergeCell ref="C47:C48"/>
    <mergeCell ref="C49:C50"/>
    <mergeCell ref="B17:B21"/>
    <mergeCell ref="C17:C19"/>
    <mergeCell ref="C20:C21"/>
    <mergeCell ref="B25:B27"/>
    <mergeCell ref="C25:C27"/>
    <mergeCell ref="B31:B32"/>
    <mergeCell ref="C31:C32"/>
    <mergeCell ref="B40:B43"/>
    <mergeCell ref="C41:C42"/>
  </mergeCells>
  <pageMargins left="0.7" right="0.7" top="0.75" bottom="0.75" header="0.3" footer="0.3"/>
  <pageSetup paperSize="9" scale="70" orientation="portrait" r:id="rId1"/>
  <rowBreaks count="1" manualBreakCount="1">
    <brk id="28"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F50"/>
  <sheetViews>
    <sheetView topLeftCell="A37" zoomScaleNormal="100" workbookViewId="0">
      <selection activeCell="F36" sqref="F36"/>
    </sheetView>
  </sheetViews>
  <sheetFormatPr baseColWidth="10" defaultColWidth="9.140625" defaultRowHeight="15" x14ac:dyDescent="0.25"/>
  <cols>
    <col min="1" max="1" width="8" customWidth="1"/>
    <col min="2" max="2" width="19" customWidth="1"/>
    <col min="3" max="3" width="33.5703125" bestFit="1" customWidth="1"/>
    <col min="4" max="4" width="33.5703125" customWidth="1"/>
    <col min="5" max="5" width="16.5703125" style="18" customWidth="1"/>
    <col min="6" max="6" width="7.140625" style="20" customWidth="1"/>
  </cols>
  <sheetData>
    <row r="2" spans="2:6" ht="15" customHeight="1" x14ac:dyDescent="0.25">
      <c r="B2" s="111" t="s">
        <v>177</v>
      </c>
      <c r="C2" s="111"/>
      <c r="D2" s="111"/>
      <c r="E2" s="111"/>
      <c r="F2" s="111"/>
    </row>
    <row r="3" spans="2:6" ht="15" customHeight="1" x14ac:dyDescent="0.25">
      <c r="B3" s="111"/>
      <c r="C3" s="111"/>
      <c r="D3" s="111"/>
      <c r="E3" s="111"/>
      <c r="F3" s="111"/>
    </row>
    <row r="4" spans="2:6" ht="27" customHeight="1" x14ac:dyDescent="0.25">
      <c r="B4" s="111"/>
      <c r="C4" s="111"/>
      <c r="D4" s="111"/>
      <c r="E4" s="111"/>
      <c r="F4" s="111"/>
    </row>
    <row r="5" spans="2:6" ht="26.25" x14ac:dyDescent="0.25">
      <c r="B5" s="1"/>
      <c r="C5" s="1"/>
      <c r="D5" s="1"/>
      <c r="E5" s="1"/>
      <c r="F5" s="1"/>
    </row>
    <row r="7" spans="2:6" s="4" customFormat="1" ht="30" x14ac:dyDescent="0.25">
      <c r="B7" s="2" t="s">
        <v>1</v>
      </c>
      <c r="C7" s="2" t="s">
        <v>2</v>
      </c>
      <c r="D7" s="2" t="s">
        <v>3</v>
      </c>
      <c r="E7" s="2" t="s">
        <v>4</v>
      </c>
      <c r="F7" s="3" t="s">
        <v>174</v>
      </c>
    </row>
    <row r="8" spans="2:6" ht="78" customHeight="1" x14ac:dyDescent="0.25">
      <c r="B8" s="102" t="s">
        <v>22</v>
      </c>
      <c r="C8" s="103" t="s">
        <v>23</v>
      </c>
      <c r="D8" s="6" t="s">
        <v>24</v>
      </c>
      <c r="E8" s="9" t="s">
        <v>25</v>
      </c>
      <c r="F8" s="11">
        <v>688.8</v>
      </c>
    </row>
    <row r="9" spans="2:6" ht="48.75" customHeight="1" x14ac:dyDescent="0.25">
      <c r="B9" s="102"/>
      <c r="C9" s="103"/>
      <c r="D9" s="13" t="s">
        <v>27</v>
      </c>
      <c r="E9" s="9" t="s">
        <v>25</v>
      </c>
      <c r="F9" s="11">
        <v>391.14000000000004</v>
      </c>
    </row>
    <row r="10" spans="2:6" ht="45" x14ac:dyDescent="0.25">
      <c r="B10" s="102"/>
      <c r="C10" s="103"/>
      <c r="D10" s="14" t="s">
        <v>29</v>
      </c>
      <c r="E10" s="9" t="s">
        <v>25</v>
      </c>
      <c r="F10" s="11">
        <v>72.467500000000001</v>
      </c>
    </row>
    <row r="11" spans="2:6" ht="75" customHeight="1" x14ac:dyDescent="0.25">
      <c r="B11" s="102"/>
      <c r="C11" s="103" t="s">
        <v>31</v>
      </c>
      <c r="D11" s="14" t="s">
        <v>32</v>
      </c>
      <c r="E11" s="9" t="s">
        <v>25</v>
      </c>
      <c r="F11" s="11">
        <v>238.82499999999999</v>
      </c>
    </row>
    <row r="12" spans="2:6" ht="45" x14ac:dyDescent="0.25">
      <c r="B12" s="102"/>
      <c r="C12" s="103"/>
      <c r="D12" s="13" t="s">
        <v>34</v>
      </c>
      <c r="E12" s="9" t="s">
        <v>25</v>
      </c>
      <c r="F12" s="11">
        <v>415.4325</v>
      </c>
    </row>
    <row r="13" spans="2:6" ht="60" x14ac:dyDescent="0.25">
      <c r="B13" s="102"/>
      <c r="C13" s="103"/>
      <c r="D13" s="13" t="s">
        <v>36</v>
      </c>
      <c r="E13" s="9" t="s">
        <v>25</v>
      </c>
      <c r="F13" s="11">
        <v>117.26</v>
      </c>
    </row>
    <row r="14" spans="2:6" x14ac:dyDescent="0.25">
      <c r="B14" s="15"/>
      <c r="C14" s="16"/>
      <c r="D14" s="17"/>
      <c r="E14" s="20"/>
      <c r="F14" s="68"/>
    </row>
    <row r="15" spans="2:6" x14ac:dyDescent="0.25">
      <c r="B15" s="15"/>
      <c r="C15" s="16"/>
      <c r="D15" s="17"/>
      <c r="E15" s="20"/>
      <c r="F15" s="68"/>
    </row>
    <row r="16" spans="2:6" x14ac:dyDescent="0.25">
      <c r="B16" s="2" t="s">
        <v>1</v>
      </c>
      <c r="C16" s="2" t="s">
        <v>2</v>
      </c>
      <c r="D16" s="2" t="s">
        <v>3</v>
      </c>
      <c r="E16" s="2" t="s">
        <v>4</v>
      </c>
      <c r="F16" s="88" t="s">
        <v>10</v>
      </c>
    </row>
    <row r="17" spans="2:6" ht="54.75" customHeight="1" x14ac:dyDescent="0.25">
      <c r="B17" s="104" t="s">
        <v>38</v>
      </c>
      <c r="C17" s="104" t="s">
        <v>39</v>
      </c>
      <c r="D17" s="5" t="s">
        <v>40</v>
      </c>
      <c r="E17" s="9" t="s">
        <v>41</v>
      </c>
      <c r="F17" s="89">
        <v>83.64</v>
      </c>
    </row>
    <row r="18" spans="2:6" ht="45" x14ac:dyDescent="0.25">
      <c r="B18" s="105"/>
      <c r="C18" s="105"/>
      <c r="D18" s="27" t="s">
        <v>42</v>
      </c>
      <c r="E18" s="9" t="s">
        <v>41</v>
      </c>
      <c r="F18" s="11">
        <v>124.62975</v>
      </c>
    </row>
    <row r="19" spans="2:6" ht="45" x14ac:dyDescent="0.25">
      <c r="B19" s="105"/>
      <c r="C19" s="106"/>
      <c r="D19" s="30" t="s">
        <v>44</v>
      </c>
      <c r="E19" s="9" t="s">
        <v>41</v>
      </c>
      <c r="F19" s="11">
        <v>20.91</v>
      </c>
    </row>
    <row r="20" spans="2:6" ht="47.25" customHeight="1" x14ac:dyDescent="0.25">
      <c r="B20" s="105"/>
      <c r="C20" s="104" t="s">
        <v>45</v>
      </c>
      <c r="D20" s="30" t="s">
        <v>46</v>
      </c>
      <c r="E20" s="9" t="s">
        <v>41</v>
      </c>
      <c r="F20" s="11">
        <v>2</v>
      </c>
    </row>
    <row r="21" spans="2:6" ht="60" x14ac:dyDescent="0.25">
      <c r="B21" s="106"/>
      <c r="C21" s="106"/>
      <c r="D21" s="27" t="s">
        <v>47</v>
      </c>
      <c r="E21" s="9" t="s">
        <v>41</v>
      </c>
      <c r="F21" s="11">
        <v>59.04</v>
      </c>
    </row>
    <row r="22" spans="2:6" x14ac:dyDescent="0.25">
      <c r="F22" s="68"/>
    </row>
    <row r="23" spans="2:6" x14ac:dyDescent="0.25">
      <c r="F23" s="68"/>
    </row>
    <row r="24" spans="2:6" x14ac:dyDescent="0.25">
      <c r="B24" s="31" t="s">
        <v>1</v>
      </c>
      <c r="C24" s="31" t="s">
        <v>2</v>
      </c>
      <c r="D24" s="31" t="s">
        <v>3</v>
      </c>
      <c r="E24" s="31" t="s">
        <v>4</v>
      </c>
      <c r="F24" s="88" t="s">
        <v>10</v>
      </c>
    </row>
    <row r="25" spans="2:6" ht="41.25" customHeight="1" x14ac:dyDescent="0.25">
      <c r="B25" s="104" t="s">
        <v>48</v>
      </c>
      <c r="C25" s="104" t="s">
        <v>49</v>
      </c>
      <c r="D25" s="24" t="s">
        <v>50</v>
      </c>
      <c r="E25" s="9" t="s">
        <v>41</v>
      </c>
      <c r="F25" s="11">
        <v>49.2</v>
      </c>
    </row>
    <row r="26" spans="2:6" ht="41.25" customHeight="1" x14ac:dyDescent="0.25">
      <c r="B26" s="105"/>
      <c r="C26" s="105"/>
      <c r="D26" s="24" t="s">
        <v>51</v>
      </c>
      <c r="E26" s="9" t="s">
        <v>41</v>
      </c>
      <c r="F26" s="11">
        <v>1.23</v>
      </c>
    </row>
    <row r="27" spans="2:6" ht="48" customHeight="1" x14ac:dyDescent="0.25">
      <c r="B27" s="106"/>
      <c r="C27" s="106"/>
      <c r="D27" s="24" t="s">
        <v>52</v>
      </c>
      <c r="E27" s="9" t="s">
        <v>41</v>
      </c>
      <c r="F27" s="11">
        <v>30.75</v>
      </c>
    </row>
    <row r="28" spans="2:6" x14ac:dyDescent="0.25">
      <c r="F28" s="68"/>
    </row>
    <row r="29" spans="2:6" x14ac:dyDescent="0.25">
      <c r="F29" s="68"/>
    </row>
    <row r="30" spans="2:6" x14ac:dyDescent="0.25">
      <c r="B30" s="31" t="s">
        <v>1</v>
      </c>
      <c r="C30" s="31" t="s">
        <v>2</v>
      </c>
      <c r="D30" s="31" t="s">
        <v>3</v>
      </c>
      <c r="E30" s="31" t="s">
        <v>4</v>
      </c>
      <c r="F30" s="88" t="s">
        <v>10</v>
      </c>
    </row>
    <row r="31" spans="2:6" ht="74.25" customHeight="1" x14ac:dyDescent="0.25">
      <c r="B31" s="102" t="s">
        <v>53</v>
      </c>
      <c r="C31" s="102" t="s">
        <v>54</v>
      </c>
      <c r="D31" s="24" t="s">
        <v>55</v>
      </c>
      <c r="E31" s="9" t="s">
        <v>41</v>
      </c>
      <c r="F31" s="11">
        <v>2.665</v>
      </c>
    </row>
    <row r="32" spans="2:6" ht="74.25" customHeight="1" x14ac:dyDescent="0.25">
      <c r="B32" s="102"/>
      <c r="C32" s="102"/>
      <c r="D32" s="24" t="s">
        <v>56</v>
      </c>
      <c r="E32" s="9" t="s">
        <v>41</v>
      </c>
      <c r="F32" s="11">
        <v>2</v>
      </c>
    </row>
    <row r="33" spans="2:6" x14ac:dyDescent="0.25">
      <c r="F33" s="68"/>
    </row>
    <row r="34" spans="2:6" x14ac:dyDescent="0.25">
      <c r="F34" s="68"/>
    </row>
    <row r="35" spans="2:6" x14ac:dyDescent="0.25">
      <c r="B35" s="31" t="s">
        <v>1</v>
      </c>
      <c r="C35" s="31" t="s">
        <v>2</v>
      </c>
      <c r="D35" s="31" t="s">
        <v>3</v>
      </c>
      <c r="E35" s="31" t="s">
        <v>4</v>
      </c>
      <c r="F35" s="88" t="s">
        <v>10</v>
      </c>
    </row>
    <row r="36" spans="2:6" ht="90" x14ac:dyDescent="0.25">
      <c r="B36" s="5" t="s">
        <v>57</v>
      </c>
      <c r="C36" s="5" t="s">
        <v>58</v>
      </c>
      <c r="D36" s="26" t="s">
        <v>59</v>
      </c>
      <c r="E36" s="9" t="s">
        <v>41</v>
      </c>
      <c r="F36" s="11">
        <v>4.92</v>
      </c>
    </row>
    <row r="37" spans="2:6" x14ac:dyDescent="0.25">
      <c r="F37" s="68"/>
    </row>
    <row r="38" spans="2:6" x14ac:dyDescent="0.25">
      <c r="B38" s="49" t="s">
        <v>90</v>
      </c>
      <c r="F38" s="68"/>
    </row>
    <row r="39" spans="2:6" x14ac:dyDescent="0.25">
      <c r="B39" s="31" t="s">
        <v>1</v>
      </c>
      <c r="C39" s="31" t="s">
        <v>2</v>
      </c>
      <c r="D39" s="31" t="s">
        <v>3</v>
      </c>
      <c r="E39" s="31" t="s">
        <v>4</v>
      </c>
      <c r="F39" s="88" t="s">
        <v>10</v>
      </c>
    </row>
    <row r="40" spans="2:6" ht="80.25" customHeight="1" x14ac:dyDescent="0.25">
      <c r="B40" s="102" t="s">
        <v>67</v>
      </c>
      <c r="C40" s="5" t="s">
        <v>68</v>
      </c>
      <c r="D40" s="34" t="s">
        <v>68</v>
      </c>
      <c r="E40" s="9" t="s">
        <v>69</v>
      </c>
      <c r="F40" s="89">
        <v>30</v>
      </c>
    </row>
    <row r="41" spans="2:6" ht="81" customHeight="1" x14ac:dyDescent="0.25">
      <c r="B41" s="102"/>
      <c r="C41" s="102" t="s">
        <v>71</v>
      </c>
      <c r="D41" s="5" t="s">
        <v>72</v>
      </c>
      <c r="E41" s="9" t="s">
        <v>69</v>
      </c>
      <c r="F41" s="89">
        <v>30</v>
      </c>
    </row>
    <row r="42" spans="2:6" ht="45" x14ac:dyDescent="0.25">
      <c r="B42" s="102"/>
      <c r="C42" s="102"/>
      <c r="D42" s="26" t="s">
        <v>73</v>
      </c>
      <c r="E42" s="9" t="s">
        <v>69</v>
      </c>
      <c r="F42" s="11">
        <v>30</v>
      </c>
    </row>
    <row r="43" spans="2:6" ht="60" x14ac:dyDescent="0.25">
      <c r="B43" s="102"/>
      <c r="C43" s="5" t="s">
        <v>75</v>
      </c>
      <c r="D43" s="24" t="s">
        <v>76</v>
      </c>
      <c r="E43" s="9" t="s">
        <v>69</v>
      </c>
      <c r="F43" s="11">
        <v>30</v>
      </c>
    </row>
    <row r="44" spans="2:6" x14ac:dyDescent="0.25">
      <c r="F44" s="68"/>
    </row>
    <row r="45" spans="2:6" x14ac:dyDescent="0.25">
      <c r="F45" s="68"/>
    </row>
    <row r="46" spans="2:6" x14ac:dyDescent="0.25">
      <c r="B46" s="31" t="s">
        <v>1</v>
      </c>
      <c r="C46" s="31" t="s">
        <v>2</v>
      </c>
      <c r="D46" s="31" t="s">
        <v>3</v>
      </c>
      <c r="E46" s="31" t="s">
        <v>4</v>
      </c>
      <c r="F46" s="88" t="s">
        <v>10</v>
      </c>
    </row>
    <row r="47" spans="2:6" ht="68.25" customHeight="1" x14ac:dyDescent="0.25">
      <c r="B47" s="104" t="s">
        <v>77</v>
      </c>
      <c r="C47" s="104" t="s">
        <v>78</v>
      </c>
      <c r="D47" s="38" t="s">
        <v>79</v>
      </c>
      <c r="E47" s="9" t="s">
        <v>80</v>
      </c>
      <c r="F47" s="94">
        <v>35</v>
      </c>
    </row>
    <row r="48" spans="2:6" ht="60" customHeight="1" x14ac:dyDescent="0.25">
      <c r="B48" s="105"/>
      <c r="C48" s="106"/>
      <c r="D48" s="42" t="s">
        <v>82</v>
      </c>
      <c r="E48" s="46" t="s">
        <v>80</v>
      </c>
      <c r="F48" s="69">
        <v>30</v>
      </c>
    </row>
    <row r="49" spans="2:6" ht="45" x14ac:dyDescent="0.25">
      <c r="B49" s="105"/>
      <c r="C49" s="104" t="s">
        <v>84</v>
      </c>
      <c r="D49" s="42" t="s">
        <v>85</v>
      </c>
      <c r="E49" s="40" t="s">
        <v>86</v>
      </c>
      <c r="F49" s="69">
        <v>25</v>
      </c>
    </row>
    <row r="50" spans="2:6" ht="60" x14ac:dyDescent="0.25">
      <c r="B50" s="106"/>
      <c r="C50" s="106"/>
      <c r="D50" s="24" t="s">
        <v>88</v>
      </c>
      <c r="E50" s="77" t="s">
        <v>86</v>
      </c>
      <c r="F50" s="11">
        <v>30</v>
      </c>
    </row>
  </sheetData>
  <mergeCells count="16">
    <mergeCell ref="B2:F4"/>
    <mergeCell ref="B8:B13"/>
    <mergeCell ref="C8:C10"/>
    <mergeCell ref="C11:C13"/>
    <mergeCell ref="B47:B50"/>
    <mergeCell ref="C47:C48"/>
    <mergeCell ref="C49:C50"/>
    <mergeCell ref="B17:B21"/>
    <mergeCell ref="C17:C19"/>
    <mergeCell ref="C20:C21"/>
    <mergeCell ref="B25:B27"/>
    <mergeCell ref="C25:C27"/>
    <mergeCell ref="B31:B32"/>
    <mergeCell ref="C31:C32"/>
    <mergeCell ref="B40:B43"/>
    <mergeCell ref="C41:C42"/>
  </mergeCells>
  <pageMargins left="0.7" right="0.7" top="0.75" bottom="0.75" header="0.3" footer="0.3"/>
  <pageSetup paperSize="9" scale="70" orientation="portrait" r:id="rId1"/>
  <rowBreaks count="1" manualBreakCount="1">
    <brk id="28"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F50"/>
  <sheetViews>
    <sheetView topLeftCell="A7" zoomScaleNormal="100" workbookViewId="0">
      <selection activeCell="A33" sqref="A33:XFD36"/>
    </sheetView>
  </sheetViews>
  <sheetFormatPr baseColWidth="10" defaultColWidth="9.140625" defaultRowHeight="15" x14ac:dyDescent="0.25"/>
  <cols>
    <col min="1" max="1" width="8" customWidth="1"/>
    <col min="2" max="2" width="19" customWidth="1"/>
    <col min="3" max="3" width="33.5703125" bestFit="1" customWidth="1"/>
    <col min="4" max="4" width="33.5703125" customWidth="1"/>
    <col min="5" max="5" width="16.5703125" customWidth="1"/>
    <col min="6" max="6" width="7.140625" style="20" customWidth="1"/>
  </cols>
  <sheetData>
    <row r="2" spans="2:6" ht="15" customHeight="1" x14ac:dyDescent="0.25">
      <c r="B2" s="111" t="s">
        <v>176</v>
      </c>
      <c r="C2" s="111"/>
      <c r="D2" s="111"/>
      <c r="E2" s="111"/>
      <c r="F2" s="111"/>
    </row>
    <row r="3" spans="2:6" ht="15" customHeight="1" x14ac:dyDescent="0.25">
      <c r="B3" s="111"/>
      <c r="C3" s="111"/>
      <c r="D3" s="111"/>
      <c r="E3" s="111"/>
      <c r="F3" s="111"/>
    </row>
    <row r="4" spans="2:6" ht="27" customHeight="1" x14ac:dyDescent="0.25">
      <c r="B4" s="111"/>
      <c r="C4" s="111"/>
      <c r="D4" s="111"/>
      <c r="E4" s="111"/>
      <c r="F4" s="111"/>
    </row>
    <row r="5" spans="2:6" ht="26.25" x14ac:dyDescent="0.25">
      <c r="B5" s="1"/>
      <c r="C5" s="1"/>
      <c r="D5" s="1"/>
      <c r="E5" s="1"/>
      <c r="F5" s="1"/>
    </row>
    <row r="7" spans="2:6" s="4" customFormat="1" ht="30" x14ac:dyDescent="0.25">
      <c r="B7" s="2" t="s">
        <v>1</v>
      </c>
      <c r="C7" s="2" t="s">
        <v>2</v>
      </c>
      <c r="D7" s="2" t="s">
        <v>3</v>
      </c>
      <c r="E7" s="2" t="s">
        <v>4</v>
      </c>
      <c r="F7" s="3" t="s">
        <v>174</v>
      </c>
    </row>
    <row r="8" spans="2:6" ht="78" customHeight="1" x14ac:dyDescent="0.25">
      <c r="B8" s="102" t="s">
        <v>22</v>
      </c>
      <c r="C8" s="103" t="s">
        <v>23</v>
      </c>
      <c r="D8" s="6" t="s">
        <v>24</v>
      </c>
      <c r="E8" s="7" t="s">
        <v>25</v>
      </c>
      <c r="F8" s="11">
        <v>717.5</v>
      </c>
    </row>
    <row r="9" spans="2:6" ht="48.75" customHeight="1" x14ac:dyDescent="0.25">
      <c r="B9" s="102"/>
      <c r="C9" s="103"/>
      <c r="D9" s="13" t="s">
        <v>27</v>
      </c>
      <c r="E9" s="7" t="s">
        <v>25</v>
      </c>
      <c r="F9" s="11">
        <v>475.08749999999998</v>
      </c>
    </row>
    <row r="10" spans="2:6" ht="45" x14ac:dyDescent="0.25">
      <c r="B10" s="102"/>
      <c r="C10" s="103"/>
      <c r="D10" s="14" t="s">
        <v>29</v>
      </c>
      <c r="E10" s="7" t="s">
        <v>25</v>
      </c>
      <c r="F10" s="11">
        <v>93.992500000000007</v>
      </c>
    </row>
    <row r="11" spans="2:6" ht="75" customHeight="1" x14ac:dyDescent="0.25">
      <c r="B11" s="102"/>
      <c r="C11" s="103" t="s">
        <v>31</v>
      </c>
      <c r="D11" s="14" t="s">
        <v>32</v>
      </c>
      <c r="E11" s="7" t="s">
        <v>25</v>
      </c>
      <c r="F11" s="11">
        <v>263.42500000000001</v>
      </c>
    </row>
    <row r="12" spans="2:6" ht="45" x14ac:dyDescent="0.25">
      <c r="B12" s="102"/>
      <c r="C12" s="103"/>
      <c r="D12" s="13" t="s">
        <v>34</v>
      </c>
      <c r="E12" s="7" t="s">
        <v>25</v>
      </c>
      <c r="F12" s="11">
        <v>441.26249999999999</v>
      </c>
    </row>
    <row r="13" spans="2:6" ht="60" x14ac:dyDescent="0.25">
      <c r="B13" s="102"/>
      <c r="C13" s="103"/>
      <c r="D13" s="13" t="s">
        <v>36</v>
      </c>
      <c r="E13" s="7" t="s">
        <v>25</v>
      </c>
      <c r="F13" s="11">
        <v>109.265</v>
      </c>
    </row>
    <row r="14" spans="2:6" x14ac:dyDescent="0.25">
      <c r="B14" s="15"/>
      <c r="C14" s="16"/>
      <c r="D14" s="17"/>
      <c r="E14" s="4"/>
      <c r="F14" s="68"/>
    </row>
    <row r="15" spans="2:6" x14ac:dyDescent="0.25">
      <c r="B15" s="15"/>
      <c r="C15" s="16"/>
      <c r="D15" s="17"/>
      <c r="E15" s="4"/>
      <c r="F15" s="68"/>
    </row>
    <row r="16" spans="2:6" x14ac:dyDescent="0.25">
      <c r="B16" s="2" t="s">
        <v>1</v>
      </c>
      <c r="C16" s="2" t="s">
        <v>2</v>
      </c>
      <c r="D16" s="2" t="s">
        <v>3</v>
      </c>
      <c r="E16" s="2" t="s">
        <v>4</v>
      </c>
      <c r="F16" s="88" t="s">
        <v>10</v>
      </c>
    </row>
    <row r="17" spans="2:6" ht="54.75" customHeight="1" x14ac:dyDescent="0.25">
      <c r="B17" s="104" t="s">
        <v>38</v>
      </c>
      <c r="C17" s="104" t="s">
        <v>39</v>
      </c>
      <c r="D17" s="5" t="s">
        <v>40</v>
      </c>
      <c r="E17" s="7" t="s">
        <v>41</v>
      </c>
      <c r="F17" s="89">
        <v>15.99</v>
      </c>
    </row>
    <row r="18" spans="2:6" ht="45" x14ac:dyDescent="0.25">
      <c r="B18" s="105"/>
      <c r="C18" s="105"/>
      <c r="D18" s="27" t="s">
        <v>42</v>
      </c>
      <c r="E18" s="7" t="s">
        <v>41</v>
      </c>
      <c r="F18" s="11">
        <v>132.37875</v>
      </c>
    </row>
    <row r="19" spans="2:6" ht="45" x14ac:dyDescent="0.25">
      <c r="B19" s="105"/>
      <c r="C19" s="106"/>
      <c r="D19" s="30" t="s">
        <v>44</v>
      </c>
      <c r="E19" s="7" t="s">
        <v>41</v>
      </c>
      <c r="F19" s="11">
        <v>6.15</v>
      </c>
    </row>
    <row r="20" spans="2:6" ht="47.25" customHeight="1" x14ac:dyDescent="0.25">
      <c r="B20" s="105"/>
      <c r="C20" s="104" t="s">
        <v>45</v>
      </c>
      <c r="D20" s="30" t="s">
        <v>46</v>
      </c>
      <c r="E20" s="7" t="s">
        <v>41</v>
      </c>
      <c r="F20" s="11">
        <v>2</v>
      </c>
    </row>
    <row r="21" spans="2:6" ht="60" x14ac:dyDescent="0.25">
      <c r="B21" s="106"/>
      <c r="C21" s="106"/>
      <c r="D21" s="27" t="s">
        <v>47</v>
      </c>
      <c r="E21" s="7" t="s">
        <v>41</v>
      </c>
      <c r="F21" s="11">
        <v>3.69</v>
      </c>
    </row>
    <row r="22" spans="2:6" x14ac:dyDescent="0.25">
      <c r="F22" s="68"/>
    </row>
    <row r="23" spans="2:6" x14ac:dyDescent="0.25">
      <c r="F23" s="68"/>
    </row>
    <row r="24" spans="2:6" x14ac:dyDescent="0.25">
      <c r="B24" s="31" t="s">
        <v>1</v>
      </c>
      <c r="C24" s="31" t="s">
        <v>2</v>
      </c>
      <c r="D24" s="31" t="s">
        <v>3</v>
      </c>
      <c r="E24" s="31" t="s">
        <v>4</v>
      </c>
      <c r="F24" s="88" t="s">
        <v>10</v>
      </c>
    </row>
    <row r="25" spans="2:6" ht="41.25" customHeight="1" x14ac:dyDescent="0.25">
      <c r="B25" s="104" t="s">
        <v>48</v>
      </c>
      <c r="C25" s="104" t="s">
        <v>49</v>
      </c>
      <c r="D25" s="24" t="s">
        <v>50</v>
      </c>
      <c r="E25" s="7" t="s">
        <v>41</v>
      </c>
      <c r="F25" s="11">
        <v>10</v>
      </c>
    </row>
    <row r="26" spans="2:6" ht="41.25" customHeight="1" x14ac:dyDescent="0.25">
      <c r="B26" s="105"/>
      <c r="C26" s="105"/>
      <c r="D26" s="24" t="s">
        <v>51</v>
      </c>
      <c r="E26" s="7" t="s">
        <v>41</v>
      </c>
      <c r="F26" s="11">
        <v>4</v>
      </c>
    </row>
    <row r="27" spans="2:6" ht="48" customHeight="1" x14ac:dyDescent="0.25">
      <c r="B27" s="106"/>
      <c r="C27" s="106"/>
      <c r="D27" s="24" t="s">
        <v>52</v>
      </c>
      <c r="E27" s="7" t="s">
        <v>41</v>
      </c>
      <c r="F27" s="11">
        <v>15</v>
      </c>
    </row>
    <row r="28" spans="2:6" x14ac:dyDescent="0.25">
      <c r="F28" s="68"/>
    </row>
    <row r="29" spans="2:6" x14ac:dyDescent="0.25">
      <c r="F29" s="68"/>
    </row>
    <row r="30" spans="2:6" x14ac:dyDescent="0.25">
      <c r="B30" s="31" t="s">
        <v>1</v>
      </c>
      <c r="C30" s="31" t="s">
        <v>2</v>
      </c>
      <c r="D30" s="31" t="s">
        <v>3</v>
      </c>
      <c r="E30" s="31" t="s">
        <v>4</v>
      </c>
      <c r="F30" s="88" t="s">
        <v>10</v>
      </c>
    </row>
    <row r="31" spans="2:6" ht="74.25" customHeight="1" x14ac:dyDescent="0.25">
      <c r="B31" s="102" t="s">
        <v>53</v>
      </c>
      <c r="C31" s="102" t="s">
        <v>54</v>
      </c>
      <c r="D31" s="24" t="s">
        <v>55</v>
      </c>
      <c r="E31" s="7" t="s">
        <v>41</v>
      </c>
      <c r="F31" s="11">
        <v>5</v>
      </c>
    </row>
    <row r="32" spans="2:6" ht="74.25" customHeight="1" x14ac:dyDescent="0.25">
      <c r="B32" s="102"/>
      <c r="C32" s="102"/>
      <c r="D32" s="24" t="s">
        <v>56</v>
      </c>
      <c r="E32" s="7" t="s">
        <v>41</v>
      </c>
      <c r="F32" s="11">
        <v>2</v>
      </c>
    </row>
    <row r="33" spans="2:6" ht="74.25" hidden="1" customHeight="1" x14ac:dyDescent="0.25">
      <c r="B33" s="71"/>
      <c r="C33" s="71"/>
      <c r="D33" s="95"/>
      <c r="E33" s="4"/>
      <c r="F33" s="68"/>
    </row>
    <row r="34" spans="2:6" ht="74.25" hidden="1" customHeight="1" x14ac:dyDescent="0.25">
      <c r="B34" s="71"/>
      <c r="C34" s="71"/>
      <c r="D34" s="95"/>
      <c r="E34" s="4"/>
      <c r="F34" s="68"/>
    </row>
    <row r="35" spans="2:6" hidden="1" x14ac:dyDescent="0.25">
      <c r="F35" s="68"/>
    </row>
    <row r="36" spans="2:6" hidden="1" x14ac:dyDescent="0.25">
      <c r="B36" s="49" t="s">
        <v>90</v>
      </c>
      <c r="F36" s="68"/>
    </row>
    <row r="37" spans="2:6" x14ac:dyDescent="0.25">
      <c r="F37" s="68"/>
    </row>
    <row r="38" spans="2:6" x14ac:dyDescent="0.25">
      <c r="B38" s="49" t="s">
        <v>90</v>
      </c>
      <c r="F38" s="68"/>
    </row>
    <row r="39" spans="2:6" x14ac:dyDescent="0.25">
      <c r="B39" s="31" t="s">
        <v>1</v>
      </c>
      <c r="C39" s="31" t="s">
        <v>2</v>
      </c>
      <c r="D39" s="31" t="s">
        <v>3</v>
      </c>
      <c r="E39" s="31" t="s">
        <v>4</v>
      </c>
      <c r="F39" s="88" t="s">
        <v>10</v>
      </c>
    </row>
    <row r="40" spans="2:6" ht="80.25" customHeight="1" x14ac:dyDescent="0.25">
      <c r="B40" s="102" t="s">
        <v>67</v>
      </c>
      <c r="C40" s="5" t="s">
        <v>68</v>
      </c>
      <c r="D40" s="34" t="s">
        <v>68</v>
      </c>
      <c r="E40" s="7" t="s">
        <v>69</v>
      </c>
      <c r="F40" s="89">
        <v>30</v>
      </c>
    </row>
    <row r="41" spans="2:6" ht="81" customHeight="1" x14ac:dyDescent="0.25">
      <c r="B41" s="102"/>
      <c r="C41" s="102" t="s">
        <v>71</v>
      </c>
      <c r="D41" s="5" t="s">
        <v>72</v>
      </c>
      <c r="E41" s="7" t="s">
        <v>69</v>
      </c>
      <c r="F41" s="89">
        <v>30</v>
      </c>
    </row>
    <row r="42" spans="2:6" ht="45" x14ac:dyDescent="0.25">
      <c r="B42" s="102"/>
      <c r="C42" s="102"/>
      <c r="D42" s="26" t="s">
        <v>73</v>
      </c>
      <c r="E42" s="7" t="s">
        <v>69</v>
      </c>
      <c r="F42" s="11">
        <v>30</v>
      </c>
    </row>
    <row r="43" spans="2:6" ht="60" x14ac:dyDescent="0.25">
      <c r="B43" s="102"/>
      <c r="C43" s="5" t="s">
        <v>75</v>
      </c>
      <c r="D43" s="24" t="s">
        <v>76</v>
      </c>
      <c r="E43" s="7" t="s">
        <v>69</v>
      </c>
      <c r="F43" s="11">
        <v>30</v>
      </c>
    </row>
    <row r="44" spans="2:6" x14ac:dyDescent="0.25">
      <c r="F44" s="68"/>
    </row>
    <row r="45" spans="2:6" x14ac:dyDescent="0.25">
      <c r="F45" s="68"/>
    </row>
    <row r="46" spans="2:6" x14ac:dyDescent="0.25">
      <c r="B46" s="31" t="s">
        <v>1</v>
      </c>
      <c r="C46" s="31" t="s">
        <v>2</v>
      </c>
      <c r="D46" s="31" t="s">
        <v>3</v>
      </c>
      <c r="E46" s="31" t="s">
        <v>4</v>
      </c>
      <c r="F46" s="88" t="s">
        <v>10</v>
      </c>
    </row>
    <row r="47" spans="2:6" ht="68.25" customHeight="1" x14ac:dyDescent="0.25">
      <c r="B47" s="104" t="s">
        <v>77</v>
      </c>
      <c r="C47" s="104" t="s">
        <v>78</v>
      </c>
      <c r="D47" s="38" t="s">
        <v>79</v>
      </c>
      <c r="E47" s="7" t="s">
        <v>80</v>
      </c>
      <c r="F47" s="94">
        <v>25</v>
      </c>
    </row>
    <row r="48" spans="2:6" ht="60" customHeight="1" x14ac:dyDescent="0.25">
      <c r="B48" s="105"/>
      <c r="C48" s="106"/>
      <c r="D48" s="42" t="s">
        <v>82</v>
      </c>
      <c r="E48" s="43" t="s">
        <v>80</v>
      </c>
      <c r="F48" s="69">
        <v>20</v>
      </c>
    </row>
    <row r="49" spans="2:6" ht="45" x14ac:dyDescent="0.25">
      <c r="B49" s="105"/>
      <c r="C49" s="104" t="s">
        <v>84</v>
      </c>
      <c r="D49" s="42" t="s">
        <v>85</v>
      </c>
      <c r="E49" s="42" t="s">
        <v>86</v>
      </c>
      <c r="F49" s="69">
        <v>14.35</v>
      </c>
    </row>
    <row r="50" spans="2:6" ht="60" x14ac:dyDescent="0.25">
      <c r="B50" s="106"/>
      <c r="C50" s="106"/>
      <c r="D50" s="24" t="s">
        <v>88</v>
      </c>
      <c r="E50" s="26" t="s">
        <v>86</v>
      </c>
      <c r="F50" s="11">
        <v>15</v>
      </c>
    </row>
  </sheetData>
  <mergeCells count="16">
    <mergeCell ref="B2:F4"/>
    <mergeCell ref="B8:B13"/>
    <mergeCell ref="C8:C10"/>
    <mergeCell ref="C11:C13"/>
    <mergeCell ref="B47:B50"/>
    <mergeCell ref="C47:C48"/>
    <mergeCell ref="C49:C50"/>
    <mergeCell ref="B17:B21"/>
    <mergeCell ref="C17:C19"/>
    <mergeCell ref="C20:C21"/>
    <mergeCell ref="B25:B27"/>
    <mergeCell ref="C25:C27"/>
    <mergeCell ref="B31:B32"/>
    <mergeCell ref="C31:C32"/>
    <mergeCell ref="B40:B43"/>
    <mergeCell ref="C41:C42"/>
  </mergeCells>
  <pageMargins left="0.7" right="0.7" top="0.75" bottom="0.75" header="0.3" footer="0.3"/>
  <pageSetup paperSize="9" scale="70" orientation="portrait" r:id="rId1"/>
  <rowBreaks count="1" manualBreakCount="1">
    <brk id="2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F50"/>
  <sheetViews>
    <sheetView topLeftCell="A13" zoomScaleNormal="100" workbookViewId="0">
      <selection activeCell="F21" sqref="F21"/>
    </sheetView>
  </sheetViews>
  <sheetFormatPr baseColWidth="10" defaultColWidth="9.140625" defaultRowHeight="15" x14ac:dyDescent="0.25"/>
  <cols>
    <col min="1" max="1" width="8" customWidth="1"/>
    <col min="2" max="2" width="19" customWidth="1"/>
    <col min="3" max="3" width="33.5703125" bestFit="1" customWidth="1"/>
    <col min="4" max="4" width="33.5703125" customWidth="1"/>
    <col min="5" max="5" width="16.5703125" customWidth="1"/>
    <col min="6" max="6" width="7.140625" style="20" customWidth="1"/>
  </cols>
  <sheetData>
    <row r="2" spans="2:6" x14ac:dyDescent="0.25">
      <c r="B2" s="111" t="s">
        <v>175</v>
      </c>
      <c r="C2" s="111"/>
      <c r="D2" s="111"/>
      <c r="E2" s="111"/>
      <c r="F2" s="111"/>
    </row>
    <row r="3" spans="2:6" x14ac:dyDescent="0.25">
      <c r="B3" s="111"/>
      <c r="C3" s="111"/>
      <c r="D3" s="111"/>
      <c r="E3" s="111"/>
      <c r="F3" s="111"/>
    </row>
    <row r="4" spans="2:6" ht="27" customHeight="1" x14ac:dyDescent="0.25">
      <c r="B4" s="111"/>
      <c r="C4" s="111"/>
      <c r="D4" s="111"/>
      <c r="E4" s="111"/>
      <c r="F4" s="111"/>
    </row>
    <row r="5" spans="2:6" ht="26.25" x14ac:dyDescent="0.25">
      <c r="B5" s="1"/>
      <c r="C5" s="1"/>
      <c r="D5" s="1"/>
      <c r="E5" s="1"/>
      <c r="F5" s="1"/>
    </row>
    <row r="7" spans="2:6" s="4" customFormat="1" ht="30" x14ac:dyDescent="0.25">
      <c r="B7" s="2" t="s">
        <v>1</v>
      </c>
      <c r="C7" s="2" t="s">
        <v>2</v>
      </c>
      <c r="D7" s="2" t="s">
        <v>3</v>
      </c>
      <c r="E7" s="2" t="s">
        <v>4</v>
      </c>
      <c r="F7" s="3" t="s">
        <v>174</v>
      </c>
    </row>
    <row r="8" spans="2:6" ht="78" customHeight="1" x14ac:dyDescent="0.25">
      <c r="B8" s="102" t="s">
        <v>22</v>
      </c>
      <c r="C8" s="103" t="s">
        <v>23</v>
      </c>
      <c r="D8" s="6" t="s">
        <v>24</v>
      </c>
      <c r="E8" s="7" t="s">
        <v>25</v>
      </c>
      <c r="F8" s="11">
        <v>513.01250000000005</v>
      </c>
    </row>
    <row r="9" spans="2:6" ht="48.75" customHeight="1" x14ac:dyDescent="0.25">
      <c r="B9" s="102"/>
      <c r="C9" s="103"/>
      <c r="D9" s="13" t="s">
        <v>27</v>
      </c>
      <c r="E9" s="7" t="s">
        <v>25</v>
      </c>
      <c r="F9" s="11">
        <v>237.69750000000002</v>
      </c>
    </row>
    <row r="10" spans="2:6" ht="45" x14ac:dyDescent="0.25">
      <c r="B10" s="102"/>
      <c r="C10" s="103"/>
      <c r="D10" s="14" t="s">
        <v>29</v>
      </c>
      <c r="E10" s="7" t="s">
        <v>25</v>
      </c>
      <c r="F10" s="11">
        <v>35.875</v>
      </c>
    </row>
    <row r="11" spans="2:6" ht="75" customHeight="1" x14ac:dyDescent="0.25">
      <c r="B11" s="102"/>
      <c r="C11" s="103" t="s">
        <v>31</v>
      </c>
      <c r="D11" s="14" t="s">
        <v>32</v>
      </c>
      <c r="E11" s="7" t="s">
        <v>25</v>
      </c>
      <c r="F11" s="11">
        <v>144.52500000000001</v>
      </c>
    </row>
    <row r="12" spans="2:6" ht="45" x14ac:dyDescent="0.25">
      <c r="B12" s="102"/>
      <c r="C12" s="103"/>
      <c r="D12" s="13" t="s">
        <v>34</v>
      </c>
      <c r="E12" s="7" t="s">
        <v>25</v>
      </c>
      <c r="F12" s="11">
        <v>375.2525</v>
      </c>
    </row>
    <row r="13" spans="2:6" ht="60" x14ac:dyDescent="0.25">
      <c r="B13" s="102"/>
      <c r="C13" s="103"/>
      <c r="D13" s="13" t="s">
        <v>36</v>
      </c>
      <c r="E13" s="7" t="s">
        <v>25</v>
      </c>
      <c r="F13" s="11">
        <v>80.564999999999998</v>
      </c>
    </row>
    <row r="14" spans="2:6" x14ac:dyDescent="0.25">
      <c r="B14" s="15"/>
      <c r="C14" s="16"/>
      <c r="D14" s="17"/>
      <c r="E14" s="4"/>
      <c r="F14" s="68"/>
    </row>
    <row r="15" spans="2:6" x14ac:dyDescent="0.25">
      <c r="B15" s="15"/>
      <c r="C15" s="16"/>
      <c r="D15" s="17"/>
      <c r="E15" s="4"/>
      <c r="F15" s="68"/>
    </row>
    <row r="16" spans="2:6" x14ac:dyDescent="0.25">
      <c r="B16" s="2" t="s">
        <v>1</v>
      </c>
      <c r="C16" s="2" t="s">
        <v>2</v>
      </c>
      <c r="D16" s="2" t="s">
        <v>3</v>
      </c>
      <c r="E16" s="2" t="s">
        <v>4</v>
      </c>
      <c r="F16" s="88" t="s">
        <v>10</v>
      </c>
    </row>
    <row r="17" spans="2:6" ht="54.75" customHeight="1" x14ac:dyDescent="0.25">
      <c r="B17" s="104" t="s">
        <v>38</v>
      </c>
      <c r="C17" s="104" t="s">
        <v>39</v>
      </c>
      <c r="D17" s="5" t="s">
        <v>40</v>
      </c>
      <c r="E17" s="7" t="s">
        <v>41</v>
      </c>
      <c r="F17" s="89">
        <v>7.38</v>
      </c>
    </row>
    <row r="18" spans="2:6" ht="45" x14ac:dyDescent="0.25">
      <c r="B18" s="105"/>
      <c r="C18" s="105"/>
      <c r="D18" s="27" t="s">
        <v>42</v>
      </c>
      <c r="E18" s="7" t="s">
        <v>41</v>
      </c>
      <c r="F18" s="11">
        <v>112.57575</v>
      </c>
    </row>
    <row r="19" spans="2:6" ht="45" x14ac:dyDescent="0.25">
      <c r="B19" s="105"/>
      <c r="C19" s="106"/>
      <c r="D19" s="30" t="s">
        <v>44</v>
      </c>
      <c r="E19" s="7" t="s">
        <v>41</v>
      </c>
      <c r="F19" s="11">
        <v>7.38</v>
      </c>
    </row>
    <row r="20" spans="2:6" ht="47.25" customHeight="1" x14ac:dyDescent="0.25">
      <c r="B20" s="105"/>
      <c r="C20" s="104" t="s">
        <v>45</v>
      </c>
      <c r="D20" s="30" t="s">
        <v>46</v>
      </c>
      <c r="E20" s="7" t="s">
        <v>41</v>
      </c>
      <c r="F20" s="11">
        <v>2</v>
      </c>
    </row>
    <row r="21" spans="2:6" ht="60" x14ac:dyDescent="0.25">
      <c r="B21" s="106"/>
      <c r="C21" s="106"/>
      <c r="D21" s="27" t="s">
        <v>47</v>
      </c>
      <c r="E21" s="7" t="s">
        <v>41</v>
      </c>
      <c r="F21" s="11">
        <v>3.69</v>
      </c>
    </row>
    <row r="22" spans="2:6" x14ac:dyDescent="0.25">
      <c r="F22" s="68"/>
    </row>
    <row r="23" spans="2:6" x14ac:dyDescent="0.25">
      <c r="F23" s="68"/>
    </row>
    <row r="24" spans="2:6" x14ac:dyDescent="0.25">
      <c r="B24" s="31" t="s">
        <v>1</v>
      </c>
      <c r="C24" s="31" t="s">
        <v>2</v>
      </c>
      <c r="D24" s="31" t="s">
        <v>3</v>
      </c>
      <c r="E24" s="31" t="s">
        <v>4</v>
      </c>
      <c r="F24" s="88" t="s">
        <v>10</v>
      </c>
    </row>
    <row r="25" spans="2:6" ht="41.25" customHeight="1" x14ac:dyDescent="0.25">
      <c r="B25" s="104" t="s">
        <v>48</v>
      </c>
      <c r="C25" s="104" t="s">
        <v>49</v>
      </c>
      <c r="D25" s="24" t="s">
        <v>50</v>
      </c>
      <c r="E25" s="7" t="s">
        <v>41</v>
      </c>
      <c r="F25" s="11">
        <v>23.37</v>
      </c>
    </row>
    <row r="26" spans="2:6" ht="41.25" customHeight="1" x14ac:dyDescent="0.25">
      <c r="B26" s="105"/>
      <c r="C26" s="105"/>
      <c r="D26" s="24" t="s">
        <v>51</v>
      </c>
      <c r="E26" s="7" t="s">
        <v>41</v>
      </c>
      <c r="F26" s="11">
        <v>3.69</v>
      </c>
    </row>
    <row r="27" spans="2:6" ht="48" customHeight="1" x14ac:dyDescent="0.25">
      <c r="B27" s="106"/>
      <c r="C27" s="106"/>
      <c r="D27" s="24" t="s">
        <v>52</v>
      </c>
      <c r="E27" s="7" t="s">
        <v>41</v>
      </c>
      <c r="F27" s="11">
        <v>9.84</v>
      </c>
    </row>
    <row r="28" spans="2:6" x14ac:dyDescent="0.25">
      <c r="F28" s="68"/>
    </row>
    <row r="29" spans="2:6" x14ac:dyDescent="0.25">
      <c r="F29" s="68"/>
    </row>
    <row r="30" spans="2:6" x14ac:dyDescent="0.25">
      <c r="B30" s="31" t="s">
        <v>1</v>
      </c>
      <c r="C30" s="31" t="s">
        <v>2</v>
      </c>
      <c r="D30" s="31" t="s">
        <v>3</v>
      </c>
      <c r="E30" s="31" t="s">
        <v>4</v>
      </c>
      <c r="F30" s="88" t="s">
        <v>10</v>
      </c>
    </row>
    <row r="31" spans="2:6" ht="74.25" customHeight="1" x14ac:dyDescent="0.25">
      <c r="B31" s="102" t="s">
        <v>53</v>
      </c>
      <c r="C31" s="102" t="s">
        <v>54</v>
      </c>
      <c r="D31" s="24" t="s">
        <v>55</v>
      </c>
      <c r="E31" s="7" t="s">
        <v>41</v>
      </c>
      <c r="F31" s="11">
        <v>5</v>
      </c>
    </row>
    <row r="32" spans="2:6" ht="74.25" customHeight="1" x14ac:dyDescent="0.25">
      <c r="B32" s="102"/>
      <c r="C32" s="102"/>
      <c r="D32" s="24" t="s">
        <v>56</v>
      </c>
      <c r="E32" s="7" t="s">
        <v>41</v>
      </c>
      <c r="F32" s="11">
        <v>2</v>
      </c>
    </row>
    <row r="33" spans="2:6" ht="74.25" hidden="1" customHeight="1" x14ac:dyDescent="0.25">
      <c r="B33" s="71"/>
      <c r="C33" s="71"/>
      <c r="D33" s="95"/>
      <c r="E33" s="4"/>
      <c r="F33" s="68"/>
    </row>
    <row r="34" spans="2:6" ht="74.25" hidden="1" customHeight="1" x14ac:dyDescent="0.25">
      <c r="B34" s="71"/>
      <c r="C34" s="71"/>
      <c r="D34" s="95"/>
      <c r="E34" s="4"/>
      <c r="F34" s="68"/>
    </row>
    <row r="35" spans="2:6" hidden="1" x14ac:dyDescent="0.25">
      <c r="F35" s="68"/>
    </row>
    <row r="36" spans="2:6" hidden="1" x14ac:dyDescent="0.25">
      <c r="B36" s="49" t="s">
        <v>90</v>
      </c>
      <c r="F36" s="68"/>
    </row>
    <row r="37" spans="2:6" x14ac:dyDescent="0.25">
      <c r="F37" s="68"/>
    </row>
    <row r="38" spans="2:6" x14ac:dyDescent="0.25">
      <c r="B38" s="49" t="s">
        <v>90</v>
      </c>
      <c r="F38" s="68"/>
    </row>
    <row r="39" spans="2:6" x14ac:dyDescent="0.25">
      <c r="B39" s="31" t="s">
        <v>1</v>
      </c>
      <c r="C39" s="31" t="s">
        <v>2</v>
      </c>
      <c r="D39" s="31" t="s">
        <v>3</v>
      </c>
      <c r="E39" s="31" t="s">
        <v>4</v>
      </c>
      <c r="F39" s="88" t="s">
        <v>10</v>
      </c>
    </row>
    <row r="40" spans="2:6" ht="80.25" customHeight="1" x14ac:dyDescent="0.25">
      <c r="B40" s="102" t="s">
        <v>67</v>
      </c>
      <c r="C40" s="5" t="s">
        <v>68</v>
      </c>
      <c r="D40" s="34" t="s">
        <v>68</v>
      </c>
      <c r="E40" s="7" t="s">
        <v>69</v>
      </c>
      <c r="F40" s="89">
        <v>30</v>
      </c>
    </row>
    <row r="41" spans="2:6" ht="81" customHeight="1" x14ac:dyDescent="0.25">
      <c r="B41" s="102"/>
      <c r="C41" s="102" t="s">
        <v>71</v>
      </c>
      <c r="D41" s="5" t="s">
        <v>72</v>
      </c>
      <c r="E41" s="7" t="s">
        <v>69</v>
      </c>
      <c r="F41" s="89">
        <v>30</v>
      </c>
    </row>
    <row r="42" spans="2:6" ht="45" x14ac:dyDescent="0.25">
      <c r="B42" s="102"/>
      <c r="C42" s="102"/>
      <c r="D42" s="26" t="s">
        <v>73</v>
      </c>
      <c r="E42" s="7" t="s">
        <v>69</v>
      </c>
      <c r="F42" s="11">
        <v>30</v>
      </c>
    </row>
    <row r="43" spans="2:6" ht="60" x14ac:dyDescent="0.25">
      <c r="B43" s="102"/>
      <c r="C43" s="5" t="s">
        <v>75</v>
      </c>
      <c r="D43" s="24" t="s">
        <v>76</v>
      </c>
      <c r="E43" s="7" t="s">
        <v>69</v>
      </c>
      <c r="F43" s="11">
        <v>30</v>
      </c>
    </row>
    <row r="44" spans="2:6" x14ac:dyDescent="0.25">
      <c r="F44" s="68"/>
    </row>
    <row r="45" spans="2:6" x14ac:dyDescent="0.25">
      <c r="F45" s="68"/>
    </row>
    <row r="46" spans="2:6" x14ac:dyDescent="0.25">
      <c r="B46" s="31" t="s">
        <v>1</v>
      </c>
      <c r="C46" s="31" t="s">
        <v>2</v>
      </c>
      <c r="D46" s="31" t="s">
        <v>3</v>
      </c>
      <c r="E46" s="31" t="s">
        <v>4</v>
      </c>
      <c r="F46" s="88" t="s">
        <v>10</v>
      </c>
    </row>
    <row r="47" spans="2:6" ht="68.25" customHeight="1" x14ac:dyDescent="0.25">
      <c r="B47" s="104" t="s">
        <v>77</v>
      </c>
      <c r="C47" s="104" t="s">
        <v>78</v>
      </c>
      <c r="D47" s="38" t="s">
        <v>79</v>
      </c>
      <c r="E47" s="7" t="s">
        <v>80</v>
      </c>
      <c r="F47" s="94">
        <v>30</v>
      </c>
    </row>
    <row r="48" spans="2:6" ht="60" customHeight="1" x14ac:dyDescent="0.25">
      <c r="B48" s="105"/>
      <c r="C48" s="106"/>
      <c r="D48" s="42" t="s">
        <v>82</v>
      </c>
      <c r="E48" s="43" t="s">
        <v>80</v>
      </c>
      <c r="F48" s="69">
        <v>30.75</v>
      </c>
    </row>
    <row r="49" spans="2:6" ht="45" x14ac:dyDescent="0.25">
      <c r="B49" s="105"/>
      <c r="C49" s="104" t="s">
        <v>84</v>
      </c>
      <c r="D49" s="42" t="s">
        <v>85</v>
      </c>
      <c r="E49" s="42" t="s">
        <v>86</v>
      </c>
      <c r="F49" s="69">
        <v>25</v>
      </c>
    </row>
    <row r="50" spans="2:6" ht="60" x14ac:dyDescent="0.25">
      <c r="B50" s="106"/>
      <c r="C50" s="106"/>
      <c r="D50" s="24" t="s">
        <v>88</v>
      </c>
      <c r="E50" s="26" t="s">
        <v>86</v>
      </c>
      <c r="F50" s="11">
        <v>15</v>
      </c>
    </row>
  </sheetData>
  <mergeCells count="16">
    <mergeCell ref="B2:F4"/>
    <mergeCell ref="B8:B13"/>
    <mergeCell ref="C8:C10"/>
    <mergeCell ref="C11:C13"/>
    <mergeCell ref="B47:B50"/>
    <mergeCell ref="C47:C48"/>
    <mergeCell ref="C49:C50"/>
    <mergeCell ref="B17:B21"/>
    <mergeCell ref="C17:C19"/>
    <mergeCell ref="C20:C21"/>
    <mergeCell ref="B25:B27"/>
    <mergeCell ref="C25:C27"/>
    <mergeCell ref="B31:B32"/>
    <mergeCell ref="C31:C32"/>
    <mergeCell ref="B40:B43"/>
    <mergeCell ref="C41:C42"/>
  </mergeCells>
  <pageMargins left="0.7" right="0.7" top="0.75" bottom="0.75" header="0.3" footer="0.3"/>
  <pageSetup paperSize="9" scale="70" orientation="portrait" r:id="rId1"/>
  <rowBreaks count="1" manualBreakCount="1">
    <brk id="28" max="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Hoja1</vt:lpstr>
      <vt:lpstr>PUE</vt:lpstr>
      <vt:lpstr>Yan</vt:lpstr>
      <vt:lpstr>Lluy</vt:lpstr>
      <vt:lpstr>Cal</vt:lpstr>
      <vt:lpstr>Sor</vt:lpstr>
      <vt:lpstr>Jep</vt:lpstr>
      <vt:lpstr>Jer</vt:lpstr>
      <vt:lpstr>Roq</vt:lpstr>
      <vt:lpstr>Hos</vt:lpstr>
      <vt:lpstr>CSMC-M</vt:lpstr>
      <vt:lpstr>Total</vt:lpstr>
      <vt:lpstr>CONSOLIDADO</vt:lpstr>
      <vt:lpstr>Roq!Área_de_impresión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2025-01-22T20:55:40Z</dcterms:modified>
</cp:coreProperties>
</file>