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AN CARLOS\2021\DEMANDA\DEMANDA MES DE DICIEMBRE RED MOYOBAMBA\"/>
    </mc:Choice>
  </mc:AlternateContent>
  <bookViews>
    <workbookView xWindow="0" yWindow="0" windowWidth="21570" windowHeight="10065"/>
  </bookViews>
  <sheets>
    <sheet name="FORMATO" sheetId="1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1" l="1"/>
  <c r="M18" i="1" l="1"/>
  <c r="K88" i="1" l="1"/>
  <c r="I51" i="1" l="1"/>
  <c r="H51" i="1"/>
  <c r="G51" i="1" l="1"/>
  <c r="E51" i="1" l="1"/>
  <c r="P88" i="1" l="1"/>
  <c r="P85" i="1"/>
  <c r="P82" i="1"/>
  <c r="O88" i="1" l="1"/>
  <c r="O76" i="1" l="1"/>
  <c r="J91" i="1" l="1"/>
  <c r="I88" i="1"/>
  <c r="F79" i="1" l="1"/>
  <c r="G79" i="1"/>
  <c r="H79" i="1"/>
  <c r="I79" i="1"/>
  <c r="J79" i="1"/>
  <c r="K79" i="1"/>
  <c r="L79" i="1"/>
  <c r="M79" i="1"/>
  <c r="N79" i="1"/>
  <c r="O79" i="1"/>
  <c r="P79" i="1"/>
  <c r="E79" i="1"/>
  <c r="N18" i="1" l="1"/>
  <c r="F24" i="1" l="1"/>
  <c r="O82" i="1" l="1"/>
  <c r="N82" i="1" l="1"/>
  <c r="F85" i="1" l="1"/>
  <c r="I85" i="1"/>
  <c r="J85" i="1"/>
  <c r="K85" i="1"/>
  <c r="M85" i="1"/>
  <c r="I82" i="1"/>
  <c r="J82" i="1"/>
  <c r="K82" i="1"/>
  <c r="L82" i="1"/>
  <c r="M82" i="1"/>
  <c r="E88" i="1" l="1"/>
  <c r="F88" i="1"/>
  <c r="G88" i="1"/>
  <c r="E82" i="1"/>
  <c r="F82" i="1"/>
  <c r="G82" i="1"/>
  <c r="H82" i="1"/>
  <c r="E85" i="1"/>
  <c r="H85" i="1"/>
  <c r="L91" i="1" l="1"/>
  <c r="Q48" i="1" l="1"/>
  <c r="Q49" i="1"/>
  <c r="L53" i="1" l="1"/>
  <c r="K67" i="1" l="1"/>
  <c r="P67" i="1" l="1"/>
  <c r="P53" i="1" l="1"/>
  <c r="P56" i="1"/>
  <c r="P59" i="1"/>
  <c r="P70" i="1"/>
  <c r="O85" i="1"/>
  <c r="P91" i="1"/>
  <c r="P104" i="1"/>
  <c r="P101" i="1"/>
  <c r="P98" i="1"/>
  <c r="P76" i="1"/>
  <c r="P73" i="1"/>
  <c r="P62" i="1"/>
  <c r="P50" i="1"/>
  <c r="P47" i="1"/>
  <c r="P44" i="1"/>
  <c r="P41" i="1"/>
  <c r="P38" i="1"/>
  <c r="P35" i="1"/>
  <c r="P32" i="1"/>
  <c r="P27" i="1"/>
  <c r="P24" i="1"/>
  <c r="P21" i="1"/>
  <c r="P15" i="1"/>
  <c r="P18" i="1"/>
  <c r="O24" i="1" l="1"/>
  <c r="N76" i="1" l="1"/>
  <c r="N24" i="1" l="1"/>
  <c r="M76" i="1" l="1"/>
  <c r="M24" i="1" l="1"/>
  <c r="L76" i="1" l="1"/>
  <c r="L24" i="1" l="1"/>
  <c r="K76" i="1" l="1"/>
  <c r="K24" i="1" l="1"/>
  <c r="J76" i="1" l="1"/>
  <c r="J70" i="1"/>
  <c r="J24" i="1" l="1"/>
  <c r="J21" i="1" l="1"/>
  <c r="I76" i="1" l="1"/>
  <c r="I24" i="1" l="1"/>
  <c r="I18" i="1"/>
  <c r="I21" i="1" l="1"/>
  <c r="H76" i="1"/>
  <c r="H24" i="1" l="1"/>
  <c r="E38" i="1" l="1"/>
  <c r="F38" i="1"/>
  <c r="G38" i="1"/>
  <c r="G76" i="1" l="1"/>
  <c r="G24" i="1" l="1"/>
  <c r="G18" i="1"/>
  <c r="G59" i="1" l="1"/>
  <c r="H59" i="1"/>
  <c r="I59" i="1"/>
  <c r="J59" i="1"/>
  <c r="K59" i="1"/>
  <c r="L59" i="1"/>
  <c r="M59" i="1"/>
  <c r="N59" i="1"/>
  <c r="O59" i="1"/>
  <c r="F59" i="1"/>
  <c r="E24" i="1"/>
  <c r="G56" i="1" l="1"/>
  <c r="H56" i="1"/>
  <c r="I56" i="1"/>
  <c r="J56" i="1"/>
  <c r="K56" i="1"/>
  <c r="L56" i="1"/>
  <c r="M56" i="1"/>
  <c r="N56" i="1"/>
  <c r="O56" i="1"/>
  <c r="F56" i="1"/>
  <c r="F76" i="1" l="1"/>
  <c r="E76" i="1"/>
  <c r="F73" i="1"/>
  <c r="E15" i="1"/>
  <c r="Q23" i="1" l="1"/>
  <c r="Q22" i="1"/>
  <c r="Q24" i="1" l="1"/>
  <c r="Q78" i="1"/>
  <c r="Q77" i="1"/>
  <c r="Q75" i="1"/>
  <c r="Q74" i="1"/>
  <c r="Q79" i="1" l="1"/>
  <c r="Q76" i="1"/>
  <c r="O101" i="1"/>
  <c r="N101" i="1"/>
  <c r="M101" i="1"/>
  <c r="L101" i="1"/>
  <c r="K101" i="1"/>
  <c r="J101" i="1"/>
  <c r="I101" i="1"/>
  <c r="H101" i="1"/>
  <c r="G101" i="1"/>
  <c r="F101" i="1"/>
  <c r="E101" i="1"/>
  <c r="O104" i="1"/>
  <c r="N104" i="1"/>
  <c r="M104" i="1"/>
  <c r="L104" i="1"/>
  <c r="K104" i="1"/>
  <c r="J104" i="1"/>
  <c r="I104" i="1"/>
  <c r="H104" i="1"/>
  <c r="G104" i="1"/>
  <c r="F104" i="1"/>
  <c r="E104" i="1"/>
  <c r="Q103" i="1"/>
  <c r="Q102" i="1"/>
  <c r="Q104" i="1" l="1"/>
  <c r="Q100" i="1"/>
  <c r="Q99" i="1"/>
  <c r="O98" i="1"/>
  <c r="N98" i="1"/>
  <c r="M98" i="1"/>
  <c r="L98" i="1"/>
  <c r="K98" i="1"/>
  <c r="J98" i="1"/>
  <c r="I98" i="1"/>
  <c r="H98" i="1"/>
  <c r="G98" i="1"/>
  <c r="F98" i="1"/>
  <c r="E98" i="1"/>
  <c r="Q97" i="1"/>
  <c r="Q96" i="1"/>
  <c r="O91" i="1"/>
  <c r="N91" i="1"/>
  <c r="M91" i="1"/>
  <c r="K91" i="1"/>
  <c r="I91" i="1"/>
  <c r="H91" i="1"/>
  <c r="G91" i="1"/>
  <c r="F91" i="1"/>
  <c r="Q89" i="1"/>
  <c r="N88" i="1"/>
  <c r="M88" i="1"/>
  <c r="L88" i="1"/>
  <c r="J88" i="1"/>
  <c r="H88" i="1"/>
  <c r="Q87" i="1"/>
  <c r="Q86" i="1"/>
  <c r="N85" i="1"/>
  <c r="L85" i="1"/>
  <c r="G85" i="1"/>
  <c r="Q84" i="1"/>
  <c r="Q83" i="1"/>
  <c r="Q81" i="1"/>
  <c r="Q80" i="1"/>
  <c r="O73" i="1"/>
  <c r="N73" i="1"/>
  <c r="M73" i="1"/>
  <c r="L73" i="1"/>
  <c r="K73" i="1"/>
  <c r="J73" i="1"/>
  <c r="I73" i="1"/>
  <c r="H73" i="1"/>
  <c r="G73" i="1"/>
  <c r="E73" i="1"/>
  <c r="Q72" i="1"/>
  <c r="Q71" i="1"/>
  <c r="O70" i="1"/>
  <c r="N70" i="1"/>
  <c r="M70" i="1"/>
  <c r="L70" i="1"/>
  <c r="K70" i="1"/>
  <c r="I70" i="1"/>
  <c r="H70" i="1"/>
  <c r="G70" i="1"/>
  <c r="F70" i="1"/>
  <c r="E70" i="1"/>
  <c r="Q69" i="1"/>
  <c r="Q68" i="1"/>
  <c r="O67" i="1"/>
  <c r="N67" i="1"/>
  <c r="M67" i="1"/>
  <c r="L67" i="1"/>
  <c r="J67" i="1"/>
  <c r="I67" i="1"/>
  <c r="H67" i="1"/>
  <c r="G67" i="1"/>
  <c r="F67" i="1"/>
  <c r="E67" i="1"/>
  <c r="Q66" i="1"/>
  <c r="Q65" i="1"/>
  <c r="O62" i="1"/>
  <c r="N62" i="1"/>
  <c r="M62" i="1"/>
  <c r="L62" i="1"/>
  <c r="K62" i="1"/>
  <c r="J62" i="1"/>
  <c r="I62" i="1"/>
  <c r="H62" i="1"/>
  <c r="G62" i="1"/>
  <c r="F62" i="1"/>
  <c r="E62" i="1"/>
  <c r="Q61" i="1"/>
  <c r="Q60" i="1"/>
  <c r="Q54" i="1"/>
  <c r="O53" i="1"/>
  <c r="N53" i="1"/>
  <c r="M53" i="1"/>
  <c r="K53" i="1"/>
  <c r="J53" i="1"/>
  <c r="I53" i="1"/>
  <c r="H53" i="1"/>
  <c r="G53" i="1"/>
  <c r="F53" i="1"/>
  <c r="Q52" i="1"/>
  <c r="O50" i="1"/>
  <c r="N50" i="1"/>
  <c r="M50" i="1"/>
  <c r="L50" i="1"/>
  <c r="K50" i="1"/>
  <c r="J50" i="1"/>
  <c r="I50" i="1"/>
  <c r="H50" i="1"/>
  <c r="G50" i="1"/>
  <c r="F50" i="1"/>
  <c r="E50" i="1"/>
  <c r="O47" i="1"/>
  <c r="N47" i="1"/>
  <c r="M47" i="1"/>
  <c r="L47" i="1"/>
  <c r="K47" i="1"/>
  <c r="J47" i="1"/>
  <c r="I47" i="1"/>
  <c r="H47" i="1"/>
  <c r="G47" i="1"/>
  <c r="F47" i="1"/>
  <c r="E47" i="1"/>
  <c r="Q46" i="1"/>
  <c r="Q45" i="1"/>
  <c r="O44" i="1"/>
  <c r="N44" i="1"/>
  <c r="M44" i="1"/>
  <c r="L44" i="1"/>
  <c r="K44" i="1"/>
  <c r="J44" i="1"/>
  <c r="I44" i="1"/>
  <c r="H44" i="1"/>
  <c r="G44" i="1"/>
  <c r="F44" i="1"/>
  <c r="E44" i="1"/>
  <c r="Q43" i="1"/>
  <c r="Q42" i="1"/>
  <c r="O41" i="1"/>
  <c r="N41" i="1"/>
  <c r="M41" i="1"/>
  <c r="L41" i="1"/>
  <c r="K41" i="1"/>
  <c r="J41" i="1"/>
  <c r="I41" i="1"/>
  <c r="H41" i="1"/>
  <c r="G41" i="1"/>
  <c r="F41" i="1"/>
  <c r="E41" i="1"/>
  <c r="Q40" i="1"/>
  <c r="Q39" i="1"/>
  <c r="O38" i="1"/>
  <c r="N38" i="1"/>
  <c r="M38" i="1"/>
  <c r="L38" i="1"/>
  <c r="K38" i="1"/>
  <c r="J38" i="1"/>
  <c r="I38" i="1"/>
  <c r="H38" i="1"/>
  <c r="Q37" i="1"/>
  <c r="Q36" i="1"/>
  <c r="O35" i="1"/>
  <c r="N35" i="1"/>
  <c r="M35" i="1"/>
  <c r="L35" i="1"/>
  <c r="K35" i="1"/>
  <c r="J35" i="1"/>
  <c r="I35" i="1"/>
  <c r="H35" i="1"/>
  <c r="G35" i="1"/>
  <c r="F35" i="1"/>
  <c r="E35" i="1"/>
  <c r="Q34" i="1"/>
  <c r="Q33" i="1"/>
  <c r="O32" i="1"/>
  <c r="N32" i="1"/>
  <c r="M32" i="1"/>
  <c r="L32" i="1"/>
  <c r="K32" i="1"/>
  <c r="J32" i="1"/>
  <c r="I32" i="1"/>
  <c r="H32" i="1"/>
  <c r="G32" i="1"/>
  <c r="F32" i="1"/>
  <c r="E32" i="1"/>
  <c r="Q31" i="1"/>
  <c r="Q30" i="1"/>
  <c r="Q26" i="1"/>
  <c r="Q25" i="1"/>
  <c r="O27" i="1"/>
  <c r="N27" i="1"/>
  <c r="M27" i="1"/>
  <c r="L27" i="1"/>
  <c r="K27" i="1"/>
  <c r="J27" i="1"/>
  <c r="I27" i="1"/>
  <c r="H27" i="1"/>
  <c r="G27" i="1"/>
  <c r="F27" i="1"/>
  <c r="E27" i="1"/>
  <c r="O21" i="1"/>
  <c r="N21" i="1"/>
  <c r="M21" i="1"/>
  <c r="L21" i="1"/>
  <c r="K21" i="1"/>
  <c r="H21" i="1"/>
  <c r="G21" i="1"/>
  <c r="F21" i="1"/>
  <c r="E21" i="1"/>
  <c r="Q20" i="1"/>
  <c r="Q19" i="1"/>
  <c r="O18" i="1"/>
  <c r="L18" i="1"/>
  <c r="K18" i="1"/>
  <c r="J18" i="1"/>
  <c r="H18" i="1"/>
  <c r="F18" i="1"/>
  <c r="E18" i="1"/>
  <c r="Q17" i="1"/>
  <c r="Q16" i="1"/>
  <c r="Q14" i="1"/>
  <c r="Q13" i="1"/>
  <c r="O15" i="1"/>
  <c r="N15" i="1"/>
  <c r="M15" i="1"/>
  <c r="L15" i="1"/>
  <c r="K15" i="1"/>
  <c r="J15" i="1"/>
  <c r="I15" i="1"/>
  <c r="H15" i="1"/>
  <c r="G15" i="1"/>
  <c r="F15" i="1"/>
  <c r="Q85" i="1" l="1"/>
  <c r="Q82" i="1"/>
  <c r="Q88" i="1"/>
  <c r="Q73" i="1"/>
  <c r="Q47" i="1"/>
  <c r="Q41" i="1"/>
  <c r="Q18" i="1"/>
  <c r="Q15" i="1"/>
  <c r="Q21" i="1"/>
  <c r="Q101" i="1"/>
  <c r="Q32" i="1"/>
  <c r="Q38" i="1"/>
  <c r="Q44" i="1"/>
  <c r="Q50" i="1"/>
  <c r="Q62" i="1"/>
  <c r="Q35" i="1"/>
  <c r="Q98" i="1"/>
  <c r="Q67" i="1"/>
  <c r="Q70" i="1"/>
  <c r="Q27" i="1"/>
  <c r="E91" i="1"/>
  <c r="Q57" i="1"/>
  <c r="Q90" i="1"/>
  <c r="Q91" i="1" s="1"/>
  <c r="Q58" i="1"/>
  <c r="E59" i="1" l="1"/>
  <c r="Q59" i="1"/>
  <c r="E56" i="1" l="1"/>
  <c r="Q55" i="1"/>
  <c r="Q56" i="1" s="1"/>
  <c r="E53" i="1"/>
  <c r="Q51" i="1"/>
  <c r="Q53" i="1" s="1"/>
</calcChain>
</file>

<file path=xl/comments1.xml><?xml version="1.0" encoding="utf-8"?>
<comments xmlns="http://schemas.openxmlformats.org/spreadsheetml/2006/main">
  <authors>
    <author>HOSPITAL MOYOBAMBA</author>
  </authors>
  <commentList>
    <comment ref="H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<sst xmlns="http://schemas.openxmlformats.org/spreadsheetml/2006/main" count="242" uniqueCount="172">
  <si>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</si>
  <si>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</si>
  <si>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</si>
  <si>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</si>
  <si>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</si>
  <si>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</si>
  <si>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</si>
  <si>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</si>
  <si>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</si>
  <si>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</si>
  <si>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</si>
  <si>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</si>
  <si>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</si>
  <si>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</si>
  <si>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</si>
  <si>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</si>
  <si>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</si>
  <si>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</si>
  <si>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</si>
  <si>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</si>
  <si>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</si>
  <si>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</si>
  <si>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</si>
  <si>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</si>
  <si>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</si>
  <si>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</si>
  <si>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</si>
  <si>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</si>
  <si>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</si>
  <si>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</si>
  <si>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</si>
  <si>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</si>
  <si>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</si>
  <si>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</si>
  <si>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</si>
  <si>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</si>
  <si>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</si>
  <si>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</si>
  <si>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</si>
  <si>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</si>
  <si>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</si>
  <si>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</si>
  <si>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</si>
  <si>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</si>
  <si>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</si>
  <si>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</si>
  <si>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</si>
  <si>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</si>
  <si>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</si>
  <si>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</si>
  <si>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</si>
  <si>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</si>
  <si>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</si>
  <si>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</si>
  <si>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</si>
  <si>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</si>
  <si>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</si>
  <si>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</si>
  <si>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</si>
  <si>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</si>
  <si>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</si>
  <si>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</si>
  <si>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</si>
  <si>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</si>
  <si>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</si>
  <si>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</si>
  <si>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</si>
  <si>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</si>
  <si>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</si>
  <si>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</si>
  <si>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</si>
  <si>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</si>
  <si>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</si>
  <si>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</si>
  <si>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</si>
  <si>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</si>
  <si>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</si>
  <si>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</si>
  <si>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</si>
  <si>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</si>
  <si>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</si>
  <si>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</si>
  <si>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</si>
  <si>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</si>
  <si>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</si>
  <si>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</si>
  <si>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</si>
  <si>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t>Reporte del Servicio</t>
  </si>
  <si>
    <t>Rendimiento Hora Medico</t>
  </si>
  <si>
    <t>Control de Personal, Rol Mensual</t>
  </si>
  <si>
    <t>Productividad Hora Medico</t>
  </si>
  <si>
    <t>A. INDICADORES DE PRODUCCIÓN Y RENDIMIENTO</t>
  </si>
  <si>
    <t>ESTABLECIMIENTO:</t>
  </si>
  <si>
    <t>AÑO:</t>
  </si>
  <si>
    <t>Valor Productividad Hora Medico</t>
  </si>
  <si>
    <t>Valor Rendimiento Hora Medico</t>
  </si>
  <si>
    <t>Valor Concentración</t>
  </si>
  <si>
    <t>Valor Utilización de los Consultorios (Médicos)</t>
  </si>
  <si>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</t>
    </r>
  </si>
  <si>
    <r>
      <t xml:space="preserve">N° de horas médico </t>
    </r>
    <r>
      <rPr>
        <b/>
        <sz val="9"/>
        <rFont val="Calibri"/>
        <family val="2"/>
      </rPr>
      <t>Programadas</t>
    </r>
  </si>
  <si>
    <r>
      <t xml:space="preserve">N° de horas médico </t>
    </r>
    <r>
      <rPr>
        <b/>
        <sz val="9"/>
        <rFont val="Calibri"/>
        <family val="2"/>
      </rPr>
      <t>Efectivas</t>
    </r>
  </si>
  <si>
    <r>
      <t xml:space="preserve">HOJA </t>
    </r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Externa),  Cuaderno de Registro de Ingresos y Egresos de Pacientes</t>
    </r>
  </si>
  <si>
    <t>Valor Promedio de Análisis de Laboratorio por Consulta Externa</t>
  </si>
  <si>
    <t>Valor Promedio de Permanencia</t>
  </si>
  <si>
    <t>Valor Intervalo de Sustitución cama</t>
  </si>
  <si>
    <t>Valor Porcentaje  Ocupación  de Camas  (Factor: 100)</t>
  </si>
  <si>
    <t>Valor Rendimiento Cama</t>
  </si>
  <si>
    <t>Valor Razón de Emergencias por Consulta Médicas</t>
  </si>
  <si>
    <t>Valor Razón de Urgencias por Consulta Médicas</t>
  </si>
  <si>
    <t>Valor Rendimiento de Sala de Operaciones</t>
  </si>
  <si>
    <t>Valor Rendimiento de Sala de Operaciones (para Cirugías de Emergencia)</t>
  </si>
  <si>
    <t>Valor Rendimiento de Sala de Operaciones (para Cirugías Electivas)</t>
  </si>
  <si>
    <t>Valor Grado de Resolutividad del Establecimiento de Salud    (Factor: 100)</t>
  </si>
  <si>
    <t>Valor Porcentaje de Infecciones Intrahospitalarias      (Factor: 100)</t>
  </si>
  <si>
    <t>Valor Tasa Neta de Mortalidad (Factor: 100)</t>
  </si>
  <si>
    <t>Valor Tasa de Cesárea (Factor: 100)</t>
  </si>
  <si>
    <t>Valor Tasa de Mortalidad Perinatal (Factor: 1000)</t>
  </si>
  <si>
    <t>Valor Mortalidad Neonatal Precoz (Factor: 1000)</t>
  </si>
  <si>
    <t>Valor  Mortalidad Neonatal Tardía (Factor: 1000)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</si>
  <si>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</si>
  <si>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</si>
  <si>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</si>
  <si>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</si>
  <si>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</si>
  <si>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</si>
  <si>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</si>
  <si>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</si>
  <si>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</si>
  <si>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</si>
  <si>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</si>
  <si>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</si>
  <si>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</si>
  <si>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DIRESA/GERESA:</t>
  </si>
  <si>
    <t>Valor  Porcentaje de Cirugías Suspendidas (factor: 100)</t>
  </si>
  <si>
    <t>Porcentaje de Pacientes en Sala de Observación de Emergencia con Estancia Mayor o Igual a 12 horas           (factor: 100)</t>
  </si>
  <si>
    <t>Total de pacientes atendidos por daño determinado</t>
  </si>
  <si>
    <t>Libro de Emergencia (*)
(*) debe registrar la hora de ingreso a la sala de emergencia y la
hora de inicio de la atención médica.</t>
  </si>
  <si>
    <t>D. INDICADORES DE EMERGENCIA (Convenios de Gestión)</t>
  </si>
  <si>
    <t>N° de atendidos por daño específico en el mismo periodo</t>
  </si>
  <si>
    <t>Libro de Emergencia
Libro de Egresos</t>
  </si>
  <si>
    <t>Libro de Emergencia</t>
  </si>
  <si>
    <t>Libro de Emergencia, Censo diario de pacientes</t>
  </si>
  <si>
    <t>N° de pacientes censados en el mismo periodo</t>
  </si>
  <si>
    <t>Tasa de Mortalidad Específica en Emergencia (factor: 100)</t>
  </si>
  <si>
    <t>N° de fallecidos en Emergencia por daño específico en un periodo</t>
  </si>
  <si>
    <t>Tiempo de Acceso para Daños Seleccionados de Prioridad II</t>
  </si>
  <si>
    <t>Suma de tiempo transcurrido desde el ingreso del paciente a sala de emergencia hasta el inicio de la atención</t>
  </si>
  <si>
    <t>N° de pacientes con estancia mayor o igual a 12 horas en sala de emergencia en un periodo</t>
  </si>
  <si>
    <t>Valor  Tiempo de Acceso para Daños Seleccionados de Prioridad II</t>
  </si>
  <si>
    <t>Valor  Porcentaje de Pacientes en Sala de Observación de Emergencia con Estancia Mayor o Igual a 12 horas  (factor: 100)</t>
  </si>
  <si>
    <t>Valor  Tasa de Mortalidad Específica en Emergencia  (factor: 100)</t>
  </si>
  <si>
    <t xml:space="preserve">CÓDIGO RENIPRESS </t>
  </si>
  <si>
    <t>FORMATO DE REPORTE:  INDICADORES HOSPITALARIOS</t>
  </si>
  <si>
    <t>SAN MARTIN</t>
  </si>
  <si>
    <t>HOSPITAL II.1 MOYOBAMBA</t>
  </si>
  <si>
    <t>000006733</t>
  </si>
  <si>
    <t>Tasa neta de Abortos                (Factor: 100)</t>
  </si>
  <si>
    <t>Cobertura de Partos            (Factor: 100)</t>
  </si>
  <si>
    <t>N° de Abortos en periodo x 100</t>
  </si>
  <si>
    <t>N° de Partos Atendidos en el mismo periodo</t>
  </si>
  <si>
    <t>N° de Partos   x 100</t>
  </si>
  <si>
    <t>N° de Gestantes controladas</t>
  </si>
  <si>
    <t>Cumplimiento Hora Medico</t>
  </si>
  <si>
    <t>HIS (sistema de consulta externa)</t>
  </si>
  <si>
    <t>N° de horas medicos programados</t>
  </si>
  <si>
    <t>N° de horas medicos efectivas de atencion del hospital</t>
  </si>
  <si>
    <t>Valor de cumplimiento de hora medico</t>
  </si>
  <si>
    <t>Porcentaje de Sala de Operaciones (para Cirugías de Emergencia)</t>
  </si>
  <si>
    <t>Porcentaje de Sala de Operaciones (para Cirugías Efectivas)</t>
  </si>
  <si>
    <t>Nº de intervenciones quirurgicas programadas</t>
  </si>
  <si>
    <t>Nº Intervenciones Quirúrgicas Programadas Ejecutadas (Cirugías Efectivas)</t>
  </si>
  <si>
    <t>Nº de intervenciones quirurgicasejecutadas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</si>
</sst>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Bodoni MT Black"/>
      <family val="1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20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center" wrapText="1"/>
    </xf>
    <xf numFmtId="1" fontId="3" fillId="2" borderId="32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34" xfId="0" applyNumberFormat="1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3" fillId="2" borderId="37" xfId="0" applyNumberFormat="1" applyFont="1" applyFill="1" applyBorder="1" applyAlignment="1">
      <alignment horizontal="center" vertical="center" wrapText="1"/>
    </xf>
    <xf numFmtId="2" fontId="2" fillId="0" borderId="42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 wrapText="1"/>
    </xf>
    <xf numFmtId="1" fontId="3" fillId="2" borderId="45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1" fontId="2" fillId="2" borderId="52" xfId="0" applyNumberFormat="1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164" fontId="2" fillId="4" borderId="53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3" fillId="2" borderId="46" xfId="0" applyNumberFormat="1" applyFont="1" applyFill="1" applyBorder="1" applyAlignment="1">
      <alignment horizontal="center" vertical="center" wrapText="1"/>
    </xf>
    <xf numFmtId="1" fontId="3" fillId="2" borderId="54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30" xfId="0" applyNumberFormat="1" applyFont="1" applyFill="1" applyBorder="1" applyAlignment="1">
      <alignment horizontal="center" vertical="center" wrapText="1"/>
    </xf>
    <xf numFmtId="1" fontId="2" fillId="0" borderId="3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" fontId="10" fillId="0" borderId="0" xfId="0" applyNumberFormat="1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right"/>
    </xf>
    <xf numFmtId="2" fontId="10" fillId="0" borderId="0" xfId="0" applyNumberFormat="1" applyFont="1"/>
    <xf numFmtId="1" fontId="10" fillId="0" borderId="0" xfId="0" applyNumberFormat="1" applyFont="1"/>
    <xf numFmtId="0" fontId="10" fillId="0" borderId="0" xfId="0" applyFont="1" applyBorder="1" applyAlignment="1">
      <alignment horizontal="left" indent="1"/>
    </xf>
    <xf numFmtId="49" fontId="10" fillId="0" borderId="9" xfId="0" applyNumberFormat="1" applyFont="1" applyBorder="1" applyAlignment="1">
      <alignment horizontal="left" indent="1"/>
    </xf>
    <xf numFmtId="2" fontId="10" fillId="0" borderId="28" xfId="0" applyNumberFormat="1" applyFont="1" applyBorder="1" applyAlignment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1" fontId="2" fillId="3" borderId="20" xfId="0" applyNumberFormat="1" applyFont="1" applyFill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" fillId="5" borderId="7" xfId="0" applyFont="1" applyFill="1" applyBorder="1" applyAlignment="1">
      <alignment horizontal="centerContinuous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1" fontId="2" fillId="5" borderId="20" xfId="0" applyNumberFormat="1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center" vertical="center" wrapText="1"/>
    </xf>
    <xf numFmtId="0" fontId="13" fillId="0" borderId="0" xfId="0" applyFont="1"/>
    <xf numFmtId="1" fontId="3" fillId="0" borderId="22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1" fontId="3" fillId="2" borderId="44" xfId="0" applyNumberFormat="1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0" borderId="48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/>
    <xf numFmtId="0" fontId="10" fillId="2" borderId="0" xfId="0" applyFont="1" applyFill="1"/>
    <xf numFmtId="1" fontId="10" fillId="2" borderId="0" xfId="0" applyNumberFormat="1" applyFont="1" applyFill="1" applyAlignment="1">
      <alignment horizontal="centerContinuous"/>
    </xf>
    <xf numFmtId="1" fontId="2" fillId="2" borderId="33" xfId="0" applyNumberFormat="1" applyFont="1" applyFill="1" applyBorder="1" applyAlignment="1">
      <alignment horizontal="center" vertical="center" wrapText="1"/>
    </xf>
    <xf numFmtId="1" fontId="2" fillId="2" borderId="44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1" fontId="2" fillId="3" borderId="56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center" vertical="center" wrapText="1"/>
    </xf>
    <xf numFmtId="1" fontId="2" fillId="3" borderId="40" xfId="0" applyNumberFormat="1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1" fontId="3" fillId="2" borderId="38" xfId="0" applyNumberFormat="1" applyFont="1" applyFill="1" applyBorder="1" applyAlignment="1">
      <alignment horizontal="center" vertical="center" wrapText="1"/>
    </xf>
    <xf numFmtId="1" fontId="3" fillId="2" borderId="56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1" fontId="2" fillId="0" borderId="43" xfId="0" applyNumberFormat="1" applyFont="1" applyFill="1" applyBorder="1" applyAlignment="1">
      <alignment horizontal="center" vertical="center" wrapText="1"/>
    </xf>
    <xf numFmtId="164" fontId="2" fillId="4" borderId="19" xfId="0" applyNumberFormat="1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" fontId="3" fillId="2" borderId="57" xfId="0" applyNumberFormat="1" applyFont="1" applyFill="1" applyBorder="1" applyAlignment="1">
      <alignment horizontal="center" vertical="center" wrapText="1"/>
    </xf>
    <xf numFmtId="1" fontId="3" fillId="2" borderId="58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56" xfId="0" applyNumberFormat="1" applyFont="1" applyFill="1" applyBorder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" fontId="3" fillId="0" borderId="54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indent="1"/>
    </xf>
    <xf numFmtId="0" fontId="10" fillId="0" borderId="6" xfId="0" applyFont="1" applyBorder="1" applyAlignment="1">
      <alignment horizontal="left" inden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28575</xdr:rowOff>
    </xdr:from>
    <xdr:to>
      <xdr:col>2</xdr:col>
      <xdr:colOff>1130612</xdr:colOff>
      <xdr:row>1</xdr:row>
      <xdr:rowOff>126075</xdr:rowOff>
    </xdr:to>
    <xdr:pic>
      <xdr:nvPicPr>
        <xdr:cNvPr id="3" name="Picture 2" descr="C:\Users\gvera\Desktop\Logos\Logo_OGT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8575"/>
          <a:ext cx="2445061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0"/>
  <sheetViews>
    <sheetView showGridLines="0" tabSelected="1" topLeftCell="A97" workbookViewId="0">
      <selection activeCell="P39" sqref="P39"/>
    </sheetView>
  </sheetViews>
  <sheetFormatPr baseColWidth="10" defaultRowHeight="15"/>
  <cols>
    <col min="1" max="1" width="6.140625" style="77" customWidth="1"/>
    <col min="2" max="2" width="14.42578125" style="77" customWidth="1"/>
    <col min="3" max="3" width="28.5703125" style="77" customWidth="1"/>
    <col min="4" max="4" width="34.5703125" style="77" customWidth="1"/>
    <col min="5" max="5" width="9.42578125" style="77" customWidth="1"/>
    <col min="6" max="6" width="8.140625" style="79" customWidth="1"/>
    <col min="7" max="11" width="8" style="80" customWidth="1"/>
    <col min="12" max="12" width="8.140625" style="80" customWidth="1"/>
    <col min="13" max="13" width="9.7109375" style="80" customWidth="1"/>
    <col min="14" max="14" width="8.7109375" style="80" customWidth="1"/>
    <col min="15" max="15" width="9.7109375" style="80" customWidth="1"/>
    <col min="16" max="16" width="9.28515625" style="80" customWidth="1"/>
    <col min="17" max="17" width="11.42578125" style="80" customWidth="1"/>
    <col min="18" max="16384" width="11.42578125" style="77"/>
  </cols>
  <sheetData>
    <row r="3" spans="1:18" ht="21">
      <c r="A3" s="74" t="s">
        <v>152</v>
      </c>
      <c r="B3" s="74"/>
      <c r="C3" s="74"/>
      <c r="D3" s="74"/>
      <c r="E3" s="74"/>
      <c r="F3" s="75"/>
      <c r="G3" s="76"/>
      <c r="H3" s="76"/>
      <c r="I3" s="76"/>
      <c r="J3" s="76"/>
      <c r="K3" s="76"/>
      <c r="L3" s="76"/>
      <c r="M3" s="76"/>
      <c r="N3" s="76"/>
      <c r="O3" s="76"/>
      <c r="P3" s="112"/>
      <c r="Q3" s="112"/>
      <c r="R3" s="111"/>
    </row>
    <row r="4" spans="1:18" ht="12" customHeight="1" thickBot="1">
      <c r="A4" s="74"/>
      <c r="B4" s="74"/>
      <c r="C4" s="74"/>
      <c r="D4" s="74"/>
      <c r="E4" s="74"/>
      <c r="F4" s="75"/>
      <c r="G4" s="76"/>
      <c r="H4" s="76"/>
      <c r="I4" s="76"/>
      <c r="J4" s="76"/>
      <c r="K4" s="76"/>
      <c r="L4" s="76"/>
      <c r="M4" s="76"/>
      <c r="N4" s="76"/>
      <c r="O4" s="76"/>
      <c r="P4" s="112"/>
      <c r="Q4" s="112"/>
      <c r="R4" s="111"/>
    </row>
    <row r="5" spans="1:18" ht="21" customHeight="1" thickBot="1">
      <c r="B5" s="78" t="s">
        <v>132</v>
      </c>
      <c r="C5" s="150" t="s">
        <v>153</v>
      </c>
      <c r="D5" s="151"/>
      <c r="I5" s="78" t="s">
        <v>93</v>
      </c>
      <c r="J5" s="148">
        <v>2021</v>
      </c>
      <c r="K5" s="149"/>
    </row>
    <row r="6" spans="1:18" ht="6.75" customHeight="1" thickBot="1">
      <c r="E6" s="78"/>
    </row>
    <row r="7" spans="1:18" ht="19.5" customHeight="1" thickBot="1">
      <c r="B7" s="78" t="s">
        <v>92</v>
      </c>
      <c r="C7" s="150" t="s">
        <v>154</v>
      </c>
      <c r="D7" s="151"/>
    </row>
    <row r="8" spans="1:18" ht="6.75" customHeight="1" thickBot="1">
      <c r="B8" s="78"/>
      <c r="C8" s="81"/>
      <c r="D8" s="81"/>
    </row>
    <row r="9" spans="1:18" ht="19.5" customHeight="1" thickBot="1">
      <c r="B9" s="78" t="s">
        <v>151</v>
      </c>
      <c r="C9" s="82" t="s">
        <v>155</v>
      </c>
      <c r="D9" s="83"/>
    </row>
    <row r="10" spans="1:18" ht="15.75" thickBot="1">
      <c r="E10" s="104">
        <v>100</v>
      </c>
    </row>
    <row r="11" spans="1:18" ht="16.5" customHeight="1" thickBot="1">
      <c r="A11" s="152" t="s">
        <v>35</v>
      </c>
      <c r="B11" s="178" t="s">
        <v>91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66" t="s">
        <v>131</v>
      </c>
    </row>
    <row r="12" spans="1:18" ht="30.75" customHeight="1" thickBot="1">
      <c r="A12" s="153"/>
      <c r="B12" s="84" t="s">
        <v>34</v>
      </c>
      <c r="C12" s="85" t="s">
        <v>33</v>
      </c>
      <c r="D12" s="86" t="s">
        <v>32</v>
      </c>
      <c r="E12" s="87" t="s">
        <v>119</v>
      </c>
      <c r="F12" s="88" t="s">
        <v>120</v>
      </c>
      <c r="G12" s="89" t="s">
        <v>121</v>
      </c>
      <c r="H12" s="89" t="s">
        <v>122</v>
      </c>
      <c r="I12" s="89" t="s">
        <v>123</v>
      </c>
      <c r="J12" s="89" t="s">
        <v>124</v>
      </c>
      <c r="K12" s="89" t="s">
        <v>125</v>
      </c>
      <c r="L12" s="89" t="s">
        <v>126</v>
      </c>
      <c r="M12" s="89" t="s">
        <v>127</v>
      </c>
      <c r="N12" s="89" t="s">
        <v>128</v>
      </c>
      <c r="O12" s="89" t="s">
        <v>129</v>
      </c>
      <c r="P12" s="90" t="s">
        <v>130</v>
      </c>
      <c r="Q12" s="167"/>
    </row>
    <row r="13" spans="1:18" ht="29.25" customHeight="1">
      <c r="A13" s="143">
        <v>1</v>
      </c>
      <c r="B13" s="143" t="s">
        <v>90</v>
      </c>
      <c r="C13" s="5" t="s">
        <v>98</v>
      </c>
      <c r="D13" s="7" t="s">
        <v>85</v>
      </c>
      <c r="E13" s="9">
        <v>2325</v>
      </c>
      <c r="F13" s="10">
        <v>2499</v>
      </c>
      <c r="G13" s="10">
        <v>2677</v>
      </c>
      <c r="H13" s="10">
        <v>2071</v>
      </c>
      <c r="I13" s="10">
        <v>2581</v>
      </c>
      <c r="J13" s="10">
        <v>2799</v>
      </c>
      <c r="K13" s="10">
        <v>2724</v>
      </c>
      <c r="L13" s="10">
        <v>3384</v>
      </c>
      <c r="M13" s="10">
        <v>3344</v>
      </c>
      <c r="N13" s="10">
        <v>3604</v>
      </c>
      <c r="O13" s="10">
        <v>3703</v>
      </c>
      <c r="P13" s="11">
        <v>3057</v>
      </c>
      <c r="Q13" s="1">
        <f>SUM(E13:P13)</f>
        <v>34768</v>
      </c>
    </row>
    <row r="14" spans="1:18" ht="29.25" customHeight="1" thickBot="1">
      <c r="A14" s="144"/>
      <c r="B14" s="144"/>
      <c r="C14" s="6" t="s">
        <v>89</v>
      </c>
      <c r="D14" s="8" t="s">
        <v>99</v>
      </c>
      <c r="E14" s="12">
        <v>447</v>
      </c>
      <c r="F14" s="13">
        <v>466</v>
      </c>
      <c r="G14" s="13">
        <v>528</v>
      </c>
      <c r="H14" s="13">
        <v>435</v>
      </c>
      <c r="I14" s="13">
        <v>516</v>
      </c>
      <c r="J14" s="13">
        <v>690</v>
      </c>
      <c r="K14" s="13">
        <v>690</v>
      </c>
      <c r="L14" s="13">
        <v>846</v>
      </c>
      <c r="M14" s="13">
        <v>822</v>
      </c>
      <c r="N14" s="13">
        <v>887</v>
      </c>
      <c r="O14" s="13">
        <v>960</v>
      </c>
      <c r="P14" s="14">
        <v>776</v>
      </c>
      <c r="Q14" s="15">
        <f>SUM(E14:P14)</f>
        <v>8063</v>
      </c>
    </row>
    <row r="15" spans="1:18" ht="29.25" customHeight="1" thickBot="1">
      <c r="A15" s="145"/>
      <c r="B15" s="145"/>
      <c r="C15" s="158" t="s">
        <v>94</v>
      </c>
      <c r="D15" s="159"/>
      <c r="E15" s="16">
        <f>IF(OR(E13="",E14="",E14=0),"",E13/E14)</f>
        <v>5.201342281879195</v>
      </c>
      <c r="F15" s="17">
        <f t="shared" ref="F15:Q15" si="0">IF(OR(F13="",F14="",F14=0),"",F13/F14)</f>
        <v>5.3626609442060085</v>
      </c>
      <c r="G15" s="17">
        <f t="shared" si="0"/>
        <v>5.0700757575757578</v>
      </c>
      <c r="H15" s="17">
        <f t="shared" si="0"/>
        <v>4.7609195402298852</v>
      </c>
      <c r="I15" s="17">
        <f t="shared" si="0"/>
        <v>5.0019379844961236</v>
      </c>
      <c r="J15" s="17">
        <f t="shared" si="0"/>
        <v>4.0565217391304351</v>
      </c>
      <c r="K15" s="17">
        <f t="shared" si="0"/>
        <v>3.9478260869565216</v>
      </c>
      <c r="L15" s="17">
        <f t="shared" si="0"/>
        <v>4</v>
      </c>
      <c r="M15" s="17">
        <f t="shared" si="0"/>
        <v>4.0681265206812656</v>
      </c>
      <c r="N15" s="17">
        <f t="shared" si="0"/>
        <v>4.0631341600901916</v>
      </c>
      <c r="O15" s="17">
        <f t="shared" si="0"/>
        <v>3.8572916666666668</v>
      </c>
      <c r="P15" s="17">
        <f>IF(OR(P13="",P14="",P14=0),"",P13/P14)</f>
        <v>3.9394329896907219</v>
      </c>
      <c r="Q15" s="22">
        <f t="shared" si="0"/>
        <v>4.3120426640208356</v>
      </c>
    </row>
    <row r="16" spans="1:18" ht="29.25" customHeight="1">
      <c r="A16" s="143">
        <v>2</v>
      </c>
      <c r="B16" s="143" t="s">
        <v>88</v>
      </c>
      <c r="C16" s="5" t="s">
        <v>75</v>
      </c>
      <c r="D16" s="7" t="s">
        <v>85</v>
      </c>
      <c r="E16" s="9">
        <v>2325</v>
      </c>
      <c r="F16" s="10">
        <v>2499</v>
      </c>
      <c r="G16" s="10">
        <v>2677</v>
      </c>
      <c r="H16" s="10">
        <v>2071</v>
      </c>
      <c r="I16" s="10">
        <v>2581</v>
      </c>
      <c r="J16" s="10">
        <v>2799</v>
      </c>
      <c r="K16" s="10">
        <v>2724</v>
      </c>
      <c r="L16" s="10">
        <v>3384</v>
      </c>
      <c r="M16" s="10">
        <v>3344</v>
      </c>
      <c r="N16" s="10">
        <v>3604</v>
      </c>
      <c r="O16" s="10">
        <v>3703</v>
      </c>
      <c r="P16" s="11">
        <v>3057</v>
      </c>
      <c r="Q16" s="1">
        <f>SUM(E16:P16)</f>
        <v>34768</v>
      </c>
    </row>
    <row r="17" spans="1:17" ht="29.25" customHeight="1" thickBot="1">
      <c r="A17" s="144"/>
      <c r="B17" s="144"/>
      <c r="C17" s="6" t="s">
        <v>87</v>
      </c>
      <c r="D17" s="8" t="s">
        <v>100</v>
      </c>
      <c r="E17" s="12">
        <v>447</v>
      </c>
      <c r="F17" s="13">
        <v>465</v>
      </c>
      <c r="G17" s="13">
        <v>528</v>
      </c>
      <c r="H17" s="13">
        <v>435</v>
      </c>
      <c r="I17" s="13">
        <v>516</v>
      </c>
      <c r="J17" s="13">
        <v>642</v>
      </c>
      <c r="K17" s="13">
        <v>681</v>
      </c>
      <c r="L17" s="13">
        <v>846</v>
      </c>
      <c r="M17" s="13">
        <v>836</v>
      </c>
      <c r="N17" s="13">
        <v>901</v>
      </c>
      <c r="O17" s="13">
        <v>926</v>
      </c>
      <c r="P17" s="14">
        <v>741</v>
      </c>
      <c r="Q17" s="15">
        <f>SUM(E17:P17)</f>
        <v>7964</v>
      </c>
    </row>
    <row r="18" spans="1:17" ht="29.25" customHeight="1" thickBot="1">
      <c r="A18" s="145"/>
      <c r="B18" s="145"/>
      <c r="C18" s="158" t="s">
        <v>95</v>
      </c>
      <c r="D18" s="159"/>
      <c r="E18" s="16">
        <f>IF(OR(E16="",E17="",E17=0),"",E16/E17)</f>
        <v>5.201342281879195</v>
      </c>
      <c r="F18" s="17">
        <f t="shared" ref="F18" si="1">IF(OR(F16="",F17="",F17=0),"",F16/F17)</f>
        <v>5.3741935483870966</v>
      </c>
      <c r="G18" s="17">
        <f t="shared" ref="G18" si="2">IF(OR(G16="",G17="",G17=0),"",G16/G17)</f>
        <v>5.0700757575757578</v>
      </c>
      <c r="H18" s="17">
        <f t="shared" ref="H18" si="3">IF(OR(H16="",H17="",H17=0),"",H16/H17)</f>
        <v>4.7609195402298852</v>
      </c>
      <c r="I18" s="17">
        <f t="shared" ref="I18" si="4">IF(OR(I16="",I17="",I17=0),"",I16/I17)</f>
        <v>5.0019379844961236</v>
      </c>
      <c r="J18" s="17">
        <f t="shared" ref="J18" si="5">IF(OR(J16="",J17="",J17=0),"",J16/J17)</f>
        <v>4.3598130841121492</v>
      </c>
      <c r="K18" s="17">
        <f t="shared" ref="K18" si="6">IF(OR(K16="",K17="",K17=0),"",K16/K17)</f>
        <v>4</v>
      </c>
      <c r="L18" s="17">
        <f t="shared" ref="L18:M18" si="7">IF(OR(L16="",L17="",L17=0),"",L16/L17)</f>
        <v>4</v>
      </c>
      <c r="M18" s="17">
        <f t="shared" si="7"/>
        <v>4</v>
      </c>
      <c r="N18" s="17">
        <f>IF(OR(N16="",N17="",N17=0),"",N16/N17)</f>
        <v>4</v>
      </c>
      <c r="O18" s="17">
        <f t="shared" ref="O18" si="8">IF(OR(O16="",O17="",O17=0),"",O16/O17)</f>
        <v>3.9989200863930887</v>
      </c>
      <c r="P18" s="18">
        <f>IF(OR(P16="",P17="",P17=0),"",P16/P17)</f>
        <v>4.1255060728744937</v>
      </c>
      <c r="Q18" s="22">
        <f t="shared" ref="Q18" si="9">IF(OR(Q16="",Q17="",Q17=0),"",Q16/Q17)</f>
        <v>4.3656454043194373</v>
      </c>
    </row>
    <row r="19" spans="1:17" ht="29.25" customHeight="1">
      <c r="A19" s="172">
        <v>3</v>
      </c>
      <c r="B19" s="143" t="s">
        <v>86</v>
      </c>
      <c r="C19" s="5" t="s">
        <v>75</v>
      </c>
      <c r="D19" s="7" t="s">
        <v>85</v>
      </c>
      <c r="E19" s="9">
        <v>2325</v>
      </c>
      <c r="F19" s="10">
        <v>2499</v>
      </c>
      <c r="G19" s="10">
        <v>2677</v>
      </c>
      <c r="H19" s="10">
        <v>2071</v>
      </c>
      <c r="I19" s="10">
        <v>2581</v>
      </c>
      <c r="J19" s="10">
        <v>2799</v>
      </c>
      <c r="K19" s="10">
        <v>2724</v>
      </c>
      <c r="L19" s="10">
        <v>3384</v>
      </c>
      <c r="M19" s="10">
        <v>3344</v>
      </c>
      <c r="N19" s="10">
        <v>3604</v>
      </c>
      <c r="O19" s="10">
        <v>3703</v>
      </c>
      <c r="P19" s="11">
        <v>3057</v>
      </c>
      <c r="Q19" s="1">
        <f>SUM(E19:P19)</f>
        <v>34768</v>
      </c>
    </row>
    <row r="20" spans="1:17" ht="29.25" customHeight="1" thickBot="1">
      <c r="A20" s="173"/>
      <c r="B20" s="144"/>
      <c r="C20" s="6" t="s">
        <v>75</v>
      </c>
      <c r="D20" s="8" t="s">
        <v>84</v>
      </c>
      <c r="E20" s="12">
        <v>1598</v>
      </c>
      <c r="F20" s="13">
        <v>1003</v>
      </c>
      <c r="G20" s="13">
        <v>1032</v>
      </c>
      <c r="H20" s="13">
        <v>791</v>
      </c>
      <c r="I20" s="13">
        <v>950</v>
      </c>
      <c r="J20" s="13">
        <v>1079</v>
      </c>
      <c r="K20" s="13">
        <v>1097</v>
      </c>
      <c r="L20" s="13">
        <v>1546</v>
      </c>
      <c r="M20" s="13">
        <v>1464</v>
      </c>
      <c r="N20" s="13">
        <v>1530</v>
      </c>
      <c r="O20" s="13">
        <v>1612</v>
      </c>
      <c r="P20" s="14">
        <v>1336</v>
      </c>
      <c r="Q20" s="15">
        <f>SUM(E20:P20)</f>
        <v>15038</v>
      </c>
    </row>
    <row r="21" spans="1:17" ht="29.25" customHeight="1" thickBot="1">
      <c r="A21" s="174"/>
      <c r="B21" s="145"/>
      <c r="C21" s="160" t="s">
        <v>96</v>
      </c>
      <c r="D21" s="161"/>
      <c r="E21" s="16">
        <f>IF(OR(E19="",E20="",E20=0),"",E19/E20)</f>
        <v>1.4549436795994994</v>
      </c>
      <c r="F21" s="17">
        <f t="shared" ref="F21" si="10">IF(OR(F19="",F20="",F20=0),"",F19/F20)</f>
        <v>2.4915254237288136</v>
      </c>
      <c r="G21" s="17">
        <f t="shared" ref="G21" si="11">IF(OR(G19="",G20="",G20=0),"",G19/G20)</f>
        <v>2.5939922480620154</v>
      </c>
      <c r="H21" s="17">
        <f t="shared" ref="H21:J21" si="12">IF(OR(H19="",H20="",H20=0),"",H19/H20)</f>
        <v>2.6182048040455119</v>
      </c>
      <c r="I21" s="17">
        <f t="shared" si="12"/>
        <v>2.7168421052631579</v>
      </c>
      <c r="J21" s="17">
        <f t="shared" si="12"/>
        <v>2.5940685820203893</v>
      </c>
      <c r="K21" s="17">
        <f t="shared" ref="K21" si="13">IF(OR(K19="",K20="",K20=0),"",K19/K20)</f>
        <v>2.4831358249772104</v>
      </c>
      <c r="L21" s="17">
        <f t="shared" ref="L21" si="14">IF(OR(L19="",L20="",L20=0),"",L19/L20)</f>
        <v>2.1888745148771021</v>
      </c>
      <c r="M21" s="17">
        <f t="shared" ref="M21" si="15">IF(OR(M19="",M20="",M20=0),"",M19/M20)</f>
        <v>2.2841530054644807</v>
      </c>
      <c r="N21" s="17">
        <f t="shared" ref="N21" si="16">IF(OR(N19="",N20="",N20=0),"",N19/N20)</f>
        <v>2.3555555555555556</v>
      </c>
      <c r="O21" s="17">
        <f t="shared" ref="O21" si="17">IF(OR(O19="",O20="",O20=0),"",O19/O20)</f>
        <v>2.2971464019851116</v>
      </c>
      <c r="P21" s="18">
        <f>IF(OR(P19="",P20="",P20=0),"",P19/P20)</f>
        <v>2.2881736526946108</v>
      </c>
      <c r="Q21" s="51">
        <f t="shared" ref="Q21" si="18">IF(OR(Q19="",Q20="",Q20=0),"",Q19/Q20)</f>
        <v>2.3120095757414552</v>
      </c>
    </row>
    <row r="22" spans="1:17" ht="42" customHeight="1">
      <c r="A22" s="73"/>
      <c r="B22" s="164" t="s">
        <v>162</v>
      </c>
      <c r="C22" s="54" t="s">
        <v>163</v>
      </c>
      <c r="D22" s="56" t="s">
        <v>165</v>
      </c>
      <c r="E22" s="113">
        <v>447</v>
      </c>
      <c r="F22" s="108">
        <v>465</v>
      </c>
      <c r="G22" s="108">
        <v>668</v>
      </c>
      <c r="H22" s="33">
        <v>435</v>
      </c>
      <c r="I22" s="33">
        <v>516</v>
      </c>
      <c r="J22" s="33">
        <v>642</v>
      </c>
      <c r="K22" s="33">
        <v>681</v>
      </c>
      <c r="L22" s="33">
        <v>846</v>
      </c>
      <c r="M22" s="108">
        <v>836</v>
      </c>
      <c r="N22" s="108">
        <v>901</v>
      </c>
      <c r="O22" s="108">
        <v>926</v>
      </c>
      <c r="P22" s="114">
        <v>741</v>
      </c>
      <c r="Q22" s="62">
        <f>SUM(E22:P22)</f>
        <v>8104</v>
      </c>
    </row>
    <row r="23" spans="1:17" ht="42" customHeight="1" thickBot="1">
      <c r="A23" s="73"/>
      <c r="B23" s="165"/>
      <c r="C23" s="55" t="s">
        <v>163</v>
      </c>
      <c r="D23" s="57" t="s">
        <v>164</v>
      </c>
      <c r="E23" s="58">
        <v>447</v>
      </c>
      <c r="F23" s="59">
        <v>466</v>
      </c>
      <c r="G23" s="60">
        <v>528</v>
      </c>
      <c r="H23" s="29">
        <v>435</v>
      </c>
      <c r="I23" s="29">
        <v>516</v>
      </c>
      <c r="J23" s="29">
        <v>690</v>
      </c>
      <c r="K23" s="29">
        <v>690</v>
      </c>
      <c r="L23" s="29">
        <v>846</v>
      </c>
      <c r="M23" s="59">
        <v>822</v>
      </c>
      <c r="N23" s="59">
        <v>887</v>
      </c>
      <c r="O23" s="59">
        <v>960</v>
      </c>
      <c r="P23" s="60">
        <v>776</v>
      </c>
      <c r="Q23" s="63">
        <f>SUM(E23:P23)</f>
        <v>8063</v>
      </c>
    </row>
    <row r="24" spans="1:17" ht="29.25" customHeight="1" thickBot="1">
      <c r="A24" s="73">
        <v>4</v>
      </c>
      <c r="B24" s="145"/>
      <c r="C24" s="168" t="s">
        <v>166</v>
      </c>
      <c r="D24" s="169"/>
      <c r="E24" s="16">
        <f>E22*100/E23</f>
        <v>100</v>
      </c>
      <c r="F24" s="16">
        <f>F22*100/F23</f>
        <v>99.785407725321889</v>
      </c>
      <c r="G24" s="17">
        <f>G22*100/G23</f>
        <v>126.51515151515152</v>
      </c>
      <c r="H24" s="17">
        <f>H22*100/H23</f>
        <v>100</v>
      </c>
      <c r="I24" s="17">
        <f>I22*100/I23</f>
        <v>100</v>
      </c>
      <c r="J24" s="17">
        <f t="shared" ref="J24:O24" si="19">J22*100/J23</f>
        <v>93.043478260869563</v>
      </c>
      <c r="K24" s="17">
        <f t="shared" si="19"/>
        <v>98.695652173913047</v>
      </c>
      <c r="L24" s="17">
        <f t="shared" si="19"/>
        <v>100</v>
      </c>
      <c r="M24" s="17">
        <f t="shared" si="19"/>
        <v>101.70316301703163</v>
      </c>
      <c r="N24" s="17">
        <f t="shared" si="19"/>
        <v>101.5783540022548</v>
      </c>
      <c r="O24" s="17">
        <f t="shared" si="19"/>
        <v>96.458333333333329</v>
      </c>
      <c r="P24" s="18">
        <f>P22*100/P23</f>
        <v>95.489690721649481</v>
      </c>
      <c r="Q24" s="61">
        <f>Q22*100/Q23</f>
        <v>100.50849559717227</v>
      </c>
    </row>
    <row r="25" spans="1:17" ht="45">
      <c r="A25" s="172">
        <v>5</v>
      </c>
      <c r="B25" s="143" t="s">
        <v>83</v>
      </c>
      <c r="C25" s="52" t="s">
        <v>81</v>
      </c>
      <c r="D25" s="53" t="s">
        <v>82</v>
      </c>
      <c r="E25" s="32">
        <v>30</v>
      </c>
      <c r="F25" s="33">
        <v>25</v>
      </c>
      <c r="G25" s="33">
        <v>25</v>
      </c>
      <c r="H25" s="33">
        <v>25</v>
      </c>
      <c r="I25" s="33">
        <v>30</v>
      </c>
      <c r="J25" s="33">
        <v>30</v>
      </c>
      <c r="K25" s="33">
        <v>30</v>
      </c>
      <c r="L25" s="33">
        <v>30</v>
      </c>
      <c r="M25" s="33">
        <v>30</v>
      </c>
      <c r="N25" s="33">
        <v>30</v>
      </c>
      <c r="O25" s="33">
        <v>30</v>
      </c>
      <c r="P25" s="34">
        <v>30</v>
      </c>
      <c r="Q25" s="1">
        <f>IFERROR(AVERAGE(E25:P25),0)</f>
        <v>28.75</v>
      </c>
    </row>
    <row r="26" spans="1:17" ht="45.75" thickBot="1">
      <c r="A26" s="173"/>
      <c r="B26" s="144"/>
      <c r="C26" s="2" t="s">
        <v>81</v>
      </c>
      <c r="D26" s="8" t="s">
        <v>80</v>
      </c>
      <c r="E26" s="19">
        <v>15</v>
      </c>
      <c r="F26" s="20">
        <v>15</v>
      </c>
      <c r="G26" s="20">
        <v>15</v>
      </c>
      <c r="H26" s="20">
        <v>15</v>
      </c>
      <c r="I26" s="20">
        <v>15</v>
      </c>
      <c r="J26" s="20">
        <v>15</v>
      </c>
      <c r="K26" s="20">
        <v>15</v>
      </c>
      <c r="L26" s="20">
        <v>20</v>
      </c>
      <c r="M26" s="20">
        <v>30</v>
      </c>
      <c r="N26" s="20">
        <v>30</v>
      </c>
      <c r="O26" s="20">
        <v>30</v>
      </c>
      <c r="P26" s="21">
        <v>30</v>
      </c>
      <c r="Q26" s="15">
        <f>IFERROR(AVERAGE(E26:P26),0)</f>
        <v>20.416666666666668</v>
      </c>
    </row>
    <row r="27" spans="1:17" ht="30.75" customHeight="1" thickBot="1">
      <c r="A27" s="174"/>
      <c r="B27" s="145"/>
      <c r="C27" s="158" t="s">
        <v>97</v>
      </c>
      <c r="D27" s="159"/>
      <c r="E27" s="16">
        <f>IF(OR(E25="",E26="",E26=0),"",E25/E26)</f>
        <v>2</v>
      </c>
      <c r="F27" s="17">
        <f t="shared" ref="F27" si="20">IF(OR(F25="",F26="",F26=0),"",F25/F26)</f>
        <v>1.6666666666666667</v>
      </c>
      <c r="G27" s="17">
        <f t="shared" ref="G27" si="21">IF(OR(G25="",G26="",G26=0),"",G25/G26)</f>
        <v>1.6666666666666667</v>
      </c>
      <c r="H27" s="17">
        <f t="shared" ref="H27" si="22">IF(OR(H25="",H26="",H26=0),"",H25/H26)</f>
        <v>1.6666666666666667</v>
      </c>
      <c r="I27" s="17">
        <f t="shared" ref="I27" si="23">IF(OR(I25="",I26="",I26=0),"",I25/I26)</f>
        <v>2</v>
      </c>
      <c r="J27" s="17">
        <f t="shared" ref="J27" si="24">IF(OR(J25="",J26="",J26=0),"",J25/J26)</f>
        <v>2</v>
      </c>
      <c r="K27" s="17">
        <f t="shared" ref="K27" si="25">IF(OR(K25="",K26="",K26=0),"",K25/K26)</f>
        <v>2</v>
      </c>
      <c r="L27" s="17">
        <f t="shared" ref="L27" si="26">IF(OR(L25="",L26="",L26=0),"",L25/L26)</f>
        <v>1.5</v>
      </c>
      <c r="M27" s="17">
        <f t="shared" ref="M27" si="27">IF(OR(M25="",M26="",M26=0),"",M25/M26)</f>
        <v>1</v>
      </c>
      <c r="N27" s="17">
        <f t="shared" ref="N27" si="28">IF(OR(N25="",N26="",N26=0),"",N25/N26)</f>
        <v>1</v>
      </c>
      <c r="O27" s="17">
        <f t="shared" ref="O27" si="29">IF(OR(O25="",O26="",O26=0),"",O25/O26)</f>
        <v>1</v>
      </c>
      <c r="P27" s="18">
        <f>IF(OR(P25="",P26="",P26=0),"",P25/P26)</f>
        <v>1</v>
      </c>
      <c r="Q27" s="22">
        <f t="shared" ref="Q27" si="30">IF(OR(Q25="",Q26="",Q26=0),"",Q25/Q26)</f>
        <v>1.4081632653061225</v>
      </c>
    </row>
    <row r="28" spans="1:17" ht="25.5" customHeight="1" thickBot="1">
      <c r="A28" s="152" t="s">
        <v>35</v>
      </c>
      <c r="B28" s="179" t="s">
        <v>79</v>
      </c>
      <c r="C28" s="179"/>
      <c r="D28" s="179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2"/>
      <c r="Q28" s="166" t="s">
        <v>131</v>
      </c>
    </row>
    <row r="29" spans="1:17" ht="30.75" thickBot="1">
      <c r="A29" s="153"/>
      <c r="B29" s="91" t="s">
        <v>34</v>
      </c>
      <c r="C29" s="92" t="s">
        <v>33</v>
      </c>
      <c r="D29" s="93" t="s">
        <v>32</v>
      </c>
      <c r="E29" s="117" t="s">
        <v>119</v>
      </c>
      <c r="F29" s="118" t="s">
        <v>120</v>
      </c>
      <c r="G29" s="116" t="s">
        <v>121</v>
      </c>
      <c r="H29" s="116" t="s">
        <v>122</v>
      </c>
      <c r="I29" s="116" t="s">
        <v>123</v>
      </c>
      <c r="J29" s="116" t="s">
        <v>124</v>
      </c>
      <c r="K29" s="116" t="s">
        <v>125</v>
      </c>
      <c r="L29" s="116" t="s">
        <v>126</v>
      </c>
      <c r="M29" s="116" t="s">
        <v>127</v>
      </c>
      <c r="N29" s="116" t="s">
        <v>128</v>
      </c>
      <c r="O29" s="116" t="s">
        <v>129</v>
      </c>
      <c r="P29" s="119" t="s">
        <v>130</v>
      </c>
      <c r="Q29" s="167"/>
    </row>
    <row r="30" spans="1:17" ht="33.75" customHeight="1">
      <c r="A30" s="140">
        <v>6</v>
      </c>
      <c r="B30" s="164" t="s">
        <v>78</v>
      </c>
      <c r="C30" s="64" t="s">
        <v>77</v>
      </c>
      <c r="D30" s="7" t="s">
        <v>76</v>
      </c>
      <c r="E30" s="122">
        <v>1240</v>
      </c>
      <c r="F30" s="123">
        <v>1601</v>
      </c>
      <c r="G30" s="123">
        <v>1540</v>
      </c>
      <c r="H30" s="10">
        <v>1336</v>
      </c>
      <c r="I30" s="10">
        <v>1875</v>
      </c>
      <c r="J30" s="123">
        <v>1734</v>
      </c>
      <c r="K30" s="123">
        <v>1690</v>
      </c>
      <c r="L30" s="123">
        <v>2178</v>
      </c>
      <c r="M30" s="10">
        <v>2002</v>
      </c>
      <c r="N30" s="10">
        <v>2465</v>
      </c>
      <c r="O30" s="10">
        <v>2360</v>
      </c>
      <c r="P30" s="11">
        <v>2383</v>
      </c>
      <c r="Q30" s="1">
        <f>SUM(E30:P30)</f>
        <v>22404</v>
      </c>
    </row>
    <row r="31" spans="1:17" ht="24" customHeight="1" thickBot="1">
      <c r="A31" s="141"/>
      <c r="B31" s="165"/>
      <c r="C31" s="65" t="s">
        <v>75</v>
      </c>
      <c r="D31" s="66" t="s">
        <v>74</v>
      </c>
      <c r="E31" s="19">
        <v>2325</v>
      </c>
      <c r="F31" s="20">
        <v>2499</v>
      </c>
      <c r="G31" s="20">
        <v>2677</v>
      </c>
      <c r="H31" s="20">
        <v>2071</v>
      </c>
      <c r="I31" s="20">
        <v>2581</v>
      </c>
      <c r="J31" s="20">
        <v>2799</v>
      </c>
      <c r="K31" s="20">
        <v>2724</v>
      </c>
      <c r="L31" s="20">
        <v>3384</v>
      </c>
      <c r="M31" s="13">
        <v>3344</v>
      </c>
      <c r="N31" s="13">
        <v>3604</v>
      </c>
      <c r="O31" s="13">
        <v>3703</v>
      </c>
      <c r="P31" s="14">
        <v>3057</v>
      </c>
      <c r="Q31" s="15">
        <f>SUM(E31:P31)</f>
        <v>34768</v>
      </c>
    </row>
    <row r="32" spans="1:17" ht="18" customHeight="1" thickBot="1">
      <c r="A32" s="142"/>
      <c r="B32" s="145"/>
      <c r="C32" s="184" t="s">
        <v>102</v>
      </c>
      <c r="D32" s="185"/>
      <c r="E32" s="120">
        <f>IF(OR(E30="",E31="",E31=0),"",E30/E31)</f>
        <v>0.53333333333333333</v>
      </c>
      <c r="F32" s="115">
        <f t="shared" ref="F32" si="31">IF(OR(F30="",F31="",F31=0),"",F30/F31)</f>
        <v>0.64065626250500196</v>
      </c>
      <c r="G32" s="115">
        <f t="shared" ref="G32" si="32">IF(OR(G30="",G31="",G31=0),"",G30/G31)</f>
        <v>0.57527082555098996</v>
      </c>
      <c r="H32" s="115">
        <f t="shared" ref="H32" si="33">IF(OR(H30="",H31="",H31=0),"",H30/H31)</f>
        <v>0.6450989859971028</v>
      </c>
      <c r="I32" s="115">
        <f t="shared" ref="I32" si="34">IF(OR(I30="",I31="",I31=0),"",I30/I31)</f>
        <v>0.72646261139093371</v>
      </c>
      <c r="J32" s="115">
        <f t="shared" ref="J32" si="35">IF(OR(J30="",J31="",J31=0),"",J30/J31)</f>
        <v>0.61950696677384776</v>
      </c>
      <c r="K32" s="115">
        <f t="shared" ref="K32" si="36">IF(OR(K30="",K31="",K31=0),"",K30/K31)</f>
        <v>0.6204111600587372</v>
      </c>
      <c r="L32" s="115">
        <f t="shared" ref="L32" si="37">IF(OR(L30="",L31="",L31=0),"",L30/L31)</f>
        <v>0.6436170212765957</v>
      </c>
      <c r="M32" s="115">
        <f t="shared" ref="M32" si="38">IF(OR(M30="",M31="",M31=0),"",M30/M31)</f>
        <v>0.59868421052631582</v>
      </c>
      <c r="N32" s="115">
        <f t="shared" ref="N32" si="39">IF(OR(N30="",N31="",N31=0),"",N30/N31)</f>
        <v>0.68396226415094341</v>
      </c>
      <c r="O32" s="115">
        <f t="shared" ref="O32" si="40">IF(OR(O30="",O31="",O31=0),"",O30/O31)</f>
        <v>0.6373210910072914</v>
      </c>
      <c r="P32" s="121">
        <f>IF(OR(P30="",P31="",P31=0),"",P30/P31)</f>
        <v>0.77952240758913971</v>
      </c>
      <c r="Q32" s="22">
        <f t="shared" ref="Q32" si="41">IF(OR(Q30="",Q31="",Q31=0),"",Q30/Q31)</f>
        <v>0.64438564196962722</v>
      </c>
    </row>
    <row r="33" spans="1:17" ht="22.5" customHeight="1">
      <c r="A33" s="140">
        <v>7</v>
      </c>
      <c r="B33" s="164" t="s">
        <v>73</v>
      </c>
      <c r="C33" s="64" t="s">
        <v>67</v>
      </c>
      <c r="D33" s="7" t="s">
        <v>72</v>
      </c>
      <c r="E33" s="35">
        <v>1478</v>
      </c>
      <c r="F33" s="33">
        <v>1988</v>
      </c>
      <c r="G33" s="33">
        <v>2682</v>
      </c>
      <c r="H33" s="33">
        <v>2689</v>
      </c>
      <c r="I33" s="33">
        <v>2652</v>
      </c>
      <c r="J33" s="33">
        <v>2210</v>
      </c>
      <c r="K33" s="33">
        <v>2573</v>
      </c>
      <c r="L33" s="33">
        <v>2082</v>
      </c>
      <c r="M33" s="33">
        <v>2234</v>
      </c>
      <c r="N33" s="33">
        <v>2002</v>
      </c>
      <c r="O33" s="33">
        <v>2272</v>
      </c>
      <c r="P33" s="34">
        <v>2361</v>
      </c>
      <c r="Q33" s="1">
        <f>SUM(E33:P33)</f>
        <v>27223</v>
      </c>
    </row>
    <row r="34" spans="1:17" ht="23.25" thickBot="1">
      <c r="A34" s="141"/>
      <c r="B34" s="165"/>
      <c r="C34" s="65" t="s">
        <v>71</v>
      </c>
      <c r="D34" s="66" t="s">
        <v>70</v>
      </c>
      <c r="E34" s="68">
        <v>412</v>
      </c>
      <c r="F34" s="13">
        <v>447</v>
      </c>
      <c r="G34" s="13">
        <v>584</v>
      </c>
      <c r="H34" s="13">
        <v>543</v>
      </c>
      <c r="I34" s="13">
        <v>569</v>
      </c>
      <c r="J34" s="13">
        <v>507</v>
      </c>
      <c r="K34" s="13">
        <v>545</v>
      </c>
      <c r="L34" s="13">
        <v>520</v>
      </c>
      <c r="M34" s="13">
        <v>556</v>
      </c>
      <c r="N34" s="13">
        <v>533</v>
      </c>
      <c r="O34" s="13">
        <v>562</v>
      </c>
      <c r="P34" s="14">
        <v>591</v>
      </c>
      <c r="Q34" s="15">
        <f>SUM(E34:P34)</f>
        <v>6369</v>
      </c>
    </row>
    <row r="35" spans="1:17" ht="18" customHeight="1" thickBot="1">
      <c r="A35" s="142"/>
      <c r="B35" s="145"/>
      <c r="C35" s="170" t="s">
        <v>103</v>
      </c>
      <c r="D35" s="171"/>
      <c r="E35" s="16">
        <f>IF(OR(E33="",E34="",E34=0),"",E33/E34)</f>
        <v>3.587378640776699</v>
      </c>
      <c r="F35" s="17">
        <f t="shared" ref="F35" si="42">IF(OR(F33="",F34="",F34=0),"",F33/F34)</f>
        <v>4.4474272930648766</v>
      </c>
      <c r="G35" s="17">
        <f t="shared" ref="G35" si="43">IF(OR(G33="",G34="",G34=0),"",G33/G34)</f>
        <v>4.5924657534246576</v>
      </c>
      <c r="H35" s="17">
        <f t="shared" ref="H35" si="44">IF(OR(H33="",H34="",H34=0),"",H33/H34)</f>
        <v>4.9521178637200736</v>
      </c>
      <c r="I35" s="17">
        <f t="shared" ref="I35" si="45">IF(OR(I33="",I34="",I34=0),"",I33/I34)</f>
        <v>4.6608084358523723</v>
      </c>
      <c r="J35" s="17">
        <f t="shared" ref="J35" si="46">IF(OR(J33="",J34="",J34=0),"",J33/J34)</f>
        <v>4.3589743589743586</v>
      </c>
      <c r="K35" s="17">
        <f t="shared" ref="K35" si="47">IF(OR(K33="",K34="",K34=0),"",K33/K34)</f>
        <v>4.7211009174311931</v>
      </c>
      <c r="L35" s="17">
        <f t="shared" ref="L35" si="48">IF(OR(L33="",L34="",L34=0),"",L33/L34)</f>
        <v>4.0038461538461538</v>
      </c>
      <c r="M35" s="17">
        <f t="shared" ref="M35" si="49">IF(OR(M33="",M34="",M34=0),"",M33/M34)</f>
        <v>4.0179856115107917</v>
      </c>
      <c r="N35" s="17">
        <f t="shared" ref="N35" si="50">IF(OR(N33="",N34="",N34=0),"",N33/N34)</f>
        <v>3.7560975609756095</v>
      </c>
      <c r="O35" s="17">
        <f t="shared" ref="O35" si="51">IF(OR(O33="",O34="",O34=0),"",O33/O34)</f>
        <v>4.0427046263345199</v>
      </c>
      <c r="P35" s="18">
        <f>IF(OR(P33="",P34="",P34=0),"",P33/P34)</f>
        <v>3.9949238578680202</v>
      </c>
      <c r="Q35" s="22">
        <f t="shared" ref="Q35" si="52">IF(OR(Q33="",Q34="",Q34=0),"",Q33/Q34)</f>
        <v>4.274297377924321</v>
      </c>
    </row>
    <row r="36" spans="1:17" ht="27.75" customHeight="1">
      <c r="A36" s="140">
        <v>8</v>
      </c>
      <c r="B36" s="164" t="s">
        <v>69</v>
      </c>
      <c r="C36" s="64" t="s">
        <v>67</v>
      </c>
      <c r="D36" s="7" t="s">
        <v>68</v>
      </c>
      <c r="E36" s="67">
        <v>2118</v>
      </c>
      <c r="F36" s="10">
        <v>1260</v>
      </c>
      <c r="G36" s="10">
        <v>914</v>
      </c>
      <c r="H36" s="10">
        <v>821</v>
      </c>
      <c r="I36" s="10">
        <v>975</v>
      </c>
      <c r="J36" s="10">
        <v>1300</v>
      </c>
      <c r="K36" s="10">
        <v>899</v>
      </c>
      <c r="L36" s="10">
        <v>1390</v>
      </c>
      <c r="M36" s="10">
        <v>1145</v>
      </c>
      <c r="N36" s="10">
        <v>1377</v>
      </c>
      <c r="O36" s="10">
        <v>1448</v>
      </c>
      <c r="P36" s="11">
        <v>1483</v>
      </c>
      <c r="Q36" s="1">
        <f>SUM(E36:P36)</f>
        <v>15130</v>
      </c>
    </row>
    <row r="37" spans="1:17" ht="27.75" customHeight="1" thickBot="1">
      <c r="A37" s="141"/>
      <c r="B37" s="165"/>
      <c r="C37" s="65" t="s">
        <v>67</v>
      </c>
      <c r="D37" s="66" t="s">
        <v>66</v>
      </c>
      <c r="E37" s="68">
        <v>412</v>
      </c>
      <c r="F37" s="13">
        <v>447</v>
      </c>
      <c r="G37" s="13">
        <v>584</v>
      </c>
      <c r="H37" s="13">
        <v>543</v>
      </c>
      <c r="I37" s="13">
        <v>569</v>
      </c>
      <c r="J37" s="13">
        <v>507</v>
      </c>
      <c r="K37" s="13">
        <v>545</v>
      </c>
      <c r="L37" s="13">
        <v>520</v>
      </c>
      <c r="M37" s="13">
        <v>556</v>
      </c>
      <c r="N37" s="13">
        <v>533</v>
      </c>
      <c r="O37" s="13">
        <v>562</v>
      </c>
      <c r="P37" s="14">
        <v>591</v>
      </c>
      <c r="Q37" s="15">
        <f>SUM(E37:P37)</f>
        <v>6369</v>
      </c>
    </row>
    <row r="38" spans="1:17" ht="18" customHeight="1" thickBot="1">
      <c r="A38" s="142"/>
      <c r="B38" s="145"/>
      <c r="C38" s="170" t="s">
        <v>104</v>
      </c>
      <c r="D38" s="171"/>
      <c r="E38" s="16">
        <f>IF(OR(E36="",E37="",E37=0),"",E36/E37)</f>
        <v>5.1407766990291259</v>
      </c>
      <c r="F38" s="17">
        <f t="shared" ref="F38" si="53">IF(OR(F36="",F37="",F37=0),"",F36/F37)</f>
        <v>2.8187919463087248</v>
      </c>
      <c r="G38" s="17">
        <f t="shared" ref="G38" si="54">IF(OR(G36="",G37="",G37=0),"",G36/G37)</f>
        <v>1.5650684931506849</v>
      </c>
      <c r="H38" s="17">
        <f t="shared" ref="H38" si="55">IF(OR(H36="",H37="",H37=0),"",H36/H37)</f>
        <v>1.5119705340699816</v>
      </c>
      <c r="I38" s="17">
        <f t="shared" ref="I38" si="56">IF(OR(I36="",I37="",I37=0),"",I36/I37)</f>
        <v>1.7135325131810193</v>
      </c>
      <c r="J38" s="17">
        <f t="shared" ref="J38" si="57">IF(OR(J36="",J37="",J37=0),"",J36/J37)</f>
        <v>2.5641025641025643</v>
      </c>
      <c r="K38" s="17">
        <f t="shared" ref="K38" si="58">IF(OR(K36="",K37="",K37=0),"",K36/K37)</f>
        <v>1.6495412844036696</v>
      </c>
      <c r="L38" s="17">
        <f t="shared" ref="L38" si="59">IF(OR(L36="",L37="",L37=0),"",L36/L37)</f>
        <v>2.6730769230769229</v>
      </c>
      <c r="M38" s="17">
        <f t="shared" ref="M38" si="60">IF(OR(M36="",M37="",M37=0),"",M36/M37)</f>
        <v>2.0593525179856114</v>
      </c>
      <c r="N38" s="17">
        <f t="shared" ref="N38" si="61">IF(OR(N36="",N37="",N37=0),"",N36/N37)</f>
        <v>2.5834896810506565</v>
      </c>
      <c r="O38" s="17">
        <f t="shared" ref="O38" si="62">IF(OR(O36="",O37="",O37=0),"",O36/O37)</f>
        <v>2.5765124555160144</v>
      </c>
      <c r="P38" s="18">
        <f>IF(OR(P36="",P37="",P37=0),"",P36/P37)</f>
        <v>2.509306260575296</v>
      </c>
      <c r="Q38" s="22">
        <f t="shared" ref="Q38" si="63">IF(OR(Q36="",Q37="",Q37=0),"",Q36/Q37)</f>
        <v>2.37556916313393</v>
      </c>
    </row>
    <row r="39" spans="1:17" ht="26.25" customHeight="1">
      <c r="A39" s="140">
        <v>9</v>
      </c>
      <c r="B39" s="164" t="s">
        <v>65</v>
      </c>
      <c r="C39" s="64" t="s">
        <v>63</v>
      </c>
      <c r="D39" s="7" t="s">
        <v>64</v>
      </c>
      <c r="E39" s="67">
        <v>1478</v>
      </c>
      <c r="F39" s="10">
        <v>1988</v>
      </c>
      <c r="G39" s="10">
        <v>2682</v>
      </c>
      <c r="H39" s="10">
        <v>2689</v>
      </c>
      <c r="I39" s="10">
        <v>2652</v>
      </c>
      <c r="J39" s="10">
        <v>2210</v>
      </c>
      <c r="K39" s="10">
        <v>2573</v>
      </c>
      <c r="L39" s="10">
        <v>2082</v>
      </c>
      <c r="M39" s="10">
        <v>2234</v>
      </c>
      <c r="N39" s="10">
        <v>2002</v>
      </c>
      <c r="O39" s="10">
        <v>2272</v>
      </c>
      <c r="P39" s="11">
        <v>2361</v>
      </c>
      <c r="Q39" s="1">
        <f>SUM(E39:P39)</f>
        <v>27223</v>
      </c>
    </row>
    <row r="40" spans="1:17" s="139" customFormat="1" ht="26.25" customHeight="1" thickBot="1">
      <c r="A40" s="141"/>
      <c r="B40" s="165"/>
      <c r="C40" s="134" t="s">
        <v>63</v>
      </c>
      <c r="D40" s="135" t="s">
        <v>62</v>
      </c>
      <c r="E40" s="136">
        <v>3627</v>
      </c>
      <c r="F40" s="106">
        <v>3276</v>
      </c>
      <c r="G40" s="106">
        <v>3627</v>
      </c>
      <c r="H40" s="106">
        <v>3510</v>
      </c>
      <c r="I40" s="106">
        <v>3627</v>
      </c>
      <c r="J40" s="106">
        <v>3510</v>
      </c>
      <c r="K40" s="106">
        <v>3627</v>
      </c>
      <c r="L40" s="106">
        <v>3627</v>
      </c>
      <c r="M40" s="106">
        <v>3510</v>
      </c>
      <c r="N40" s="106">
        <v>3627</v>
      </c>
      <c r="O40" s="106">
        <v>3510</v>
      </c>
      <c r="P40" s="137">
        <v>3844</v>
      </c>
      <c r="Q40" s="138">
        <f>SUM(E40:P40)</f>
        <v>42922</v>
      </c>
    </row>
    <row r="41" spans="1:17" ht="18" customHeight="1" thickBot="1">
      <c r="A41" s="142"/>
      <c r="B41" s="145"/>
      <c r="C41" s="170" t="s">
        <v>105</v>
      </c>
      <c r="D41" s="171"/>
      <c r="E41" s="131">
        <f>IF(OR(E39="",E40="",E40=0),"",E39/E40*100)</f>
        <v>40.749931072511721</v>
      </c>
      <c r="F41" s="132">
        <f>IF(OR(F39="",F40="",F40=0),"",F39/F40*100)</f>
        <v>60.683760683760681</v>
      </c>
      <c r="G41" s="132">
        <f t="shared" ref="G41:O41" si="64">IF(OR(G39="",G40="",G40=0),"",G39/G40*100)</f>
        <v>73.945409429280389</v>
      </c>
      <c r="H41" s="132">
        <f t="shared" si="64"/>
        <v>76.609686609686605</v>
      </c>
      <c r="I41" s="132">
        <f t="shared" si="64"/>
        <v>73.118279569892479</v>
      </c>
      <c r="J41" s="132">
        <f t="shared" si="64"/>
        <v>62.962962962962962</v>
      </c>
      <c r="K41" s="132">
        <f t="shared" si="64"/>
        <v>70.940170940170944</v>
      </c>
      <c r="L41" s="132">
        <f t="shared" si="64"/>
        <v>57.402812241521914</v>
      </c>
      <c r="M41" s="132">
        <f t="shared" si="64"/>
        <v>63.646723646723643</v>
      </c>
      <c r="N41" s="132">
        <f t="shared" si="64"/>
        <v>55.197132616487451</v>
      </c>
      <c r="O41" s="132">
        <f t="shared" si="64"/>
        <v>64.729344729344731</v>
      </c>
      <c r="P41" s="133">
        <f>IF(OR(P39="",P40="",P40=0),"",P39/P40*100)</f>
        <v>61.420395421436005</v>
      </c>
      <c r="Q41" s="22">
        <f>IF(OR(Q39="",Q40="",Q40=0),"",Q39/Q40*100)</f>
        <v>63.424351148595129</v>
      </c>
    </row>
    <row r="42" spans="1:17" ht="33.75">
      <c r="A42" s="140">
        <v>10</v>
      </c>
      <c r="B42" s="164" t="s">
        <v>61</v>
      </c>
      <c r="C42" s="64" t="s">
        <v>60</v>
      </c>
      <c r="D42" s="127" t="s">
        <v>23</v>
      </c>
      <c r="E42" s="9">
        <v>412</v>
      </c>
      <c r="F42" s="10">
        <v>447</v>
      </c>
      <c r="G42" s="10">
        <v>584</v>
      </c>
      <c r="H42" s="10">
        <v>543</v>
      </c>
      <c r="I42" s="10">
        <v>569</v>
      </c>
      <c r="J42" s="10">
        <v>507</v>
      </c>
      <c r="K42" s="10">
        <v>545</v>
      </c>
      <c r="L42" s="10">
        <v>520</v>
      </c>
      <c r="M42" s="10">
        <v>556</v>
      </c>
      <c r="N42" s="10">
        <v>533</v>
      </c>
      <c r="O42" s="10">
        <v>562</v>
      </c>
      <c r="P42" s="11">
        <v>591</v>
      </c>
      <c r="Q42" s="129">
        <f>SUM(E42:P42)</f>
        <v>6369</v>
      </c>
    </row>
    <row r="43" spans="1:17" ht="39" customHeight="1" thickBot="1">
      <c r="A43" s="141"/>
      <c r="B43" s="165"/>
      <c r="C43" s="65" t="s">
        <v>59</v>
      </c>
      <c r="D43" s="128" t="s">
        <v>58</v>
      </c>
      <c r="E43" s="19">
        <v>117</v>
      </c>
      <c r="F43" s="20">
        <v>117</v>
      </c>
      <c r="G43" s="20">
        <v>117</v>
      </c>
      <c r="H43" s="20">
        <v>117</v>
      </c>
      <c r="I43" s="20">
        <v>117</v>
      </c>
      <c r="J43" s="20">
        <v>117</v>
      </c>
      <c r="K43" s="20">
        <v>117</v>
      </c>
      <c r="L43" s="20">
        <v>117</v>
      </c>
      <c r="M43" s="20">
        <v>117</v>
      </c>
      <c r="N43" s="20">
        <v>117</v>
      </c>
      <c r="O43" s="20">
        <v>117</v>
      </c>
      <c r="P43" s="21">
        <v>124</v>
      </c>
      <c r="Q43" s="130">
        <f>SUM(E43:P43)</f>
        <v>1411</v>
      </c>
    </row>
    <row r="44" spans="1:17" ht="18" customHeight="1" thickBot="1">
      <c r="A44" s="142"/>
      <c r="B44" s="145"/>
      <c r="C44" s="170" t="s">
        <v>106</v>
      </c>
      <c r="D44" s="171"/>
      <c r="E44" s="120">
        <f>IF(OR(E42="",E43="",E43=0),"",E42/E43)</f>
        <v>3.5213675213675213</v>
      </c>
      <c r="F44" s="115">
        <f t="shared" ref="F44" si="65">IF(OR(F42="",F43="",F43=0),"",F42/F43)</f>
        <v>3.8205128205128207</v>
      </c>
      <c r="G44" s="115">
        <f t="shared" ref="G44" si="66">IF(OR(G42="",G43="",G43=0),"",G42/G43)</f>
        <v>4.9914529914529915</v>
      </c>
      <c r="H44" s="115">
        <f t="shared" ref="H44" si="67">IF(OR(H42="",H43="",H43=0),"",H42/H43)</f>
        <v>4.6410256410256414</v>
      </c>
      <c r="I44" s="115">
        <f t="shared" ref="I44" si="68">IF(OR(I42="",I43="",I43=0),"",I42/I43)</f>
        <v>4.8632478632478628</v>
      </c>
      <c r="J44" s="115">
        <f t="shared" ref="J44" si="69">IF(OR(J42="",J43="",J43=0),"",J42/J43)</f>
        <v>4.333333333333333</v>
      </c>
      <c r="K44" s="115">
        <f t="shared" ref="K44" si="70">IF(OR(K42="",K43="",K43=0),"",K42/K43)</f>
        <v>4.6581196581196584</v>
      </c>
      <c r="L44" s="115">
        <f t="shared" ref="L44" si="71">IF(OR(L42="",L43="",L43=0),"",L42/L43)</f>
        <v>4.4444444444444446</v>
      </c>
      <c r="M44" s="115">
        <f t="shared" ref="M44" si="72">IF(OR(M42="",M43="",M43=0),"",M42/M43)</f>
        <v>4.7521367521367521</v>
      </c>
      <c r="N44" s="115">
        <f t="shared" ref="N44" si="73">IF(OR(N42="",N43="",N43=0),"",N42/N43)</f>
        <v>4.5555555555555554</v>
      </c>
      <c r="O44" s="115">
        <f t="shared" ref="O44" si="74">IF(OR(O42="",O43="",O43=0),"",O42/O43)</f>
        <v>4.8034188034188032</v>
      </c>
      <c r="P44" s="121">
        <f>IF(OR(P42="",P43="",P43=0),"",P42/P43)</f>
        <v>4.7661290322580649</v>
      </c>
      <c r="Q44" s="22">
        <f t="shared" ref="Q44" si="75">IF(OR(Q42="",Q43="",Q43=0),"",Q42/Q43)</f>
        <v>4.5138199858256556</v>
      </c>
    </row>
    <row r="45" spans="1:17" ht="33.75" customHeight="1">
      <c r="A45" s="140">
        <v>11</v>
      </c>
      <c r="B45" s="164" t="s">
        <v>57</v>
      </c>
      <c r="C45" s="64" t="s">
        <v>56</v>
      </c>
      <c r="D45" s="7" t="s">
        <v>55</v>
      </c>
      <c r="E45" s="35">
        <v>308</v>
      </c>
      <c r="F45" s="33">
        <v>298</v>
      </c>
      <c r="G45" s="33">
        <v>380</v>
      </c>
      <c r="H45" s="33">
        <v>485</v>
      </c>
      <c r="I45" s="33">
        <v>412</v>
      </c>
      <c r="J45" s="33">
        <v>394</v>
      </c>
      <c r="K45" s="33">
        <v>440</v>
      </c>
      <c r="L45" s="33">
        <v>422</v>
      </c>
      <c r="M45" s="33">
        <v>467</v>
      </c>
      <c r="N45" s="33">
        <v>366</v>
      </c>
      <c r="O45" s="33">
        <v>387</v>
      </c>
      <c r="P45" s="34">
        <v>522</v>
      </c>
      <c r="Q45" s="1">
        <f>SUM(E45:P45)</f>
        <v>4881</v>
      </c>
    </row>
    <row r="46" spans="1:17" ht="34.5" thickBot="1">
      <c r="A46" s="141"/>
      <c r="B46" s="165"/>
      <c r="C46" s="65" t="s">
        <v>101</v>
      </c>
      <c r="D46" s="66" t="s">
        <v>51</v>
      </c>
      <c r="E46" s="30">
        <v>2343</v>
      </c>
      <c r="F46" s="28">
        <v>2499</v>
      </c>
      <c r="G46" s="28">
        <v>2677</v>
      </c>
      <c r="H46" s="29">
        <v>2071</v>
      </c>
      <c r="I46" s="20">
        <v>2581</v>
      </c>
      <c r="J46" s="20">
        <v>2799</v>
      </c>
      <c r="K46" s="20">
        <v>2724</v>
      </c>
      <c r="L46" s="20">
        <v>3384</v>
      </c>
      <c r="M46" s="28">
        <v>3344</v>
      </c>
      <c r="N46" s="28">
        <v>3604</v>
      </c>
      <c r="O46" s="28">
        <v>3703</v>
      </c>
      <c r="P46" s="31">
        <v>3057</v>
      </c>
      <c r="Q46" s="15">
        <f>SUM(E46:P46)</f>
        <v>34786</v>
      </c>
    </row>
    <row r="47" spans="1:17" ht="18" customHeight="1" thickBot="1">
      <c r="A47" s="142"/>
      <c r="B47" s="145"/>
      <c r="C47" s="170" t="s">
        <v>107</v>
      </c>
      <c r="D47" s="171"/>
      <c r="E47" s="16">
        <f>IF(OR(E45="",E46="",E46=0),"",E45/E46)</f>
        <v>0.13145539906103287</v>
      </c>
      <c r="F47" s="17">
        <f t="shared" ref="F47" si="76">IF(OR(F45="",F46="",F46=0),"",F45/F46)</f>
        <v>0.11924769907963186</v>
      </c>
      <c r="G47" s="17">
        <f t="shared" ref="G47" si="77">IF(OR(G45="",G46="",G46=0),"",G45/G46)</f>
        <v>0.14194994396712737</v>
      </c>
      <c r="H47" s="17">
        <f t="shared" ref="H47" si="78">IF(OR(H45="",H46="",H46=0),"",H45/H46)</f>
        <v>0.23418638338966682</v>
      </c>
      <c r="I47" s="17">
        <f t="shared" ref="I47" si="79">IF(OR(I45="",I46="",I46=0),"",I45/I46)</f>
        <v>0.15962805114296785</v>
      </c>
      <c r="J47" s="17">
        <f t="shared" ref="J47" si="80">IF(OR(J45="",J46="",J46=0),"",J45/J46)</f>
        <v>0.14076455877098965</v>
      </c>
      <c r="K47" s="17">
        <f t="shared" ref="K47" si="81">IF(OR(K45="",K46="",K46=0),"",K45/K46)</f>
        <v>0.16152716593245228</v>
      </c>
      <c r="L47" s="17">
        <f t="shared" ref="L47" si="82">IF(OR(L45="",L46="",L46=0),"",L45/L46)</f>
        <v>0.12470449172576832</v>
      </c>
      <c r="M47" s="17">
        <f t="shared" ref="M47" si="83">IF(OR(M45="",M46="",M46=0),"",M45/M46)</f>
        <v>0.13965311004784689</v>
      </c>
      <c r="N47" s="17">
        <f t="shared" ref="N47" si="84">IF(OR(N45="",N46="",N46=0),"",N45/N46)</f>
        <v>0.10155382907880134</v>
      </c>
      <c r="O47" s="17">
        <f t="shared" ref="O47" si="85">IF(OR(O45="",O46="",O46=0),"",O45/O46)</f>
        <v>0.10450985687280584</v>
      </c>
      <c r="P47" s="18">
        <f>IF(OR(P45="",P46="",P46=0),"",P45/P46)</f>
        <v>0.17075564278704614</v>
      </c>
      <c r="Q47" s="22">
        <f t="shared" ref="Q47" si="86">IF(OR(Q45="",Q46="",Q46=0),"",Q45/Q46)</f>
        <v>0.14031506928074514</v>
      </c>
    </row>
    <row r="48" spans="1:17" ht="33.75" customHeight="1">
      <c r="A48" s="140">
        <v>12</v>
      </c>
      <c r="B48" s="164" t="s">
        <v>54</v>
      </c>
      <c r="C48" s="69" t="s">
        <v>53</v>
      </c>
      <c r="D48" s="7" t="s">
        <v>52</v>
      </c>
      <c r="E48" s="35">
        <v>850</v>
      </c>
      <c r="F48" s="33">
        <v>831</v>
      </c>
      <c r="G48" s="33">
        <v>923</v>
      </c>
      <c r="H48" s="33">
        <v>537</v>
      </c>
      <c r="I48" s="33">
        <v>637</v>
      </c>
      <c r="J48" s="33">
        <v>607</v>
      </c>
      <c r="K48" s="33">
        <v>826</v>
      </c>
      <c r="L48" s="33">
        <v>1024</v>
      </c>
      <c r="M48" s="33">
        <v>853</v>
      </c>
      <c r="N48" s="33">
        <v>1005</v>
      </c>
      <c r="O48" s="33">
        <v>1121</v>
      </c>
      <c r="P48" s="34">
        <v>1449</v>
      </c>
      <c r="Q48" s="1">
        <f>SUM(E48:P48)</f>
        <v>10663</v>
      </c>
    </row>
    <row r="49" spans="1:17" ht="34.5" thickBot="1">
      <c r="A49" s="141"/>
      <c r="B49" s="165"/>
      <c r="C49" s="65" t="s">
        <v>101</v>
      </c>
      <c r="D49" s="66" t="s">
        <v>51</v>
      </c>
      <c r="E49" s="30">
        <v>2325</v>
      </c>
      <c r="F49" s="28">
        <v>2499</v>
      </c>
      <c r="G49" s="28">
        <v>2677</v>
      </c>
      <c r="H49" s="29">
        <v>2071</v>
      </c>
      <c r="I49" s="20">
        <v>2581</v>
      </c>
      <c r="J49" s="20">
        <v>2799</v>
      </c>
      <c r="K49" s="20">
        <v>2724</v>
      </c>
      <c r="L49" s="20">
        <v>3384</v>
      </c>
      <c r="M49" s="28">
        <v>3344</v>
      </c>
      <c r="N49" s="28">
        <v>3604</v>
      </c>
      <c r="O49" s="28">
        <v>3703</v>
      </c>
      <c r="P49" s="31">
        <v>3057</v>
      </c>
      <c r="Q49" s="15">
        <f>SUM(E49:P49)</f>
        <v>34768</v>
      </c>
    </row>
    <row r="50" spans="1:17" ht="18" customHeight="1" thickBot="1">
      <c r="A50" s="142"/>
      <c r="B50" s="145"/>
      <c r="C50" s="170" t="s">
        <v>108</v>
      </c>
      <c r="D50" s="171"/>
      <c r="E50" s="16">
        <f>IF(OR(E48="",E49="",E49=0),"",E48/E49)</f>
        <v>0.36559139784946237</v>
      </c>
      <c r="F50" s="17">
        <f t="shared" ref="F50" si="87">IF(OR(F48="",F49="",F49=0),"",F48/F49)</f>
        <v>0.33253301320528211</v>
      </c>
      <c r="G50" s="17">
        <f t="shared" ref="G50" si="88">IF(OR(G48="",G49="",G49=0),"",G48/G49)</f>
        <v>0.34478894284646994</v>
      </c>
      <c r="H50" s="17">
        <f t="shared" ref="H50" si="89">IF(OR(H48="",H49="",H49=0),"",H48/H49)</f>
        <v>0.25929502655721876</v>
      </c>
      <c r="I50" s="17">
        <f t="shared" ref="I50" si="90">IF(OR(I48="",I49="",I49=0),"",I48/I49)</f>
        <v>0.24680356450987989</v>
      </c>
      <c r="J50" s="17">
        <f t="shared" ref="J50" si="91">IF(OR(J48="",J49="",J49=0),"",J48/J49)</f>
        <v>0.21686316541622008</v>
      </c>
      <c r="K50" s="17">
        <f t="shared" ref="K50" si="92">IF(OR(K48="",K49="",K49=0),"",K48/K49)</f>
        <v>0.30323054331864907</v>
      </c>
      <c r="L50" s="17">
        <f t="shared" ref="L50" si="93">IF(OR(L48="",L49="",L49=0),"",L48/L49)</f>
        <v>0.30260047281323876</v>
      </c>
      <c r="M50" s="17">
        <f t="shared" ref="M50" si="94">IF(OR(M48="",M49="",M49=0),"",M48/M49)</f>
        <v>0.25508373205741625</v>
      </c>
      <c r="N50" s="17">
        <f t="shared" ref="N50" si="95">IF(OR(N48="",N49="",N49=0),"",N48/N49)</f>
        <v>0.27885682574916759</v>
      </c>
      <c r="O50" s="17">
        <f t="shared" ref="O50" si="96">IF(OR(O48="",O49="",O49=0),"",O48/O49)</f>
        <v>0.30272751822846339</v>
      </c>
      <c r="P50" s="18">
        <f>IF(OR(P48="",P49="",P49=0),"",P48/P49)</f>
        <v>0.47399411187438667</v>
      </c>
      <c r="Q50" s="22">
        <f t="shared" ref="Q50" si="97">IF(OR(Q48="",Q49="",Q49=0),"",Q48/Q49)</f>
        <v>0.30669005982512654</v>
      </c>
    </row>
    <row r="51" spans="1:17" ht="33.75" customHeight="1">
      <c r="A51" s="140">
        <v>13</v>
      </c>
      <c r="B51" s="164" t="s">
        <v>50</v>
      </c>
      <c r="C51" s="64" t="s">
        <v>49</v>
      </c>
      <c r="D51" s="7" t="s">
        <v>48</v>
      </c>
      <c r="E51" s="35">
        <f>E54+E57</f>
        <v>194</v>
      </c>
      <c r="F51" s="35">
        <v>192</v>
      </c>
      <c r="G51" s="35">
        <f>G54+G58</f>
        <v>202</v>
      </c>
      <c r="H51" s="35">
        <f>H54+H58</f>
        <v>181</v>
      </c>
      <c r="I51" s="35">
        <f>I54+I58</f>
        <v>188</v>
      </c>
      <c r="J51" s="35">
        <v>195</v>
      </c>
      <c r="K51" s="35">
        <v>245</v>
      </c>
      <c r="L51" s="35">
        <v>256</v>
      </c>
      <c r="M51" s="35">
        <v>269</v>
      </c>
      <c r="N51" s="35">
        <f>N54+N57</f>
        <v>275</v>
      </c>
      <c r="O51" s="35">
        <v>244</v>
      </c>
      <c r="P51" s="34">
        <v>203</v>
      </c>
      <c r="Q51" s="1">
        <f>SUM(E51:P51)</f>
        <v>2644</v>
      </c>
    </row>
    <row r="52" spans="1:17" ht="30" customHeight="1" thickBot="1">
      <c r="A52" s="141"/>
      <c r="B52" s="165"/>
      <c r="C52" s="65" t="s">
        <v>47</v>
      </c>
      <c r="D52" s="66" t="s">
        <v>42</v>
      </c>
      <c r="E52" s="68">
        <v>2</v>
      </c>
      <c r="F52" s="13">
        <v>2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>
        <v>2</v>
      </c>
      <c r="M52" s="13">
        <v>2</v>
      </c>
      <c r="N52" s="13">
        <v>2</v>
      </c>
      <c r="O52" s="13">
        <v>2</v>
      </c>
      <c r="P52" s="14">
        <v>2</v>
      </c>
      <c r="Q52" s="15">
        <f>SUM(E52:P52)</f>
        <v>24</v>
      </c>
    </row>
    <row r="53" spans="1:17" ht="23.25" customHeight="1" thickBot="1">
      <c r="A53" s="142"/>
      <c r="B53" s="145"/>
      <c r="C53" s="170" t="s">
        <v>109</v>
      </c>
      <c r="D53" s="171"/>
      <c r="E53" s="45">
        <f>IF(OR(E51="",E52="",E52=0),"",E51/E52)</f>
        <v>97</v>
      </c>
      <c r="F53" s="46">
        <f t="shared" ref="F53" si="98">IF(OR(F51="",F52="",F52=0),"",F51/F52)</f>
        <v>96</v>
      </c>
      <c r="G53" s="46">
        <f t="shared" ref="G53" si="99">IF(OR(G51="",G52="",G52=0),"",G51/G52)</f>
        <v>101</v>
      </c>
      <c r="H53" s="46">
        <f t="shared" ref="H53" si="100">IF(OR(H51="",H52="",H52=0),"",H51/H52)</f>
        <v>90.5</v>
      </c>
      <c r="I53" s="46">
        <f t="shared" ref="I53" si="101">IF(OR(I51="",I52="",I52=0),"",I51/I52)</f>
        <v>94</v>
      </c>
      <c r="J53" s="46">
        <f t="shared" ref="J53" si="102">IF(OR(J51="",J52="",J52=0),"",J51/J52)</f>
        <v>97.5</v>
      </c>
      <c r="K53" s="46">
        <f t="shared" ref="K53:L53" si="103">IF(OR(K51="",K52="",K52=0),"",K51/K52)</f>
        <v>122.5</v>
      </c>
      <c r="L53" s="46">
        <f t="shared" si="103"/>
        <v>128</v>
      </c>
      <c r="M53" s="46">
        <f t="shared" ref="M53" si="104">IF(OR(M51="",M52="",M52=0),"",M51/M52)</f>
        <v>134.5</v>
      </c>
      <c r="N53" s="46">
        <f t="shared" ref="N53" si="105">IF(OR(N51="",N52="",N52=0),"",N51/N52)</f>
        <v>137.5</v>
      </c>
      <c r="O53" s="46">
        <f t="shared" ref="O53" si="106">IF(OR(O51="",O52="",O52=0),"",O51/O52)</f>
        <v>122</v>
      </c>
      <c r="P53" s="47">
        <f>IF(OR(P51="",P52="",P52=0),"",P51/P52)</f>
        <v>101.5</v>
      </c>
      <c r="Q53" s="22">
        <f t="shared" ref="Q53" si="107">IF(OR(Q51="",Q52="",Q52=0),"",Q51/Q52)</f>
        <v>110.16666666666667</v>
      </c>
    </row>
    <row r="54" spans="1:17" ht="33.75" customHeight="1">
      <c r="A54" s="140">
        <v>14</v>
      </c>
      <c r="B54" s="164" t="s">
        <v>167</v>
      </c>
      <c r="C54" s="64" t="s">
        <v>46</v>
      </c>
      <c r="D54" s="7" t="s">
        <v>45</v>
      </c>
      <c r="E54" s="67">
        <v>143</v>
      </c>
      <c r="F54" s="10">
        <v>124</v>
      </c>
      <c r="G54" s="10">
        <v>147</v>
      </c>
      <c r="H54" s="10">
        <v>130</v>
      </c>
      <c r="I54" s="10">
        <v>163</v>
      </c>
      <c r="J54" s="10">
        <v>129</v>
      </c>
      <c r="K54" s="10">
        <v>170</v>
      </c>
      <c r="L54" s="10">
        <v>146</v>
      </c>
      <c r="M54" s="10">
        <v>160</v>
      </c>
      <c r="N54" s="10">
        <v>158</v>
      </c>
      <c r="O54" s="10">
        <v>135</v>
      </c>
      <c r="P54" s="11">
        <v>136</v>
      </c>
      <c r="Q54" s="1">
        <f>SUM(E54:P54)</f>
        <v>1741</v>
      </c>
    </row>
    <row r="55" spans="1:17" ht="34.5" thickBot="1">
      <c r="A55" s="141"/>
      <c r="B55" s="165"/>
      <c r="C55" s="65" t="s">
        <v>44</v>
      </c>
      <c r="D55" s="66" t="s">
        <v>171</v>
      </c>
      <c r="E55" s="68">
        <v>194</v>
      </c>
      <c r="F55" s="68">
        <v>192</v>
      </c>
      <c r="G55" s="68">
        <v>199</v>
      </c>
      <c r="H55" s="68">
        <v>181</v>
      </c>
      <c r="I55" s="68">
        <v>188</v>
      </c>
      <c r="J55" s="68">
        <v>195</v>
      </c>
      <c r="K55" s="68">
        <v>245</v>
      </c>
      <c r="L55" s="68">
        <v>256</v>
      </c>
      <c r="M55" s="68">
        <v>269</v>
      </c>
      <c r="N55" s="68">
        <v>275</v>
      </c>
      <c r="O55" s="68">
        <v>244</v>
      </c>
      <c r="P55" s="14">
        <v>203</v>
      </c>
      <c r="Q55" s="15">
        <f>SUM(E55:P55)</f>
        <v>2641</v>
      </c>
    </row>
    <row r="56" spans="1:17" ht="25.5" customHeight="1" thickBot="1">
      <c r="A56" s="142"/>
      <c r="B56" s="145"/>
      <c r="C56" s="170" t="s">
        <v>110</v>
      </c>
      <c r="D56" s="171"/>
      <c r="E56" s="45">
        <f>IF(OR(E54="",E55="",E55=0),"",E54*100/E55)</f>
        <v>73.711340206185568</v>
      </c>
      <c r="F56" s="46">
        <f>IF(OR(F54="",F55="",F55=0),"",F54*100/F55)</f>
        <v>64.583333333333329</v>
      </c>
      <c r="G56" s="46">
        <f t="shared" ref="G56:O56" si="108">IF(OR(G54="",G55="",G55=0),"",G54*100/G55)</f>
        <v>73.869346733668337</v>
      </c>
      <c r="H56" s="46">
        <f t="shared" si="108"/>
        <v>71.823204419889507</v>
      </c>
      <c r="I56" s="46">
        <f t="shared" si="108"/>
        <v>86.702127659574472</v>
      </c>
      <c r="J56" s="46">
        <f t="shared" si="108"/>
        <v>66.15384615384616</v>
      </c>
      <c r="K56" s="46">
        <f t="shared" si="108"/>
        <v>69.387755102040813</v>
      </c>
      <c r="L56" s="46">
        <f t="shared" si="108"/>
        <v>57.03125</v>
      </c>
      <c r="M56" s="46">
        <f t="shared" si="108"/>
        <v>59.479553903345725</v>
      </c>
      <c r="N56" s="46">
        <f t="shared" si="108"/>
        <v>57.454545454545453</v>
      </c>
      <c r="O56" s="46">
        <f t="shared" si="108"/>
        <v>55.327868852459019</v>
      </c>
      <c r="P56" s="18">
        <f>IF(OR(P54="",P55="",P55=0),"",P54/P55)</f>
        <v>0.66995073891625612</v>
      </c>
      <c r="Q56" s="22">
        <f>IF(OR(Q54="",Q55="",Q55=0),"",Q54*100/Q55)</f>
        <v>65.921999242711095</v>
      </c>
    </row>
    <row r="57" spans="1:17" ht="36" customHeight="1">
      <c r="A57" s="140">
        <v>15</v>
      </c>
      <c r="B57" s="164" t="s">
        <v>168</v>
      </c>
      <c r="C57" s="64" t="s">
        <v>43</v>
      </c>
      <c r="D57" s="7" t="s">
        <v>170</v>
      </c>
      <c r="E57" s="67">
        <v>51</v>
      </c>
      <c r="F57" s="67">
        <v>68</v>
      </c>
      <c r="G57" s="67">
        <v>58</v>
      </c>
      <c r="H57" s="67">
        <v>51</v>
      </c>
      <c r="I57" s="67">
        <v>25</v>
      </c>
      <c r="J57" s="67">
        <v>66</v>
      </c>
      <c r="K57" s="67">
        <v>75</v>
      </c>
      <c r="L57" s="10">
        <v>110</v>
      </c>
      <c r="M57" s="10">
        <v>104</v>
      </c>
      <c r="N57" s="10">
        <v>117</v>
      </c>
      <c r="O57" s="10">
        <v>109</v>
      </c>
      <c r="P57" s="11">
        <v>67</v>
      </c>
      <c r="Q57" s="1">
        <f>SUM(E57:P57)</f>
        <v>901</v>
      </c>
    </row>
    <row r="58" spans="1:17" ht="31.5" customHeight="1" thickBot="1">
      <c r="A58" s="141"/>
      <c r="B58" s="165"/>
      <c r="C58" s="65" t="s">
        <v>43</v>
      </c>
      <c r="D58" s="66" t="s">
        <v>169</v>
      </c>
      <c r="E58" s="68">
        <v>52</v>
      </c>
      <c r="F58" s="68">
        <v>72</v>
      </c>
      <c r="G58" s="68">
        <v>55</v>
      </c>
      <c r="H58" s="68">
        <v>51</v>
      </c>
      <c r="I58" s="68">
        <v>25</v>
      </c>
      <c r="J58" s="68">
        <v>66</v>
      </c>
      <c r="K58" s="68">
        <v>75</v>
      </c>
      <c r="L58" s="13">
        <v>111</v>
      </c>
      <c r="M58" s="13">
        <v>104</v>
      </c>
      <c r="N58" s="13">
        <v>117</v>
      </c>
      <c r="O58" s="13">
        <v>110</v>
      </c>
      <c r="P58" s="14">
        <v>69</v>
      </c>
      <c r="Q58" s="15">
        <f>SUM(E58:P58)</f>
        <v>907</v>
      </c>
    </row>
    <row r="59" spans="1:17" ht="23.25" customHeight="1" thickBot="1">
      <c r="A59" s="142"/>
      <c r="B59" s="145"/>
      <c r="C59" s="170" t="s">
        <v>111</v>
      </c>
      <c r="D59" s="171"/>
      <c r="E59" s="16">
        <f>IF(OR(E57="",E58="",E58=0),"",E57*100/E58)</f>
        <v>98.07692307692308</v>
      </c>
      <c r="F59" s="17">
        <f>IF(OR(F57="",F58="",F58=0),"",F57*100/F58)</f>
        <v>94.444444444444443</v>
      </c>
      <c r="G59" s="17">
        <f t="shared" ref="G59:O59" si="109">IF(OR(G57="",G58="",G58=0),"",G57*100/G58)</f>
        <v>105.45454545454545</v>
      </c>
      <c r="H59" s="17">
        <f t="shared" si="109"/>
        <v>100</v>
      </c>
      <c r="I59" s="17">
        <f t="shared" si="109"/>
        <v>100</v>
      </c>
      <c r="J59" s="17">
        <f t="shared" si="109"/>
        <v>100</v>
      </c>
      <c r="K59" s="17">
        <f t="shared" si="109"/>
        <v>100</v>
      </c>
      <c r="L59" s="17">
        <f t="shared" si="109"/>
        <v>99.099099099099092</v>
      </c>
      <c r="M59" s="17">
        <f t="shared" si="109"/>
        <v>100</v>
      </c>
      <c r="N59" s="46">
        <f t="shared" si="109"/>
        <v>100</v>
      </c>
      <c r="O59" s="17">
        <f t="shared" si="109"/>
        <v>99.090909090909093</v>
      </c>
      <c r="P59" s="45">
        <f>IF(OR(P57="",P58="",P58=0),"",P57*100/P58)</f>
        <v>97.101449275362313</v>
      </c>
      <c r="Q59" s="22">
        <f>IF(OR(Q57="",Q58="",Q58=0),"",Q57*100/Q58)</f>
        <v>99.338478500551261</v>
      </c>
    </row>
    <row r="60" spans="1:17" ht="41.25" customHeight="1">
      <c r="A60" s="140">
        <v>16</v>
      </c>
      <c r="B60" s="164" t="s">
        <v>41</v>
      </c>
      <c r="C60" s="64" t="s">
        <v>40</v>
      </c>
      <c r="D60" s="7" t="s">
        <v>39</v>
      </c>
      <c r="E60" s="35">
        <v>14</v>
      </c>
      <c r="F60" s="33">
        <v>31</v>
      </c>
      <c r="G60" s="33">
        <v>32</v>
      </c>
      <c r="H60" s="33">
        <v>17</v>
      </c>
      <c r="I60" s="33">
        <v>21</v>
      </c>
      <c r="J60" s="33">
        <v>24</v>
      </c>
      <c r="K60" s="33">
        <v>37</v>
      </c>
      <c r="L60" s="33">
        <v>35</v>
      </c>
      <c r="M60" s="33">
        <v>53</v>
      </c>
      <c r="N60" s="33">
        <v>42</v>
      </c>
      <c r="O60" s="33">
        <v>10</v>
      </c>
      <c r="P60" s="34">
        <v>52</v>
      </c>
      <c r="Q60" s="1">
        <f>SUM(E60:P60)</f>
        <v>368</v>
      </c>
    </row>
    <row r="61" spans="1:17" ht="30.75" customHeight="1" thickBot="1">
      <c r="A61" s="141"/>
      <c r="B61" s="165"/>
      <c r="C61" s="65" t="s">
        <v>38</v>
      </c>
      <c r="D61" s="66" t="s">
        <v>37</v>
      </c>
      <c r="E61" s="35">
        <v>2325</v>
      </c>
      <c r="F61" s="33">
        <v>2499</v>
      </c>
      <c r="G61" s="33">
        <v>2677</v>
      </c>
      <c r="H61" s="29">
        <v>2071</v>
      </c>
      <c r="I61" s="20">
        <v>2581</v>
      </c>
      <c r="J61" s="20">
        <v>2799</v>
      </c>
      <c r="K61" s="20">
        <v>2724</v>
      </c>
      <c r="L61" s="20">
        <v>3384</v>
      </c>
      <c r="M61" s="13">
        <v>3344</v>
      </c>
      <c r="N61" s="13">
        <v>3604</v>
      </c>
      <c r="O61" s="13">
        <v>3703</v>
      </c>
      <c r="P61" s="14">
        <v>3057</v>
      </c>
      <c r="Q61" s="15">
        <f>SUM(E61:P61)</f>
        <v>34768</v>
      </c>
    </row>
    <row r="62" spans="1:17" ht="26.25" customHeight="1" thickBot="1">
      <c r="A62" s="142"/>
      <c r="B62" s="145"/>
      <c r="C62" s="168" t="s">
        <v>112</v>
      </c>
      <c r="D62" s="183"/>
      <c r="E62" s="16">
        <f>IF(OR(E60="",E61="",E61=0),"",E60/E61*100)</f>
        <v>0.60215053763440862</v>
      </c>
      <c r="F62" s="17">
        <f>IF(OR(F60="",F61="",F61=0),"",F60/F61*100)</f>
        <v>1.2404961984793916</v>
      </c>
      <c r="G62" s="17">
        <f t="shared" ref="G62" si="110">IF(OR(G60="",G61="",G61=0),"",G60/G61*100)</f>
        <v>1.1953679491968623</v>
      </c>
      <c r="H62" s="17">
        <f t="shared" ref="H62" si="111">IF(OR(H60="",H61="",H61=0),"",H60/H61*100)</f>
        <v>0.82085948816996623</v>
      </c>
      <c r="I62" s="17">
        <f t="shared" ref="I62" si="112">IF(OR(I60="",I61="",I61=0),"",I60/I61*100)</f>
        <v>0.8136381247578458</v>
      </c>
      <c r="J62" s="17">
        <f t="shared" ref="J62" si="113">IF(OR(J60="",J61="",J61=0),"",J60/J61*100)</f>
        <v>0.857449088960343</v>
      </c>
      <c r="K62" s="17">
        <f t="shared" ref="K62" si="114">IF(OR(K60="",K61="",K61=0),"",K60/K61*100)</f>
        <v>1.3582966226138031</v>
      </c>
      <c r="L62" s="17">
        <f t="shared" ref="L62" si="115">IF(OR(L60="",L61="",L61=0),"",L60/L61*100)</f>
        <v>1.0342789598108746</v>
      </c>
      <c r="M62" s="17">
        <f t="shared" ref="M62" si="116">IF(OR(M60="",M61="",M61=0),"",M60/M61*100)</f>
        <v>1.5849282296650717</v>
      </c>
      <c r="N62" s="17">
        <f t="shared" ref="N62" si="117">IF(OR(N60="",N61="",N61=0),"",N60/N61*100)</f>
        <v>1.1653718091009988</v>
      </c>
      <c r="O62" s="17">
        <f t="shared" ref="O62" si="118">IF(OR(O60="",O61="",O61=0),"",O60/O61*100)</f>
        <v>0.27005130974885228</v>
      </c>
      <c r="P62" s="18">
        <f>IF(OR(P60="",P61="",P61=0),"",P60/P61*100)</f>
        <v>1.7010140660778539</v>
      </c>
      <c r="Q62" s="22">
        <f>IF(OR(Q60="",Q61="",Q61=0),"",Q60/Q61*100)</f>
        <v>1.0584445467096182</v>
      </c>
    </row>
    <row r="63" spans="1:17" ht="16.5" thickBot="1">
      <c r="A63" s="152" t="s">
        <v>35</v>
      </c>
      <c r="B63" s="179" t="s">
        <v>36</v>
      </c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80"/>
      <c r="Q63" s="166" t="s">
        <v>131</v>
      </c>
    </row>
    <row r="64" spans="1:17" ht="26.25" thickBot="1">
      <c r="A64" s="153"/>
      <c r="B64" s="95" t="s">
        <v>34</v>
      </c>
      <c r="C64" s="95"/>
      <c r="D64" s="96"/>
      <c r="E64" s="87" t="s">
        <v>119</v>
      </c>
      <c r="F64" s="88" t="s">
        <v>120</v>
      </c>
      <c r="G64" s="89" t="s">
        <v>121</v>
      </c>
      <c r="H64" s="89" t="s">
        <v>122</v>
      </c>
      <c r="I64" s="89" t="s">
        <v>123</v>
      </c>
      <c r="J64" s="89" t="s">
        <v>124</v>
      </c>
      <c r="K64" s="89" t="s">
        <v>125</v>
      </c>
      <c r="L64" s="89" t="s">
        <v>126</v>
      </c>
      <c r="M64" s="89" t="s">
        <v>127</v>
      </c>
      <c r="N64" s="89" t="s">
        <v>128</v>
      </c>
      <c r="O64" s="89" t="s">
        <v>129</v>
      </c>
      <c r="P64" s="94" t="s">
        <v>130</v>
      </c>
      <c r="Q64" s="167"/>
    </row>
    <row r="65" spans="1:17" ht="24" customHeight="1">
      <c r="A65" s="140">
        <v>17</v>
      </c>
      <c r="B65" s="143" t="s">
        <v>31</v>
      </c>
      <c r="C65" s="3" t="s">
        <v>30</v>
      </c>
      <c r="D65" s="7" t="s">
        <v>29</v>
      </c>
      <c r="E65" s="9">
        <v>0</v>
      </c>
      <c r="F65" s="10">
        <v>0</v>
      </c>
      <c r="G65" s="10">
        <v>5</v>
      </c>
      <c r="H65" s="10">
        <v>15</v>
      </c>
      <c r="I65" s="10">
        <v>12</v>
      </c>
      <c r="J65" s="10">
        <v>19</v>
      </c>
      <c r="K65" s="10">
        <v>5</v>
      </c>
      <c r="L65" s="10">
        <v>2</v>
      </c>
      <c r="M65" s="10">
        <v>0</v>
      </c>
      <c r="N65" s="10">
        <v>0</v>
      </c>
      <c r="O65" s="10">
        <v>0</v>
      </c>
      <c r="P65" s="11">
        <v>0</v>
      </c>
      <c r="Q65" s="1">
        <f t="shared" ref="Q65:Q66" si="119">SUM(E65:P65)</f>
        <v>58</v>
      </c>
    </row>
    <row r="66" spans="1:17" ht="27" customHeight="1" thickBot="1">
      <c r="A66" s="141"/>
      <c r="B66" s="144"/>
      <c r="C66" s="4" t="s">
        <v>28</v>
      </c>
      <c r="D66" s="8" t="s">
        <v>23</v>
      </c>
      <c r="E66" s="12">
        <v>412</v>
      </c>
      <c r="F66" s="13">
        <v>449</v>
      </c>
      <c r="G66" s="28">
        <v>584</v>
      </c>
      <c r="H66" s="28">
        <v>543</v>
      </c>
      <c r="I66" s="13">
        <v>569</v>
      </c>
      <c r="J66" s="13">
        <v>507</v>
      </c>
      <c r="K66" s="13">
        <v>545</v>
      </c>
      <c r="L66" s="13">
        <v>520</v>
      </c>
      <c r="M66" s="13">
        <v>556</v>
      </c>
      <c r="N66" s="13">
        <v>533</v>
      </c>
      <c r="O66" s="13">
        <v>562</v>
      </c>
      <c r="P66" s="14">
        <v>591</v>
      </c>
      <c r="Q66" s="15">
        <f t="shared" si="119"/>
        <v>6371</v>
      </c>
    </row>
    <row r="67" spans="1:17" ht="23.25" customHeight="1" thickBot="1">
      <c r="A67" s="142"/>
      <c r="B67" s="145"/>
      <c r="C67" s="146" t="s">
        <v>113</v>
      </c>
      <c r="D67" s="147"/>
      <c r="E67" s="16">
        <f t="shared" ref="E67:F67" si="120">IF(OR(E65="",E66="",E66=0),"",E65/E66*100)</f>
        <v>0</v>
      </c>
      <c r="F67" s="17">
        <f t="shared" si="120"/>
        <v>0</v>
      </c>
      <c r="G67" s="17">
        <f t="shared" ref="G67" si="121">IF(OR(G65="",G66="",G66=0),"",G65/G66*100)</f>
        <v>0.85616438356164382</v>
      </c>
      <c r="H67" s="17">
        <f t="shared" ref="H67" si="122">IF(OR(H65="",H66="",H66=0),"",H65/H66*100)</f>
        <v>2.7624309392265194</v>
      </c>
      <c r="I67" s="17">
        <f t="shared" ref="I67" si="123">IF(OR(I65="",I66="",I66=0),"",I65/I66*100)</f>
        <v>2.1089630931458698</v>
      </c>
      <c r="J67" s="17">
        <f t="shared" ref="J67" si="124">IF(OR(J65="",J66="",J66=0),"",J65/J66*100)</f>
        <v>3.7475345167652856</v>
      </c>
      <c r="K67" s="17">
        <f t="shared" ref="K67" si="125">IF(OR(K65="",K66="",K66=0),"",K65/K66*100)</f>
        <v>0.91743119266055051</v>
      </c>
      <c r="L67" s="17">
        <f t="shared" ref="L67" si="126">IF(OR(L65="",L66="",L66=0),"",L65/L66*100)</f>
        <v>0.38461538461538464</v>
      </c>
      <c r="M67" s="17">
        <f t="shared" ref="M67" si="127">IF(OR(M65="",M66="",M66=0),"",M65/M66*100)</f>
        <v>0</v>
      </c>
      <c r="N67" s="17">
        <f t="shared" ref="N67" si="128">IF(OR(N65="",N66="",N66=0),"",N65/N66*100)</f>
        <v>0</v>
      </c>
      <c r="O67" s="17">
        <f t="shared" ref="O67:Q67" si="129">IF(OR(O65="",O66="",O66=0),"",O65/O66*100)</f>
        <v>0</v>
      </c>
      <c r="P67" s="18">
        <f>IF(OR(P65="",P66="",P66=0),"",P65/P66*100)</f>
        <v>0</v>
      </c>
      <c r="Q67" s="22">
        <f t="shared" si="129"/>
        <v>0.91037513734107678</v>
      </c>
    </row>
    <row r="68" spans="1:17" ht="48">
      <c r="A68" s="140">
        <v>18</v>
      </c>
      <c r="B68" s="143" t="s">
        <v>27</v>
      </c>
      <c r="C68" s="3" t="s">
        <v>26</v>
      </c>
      <c r="D68" s="7" t="s">
        <v>25</v>
      </c>
      <c r="E68" s="9">
        <v>6</v>
      </c>
      <c r="F68" s="10">
        <v>13</v>
      </c>
      <c r="G68" s="10">
        <v>41</v>
      </c>
      <c r="H68" s="10">
        <v>54</v>
      </c>
      <c r="I68" s="10">
        <v>25</v>
      </c>
      <c r="J68" s="10">
        <v>18</v>
      </c>
      <c r="K68" s="10">
        <v>15</v>
      </c>
      <c r="L68" s="10">
        <v>6</v>
      </c>
      <c r="M68" s="10">
        <v>3</v>
      </c>
      <c r="N68" s="10">
        <v>5</v>
      </c>
      <c r="O68" s="10">
        <v>7</v>
      </c>
      <c r="P68" s="11">
        <v>15</v>
      </c>
      <c r="Q68" s="1">
        <f t="shared" ref="Q68:Q69" si="130">SUM(E68:P68)</f>
        <v>208</v>
      </c>
    </row>
    <row r="69" spans="1:17" ht="34.5" thickBot="1">
      <c r="A69" s="141"/>
      <c r="B69" s="144"/>
      <c r="C69" s="4" t="s">
        <v>24</v>
      </c>
      <c r="D69" s="8" t="s">
        <v>23</v>
      </c>
      <c r="E69" s="12">
        <v>412</v>
      </c>
      <c r="F69" s="13">
        <v>449</v>
      </c>
      <c r="G69" s="28">
        <v>584</v>
      </c>
      <c r="H69" s="28">
        <v>543</v>
      </c>
      <c r="I69" s="13">
        <v>569</v>
      </c>
      <c r="J69" s="13">
        <v>507</v>
      </c>
      <c r="K69" s="13">
        <v>545</v>
      </c>
      <c r="L69" s="13">
        <v>520</v>
      </c>
      <c r="M69" s="13">
        <v>556</v>
      </c>
      <c r="N69" s="13">
        <v>533</v>
      </c>
      <c r="O69" s="13">
        <v>562</v>
      </c>
      <c r="P69" s="14">
        <v>591</v>
      </c>
      <c r="Q69" s="15">
        <f t="shared" si="130"/>
        <v>6371</v>
      </c>
    </row>
    <row r="70" spans="1:17" ht="23.25" customHeight="1" thickBot="1">
      <c r="A70" s="141"/>
      <c r="B70" s="144"/>
      <c r="C70" s="146" t="s">
        <v>114</v>
      </c>
      <c r="D70" s="147"/>
      <c r="E70" s="16">
        <f t="shared" ref="E70:F70" si="131">IF(OR(E68="",E69="",E69=0),"",E68/E69*100)</f>
        <v>1.4563106796116505</v>
      </c>
      <c r="F70" s="17">
        <f t="shared" si="131"/>
        <v>2.8953229398663698</v>
      </c>
      <c r="G70" s="17">
        <f t="shared" ref="G70" si="132">IF(OR(G68="",G69="",G69=0),"",G68/G69*100)</f>
        <v>7.0205479452054798</v>
      </c>
      <c r="H70" s="17">
        <f t="shared" ref="H70" si="133">IF(OR(H68="",H69="",H69=0),"",H68/H69*100)</f>
        <v>9.94475138121547</v>
      </c>
      <c r="I70" s="17">
        <f t="shared" ref="I70" si="134">IF(OR(I68="",I69="",I69=0),"",I68/I69*100)</f>
        <v>4.3936731107205622</v>
      </c>
      <c r="J70" s="17">
        <f t="shared" ref="J70" si="135">IF(OR(J68="",J69="",J69=0),"",J68/J69*100)</f>
        <v>3.5502958579881656</v>
      </c>
      <c r="K70" s="17">
        <f t="shared" ref="K70" si="136">IF(OR(K68="",K69="",K69=0),"",K68/K69*100)</f>
        <v>2.7522935779816518</v>
      </c>
      <c r="L70" s="17">
        <f t="shared" ref="L70" si="137">IF(OR(L68="",L69="",L69=0),"",L68/L69*100)</f>
        <v>1.153846153846154</v>
      </c>
      <c r="M70" s="17">
        <f t="shared" ref="M70" si="138">IF(OR(M68="",M69="",M69=0),"",M68/M69*100)</f>
        <v>0.53956834532374098</v>
      </c>
      <c r="N70" s="17">
        <f t="shared" ref="N70" si="139">IF(OR(N68="",N69="",N69=0),"",N68/N69*100)</f>
        <v>0.93808630393996251</v>
      </c>
      <c r="O70" s="17">
        <f t="shared" ref="O70:Q70" si="140">IF(OR(O68="",O69="",O69=0),"",O68/O69*100)</f>
        <v>1.2455516014234875</v>
      </c>
      <c r="P70" s="18">
        <f>IF(OR(P68="",P69="",P69=0),"",P68/P69*100)</f>
        <v>2.5380710659898478</v>
      </c>
      <c r="Q70" s="22">
        <f t="shared" si="140"/>
        <v>3.2647935959817924</v>
      </c>
    </row>
    <row r="71" spans="1:17" ht="45">
      <c r="A71" s="140">
        <v>19</v>
      </c>
      <c r="B71" s="143" t="s">
        <v>22</v>
      </c>
      <c r="C71" s="3" t="s">
        <v>21</v>
      </c>
      <c r="D71" s="7" t="s">
        <v>20</v>
      </c>
      <c r="E71" s="9">
        <v>54</v>
      </c>
      <c r="F71" s="10">
        <v>50</v>
      </c>
      <c r="G71" s="10">
        <v>64</v>
      </c>
      <c r="H71" s="10">
        <v>66</v>
      </c>
      <c r="I71" s="10">
        <v>74</v>
      </c>
      <c r="J71" s="10">
        <v>64</v>
      </c>
      <c r="K71" s="10">
        <v>81</v>
      </c>
      <c r="L71" s="10">
        <v>75</v>
      </c>
      <c r="M71" s="10">
        <v>71</v>
      </c>
      <c r="N71" s="10">
        <v>75</v>
      </c>
      <c r="O71" s="10">
        <v>62</v>
      </c>
      <c r="P71" s="11">
        <v>69</v>
      </c>
      <c r="Q71" s="1">
        <f t="shared" ref="Q71:Q72" si="141">SUM(E71:P71)</f>
        <v>805</v>
      </c>
    </row>
    <row r="72" spans="1:17" ht="45.75" thickBot="1">
      <c r="A72" s="141"/>
      <c r="B72" s="144"/>
      <c r="C72" s="4" t="s">
        <v>19</v>
      </c>
      <c r="D72" s="8" t="s">
        <v>18</v>
      </c>
      <c r="E72" s="12">
        <v>122</v>
      </c>
      <c r="F72" s="13">
        <v>113</v>
      </c>
      <c r="G72" s="13">
        <v>133</v>
      </c>
      <c r="H72" s="13">
        <v>134</v>
      </c>
      <c r="I72" s="13">
        <v>151</v>
      </c>
      <c r="J72" s="13">
        <v>130</v>
      </c>
      <c r="K72" s="13">
        <v>172</v>
      </c>
      <c r="L72" s="13">
        <v>144</v>
      </c>
      <c r="M72" s="13">
        <v>148</v>
      </c>
      <c r="N72" s="13">
        <v>140</v>
      </c>
      <c r="O72" s="13">
        <v>147</v>
      </c>
      <c r="P72" s="14">
        <v>149</v>
      </c>
      <c r="Q72" s="15">
        <f t="shared" si="141"/>
        <v>1683</v>
      </c>
    </row>
    <row r="73" spans="1:17" ht="18" customHeight="1" thickBot="1">
      <c r="A73" s="142"/>
      <c r="B73" s="145"/>
      <c r="C73" s="175" t="s">
        <v>115</v>
      </c>
      <c r="D73" s="176"/>
      <c r="E73" s="16">
        <f t="shared" ref="E73" si="142">IF(OR(E71="",E72="",E72=0),"",E71/E72*100)</f>
        <v>44.26229508196721</v>
      </c>
      <c r="F73" s="17">
        <f>IF(OR(F71="",F72="",F72=0),"",F71/F72*100)</f>
        <v>44.247787610619469</v>
      </c>
      <c r="G73" s="17">
        <f t="shared" ref="G73" si="143">IF(OR(G71="",G72="",G72=0),"",G71/G72*100)</f>
        <v>48.120300751879697</v>
      </c>
      <c r="H73" s="17">
        <f t="shared" ref="H73" si="144">IF(OR(H71="",H72="",H72=0),"",H71/H72*100)</f>
        <v>49.253731343283583</v>
      </c>
      <c r="I73" s="17">
        <f t="shared" ref="I73" si="145">IF(OR(I71="",I72="",I72=0),"",I71/I72*100)</f>
        <v>49.006622516556291</v>
      </c>
      <c r="J73" s="17">
        <f t="shared" ref="J73" si="146">IF(OR(J71="",J72="",J72=0),"",J71/J72*100)</f>
        <v>49.230769230769234</v>
      </c>
      <c r="K73" s="17">
        <f t="shared" ref="K73" si="147">IF(OR(K71="",K72="",K72=0),"",K71/K72*100)</f>
        <v>47.093023255813954</v>
      </c>
      <c r="L73" s="17">
        <f t="shared" ref="L73" si="148">IF(OR(L71="",L72="",L72=0),"",L71/L72*100)</f>
        <v>52.083333333333336</v>
      </c>
      <c r="M73" s="17">
        <f t="shared" ref="M73" si="149">IF(OR(M71="",M72="",M72=0),"",M71/M72*100)</f>
        <v>47.972972972972968</v>
      </c>
      <c r="N73" s="17">
        <f t="shared" ref="N73" si="150">IF(OR(N71="",N72="",N72=0),"",N71/N72*100)</f>
        <v>53.571428571428569</v>
      </c>
      <c r="O73" s="17">
        <f t="shared" ref="O73" si="151">IF(OR(O71="",O72="",O72=0),"",O71/O72*100)</f>
        <v>42.176870748299322</v>
      </c>
      <c r="P73" s="18">
        <f>IF(OR(P71="",P72="",P72=0),"",P71/P72*100)</f>
        <v>46.308724832214764</v>
      </c>
      <c r="Q73" s="22">
        <f>IF(OR(Q71="",Q72="",Q72=0),"",Q71/Q72*100)</f>
        <v>47.83125371360665</v>
      </c>
    </row>
    <row r="74" spans="1:17" ht="48.75" customHeight="1">
      <c r="A74" s="140">
        <v>20</v>
      </c>
      <c r="B74" s="164" t="s">
        <v>156</v>
      </c>
      <c r="C74" s="39" t="s">
        <v>21</v>
      </c>
      <c r="D74" s="41" t="s">
        <v>158</v>
      </c>
      <c r="E74" s="43">
        <v>19</v>
      </c>
      <c r="F74" s="70">
        <v>23</v>
      </c>
      <c r="G74" s="70">
        <v>23</v>
      </c>
      <c r="H74" s="70">
        <v>13</v>
      </c>
      <c r="I74" s="70">
        <v>29</v>
      </c>
      <c r="J74" s="70">
        <v>22</v>
      </c>
      <c r="K74" s="70">
        <v>21</v>
      </c>
      <c r="L74" s="70">
        <v>23</v>
      </c>
      <c r="M74" s="70">
        <v>22</v>
      </c>
      <c r="N74" s="70">
        <v>31</v>
      </c>
      <c r="O74" s="70">
        <v>29</v>
      </c>
      <c r="P74" s="38">
        <v>16</v>
      </c>
      <c r="Q74" s="124">
        <f>SUM(E74:P74)</f>
        <v>271</v>
      </c>
    </row>
    <row r="75" spans="1:17" ht="49.5" customHeight="1" thickBot="1">
      <c r="A75" s="141"/>
      <c r="B75" s="165"/>
      <c r="C75" s="40" t="s">
        <v>19</v>
      </c>
      <c r="D75" s="42" t="s">
        <v>159</v>
      </c>
      <c r="E75" s="44">
        <v>122</v>
      </c>
      <c r="F75" s="71">
        <v>113</v>
      </c>
      <c r="G75" s="71">
        <v>133</v>
      </c>
      <c r="H75" s="71">
        <v>134</v>
      </c>
      <c r="I75" s="71">
        <v>151</v>
      </c>
      <c r="J75" s="71">
        <v>130</v>
      </c>
      <c r="K75" s="71">
        <v>172</v>
      </c>
      <c r="L75" s="71">
        <v>144</v>
      </c>
      <c r="M75" s="71">
        <v>148</v>
      </c>
      <c r="N75" s="71">
        <v>140</v>
      </c>
      <c r="O75" s="71">
        <v>147</v>
      </c>
      <c r="P75" s="109">
        <v>149</v>
      </c>
      <c r="Q75" s="125">
        <f>SUM(E75:P75)</f>
        <v>1683</v>
      </c>
    </row>
    <row r="76" spans="1:17" ht="18" customHeight="1" thickBot="1">
      <c r="A76" s="141"/>
      <c r="B76" s="145"/>
      <c r="C76" s="170"/>
      <c r="D76" s="177"/>
      <c r="E76" s="45">
        <f>E74*100/E75</f>
        <v>15.573770491803279</v>
      </c>
      <c r="F76" s="46">
        <f t="shared" ref="F76:N76" si="152">F74*100/F75</f>
        <v>20.353982300884955</v>
      </c>
      <c r="G76" s="46">
        <f t="shared" si="152"/>
        <v>17.293233082706767</v>
      </c>
      <c r="H76" s="46">
        <f t="shared" si="152"/>
        <v>9.7014925373134329</v>
      </c>
      <c r="I76" s="46">
        <f t="shared" si="152"/>
        <v>19.205298013245034</v>
      </c>
      <c r="J76" s="46">
        <f t="shared" si="152"/>
        <v>16.923076923076923</v>
      </c>
      <c r="K76" s="46">
        <f t="shared" si="152"/>
        <v>12.209302325581396</v>
      </c>
      <c r="L76" s="46">
        <f t="shared" si="152"/>
        <v>15.972222222222221</v>
      </c>
      <c r="M76" s="46">
        <f t="shared" si="152"/>
        <v>14.864864864864865</v>
      </c>
      <c r="N76" s="46">
        <f t="shared" si="152"/>
        <v>22.142857142857142</v>
      </c>
      <c r="O76" s="46">
        <f>O74*100/O75</f>
        <v>19.727891156462587</v>
      </c>
      <c r="P76" s="126">
        <f>P74*100/P75</f>
        <v>10.738255033557047</v>
      </c>
      <c r="Q76" s="22">
        <f>Q74*100/Q75</f>
        <v>16.102198455139632</v>
      </c>
    </row>
    <row r="77" spans="1:17" ht="64.5" customHeight="1">
      <c r="A77" s="140">
        <v>21</v>
      </c>
      <c r="B77" s="164" t="s">
        <v>157</v>
      </c>
      <c r="C77" s="39" t="s">
        <v>21</v>
      </c>
      <c r="D77" s="41" t="s">
        <v>160</v>
      </c>
      <c r="E77" s="48">
        <v>122</v>
      </c>
      <c r="F77" s="72">
        <v>113</v>
      </c>
      <c r="G77" s="72">
        <v>133</v>
      </c>
      <c r="H77" s="72">
        <v>134</v>
      </c>
      <c r="I77" s="72">
        <v>151</v>
      </c>
      <c r="J77" s="72">
        <v>130</v>
      </c>
      <c r="K77" s="72">
        <v>172</v>
      </c>
      <c r="L77" s="72">
        <v>144</v>
      </c>
      <c r="M77" s="72">
        <v>148</v>
      </c>
      <c r="N77" s="72">
        <v>140</v>
      </c>
      <c r="O77" s="72">
        <v>147</v>
      </c>
      <c r="P77" s="37">
        <v>149</v>
      </c>
      <c r="Q77" s="124">
        <f>SUM(E77:P77)</f>
        <v>1683</v>
      </c>
    </row>
    <row r="78" spans="1:17" ht="65.25" customHeight="1" thickBot="1">
      <c r="A78" s="141"/>
      <c r="B78" s="165"/>
      <c r="C78" s="40" t="s">
        <v>19</v>
      </c>
      <c r="D78" s="42" t="s">
        <v>161</v>
      </c>
      <c r="E78" s="44">
        <v>14</v>
      </c>
      <c r="F78" s="71">
        <v>70</v>
      </c>
      <c r="G78" s="71">
        <v>91</v>
      </c>
      <c r="H78" s="71">
        <v>52</v>
      </c>
      <c r="I78" s="71">
        <v>103</v>
      </c>
      <c r="J78" s="71">
        <v>91</v>
      </c>
      <c r="K78" s="71">
        <v>142</v>
      </c>
      <c r="L78" s="71">
        <v>72</v>
      </c>
      <c r="M78" s="71">
        <v>114</v>
      </c>
      <c r="N78" s="71">
        <v>55</v>
      </c>
      <c r="O78" s="71">
        <v>112</v>
      </c>
      <c r="P78" s="36">
        <v>118</v>
      </c>
      <c r="Q78" s="124">
        <f>SUM(E78:P78)</f>
        <v>1034</v>
      </c>
    </row>
    <row r="79" spans="1:17" ht="18" customHeight="1" thickBot="1">
      <c r="A79" s="142"/>
      <c r="B79" s="145"/>
      <c r="C79" s="168"/>
      <c r="D79" s="169"/>
      <c r="E79" s="45">
        <f>E78*100/$E$77</f>
        <v>11.475409836065573</v>
      </c>
      <c r="F79" s="45">
        <f t="shared" ref="F79:P79" si="153">F78*100/$E$77</f>
        <v>57.377049180327866</v>
      </c>
      <c r="G79" s="45">
        <f t="shared" si="153"/>
        <v>74.590163934426229</v>
      </c>
      <c r="H79" s="45">
        <f t="shared" si="153"/>
        <v>42.622950819672134</v>
      </c>
      <c r="I79" s="45">
        <f t="shared" si="153"/>
        <v>84.426229508196727</v>
      </c>
      <c r="J79" s="45">
        <f t="shared" si="153"/>
        <v>74.590163934426229</v>
      </c>
      <c r="K79" s="45">
        <f t="shared" si="153"/>
        <v>116.39344262295081</v>
      </c>
      <c r="L79" s="45">
        <f t="shared" si="153"/>
        <v>59.016393442622949</v>
      </c>
      <c r="M79" s="45">
        <f t="shared" si="153"/>
        <v>93.442622950819668</v>
      </c>
      <c r="N79" s="45">
        <f t="shared" si="153"/>
        <v>45.081967213114751</v>
      </c>
      <c r="O79" s="45">
        <f t="shared" si="153"/>
        <v>91.803278688524586</v>
      </c>
      <c r="P79" s="45">
        <f t="shared" si="153"/>
        <v>96.721311475409834</v>
      </c>
      <c r="Q79" s="50">
        <f>Q78*100/Q77</f>
        <v>61.437908496732028</v>
      </c>
    </row>
    <row r="80" spans="1:17" ht="45" customHeight="1">
      <c r="A80" s="140">
        <v>22</v>
      </c>
      <c r="B80" s="143" t="s">
        <v>17</v>
      </c>
      <c r="C80" s="3" t="s">
        <v>16</v>
      </c>
      <c r="D80" s="7" t="s">
        <v>15</v>
      </c>
      <c r="E80" s="32">
        <v>5</v>
      </c>
      <c r="F80" s="33">
        <v>3</v>
      </c>
      <c r="G80" s="33">
        <v>2</v>
      </c>
      <c r="H80" s="33">
        <v>3</v>
      </c>
      <c r="I80" s="33">
        <v>5</v>
      </c>
      <c r="J80" s="33">
        <v>3</v>
      </c>
      <c r="K80" s="33">
        <v>3</v>
      </c>
      <c r="L80" s="107">
        <v>3</v>
      </c>
      <c r="M80" s="108">
        <v>1</v>
      </c>
      <c r="N80" s="35">
        <v>1</v>
      </c>
      <c r="O80" s="33">
        <v>6</v>
      </c>
      <c r="P80" s="34">
        <v>5</v>
      </c>
      <c r="Q80" s="49">
        <f t="shared" ref="Q80:Q81" si="154">SUM(E80:P80)</f>
        <v>40</v>
      </c>
    </row>
    <row r="81" spans="1:17" ht="45.75" thickBot="1">
      <c r="A81" s="141"/>
      <c r="B81" s="144"/>
      <c r="C81" s="4" t="s">
        <v>14</v>
      </c>
      <c r="D81" s="8" t="s">
        <v>13</v>
      </c>
      <c r="E81" s="12">
        <v>125</v>
      </c>
      <c r="F81" s="13">
        <v>113</v>
      </c>
      <c r="G81" s="13">
        <v>136</v>
      </c>
      <c r="H81" s="13">
        <v>137</v>
      </c>
      <c r="I81" s="13">
        <v>153</v>
      </c>
      <c r="J81" s="13">
        <v>131</v>
      </c>
      <c r="K81" s="13">
        <v>174</v>
      </c>
      <c r="L81" s="13">
        <v>144</v>
      </c>
      <c r="M81" s="13">
        <v>151</v>
      </c>
      <c r="N81" s="13">
        <v>140</v>
      </c>
      <c r="O81" s="13">
        <v>147</v>
      </c>
      <c r="P81" s="14">
        <v>149</v>
      </c>
      <c r="Q81" s="15">
        <f t="shared" si="154"/>
        <v>1700</v>
      </c>
    </row>
    <row r="82" spans="1:17" ht="23.25" customHeight="1" thickBot="1">
      <c r="A82" s="141"/>
      <c r="B82" s="144"/>
      <c r="C82" s="146" t="s">
        <v>116</v>
      </c>
      <c r="D82" s="147"/>
      <c r="E82" s="45">
        <f t="shared" ref="E82:M82" si="155">IF(OR(E80="",E81="",E81=0),"",E80/E81*100)</f>
        <v>4</v>
      </c>
      <c r="F82" s="46">
        <f t="shared" si="155"/>
        <v>2.6548672566371683</v>
      </c>
      <c r="G82" s="46">
        <f t="shared" si="155"/>
        <v>1.4705882352941175</v>
      </c>
      <c r="H82" s="46">
        <f t="shared" si="155"/>
        <v>2.1897810218978102</v>
      </c>
      <c r="I82" s="46">
        <f t="shared" si="155"/>
        <v>3.2679738562091507</v>
      </c>
      <c r="J82" s="46">
        <f t="shared" si="155"/>
        <v>2.2900763358778624</v>
      </c>
      <c r="K82" s="46">
        <f t="shared" si="155"/>
        <v>1.7241379310344827</v>
      </c>
      <c r="L82" s="46">
        <f t="shared" si="155"/>
        <v>2.083333333333333</v>
      </c>
      <c r="M82" s="46">
        <f t="shared" si="155"/>
        <v>0.66225165562913912</v>
      </c>
      <c r="N82" s="46">
        <f>IF(OR(N80="",N81="",N81=0),"",N80/N81*100)</f>
        <v>0.7142857142857143</v>
      </c>
      <c r="O82" s="17">
        <f>IF(OR(O80="",O81="",O81=0),"",O80/O81*100)</f>
        <v>4.0816326530612246</v>
      </c>
      <c r="P82" s="18">
        <f>IF(OR(P80="",P81="",P81=0),"",P80/P81*100)</f>
        <v>3.3557046979865772</v>
      </c>
      <c r="Q82" s="22">
        <f>IF(OR(Q80="",Q81="",Q81=0),"",Q80/Q81*100)</f>
        <v>2.3529411764705883</v>
      </c>
    </row>
    <row r="83" spans="1:17" ht="45">
      <c r="A83" s="140">
        <v>23</v>
      </c>
      <c r="B83" s="143" t="s">
        <v>12</v>
      </c>
      <c r="C83" s="3" t="s">
        <v>11</v>
      </c>
      <c r="D83" s="7" t="s">
        <v>10</v>
      </c>
      <c r="E83" s="9">
        <v>4</v>
      </c>
      <c r="F83" s="10">
        <v>2</v>
      </c>
      <c r="G83" s="105">
        <v>2</v>
      </c>
      <c r="H83" s="10">
        <v>1</v>
      </c>
      <c r="I83" s="10">
        <v>2</v>
      </c>
      <c r="J83" s="105">
        <v>1</v>
      </c>
      <c r="K83" s="10">
        <v>4</v>
      </c>
      <c r="L83" s="10">
        <v>1</v>
      </c>
      <c r="M83" s="10">
        <v>1</v>
      </c>
      <c r="N83" s="10">
        <v>0</v>
      </c>
      <c r="O83" s="10">
        <v>5</v>
      </c>
      <c r="P83" s="11">
        <v>3</v>
      </c>
      <c r="Q83" s="1">
        <f t="shared" ref="Q83:Q84" si="156">SUM(E83:P83)</f>
        <v>26</v>
      </c>
    </row>
    <row r="84" spans="1:17" ht="45.75" thickBot="1">
      <c r="A84" s="141"/>
      <c r="B84" s="144"/>
      <c r="C84" s="4" t="s">
        <v>9</v>
      </c>
      <c r="D84" s="8" t="s">
        <v>4</v>
      </c>
      <c r="E84" s="12">
        <v>125</v>
      </c>
      <c r="F84" s="13">
        <v>113</v>
      </c>
      <c r="G84" s="13">
        <v>136</v>
      </c>
      <c r="H84" s="13">
        <v>137</v>
      </c>
      <c r="I84" s="13">
        <v>153</v>
      </c>
      <c r="J84" s="13">
        <v>131</v>
      </c>
      <c r="K84" s="13">
        <v>174</v>
      </c>
      <c r="L84" s="13">
        <v>144</v>
      </c>
      <c r="M84" s="13">
        <v>151</v>
      </c>
      <c r="N84" s="13">
        <v>140</v>
      </c>
      <c r="O84" s="13">
        <v>148</v>
      </c>
      <c r="P84" s="14">
        <v>147</v>
      </c>
      <c r="Q84" s="15">
        <f t="shared" si="156"/>
        <v>1699</v>
      </c>
    </row>
    <row r="85" spans="1:17" ht="23.25" customHeight="1" thickBot="1">
      <c r="A85" s="142"/>
      <c r="B85" s="145"/>
      <c r="C85" s="146" t="s">
        <v>117</v>
      </c>
      <c r="D85" s="147"/>
      <c r="E85" s="45">
        <f>IF(OR(E83="",E84="",E84=0),"",E83/E84*100)</f>
        <v>3.2</v>
      </c>
      <c r="F85" s="46">
        <f>IF(OR(F83="",F84="",F84=0),"",F83/F84*100)</f>
        <v>1.7699115044247788</v>
      </c>
      <c r="G85" s="46">
        <f t="shared" ref="G85" si="157">IF(OR(G83="",G84="",G84=0),"",G83/G84*1000)</f>
        <v>14.705882352941176</v>
      </c>
      <c r="H85" s="46">
        <f>IF(OR(H83="",H84="",H84=0),"",H83/H84*100)</f>
        <v>0.72992700729927007</v>
      </c>
      <c r="I85" s="46">
        <f>IF(OR(I83="",I84="",I84=0),"",I83/I84*100)</f>
        <v>1.3071895424836601</v>
      </c>
      <c r="J85" s="46">
        <f>IF(OR(J83="",J84="",J84=0),"",J83/J84*100)</f>
        <v>0.76335877862595414</v>
      </c>
      <c r="K85" s="46">
        <f>IF(OR(K83="",K84="",K84=0),"",K83/K84*100)</f>
        <v>2.2988505747126435</v>
      </c>
      <c r="L85" s="46">
        <f t="shared" ref="L85" si="158">IF(OR(L83="",L84="",L84=0),"",L83/L84*1000)</f>
        <v>6.9444444444444438</v>
      </c>
      <c r="M85" s="46">
        <f>IF(OR(M83="",M84="",M84=0),"",M83/M84*100)</f>
        <v>0.66225165562913912</v>
      </c>
      <c r="N85" s="17">
        <f t="shared" ref="N85" si="159">IF(OR(N83="",N84="",N84=0),"",N83/N84*1000)</f>
        <v>0</v>
      </c>
      <c r="O85" s="17">
        <f>IF(OR(O83="",O84="",O84=0),"",O83/O84*1000)</f>
        <v>33.783783783783782</v>
      </c>
      <c r="P85" s="18">
        <f>IF(OR(P83="",P84="",P84=0),"",P83/P84*100)</f>
        <v>2.0408163265306123</v>
      </c>
      <c r="Q85" s="22">
        <f>IF(OR(Q83="",Q84="",Q84=0),"",Q83/Q84*100)</f>
        <v>1.5303119482048262</v>
      </c>
    </row>
    <row r="86" spans="1:17" ht="33.75" customHeight="1">
      <c r="A86" s="140">
        <v>24</v>
      </c>
      <c r="B86" s="143" t="s">
        <v>8</v>
      </c>
      <c r="C86" s="3" t="s">
        <v>7</v>
      </c>
      <c r="D86" s="7" t="s">
        <v>6</v>
      </c>
      <c r="E86" s="9">
        <v>0</v>
      </c>
      <c r="F86" s="10">
        <v>0</v>
      </c>
      <c r="G86" s="10">
        <v>0</v>
      </c>
      <c r="H86" s="10">
        <v>0</v>
      </c>
      <c r="I86" s="10">
        <v>1</v>
      </c>
      <c r="J86" s="10">
        <v>0</v>
      </c>
      <c r="K86" s="10">
        <v>2</v>
      </c>
      <c r="L86" s="10">
        <v>0</v>
      </c>
      <c r="M86" s="10">
        <v>0</v>
      </c>
      <c r="N86" s="10">
        <v>0</v>
      </c>
      <c r="O86" s="10">
        <v>0</v>
      </c>
      <c r="P86" s="11">
        <v>0</v>
      </c>
      <c r="Q86" s="1">
        <f t="shared" ref="Q86:Q87" si="160">SUM(E86:P86)</f>
        <v>3</v>
      </c>
    </row>
    <row r="87" spans="1:17" ht="34.5" thickBot="1">
      <c r="A87" s="141"/>
      <c r="B87" s="144"/>
      <c r="C87" s="4" t="s">
        <v>5</v>
      </c>
      <c r="D87" s="8" t="s">
        <v>4</v>
      </c>
      <c r="E87" s="12">
        <v>125</v>
      </c>
      <c r="F87" s="13">
        <v>113</v>
      </c>
      <c r="G87" s="13">
        <v>136</v>
      </c>
      <c r="H87" s="13">
        <v>137</v>
      </c>
      <c r="I87" s="13">
        <v>153</v>
      </c>
      <c r="J87" s="13">
        <v>131</v>
      </c>
      <c r="K87" s="13">
        <v>174</v>
      </c>
      <c r="L87" s="13">
        <v>144</v>
      </c>
      <c r="M87" s="13">
        <v>151</v>
      </c>
      <c r="N87" s="13">
        <v>140</v>
      </c>
      <c r="O87" s="13">
        <v>148</v>
      </c>
      <c r="P87" s="14">
        <v>149</v>
      </c>
      <c r="Q87" s="15">
        <f t="shared" si="160"/>
        <v>1701</v>
      </c>
    </row>
    <row r="88" spans="1:17" ht="23.25" customHeight="1" thickBot="1">
      <c r="A88" s="141"/>
      <c r="B88" s="144"/>
      <c r="C88" s="146" t="s">
        <v>118</v>
      </c>
      <c r="D88" s="147"/>
      <c r="E88" s="16">
        <f>IF(OR(E86="",E87="",E87=0),"",E86/E87*100)</f>
        <v>0</v>
      </c>
      <c r="F88" s="17">
        <f>IF(OR(F86="",F87="",F87=0),"",F86/F87*100)</f>
        <v>0</v>
      </c>
      <c r="G88" s="17">
        <f>IF(OR(G86="",G87="",G87=0),"",G86/G87*100)</f>
        <v>0</v>
      </c>
      <c r="H88" s="17">
        <f t="shared" ref="H88" si="161">IF(OR(H86="",H87="",H87=0),"",H86/H87*1000)</f>
        <v>0</v>
      </c>
      <c r="I88" s="17">
        <f>IF(OR(I86="",I87="",I87=0),"",I86/I87*100)</f>
        <v>0.65359477124183007</v>
      </c>
      <c r="J88" s="17">
        <f t="shared" ref="J88" si="162">IF(OR(J86="",J87="",J87=0),"",J86/J87*1000)</f>
        <v>0</v>
      </c>
      <c r="K88" s="17">
        <f>IF(OR(K86="",K87="",K87=0),"",K86/K87*100)</f>
        <v>1.1494252873563218</v>
      </c>
      <c r="L88" s="17">
        <f t="shared" ref="L88" si="163">IF(OR(L86="",L87="",L87=0),"",L86/L87*1000)</f>
        <v>0</v>
      </c>
      <c r="M88" s="17">
        <f t="shared" ref="M88" si="164">IF(OR(M86="",M87="",M87=0),"",M86/M87*1000)</f>
        <v>0</v>
      </c>
      <c r="N88" s="17">
        <f t="shared" ref="N88" si="165">IF(OR(N86="",N87="",N87=0),"",N86/N87*1000)</f>
        <v>0</v>
      </c>
      <c r="O88" s="17">
        <f>IF(OR(O86="",O87="",O87=0),"",O86/O87*100)</f>
        <v>0</v>
      </c>
      <c r="P88" s="18">
        <f>IF(OR(P86="",P87="",P87=0),"",P86/P87*100)</f>
        <v>0</v>
      </c>
      <c r="Q88" s="22">
        <f>IF(OR(Q86="",Q87="",Q87=0),"",Q86/Q87*100)</f>
        <v>0.17636684303350969</v>
      </c>
    </row>
    <row r="89" spans="1:17" ht="30" customHeight="1">
      <c r="A89" s="140">
        <v>25</v>
      </c>
      <c r="B89" s="143" t="s">
        <v>3</v>
      </c>
      <c r="C89" s="3" t="s">
        <v>1</v>
      </c>
      <c r="D89" s="7" t="s">
        <v>2</v>
      </c>
      <c r="E89" s="9">
        <v>1</v>
      </c>
      <c r="F89" s="10">
        <v>4</v>
      </c>
      <c r="G89" s="10">
        <v>3</v>
      </c>
      <c r="H89" s="10">
        <v>0</v>
      </c>
      <c r="I89" s="10">
        <v>0</v>
      </c>
      <c r="J89" s="10">
        <v>0</v>
      </c>
      <c r="K89" s="10">
        <v>2</v>
      </c>
      <c r="L89" s="10">
        <v>1</v>
      </c>
      <c r="M89" s="10">
        <v>0</v>
      </c>
      <c r="N89" s="10">
        <v>0</v>
      </c>
      <c r="O89" s="10">
        <v>1</v>
      </c>
      <c r="P89" s="11">
        <v>2</v>
      </c>
      <c r="Q89" s="1">
        <f t="shared" ref="Q89:Q90" si="166">SUM(E89:P89)</f>
        <v>14</v>
      </c>
    </row>
    <row r="90" spans="1:17" ht="30" customHeight="1" thickBot="1">
      <c r="A90" s="141"/>
      <c r="B90" s="144"/>
      <c r="C90" s="4" t="s">
        <v>1</v>
      </c>
      <c r="D90" s="8" t="s">
        <v>0</v>
      </c>
      <c r="E90" s="12">
        <v>52</v>
      </c>
      <c r="F90" s="13">
        <v>72</v>
      </c>
      <c r="G90" s="13">
        <v>58</v>
      </c>
      <c r="H90" s="106">
        <v>51</v>
      </c>
      <c r="I90" s="13">
        <v>25</v>
      </c>
      <c r="J90" s="13">
        <v>66</v>
      </c>
      <c r="K90" s="13">
        <v>75</v>
      </c>
      <c r="L90" s="13">
        <v>111</v>
      </c>
      <c r="M90" s="13">
        <v>104</v>
      </c>
      <c r="N90" s="13">
        <v>117</v>
      </c>
      <c r="O90" s="13">
        <v>109</v>
      </c>
      <c r="P90" s="14">
        <v>205</v>
      </c>
      <c r="Q90" s="15">
        <f t="shared" si="166"/>
        <v>1045</v>
      </c>
    </row>
    <row r="91" spans="1:17" ht="22.5" customHeight="1" thickBot="1">
      <c r="A91" s="142"/>
      <c r="B91" s="145"/>
      <c r="C91" s="146" t="s">
        <v>133</v>
      </c>
      <c r="D91" s="147"/>
      <c r="E91" s="45">
        <f t="shared" ref="E91" si="167">IF(OR(E89="",E90="",E90=0),"",E89/E90*100)</f>
        <v>1.9230769230769231</v>
      </c>
      <c r="F91" s="46">
        <f t="shared" ref="F91" si="168">IF(OR(F89="",F90="",F90=0),"",F89/F90*100)</f>
        <v>5.5555555555555554</v>
      </c>
      <c r="G91" s="46">
        <f t="shared" ref="G91" si="169">IF(OR(G89="",G90="",G90=0),"",G89/G90*100)</f>
        <v>5.1724137931034484</v>
      </c>
      <c r="H91" s="46">
        <f t="shared" ref="H91" si="170">IF(OR(H89="",H90="",H90=0),"",H89/H90*100)</f>
        <v>0</v>
      </c>
      <c r="I91" s="46">
        <f t="shared" ref="I91:J91" si="171">IF(OR(I89="",I90="",I90=0),"",I89/I90*100)</f>
        <v>0</v>
      </c>
      <c r="J91" s="46">
        <f t="shared" si="171"/>
        <v>0</v>
      </c>
      <c r="K91" s="17">
        <f t="shared" ref="K91:L91" si="172">IF(OR(K89="",K90="",K90=0),"",K89/K90*100)</f>
        <v>2.666666666666667</v>
      </c>
      <c r="L91" s="17">
        <f t="shared" si="172"/>
        <v>0.90090090090090091</v>
      </c>
      <c r="M91" s="17">
        <f t="shared" ref="M91" si="173">IF(OR(M89="",M90="",M90=0),"",M89/M90*100)</f>
        <v>0</v>
      </c>
      <c r="N91" s="17">
        <f t="shared" ref="N91" si="174">IF(OR(N89="",N90="",N90=0),"",N89/N90*100)</f>
        <v>0</v>
      </c>
      <c r="O91" s="17">
        <f t="shared" ref="O91" si="175">IF(OR(O89="",O90="",O90=0),"",O89/O90*100)</f>
        <v>0.91743119266055051</v>
      </c>
      <c r="P91" s="18">
        <f>IF(OR(P89="",P90="",P90=0),"",P89/P90*100)</f>
        <v>0.97560975609756095</v>
      </c>
      <c r="Q91" s="22">
        <f t="shared" ref="Q91" si="176">IF(OR(Q89="",Q90="",Q90=0),"",Q89/Q90*100)</f>
        <v>1.3397129186602872</v>
      </c>
    </row>
    <row r="92" spans="1:17" s="97" customFormat="1" ht="22.5" customHeight="1">
      <c r="A92" s="23"/>
      <c r="B92" s="24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s="97" customFormat="1" ht="22.5" customHeight="1" thickBot="1">
      <c r="A93" s="23"/>
      <c r="B93" s="24"/>
      <c r="C93" s="24"/>
      <c r="D93" s="24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ht="16.5" thickBot="1">
      <c r="A94" s="154" t="s">
        <v>35</v>
      </c>
      <c r="B94" s="156" t="s">
        <v>137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7"/>
      <c r="Q94" s="162" t="s">
        <v>131</v>
      </c>
    </row>
    <row r="95" spans="1:17" ht="26.25" thickBot="1">
      <c r="A95" s="155"/>
      <c r="B95" s="98" t="s">
        <v>34</v>
      </c>
      <c r="C95" s="98"/>
      <c r="D95" s="99"/>
      <c r="E95" s="100" t="s">
        <v>119</v>
      </c>
      <c r="F95" s="101" t="s">
        <v>120</v>
      </c>
      <c r="G95" s="102" t="s">
        <v>121</v>
      </c>
      <c r="H95" s="102" t="s">
        <v>122</v>
      </c>
      <c r="I95" s="102" t="s">
        <v>123</v>
      </c>
      <c r="J95" s="102" t="s">
        <v>124</v>
      </c>
      <c r="K95" s="102" t="s">
        <v>125</v>
      </c>
      <c r="L95" s="102" t="s">
        <v>126</v>
      </c>
      <c r="M95" s="102" t="s">
        <v>127</v>
      </c>
      <c r="N95" s="102" t="s">
        <v>128</v>
      </c>
      <c r="O95" s="102" t="s">
        <v>129</v>
      </c>
      <c r="P95" s="103" t="s">
        <v>130</v>
      </c>
      <c r="Q95" s="163"/>
    </row>
    <row r="96" spans="1:17" ht="45">
      <c r="A96" s="140">
        <v>26</v>
      </c>
      <c r="B96" s="143" t="s">
        <v>145</v>
      </c>
      <c r="C96" s="3" t="s">
        <v>136</v>
      </c>
      <c r="D96" s="7" t="s">
        <v>146</v>
      </c>
      <c r="E96" s="9">
        <v>298</v>
      </c>
      <c r="F96" s="10">
        <v>272</v>
      </c>
      <c r="G96" s="10">
        <v>372</v>
      </c>
      <c r="H96" s="10">
        <v>478</v>
      </c>
      <c r="I96" s="10">
        <v>401</v>
      </c>
      <c r="J96" s="10">
        <v>390</v>
      </c>
      <c r="K96" s="10">
        <v>430</v>
      </c>
      <c r="L96" s="10">
        <v>417</v>
      </c>
      <c r="M96" s="10">
        <v>469</v>
      </c>
      <c r="N96" s="10">
        <v>370</v>
      </c>
      <c r="O96" s="10">
        <v>395</v>
      </c>
      <c r="P96" s="11">
        <v>530</v>
      </c>
      <c r="Q96" s="1">
        <f>SUM(E96:P96)</f>
        <v>4822</v>
      </c>
    </row>
    <row r="97" spans="1:18" ht="45.75" thickBot="1">
      <c r="A97" s="141"/>
      <c r="B97" s="144"/>
      <c r="C97" s="4" t="s">
        <v>136</v>
      </c>
      <c r="D97" s="8" t="s">
        <v>135</v>
      </c>
      <c r="E97" s="12">
        <v>307</v>
      </c>
      <c r="F97" s="13">
        <v>298</v>
      </c>
      <c r="G97" s="13">
        <v>380</v>
      </c>
      <c r="H97" s="13">
        <v>484</v>
      </c>
      <c r="I97" s="13">
        <v>412</v>
      </c>
      <c r="J97" s="13">
        <v>394</v>
      </c>
      <c r="K97" s="13">
        <v>440</v>
      </c>
      <c r="L97" s="13">
        <v>422</v>
      </c>
      <c r="M97" s="13">
        <v>467</v>
      </c>
      <c r="N97" s="13">
        <v>366</v>
      </c>
      <c r="O97" s="13">
        <v>387</v>
      </c>
      <c r="P97" s="14">
        <v>521</v>
      </c>
      <c r="Q97" s="15">
        <f>SUM(E97:P97)</f>
        <v>4878</v>
      </c>
    </row>
    <row r="98" spans="1:18" ht="22.5" customHeight="1" thickBot="1">
      <c r="A98" s="142"/>
      <c r="B98" s="145"/>
      <c r="C98" s="146" t="s">
        <v>148</v>
      </c>
      <c r="D98" s="147"/>
      <c r="E98" s="16">
        <f>IF(OR(E96="",E97="",E97=0),"",E96/E97)</f>
        <v>0.97068403908794787</v>
      </c>
      <c r="F98" s="17">
        <f t="shared" ref="F98" si="177">IF(OR(F96="",F97="",F97=0),"",F96/F97)</f>
        <v>0.91275167785234901</v>
      </c>
      <c r="G98" s="17">
        <f t="shared" ref="G98" si="178">IF(OR(G96="",G97="",G97=0),"",G96/G97)</f>
        <v>0.97894736842105268</v>
      </c>
      <c r="H98" s="17">
        <f t="shared" ref="H98" si="179">IF(OR(H96="",H97="",H97=0),"",H96/H97)</f>
        <v>0.98760330578512401</v>
      </c>
      <c r="I98" s="17">
        <f t="shared" ref="I98" si="180">IF(OR(I96="",I97="",I97=0),"",I96/I97)</f>
        <v>0.97330097087378642</v>
      </c>
      <c r="J98" s="17">
        <f t="shared" ref="J98" si="181">IF(OR(J96="",J97="",J97=0),"",J96/J97)</f>
        <v>0.98984771573604058</v>
      </c>
      <c r="K98" s="17">
        <f t="shared" ref="K98" si="182">IF(OR(K96="",K97="",K97=0),"",K96/K97)</f>
        <v>0.97727272727272729</v>
      </c>
      <c r="L98" s="17">
        <f t="shared" ref="L98" si="183">IF(OR(L96="",L97="",L97=0),"",L96/L97)</f>
        <v>0.98815165876777256</v>
      </c>
      <c r="M98" s="17">
        <f t="shared" ref="M98" si="184">IF(OR(M96="",M97="",M97=0),"",M96/M97)</f>
        <v>1.0042826552462527</v>
      </c>
      <c r="N98" s="17">
        <f t="shared" ref="N98" si="185">IF(OR(N96="",N97="",N97=0),"",N96/N97)</f>
        <v>1.0109289617486339</v>
      </c>
      <c r="O98" s="17">
        <f t="shared" ref="O98" si="186">IF(OR(O96="",O97="",O97=0),"",O96/O97)</f>
        <v>1.020671834625323</v>
      </c>
      <c r="P98" s="17">
        <f>IF(OR(P96="",P97="",P97=0),"",P96/P97)</f>
        <v>1.017274472168906</v>
      </c>
      <c r="Q98" s="22">
        <f t="shared" ref="Q98" si="187">IF(OR(Q96="",Q97="",Q97=0),"",Q96/Q97)</f>
        <v>0.98851988519885203</v>
      </c>
    </row>
    <row r="99" spans="1:18" ht="39" customHeight="1">
      <c r="A99" s="140">
        <v>27</v>
      </c>
      <c r="B99" s="143" t="s">
        <v>134</v>
      </c>
      <c r="C99" s="3" t="s">
        <v>141</v>
      </c>
      <c r="D99" s="7" t="s">
        <v>147</v>
      </c>
      <c r="E99" s="9">
        <v>9</v>
      </c>
      <c r="F99" s="10">
        <v>11</v>
      </c>
      <c r="G99" s="10">
        <v>23</v>
      </c>
      <c r="H99" s="10">
        <v>11</v>
      </c>
      <c r="I99" s="10">
        <v>29</v>
      </c>
      <c r="J99" s="10">
        <v>32</v>
      </c>
      <c r="K99" s="10">
        <v>22</v>
      </c>
      <c r="L99" s="10">
        <v>32</v>
      </c>
      <c r="M99" s="10">
        <v>42</v>
      </c>
      <c r="N99" s="10">
        <v>28</v>
      </c>
      <c r="O99" s="10">
        <v>62</v>
      </c>
      <c r="P99" s="11">
        <v>98</v>
      </c>
      <c r="Q99" s="1">
        <f>SUM(E99:P99)</f>
        <v>399</v>
      </c>
    </row>
    <row r="100" spans="1:18" ht="36" customHeight="1" thickBot="1">
      <c r="A100" s="141"/>
      <c r="B100" s="144"/>
      <c r="C100" s="4" t="s">
        <v>141</v>
      </c>
      <c r="D100" s="8" t="s">
        <v>142</v>
      </c>
      <c r="E100" s="12">
        <v>1158</v>
      </c>
      <c r="F100" s="13">
        <v>1129</v>
      </c>
      <c r="G100" s="13">
        <v>1303</v>
      </c>
      <c r="H100" s="13">
        <v>1022</v>
      </c>
      <c r="I100" s="13">
        <v>1049</v>
      </c>
      <c r="J100" s="13">
        <v>1001</v>
      </c>
      <c r="K100" s="13">
        <v>1266</v>
      </c>
      <c r="L100" s="13">
        <v>1446</v>
      </c>
      <c r="M100" s="13">
        <v>1320</v>
      </c>
      <c r="N100" s="13">
        <v>1371</v>
      </c>
      <c r="O100" s="13">
        <v>1508</v>
      </c>
      <c r="P100" s="14">
        <v>1971</v>
      </c>
      <c r="Q100" s="15">
        <f>SUM(E100:P100)</f>
        <v>15544</v>
      </c>
    </row>
    <row r="101" spans="1:18" ht="31.5" customHeight="1" thickBot="1">
      <c r="A101" s="142"/>
      <c r="B101" s="145"/>
      <c r="C101" s="146" t="s">
        <v>149</v>
      </c>
      <c r="D101" s="147"/>
      <c r="E101" s="16">
        <f t="shared" ref="E101:Q101" si="188">IF(OR(E99="",E100="",E100=0),"",E99/E100*100)</f>
        <v>0.77720207253886009</v>
      </c>
      <c r="F101" s="17">
        <f t="shared" si="188"/>
        <v>0.97431355181576607</v>
      </c>
      <c r="G101" s="17">
        <f t="shared" si="188"/>
        <v>1.7651573292402147</v>
      </c>
      <c r="H101" s="17">
        <f t="shared" si="188"/>
        <v>1.076320939334638</v>
      </c>
      <c r="I101" s="17">
        <f t="shared" si="188"/>
        <v>2.7645376549094376</v>
      </c>
      <c r="J101" s="17">
        <f t="shared" si="188"/>
        <v>3.1968031968031969</v>
      </c>
      <c r="K101" s="17">
        <f t="shared" si="188"/>
        <v>1.7377567140600316</v>
      </c>
      <c r="L101" s="17">
        <f t="shared" si="188"/>
        <v>2.2130013831258646</v>
      </c>
      <c r="M101" s="17">
        <f t="shared" si="188"/>
        <v>3.1818181818181817</v>
      </c>
      <c r="N101" s="17">
        <f t="shared" si="188"/>
        <v>2.0423048869438367</v>
      </c>
      <c r="O101" s="17">
        <f t="shared" si="188"/>
        <v>4.111405835543767</v>
      </c>
      <c r="P101" s="17">
        <f>IF(OR(P99="",P100="",P100=0),"",P99/P100*100)</f>
        <v>4.9720953830542864</v>
      </c>
      <c r="Q101" s="22">
        <f t="shared" si="188"/>
        <v>2.5669068450849202</v>
      </c>
    </row>
    <row r="102" spans="1:18" ht="29.25" customHeight="1">
      <c r="A102" s="140">
        <v>28</v>
      </c>
      <c r="B102" s="143" t="s">
        <v>143</v>
      </c>
      <c r="C102" s="3" t="s">
        <v>140</v>
      </c>
      <c r="D102" s="7" t="s">
        <v>144</v>
      </c>
      <c r="E102" s="9">
        <v>3</v>
      </c>
      <c r="F102" s="10">
        <v>1</v>
      </c>
      <c r="G102" s="10">
        <v>3</v>
      </c>
      <c r="H102" s="10">
        <v>3</v>
      </c>
      <c r="I102" s="10">
        <v>5</v>
      </c>
      <c r="J102" s="10">
        <v>1</v>
      </c>
      <c r="K102" s="10">
        <v>2</v>
      </c>
      <c r="L102" s="10">
        <v>3</v>
      </c>
      <c r="M102" s="10">
        <v>3</v>
      </c>
      <c r="N102" s="10">
        <v>1</v>
      </c>
      <c r="O102" s="10">
        <v>2</v>
      </c>
      <c r="P102" s="11">
        <v>3</v>
      </c>
      <c r="Q102" s="1">
        <f>SUM(E102:P102)</f>
        <v>30</v>
      </c>
    </row>
    <row r="103" spans="1:18" ht="29.25" customHeight="1" thickBot="1">
      <c r="A103" s="141"/>
      <c r="B103" s="144"/>
      <c r="C103" s="4" t="s">
        <v>139</v>
      </c>
      <c r="D103" s="8" t="s">
        <v>138</v>
      </c>
      <c r="E103" s="12">
        <v>1158</v>
      </c>
      <c r="F103" s="13">
        <v>1129</v>
      </c>
      <c r="G103" s="13">
        <v>1303</v>
      </c>
      <c r="H103" s="13">
        <v>1022</v>
      </c>
      <c r="I103" s="13">
        <v>1049</v>
      </c>
      <c r="J103" s="13">
        <v>1001</v>
      </c>
      <c r="K103" s="13">
        <v>1266</v>
      </c>
      <c r="L103" s="13">
        <v>1446</v>
      </c>
      <c r="M103" s="13">
        <v>1320</v>
      </c>
      <c r="N103" s="13">
        <v>1371</v>
      </c>
      <c r="O103" s="13">
        <v>1508</v>
      </c>
      <c r="P103" s="14">
        <v>1971</v>
      </c>
      <c r="Q103" s="15">
        <f>SUM(E103:P103)</f>
        <v>15544</v>
      </c>
    </row>
    <row r="104" spans="1:18" ht="24" customHeight="1" thickBot="1">
      <c r="A104" s="142"/>
      <c r="B104" s="145"/>
      <c r="C104" s="146" t="s">
        <v>150</v>
      </c>
      <c r="D104" s="147"/>
      <c r="E104" s="16">
        <f t="shared" ref="E104:Q104" si="189">IF(OR(E102="",E103="",E103=0),"",E102/E103*100)</f>
        <v>0.2590673575129534</v>
      </c>
      <c r="F104" s="17">
        <f t="shared" si="189"/>
        <v>8.8573959255978746E-2</v>
      </c>
      <c r="G104" s="17">
        <f t="shared" si="189"/>
        <v>0.23023791250959325</v>
      </c>
      <c r="H104" s="17">
        <f t="shared" si="189"/>
        <v>0.29354207436399216</v>
      </c>
      <c r="I104" s="17">
        <f t="shared" si="189"/>
        <v>0.47664442326024786</v>
      </c>
      <c r="J104" s="17">
        <f t="shared" si="189"/>
        <v>9.9900099900099903E-2</v>
      </c>
      <c r="K104" s="17">
        <f t="shared" si="189"/>
        <v>0.15797788309636651</v>
      </c>
      <c r="L104" s="17">
        <f t="shared" si="189"/>
        <v>0.2074688796680498</v>
      </c>
      <c r="M104" s="17">
        <f t="shared" si="189"/>
        <v>0.22727272727272727</v>
      </c>
      <c r="N104" s="17">
        <f t="shared" si="189"/>
        <v>7.2939460247994164E-2</v>
      </c>
      <c r="O104" s="17">
        <f t="shared" si="189"/>
        <v>0.1326259946949602</v>
      </c>
      <c r="P104" s="18">
        <f>IF(OR(P102="",P103="",P103=0),"",P102/P103*100)</f>
        <v>0.15220700152207001</v>
      </c>
      <c r="Q104" s="22">
        <f t="shared" si="189"/>
        <v>0.19300051466803911</v>
      </c>
    </row>
    <row r="107" spans="1:18">
      <c r="L107" s="110"/>
      <c r="M107" s="110"/>
      <c r="N107" s="110"/>
      <c r="O107" s="110"/>
      <c r="P107" s="110"/>
      <c r="Q107" s="110"/>
      <c r="R107" s="111"/>
    </row>
    <row r="108" spans="1:18">
      <c r="L108" s="110"/>
      <c r="M108" s="110"/>
      <c r="N108" s="110"/>
      <c r="O108" s="110"/>
      <c r="P108" s="110"/>
      <c r="Q108" s="110"/>
      <c r="R108" s="111"/>
    </row>
    <row r="109" spans="1:18">
      <c r="L109" s="110"/>
      <c r="M109" s="110"/>
      <c r="N109" s="110"/>
      <c r="O109" s="110"/>
      <c r="P109" s="110"/>
      <c r="Q109" s="110"/>
      <c r="R109" s="111"/>
    </row>
    <row r="110" spans="1:18">
      <c r="L110" s="110"/>
      <c r="M110" s="110"/>
      <c r="N110" s="110"/>
      <c r="O110" s="110"/>
      <c r="P110" s="110"/>
      <c r="Q110" s="110"/>
      <c r="R110" s="111"/>
    </row>
  </sheetData>
  <mergeCells count="98">
    <mergeCell ref="B83:B85"/>
    <mergeCell ref="A83:A85"/>
    <mergeCell ref="C85:D85"/>
    <mergeCell ref="B86:B88"/>
    <mergeCell ref="A86:A88"/>
    <mergeCell ref="C88:D88"/>
    <mergeCell ref="A99:A101"/>
    <mergeCell ref="B99:B101"/>
    <mergeCell ref="C101:D101"/>
    <mergeCell ref="A96:A98"/>
    <mergeCell ref="B96:B98"/>
    <mergeCell ref="C98:D98"/>
    <mergeCell ref="Q11:Q12"/>
    <mergeCell ref="B11:P11"/>
    <mergeCell ref="B63:P63"/>
    <mergeCell ref="B28:P28"/>
    <mergeCell ref="A28:A29"/>
    <mergeCell ref="A63:A64"/>
    <mergeCell ref="C44:D44"/>
    <mergeCell ref="C47:D47"/>
    <mergeCell ref="C50:D50"/>
    <mergeCell ref="C53:D53"/>
    <mergeCell ref="C56:D56"/>
    <mergeCell ref="C59:D59"/>
    <mergeCell ref="C62:D62"/>
    <mergeCell ref="A30:A32"/>
    <mergeCell ref="B30:B32"/>
    <mergeCell ref="C32:D32"/>
    <mergeCell ref="A89:A91"/>
    <mergeCell ref="C91:D91"/>
    <mergeCell ref="A68:A70"/>
    <mergeCell ref="B68:B70"/>
    <mergeCell ref="A71:A73"/>
    <mergeCell ref="B71:B73"/>
    <mergeCell ref="C73:D73"/>
    <mergeCell ref="A80:A82"/>
    <mergeCell ref="C82:D82"/>
    <mergeCell ref="C70:D70"/>
    <mergeCell ref="B80:B82"/>
    <mergeCell ref="B74:B76"/>
    <mergeCell ref="B77:B79"/>
    <mergeCell ref="A74:A76"/>
    <mergeCell ref="A77:A79"/>
    <mergeCell ref="C76:D76"/>
    <mergeCell ref="A65:A67"/>
    <mergeCell ref="B65:B67"/>
    <mergeCell ref="C67:D67"/>
    <mergeCell ref="A42:A44"/>
    <mergeCell ref="A45:A47"/>
    <mergeCell ref="A48:A50"/>
    <mergeCell ref="B57:B59"/>
    <mergeCell ref="B54:B56"/>
    <mergeCell ref="B51:B53"/>
    <mergeCell ref="B48:B50"/>
    <mergeCell ref="A51:A53"/>
    <mergeCell ref="A54:A56"/>
    <mergeCell ref="A57:A59"/>
    <mergeCell ref="A60:A62"/>
    <mergeCell ref="A19:A21"/>
    <mergeCell ref="A25:A27"/>
    <mergeCell ref="C27:D27"/>
    <mergeCell ref="B39:B41"/>
    <mergeCell ref="B36:B38"/>
    <mergeCell ref="A33:A35"/>
    <mergeCell ref="A36:A38"/>
    <mergeCell ref="A39:A41"/>
    <mergeCell ref="Q94:Q95"/>
    <mergeCell ref="B33:B35"/>
    <mergeCell ref="B45:B47"/>
    <mergeCell ref="B42:B44"/>
    <mergeCell ref="B19:B21"/>
    <mergeCell ref="B25:B27"/>
    <mergeCell ref="Q28:Q29"/>
    <mergeCell ref="Q63:Q64"/>
    <mergeCell ref="B60:B62"/>
    <mergeCell ref="C24:D24"/>
    <mergeCell ref="B22:B24"/>
    <mergeCell ref="C35:D35"/>
    <mergeCell ref="C38:D38"/>
    <mergeCell ref="C41:D41"/>
    <mergeCell ref="B89:B91"/>
    <mergeCell ref="C79:D79"/>
    <mergeCell ref="A102:A104"/>
    <mergeCell ref="B102:B104"/>
    <mergeCell ref="C104:D104"/>
    <mergeCell ref="J5:K5"/>
    <mergeCell ref="C7:D7"/>
    <mergeCell ref="C5:D5"/>
    <mergeCell ref="A13:A15"/>
    <mergeCell ref="A16:A18"/>
    <mergeCell ref="A11:A12"/>
    <mergeCell ref="A94:A95"/>
    <mergeCell ref="B94:P94"/>
    <mergeCell ref="B13:B15"/>
    <mergeCell ref="B16:B18"/>
    <mergeCell ref="C15:D15"/>
    <mergeCell ref="C18:D18"/>
    <mergeCell ref="C21:D21"/>
  </mergeCells>
  <printOptions horizontalCentered="1"/>
  <pageMargins left="0" right="0" top="0.39370078740157483" bottom="0.19685039370078741" header="0.31496062992125984" footer="0"/>
  <pageSetup paperSize="9" scale="65" orientation="landscape" r:id="rId1"/>
  <rowBreaks count="3" manualBreakCount="3">
    <brk id="27" max="16383" man="1"/>
    <brk id="62" max="16383" man="1"/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JUAN_CARLOS</cp:lastModifiedBy>
  <cp:lastPrinted>2016-08-16T16:24:29Z</cp:lastPrinted>
  <dcterms:created xsi:type="dcterms:W3CDTF">2014-04-07T13:24:52Z</dcterms:created>
  <dcterms:modified xsi:type="dcterms:W3CDTF">2022-01-11T19:43:21Z</dcterms:modified>
</cp:coreProperties>
</file>